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DKG2\Documents\OldData\EXCEL\TransSysPerf\2019\"/>
    </mc:Choice>
  </mc:AlternateContent>
  <xr:revisionPtr revIDLastSave="0" documentId="13_ncr:1_{C55AB812-55E8-42DA-9340-2C1EA06FF3DC}" xr6:coauthVersionLast="36" xr6:coauthVersionMax="36" xr10:uidLastSave="{00000000-0000-0000-0000-000000000000}"/>
  <bookViews>
    <workbookView xWindow="0" yWindow="0" windowWidth="19200" windowHeight="11085" xr2:uid="{50115663-27E3-45C5-98AE-7790F33FAEC1}"/>
  </bookViews>
  <sheets>
    <sheet name="TL Unplanned 2014-2019MAY"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s">#REF!</definedName>
    <definedName name="_______NSW2">#REF!</definedName>
    <definedName name="_______Qld2">#REF!</definedName>
    <definedName name="______NSW2">#REF!</definedName>
    <definedName name="______Qld2">#REF!</definedName>
    <definedName name="_____NSW2">#REF!</definedName>
    <definedName name="_____Qld2">#REF!</definedName>
    <definedName name="____NSW2">#REF!</definedName>
    <definedName name="____Qld2">#REF!</definedName>
    <definedName name="___NSW2">#REF!</definedName>
    <definedName name="___Qld2">#REF!</definedName>
    <definedName name="__6fercqueryspare">#REF!</definedName>
    <definedName name="__DAT1">[3]Sync!#REF!</definedName>
    <definedName name="__DAT10">[3]Sync!#REF!</definedName>
    <definedName name="__DAT100">#REF!</definedName>
    <definedName name="__DAT101">[3]Sync!#REF!</definedName>
    <definedName name="__DAT102">[3]Sync!#REF!</definedName>
    <definedName name="__DAT103">[3]Sync!#REF!</definedName>
    <definedName name="__DAT104">[3]Sync!#REF!</definedName>
    <definedName name="__DAT105">[3]Sync!#REF!</definedName>
    <definedName name="__DAT106">[3]Sync!#REF!</definedName>
    <definedName name="__DAT107">[3]Sync!#REF!</definedName>
    <definedName name="__DAT108">[3]Sync!#REF!</definedName>
    <definedName name="__DAT109">[3]Sync!#REF!</definedName>
    <definedName name="__DAT11">[3]Sync!#REF!</definedName>
    <definedName name="__DAT110">[3]Sync!#REF!</definedName>
    <definedName name="__DAT111">[3]Sync!#REF!</definedName>
    <definedName name="__DAT112">[3]Sync!#REF!</definedName>
    <definedName name="__DAT113">[3]Sync!#REF!</definedName>
    <definedName name="__DAT114">[4]Sync!#REF!</definedName>
    <definedName name="__DAT116">[4]Sync!#REF!</definedName>
    <definedName name="__DAT117">[4]Sync!#REF!</definedName>
    <definedName name="__DAT118">[4]Sync!#REF!</definedName>
    <definedName name="__DAT119">[4]Sync!#REF!</definedName>
    <definedName name="__DAT12">[3]Sync!#REF!</definedName>
    <definedName name="__DAT120">[4]Sync!#REF!</definedName>
    <definedName name="__DAT121">[4]Sync!#REF!</definedName>
    <definedName name="__DAT122">[4]Sync!#REF!</definedName>
    <definedName name="__DAT123">[4]Sync!#REF!</definedName>
    <definedName name="__DAT124">[4]Sync!#REF!</definedName>
    <definedName name="__DAT125">[4]Sync!#REF!</definedName>
    <definedName name="__DAT126">[4]Sync!#REF!</definedName>
    <definedName name="__DAT127">[4]Sync!#REF!</definedName>
    <definedName name="__DAT128">[4]Sync!#REF!</definedName>
    <definedName name="__DAT129">[4]Sync!#REF!</definedName>
    <definedName name="__DAT13">[3]Sync!#REF!</definedName>
    <definedName name="__DAT130">[4]Sync!#REF!</definedName>
    <definedName name="__DAT131">[4]Sync!#REF!</definedName>
    <definedName name="__DAT132">[4]Sync!#REF!</definedName>
    <definedName name="__DAT133">[4]Sync!#REF!</definedName>
    <definedName name="__DAT14">[3]Sync!#REF!</definedName>
    <definedName name="__DAT15">[3]Sync!#REF!</definedName>
    <definedName name="__DAT16">[3]Sync!#REF!</definedName>
    <definedName name="__DAT17">[3]Sync!#REF!</definedName>
    <definedName name="__DAT18">[3]Sync!#REF!</definedName>
    <definedName name="__DAT19">[3]Sync!#REF!</definedName>
    <definedName name="__DAT2">#REF!</definedName>
    <definedName name="__DAT20">[3]Sync!#REF!</definedName>
    <definedName name="__DAT21">[3]Sync!#REF!</definedName>
    <definedName name="__DAT22">[3]Sync!#REF!</definedName>
    <definedName name="__DAT23">[3]Sync!#REF!</definedName>
    <definedName name="__DAT24">[3]Sync!#REF!</definedName>
    <definedName name="__DAT25">[3]Sync!#REF!</definedName>
    <definedName name="__DAT26">[3]Sync!#REF!</definedName>
    <definedName name="__DAT27">[3]Sync!#REF!</definedName>
    <definedName name="__DAT28">[3]Sync!#REF!</definedName>
    <definedName name="__DAT29">[3]Sync!#REF!</definedName>
    <definedName name="__DAT3">[3]Sync!#REF!</definedName>
    <definedName name="__DAT30">[3]Sync!#REF!</definedName>
    <definedName name="__DAT31">[3]Sync!#REF!</definedName>
    <definedName name="__DAT32">[3]Sync!#REF!</definedName>
    <definedName name="__DAT33">[3]Sync!#REF!</definedName>
    <definedName name="__DAT34">[3]Sync!#REF!</definedName>
    <definedName name="__DAT35">[3]Sync!#REF!</definedName>
    <definedName name="__DAT36">[3]Sync!#REF!</definedName>
    <definedName name="__DAT37">[3]Sync!#REF!</definedName>
    <definedName name="__DAT38">[3]Sync!#REF!</definedName>
    <definedName name="__DAT39">[3]Sync!#REF!</definedName>
    <definedName name="__DAT4">[3]Sync!#REF!</definedName>
    <definedName name="__DAT40">[3]Sync!#REF!</definedName>
    <definedName name="__DAT41">[3]Sync!#REF!</definedName>
    <definedName name="__DAT42">[3]Sync!#REF!</definedName>
    <definedName name="__DAT43">[3]Sync!#REF!</definedName>
    <definedName name="__DAT44">[3]Sync!#REF!</definedName>
    <definedName name="__DAT45">[3]Sync!#REF!</definedName>
    <definedName name="__DAT46">[3]Sync!#REF!</definedName>
    <definedName name="__DAT47">[3]Sync!#REF!</definedName>
    <definedName name="__DAT48">[3]Sync!#REF!</definedName>
    <definedName name="__DAT49">[3]Sync!#REF!</definedName>
    <definedName name="__DAT5">[3]Sync!#REF!</definedName>
    <definedName name="__DAT50">[3]Sync!#REF!</definedName>
    <definedName name="__DAT51">[3]Sync!#REF!</definedName>
    <definedName name="__DAT52">[3]Sync!#REF!</definedName>
    <definedName name="__DAT53">[3]Sync!#REF!</definedName>
    <definedName name="__DAT54">[3]Sync!#REF!</definedName>
    <definedName name="__DAT55">[3]Sync!#REF!</definedName>
    <definedName name="__DAT56">[3]Sync!#REF!</definedName>
    <definedName name="__DAT57">[3]Sync!#REF!</definedName>
    <definedName name="__DAT58">[3]Sync!#REF!</definedName>
    <definedName name="__DAT59">[3]Sync!#REF!</definedName>
    <definedName name="__DAT6">[3]Sync!#REF!</definedName>
    <definedName name="__DAT60">[3]Sync!#REF!</definedName>
    <definedName name="__DAT61">[3]Sync!#REF!</definedName>
    <definedName name="__DAT62">[3]Sync!#REF!</definedName>
    <definedName name="__DAT63">[3]Sync!#REF!</definedName>
    <definedName name="__DAT64">[3]Sync!#REF!</definedName>
    <definedName name="__DAT65">[3]Sync!#REF!</definedName>
    <definedName name="__DAT66">[3]Sync!#REF!</definedName>
    <definedName name="__DAT67">[3]Sync!#REF!</definedName>
    <definedName name="__DAT68">[3]Sync!#REF!</definedName>
    <definedName name="__DAT69">[3]Sync!#REF!</definedName>
    <definedName name="__DAT7">[3]Sync!#REF!</definedName>
    <definedName name="__DAT70">[3]Sync!#REF!</definedName>
    <definedName name="__DAT71">[3]Sync!#REF!</definedName>
    <definedName name="__DAT72">[3]Sync!#REF!</definedName>
    <definedName name="__DAT73">[3]Sync!#REF!</definedName>
    <definedName name="__DAT74">[3]Sync!#REF!</definedName>
    <definedName name="__DAT75">#REF!</definedName>
    <definedName name="__DAT76">[3]Sync!#REF!</definedName>
    <definedName name="__DAT77">[3]Sync!#REF!</definedName>
    <definedName name="__DAT78">[3]Sync!#REF!</definedName>
    <definedName name="__DAT79">[3]Sync!#REF!</definedName>
    <definedName name="__DAT8">[3]Sync!#REF!</definedName>
    <definedName name="__DAT80">[3]Sync!#REF!</definedName>
    <definedName name="__DAT81">[3]Sync!#REF!</definedName>
    <definedName name="__DAT82">[3]Sync!#REF!</definedName>
    <definedName name="__DAT83">[3]Sync!#REF!</definedName>
    <definedName name="__DAT84">[3]Sync!#REF!</definedName>
    <definedName name="__DAT85">[3]Sync!#REF!</definedName>
    <definedName name="__DAT86">[3]Sync!#REF!</definedName>
    <definedName name="__DAT87">[3]Sync!#REF!</definedName>
    <definedName name="__DAT88">[3]Sync!#REF!</definedName>
    <definedName name="__DAT89">[3]Sync!#REF!</definedName>
    <definedName name="__DAT9">[3]Sync!#REF!</definedName>
    <definedName name="__DAT90">[3]Sync!#REF!</definedName>
    <definedName name="__DAT91">[3]Sync!#REF!</definedName>
    <definedName name="__DAT92">[3]Sync!#REF!</definedName>
    <definedName name="__DAT93">[3]Sync!#REF!</definedName>
    <definedName name="__DAT94">[3]Sync!#REF!</definedName>
    <definedName name="__DAT95">[3]Sync!#REF!</definedName>
    <definedName name="__DAT96">[3]Sync!#REF!</definedName>
    <definedName name="__DAT97">[3]Sync!#REF!</definedName>
    <definedName name="__DAT98">[3]Sync!#REF!</definedName>
    <definedName name="__DAT99">[3]Sync!#REF!</definedName>
    <definedName name="__NSW2">#REF!</definedName>
    <definedName name="__Qld2">#REF!</definedName>
    <definedName name="_000PlnOrdDescQuery">#REF!</definedName>
    <definedName name="_ALL2">[5]RECAP!$B$2:$N$35</definedName>
    <definedName name="_DAT1">[6]Sync!#REF!</definedName>
    <definedName name="_DAT10">[6]Sync!#REF!</definedName>
    <definedName name="_DAT100">#REF!</definedName>
    <definedName name="_DAT101">[6]Sync!#REF!</definedName>
    <definedName name="_DAT102">[6]Sync!#REF!</definedName>
    <definedName name="_DAT103">[6]Sync!#REF!</definedName>
    <definedName name="_DAT104">[6]Sync!#REF!</definedName>
    <definedName name="_DAT105">[6]Sync!#REF!</definedName>
    <definedName name="_DAT106">[6]Sync!#REF!</definedName>
    <definedName name="_DAT107">[6]Sync!#REF!</definedName>
    <definedName name="_DAT108">[6]Sync!#REF!</definedName>
    <definedName name="_DAT109">[6]Sync!#REF!</definedName>
    <definedName name="_DAT11">[6]Sync!#REF!</definedName>
    <definedName name="_DAT110">[6]Sync!#REF!</definedName>
    <definedName name="_DAT111">[6]Sync!#REF!</definedName>
    <definedName name="_DAT112">[6]Sync!#REF!</definedName>
    <definedName name="_DAT113">[6]Sync!#REF!</definedName>
    <definedName name="_DAT114">[7]Sync!#REF!</definedName>
    <definedName name="_DAT116">[7]Sync!#REF!</definedName>
    <definedName name="_DAT117">[7]Sync!#REF!</definedName>
    <definedName name="_DAT118">[7]Sync!#REF!</definedName>
    <definedName name="_DAT119">[7]Sync!#REF!</definedName>
    <definedName name="_DAT12">[6]Sync!#REF!</definedName>
    <definedName name="_DAT120">[7]Sync!#REF!</definedName>
    <definedName name="_DAT121">[7]Sync!#REF!</definedName>
    <definedName name="_DAT122">[7]Sync!#REF!</definedName>
    <definedName name="_DAT123">[7]Sync!#REF!</definedName>
    <definedName name="_DAT124">[7]Sync!#REF!</definedName>
    <definedName name="_DAT125">[7]Sync!#REF!</definedName>
    <definedName name="_DAT126">[7]Sync!#REF!</definedName>
    <definedName name="_DAT127">[7]Sync!#REF!</definedName>
    <definedName name="_DAT128">[7]Sync!#REF!</definedName>
    <definedName name="_DAT129">[7]Sync!#REF!</definedName>
    <definedName name="_DAT13">[6]Sync!#REF!</definedName>
    <definedName name="_DAT130">[7]Sync!#REF!</definedName>
    <definedName name="_DAT131">[7]Sync!#REF!</definedName>
    <definedName name="_DAT132">[7]Sync!#REF!</definedName>
    <definedName name="_DAT133">[7]Sync!#REF!</definedName>
    <definedName name="_DAT14">[6]Sync!#REF!</definedName>
    <definedName name="_DAT15">[6]Sync!#REF!</definedName>
    <definedName name="_DAT16">[6]Sync!#REF!</definedName>
    <definedName name="_DAT17">[6]Sync!#REF!</definedName>
    <definedName name="_DAT18">[6]Sync!#REF!</definedName>
    <definedName name="_DAT19">[6]Sync!#REF!</definedName>
    <definedName name="_DAT2">#REF!</definedName>
    <definedName name="_DAT20">[6]Sync!#REF!</definedName>
    <definedName name="_DAT21">[6]Sync!#REF!</definedName>
    <definedName name="_DAT22">[6]Sync!#REF!</definedName>
    <definedName name="_DAT23">[6]Sync!#REF!</definedName>
    <definedName name="_DAT24">[6]Sync!#REF!</definedName>
    <definedName name="_DAT25">[6]Sync!#REF!</definedName>
    <definedName name="_DAT26">[6]Sync!#REF!</definedName>
    <definedName name="_DAT27">[6]Sync!#REF!</definedName>
    <definedName name="_DAT28">[6]Sync!#REF!</definedName>
    <definedName name="_DAT29">[6]Sync!#REF!</definedName>
    <definedName name="_DAT3">[6]Sync!#REF!</definedName>
    <definedName name="_DAT30">[6]Sync!#REF!</definedName>
    <definedName name="_DAT31">[6]Sync!#REF!</definedName>
    <definedName name="_DAT32">[6]Sync!#REF!</definedName>
    <definedName name="_DAT33">[6]Sync!#REF!</definedName>
    <definedName name="_DAT34">[6]Sync!#REF!</definedName>
    <definedName name="_DAT35">[6]Sync!#REF!</definedName>
    <definedName name="_DAT36">[6]Sync!#REF!</definedName>
    <definedName name="_DAT37">[6]Sync!#REF!</definedName>
    <definedName name="_DAT38">[6]Sync!#REF!</definedName>
    <definedName name="_DAT39">[6]Sync!#REF!</definedName>
    <definedName name="_DAT4">[6]Sync!#REF!</definedName>
    <definedName name="_DAT40">[6]Sync!#REF!</definedName>
    <definedName name="_DAT41">[6]Sync!#REF!</definedName>
    <definedName name="_DAT42">[6]Sync!#REF!</definedName>
    <definedName name="_DAT43">[6]Sync!#REF!</definedName>
    <definedName name="_DAT44">[6]Sync!#REF!</definedName>
    <definedName name="_DAT45">[6]Sync!#REF!</definedName>
    <definedName name="_DAT46">[6]Sync!#REF!</definedName>
    <definedName name="_DAT47">[6]Sync!#REF!</definedName>
    <definedName name="_DAT48">[6]Sync!#REF!</definedName>
    <definedName name="_DAT49">[6]Sync!#REF!</definedName>
    <definedName name="_DAT5">[6]Sync!#REF!</definedName>
    <definedName name="_DAT50">[6]Sync!#REF!</definedName>
    <definedName name="_DAT51">[6]Sync!#REF!</definedName>
    <definedName name="_DAT52">[6]Sync!#REF!</definedName>
    <definedName name="_DAT53">[6]Sync!#REF!</definedName>
    <definedName name="_DAT54">[6]Sync!#REF!</definedName>
    <definedName name="_DAT55">[6]Sync!#REF!</definedName>
    <definedName name="_DAT56">[6]Sync!#REF!</definedName>
    <definedName name="_DAT57">[6]Sync!#REF!</definedName>
    <definedName name="_DAT58">[6]Sync!#REF!</definedName>
    <definedName name="_DAT59">[6]Sync!#REF!</definedName>
    <definedName name="_DAT6">[6]Sync!#REF!</definedName>
    <definedName name="_DAT60">[6]Sync!#REF!</definedName>
    <definedName name="_DAT61">[6]Sync!#REF!</definedName>
    <definedName name="_DAT62">[6]Sync!#REF!</definedName>
    <definedName name="_DAT63">[6]Sync!#REF!</definedName>
    <definedName name="_DAT64">[6]Sync!#REF!</definedName>
    <definedName name="_DAT65">[6]Sync!#REF!</definedName>
    <definedName name="_DAT66">[6]Sync!#REF!</definedName>
    <definedName name="_DAT67">[6]Sync!#REF!</definedName>
    <definedName name="_DAT68">[6]Sync!#REF!</definedName>
    <definedName name="_DAT69">[6]Sync!#REF!</definedName>
    <definedName name="_DAT7">[6]Sync!#REF!</definedName>
    <definedName name="_DAT70">[6]Sync!#REF!</definedName>
    <definedName name="_DAT71">[6]Sync!#REF!</definedName>
    <definedName name="_DAT72">[6]Sync!#REF!</definedName>
    <definedName name="_DAT73">[6]Sync!#REF!</definedName>
    <definedName name="_DAT74">[6]Sync!#REF!</definedName>
    <definedName name="_DAT75">#REF!</definedName>
    <definedName name="_DAT76">[6]Sync!#REF!</definedName>
    <definedName name="_DAT77">[6]Sync!#REF!</definedName>
    <definedName name="_DAT78">[6]Sync!#REF!</definedName>
    <definedName name="_DAT79">[6]Sync!#REF!</definedName>
    <definedName name="_DAT8">[6]Sync!#REF!</definedName>
    <definedName name="_DAT80">[6]Sync!#REF!</definedName>
    <definedName name="_DAT81">[6]Sync!#REF!</definedName>
    <definedName name="_DAT82">[6]Sync!#REF!</definedName>
    <definedName name="_DAT83">[6]Sync!#REF!</definedName>
    <definedName name="_DAT84">[6]Sync!#REF!</definedName>
    <definedName name="_DAT85">[6]Sync!#REF!</definedName>
    <definedName name="_DAT86">[6]Sync!#REF!</definedName>
    <definedName name="_DAT87">[6]Sync!#REF!</definedName>
    <definedName name="_DAT88">[6]Sync!#REF!</definedName>
    <definedName name="_DAT89">[6]Sync!#REF!</definedName>
    <definedName name="_DAT9">[6]Sync!#REF!</definedName>
    <definedName name="_DAT90">[6]Sync!#REF!</definedName>
    <definedName name="_DAT91">[6]Sync!#REF!</definedName>
    <definedName name="_DAT92">[6]Sync!#REF!</definedName>
    <definedName name="_DAT93">[6]Sync!#REF!</definedName>
    <definedName name="_DAT94">[6]Sync!#REF!</definedName>
    <definedName name="_DAT95">[6]Sync!#REF!</definedName>
    <definedName name="_DAT96">[6]Sync!#REF!</definedName>
    <definedName name="_DAT97">[6]Sync!#REF!</definedName>
    <definedName name="_DAT98">[6]Sync!#REF!</definedName>
    <definedName name="_DAT99">[6]Sync!#REF!</definedName>
    <definedName name="_EPO3">[8]D3_BCAP98pgeDataSet!$A$295</definedName>
    <definedName name="_Fill" localSheetId="0" hidden="1">#REF!</definedName>
    <definedName name="_Fill" hidden="1">#REF!</definedName>
    <definedName name="_xlnm._FilterDatabase" localSheetId="0" hidden="1">'TL Unplanned 2014-2019MAY'!$A$1:$AH$6354</definedName>
    <definedName name="_NSW2" localSheetId="0">#REF!</definedName>
    <definedName name="_NSW2">#REF!</definedName>
    <definedName name="_Qld2" localSheetId="0">#REF!</definedName>
    <definedName name="_Qld2">#REF!</definedName>
    <definedName name="_Regression_Int" hidden="1">1</definedName>
    <definedName name="a" localSheetId="0" hidden="1">{#N/A,#N/A,FALSE,"CTC Summary - EOY";#N/A,#N/A,FALSE,"CTC Summary - Wtavg"}</definedName>
    <definedName name="a" hidden="1">{#N/A,#N/A,FALSE,"CTC Summary - EOY";#N/A,#N/A,FALSE,"CTC Summary - Wtavg"}</definedName>
    <definedName name="a_1">{#N/A,#N/A,FALSE,"CTC Summary - EOY";#N/A,#N/A,FALSE,"CTC Summary - Wtavg"}</definedName>
    <definedName name="a_2">{#N/A,#N/A,FALSE,"CTC Summary - EOY";#N/A,#N/A,FALSE,"CTC Summary - Wtavg"}</definedName>
    <definedName name="a_3">{#N/A,#N/A,FALSE,"CTC Summary - EOY";#N/A,#N/A,FALSE,"CTC Summary - Wtavg"}</definedName>
    <definedName name="Account_1350">[8]REV_EST!$B$482:$B$550</definedName>
    <definedName name="ActualsDate">'[9]Credit rating'!$B$1</definedName>
    <definedName name="ADJCGTBKF">[10]DeprLife!$W$110</definedName>
    <definedName name="ADJCGTBKL">[10]DeprLife!$W$111</definedName>
    <definedName name="ADJCGTFSF">[10]DeprLife!$AA$110</definedName>
    <definedName name="ADJCGTFSL">[10]DeprLife!$AA$111</definedName>
    <definedName name="ADJCGTSTF">[10]DeprLife!$AB$110</definedName>
    <definedName name="ADJCGTSTL">[10]DeprLife!$AB$111</definedName>
    <definedName name="ADJDCSBKF">[10]DeprLife!$W$46</definedName>
    <definedName name="ADJDCSBKL">[10]DeprLife!$W$47</definedName>
    <definedName name="ADJDCSFSF">[10]DeprLife!$AA$46</definedName>
    <definedName name="ADJDCSFSL">[10]DeprLife!$AA$47</definedName>
    <definedName name="ADJDCSSTF">[10]DeprLife!$AB$46</definedName>
    <definedName name="ADJDCSSTL">[10]DeprLife!$AB$47</definedName>
    <definedName name="ADJElectricBKF">[10]DeprLife!$W$22</definedName>
    <definedName name="ADJElectricBKL">[10]DeprLife!$W$23</definedName>
    <definedName name="ADJElectricFSF">[10]DeprLife!$AA$22</definedName>
    <definedName name="ADJElectricFSL">[10]DeprLife!$AA$23</definedName>
    <definedName name="ADJElectricSTF">[10]DeprLife!$AB$22</definedName>
    <definedName name="ADJElectricSTL">[10]DeprLife!$AB$23</definedName>
    <definedName name="ADJETBUBKF">[10]DeprLife!$W$66</definedName>
    <definedName name="ADJETBUBKL">[10]DeprLife!$W$67</definedName>
    <definedName name="ADJETBUFSF">[10]DeprLife!$AA$66</definedName>
    <definedName name="ADJETBUFSL">[10]DeprLife!$AA$67</definedName>
    <definedName name="ADJETBUSTF">[10]DeprLife!$AB$66</definedName>
    <definedName name="ADJETBUSTL">[10]DeprLife!$AB$67</definedName>
    <definedName name="ADJGasBKF">[10]DeprLife!$W$42</definedName>
    <definedName name="ADJGasBKL">[10]DeprLife!$W$43</definedName>
    <definedName name="ADJGasFSF">[10]DeprLife!$AA$42</definedName>
    <definedName name="ADJGasFSL">[10]DeprLife!$AA$43</definedName>
    <definedName name="ADJGasSTF">[10]DeprLife!$AB$42</definedName>
    <definedName name="ADJGasSTL">[10]DeprLife!$AB$43</definedName>
    <definedName name="ADJGSBUBKF">[10]DeprLife!$W$86</definedName>
    <definedName name="ADJGSBUBKL">[10]DeprLife!$W$87</definedName>
    <definedName name="ADJGSBUFSF">[10]DeprLife!$AA$86</definedName>
    <definedName name="ADJGSBUFSL">[10]DeprLife!$AA$87</definedName>
    <definedName name="ADJGSBUSTF">[10]DeprLife!$AB$86</definedName>
    <definedName name="ADJGSBUSTL">[10]DeprLife!$AB$87</definedName>
    <definedName name="ADJL401BKF">[10]DeprLife!$W$106</definedName>
    <definedName name="ADJL401BKL">[10]DeprLife!$W$107</definedName>
    <definedName name="ADJL401FSF">[10]DeprLife!$AA$106</definedName>
    <definedName name="ADJL401FSL">[10]DeprLife!$AA$107</definedName>
    <definedName name="ADJL401STF">[10]DeprLife!$AB$106</definedName>
    <definedName name="ADJL401STL">[10]DeprLife!$AB$107</definedName>
    <definedName name="ADJTOTBKF">[10]DeprLife!$W$115</definedName>
    <definedName name="ADJTOTBKL">[10]DeprLife!$W$116</definedName>
    <definedName name="ADJTOTFSF">[10]DeprLife!$AA$115</definedName>
    <definedName name="ADJTOTFSL">[10]DeprLife!$AA$116</definedName>
    <definedName name="ADJTOTSTF">[10]DeprLife!$AB$115</definedName>
    <definedName name="ADJTOTSTL">[10]DeprLife!$AB$116</definedName>
    <definedName name="aea">[6]Sync!#REF!</definedName>
    <definedName name="AGR_CUST">[10]CAPDATA!$B$1284:$Y$1284</definedName>
    <definedName name="AGR_DISTR">[10]CAPDATA!$B$1270:$Y$1270</definedName>
    <definedName name="ahya6" localSheetId="0">'TL Unplanned 2014-2019MAY'!ahya6</definedName>
    <definedName name="ahya6">[0]!ahya6</definedName>
    <definedName name="ALLOC_CESE">[10]CAPDATA!$B$1297:$Y$1297</definedName>
    <definedName name="ALLOC_CESG">[10]CAPDATA!$B$1298:$Y$1298</definedName>
    <definedName name="ALLOC_CGT">[10]CAPDATA!$B$1539:$Y$1539</definedName>
    <definedName name="ALLOC_CSVC">[10]CAPDATA!$B$1296:$Y$1296</definedName>
    <definedName name="ALLOC_DCSGET">[10]CAPDATA!$B$1541:$Y$1541</definedName>
    <definedName name="ALLOC_DISCO">[10]CAPDATA!$B$1538:$Y$1538</definedName>
    <definedName name="ALLOC_EGBU">[10]CAPDATA!$B$1300:$Y$1300</definedName>
    <definedName name="ALLOC_EHBU">[10]CAPDATA!$B$1301:$Y$1301</definedName>
    <definedName name="ALLOC_ETBU">[10]CAPDATA!$B$1299:$Y$1299</definedName>
    <definedName name="ALLOC_GSBU">[10]CAPDATA!$B$1302:$Y$1302</definedName>
    <definedName name="ALLOC_L401">[10]CAPDATA!$B$1303:$Y$1303</definedName>
    <definedName name="ALLOC_NPGN">[10]CAPDATA!$B$1304:$Y$1304</definedName>
    <definedName name="ALLOC_UOPS">[10]CAPDATA!$B$1540:$Y$1540</definedName>
    <definedName name="ALLOC_UTIL">[10]CAPDATA!$B$1305:$Y$1305</definedName>
    <definedName name="April" localSheetId="0" hidden="1">{#N/A,#N/A,FALSE,"CTC Summary - EOY";#N/A,#N/A,FALSE,"CTC Summary - Wtavg"}</definedName>
    <definedName name="April" hidden="1">{#N/A,#N/A,FALSE,"CTC Summary - EOY";#N/A,#N/A,FALSE,"CTC Summary - Wtavg"}</definedName>
    <definedName name="April_1" hidden="1">{#N/A,#N/A,FALSE,"CTC Summary - EOY";#N/A,#N/A,FALSE,"CTC Summary - Wtavg"}</definedName>
    <definedName name="April_2" hidden="1">{#N/A,#N/A,FALSE,"CTC Summary - EOY";#N/A,#N/A,FALSE,"CTC Summary - Wtavg"}</definedName>
    <definedName name="April_3" hidden="1">{#N/A,#N/A,FALSE,"CTC Summary - EOY";#N/A,#N/A,FALSE,"CTC Summary - Wtavg"}</definedName>
    <definedName name="AprSun1">DATE(CalendarYear,4,1)-WEEKDAY(DATE(CalendarYear,4,1))+1</definedName>
    <definedName name="AS2DocOpenMode" hidden="1">"AS2DocumentEdit"</definedName>
    <definedName name="astatus">[11]Help!$J$3:$J$24</definedName>
    <definedName name="asubname">[12]Help!$A$3:$A$1007</definedName>
    <definedName name="AugSun1">DATE(CalendarYear,8,1)-WEEKDAY(DATE(CalendarYear,8,1))+1</definedName>
    <definedName name="August" localSheetId="0" hidden="1">{#N/A,#N/A,FALSE,"CTC Summary - EOY";#N/A,#N/A,FALSE,"CTC Summary - Wtavg"}</definedName>
    <definedName name="August" hidden="1">{#N/A,#N/A,FALSE,"CTC Summary - EOY";#N/A,#N/A,FALSE,"CTC Summary - Wtavg"}</definedName>
    <definedName name="August_1" hidden="1">{#N/A,#N/A,FALSE,"CTC Summary - EOY";#N/A,#N/A,FALSE,"CTC Summary - Wtavg"}</definedName>
    <definedName name="August_2" hidden="1">{#N/A,#N/A,FALSE,"CTC Summary - EOY";#N/A,#N/A,FALSE,"CTC Summary - Wtavg"}</definedName>
    <definedName name="August_3" hidden="1">{#N/A,#N/A,FALSE,"CTC Summary - EOY";#N/A,#N/A,FALSE,"CTC Summary - Wtavg"}</definedName>
    <definedName name="b" localSheetId="0" hidden="1">{#N/A,#N/A,FALSE,"CTC Summary - EOY";#N/A,#N/A,FALSE,"CTC Summary - Wtavg"}</definedName>
    <definedName name="b" hidden="1">{#N/A,#N/A,FALSE,"CTC Summary - EOY";#N/A,#N/A,FALSE,"CTC Summary - Wtavg"}</definedName>
    <definedName name="b_1" hidden="1">{#N/A,#N/A,FALSE,"CTC Summary - EOY";#N/A,#N/A,FALSE,"CTC Summary - Wtavg"}</definedName>
    <definedName name="b_2" hidden="1">{#N/A,#N/A,FALSE,"CTC Summary - EOY";#N/A,#N/A,FALSE,"CTC Summary - Wtavg"}</definedName>
    <definedName name="b_3" hidden="1">{#N/A,#N/A,FALSE,"CTC Summary - EOY";#N/A,#N/A,FALSE,"CTC Summary - Wtavg"}</definedName>
    <definedName name="Base_AGR">[10]CAPDATA!$B$1253:$Y$1253</definedName>
    <definedName name="Base_AGR_DA">[10]CAPDATA!$B$1261:$Y$1261</definedName>
    <definedName name="Base_LLP">[10]CAPDATA!$B$1252:$Y$1252</definedName>
    <definedName name="Base_LLP_DA">[10]CAPDATA!$B$1260:$Y$1260</definedName>
    <definedName name="Base_MLP">[10]CAPDATA!$B$1251:$Y$1251</definedName>
    <definedName name="Base_MLP_DA">[10]CAPDATA!$B$1259:$Y$1259</definedName>
    <definedName name="Base_OTHER">[10]CAPDATA!$B$1254:$Y$1254</definedName>
    <definedName name="Base_OTHER_DA">[10]CAPDATA!$B$1262:$Y$1262</definedName>
    <definedName name="Base_RES">[10]CAPDATA!$B$1249:$Y$1249</definedName>
    <definedName name="Base_RES_DA">[10]CAPDATA!$B$1257:$Y$1257</definedName>
    <definedName name="Base_SMLP">[10]CAPDATA!$B$1250:$Y$1250</definedName>
    <definedName name="Base_SMLP_DA">[10]CAPDATA!$B$1258:$Y$1258</definedName>
    <definedName name="Baseloaded_Supplies">'[13]Monthly T-put'!$B$113:$CW$113</definedName>
    <definedName name="BDataYears">[14]!BDataYears</definedName>
    <definedName name="BK_CESE">[10]CAPDATA!$B$293:$Y$293</definedName>
    <definedName name="BK_CESG">[10]CAPDATA!$B$446:$Y$446</definedName>
    <definedName name="BK_CSVC">[10]CAPDATA!$B$140:$Y$140</definedName>
    <definedName name="BK_EGBU">[10]CAPDATA!$B$1211:$Y$1211</definedName>
    <definedName name="BK_EHBU">[10]CAPDATA!$B$1058:$Y$1058</definedName>
    <definedName name="BK_ETBU">[10]CAPDATA!$B$599:$Y$599</definedName>
    <definedName name="BK_GSBU">[10]CAPDATA!$B$752:$Y$752</definedName>
    <definedName name="BK_L401">[10]CAPDATA!$B$905:$Y$905</definedName>
    <definedName name="BPCData">OFFSET(#REF!,0,0,COUNTA(#REF!),COUNTA(#REF!))</definedName>
    <definedName name="BPCEnvironment">RIGHT(_xll.EVSVR(),LEN(_xll.EVSVR())-FIND("//",_xll.EVSVR())-1)</definedName>
    <definedName name="Brisbane">#REF!</definedName>
    <definedName name="Brisbane1a">#REF!</definedName>
    <definedName name="Brisbane2">#REF!</definedName>
    <definedName name="bs">#REF!,#REF!,#REF!,#REF!</definedName>
    <definedName name="BU_Names">[10]CAPDATA!$A$1380:$A$1385</definedName>
    <definedName name="BusinessPriorities">[15]Admin!#REF!</definedName>
    <definedName name="BWT">#REF!</definedName>
    <definedName name="BYear01">[14]!BYear01</definedName>
    <definedName name="BYear02">[14]!BYear02</definedName>
    <definedName name="BYear03">[14]!BYear03</definedName>
    <definedName name="BYear04">[14]!BYear04</definedName>
    <definedName name="BYear05">[14]!BYear05</definedName>
    <definedName name="BYear06">[14]!BYear06</definedName>
    <definedName name="BYear07">[14]!BYear07</definedName>
    <definedName name="BYear08">[14]!BYear08</definedName>
    <definedName name="BYear09">[14]!BYear09</definedName>
    <definedName name="BYear10">[14]!BYear10</definedName>
    <definedName name="BYear11">[14]!BYear11</definedName>
    <definedName name="BYear12">[14]!BYear12</definedName>
    <definedName name="BYear13">[14]!BYear13</definedName>
    <definedName name="BYear14">[14]!BYear14</definedName>
    <definedName name="BYear15">[14]!BYear15</definedName>
    <definedName name="BYear16">[14]!BYear16</definedName>
    <definedName name="BYear17">[14]!BYear17</definedName>
    <definedName name="BYear18">[14]!BYear18</definedName>
    <definedName name="BYear19">[14]!BYear19</definedName>
    <definedName name="BYear20">[14]!BYear20</definedName>
    <definedName name="BYear21">[14]!BYear21</definedName>
    <definedName name="BYear22">[14]!BYear22</definedName>
    <definedName name="BYearLag">[14]!BYearLag</definedName>
    <definedName name="CA_CESE">[10]CAPDATA!$B$297:$Y$297</definedName>
    <definedName name="CA_CESG">[10]CAPDATA!$B$450:$Y$450</definedName>
    <definedName name="CA_CSVC">[10]CAPDATA!$B$144:$Y$144</definedName>
    <definedName name="CA_EGBU">[10]CAPDATA!$B$1215:$Y$1215</definedName>
    <definedName name="CA_EHBU">[10]CAPDATA!$B$1062:$Y$1062</definedName>
    <definedName name="CA_ETBU">[10]CAPDATA!$B$603:$Y$603</definedName>
    <definedName name="CA_GSBU">[10]CAPDATA!$B$756:$Y$756</definedName>
    <definedName name="CA_L401">[10]CAPDATA!$B$909:$Y$909</definedName>
    <definedName name="CalculateEverything">[16]!CalculateEverything</definedName>
    <definedName name="CalendarYear">#REF!</definedName>
    <definedName name="CALIB_ADJ">[10]DeprLife!$W$22:$W$23,[10]DeprLife!$AA$22:$AB$23,[10]DeprLife!$W$42:$W$43,[10]DeprLife!$AA$42:$AB$43,[10]DeprLife!$W$46:$W$47,[10]DeprLife!$AA$46:$AB$47,[10]DeprLife!$W$66:$W$67,[10]DeprLife!$AA$66:$AB$67</definedName>
    <definedName name="CALIB_ADJ2">[10]DeprLife!$W$86:$W$87,[10]DeprLife!$AA$86:$AB$87,[10]DeprLife!$W$106:$W$107,[10]DeprLife!$AA$106:$AB$107,[10]DeprLife!$W$110:$W$111,[10]DeprLife!$AA$110:$AB$111,[10]DeprLife!$W$115:$W$116,[10]DeprLife!$AA$115:$AB$116</definedName>
    <definedName name="California_Gas">'[13]Monthly T-put'!$B$114:$CW$114</definedName>
    <definedName name="Canadian__Malin_Deliv">'[13]Monthly T-put'!$B$207:$CW$207</definedName>
    <definedName name="Cap_Input">[10]CESE!$C$8</definedName>
    <definedName name="Cap_SAM">[10]CESE!$C$9:$U$9</definedName>
    <definedName name="Cap_Tot_Input">[10]DISCO!$C$8:$U$8</definedName>
    <definedName name="CapScen">[10]CAPDATA!$B$2</definedName>
    <definedName name="CapScenDesc">[10]CAPDATA!$E$2</definedName>
    <definedName name="CapUpdated">[10]CAPDATA!$B$3</definedName>
    <definedName name="CCG">#REF!</definedName>
    <definedName name="CESE_ACCPAY">[10]CAPDATA!$B$216:$Y$216</definedName>
    <definedName name="CESE_ACCTAX">[10]CAPDATA!$B$217:$Y$217</definedName>
    <definedName name="CESE_ADVALT">[10]CAPDATA!$B$320:$Y$320</definedName>
    <definedName name="CESE_AFUDC">[10]CAPDATA!$B$244:$Y$244</definedName>
    <definedName name="CESE_ALLOC">[10]CESE!$C$57:$U$57</definedName>
    <definedName name="CESE_ARCUSBAL">[10]CAPDATA!$B$218:$Y$218</definedName>
    <definedName name="CESE_BALACPAY">[10]CAPDATA!$B$219:$Y$219</definedName>
    <definedName name="CESE_BALACREC">[10]CAPDATA!$B$220:$Y$220</definedName>
    <definedName name="CESE_BASE">[10]CAPDATA!$B$182:$Y$182</definedName>
    <definedName name="CESE_BKADD">[10]CAPDATA!$B$288:$Y$288</definedName>
    <definedName name="CESE_BKRES">[10]CAPDATA!$B$319:$Y$319</definedName>
    <definedName name="CESE_CADCNRB">[10]CAPDATA!$B$309:$Y$309</definedName>
    <definedName name="CESE_CADCON">[10]CAPDATA!$B$258:$Y$258</definedName>
    <definedName name="CESE_CHBALAC">[10]CAPDATA!$B$197:$Y$197</definedName>
    <definedName name="CESE_CHGACPAY">[10]CAPDATA!$B$198:$Y$198</definedName>
    <definedName name="CESE_CHGACREC">[10]CAPDATA!$B$199:$Y$199</definedName>
    <definedName name="CESE_CHGBOND">[10]CAPDATA!$B$200:$Y$200</definedName>
    <definedName name="CESE_CHGFUEL">[10]CAPDATA!$B$201:$Y$201</definedName>
    <definedName name="CESE_CHGMS">[10]CAPDATA!$B$202:$Y$202</definedName>
    <definedName name="CESE_CHGPFD">[10]CAPDATA!$B$203:$Y$203</definedName>
    <definedName name="CESE_CHGSTOCK">[10]CAPDATA!$B$204:$Y$204</definedName>
    <definedName name="CESE_CHGSTPOS">[10]CAPDATA!$B$205:$Y$205</definedName>
    <definedName name="CESE_CIAC">[10]CAPDATA!$B$206:$Y$206</definedName>
    <definedName name="CESE_CWIP">[10]CAPDATA!$B$256:$Y$256</definedName>
    <definedName name="CESE_DEFTAX">[10]CAPDATA!$B$207:$Y$207</definedName>
    <definedName name="CESE_DEFTXBAL">[10]CAPDATA!$B$208:$Y$208</definedName>
    <definedName name="CESE_DELTA_BILLREV">[10]CAPDATA!$B$1389:$Y$1389</definedName>
    <definedName name="CESE_DELTA_DFTX">[10]CAPDATA!$D$1380</definedName>
    <definedName name="CESE_DELTA_ITC">[10]CAPDATA!$C$1380</definedName>
    <definedName name="CESE_DEPBK">[10]CAPDATA!$B$321:$Y$321</definedName>
    <definedName name="CESE_DEPRB">[10]CAPDATA!$B$310:$Y$310</definedName>
    <definedName name="CESE_DFITCBAL">[10]CAPDATA!$B$221:$Y$221</definedName>
    <definedName name="CESE_DFTXBAL">[10]CAPDATA!$B$222:$Y$222</definedName>
    <definedName name="CESE_DITCRB">[10]CAPDATA!$B$311:$Y$311</definedName>
    <definedName name="CESE_DIVDISB">[10]CAPDATA!$B$209:$Y$209</definedName>
    <definedName name="CESE_DIVPAY">[10]CAPDATA!$B$223:$Y$223</definedName>
    <definedName name="CESE_DSMINC">[10]CAPDATA!$B$192:$Y$192</definedName>
    <definedName name="CESE_DTXBAL">[10]CAPDATA!$B$317:$Y$317</definedName>
    <definedName name="CESE_DTXRB">[10]CAPDATA!$B$312:$Y$312</definedName>
    <definedName name="CESE_ECA">[10]CAPDATA!$B$183:$Y$183</definedName>
    <definedName name="CESE_ECONS">[10]CAPDATA!$B$184:$Y$184</definedName>
    <definedName name="CESE_ELM">[10]CAPDATA!$B$185:$Y$185</definedName>
    <definedName name="CESE_EMARK">[10]CAPDATA!$B$186:$Y$186</definedName>
    <definedName name="CESE_EPRODO">[10]CAPDATA!$B$187:$Y$187</definedName>
    <definedName name="CESE_EQUITY">[10]CAPDATA!$B$224:$Y$224</definedName>
    <definedName name="CESE_EXPDEF">[10]CAPDATA!$B$210:$Y$210</definedName>
    <definedName name="CESE_FDTAXBK">[10]CAPDATA!$B$178:$Y$178</definedName>
    <definedName name="CESE_FTXDPA">[10]CAPDATA!$B$322:$Y$322</definedName>
    <definedName name="CESE_FTXDPS">[10]CAPDATA!$B$323:$Y$323</definedName>
    <definedName name="CESE_INTPAY">[10]CAPDATA!$B$225:$Y$225</definedName>
    <definedName name="CESE_MATSRB">[10]CAPDATA!$B$313:$Y$313</definedName>
    <definedName name="CESE_MATSUP">[10]CAPDATA!$B$257:$Y$257</definedName>
    <definedName name="CESE_MISCREV">[10]CAPDATA!$B$193:$Y$193</definedName>
    <definedName name="CESE_MORTBOND">[10]CAPDATA!$B$226:$Y$226</definedName>
    <definedName name="CESE_NETCASH">[10]CAPDATA!$B$211:$Y$211</definedName>
    <definedName name="CESE_NETFA">[10]CAPDATA!$B$212:$Y$212</definedName>
    <definedName name="CESE_NETIA">[10]CAPDATA!$B$213:$Y$213</definedName>
    <definedName name="CESE_ODEFCHG">[10]CAPDATA!$B$252:$Y$252</definedName>
    <definedName name="CESE_OFDTAXBK">[10]CAPDATA!$B$245:$Y$245</definedName>
    <definedName name="CESE_OSTTAXBK">[10]CAPDATA!$B$246:$Y$246</definedName>
    <definedName name="CESE_OTHADRB">[10]CAPDATA!$B$314:$Y$314</definedName>
    <definedName name="CESE_OTHCURLB">[10]CAPDATA!$B$227:$Y$227</definedName>
    <definedName name="CESE_OTHDFCRD">[10]CAPDATA!$B$228:$Y$228</definedName>
    <definedName name="CESE_OTHINC">[10]CAPDATA!$B$1546:$Y$1546</definedName>
    <definedName name="CESE_OTHINV">[10]CAPDATA!$B$229:$Y$229</definedName>
    <definedName name="CESE_OTHNCLB">[10]CAPDATA!$B$230:$Y$230</definedName>
    <definedName name="CESE_OTHNET">[10]CAPDATA!$B$214:$Y$214</definedName>
    <definedName name="CESE_OTHWCAP">[10]CAPDATA!$B$215:$Y$215</definedName>
    <definedName name="CESE_OTNETFA">[10]CAPDATA!$B$254:$Y$254</definedName>
    <definedName name="CESE_PAYTAX">[10]CAPDATA!$B$190:$Y$190</definedName>
    <definedName name="CESE_PFDOUT">[10]CAPDATA!$B$231:$Y$231</definedName>
    <definedName name="CESE_PLANT">[10]CAPDATA!$B$318:$Y$318</definedName>
    <definedName name="CESE_PLANTRB">[10]CAPDATA!$B$315:$Y$315</definedName>
    <definedName name="CESE_PRYADVGP">[10]CAPDATA!$B$232:$Y$232</definedName>
    <definedName name="CESE_REPALOW">[10]CAPDATA!$B$191:$Y$191</definedName>
    <definedName name="CESE_STBOR">[10]CAPDATA!$B$233:$Y$233</definedName>
    <definedName name="CESE_STINV">[10]CAPDATA!$B$234:$Y$234</definedName>
    <definedName name="CESE_STTAXBK">[10]CAPDATA!$B$179:$Y$179</definedName>
    <definedName name="CESE_STXDEP">[10]CAPDATA!$B$324:$Y$324</definedName>
    <definedName name="CESE_SUBINV">[10]CAPDATA!$B$235:$Y$235</definedName>
    <definedName name="CESE_TASSETS">[10]CAPDATA!$B$236:$Y$236</definedName>
    <definedName name="CESE_TDEFCHG">[10]CAPDATA!$B$237:$Y$237</definedName>
    <definedName name="CESE_TEXP">[10]CAPDATA!$B$287:$Y$287</definedName>
    <definedName name="CESE_TINTEXP">[10]CAPDATA!$B$243:$Y$243</definedName>
    <definedName name="CESE_TOINCDED">[10]CAPDATA!$B$247:$Y$247</definedName>
    <definedName name="CESE_TOPREV">[10]CAPDATA!$B$177:$Y$177</definedName>
    <definedName name="CESE_TOTCAP">[10]CAPDATA!$B$248:$Y$248</definedName>
    <definedName name="CESE_TOTCURAS">[10]CAPDATA!$B$238:$Y$238</definedName>
    <definedName name="CESE_TOTLTAS">[10]CAPDATA!$B$239:$Y$239</definedName>
    <definedName name="CESE_TOTMAIN">[10]CAPDATA!$B$188:$Y$188</definedName>
    <definedName name="CESE_UF">[10]CAPDATA!$B$180:$Y$180</definedName>
    <definedName name="CESE_UNACLIAB">[10]CAPDATA!$B$240:$Y$240</definedName>
    <definedName name="CESE_UTASAM">[10]CAPDATA!$B$242:$Y$242</definedName>
    <definedName name="CESE_UTASDRES">[10]CAPDATA!$B$241:$Y$241</definedName>
    <definedName name="CESE_UTASSETS">[10]CAPDATA!$B$253:$Y$253</definedName>
    <definedName name="CESE_WCASHRB">[10]CAPDATA!$B$316:$Y$316</definedName>
    <definedName name="CESG_ACCPAY">[10]CAPDATA!$B$369:$Y$369</definedName>
    <definedName name="CESG_ACCTAX">[10]CAPDATA!$B$370:$Y$370</definedName>
    <definedName name="CESG_ADVALT">[10]CAPDATA!$B$473:$Y$473</definedName>
    <definedName name="CESG_AFUDC">[10]CAPDATA!$B$397:$Y$397</definedName>
    <definedName name="CESG_ALLOC">[10]CESG!$C$56:$U$56</definedName>
    <definedName name="CESG_ARCUSBAL">[10]CAPDATA!$B$371:$Y$371</definedName>
    <definedName name="CESG_BALACPAY">[10]CAPDATA!$B$372:$Y$372</definedName>
    <definedName name="CESG_BALACREC">[10]CAPDATA!$B$373:$Y$373</definedName>
    <definedName name="CESG_BASE">[10]CAPDATA!$B$335:$Y$335</definedName>
    <definedName name="CESG_BKADD">[10]CAPDATA!$B$441:$Y$441</definedName>
    <definedName name="CESG_BKRES">[10]CAPDATA!$B$472:$Y$472</definedName>
    <definedName name="CESG_CADCNRB">[10]CAPDATA!$B$462:$Y$462</definedName>
    <definedName name="CESG_CADCON">[10]CAPDATA!$B$411:$Y$411</definedName>
    <definedName name="CESG_CHBALAC">[10]CAPDATA!$B$350:$Y$350</definedName>
    <definedName name="CESG_CHGACPAY">[10]CAPDATA!$B$351:$Y$351</definedName>
    <definedName name="CESG_CHGACREC">[10]CAPDATA!$B$352:$Y$352</definedName>
    <definedName name="CESG_CHGBOND">[10]CAPDATA!$B$353:$Y$353</definedName>
    <definedName name="CESG_CHGFUEL">[10]CAPDATA!$B$354:$Y$354</definedName>
    <definedName name="CESG_CHGMS">[10]CAPDATA!$B$355:$Y$355</definedName>
    <definedName name="CESG_CHGPFD">[10]CAPDATA!$B$356:$Y$356</definedName>
    <definedName name="CESG_CHGSTOCK">[10]CAPDATA!$B$357:$Y$357</definedName>
    <definedName name="CESG_CHGSTPOS">[10]CAPDATA!$B$358:$Y$358</definedName>
    <definedName name="CESG_CIAC">[10]CAPDATA!$B$359:$Y$359</definedName>
    <definedName name="CESG_CWIP">[10]CAPDATA!$B$409:$Y$409</definedName>
    <definedName name="CESG_DEFTAX">[10]CAPDATA!$B$360:$Y$360</definedName>
    <definedName name="CESG_DEFTXBAL">[10]CAPDATA!$B$361:$Y$361</definedName>
    <definedName name="CESG_DELTA_BILLREV">[10]CAPDATA!$B$1390:$Y$1390</definedName>
    <definedName name="CESG_DELTA_DFTX">[10]CAPDATA!$D$1381</definedName>
    <definedName name="CESG_DELTA_ITC">[10]CAPDATA!$C$1381</definedName>
    <definedName name="CESG_DEPBK">[10]CAPDATA!$B$474:$Y$474</definedName>
    <definedName name="CESG_DEPRB">[10]CAPDATA!$B$463:$Y$463</definedName>
    <definedName name="CESG_DFITCBAL">[10]CAPDATA!$B$374:$Y$374</definedName>
    <definedName name="CESG_DFTXBAL">[10]CAPDATA!$B$375:$Y$375</definedName>
    <definedName name="CESG_DITCRB">[10]CAPDATA!$B$464:$Y$464</definedName>
    <definedName name="CESG_DIVDISB">[10]CAPDATA!$B$362:$Y$362</definedName>
    <definedName name="CESG_DIVPAY">[10]CAPDATA!$B$376:$Y$376</definedName>
    <definedName name="CESG_DSMINC">[10]CAPDATA!$B$345:$Y$345</definedName>
    <definedName name="CESG_DTXBAL">[10]CAPDATA!$B$470:$Y$470</definedName>
    <definedName name="CESG_DTXRB">[10]CAPDATA!$B$465:$Y$465</definedName>
    <definedName name="CESG_ECA">[10]CAPDATA!$B$336:$Y$336</definedName>
    <definedName name="CESG_ECONS">[10]CAPDATA!$B$337:$Y$337</definedName>
    <definedName name="CESG_ELM">[10]CAPDATA!$B$338:$Y$338</definedName>
    <definedName name="CESG_EMARK">[10]CAPDATA!$B$339:$Y$339</definedName>
    <definedName name="CESG_EPRODO">[10]CAPDATA!$B$340:$Y$340</definedName>
    <definedName name="CESG_EQUITY">[10]CAPDATA!$B$377:$Y$377</definedName>
    <definedName name="CESG_EXPDEF">[10]CAPDATA!$B$363:$Y$363</definedName>
    <definedName name="CESG_FDTAXBK">[10]CAPDATA!$B$331:$Y$331</definedName>
    <definedName name="CESG_FTXDPA">[10]CAPDATA!$B$475:$Y$475</definedName>
    <definedName name="CESG_FTXDPS">[10]CAPDATA!$B$476:$Y$476</definedName>
    <definedName name="CESG_INTPAY">[10]CAPDATA!$B$378:$Y$378</definedName>
    <definedName name="CESG_MATSRB">[10]CAPDATA!$B$466:$Y$466</definedName>
    <definedName name="CESG_MATSUP">[10]CAPDATA!$B$410:$Y$410</definedName>
    <definedName name="CESG_MISCREV">[10]CAPDATA!$B$346:$Y$346</definedName>
    <definedName name="CESG_MORTBOND">[10]CAPDATA!$B$379:$Y$379</definedName>
    <definedName name="CESG_NETCASH">[10]CAPDATA!$B$364:$Y$364</definedName>
    <definedName name="CESG_NETFA">[10]CAPDATA!$B$365:$Y$365</definedName>
    <definedName name="CESG_NETIA">[10]CAPDATA!$B$366:$Y$366</definedName>
    <definedName name="CESG_ODEFCHG">[10]CAPDATA!$B$405:$Y$405</definedName>
    <definedName name="CESG_OFDTAXBK">[10]CAPDATA!$B$398:$Y$398</definedName>
    <definedName name="CESG_OSTTAXBK">[10]CAPDATA!$B$399:$Y$399</definedName>
    <definedName name="CESG_OTHADRB">[10]CAPDATA!$B$467:$Y$467</definedName>
    <definedName name="CESG_OTHCURLB">[10]CAPDATA!$B$380:$Y$380</definedName>
    <definedName name="CESG_OTHDFCRD">[10]CAPDATA!$B$381:$Y$381</definedName>
    <definedName name="CESG_OTHINC">[10]CAPDATA!$B$1547:$Y$1547</definedName>
    <definedName name="CESG_OTHINV">[10]CAPDATA!$B$382:$Y$382</definedName>
    <definedName name="CESG_OTHNCLB">[10]CAPDATA!$B$383:$Y$383</definedName>
    <definedName name="CESG_OTHNET">[10]CAPDATA!$B$367:$Y$367</definedName>
    <definedName name="CESG_OTHWCAP">[10]CAPDATA!$B$368:$Y$368</definedName>
    <definedName name="CESG_OTNETFA">[10]CAPDATA!$B$407:$Y$407</definedName>
    <definedName name="CESG_PAYTAX">[10]CAPDATA!$B$343:$Y$343</definedName>
    <definedName name="CESG_PFDOUT">[10]CAPDATA!$B$384:$Y$384</definedName>
    <definedName name="CESG_PLANT">[10]CAPDATA!$B$471:$Y$471</definedName>
    <definedName name="CESG_PLANTRB">[10]CAPDATA!$B$468:$Y$468</definedName>
    <definedName name="CESG_PRYADVGP">[10]CAPDATA!$B$385:$Y$385</definedName>
    <definedName name="CESG_REPALOW">[10]CAPDATA!$B$344:$Y$344</definedName>
    <definedName name="CESG_STBOR">[10]CAPDATA!$B$386:$Y$386</definedName>
    <definedName name="CESG_STINV">[10]CAPDATA!$B$387:$Y$387</definedName>
    <definedName name="CESG_STTAXBK">[10]CAPDATA!$B$332:$Y$332</definedName>
    <definedName name="CESG_STXDEP">[10]CAPDATA!$B$477:$Y$477</definedName>
    <definedName name="CESG_SUBINV">[10]CAPDATA!$B$388:$Y$388</definedName>
    <definedName name="CESG_TASSETS">[10]CAPDATA!$B$389:$Y$389</definedName>
    <definedName name="CESG_TDEFCHG">[10]CAPDATA!$B$390:$Y$390</definedName>
    <definedName name="CESG_TEXP">[10]CAPDATA!$B$440:$Y$440</definedName>
    <definedName name="CESG_TINTEXP">[10]CAPDATA!$B$396:$Y$396</definedName>
    <definedName name="CESG_TOINCDED">[10]CAPDATA!$B$400:$Y$400</definedName>
    <definedName name="CESG_TOPREV">[10]CAPDATA!$B$330:$Y$330</definedName>
    <definedName name="CESG_TOTCAP">[10]CAPDATA!$B$401:$Y$401</definedName>
    <definedName name="CESG_TOTCURAS">[10]CAPDATA!$B$391:$Y$391</definedName>
    <definedName name="CESG_TOTLTAS">[10]CAPDATA!$B$392:$Y$392</definedName>
    <definedName name="CESG_TOTMAIN">[10]CAPDATA!$B$341:$Y$341</definedName>
    <definedName name="CESG_UF">[10]CAPDATA!$B$333:$Y$333</definedName>
    <definedName name="CESG_UNACLIAB">[10]CAPDATA!$B$393:$Y$393</definedName>
    <definedName name="CESG_UTASAM">[10]CAPDATA!$B$395:$Y$395</definedName>
    <definedName name="CESG_UTASDRES">[10]CAPDATA!$B$394:$Y$394</definedName>
    <definedName name="CESG_UTASSETS">[10]CAPDATA!$B$406:$Y$406</definedName>
    <definedName name="CESG_WCASHRB">[10]CAPDATA!$B$469:$Y$469</definedName>
    <definedName name="CFO_Total">#REF!</definedName>
    <definedName name="CFO_YTD">#REF!</definedName>
    <definedName name="CGT_ACCPAY">[10]CAPDATA!$B$1331:$Y$1331</definedName>
    <definedName name="CGT_ACCTAX">[10]CAPDATA!$B$1332:$Y$1332</definedName>
    <definedName name="CGT_AFUDC">[10]CAPDATA!$B$1359:$Y$1359</definedName>
    <definedName name="CGT_ARCUSBAL">[10]CAPDATA!$B$1333:$Y$1333</definedName>
    <definedName name="CGT_BALACPAY">[10]CAPDATA!$B$1334:$Y$1334</definedName>
    <definedName name="CGT_BALACREC">[10]CAPDATA!$B$1335:$Y$1335</definedName>
    <definedName name="CGT_CADCON">[10]CAPDATA!$B$1373:$Y$1373</definedName>
    <definedName name="CGT_CHBALAC">[10]CAPDATA!$B$1312:$Y$1312</definedName>
    <definedName name="CGT_CHGACPAY">[10]CAPDATA!$B$1313:$Y$1313</definedName>
    <definedName name="CGT_CHGACREC">[10]CAPDATA!$B$1314:$Y$1314</definedName>
    <definedName name="CGT_CHGBOND">[10]CAPDATA!$B$1315:$Y$1315</definedName>
    <definedName name="CGT_CHGFUEL">[10]CAPDATA!$B$1316:$Y$1316</definedName>
    <definedName name="CGT_CHGMS">[10]CAPDATA!$B$1317:$Y$1317</definedName>
    <definedName name="CGT_CHGPFD">[10]CAPDATA!$B$1318:$Y$1318</definedName>
    <definedName name="CGT_CHGSTOCK">[10]CAPDATA!$B$1319:$Y$1319</definedName>
    <definedName name="CGT_CHGSTPOS">[10]CAPDATA!$B$1320:$Y$1320</definedName>
    <definedName name="CGT_CIAC">[10]CAPDATA!$B$1321:$Y$1321</definedName>
    <definedName name="CGT_CWIP">[10]CAPDATA!$B$1371:$Y$1371</definedName>
    <definedName name="CGT_DEFTAX">[10]CAPDATA!$B$1322:$Y$1322</definedName>
    <definedName name="CGT_DEFTXBAL">[10]CAPDATA!$B$1323:$Y$1323</definedName>
    <definedName name="CGT_DELTA_BILLREV">[10]CAPDATA!$B$1394:$Y$1394</definedName>
    <definedName name="CGT_DELTA_DFTX">[10]CAPDATA!$D$1385</definedName>
    <definedName name="CGT_DELTA_ITC">[10]CAPDATA!$C$1385</definedName>
    <definedName name="CGT_DFITCBAL">[10]CAPDATA!$B$1336:$Y$1336</definedName>
    <definedName name="CGT_DFTXBAL">[10]CAPDATA!$B$1337:$Y$1337</definedName>
    <definedName name="CGT_DIVDISB">[10]CAPDATA!$B$1324:$Y$1324</definedName>
    <definedName name="CGT_DIVPAY">[10]CAPDATA!$B$1338:$Y$1338</definedName>
    <definedName name="CGT_EQUITY">[10]CAPDATA!$B$1339:$Y$1339</definedName>
    <definedName name="CGT_EXPDEF">[10]CAPDATA!$B$1325:$Y$1325</definedName>
    <definedName name="CGT_INTPAY">[10]CAPDATA!$B$1340:$Y$1340</definedName>
    <definedName name="CGT_MATSUP">[10]CAPDATA!$B$1372:$Y$1372</definedName>
    <definedName name="CGT_MORTBOND">[10]CAPDATA!$B$1341:$Y$1341</definedName>
    <definedName name="CGT_NETCASH">[10]CAPDATA!$B$1326:$Y$1326</definedName>
    <definedName name="CGT_NETFA">[10]CAPDATA!$B$1327:$Y$1327</definedName>
    <definedName name="CGT_NETIA">[10]CAPDATA!$B$1328:$Y$1328</definedName>
    <definedName name="CGT_ODEFCHG">[10]CAPDATA!$B$1367:$Y$1367</definedName>
    <definedName name="CGT_OFDTAXBK">[10]CAPDATA!$B$1360:$Y$1360</definedName>
    <definedName name="CGT_OSTTAXBK">[10]CAPDATA!$B$1361:$Y$1361</definedName>
    <definedName name="cgt_OTHADRB">[10]CAPDATA!$B$1377:$Y$1377</definedName>
    <definedName name="CGT_OTHCURLB">[10]CAPDATA!$B$1342:$Y$1342</definedName>
    <definedName name="CGT_OTHDFCRD">[10]CAPDATA!$B$1343:$Y$1343</definedName>
    <definedName name="CGT_OTHINC">[10]CAPDATA!$B$1551:$Y$1551</definedName>
    <definedName name="CGT_OTHINV">[10]CAPDATA!$B$1344:$Y$1344</definedName>
    <definedName name="CGT_OTHNCLB">[10]CAPDATA!$B$1345:$Y$1345</definedName>
    <definedName name="CGT_OTHNET">[10]CAPDATA!$B$1329:$Y$1329</definedName>
    <definedName name="CGT_OTHWCAP">[10]CAPDATA!$B$1330:$Y$1330</definedName>
    <definedName name="CGT_OTNETFA">[10]CAPDATA!$B$1369:$Y$1369</definedName>
    <definedName name="CGT_PFDOUT">[10]CAPDATA!$B$1346:$Y$1346</definedName>
    <definedName name="CGT_PRYADVGP">[10]CAPDATA!$B$1347:$Y$1347</definedName>
    <definedName name="CGT_STBOR">[10]CAPDATA!$B$1348:$Y$1348</definedName>
    <definedName name="CGT_STINV">[10]CAPDATA!$B$1349:$Y$1349</definedName>
    <definedName name="CGT_SUBINV">[10]CAPDATA!$B$1350:$Y$1350</definedName>
    <definedName name="CGT_TASSETS">[10]CAPDATA!$B$1351:$Y$1351</definedName>
    <definedName name="CGT_TDEFCHG">[10]CAPDATA!$B$1352:$Y$1352</definedName>
    <definedName name="CGT_TINTEXP">[10]CAPDATA!$B$1358:$Y$1358</definedName>
    <definedName name="CGT_TOINCDED">[10]CAPDATA!$B$1362:$Y$1362</definedName>
    <definedName name="CGT_Total">#REF!</definedName>
    <definedName name="CGT_TOTCURAS">[10]CAPDATA!$B$1353:$Y$1353</definedName>
    <definedName name="CGT_TOTLTAS">[10]CAPDATA!$B$1354:$Y$1354</definedName>
    <definedName name="CGT_UNACLIAB">[10]CAPDATA!$B$1355:$Y$1355</definedName>
    <definedName name="CGT_UTASAM">[10]CAPDATA!$B$1357:$Y$1357</definedName>
    <definedName name="CGT_UTASDRES">[10]CAPDATA!$B$1356:$Y$1356</definedName>
    <definedName name="CGT_UTASSETS">[10]CAPDATA!$B$1368:$Y$1368</definedName>
    <definedName name="cgt_WCASHRB">[10]CAPDATA!$B$1376:$Y$1376</definedName>
    <definedName name="CGT_YTD">#REF!</definedName>
    <definedName name="CGTR_Total">#REF!</definedName>
    <definedName name="CGTR_YTD">#REF!</definedName>
    <definedName name="Chosen_BU_Index">[10]CAPDATA!$B$1379</definedName>
    <definedName name="ChosenBU">[10]CAPDATA!$A$1379</definedName>
    <definedName name="Cntrl_Total">#REF!</definedName>
    <definedName name="Cntrl_YTD">#REF!</definedName>
    <definedName name="COCESE_ADVALT">[10]CAPDATA!$B$272:$Y$272</definedName>
    <definedName name="COCESE_CADCON">[10]CAPDATA!$B$281:$Y$281</definedName>
    <definedName name="COCESE_DEPBK">[10]CAPDATA!$B$273:$Y$273</definedName>
    <definedName name="COCESE_DITCRB">[10]CAPDATA!$B$274:$Y$274</definedName>
    <definedName name="COCESE_DTXRB">[10]CAPDATA!$B$275:$Y$275</definedName>
    <definedName name="COCESE_EADGTO">[10]CAPDATA!$B$268:$Y$268</definedName>
    <definedName name="COCESE_EPRODO">[10]CAPDATA!$B$269:$Y$269</definedName>
    <definedName name="COCESE_FDTAXBK">[10]CAPDATA!$B$282:$Y$282</definedName>
    <definedName name="COCESE_FTXDPA">[10]CAPDATA!$B$276:$Y$276</definedName>
    <definedName name="COCESE_FTXDPS">[10]CAPDATA!$B$277:$Y$277</definedName>
    <definedName name="COCESE_MATSUP">[10]CAPDATA!$B$280:$Y$280</definedName>
    <definedName name="COCESE_RB">[10]CAPDATA!$B$278:$Y$278</definedName>
    <definedName name="COCESE_STTAXBK">[10]CAPDATA!$B$283:$Y$283</definedName>
    <definedName name="COCESE_STXDEP">[10]CAPDATA!$B$279:$Y$279</definedName>
    <definedName name="COCESE_TOTMAIN">[10]CAPDATA!$B$270:$Y$270</definedName>
    <definedName name="COCESE_UF">[10]CAPDATA!$B$284:$Y$284</definedName>
    <definedName name="COCESG_ADVALT">[10]CAPDATA!$B$425:$Y$425</definedName>
    <definedName name="COCESG_CADCON">[10]CAPDATA!$B$434:$Y$434</definedName>
    <definedName name="COCESG_DEPBK">[10]CAPDATA!$B$426:$Y$426</definedName>
    <definedName name="COCESG_DITCRB">[10]CAPDATA!$B$427:$Y$427</definedName>
    <definedName name="COCESG_DTXRB">[10]CAPDATA!$B$428:$Y$428</definedName>
    <definedName name="COCESG_EADGTO">[10]CAPDATA!$B$421:$Y$421</definedName>
    <definedName name="COCESG_EPRODO">[10]CAPDATA!$B$422:$Y$422</definedName>
    <definedName name="COCESG_FDTAXBK">[10]CAPDATA!$B$435:$Y$435</definedName>
    <definedName name="COCESG_FTXDPA">[10]CAPDATA!$B$429:$Y$429</definedName>
    <definedName name="COCESG_FTXDPS">[10]CAPDATA!$B$430:$Y$430</definedName>
    <definedName name="COCESG_MATSUP">[10]CAPDATA!$B$433:$Y$433</definedName>
    <definedName name="COCESG_RB">[10]CAPDATA!$B$431:$Y$431</definedName>
    <definedName name="COCESG_STTAXBK">[10]CAPDATA!$B$436:$Y$436</definedName>
    <definedName name="COCESG_STXDEP">[10]CAPDATA!$B$432:$Y$432</definedName>
    <definedName name="COCESG_TOTMAIN">[10]CAPDATA!$B$423:$Y$423</definedName>
    <definedName name="COCESG_UF">[10]CAPDATA!$B$437:$Y$437</definedName>
    <definedName name="COCI_CESE">[10]CAPDATA!$B$271:$Y$271</definedName>
    <definedName name="COCI_CESG">[10]CAPDATA!$B$424:$Y$424</definedName>
    <definedName name="COCI_CSVC">[10]CAPDATA!$B$118:$Y$118</definedName>
    <definedName name="COCI_EGBU">[10]CAPDATA!$B$1189:$Y$1189</definedName>
    <definedName name="COCI_EHBU">[10]CAPDATA!$B$1036:$Y$1036</definedName>
    <definedName name="COCI_ETBU">[10]CAPDATA!$B$577:$Y$577</definedName>
    <definedName name="COCI_GSBU">[10]CAPDATA!$B$730:$Y$730</definedName>
    <definedName name="COCI_L401">[10]CAPDATA!$B$883:$Y$883</definedName>
    <definedName name="COCSVC_ADVALT">[10]CAPDATA!$B$119:$Y$119</definedName>
    <definedName name="COCSVC_CADCON">[10]CAPDATA!$B$128:$Y$128</definedName>
    <definedName name="COCSVC_DEPBK">[10]CAPDATA!$B$120:$Y$120</definedName>
    <definedName name="COCSVC_DITCRB">[10]CAPDATA!$B$121:$Y$121</definedName>
    <definedName name="COCSVC_DTXRB">[10]CAPDATA!$B$122:$Y$122</definedName>
    <definedName name="COCSVC_EADGTO">[10]CAPDATA!$B$115:$Y$115</definedName>
    <definedName name="COCSVC_EPRODO">[10]CAPDATA!$B$116:$Y$116</definedName>
    <definedName name="COCSVC_FDTAXBK">[10]CAPDATA!$B$129:$Y$129</definedName>
    <definedName name="COCSVC_FTXDPA">[10]CAPDATA!$B$123:$Y$123</definedName>
    <definedName name="COCSVC_FTXDPS">[10]CAPDATA!$B$124:$Y$124</definedName>
    <definedName name="COCSVC_MATSUP">[10]CAPDATA!$B$127:$Y$127</definedName>
    <definedName name="COCSVC_RB">[10]CAPDATA!$B$125:$Y$125</definedName>
    <definedName name="COCSVC_STTAXBK">[10]CAPDATA!$B$130:$Y$130</definedName>
    <definedName name="COCSVC_STXDEP">[10]CAPDATA!$B$126:$Y$126</definedName>
    <definedName name="COCSVC_TOTMAIN">[10]CAPDATA!$B$117:$Y$117</definedName>
    <definedName name="COCSVC_UF">[10]CAPDATA!$B$131:$Y$131</definedName>
    <definedName name="COEGBU_ADVALT">[10]CAPDATA!$B$1190:$Y$1190</definedName>
    <definedName name="COEGBU_CADCON">[10]CAPDATA!$B$1199:$Y$1199</definedName>
    <definedName name="COEGBU_DEPBK">[10]CAPDATA!$B$1191:$Y$1191</definedName>
    <definedName name="COEGBU_DITCRB">[10]CAPDATA!$B$1192:$Y$1192</definedName>
    <definedName name="COEGBU_DTXRB">[10]CAPDATA!$B$1193:$Y$1193</definedName>
    <definedName name="COEGBU_EADGTO">[10]CAPDATA!$B$1186:$Y$1186</definedName>
    <definedName name="COEGBU_EPRODO">[10]CAPDATA!$B$1187:$Y$1187</definedName>
    <definedName name="COEGBU_FDTAXBK">[10]CAPDATA!$B$1200:$Y$1200</definedName>
    <definedName name="COEGBU_FTXDPA">[10]CAPDATA!$B$1194:$Y$1194</definedName>
    <definedName name="COEGBU_FTXDPS">[10]CAPDATA!$B$1195:$Y$1195</definedName>
    <definedName name="COEGBU_MATSUP">[10]CAPDATA!$B$1198:$Y$1198</definedName>
    <definedName name="COEGBU_RB">[10]CAPDATA!$B$1196:$Y$1196</definedName>
    <definedName name="COEGBU_STTAXBK">[10]CAPDATA!$B$1201:$Y$1201</definedName>
    <definedName name="COEGBU_STXDEP">[10]CAPDATA!$B$1197:$Y$1197</definedName>
    <definedName name="COEGBU_TOTMAIN">[10]CAPDATA!$B$1188:$Y$1188</definedName>
    <definedName name="COEGBU_UF">[10]CAPDATA!$B$1202:$Y$1202</definedName>
    <definedName name="COEHBU_ADVALT">[10]CAPDATA!$B$1037:$Y$1037</definedName>
    <definedName name="COEHBU_CADCON">[10]CAPDATA!$B$1046:$Y$1046</definedName>
    <definedName name="COEHBU_DEPBK">[10]CAPDATA!$B$1038:$Y$1038</definedName>
    <definedName name="COEHBU_DITCRB">[10]CAPDATA!$B$1039:$Y$1039</definedName>
    <definedName name="COEHBU_DTXRB">[10]CAPDATA!$B$1040:$Y$1040</definedName>
    <definedName name="COEHBU_EADGTO">[10]CAPDATA!$B$1033:$Y$1033</definedName>
    <definedName name="COEHBU_EPRODO">[10]CAPDATA!$B$1034:$Y$1034</definedName>
    <definedName name="COEHBU_FDTAXBK">[10]CAPDATA!$B$1047:$Y$1047</definedName>
    <definedName name="COEHBU_FTXDPA">[10]CAPDATA!$B$1041:$Y$1041</definedName>
    <definedName name="COEHBU_FTXDPS">[10]CAPDATA!$B$1042:$Y$1042</definedName>
    <definedName name="COEHBU_MATSUP">[10]CAPDATA!$B$1045:$Y$1045</definedName>
    <definedName name="COEHBU_RB">[10]CAPDATA!$B$1043:$Y$1043</definedName>
    <definedName name="COEHBU_STTAXBK">[10]CAPDATA!$B$1048:$Y$1048</definedName>
    <definedName name="COEHBU_STXDEP">[10]CAPDATA!$B$1044:$Y$1044</definedName>
    <definedName name="COEHBU_TOTMAIN">[10]CAPDATA!$B$1035:$Y$1035</definedName>
    <definedName name="COEHBU_UF">[10]CAPDATA!$B$1049:$Y$1049</definedName>
    <definedName name="COETBU_ADVALT">[10]CAPDATA!$B$578:$Y$578</definedName>
    <definedName name="COETBU_CADCON">[10]CAPDATA!$B$587:$Y$587</definedName>
    <definedName name="COETBU_DEPBK">[10]CAPDATA!$B$579:$Y$579</definedName>
    <definedName name="COETBU_DITCRB">[10]CAPDATA!$B$580:$Y$580</definedName>
    <definedName name="COETBU_DTXRB">[10]CAPDATA!$B$581:$Y$581</definedName>
    <definedName name="COETBU_EADGTO">[10]CAPDATA!$B$574:$Y$574</definedName>
    <definedName name="COETBU_EPRODO">[10]CAPDATA!$B$575:$Y$575</definedName>
    <definedName name="COETBU_FDTAXBK">[10]CAPDATA!$B$588:$Y$588</definedName>
    <definedName name="COETBU_FTXDPA">[10]CAPDATA!$B$582:$Y$582</definedName>
    <definedName name="COETBU_FTXDPS">[10]CAPDATA!$B$583:$Y$583</definedName>
    <definedName name="COETBU_MATSUP">[10]CAPDATA!$B$586:$Y$586</definedName>
    <definedName name="COETBU_RB">[10]CAPDATA!$B$584:$Y$584</definedName>
    <definedName name="COETBU_STTAXBK">[10]CAPDATA!$B$589:$Y$589</definedName>
    <definedName name="COETBU_STXDEP">[10]CAPDATA!$B$585:$Y$585</definedName>
    <definedName name="COETBU_TOTMAIN">[10]CAPDATA!$B$576:$Y$576</definedName>
    <definedName name="COETBU_UF">[10]CAPDATA!$B$590:$Y$590</definedName>
    <definedName name="COGEN">[8]REV_EST!$B$377</definedName>
    <definedName name="COGSBU_ADVALT">[10]CAPDATA!$B$731:$Y$731</definedName>
    <definedName name="COGSBU_CADCON">[10]CAPDATA!$B$740:$Y$740</definedName>
    <definedName name="COGSBU_DEPBK">[10]CAPDATA!$B$732:$Y$732</definedName>
    <definedName name="COGSBU_DITCRB">[10]CAPDATA!$B$733:$Y$733</definedName>
    <definedName name="COGSBU_DTXRB">[10]CAPDATA!$B$734:$Y$734</definedName>
    <definedName name="COGSBU_EADGTO">[10]CAPDATA!$B$727:$Y$727</definedName>
    <definedName name="COGSBU_EPRODO">[10]CAPDATA!$B$728:$Y$728</definedName>
    <definedName name="COGSBU_FDTAXBK">[10]CAPDATA!$B$741:$Y$741</definedName>
    <definedName name="COGSBU_FTXDPA">[10]CAPDATA!$B$735:$Y$735</definedName>
    <definedName name="COGSBU_FTXDPS">[10]CAPDATA!$B$736:$Y$736</definedName>
    <definedName name="COGSBU_MATSUP">[10]CAPDATA!$B$739:$Y$739</definedName>
    <definedName name="COGSBU_RB">[10]CAPDATA!$B$737:$Y$737</definedName>
    <definedName name="COGSBU_STTAXBK">[10]CAPDATA!$B$742:$Y$742</definedName>
    <definedName name="COGSBU_STXDEP">[10]CAPDATA!$B$738:$Y$738</definedName>
    <definedName name="COGSBU_TOTMAIN">[10]CAPDATA!$B$729:$Y$729</definedName>
    <definedName name="COGSBU_UF">[10]CAPDATA!$B$743:$Y$743</definedName>
    <definedName name="COL401_ADVALT">[10]CAPDATA!$B$884:$Y$884</definedName>
    <definedName name="COL401_CADCON">[10]CAPDATA!$B$893:$Y$893</definedName>
    <definedName name="COL401_DEPBK">[10]CAPDATA!$B$885:$Y$885</definedName>
    <definedName name="COL401_DITCRB">[10]CAPDATA!$B$886:$Y$886</definedName>
    <definedName name="COL401_DTXRB">[10]CAPDATA!$B$887:$Y$887</definedName>
    <definedName name="COL401_EADGTO">[10]CAPDATA!$B$880:$Y$880</definedName>
    <definedName name="COL401_EPRODO">[10]CAPDATA!$B$881:$Y$881</definedName>
    <definedName name="COL401_FDTAXBK">[10]CAPDATA!$B$894:$Y$894</definedName>
    <definedName name="COL401_FTXDPA">[10]CAPDATA!$B$888:$Y$888</definedName>
    <definedName name="COL401_FTXDPS">[10]CAPDATA!$B$889:$Y$889</definedName>
    <definedName name="COL401_MATSUP">[10]CAPDATA!$B$892:$Y$892</definedName>
    <definedName name="COL401_RB">[10]CAPDATA!$B$890:$Y$890</definedName>
    <definedName name="COL401_STTAXBK">[10]CAPDATA!$B$895:$Y$895</definedName>
    <definedName name="COL401_STXDEP">[10]CAPDATA!$B$891:$Y$891</definedName>
    <definedName name="COL401_TOTMAIN">[10]CAPDATA!$B$882:$Y$882</definedName>
    <definedName name="COL401_UF">[10]CAPDATA!$B$896:$Y$896</definedName>
    <definedName name="Column">#REF!</definedName>
    <definedName name="Column1">[17]Data_Sheet!$AK$5</definedName>
    <definedName name="COMMERCIAL_G_NR1">[8]RATES!$A$45</definedName>
    <definedName name="COMMERCIAL_G_NR2">[8]RATES!$A$78</definedName>
    <definedName name="COMMERCIAL_G_NR3">[8]RATES!$A$89</definedName>
    <definedName name="CookieJar">[10]CAPDATA!$H$1309</definedName>
    <definedName name="Copy_Alloc">[10]CESE!$V$57</definedName>
    <definedName name="Copy_Capital">[10]CESE!$B$60:$B$67</definedName>
    <definedName name="Core_Brokerage">[8]REV_EST!$AJ$24</definedName>
    <definedName name="Core_CEE">[8]REV_EST!$Y$24</definedName>
    <definedName name="Core_CFAdebt">[8]REV_EST!$W$24</definedName>
    <definedName name="Core_CFAexp">[8]REV_EST!$V$24</definedName>
    <definedName name="Core_CPUC">[8]REV_EST!$X$24</definedName>
    <definedName name="Core_EOR">[8]REV_EST!$K$24</definedName>
    <definedName name="Core_GEDA">[8]REV_EST!$U$24</definedName>
    <definedName name="Core_LIRA">[8]REV_EST!$O$24</definedName>
    <definedName name="Core_NC_FCA">[8]REV_EST!$J$24</definedName>
    <definedName name="Core_Nonbase">[8]REV_EST!$I$24</definedName>
    <definedName name="Core_PGA">[8]REV_EST!$S$24</definedName>
    <definedName name="Core_PRC">[8]REV_EST!$L$24</definedName>
    <definedName name="CORE_Print">[8]REV_EST!$B$74:$AQ$113,[8]REV_EST!$B$114:$AQ$154,[8]REV_EST!$B$159:$AQ$197,[8]REV_EST!$B$198:$AQ$221,[8]REV_EST!$B$225:$AQ$265,[8]REV_EST!$B81:$AQ$275</definedName>
    <definedName name="Core_Shrinkage">[8]REV_EST!$AK$24</definedName>
    <definedName name="Core_Trans_TOP">[8]REV_EST!$N$24</definedName>
    <definedName name="Core_WACOG">[8]REV_EST!$AF$24</definedName>
    <definedName name="CornerstoneCap">#REF!</definedName>
    <definedName name="CornerstoneCapital">#REF!</definedName>
    <definedName name="CPI">[14]!AFUDERNR</definedName>
    <definedName name="CSI">[18]Data_Sheet!#REF!</definedName>
    <definedName name="CSVC_ACCPAY">[10]CAPDATA!$B$63:$Y$63</definedName>
    <definedName name="CSVC_ACCTAX">[10]CAPDATA!$B$64:$Y$64</definedName>
    <definedName name="CSVC_ADVALT">[10]CAPDATA!$B$167:$Y$167</definedName>
    <definedName name="CSVC_AFUDC">[10]CAPDATA!$B$91:$Y$91</definedName>
    <definedName name="CSVC_ALLOC">[10]CSVC!$C$49:$U$49</definedName>
    <definedName name="CSVC_ARCUSBAL">[10]CAPDATA!$B$65:$Y$65</definedName>
    <definedName name="CSVC_BALACPAY">[10]CAPDATA!$B$66:$Y$66</definedName>
    <definedName name="CSVC_BALACREC">[10]CAPDATA!$B$67:$Y$67</definedName>
    <definedName name="CSVC_BASE">[10]CAPDATA!$B$29:$Y$29</definedName>
    <definedName name="CSVC_BKADD">[10]CAPDATA!$B$135:$Y$135</definedName>
    <definedName name="CSVC_BKRES">[10]CAPDATA!$B$166:$Y$166</definedName>
    <definedName name="CSVC_CADCNRB">[10]CAPDATA!$B$156:$Y$156</definedName>
    <definedName name="CSVC_CADCON">[10]CAPDATA!$B$105:$Y$105</definedName>
    <definedName name="CSVC_CHBALAC">[10]CAPDATA!$B$44:$Y$44</definedName>
    <definedName name="CSVC_CHGACPAY">[10]CAPDATA!$B$45:$Y$45</definedName>
    <definedName name="CSVC_CHGACREC">[10]CAPDATA!$B$46:$Y$46</definedName>
    <definedName name="CSVC_CHGBOND">[10]CAPDATA!$B$47:$Y$47</definedName>
    <definedName name="CSVC_CHGFUEL">[10]CAPDATA!$B$48:$Y$48</definedName>
    <definedName name="CSVC_CHGMS">[10]CAPDATA!$B$49:$Y$49</definedName>
    <definedName name="CSVC_CHGPFD">[10]CAPDATA!$B$50:$Y$50</definedName>
    <definedName name="CSVC_CHGSTOCK">[10]CAPDATA!$B$51:$Y$51</definedName>
    <definedName name="CSVC_CHGSTPOS">[10]CAPDATA!$B$52:$Y$52</definedName>
    <definedName name="CSVC_CIAC">[10]CAPDATA!$B$53:$Y$53</definedName>
    <definedName name="CSVC_CWIP">[10]CAPDATA!$B$103:$Y$103</definedName>
    <definedName name="CSVC_DEFTAX">[10]CAPDATA!$B$54:$Y$54</definedName>
    <definedName name="CSVC_DEFTXBAL">[10]CAPDATA!$B$55:$Y$55</definedName>
    <definedName name="CSVC_DEPBK">[10]CAPDATA!$B$168:$Y$168</definedName>
    <definedName name="CSVC_DEPRB">[10]CAPDATA!$B$157:$Y$157</definedName>
    <definedName name="CSVC_DFITCBAL">[10]CAPDATA!$B$68:$Y$68</definedName>
    <definedName name="CSVC_DFTXBAL">[10]CAPDATA!$B$69:$Y$69</definedName>
    <definedName name="CSVC_DITCRB">[10]CAPDATA!$B$158:$Y$158</definedName>
    <definedName name="CSVC_DIVDISB">[10]CAPDATA!$B$56:$Y$56</definedName>
    <definedName name="CSVC_DIVPAY">[10]CAPDATA!$B$70:$Y$70</definedName>
    <definedName name="CSVC_DSMINC">[10]CAPDATA!$B$39:$Y$39</definedName>
    <definedName name="CSVC_DTXBAL">[10]CAPDATA!$B$164:$Y$164</definedName>
    <definedName name="CSVC_DTXRB">[10]CAPDATA!$B$159:$Y$159</definedName>
    <definedName name="CSVC_ECA">[10]CAPDATA!$B$30:$Y$30</definedName>
    <definedName name="CSVC_ECONS">[10]CAPDATA!$B$31:$Y$31</definedName>
    <definedName name="CSVC_ELM">[10]CAPDATA!$B$32:$Y$32</definedName>
    <definedName name="CSVC_EMARK">[10]CAPDATA!$B$33:$Y$33</definedName>
    <definedName name="CSVC_EPRODO">[10]CAPDATA!$B$34:$Y$34</definedName>
    <definedName name="CSVC_EQUITY">[10]CAPDATA!$B$71:$Y$71</definedName>
    <definedName name="CSVC_EXPDEF">[10]CAPDATA!$B$57:$Y$57</definedName>
    <definedName name="CSVC_FDTAXBK">[10]CAPDATA!$B$25:$Y$25</definedName>
    <definedName name="CSVC_FTXDPA">[10]CAPDATA!$B$169:$Y$169</definedName>
    <definedName name="CSVC_FTXDPS">[10]CAPDATA!$B$170:$Y$170</definedName>
    <definedName name="CSVC_Input">[10]CESE!$C$26</definedName>
    <definedName name="CSVC_INTPAY">[10]CAPDATA!$B$72:$Y$72</definedName>
    <definedName name="CSVC_MATSRB">[10]CAPDATA!$B$160:$Y$160</definedName>
    <definedName name="CSVC_MATSUP">[10]CAPDATA!$B$104:$Y$104</definedName>
    <definedName name="CSVC_MISCREV">[10]CAPDATA!$B$40:$Y$40</definedName>
    <definedName name="CSVC_MORTBOND">[10]CAPDATA!$B$73:$Y$73</definedName>
    <definedName name="CSVC_NETCASH">[10]CAPDATA!$B$58:$Y$58</definedName>
    <definedName name="CSVC_NETFA">[10]CAPDATA!$B$59:$Y$59</definedName>
    <definedName name="CSVC_NETIA">[10]CAPDATA!$B$60:$Y$60</definedName>
    <definedName name="CSVC_ODEFCHG">[10]CAPDATA!$B$99:$Y$99</definedName>
    <definedName name="CSVC_OFDTAXBK">[10]CAPDATA!$B$92:$Y$92</definedName>
    <definedName name="CSVC_OSTTAXBK">[10]CAPDATA!$B$93:$Y$93</definedName>
    <definedName name="CSVC_OTHADRB">[10]CAPDATA!$B$161:$Y$161</definedName>
    <definedName name="CSVC_OTHCURLB">[10]CAPDATA!$B$74:$Y$74</definedName>
    <definedName name="CSVC_OTHDFCRD">[10]CAPDATA!$B$75:$Y$75</definedName>
    <definedName name="CSVC_OTHINC">[10]CAPDATA!$B$1545:$Y$1545</definedName>
    <definedName name="CSVC_OTHINV">[10]CAPDATA!$B$76:$Y$76</definedName>
    <definedName name="CSVC_OTHNCLB">[10]CAPDATA!$B$77:$Y$77</definedName>
    <definedName name="CSVC_OTHNET">[10]CAPDATA!$B$61:$Y$61</definedName>
    <definedName name="CSVC_OTHWCAP">[10]CAPDATA!$B$62:$Y$62</definedName>
    <definedName name="CSVC_OTNETFA">[10]CAPDATA!$B$101:$Y$101</definedName>
    <definedName name="CSVC_PAYTAX">[10]CAPDATA!$B$37:$Y$37</definedName>
    <definedName name="CSVC_PFDOUT">[10]CAPDATA!$B$78:$Y$78</definedName>
    <definedName name="CSVC_PLANT">[10]CAPDATA!$B$165:$Y$165</definedName>
    <definedName name="CSVC_PLANTRB">[10]CAPDATA!$B$162:$Y$162</definedName>
    <definedName name="CSVC_PRYADVGP">[10]CAPDATA!$B$79:$Y$79</definedName>
    <definedName name="CSVC_REPALOW">[10]CAPDATA!$B$38:$Y$38</definedName>
    <definedName name="CSVC_SAM">[10]CESE!$C$27:$U$27</definedName>
    <definedName name="CSVC_STBOR">[10]CAPDATA!$B$80:$Y$80</definedName>
    <definedName name="CSVC_STINV">[10]CAPDATA!$B$81:$Y$81</definedName>
    <definedName name="CSVC_STTAXBK">[10]CAPDATA!$B$26:$Y$26</definedName>
    <definedName name="CSVC_STXDEP">[10]CAPDATA!$B$171:$Y$171</definedName>
    <definedName name="CSVC_SUBINV">[10]CAPDATA!$B$82:$Y$82</definedName>
    <definedName name="CSVC_TASSETS">[10]CAPDATA!$B$83:$Y$83</definedName>
    <definedName name="CSVC_TDEFCHG">[10]CAPDATA!$B$84:$Y$84</definedName>
    <definedName name="CSVC_TEXP">[10]CAPDATA!$B$134:$Y$134</definedName>
    <definedName name="CSVC_TINTEXP">[10]CAPDATA!$B$90:$Y$90</definedName>
    <definedName name="CSVC_TOINCDED">[10]CAPDATA!$B$94:$Y$94</definedName>
    <definedName name="CSVC_TOPREV">[10]CAPDATA!$B$24:$Y$24</definedName>
    <definedName name="CSVC_Tot_Input">[10]DISCO!$C$26:$U$26</definedName>
    <definedName name="CSVC_TOTCAP">[10]CAPDATA!$B$95:$Y$95</definedName>
    <definedName name="CSVC_TOTCURAS">[10]CAPDATA!$B$85:$Y$85</definedName>
    <definedName name="CSVC_TOTLTAS">[10]CAPDATA!$B$86:$Y$86</definedName>
    <definedName name="CSVC_TOTMAIN">[10]CAPDATA!$B$35:$Y$35</definedName>
    <definedName name="CSVC_UF">[10]CAPDATA!$B$27:$Y$27</definedName>
    <definedName name="CSVC_UNACLIAB">[10]CAPDATA!$B$87:$Y$87</definedName>
    <definedName name="CSVC_UTASAM">[10]CAPDATA!$B$89:$Y$89</definedName>
    <definedName name="CSVC_UTASDRES">[10]CAPDATA!$B$88:$Y$88</definedName>
    <definedName name="CSVC_UTASSETS">[10]CAPDATA!$B$100:$Y$100</definedName>
    <definedName name="CSVC_WCASHRB">[10]CAPDATA!$B$163:$Y$163</definedName>
    <definedName name="CTCLast">[14]!CTCLast</definedName>
    <definedName name="CTS_Total" localSheetId="0">#REF!</definedName>
    <definedName name="CTS_Total">#REF!</definedName>
    <definedName name="CTS_YTD" localSheetId="0">#REF!</definedName>
    <definedName name="CTS_YTD">#REF!</definedName>
    <definedName name="Customer_Months">[8]D3_BCAP98pgeDataSet!$A$417</definedName>
    <definedName name="CUSTOMERS">[8]D3_BCAP98pgeDataSet!$A$85</definedName>
    <definedName name="CV">1.02</definedName>
    <definedName name="CYear01">[14]!CYear01</definedName>
    <definedName name="CYear02">[14]!CYear02</definedName>
    <definedName name="CYear03">[14]!CYear03</definedName>
    <definedName name="CYear04">[14]!CYear04</definedName>
    <definedName name="CYear05">[14]!CYear05</definedName>
    <definedName name="CYear06">[14]!CYear06</definedName>
    <definedName name="CYear07">[14]!CYear07</definedName>
    <definedName name="CYear08">[14]!CYear08</definedName>
    <definedName name="CYear09">[14]!CYear09</definedName>
    <definedName name="CYear10">[14]!CYear10</definedName>
    <definedName name="CYear11">[14]!CYear11</definedName>
    <definedName name="CYear12">[14]!CYear12</definedName>
    <definedName name="CYear13">[14]!CYear13</definedName>
    <definedName name="CYear14">[14]!CYear14</definedName>
    <definedName name="CYear15">[14]!CYear15</definedName>
    <definedName name="CYear16">[14]!CYear16</definedName>
    <definedName name="CYear17">[14]!CYear17</definedName>
    <definedName name="CYear18">[14]!CYear18</definedName>
    <definedName name="CYear19">[14]!CYear19</definedName>
    <definedName name="CYear20">[14]!CYear20</definedName>
    <definedName name="CYear21">[14]!CYear21</definedName>
    <definedName name="CYear22">[14]!CYear22</definedName>
    <definedName name="CYearLag">[14]!CYearLag</definedName>
    <definedName name="d" localSheetId="0" hidden="1">{#N/A,#N/A,FALSE,"CTC Summary - EOY";#N/A,#N/A,FALSE,"CTC Summary - Wtavg"}</definedName>
    <definedName name="d" hidden="1">{#N/A,#N/A,FALSE,"CTC Summary - EOY";#N/A,#N/A,FALSE,"CTC Summary - Wtavg"}</definedName>
    <definedName name="d_1" hidden="1">{#N/A,#N/A,FALSE,"CTC Summary - EOY";#N/A,#N/A,FALSE,"CTC Summary - Wtavg"}</definedName>
    <definedName name="d_2" hidden="1">{#N/A,#N/A,FALSE,"CTC Summary - EOY";#N/A,#N/A,FALSE,"CTC Summary - Wtavg"}</definedName>
    <definedName name="d_3" hidden="1">{#N/A,#N/A,FALSE,"CTC Summary - EOY";#N/A,#N/A,FALSE,"CTC Summary - Wtavg"}</definedName>
    <definedName name="Data">#REF!</definedName>
    <definedName name="DataYears">[19]!DataYears</definedName>
    <definedName name="Day">'[20]Day 3 &amp; 5 Email'!$D$1</definedName>
    <definedName name="DC">[10]CAPDATA!$E$1309</definedName>
    <definedName name="DCS_Total">#REF!</definedName>
    <definedName name="DCS_YTD">#REF!</definedName>
    <definedName name="DCSGET_ALLOC">[10]DCSGET!$C$49:$U$49</definedName>
    <definedName name="Debt_Actual">[10]CESE!$C$70:$U$70</definedName>
    <definedName name="DecSun1">DATE(CalendarYear,12,1)-WEEKDAY(DATE(CalendarYear,12,1))+1</definedName>
    <definedName name="DeltaRB_DCGE">[10]DISCO!$D$39</definedName>
    <definedName name="DeltaRB_DCSE">[10]CESE!$D$39</definedName>
    <definedName name="DeltaRB_DCSG">[10]CESG!$D$39</definedName>
    <definedName name="DeltaRB_DCST">[10]UOPS!$D$39</definedName>
    <definedName name="DeltaRB_ETBU">[10]ETBU!$D$39</definedName>
    <definedName name="DeltaRB_GSBU">[10]GSBU!$D$39</definedName>
    <definedName name="DELTCGTBKF">[10]DeprLife!$AD$110</definedName>
    <definedName name="DELTCGTBKL">[10]DeprLife!$AE$110</definedName>
    <definedName name="DELTCGTFSF">[10]DeprLife!$AF$110</definedName>
    <definedName name="DELTCGTFSL">[10]DeprLife!$AG$110</definedName>
    <definedName name="DELTCGTSTF">[10]DeprLife!$AH$110</definedName>
    <definedName name="DELTCGTSTL">[10]DeprLife!$AI$110</definedName>
    <definedName name="DELTDCSBKF">[10]DeprLife!$AD$46</definedName>
    <definedName name="DELTDCSBKL">[10]DeprLife!$AE$46</definedName>
    <definedName name="DELTDCSFSF">[10]DeprLife!$AF$46</definedName>
    <definedName name="DELTDCSFSL">[10]DeprLife!$AG$46</definedName>
    <definedName name="DELTDCSSTF">[10]DeprLife!$AH$46</definedName>
    <definedName name="DELTDCSSTL">[10]DeprLife!$AI$46</definedName>
    <definedName name="DELTElectricBKF">[10]DeprLife!$AD$22</definedName>
    <definedName name="DELTElectricBKL">[10]DeprLife!$AE$22</definedName>
    <definedName name="DELTElectricFSF">[10]DeprLife!$AF$22</definedName>
    <definedName name="DELTElectricFSL">[10]DeprLife!$AG$22</definedName>
    <definedName name="DELTElectricSTF">[10]DeprLife!$AH$22</definedName>
    <definedName name="DELTElectricSTL">[10]DeprLife!$AI$22</definedName>
    <definedName name="DELTETBUBKF">[10]DeprLife!$AD$66</definedName>
    <definedName name="DELTETBUBKL">[10]DeprLife!$AE$66</definedName>
    <definedName name="DELTETBUFSF">[10]DeprLife!$AF$66</definedName>
    <definedName name="DELTETBUFSL">[10]DeprLife!$AG$66</definedName>
    <definedName name="DELTETBUSTF">[10]DeprLife!$AH$66</definedName>
    <definedName name="DELTETBUSTL">[10]DeprLife!$AI$66</definedName>
    <definedName name="DELTGasBKF">[10]DeprLife!$AD$42</definedName>
    <definedName name="DELTGasBKL">[10]DeprLife!$AE$42</definedName>
    <definedName name="DELTGasFSF">[10]DeprLife!$AF$42</definedName>
    <definedName name="DELTGasFSL">[10]DeprLife!$AG$42</definedName>
    <definedName name="DELTGasSTF">[10]DeprLife!$AH$42</definedName>
    <definedName name="DELTGasSTL">[10]DeprLife!$AI$42</definedName>
    <definedName name="DELTGSBUBKF">[10]DeprLife!$AD$86</definedName>
    <definedName name="DELTGSBUBKL">[10]DeprLife!$AE$86</definedName>
    <definedName name="DELTGSBUFSF">[10]DeprLife!$AF$86</definedName>
    <definedName name="DELTGSBUFSL">[10]DeprLife!$AG$86</definedName>
    <definedName name="DELTGSBUSTF">[10]DeprLife!$AH$86</definedName>
    <definedName name="DELTGSBUSTL">[10]DeprLife!$AI$86</definedName>
    <definedName name="DELTL401BKF">[10]DeprLife!$AD$106</definedName>
    <definedName name="DELTL401BKL">[10]DeprLife!$AE$106</definedName>
    <definedName name="DELTL401FSF">[10]DeprLife!$AF$106</definedName>
    <definedName name="DELTL401FSL">[10]DeprLife!$AG$106</definedName>
    <definedName name="DELTL401STF">[10]DeprLife!$AH$106</definedName>
    <definedName name="DELTL401STL">[10]DeprLife!$AI$106</definedName>
    <definedName name="DELTTOTBKF">[10]DeprLife!$AD$115</definedName>
    <definedName name="DELTTOTBKL">[10]DeprLife!$AE$115</definedName>
    <definedName name="DELTTOTFSF">[10]DeprLife!$AF$115</definedName>
    <definedName name="DELTTOTFSL">[10]DeprLife!$AG$115</definedName>
    <definedName name="DELTTOTSTF">[10]DeprLife!$AH$115</definedName>
    <definedName name="DELTTOTSTL">[10]DeprLife!$AI$115</definedName>
    <definedName name="Depreciation_Rate">[21]Inputs!$B$7</definedName>
    <definedName name="Detail_MTD">'[22]BA_MTD 7-01'!$F$9:$L$30,'[22]BA_MTD 7-01'!$F$36:$L$39,'[22]BA_MTD 7-01'!$F$43:$L$44,'[22]BA_MTD 7-01'!$G$48,'[22]BA_MTD 7-01'!$F$48,'[22]BA_MTD 7-01'!$G$48,'[22]BA_MTD 7-01'!$F$48,'[22]BA_MTD 7-01'!$F$48:$L$57,'[22]BA_MTD 7-01'!$F$72:$L$84,'[22]BA_MTD 7-01'!$F$88:$L$93,'[22]BA_MTD 7-01'!$F$98:$L$102,'[22]BA_MTD 7-01'!$F$107:$L$111</definedName>
    <definedName name="DetRecRange">'[23]Detail Records'!$C$5:$P$364</definedName>
    <definedName name="Diablo_Total">#REF!</definedName>
    <definedName name="Diablo_YTD">#REF!</definedName>
    <definedName name="DISCO_ACCPAY">[10]CAPDATA!$B$1420:$Y$1420</definedName>
    <definedName name="DISCO_ACCTAX">[10]CAPDATA!$B$1421:$Y$1421</definedName>
    <definedName name="DISCO_AFUDC">[10]CAPDATA!$B$1448:$Y$1448</definedName>
    <definedName name="DISCO_ALLOC">[10]DISCO!$C$49:$U$49</definedName>
    <definedName name="DISCO_ARCUSBAL">[10]CAPDATA!$B$1422:$Y$1422</definedName>
    <definedName name="DISCO_BALACPAY">[10]CAPDATA!$B$1423:$Y$1423</definedName>
    <definedName name="DISCO_BALACREC">[10]CAPDATA!$B$1424:$Y$1424</definedName>
    <definedName name="DISCO_CADCON">[10]CAPDATA!$B$1462:$Y$1462</definedName>
    <definedName name="DISCO_CHBALAC">[10]CAPDATA!$B$1401:$Y$1401</definedName>
    <definedName name="DISCO_CHGACPAY">[10]CAPDATA!$B$1402:$Y$1402</definedName>
    <definedName name="DISCO_CHGACREC">[10]CAPDATA!$B$1403:$Y$1403</definedName>
    <definedName name="DISCO_CHGBOND">[10]CAPDATA!$B$1404:$Y$1404</definedName>
    <definedName name="DISCO_CHGFUEL">[10]CAPDATA!$B$1405:$Y$1405</definedName>
    <definedName name="DISCO_CHGMS">[10]CAPDATA!$B$1406:$Y$1406</definedName>
    <definedName name="DISCO_CHGPFD">[10]CAPDATA!$B$1407:$Y$1407</definedName>
    <definedName name="DISCO_CHGSTOCK">[10]CAPDATA!$B$1408:$Y$1408</definedName>
    <definedName name="DISCO_CHGSTPOS">[10]CAPDATA!$B$1409:$Y$1409</definedName>
    <definedName name="DISCO_CIAC">[10]CAPDATA!$B$1410:$Y$1410</definedName>
    <definedName name="DISCO_CWIP">[10]CAPDATA!$B$1460:$Y$1460</definedName>
    <definedName name="DISCO_DEFTAX">[10]CAPDATA!$B$1411:$Y$1411</definedName>
    <definedName name="DISCO_DEFTXBAL">[10]CAPDATA!$B$1412:$Y$1412</definedName>
    <definedName name="DISCO_DELTA_BILLREV">[10]CAPDATA!$B$1391:$Y$1391</definedName>
    <definedName name="DISCO_DELTA_DFTX">[10]CAPDATA!$D$1386</definedName>
    <definedName name="DISCO_DELTA_ITC">[10]CAPDATA!$C$1386</definedName>
    <definedName name="DISCO_DFITCBAL">[10]CAPDATA!$B$1425:$Y$1425</definedName>
    <definedName name="DISCO_DFTXBAL">[10]CAPDATA!$B$1426:$Y$1426</definedName>
    <definedName name="DISCO_DIVDISB">[10]CAPDATA!$B$1413:$Y$1413</definedName>
    <definedName name="DISCO_DIVPAY">[10]CAPDATA!$B$1427:$Y$1427</definedName>
    <definedName name="DISCO_EQUITY">[10]CAPDATA!$B$1428:$Y$1428</definedName>
    <definedName name="DISCO_EXPDEF">[10]CAPDATA!$B$1414:$Y$1414</definedName>
    <definedName name="DISCO_INTPAY">[10]CAPDATA!$B$1429:$Y$1429</definedName>
    <definedName name="DISCO_MATSUP">[10]CAPDATA!$B$1461:$Y$1461</definedName>
    <definedName name="DISCO_MORTBOND">[10]CAPDATA!$B$1430:$Y$1430</definedName>
    <definedName name="DISCO_NETCASH">[10]CAPDATA!$B$1415:$Y$1415</definedName>
    <definedName name="DISCO_NETFA">[10]CAPDATA!$B$1416:$Y$1416</definedName>
    <definedName name="DISCO_NETIA">[10]CAPDATA!$B$1417:$Y$1417</definedName>
    <definedName name="DISCO_ODEFCHG">[10]CAPDATA!$B$1456:$Y$1456</definedName>
    <definedName name="DISCO_OFDTAXBK">[10]CAPDATA!$B$1449:$Y$1449</definedName>
    <definedName name="DISCO_OSTTAXBK">[10]CAPDATA!$B$1450:$Y$1450</definedName>
    <definedName name="DISCO_OTHADRB">[10]CAPDATA!$B$1466:$Y$1466</definedName>
    <definedName name="DISCO_OTHCURLB">[10]CAPDATA!$B$1431:$Y$1431</definedName>
    <definedName name="DISCO_OTHDFCRD">[10]CAPDATA!$B$1432:$Y$1432</definedName>
    <definedName name="DISCO_OTHINC">[10]CAPDATA!$B$1552:$Y$1552</definedName>
    <definedName name="DISCO_OTHINV">[10]CAPDATA!$B$1433:$Y$1433</definedName>
    <definedName name="DISCO_OTHNCLB">[10]CAPDATA!$B$1434:$Y$1434</definedName>
    <definedName name="DISCO_OTHNET">[10]CAPDATA!$B$1418:$Y$1418</definedName>
    <definedName name="DISCO_OTHWCAP">[10]CAPDATA!$B$1419:$Y$1419</definedName>
    <definedName name="DISCO_OTNETFA">[10]CAPDATA!$B$1458:$Y$1458</definedName>
    <definedName name="DISCO_PFDOUT">[10]CAPDATA!$B$1435:$Y$1435</definedName>
    <definedName name="DISCO_PRYADVGP">[10]CAPDATA!$B$1436:$Y$1436</definedName>
    <definedName name="DISCO_STBOR">[10]CAPDATA!$B$1437:$Y$1437</definedName>
    <definedName name="DISCO_STINV">[10]CAPDATA!$B$1438:$Y$1438</definedName>
    <definedName name="DISCO_SUBINV">[10]CAPDATA!$B$1439:$Y$1439</definedName>
    <definedName name="DISCO_TASSETS">[10]CAPDATA!$B$1440:$Y$1440</definedName>
    <definedName name="DISCO_TDEFCHG">[10]CAPDATA!$B$1441:$Y$1441</definedName>
    <definedName name="DISCO_TINTEXP">[10]CAPDATA!$B$1447:$Y$1447</definedName>
    <definedName name="DISCO_TOINCDED">[10]CAPDATA!$B$1451:$Y$1451</definedName>
    <definedName name="DISCO_TOTCURAS">[10]CAPDATA!$B$1442:$Y$1442</definedName>
    <definedName name="DISCO_TOTLTAS">[10]CAPDATA!$B$1443:$Y$1443</definedName>
    <definedName name="DISCO_UNACLIAB">[10]CAPDATA!$B$1444:$Y$1444</definedName>
    <definedName name="DISCO_UTASAM">[10]CAPDATA!$B$1446:$Y$1446</definedName>
    <definedName name="DISCO_UTASDRES">[10]CAPDATA!$B$1445:$Y$1445</definedName>
    <definedName name="DISCO_UTASSETS">[10]CAPDATA!$B$1457:$Y$1457</definedName>
    <definedName name="DISCO_WCASHRB">[10]CAPDATA!$B$1465:$Y$1465</definedName>
    <definedName name="Dist_Exp_FC">'[24]Exp FC'!$C$52:$H$88</definedName>
    <definedName name="DistibutionCapital">#REF!</definedName>
    <definedName name="Distribution2">[25]Data!$G$28</definedName>
    <definedName name="DistributionExpense">#REF!</definedName>
    <definedName name="DistVar2017">#REF!</definedName>
    <definedName name="Div">[26]CAIDI!#REF!</definedName>
    <definedName name="DivCase">[10]CAPDATA!$E$1309</definedName>
    <definedName name="Divisions">#REF!</definedName>
    <definedName name="e" localSheetId="0" hidden="1">{#N/A,#N/A,FALSE,"CTC Summary - EOY";#N/A,#N/A,FALSE,"CTC Summary - Wtavg"}</definedName>
    <definedName name="e" hidden="1">{#N/A,#N/A,FALSE,"CTC Summary - EOY";#N/A,#N/A,FALSE,"CTC Summary - Wtavg"}</definedName>
    <definedName name="e_1" hidden="1">{#N/A,#N/A,FALSE,"CTC Summary - EOY";#N/A,#N/A,FALSE,"CTC Summary - Wtavg"}</definedName>
    <definedName name="e_2" hidden="1">{#N/A,#N/A,FALSE,"CTC Summary - EOY";#N/A,#N/A,FALSE,"CTC Summary - Wtavg"}</definedName>
    <definedName name="e_3" hidden="1">{#N/A,#N/A,FALSE,"CTC Summary - EOY";#N/A,#N/A,FALSE,"CTC Summary - Wtavg"}</definedName>
    <definedName name="EASOP">#REF!</definedName>
    <definedName name="EDBalancingAccounts">#REF!</definedName>
    <definedName name="EDCapital">#REF!</definedName>
    <definedName name="EDExpense">#REF!</definedName>
    <definedName name="EGBU_ACCPAY">[10]CAPDATA!$B$1134:$Y$1134</definedName>
    <definedName name="EGBU_ACCTAX">[10]CAPDATA!$B$1135:$Y$1135</definedName>
    <definedName name="EGBU_ADVALT">[10]CAPDATA!$B$1238:$Y$1238</definedName>
    <definedName name="EGBU_AFUDC">[10]CAPDATA!$B$1162:$Y$1162</definedName>
    <definedName name="EGBU_ARCUSBAL">[10]CAPDATA!$B$1136:$Y$1136</definedName>
    <definedName name="EGBU_BALACPAY">[10]CAPDATA!$B$1137:$Y$1137</definedName>
    <definedName name="EGBU_BALACREC">[10]CAPDATA!$B$1138:$Y$1138</definedName>
    <definedName name="EGBU_BASE">[10]CAPDATA!$B$1100:$Y$1100</definedName>
    <definedName name="EGBU_BKADD">[10]CAPDATA!$B$1206:$Y$1206</definedName>
    <definedName name="EGBU_BKRES">[10]CAPDATA!$B$1237:$Y$1237</definedName>
    <definedName name="EGBU_CADCNRB">[10]CAPDATA!$B$1227:$Y$1227</definedName>
    <definedName name="EGBU_CADCON">[10]CAPDATA!$B$1176:$Y$1176</definedName>
    <definedName name="EGBU_CHBALAC">[10]CAPDATA!$B$1115:$Y$1115</definedName>
    <definedName name="EGBU_CHGACPAY">[10]CAPDATA!$B$1116:$Y$1116</definedName>
    <definedName name="EGBU_CHGACREC">[10]CAPDATA!$B$1117:$Y$1117</definedName>
    <definedName name="EGBU_CHGBOND">[10]CAPDATA!$B$1118:$Y$1118</definedName>
    <definedName name="EGBU_CHGFUEL">[10]CAPDATA!$B$1119:$Y$1119</definedName>
    <definedName name="EGBU_CHGMS">[10]CAPDATA!$B$1120:$Y$1120</definedName>
    <definedName name="EGBU_CHGPFD">[10]CAPDATA!$B$1121:$Y$1121</definedName>
    <definedName name="EGBU_CHGSTOCK">[10]CAPDATA!$B$1122:$Y$1122</definedName>
    <definedName name="EGBU_CHGSTPOS">[10]CAPDATA!$B$1123:$Y$1123</definedName>
    <definedName name="EGBU_CIAC">[10]CAPDATA!$B$1124:$Y$1124</definedName>
    <definedName name="EGBU_CWIP">[10]CAPDATA!$B$1174:$Y$1174</definedName>
    <definedName name="EGBU_DEFTAX">[10]CAPDATA!$B$1125:$Y$1125</definedName>
    <definedName name="EGBU_DEFTXBAL">[10]CAPDATA!$B$1126:$Y$1126</definedName>
    <definedName name="EGBU_DEPBK">[10]CAPDATA!$B$1239:$Y$1239</definedName>
    <definedName name="EGBU_DEPRB">[10]CAPDATA!$B$1228:$Y$1228</definedName>
    <definedName name="EGBU_DFITCBAL">[10]CAPDATA!$B$1139:$Y$1139</definedName>
    <definedName name="EGBU_DFTXBAL">[10]CAPDATA!$B$1140:$Y$1140</definedName>
    <definedName name="EGBU_DITCRB">[10]CAPDATA!$B$1229:$Y$1229</definedName>
    <definedName name="EGBU_DIVDISB">[10]CAPDATA!$B$1127:$Y$1127</definedName>
    <definedName name="EGBU_DIVPAY">[10]CAPDATA!$B$1141:$Y$1141</definedName>
    <definedName name="EGBU_DSMINC">[10]CAPDATA!$B$1110:$Y$1110</definedName>
    <definedName name="EGBU_DTXBAL">[10]CAPDATA!$B$1235:$Y$1235</definedName>
    <definedName name="EGBU_DTXRB">[10]CAPDATA!$B$1230:$Y$1230</definedName>
    <definedName name="EGBU_ECA">[10]CAPDATA!$B$1101:$Y$1101</definedName>
    <definedName name="EGBU_ECONS">[10]CAPDATA!$B$1102:$Y$1102</definedName>
    <definedName name="EGBU_ELM">[10]CAPDATA!$B$1103:$Y$1103</definedName>
    <definedName name="EGBU_EMARK">[10]CAPDATA!$B$1104:$Y$1104</definedName>
    <definedName name="EGBU_EPRODO">[10]CAPDATA!$B$1105:$Y$1105</definedName>
    <definedName name="EGBU_EQUITY">[10]CAPDATA!$B$1142:$Y$1142</definedName>
    <definedName name="EGBU_EXPDEF">[10]CAPDATA!$B$1128:$Y$1128</definedName>
    <definedName name="EGBU_FDTAXBK">[10]CAPDATA!$B$1096:$Y$1096</definedName>
    <definedName name="EGBU_FTXDPA">[10]CAPDATA!$B$1240:$Y$1240</definedName>
    <definedName name="EGBU_FTXDPS">[10]CAPDATA!$B$1241:$Y$1241</definedName>
    <definedName name="EGBU_INTPAY">[10]CAPDATA!$B$1143:$Y$1143</definedName>
    <definedName name="EGBU_MATSRB">[10]CAPDATA!$B$1231:$Y$1231</definedName>
    <definedName name="EGBU_MATSUP">[10]CAPDATA!$B$1175:$Y$1175</definedName>
    <definedName name="EGBU_MISCREV">[10]CAPDATA!$B$1111:$Y$1111</definedName>
    <definedName name="EGBU_MORTBOND">[10]CAPDATA!$B$1144:$Y$1144</definedName>
    <definedName name="EGBU_NETCASH">[10]CAPDATA!$B$1129:$Y$1129</definedName>
    <definedName name="EGBU_NETFA">[10]CAPDATA!$B$1130:$Y$1130</definedName>
    <definedName name="EGBU_NETIA">[10]CAPDATA!$B$1131:$Y$1131</definedName>
    <definedName name="EGBU_ODEFCHG">[10]CAPDATA!$B$1170:$Y$1170</definedName>
    <definedName name="EGBU_OFDTAXBK">[10]CAPDATA!$B$1163:$Y$1163</definedName>
    <definedName name="EGBU_OSTTAXBK">[10]CAPDATA!$B$1164:$Y$1164</definedName>
    <definedName name="EGBU_OTHADRB">[10]CAPDATA!$B$1232:$Y$1232</definedName>
    <definedName name="EGBU_OTHCURLB">[10]CAPDATA!$B$1145:$Y$1145</definedName>
    <definedName name="EGBU_OTHDFCRD">[10]CAPDATA!$B$1146:$Y$1146</definedName>
    <definedName name="EGBU_OTHINV">[10]CAPDATA!$B$1147:$Y$1147</definedName>
    <definedName name="EGBU_OTHNCLB">[10]CAPDATA!$B$1148:$Y$1148</definedName>
    <definedName name="EGBU_OTHNET">[10]CAPDATA!$B$1132:$Y$1132</definedName>
    <definedName name="EGBU_OTHWCAP">[10]CAPDATA!$B$1133:$Y$1133</definedName>
    <definedName name="EGBU_OTNETFA">[10]CAPDATA!$B$1172:$Y$1172</definedName>
    <definedName name="EGBU_PAYTAX">[10]CAPDATA!$B$1108:$Y$1108</definedName>
    <definedName name="EGBU_PFDOUT">[10]CAPDATA!$B$1149:$Y$1149</definedName>
    <definedName name="EGBU_PLANT">[10]CAPDATA!$B$1236:$Y$1236</definedName>
    <definedName name="EGBU_PLANTRB">[10]CAPDATA!$B$1233:$Y$1233</definedName>
    <definedName name="EGBU_PRYADVGP">[10]CAPDATA!$B$1150:$Y$1150</definedName>
    <definedName name="EGBU_REPALOW">[10]CAPDATA!$B$1109:$Y$1109</definedName>
    <definedName name="EGBU_STBOR">[10]CAPDATA!$B$1151:$Y$1151</definedName>
    <definedName name="EGBU_STINV">[10]CAPDATA!$B$1152:$Y$1152</definedName>
    <definedName name="EGBU_STTAXBK">[10]CAPDATA!$B$1097:$Y$1097</definedName>
    <definedName name="EGBU_STXDEP">[10]CAPDATA!$B$1242:$Y$1242</definedName>
    <definedName name="EGBU_SUBINV">[10]CAPDATA!$B$1153:$Y$1153</definedName>
    <definedName name="EGBU_TASSETS">[10]CAPDATA!$B$1154:$Y$1154</definedName>
    <definedName name="EGBU_TDEFCHG">[10]CAPDATA!$B$1155:$Y$1155</definedName>
    <definedName name="EGBU_TEXP">[10]CAPDATA!$B$1205:$Y$1205</definedName>
    <definedName name="EGBU_TINTEXP">[10]CAPDATA!$B$1161:$Y$1161</definedName>
    <definedName name="EGBU_TOINCDED">[10]CAPDATA!$B$1165:$Y$1165</definedName>
    <definedName name="EGBU_TOPREV">[10]CAPDATA!$B$1095:$Y$1095</definedName>
    <definedName name="EGBU_TOTCAP">[10]CAPDATA!$B$1166:$Y$1166</definedName>
    <definedName name="EGBU_TOTCURAS">[10]CAPDATA!$B$1156:$Y$1156</definedName>
    <definedName name="EGBU_TOTLTAS">[10]CAPDATA!$B$1157:$Y$1157</definedName>
    <definedName name="EGBU_TOTMAIN">[10]CAPDATA!$B$1106:$Y$1106</definedName>
    <definedName name="EGBU_UF">[10]CAPDATA!$B$1098:$Y$1098</definedName>
    <definedName name="EGBU_UNACLIAB">[10]CAPDATA!$B$1158:$Y$1158</definedName>
    <definedName name="EGBU_UTASAM">[10]CAPDATA!$B$1160:$Y$1160</definedName>
    <definedName name="EGBU_UTASDRES">[10]CAPDATA!$B$1159:$Y$1159</definedName>
    <definedName name="EGBU_UTASSETS">[10]CAPDATA!$B$1171:$Y$1171</definedName>
    <definedName name="EGBU_WCASHRB">[10]CAPDATA!$B$1234:$Y$1234</definedName>
    <definedName name="EHBU_ACCPAY">[10]CAPDATA!$B$981:$Y$981</definedName>
    <definedName name="EHBU_ACCTAX">[10]CAPDATA!$B$982:$Y$982</definedName>
    <definedName name="EHBU_ADVALT">[10]CAPDATA!$B$1085:$Y$1085</definedName>
    <definedName name="EHBU_AFUDC">[10]CAPDATA!$B$1009:$Y$1009</definedName>
    <definedName name="EHBU_ARCUSBAL">[10]CAPDATA!$B$983:$Y$983</definedName>
    <definedName name="EHBU_BALACPAY">[10]CAPDATA!$B$984:$Y$984</definedName>
    <definedName name="EHBU_BALACREC">[10]CAPDATA!$B$985:$Y$985</definedName>
    <definedName name="EHBU_BASE">[10]CAPDATA!$B$947:$Y$947</definedName>
    <definedName name="EHBU_BKADD">[10]CAPDATA!$B$1053:$Y$1053</definedName>
    <definedName name="EHBU_BKRES">[10]CAPDATA!$B$1084:$Y$1084</definedName>
    <definedName name="EHBU_CADCNRB">[10]CAPDATA!$B$1074:$Y$1074</definedName>
    <definedName name="EHBU_CADCON">[10]CAPDATA!$B$1023:$Y$1023</definedName>
    <definedName name="EHBU_CHBALAC">[10]CAPDATA!$B$962:$Y$962</definedName>
    <definedName name="EHBU_CHGACPAY">[10]CAPDATA!$B$963:$Y$963</definedName>
    <definedName name="EHBU_CHGACREC">[10]CAPDATA!$B$964:$Y$964</definedName>
    <definedName name="EHBU_CHGBOND">[10]CAPDATA!$B$965:$Y$965</definedName>
    <definedName name="EHBU_CHGFUEL">[10]CAPDATA!$B$966:$Y$966</definedName>
    <definedName name="EHBU_CHGMS">[10]CAPDATA!$B$967:$Y$967</definedName>
    <definedName name="EHBU_CHGPFD">[10]CAPDATA!$B$968:$Y$968</definedName>
    <definedName name="EHBU_CHGSTOCK">[10]CAPDATA!$B$969:$Y$969</definedName>
    <definedName name="EHBU_CHGSTPOS">[10]CAPDATA!$B$970:$Y$970</definedName>
    <definedName name="EHBU_CIAC">[10]CAPDATA!$B$971:$Y$971</definedName>
    <definedName name="EHBU_CWIP">[10]CAPDATA!$B$1021:$Y$1021</definedName>
    <definedName name="EHBU_DEFTAX">[10]CAPDATA!$B$972:$Y$972</definedName>
    <definedName name="EHBU_DEFTXBAL">[10]CAPDATA!$B$973:$Y$973</definedName>
    <definedName name="EHBU_DEPBK">[10]CAPDATA!$B$1086:$Y$1086</definedName>
    <definedName name="EHBU_DEPRB">[10]CAPDATA!$B$1075:$Y$1075</definedName>
    <definedName name="EHBU_DFITCBAL">[10]CAPDATA!$B$986:$Y$986</definedName>
    <definedName name="EHBU_DFTXBAL">[10]CAPDATA!$B$987:$Y$987</definedName>
    <definedName name="EHBU_DITCRB">[10]CAPDATA!$B$1076:$Y$1076</definedName>
    <definedName name="EHBU_DIVDISB">[10]CAPDATA!$B$974:$Y$974</definedName>
    <definedName name="EHBU_DIVPAY">[10]CAPDATA!$B$988:$Y$988</definedName>
    <definedName name="EHBU_DSMINC">[10]CAPDATA!$B$957:$Y$957</definedName>
    <definedName name="EHBU_DTXBAL">[10]CAPDATA!$B$1082:$Y$1082</definedName>
    <definedName name="EHBU_DTXRB">[10]CAPDATA!$B$1077:$Y$1077</definedName>
    <definedName name="EHBU_ECA">[10]CAPDATA!$B$948:$Y$948</definedName>
    <definedName name="EHBU_ECONS">[10]CAPDATA!$B$949:$Y$949</definedName>
    <definedName name="EHBU_ELM">[10]CAPDATA!$B$950:$Y$950</definedName>
    <definedName name="EHBU_EMARK">[10]CAPDATA!$B$951:$Y$951</definedName>
    <definedName name="EHBU_EPRODO">[10]CAPDATA!$B$952:$Y$952</definedName>
    <definedName name="EHBU_EQUITY">[10]CAPDATA!$B$989:$Y$989</definedName>
    <definedName name="EHBU_EXPDEF">[10]CAPDATA!$B$975:$Y$975</definedName>
    <definedName name="EHBU_FDTAXBK">[10]CAPDATA!$B$943:$Y$943</definedName>
    <definedName name="EHBU_FTXDPA">[10]CAPDATA!$B$1087:$Y$1087</definedName>
    <definedName name="EHBU_FTXDPS">[10]CAPDATA!$B$1088:$Y$1088</definedName>
    <definedName name="EHBU_INTPAY">[10]CAPDATA!$B$990:$Y$990</definedName>
    <definedName name="EHBU_MATSRB">[10]CAPDATA!$B$1078:$Y$1078</definedName>
    <definedName name="EHBU_MATSUP">[10]CAPDATA!$B$1022:$Y$1022</definedName>
    <definedName name="EHBU_MISCREV">[10]CAPDATA!$B$958:$Y$958</definedName>
    <definedName name="EHBU_MORTBOND">[10]CAPDATA!$B$991:$Y$991</definedName>
    <definedName name="EHBU_NETCASH">[10]CAPDATA!$B$976:$Y$976</definedName>
    <definedName name="EHBU_NETFA">[10]CAPDATA!$B$977:$Y$977</definedName>
    <definedName name="EHBU_NETIA">[10]CAPDATA!$B$978:$Y$978</definedName>
    <definedName name="EHBU_ODEFCHG">[10]CAPDATA!$B$1017:$Y$1017</definedName>
    <definedName name="EHBU_OFDTAXBK">[10]CAPDATA!$B$1010:$Y$1010</definedName>
    <definedName name="EHBU_OSTTAXBK">[10]CAPDATA!$B$1011:$Y$1011</definedName>
    <definedName name="EHBU_OTHADRB">[10]CAPDATA!$B$1079:$Y$1079</definedName>
    <definedName name="EHBU_OTHCURLB">[10]CAPDATA!$B$992:$Y$992</definedName>
    <definedName name="EHBU_OTHDFCRD">[10]CAPDATA!$B$993:$Y$993</definedName>
    <definedName name="EHBU_OTHINV">[10]CAPDATA!$B$994:$Y$994</definedName>
    <definedName name="EHBU_OTHNCLB">[10]CAPDATA!$B$995:$Y$995</definedName>
    <definedName name="EHBU_OTHNET">[10]CAPDATA!$B$979:$Y$979</definedName>
    <definedName name="EHBU_OTHWCAP">[10]CAPDATA!$B$980:$Y$980</definedName>
    <definedName name="EHBU_OTNETFA">[10]CAPDATA!$B$1019:$Y$1019</definedName>
    <definedName name="EHBU_PAYTAX">[10]CAPDATA!$B$955:$Y$955</definedName>
    <definedName name="EHBU_PFDOUT">[10]CAPDATA!$B$996:$Y$996</definedName>
    <definedName name="EHBU_PLANT">[10]CAPDATA!$B$1083:$Y$1083</definedName>
    <definedName name="EHBU_PLANTRB">[10]CAPDATA!$B$1080:$Y$1080</definedName>
    <definedName name="EHBU_PRYADVGP">[10]CAPDATA!$B$997:$Y$997</definedName>
    <definedName name="EHBU_REPALOW">[10]CAPDATA!$B$956:$Y$956</definedName>
    <definedName name="EHBU_STBOR">[10]CAPDATA!$B$998:$Y$998</definedName>
    <definedName name="EHBU_STINV">[10]CAPDATA!$B$999:$Y$999</definedName>
    <definedName name="EHBU_STTAXBK">[10]CAPDATA!$B$944:$Y$944</definedName>
    <definedName name="EHBU_STXDEP">[10]CAPDATA!$B$1089:$Y$1089</definedName>
    <definedName name="EHBU_SUBINV">[10]CAPDATA!$B$1000:$Y$1000</definedName>
    <definedName name="EHBU_TASSETS">[10]CAPDATA!$B$1001:$Y$1001</definedName>
    <definedName name="EHBU_TDEFCHG">[10]CAPDATA!$B$1002:$Y$1002</definedName>
    <definedName name="EHBU_TEXP">[10]CAPDATA!$B$1052:$Y$1052</definedName>
    <definedName name="EHBU_TINTEXP">[10]CAPDATA!$B$1008:$Y$1008</definedName>
    <definedName name="EHBU_TOINCDED">[10]CAPDATA!$B$1012:$Y$1012</definedName>
    <definedName name="EHBU_TOPREV">[10]CAPDATA!$B$942:$Y$942</definedName>
    <definedName name="EHBU_TOTCAP">[10]CAPDATA!$B$1013:$Y$1013</definedName>
    <definedName name="EHBU_TOTCURAS">[10]CAPDATA!$B$1003:$Y$1003</definedName>
    <definedName name="EHBU_TOTLTAS">[10]CAPDATA!$B$1004:$Y$1004</definedName>
    <definedName name="EHBU_TOTMAIN">[10]CAPDATA!$B$953:$Y$953</definedName>
    <definedName name="EHBU_UF">[10]CAPDATA!$B$945:$Y$945</definedName>
    <definedName name="EHBU_UNACLIAB">[10]CAPDATA!$B$1005:$Y$1005</definedName>
    <definedName name="EHBU_UTASAM">[10]CAPDATA!$B$1007:$Y$1007</definedName>
    <definedName name="EHBU_UTASDRES">[10]CAPDATA!$B$1006:$Y$1006</definedName>
    <definedName name="EHBU_UTASSETS">[10]CAPDATA!$B$1018:$Y$1018</definedName>
    <definedName name="EHBU_WCASHRB">[10]CAPDATA!$B$1081:$Y$1081</definedName>
    <definedName name="ET_Exp_FC">'[24]Exp FC'!$C$90:$H$112</definedName>
    <definedName name="ET_Total">#REF!</definedName>
    <definedName name="ET_YTD">#REF!</definedName>
    <definedName name="ETBU_ACCPAY">[10]CAPDATA!$B$522:$Y$522</definedName>
    <definedName name="ETBU_ACCTAX">[10]CAPDATA!$B$523:$Y$523</definedName>
    <definedName name="ETBU_ADVALT">[10]CAPDATA!$B$626:$Y$626</definedName>
    <definedName name="ETBU_AFUDC">[10]CAPDATA!$B$550:$Y$550</definedName>
    <definedName name="ETBU_ALLOC">[10]ETBU!$C$56:$U$56</definedName>
    <definedName name="ETBU_ARCUSBAL">[10]CAPDATA!$B$524:$Y$524</definedName>
    <definedName name="ETBU_BALACPAY">[10]CAPDATA!$B$525:$Y$525</definedName>
    <definedName name="ETBU_BALACREC">[10]CAPDATA!$B$526:$Y$526</definedName>
    <definedName name="ETBU_BASE">[10]CAPDATA!$B$488:$Y$488</definedName>
    <definedName name="ETBU_BKADD">[10]CAPDATA!$B$594:$Y$594</definedName>
    <definedName name="ETBU_BKRES">[10]CAPDATA!$B$625:$Y$625</definedName>
    <definedName name="ETBU_CADCNRB">[10]CAPDATA!$B$615:$Y$615</definedName>
    <definedName name="ETBU_CADCON">[10]CAPDATA!$B$564:$Y$564</definedName>
    <definedName name="ETBU_CHBALAC">[10]CAPDATA!$B$503:$Y$503</definedName>
    <definedName name="ETBU_CHGACPAY">[10]CAPDATA!$B$504:$Y$504</definedName>
    <definedName name="ETBU_CHGACREC">[10]CAPDATA!$B$505:$Y$505</definedName>
    <definedName name="ETBU_CHGBOND">[10]CAPDATA!$B$506:$Y$506</definedName>
    <definedName name="ETBU_CHGFUEL">[10]CAPDATA!$B$507:$Y$507</definedName>
    <definedName name="ETBU_CHGMS">[10]CAPDATA!$B$508:$Y$508</definedName>
    <definedName name="ETBU_CHGPFD">[10]CAPDATA!$B$509:$Y$509</definedName>
    <definedName name="ETBU_CHGSTOCK">[10]CAPDATA!$B$510:$Y$510</definedName>
    <definedName name="ETBU_CHGSTPOS">[10]CAPDATA!$B$511:$Y$511</definedName>
    <definedName name="ETBU_CIAC">[10]CAPDATA!$B$512:$Y$512</definedName>
    <definedName name="ETBU_CWIP">[10]CAPDATA!$B$562:$Y$562</definedName>
    <definedName name="ETBU_DEFTAX">[10]CAPDATA!$B$513:$Y$513</definedName>
    <definedName name="ETBU_DEFTXBAL">[10]CAPDATA!$B$514:$Y$514</definedName>
    <definedName name="ETBU_DELTA_BILLREV">[10]CAPDATA!$B$1395:$Y$1395</definedName>
    <definedName name="ETBU_DELTA_DFTX">[10]CAPDATA!$D$1382</definedName>
    <definedName name="ETBU_DELTA_ITC">[10]CAPDATA!$C$1382</definedName>
    <definedName name="ETBU_DEPBK">[10]CAPDATA!$B$627:$Y$627</definedName>
    <definedName name="ETBU_DEPRB">[10]CAPDATA!$B$616:$Y$616</definedName>
    <definedName name="ETBU_DFITCBAL">[10]CAPDATA!$B$527:$Y$527</definedName>
    <definedName name="ETBU_DFTXBAL">[10]CAPDATA!$B$528:$Y$528</definedName>
    <definedName name="ETBU_DITCRB">[10]CAPDATA!$B$617:$Y$617</definedName>
    <definedName name="ETBU_DIVDISB">[10]CAPDATA!$B$515:$Y$515</definedName>
    <definedName name="ETBU_DIVPAY">[10]CAPDATA!$B$529:$Y$529</definedName>
    <definedName name="ETBU_DSMINC">[10]CAPDATA!$B$498:$Y$498</definedName>
    <definedName name="ETBU_DTXBAL">[10]CAPDATA!$B$623:$Y$623</definedName>
    <definedName name="ETBU_DTXRB">[10]CAPDATA!$B$618:$Y$618</definedName>
    <definedName name="ETBU_ECA">[10]CAPDATA!$B$489:$Y$489</definedName>
    <definedName name="ETBU_ECONS">[10]CAPDATA!$B$490:$Y$490</definedName>
    <definedName name="ETBU_ELM">[10]CAPDATA!$B$491:$Y$491</definedName>
    <definedName name="ETBU_EMARK">[10]CAPDATA!$B$492:$Y$492</definedName>
    <definedName name="ETBU_EPRODO">[10]CAPDATA!$B$493:$Y$493</definedName>
    <definedName name="ETBU_EQUITY">[10]CAPDATA!$B$530:$Y$530</definedName>
    <definedName name="ETBU_EXPDEF">[10]CAPDATA!$B$516:$Y$516</definedName>
    <definedName name="ETBU_FDTAXBK">[10]CAPDATA!$B$484:$Y$484</definedName>
    <definedName name="ETBU_FTXDPA">[10]CAPDATA!$B$628:$Y$628</definedName>
    <definedName name="ETBU_FTXDPS">[10]CAPDATA!$B$629:$Y$629</definedName>
    <definedName name="ETBU_INTPAY">[10]CAPDATA!$B$531:$Y$531</definedName>
    <definedName name="ETBU_MATSRB">[10]CAPDATA!$B$619:$Y$619</definedName>
    <definedName name="ETBU_MATSUP">[10]CAPDATA!$B$563:$Y$563</definedName>
    <definedName name="ETBU_MISCREV">[10]CAPDATA!$B$499:$Y$499</definedName>
    <definedName name="ETBU_MORTBOND">[10]CAPDATA!$B$532:$Y$532</definedName>
    <definedName name="ETBU_NETCASH">[10]CAPDATA!$B$517:$Y$517</definedName>
    <definedName name="ETBU_NETFA">[10]CAPDATA!$B$518:$Y$518</definedName>
    <definedName name="ETBU_NETIA">[10]CAPDATA!$B$519:$Y$519</definedName>
    <definedName name="ETBU_ODEFCHG">[10]CAPDATA!$B$558:$Y$558</definedName>
    <definedName name="ETBU_OFDTAXBK">[10]CAPDATA!$B$551:$Y$551</definedName>
    <definedName name="ETBU_OSTTAXBK">[10]CAPDATA!$B$552:$Y$552</definedName>
    <definedName name="ETBU_OTHADRB">[10]CAPDATA!$B$620:$Y$620</definedName>
    <definedName name="ETBU_OTHCURLB">[10]CAPDATA!$B$533:$Y$533</definedName>
    <definedName name="ETBU_OTHDFCRD">[10]CAPDATA!$B$534:$Y$534</definedName>
    <definedName name="ETBU_OTHINC">[10]CAPDATA!$B$1548:$Y$1548</definedName>
    <definedName name="ETBU_OTHINV">[10]CAPDATA!$B$535:$Y$535</definedName>
    <definedName name="ETBU_OTHNCLB">[10]CAPDATA!$B$536:$Y$536</definedName>
    <definedName name="ETBU_OTHNET">[10]CAPDATA!$B$520:$Y$520</definedName>
    <definedName name="ETBU_OTHWCAP">[10]CAPDATA!$B$521:$Y$521</definedName>
    <definedName name="ETBU_OTNETFA">[10]CAPDATA!$B$560:$Y$560</definedName>
    <definedName name="ETBU_PAYTAX">[10]CAPDATA!$B$496:$Y$496</definedName>
    <definedName name="ETBU_PFDOUT">[10]CAPDATA!$B$537:$Y$537</definedName>
    <definedName name="ETBU_PLANT">[10]CAPDATA!$B$624:$Y$624</definedName>
    <definedName name="ETBU_PLANTRB">[10]CAPDATA!$B$621:$Y$621</definedName>
    <definedName name="ETBU_PRYADVGP">[10]CAPDATA!$B$538:$Y$538</definedName>
    <definedName name="ETBU_REPALOW">[10]CAPDATA!$B$497:$Y$497</definedName>
    <definedName name="ETBU_STBOR">[10]CAPDATA!$B$539:$Y$539</definedName>
    <definedName name="ETBU_STINV">[10]CAPDATA!$B$540:$Y$540</definedName>
    <definedName name="ETBU_STTAXBK">[10]CAPDATA!$B$485:$Y$485</definedName>
    <definedName name="ETBU_STXDEP">[10]CAPDATA!$B$630:$Y$630</definedName>
    <definedName name="ETBU_SUBINV">[10]CAPDATA!$B$541:$Y$541</definedName>
    <definedName name="ETBU_TASSETS">[10]CAPDATA!$B$542:$Y$542</definedName>
    <definedName name="ETBU_TDEFCHG">[10]CAPDATA!$B$543:$Y$543</definedName>
    <definedName name="ETBU_TEXP">[10]CAPDATA!$B$593:$Y$593</definedName>
    <definedName name="ETBU_TINTEXP">[10]CAPDATA!$B$549:$Y$549</definedName>
    <definedName name="ETBU_TOINCDED">[10]CAPDATA!$B$553:$Y$553</definedName>
    <definedName name="ETBU_TOPREV">[10]CAPDATA!$B$483:$Y$483</definedName>
    <definedName name="ETBU_TOTCAP">[10]CAPDATA!$B$554:$Y$554</definedName>
    <definedName name="ETBU_TOTCURAS">[10]CAPDATA!$B$544:$Y$544</definedName>
    <definedName name="ETBU_TOTLTAS">[10]CAPDATA!$B$545:$Y$545</definedName>
    <definedName name="ETBU_TOTMAIN">[10]CAPDATA!$B$494:$Y$494</definedName>
    <definedName name="ETBU_UF">[10]CAPDATA!$B$486:$Y$486</definedName>
    <definedName name="ETBU_UNACLIAB">[10]CAPDATA!$B$546:$Y$546</definedName>
    <definedName name="ETBU_UTASAM">[10]CAPDATA!$B$548:$Y$548</definedName>
    <definedName name="ETBU_UTASDRES">[10]CAPDATA!$B$547:$Y$547</definedName>
    <definedName name="ETBU_UTASSETS">[10]CAPDATA!$B$559:$Y$559</definedName>
    <definedName name="ETBU_WCASHRB">[10]CAPDATA!$B$622:$Y$622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"(GMT-08:00)3/16/2012 1:55:43 PM"</definedName>
    <definedName name="EV_CUST">[10]CAPDATA!$B$1288:$Y$1288</definedName>
    <definedName name="EV_DISTR">[10]CAPDATA!$B$1274:$Y$1274</definedName>
    <definedName name="EYear01">[14]!EYear01</definedName>
    <definedName name="EYear02">[14]!EYear02</definedName>
    <definedName name="EYear03">[14]!EYear03</definedName>
    <definedName name="EYear04">[14]!EYear04</definedName>
    <definedName name="EYear05">[14]!EYear05</definedName>
    <definedName name="EYear06">[14]!EYear06</definedName>
    <definedName name="EYear07">[14]!EYear07</definedName>
    <definedName name="EYear08">[14]!EYear08</definedName>
    <definedName name="EYear09">[14]!EYear09</definedName>
    <definedName name="EYear10">[14]!EYear10</definedName>
    <definedName name="EYear11">[14]!EYear11</definedName>
    <definedName name="EYear12">[14]!EYear12</definedName>
    <definedName name="EYear13">[14]!EYear13</definedName>
    <definedName name="EYear14">[14]!EYear14</definedName>
    <definedName name="EYear15">[14]!EYear15</definedName>
    <definedName name="EYear16">[14]!EYear16</definedName>
    <definedName name="EYear17">[14]!EYear17</definedName>
    <definedName name="EYear18">[14]!EYear18</definedName>
    <definedName name="EYear19">[14]!EYear19</definedName>
    <definedName name="EYear20">[14]!EYear20</definedName>
    <definedName name="EYear21">[14]!EYear21</definedName>
    <definedName name="EYear22">[14]!EYear22</definedName>
    <definedName name="EYearLag">[14]!EYearLag</definedName>
    <definedName name="F_U_FACTOR">[27]ThroughputScen!$E$18</definedName>
    <definedName name="FAnew_list">[28]admin!$A$2:$A$20</definedName>
    <definedName name="FebSun1">DATE(CalendarYear,2,1)-WEEKDAY(DATE(CalendarYear,2,1))+1</definedName>
    <definedName name="FINV_CESE">[10]CAPDATA!$B$259:$Y$259</definedName>
    <definedName name="FINV_CESG">[10]CAPDATA!$B$412:$Y$412</definedName>
    <definedName name="FINV_CGT">[10]CAPDATA!$B$1374:$Y$1374</definedName>
    <definedName name="FINV_CSVC">[10]CAPDATA!$B$106:$Y$106</definedName>
    <definedName name="FINV_DISCO">[10]CAPDATA!$B$1463:$Y$1463</definedName>
    <definedName name="FINV_EGBU">[10]CAPDATA!$B$1177:$Y$1177</definedName>
    <definedName name="FINV_EHBU">[10]CAPDATA!$B$1024:$Y$1024</definedName>
    <definedName name="FINV_ETBU">[10]CAPDATA!$B$565:$Y$565</definedName>
    <definedName name="FINV_GSBU">[10]CAPDATA!$B$718:$Y$718</definedName>
    <definedName name="FINV_L401">[10]CAPDATA!$B$871:$Y$871</definedName>
    <definedName name="FINV_UOPS">[10]CAPDATA!$B$1532:$Y$1532</definedName>
    <definedName name="FirstYear">[19]BUDATA!FirstYear</definedName>
    <definedName name="FiscalYear">[29]List!$B$2</definedName>
    <definedName name="ForcastType">[30]Definitions!#REF!</definedName>
    <definedName name="FS_CESE">[10]CAPDATA!$B$295:$Y$295</definedName>
    <definedName name="FS_CESG">[10]CAPDATA!$B$448:$Y$448</definedName>
    <definedName name="FS_CSVC">[10]CAPDATA!$B$142:$Y$142</definedName>
    <definedName name="FS_EGBU">[10]CAPDATA!$B$1213:$Y$1213</definedName>
    <definedName name="FS_EHBU">[10]CAPDATA!$B$1060:$Y$1060</definedName>
    <definedName name="FS_ETBU">[10]CAPDATA!$B$601:$Y$601</definedName>
    <definedName name="FS_GSBU">[10]CAPDATA!$B$754:$Y$754</definedName>
    <definedName name="FS_L401">[10]CAPDATA!$B$907:$Y$907</definedName>
    <definedName name="FT_CESE">[10]CAPDATA!$B$294:$Y$294</definedName>
    <definedName name="FT_CESG">[10]CAPDATA!$B$447:$Y$447</definedName>
    <definedName name="FT_CSVC">[10]CAPDATA!$B$141:$Y$141</definedName>
    <definedName name="FT_EGBU">[10]CAPDATA!$B$1212:$Y$1212</definedName>
    <definedName name="FT_EHBU">[10]CAPDATA!$B$1059:$Y$1059</definedName>
    <definedName name="FT_ETBU">[10]CAPDATA!$B$600:$Y$600</definedName>
    <definedName name="FT_GSBU">[10]CAPDATA!$B$753:$Y$753</definedName>
    <definedName name="FT_L401">[10]CAPDATA!$B$906:$Y$906</definedName>
    <definedName name="FYear01">[14]!FYear01</definedName>
    <definedName name="FYear02">[14]!FYear02</definedName>
    <definedName name="FYear03">[14]!FYear03</definedName>
    <definedName name="FYear04">[14]!FYear04</definedName>
    <definedName name="FYear05">[14]!FYear05</definedName>
    <definedName name="FYear06">[14]!FYear06</definedName>
    <definedName name="FYear07">[14]!FYear07</definedName>
    <definedName name="FYear08">[14]!FYear08</definedName>
    <definedName name="FYear09">[14]!FYear09</definedName>
    <definedName name="FYear10">[14]!FYear10</definedName>
    <definedName name="FYear11">[14]!FYear11</definedName>
    <definedName name="FYear12">[14]!FYear12</definedName>
    <definedName name="FYear13">[14]!FYear13</definedName>
    <definedName name="FYear14">[14]!FYear14</definedName>
    <definedName name="FYear15">[14]!FYear15</definedName>
    <definedName name="FYear16">[14]!FYear16</definedName>
    <definedName name="FYear17">[14]!FYear17</definedName>
    <definedName name="FYear18">[14]!FYear18</definedName>
    <definedName name="FYear19">[14]!FYear19</definedName>
    <definedName name="FYear20">[14]!FYear20</definedName>
    <definedName name="FYear21">[14]!FYear21</definedName>
    <definedName name="FYear22">[14]!FYear22</definedName>
    <definedName name="FYearLag">[14]!FYearLag</definedName>
    <definedName name="GAS_DIST_LOAD">[10]CAPDATA!$B$1247:$Y$1247</definedName>
    <definedName name="GC_Total" localSheetId="0">#REF!</definedName>
    <definedName name="GC_Total">#REF!</definedName>
    <definedName name="GC_YTD" localSheetId="0">#REF!</definedName>
    <definedName name="GC_YTD">#REF!</definedName>
    <definedName name="GENDEX">[14]!GENDEX</definedName>
    <definedName name="GES_Total" localSheetId="0">#REF!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illRanch">[18]Data_Sheet!#REF!</definedName>
    <definedName name="GL">'[31]CE w_tax'!$A$3:$B$1450</definedName>
    <definedName name="GL_2">'[31]CE w_tax'!$A$3:$D$1450</definedName>
    <definedName name="GPR_Total" localSheetId="0">#REF!</definedName>
    <definedName name="GPR_Total">#REF!</definedName>
    <definedName name="GPR_YTD" localSheetId="0">#REF!</definedName>
    <definedName name="GPR_YTD">#REF!</definedName>
    <definedName name="grc">[8]REV_EST!$A$481:$AO$550,[8]REV_EST!$B$74:$AN$425</definedName>
    <definedName name="GS_Total" localSheetId="0">#REF!</definedName>
    <definedName name="GS_Total">#REF!</definedName>
    <definedName name="GS_YTD">#REF!</definedName>
    <definedName name="GSBU_ACCPAY">[10]CAPDATA!$B$675:$Y$675</definedName>
    <definedName name="GSBU_ACCTAX">[10]CAPDATA!$B$676:$Y$676</definedName>
    <definedName name="GSBU_ADVALT">[10]CAPDATA!$B$779:$Y$779</definedName>
    <definedName name="GSBU_AFUDC">[10]CAPDATA!$B$703:$Y$703</definedName>
    <definedName name="GSBU_ALLOC">[10]GSBU!$C$49:$U$49</definedName>
    <definedName name="GSBU_ARCUSBAL">[10]CAPDATA!$B$677:$Y$677</definedName>
    <definedName name="GSBU_BALACPAY">[10]CAPDATA!$B$678:$Y$678</definedName>
    <definedName name="GSBU_BALACREC">[10]CAPDATA!$B$679:$Y$679</definedName>
    <definedName name="GSBU_BASE">[10]CAPDATA!$B$641:$Y$641</definedName>
    <definedName name="GSBU_BKADD">[10]CAPDATA!$B$747:$Y$747</definedName>
    <definedName name="GSBU_BKRES">[10]CAPDATA!$B$778:$Y$778</definedName>
    <definedName name="GSBU_CADCNRB">[10]CAPDATA!$B$768:$Y$768</definedName>
    <definedName name="GSBU_CADCON">[10]CAPDATA!$B$717:$Y$717</definedName>
    <definedName name="GSBU_CHBALAC">[10]CAPDATA!$B$656:$Y$656</definedName>
    <definedName name="GSBU_CHGACPAY">[10]CAPDATA!$B$657:$Y$657</definedName>
    <definedName name="GSBU_CHGACREC">[10]CAPDATA!$B$658:$Y$658</definedName>
    <definedName name="GSBU_CHGBOND">[10]CAPDATA!$B$659:$Y$659</definedName>
    <definedName name="GSBU_CHGFUEL">[10]CAPDATA!$B$660:$Y$660</definedName>
    <definedName name="GSBU_CHGMS">[10]CAPDATA!$B$661:$Y$661</definedName>
    <definedName name="GSBU_CHGPFD">[10]CAPDATA!$B$662:$Y$662</definedName>
    <definedName name="GSBU_CHGSTOCK">[10]CAPDATA!$B$663:$Y$663</definedName>
    <definedName name="GSBU_CHGSTPOS">[10]CAPDATA!$B$664:$Y$664</definedName>
    <definedName name="GSBU_CIAC">[10]CAPDATA!$B$665:$Y$665</definedName>
    <definedName name="GSBU_CWIP">[10]CAPDATA!$B$715:$Y$715</definedName>
    <definedName name="GSBU_DEFTAX">[10]CAPDATA!$B$666:$Y$666</definedName>
    <definedName name="GSBU_DEFTXBAL">[10]CAPDATA!$B$667:$Y$667</definedName>
    <definedName name="GSBU_DELTA_BILLREV">[10]CAPDATA!$B$1392:$Y$1392</definedName>
    <definedName name="GSBU_DELTA_DFTX">[10]CAPDATA!$D$1383</definedName>
    <definedName name="GSBU_DELTA_ITC">[10]CAPDATA!$C$1383</definedName>
    <definedName name="GSBU_DEPBK">[10]CAPDATA!$B$780:$Y$780</definedName>
    <definedName name="GSBU_DEPRB">[10]CAPDATA!$B$769:$Y$769</definedName>
    <definedName name="GSBU_DFITCBAL">[10]CAPDATA!$B$680:$Y$680</definedName>
    <definedName name="GSBU_DFTXBAL">[10]CAPDATA!$B$681:$Y$681</definedName>
    <definedName name="GSBU_DITCRB">[10]CAPDATA!$B$770:$Y$770</definedName>
    <definedName name="GSBU_DIVDISB">[10]CAPDATA!$B$668:$Y$668</definedName>
    <definedName name="GSBU_DIVPAY">[10]CAPDATA!$B$682:$Y$682</definedName>
    <definedName name="GSBU_DSMINC">[10]CAPDATA!$B$651:$Y$651</definedName>
    <definedName name="GSBU_DTXBAL">[10]CAPDATA!$B$776:$Y$776</definedName>
    <definedName name="GSBU_DTXRB">[10]CAPDATA!$B$771:$Y$771</definedName>
    <definedName name="GSBU_ECA">[10]CAPDATA!$B$642:$Y$642</definedName>
    <definedName name="GSBU_ECONS">[10]CAPDATA!$B$643:$Y$643</definedName>
    <definedName name="GSBU_ELM">[10]CAPDATA!$B$644:$Y$644</definedName>
    <definedName name="GSBU_EMARK">[10]CAPDATA!$B$645:$Y$645</definedName>
    <definedName name="GSBU_EPRODO">[10]CAPDATA!$B$646:$Y$646</definedName>
    <definedName name="GSBU_EQUITY">[10]CAPDATA!$B$683:$Y$683</definedName>
    <definedName name="GSBU_EXPDEF">[10]CAPDATA!$B$669:$Y$669</definedName>
    <definedName name="GSBU_FDTAXBK">[10]CAPDATA!$B$637:$Y$637</definedName>
    <definedName name="GSBU_FTXDPA">[10]CAPDATA!$B$781:$Y$781</definedName>
    <definedName name="GSBU_FTXDPS">[10]CAPDATA!$B$782:$Y$782</definedName>
    <definedName name="GSBU_INTPAY">[10]CAPDATA!$B$684:$Y$684</definedName>
    <definedName name="GSBU_MATSRB">[10]CAPDATA!$B$772:$Y$772</definedName>
    <definedName name="GSBU_MATSUP">[10]CAPDATA!$B$716:$Y$716</definedName>
    <definedName name="GSBU_MISCREV">[10]CAPDATA!$B$652:$Y$652</definedName>
    <definedName name="GSBU_MORTBOND">[10]CAPDATA!$B$685:$Y$685</definedName>
    <definedName name="GSBU_NETCASH">[10]CAPDATA!$B$670:$Y$670</definedName>
    <definedName name="GSBU_NETFA">[10]CAPDATA!$B$671:$Y$671</definedName>
    <definedName name="GSBU_NETIA">[10]CAPDATA!$B$672:$Y$672</definedName>
    <definedName name="GSBU_ODEFCHG">[10]CAPDATA!$B$711:$Y$711</definedName>
    <definedName name="GSBU_OFDTAXBK">[10]CAPDATA!$B$704:$Y$704</definedName>
    <definedName name="GSBU_OSTTAXBK">[10]CAPDATA!$B$705:$Y$705</definedName>
    <definedName name="GSBU_OTHADRB">[10]CAPDATA!$B$773:$Y$773</definedName>
    <definedName name="GSBU_OTHCURLB">[10]CAPDATA!$B$686:$Y$686</definedName>
    <definedName name="GSBU_OTHDFCRD">[10]CAPDATA!$B$687:$Y$687</definedName>
    <definedName name="GSBU_OTHINC">[10]CAPDATA!$B$1549:$Y$1549</definedName>
    <definedName name="GSBU_OTHINV">[10]CAPDATA!$B$688:$Y$688</definedName>
    <definedName name="GSBU_OTHNCLB">[10]CAPDATA!$B$689:$Y$689</definedName>
    <definedName name="GSBU_OTHNET">[10]CAPDATA!$B$673:$Y$673</definedName>
    <definedName name="GSBU_OTHWCAP">[10]CAPDATA!$B$674:$Y$674</definedName>
    <definedName name="GSBU_OTNETFA">[10]CAPDATA!$B$713:$Y$713</definedName>
    <definedName name="GSBU_PAYTAX">[10]CAPDATA!$B$649:$Y$649</definedName>
    <definedName name="GSBU_PFDOUT">[10]CAPDATA!$B$690:$Y$690</definedName>
    <definedName name="GSBU_PLANT">[10]CAPDATA!$B$777:$Y$777</definedName>
    <definedName name="GSBU_PLANTRB">[10]CAPDATA!$B$774:$Y$774</definedName>
    <definedName name="GSBU_PRYADVGP">[10]CAPDATA!$B$691:$Y$691</definedName>
    <definedName name="GSBU_REPALOW">[10]CAPDATA!$B$650:$Y$650</definedName>
    <definedName name="GSBU_STBOR">[10]CAPDATA!$B$692:$Y$692</definedName>
    <definedName name="GSBU_STINV">[10]CAPDATA!$B$693:$Y$693</definedName>
    <definedName name="GSBU_STTAXBK">[10]CAPDATA!$B$638:$Y$638</definedName>
    <definedName name="GSBU_STXDEP">[10]CAPDATA!$B$783:$Y$783</definedName>
    <definedName name="GSBU_SUBINV">[10]CAPDATA!$B$694:$Y$694</definedName>
    <definedName name="GSBU_TASSETS">[10]CAPDATA!$B$695:$Y$695</definedName>
    <definedName name="GSBU_TDEFCHG">[10]CAPDATA!$B$696:$Y$696</definedName>
    <definedName name="GSBU_TEXP">[10]CAPDATA!$B$746:$Y$746</definedName>
    <definedName name="GSBU_TINTEXP">[10]CAPDATA!$B$702:$Y$702</definedName>
    <definedName name="GSBU_TOINCDED">[10]CAPDATA!$B$706:$Y$706</definedName>
    <definedName name="GSBU_TOPREV">[10]CAPDATA!$B$636:$Y$636</definedName>
    <definedName name="GSBU_TOTCAP">[10]CAPDATA!$B$707:$Y$707</definedName>
    <definedName name="GSBU_TOTCURAS">[10]CAPDATA!$B$697:$Y$697</definedName>
    <definedName name="GSBU_TOTLTAS">[10]CAPDATA!$B$698:$Y$698</definedName>
    <definedName name="GSBU_TOTMAIN">[10]CAPDATA!$B$647:$Y$647</definedName>
    <definedName name="GSBU_UF">[10]CAPDATA!$B$639:$Y$639</definedName>
    <definedName name="GSBU_UNACLIAB">[10]CAPDATA!$B$699:$Y$699</definedName>
    <definedName name="GSBU_UTASAM">[10]CAPDATA!$B$701:$Y$701</definedName>
    <definedName name="GSBU_UTASDRES">[10]CAPDATA!$B$700:$Y$700</definedName>
    <definedName name="GSBU_UTASSETS">[10]CAPDATA!$B$712:$Y$712</definedName>
    <definedName name="GSBU_WCASHRB">[10]CAPDATA!$B$775:$Y$775</definedName>
    <definedName name="GT_Exp_FC">'[24]Exp FC'!$C$114:$H$123</definedName>
    <definedName name="GTS_Total">#REF!</definedName>
    <definedName name="GTS_YTD">#REF!</definedName>
    <definedName name="heat_val">1.02</definedName>
    <definedName name="HR_Total">#REF!</definedName>
    <definedName name="HR_YTD">#REF!</definedName>
    <definedName name="HydroYear">[14]!HydroYear</definedName>
    <definedName name="Incl_CS">[10]CAPDATA!$C$1309</definedName>
    <definedName name="Incl_IDH">[10]IncomeStatement!$F$3</definedName>
    <definedName name="Income_Tax_Rate">[21]Inputs!$B$17</definedName>
    <definedName name="INCSALE_CUST">[10]CAPDATA!$B$1289:$Y$1289</definedName>
    <definedName name="INCSALE_DISTR">[10]CAPDATA!$B$1275:$Y$1275</definedName>
    <definedName name="Indicator">#REF!</definedName>
    <definedName name="inpChapter">[32]Menu!$K$32</definedName>
    <definedName name="Instructions">#REF!</definedName>
    <definedName name="INT_CUST">[10]CAPDATA!$B$1291:$Y$1291</definedName>
    <definedName name="INT_DISTR">[10]CAPDATA!$B$1277:$Y$1277</definedName>
    <definedName name="JanSun1">DATE(CalendarYear,1,1)-WEEKDAY(DATE(CalendarYear,1,1))+1</definedName>
    <definedName name="JulSun1">DATE(CalendarYear,7,1)-WEEKDAY(DATE(CalendarYear,7,1))+1</definedName>
    <definedName name="July" localSheetId="0" hidden="1">{#N/A,#N/A,FALSE,"CTC Summary - EOY";#N/A,#N/A,FALSE,"CTC Summary - Wtavg"}</definedName>
    <definedName name="July" hidden="1">{#N/A,#N/A,FALSE,"CTC Summary - EOY";#N/A,#N/A,FALSE,"CTC Summary - Wtavg"}</definedName>
    <definedName name="July_1" hidden="1">{#N/A,#N/A,FALSE,"CTC Summary - EOY";#N/A,#N/A,FALSE,"CTC Summary - Wtavg"}</definedName>
    <definedName name="July_2" hidden="1">{#N/A,#N/A,FALSE,"CTC Summary - EOY";#N/A,#N/A,FALSE,"CTC Summary - Wtavg"}</definedName>
    <definedName name="July_3" hidden="1">{#N/A,#N/A,FALSE,"CTC Summary - EOY";#N/A,#N/A,FALSE,"CTC Summary - Wtavg"}</definedName>
    <definedName name="June" localSheetId="0" hidden="1">{#N/A,#N/A,FALSE,"CTC Summary - EOY";#N/A,#N/A,FALSE,"CTC Summary - Wtavg"}</definedName>
    <definedName name="June" hidden="1">{#N/A,#N/A,FALSE,"CTC Summary - EOY";#N/A,#N/A,FALSE,"CTC Summary - Wtavg"}</definedName>
    <definedName name="June_1" hidden="1">{#N/A,#N/A,FALSE,"CTC Summary - EOY";#N/A,#N/A,FALSE,"CTC Summary - Wtavg"}</definedName>
    <definedName name="June_2" hidden="1">{#N/A,#N/A,FALSE,"CTC Summary - EOY";#N/A,#N/A,FALSE,"CTC Summary - Wtavg"}</definedName>
    <definedName name="June_3" hidden="1">{#N/A,#N/A,FALSE,"CTC Summary - EOY";#N/A,#N/A,FALSE,"CTC Summary - Wtavg"}</definedName>
    <definedName name="JunSun1">DATE(CalendarYear,6,1)-WEEKDAY(DATE(CalendarYear,6,1))+1</definedName>
    <definedName name="KI_Cr6">[18]Data_Sheet!#REF!</definedName>
    <definedName name="KI_DIMP">[18]Data_Sheet!#REF!</definedName>
    <definedName name="KI_GPRP">[18]Data_Sheet!#REF!</definedName>
    <definedName name="KI_SanRafael">[18]Data_Sheet!#REF!</definedName>
    <definedName name="KI_TIMP">[18]Data_Sheet!#REF!</definedName>
    <definedName name="kjhaklsjhdf6" localSheetId="0">'TL Unplanned 2014-2019MAY'!kjhaklsjhdf6</definedName>
    <definedName name="kjhaklsjhdf6">[0]!kjhaklsjhdf6</definedName>
    <definedName name="L300_Min__100__KR__70">'[13]Monthly T-put'!$B$115:$CW$115</definedName>
    <definedName name="L401_ACCPAY">[10]CAPDATA!$B$828:$Y$828</definedName>
    <definedName name="L401_ACCTAX">[10]CAPDATA!$B$829:$Y$829</definedName>
    <definedName name="L401_ADVALT">[10]CAPDATA!$B$932:$Y$932</definedName>
    <definedName name="L401_AFUDC">[10]CAPDATA!$B$856:$Y$856</definedName>
    <definedName name="L401_ARCUSBAL">[10]CAPDATA!$B$830:$Y$830</definedName>
    <definedName name="L401_BALACPAY">[10]CAPDATA!$B$831:$Y$831</definedName>
    <definedName name="L401_BALACREC">[10]CAPDATA!$B$832:$Y$832</definedName>
    <definedName name="L401_BASE">[10]CAPDATA!$B$794:$Y$794</definedName>
    <definedName name="L401_BKADD">[10]CAPDATA!$B$900:$Y$900</definedName>
    <definedName name="L401_BKRES">[10]CAPDATA!$B$931:$Y$931</definedName>
    <definedName name="L401_CADCNRB">[10]CAPDATA!$B$921:$Y$921</definedName>
    <definedName name="L401_CADCON">[10]CAPDATA!$B$870:$Y$870</definedName>
    <definedName name="L401_CHBALAC">[10]CAPDATA!$B$809:$Y$809</definedName>
    <definedName name="L401_CHGACPAY">[10]CAPDATA!$B$810:$Y$810</definedName>
    <definedName name="L401_CHGACREC">[10]CAPDATA!$B$811:$Y$811</definedName>
    <definedName name="L401_CHGBOND">[10]CAPDATA!$B$812:$Y$812</definedName>
    <definedName name="L401_CHGFUEL">[10]CAPDATA!$B$813:$Y$813</definedName>
    <definedName name="L401_CHGMS">[10]CAPDATA!$B$814:$Y$814</definedName>
    <definedName name="L401_CHGPFD">[10]CAPDATA!$B$815:$Y$815</definedName>
    <definedName name="L401_CHGSTOCK">[10]CAPDATA!$B$816:$Y$816</definedName>
    <definedName name="L401_CHGSTPOS">[10]CAPDATA!$B$817:$Y$817</definedName>
    <definedName name="L401_CIAC">[10]CAPDATA!$B$818:$Y$818</definedName>
    <definedName name="L401_CWIP">[10]CAPDATA!$B$868:$Y$868</definedName>
    <definedName name="L401_DEFTAX">[10]CAPDATA!$B$819:$Y$819</definedName>
    <definedName name="L401_DEFTXBAL">[10]CAPDATA!$B$820:$Y$820</definedName>
    <definedName name="L401_DELTA_BILLREV">[10]CAPDATA!$B$1393:$Y$1393</definedName>
    <definedName name="L401_DELTA_DFTX">[10]CAPDATA!$D$1384</definedName>
    <definedName name="L401_DELTA_ITC">[10]CAPDATA!$C$1384</definedName>
    <definedName name="L401_DEPBK">[10]CAPDATA!$B$933:$Y$933</definedName>
    <definedName name="L401_DEPRB">[10]CAPDATA!$B$922:$Y$922</definedName>
    <definedName name="L401_DFITCBAL">[10]CAPDATA!$B$833:$Y$833</definedName>
    <definedName name="L401_DFTXBAL">[10]CAPDATA!$B$834:$Y$834</definedName>
    <definedName name="L401_DITCRB">[10]CAPDATA!$B$923:$Y$923</definedName>
    <definedName name="L401_DIVDISB">[10]CAPDATA!$B$821:$Y$821</definedName>
    <definedName name="L401_DIVPAY">[10]CAPDATA!$B$835:$Y$835</definedName>
    <definedName name="L401_DSMINC">[10]CAPDATA!$B$804:$Y$804</definedName>
    <definedName name="L401_DTXBAL">[10]CAPDATA!$B$929:$Y$929</definedName>
    <definedName name="L401_DTXRB">[10]CAPDATA!$B$924:$Y$924</definedName>
    <definedName name="L401_ECA">[10]CAPDATA!$B$795:$Y$795</definedName>
    <definedName name="L401_ECONS">[10]CAPDATA!$B$796:$Y$796</definedName>
    <definedName name="L401_ELM">[10]CAPDATA!$B$797:$Y$797</definedName>
    <definedName name="L401_EMARK">[10]CAPDATA!$B$798:$Y$798</definedName>
    <definedName name="L401_EPRODO">[10]CAPDATA!$B$799:$Y$799</definedName>
    <definedName name="L401_EQUITY">[10]CAPDATA!$B$836:$Y$836</definedName>
    <definedName name="L401_EXPDEF">[10]CAPDATA!$B$822:$Y$822</definedName>
    <definedName name="L401_FDTAXBK">[10]CAPDATA!$B$790:$Y$790</definedName>
    <definedName name="L401_FTXDPA">[10]CAPDATA!$B$934:$Y$934</definedName>
    <definedName name="L401_FTXDPS">[10]CAPDATA!$B$935:$Y$935</definedName>
    <definedName name="L401_INTPAY">[10]CAPDATA!$B$837:$Y$837</definedName>
    <definedName name="L401_MATSRB">[10]CAPDATA!$B$925:$Y$925</definedName>
    <definedName name="L401_MATSUP">[10]CAPDATA!$B$869:$Y$869</definedName>
    <definedName name="L401_MISCREV">[10]CAPDATA!$B$805:$Y$805</definedName>
    <definedName name="L401_MORTBOND">[10]CAPDATA!$B$838:$Y$838</definedName>
    <definedName name="L401_NETCASH">[10]CAPDATA!$B$823:$Y$823</definedName>
    <definedName name="L401_NETFA">[10]CAPDATA!$B$824:$Y$824</definedName>
    <definedName name="L401_NETIA">[10]CAPDATA!$B$825:$Y$825</definedName>
    <definedName name="L401_ODEFCHG">[10]CAPDATA!$B$864:$Y$864</definedName>
    <definedName name="L401_OFDTAXBK">[10]CAPDATA!$B$857:$Y$857</definedName>
    <definedName name="L401_Off_System_Firm">'[13]Monthly T-put'!$B$208:$CW$208</definedName>
    <definedName name="L401_OSTTAXBK">[10]CAPDATA!$B$858:$Y$858</definedName>
    <definedName name="L401_OTHADRB">[10]CAPDATA!$B$926:$Y$926</definedName>
    <definedName name="L401_OTHCURLB">[10]CAPDATA!$B$839:$Y$839</definedName>
    <definedName name="L401_OTHDFCRD">[10]CAPDATA!$B$840:$Y$840</definedName>
    <definedName name="L401_OTHINC">[10]CAPDATA!$B$1550:$Y$1550</definedName>
    <definedName name="L401_OTHINV">[10]CAPDATA!$B$841:$Y$841</definedName>
    <definedName name="L401_OTHNCLB">[10]CAPDATA!$B$842:$Y$842</definedName>
    <definedName name="L401_OTHNET">[10]CAPDATA!$B$826:$Y$826</definedName>
    <definedName name="L401_OTHWCAP">[10]CAPDATA!$B$827:$Y$827</definedName>
    <definedName name="L401_OTNETFA">[10]CAPDATA!$B$866:$Y$866</definedName>
    <definedName name="L401_PAYTAX">[10]CAPDATA!$B$802:$Y$802</definedName>
    <definedName name="L401_PFDOUT">[10]CAPDATA!$B$843:$Y$843</definedName>
    <definedName name="L401_PLANT">[10]CAPDATA!$B$930:$Y$930</definedName>
    <definedName name="L401_PLANTRB">[10]CAPDATA!$B$927:$Y$927</definedName>
    <definedName name="L401_PRYADVGP">[10]CAPDATA!$B$844:$Y$844</definedName>
    <definedName name="L401_REPALOW">[10]CAPDATA!$B$803:$Y$803</definedName>
    <definedName name="L401_STBOR">[10]CAPDATA!$B$845:$Y$845</definedName>
    <definedName name="L401_STINV">[10]CAPDATA!$B$846:$Y$846</definedName>
    <definedName name="L401_STTAXBK">[10]CAPDATA!$B$791:$Y$791</definedName>
    <definedName name="L401_STXDEP">[10]CAPDATA!$B$936:$Y$936</definedName>
    <definedName name="L401_SUBINV">[10]CAPDATA!$B$847:$Y$847</definedName>
    <definedName name="L401_TASSETS">[10]CAPDATA!$B$848:$Y$848</definedName>
    <definedName name="L401_TDEFCHG">[10]CAPDATA!$B$849:$Y$849</definedName>
    <definedName name="L401_TEXP">[10]CAPDATA!$B$899:$Y$899</definedName>
    <definedName name="L401_TINTEXP">[10]CAPDATA!$B$855:$Y$855</definedName>
    <definedName name="L401_TOINCDED">[10]CAPDATA!$B$859:$Y$859</definedName>
    <definedName name="L401_TOPREV">[10]CAPDATA!$B$789:$Y$789</definedName>
    <definedName name="L401_TOTCAP">[10]CAPDATA!$B$860:$Y$860</definedName>
    <definedName name="L401_TOTCURAS">[10]CAPDATA!$B$850:$Y$850</definedName>
    <definedName name="L401_TOTLTAS">[10]CAPDATA!$B$851:$Y$851</definedName>
    <definedName name="L401_TOTMAIN">[10]CAPDATA!$B$800:$Y$800</definedName>
    <definedName name="L401_UF">[10]CAPDATA!$B$792:$Y$792</definedName>
    <definedName name="L401_UNACLIAB">[10]CAPDATA!$B$852:$Y$852</definedName>
    <definedName name="L401_UTASAM">[10]CAPDATA!$B$854:$Y$854</definedName>
    <definedName name="L401_UTASDRES">[10]CAPDATA!$B$853:$Y$853</definedName>
    <definedName name="L401_UTASSETS">[10]CAPDATA!$B$865:$Y$865</definedName>
    <definedName name="L401_WCASHRB">[10]CAPDATA!$B$928:$Y$928</definedName>
    <definedName name="L401Excl">[33]L401!$A$1:$H$64,[33]L401!$A$101:$G$183,[33]L401!$J$1:$Q$52</definedName>
    <definedName name="LastUpdated">[14]!LastUpdated</definedName>
    <definedName name="LastYear">[19]BUDATA!LastYear</definedName>
    <definedName name="Line108" localSheetId="0">[18]Data_Sheet!#REF!</definedName>
    <definedName name="Line108">[18]Data_Sheet!#REF!</definedName>
    <definedName name="Line351" localSheetId="0">[18]Data_Sheet!#REF!</definedName>
    <definedName name="Line351">[18]Data_Sheet!#REF!</definedName>
    <definedName name="Line406" localSheetId="0">[18]Data_Sheet!#REF!</definedName>
    <definedName name="Line406">[18]Data_Sheet!#REF!</definedName>
    <definedName name="LIRA">[8]D3_BCAP98pgeDataSet!$A$371</definedName>
    <definedName name="LIRA_Shortfall">[8]REV_EST!$N$5</definedName>
    <definedName name="LLP_CUST">[10]CAPDATA!$B$1283:$Y$1283</definedName>
    <definedName name="LLP_DISTR">[10]CAPDATA!$B$1269:$Y$1269</definedName>
    <definedName name="Load_CapCost">[10]CAPDATA!$A$11:$Y$14</definedName>
    <definedName name="Load_CapStruc">[10]CAPDATA!$A$6:$Y$12</definedName>
    <definedName name="Load_DBPFR">[10]CAPDATA!$A$8:$Y$10</definedName>
    <definedName name="Load_EQR">[10]CAPDATA!$A$6:$Y$7</definedName>
    <definedName name="Load_TaxRate">[10]CAPDATA!$A$17:$Y$19</definedName>
    <definedName name="MarSun1">DATE(CalendarYear,3,1)-WEEKDAY(DATE(CalendarYear,3,1))+1</definedName>
    <definedName name="May" localSheetId="0" hidden="1">{#N/A,#N/A,FALSE,"CTC Summary - EOY";#N/A,#N/A,FALSE,"CTC Summary - Wtavg"}</definedName>
    <definedName name="May" hidden="1">{#N/A,#N/A,FALSE,"CTC Summary - EOY";#N/A,#N/A,FALSE,"CTC Summary - Wtavg"}</definedName>
    <definedName name="May_1" hidden="1">{#N/A,#N/A,FALSE,"CTC Summary - EOY";#N/A,#N/A,FALSE,"CTC Summary - Wtavg"}</definedName>
    <definedName name="May_2" hidden="1">{#N/A,#N/A,FALSE,"CTC Summary - EOY";#N/A,#N/A,FALSE,"CTC Summary - Wtavg"}</definedName>
    <definedName name="May_3" hidden="1">{#N/A,#N/A,FALSE,"CTC Summary - EOY";#N/A,#N/A,FALSE,"CTC Summary - Wtavg"}</definedName>
    <definedName name="MaySun1">DATE(CalendarYear,5,1)-WEEKDAY(DATE(CalendarYear,5,1))+1</definedName>
    <definedName name="Melbourne">#REF!</definedName>
    <definedName name="Melbourne1a">#REF!</definedName>
    <definedName name="Melbourne2">#REF!</definedName>
    <definedName name="MEWarning" hidden="1">1</definedName>
    <definedName name="MissAAtotal">#REF!</definedName>
    <definedName name="MissPOtotal">#REF!</definedName>
    <definedName name="MLP_CUST">[10]CAPDATA!$B$1282:$Y$1282</definedName>
    <definedName name="MLP_DISTR">[10]CAPDATA!$B$1268:$Y$1268</definedName>
    <definedName name="MO_Input">[10]CESE!$C$12</definedName>
    <definedName name="MO_SAM">[10]CESE!$C$13:$U$13</definedName>
    <definedName name="MO_Tot_Input">[10]DISCO!$C$12:$U$12</definedName>
    <definedName name="MOJAVE">[8]D3_BCAP98pgeDataSet!$A$253</definedName>
    <definedName name="MonDiv">[34]cumulative!$C$3:$C$314</definedName>
    <definedName name="Month">[35]Data_Sheet!$D$1</definedName>
    <definedName name="Month1">[36]BU_CS_Util!#REF!</definedName>
    <definedName name="MonthCode">'[20]Day 3 &amp; 5 Email'!$G$1</definedName>
    <definedName name="MonthName">'[20]Day 3 &amp; 5 Email'!$F$1</definedName>
    <definedName name="NameGSBU">[37]Index!$A$12</definedName>
    <definedName name="NC_Brokerage">[8]REV_EST!$AJ$43</definedName>
    <definedName name="NC_CEE">[8]REV_EST!$Y$43</definedName>
    <definedName name="NC_CFAdebt">[8]REV_EST!$W$43</definedName>
    <definedName name="NC_CFAexp">[8]REV_EST!$V$43</definedName>
    <definedName name="NC_CPUC">[8]REV_EST!$X$43</definedName>
    <definedName name="NC_EOR">[8]REV_EST!$K$43</definedName>
    <definedName name="NC_GEDA">[8]REV_EST!$U$43</definedName>
    <definedName name="NC_LIRA">[8]REV_EST!$O$43</definedName>
    <definedName name="NC_Local">[38]Switches!$C$334</definedName>
    <definedName name="NC_NC_FCA">[8]REV_EST!$J$43</definedName>
    <definedName name="NC_Nonbase">[8]REV_EST!$I$43</definedName>
    <definedName name="NC_PGA">[8]REV_EST!$AG$43</definedName>
    <definedName name="NC_PRC">[8]REV_EST!$L$43</definedName>
    <definedName name="NC_Shrinkage">[8]REV_EST!$AK$43</definedName>
    <definedName name="NC_Trans_TOP">[8]REV_EST!$N$43</definedName>
    <definedName name="NC_WACOG">[8]REV_EST!$AF$43</definedName>
    <definedName name="NCPrint">[8]REV_EST!$B$284:$AQ$323,[8]REV_EST!$B$326:$AQ$420,[8]REV_EST!$B$449:$AQ$462</definedName>
    <definedName name="New" localSheetId="0" hidden="1">{#N/A,#N/A,FALSE,"CTC Summary - EOY";#N/A,#N/A,FALSE,"CTC Summary - Wtavg"}</definedName>
    <definedName name="New" hidden="1">{#N/A,#N/A,FALSE,"CTC Summary - EOY";#N/A,#N/A,FALSE,"CTC Summary - Wtavg"}</definedName>
    <definedName name="New_1" hidden="1">{#N/A,#N/A,FALSE,"CTC Summary - EOY";#N/A,#N/A,FALSE,"CTC Summary - Wtavg"}</definedName>
    <definedName name="New_2" hidden="1">{#N/A,#N/A,FALSE,"CTC Summary - EOY";#N/A,#N/A,FALSE,"CTC Summary - Wtavg"}</definedName>
    <definedName name="New_3" hidden="1">{#N/A,#N/A,FALSE,"CTC Summary - EOY";#N/A,#N/A,FALSE,"CTC Summary - Wtavg"}</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LE_LINK56" localSheetId="0">'TL Unplanned 2014-2019MAY'!#REF!</definedName>
    <definedName name="Organization" localSheetId="0">[30]Definitions!#REF!</definedName>
    <definedName name="Organization">[30]Definitions!#REF!</definedName>
    <definedName name="Other" localSheetId="0">#REF!</definedName>
    <definedName name="Other">#REF!</definedName>
    <definedName name="Other1a" localSheetId="0">#REF!</definedName>
    <definedName name="Other1a">#REF!</definedName>
    <definedName name="Other2" localSheetId="0">#REF!</definedName>
    <definedName name="Other2">#REF!</definedName>
    <definedName name="OtherRB_CSVC">[10]CSVC!$B$88</definedName>
    <definedName name="OtherRB_DCGE">[10]DISCO!$B$88</definedName>
    <definedName name="OtherRB_DCSE">[10]CESE!$B$96</definedName>
    <definedName name="OtherRB_DCSG">[10]CESG!$B$95</definedName>
    <definedName name="OtherRB_DCST">[10]UOPS!$B$88</definedName>
    <definedName name="OtherRB_ETBU">[10]ETBU!$B$95</definedName>
    <definedName name="OtherRB_GSBU">[10]GSBU!$B$88</definedName>
    <definedName name="Out_CAPDATA_CESE">[10]DeprLife!$B$5:$V$20</definedName>
    <definedName name="Out_CAPDATA_CESG">[10]DeprLife!$B$25:$V$40</definedName>
    <definedName name="Out_CAPDATA_CSVC">[10]DeprLife!$B$169:$V$184</definedName>
    <definedName name="Out_CAPDATA_EGBU">[10]DeprLife!$B$149:$V$164</definedName>
    <definedName name="Out_CAPDATA_EHBU">[10]DeprLife!$B$125:$V$140</definedName>
    <definedName name="Out_CAPDATA_ETBU">[10]DeprLife!$B$49:$V$64</definedName>
    <definedName name="Out_CAPDATA_GSBU">[10]DeprLife!$B$69:$V$84</definedName>
    <definedName name="Out_CAPDATA_L401">[10]DeprLife!$B$89:$V$104</definedName>
    <definedName name="Out_DESC_CESE">[10]DeprLife!$A$6:$A$20</definedName>
    <definedName name="Out_DESC_CESG">[10]DeprLife!$A$26:$A$40</definedName>
    <definedName name="Out_DESC_CSVC">[10]DeprLife!$A$170:$A$184</definedName>
    <definedName name="Out_DESC_EGBU">[10]DeprLife!$A$150:$A$164</definedName>
    <definedName name="Out_DESC_EHBU">[10]DeprLife!$A$126:$A$140</definedName>
    <definedName name="Out_DESC_ETBU">[10]DeprLife!$A$50:$A$64</definedName>
    <definedName name="Out_DESC_GSBU">[10]DeprLife!$A$70:$A$84</definedName>
    <definedName name="Out_DESC_L401">[10]DeprLife!$A$90:$A$104</definedName>
    <definedName name="Out_Life_CESE">[10]DeprLife!$W$5:$AA$20</definedName>
    <definedName name="Out_Life_CESG">[10]DeprLife!$W$25:$AA$40</definedName>
    <definedName name="Out_Life_CSVC">[10]DeprLife!$W$169:$AA$184</definedName>
    <definedName name="Out_Life_EGBU">[10]DeprLife!$W$149:$AA$164</definedName>
    <definedName name="Out_Life_EHBU">[10]DeprLife!$W$125:$AA$140</definedName>
    <definedName name="Out_Life_ETBU">[10]DeprLife!$W$49:$AA$64</definedName>
    <definedName name="Out_Life_GSBU">[10]DeprLife!$W$69:$AA$84</definedName>
    <definedName name="Out_Life_L401">[10]DeprLife!$W$89:$AA$104</definedName>
    <definedName name="Out_Salvrt_CESE">[10]DeprLife!$AB$6:$AC$20</definedName>
    <definedName name="Out_Salvrt_CESG">[10]DeprLife!$AB$26:$AC$40</definedName>
    <definedName name="Out_Salvrt_CSVC">[10]DeprLife!$AB$170:$AC$184</definedName>
    <definedName name="Out_Salvrt_EGBU">[10]DeprLife!$AB$150:$AC$164</definedName>
    <definedName name="Out_Salvrt_EHBU">[10]DeprLife!$AB$126:$AC$140</definedName>
    <definedName name="Out_Salvrt_ETBU">[10]DeprLife!$AB$50:$AC$64</definedName>
    <definedName name="Out_Salvrt_GSBU">[10]DeprLife!$AB$70:$AC$84</definedName>
    <definedName name="Out_Salvrt_L401">[10]DeprLife!$AB$90:$AC$104</definedName>
    <definedName name="Page1">'[39]Corp PI Data'!$B$5:$H$32</definedName>
    <definedName name="page2">[40]Electric_Tranmssion!$B$36:$T$88</definedName>
    <definedName name="page3">[40]Electric_Tranmssion!$B$90:$T$112</definedName>
    <definedName name="page7">[40]Electric_Tranmssion!$B$162:$T$191</definedName>
    <definedName name="PCCPI">[14]!PCCPI</definedName>
    <definedName name="PDA">"Prioritization Discussion Amount*"</definedName>
    <definedName name="Per">[41]BW!$U$7:$V$18</definedName>
    <definedName name="Period">#REF!</definedName>
    <definedName name="Period1">[17]Data_Sheet!$C$1</definedName>
    <definedName name="PeriodPos">[29]List!$A$5</definedName>
    <definedName name="PeriodSelection">[29]List!$B$5</definedName>
    <definedName name="PG_E_Total_On_System_Demand">'[13]Monthly T-put'!$B$109:$C$109</definedName>
    <definedName name="PG_Total" localSheetId="0">#REF!</definedName>
    <definedName name="PG_Total">#REF!</definedName>
    <definedName name="PG_YTD" localSheetId="0">#REF!</definedName>
    <definedName name="PG_YTD">#REF!</definedName>
    <definedName name="PlanDataAvailability" localSheetId="0">[30]Definitions!#REF!</definedName>
    <definedName name="PlanDataAvailability">[30]Definitions!#REF!</definedName>
    <definedName name="PlanDataSource" localSheetId="0">[30]Definitions!#REF!</definedName>
    <definedName name="PlanDataSource">[30]Definitions!#REF!</definedName>
    <definedName name="PlanField">[30]Definitions!#REF!</definedName>
    <definedName name="PlanOwner">[30]Definitions!#REF!</definedName>
    <definedName name="PlanType">[30]Definitions!#REF!</definedName>
    <definedName name="PlanVersion">'[20]Day 3 &amp; 5 Email'!$H$1</definedName>
    <definedName name="PriceDate_E">'[42]Credit rating'!$B$5</definedName>
    <definedName name="PriceDate_G">'[42]Credit rating'!$B$6</definedName>
    <definedName name="_xlnm.Print_Area">[8]REV_EST!$A$382:$AQ$425</definedName>
    <definedName name="Print_Area_MI">#REF!</definedName>
    <definedName name="Print_input_summary">#REF!,#REF!,#REF!,#REF!</definedName>
    <definedName name="Print_RatPR2">[43]!Print_RatPR2</definedName>
    <definedName name="Print_report">#N/A</definedName>
    <definedName name="Print_ScenDate">'[9]Credit rating'!$B$2</definedName>
    <definedName name="_xlnm.Print_Titles" localSheetId="0">'TL Unplanned 2014-2019MAY'!$1:$1</definedName>
    <definedName name="_xlnm.Print_Titles">[8]REV_EST!$A:$B,[8]REV_EST!$1:$14</definedName>
    <definedName name="PrintSheet">[16]!PrintSheet</definedName>
    <definedName name="PROCUREMENT">[8]D3_BCAP98pgeDataSet!$A$119</definedName>
    <definedName name="Proj_Scen">#REF!</definedName>
    <definedName name="Property_Tax_Rate">[44]Inputs!$B$15</definedName>
    <definedName name="PRT_Exp1">#REF!,#REF!</definedName>
    <definedName name="PRT_Inputs">#REF!,#REF!,#REF!,#REF!,#REF!,#REF!,#REF!</definedName>
    <definedName name="PRT_RB1">#REF!,#REF!,#REF!,#REF!,#REF!,#REF!,#REF!,#REF!</definedName>
    <definedName name="PRT_RRQ">[45]Summary!$A$1:$K$55,[45]Summary!#REF!,[45]Summary!#REF!,[45]Summary!#REF!</definedName>
    <definedName name="PUBAUT_CUST">[10]CAPDATA!$B$1285:$Y$1285</definedName>
    <definedName name="PUBAUT_DISTR">[10]CAPDATA!$B$1271:$Y$1271</definedName>
    <definedName name="QLD" localSheetId="0">#REF!</definedName>
    <definedName name="QLD">#REF!</definedName>
    <definedName name="Qld1a" localSheetId="0">#REF!</definedName>
    <definedName name="Qld1a">#REF!</definedName>
    <definedName name="RAILWAY_CUST">[10]CAPDATA!$B$1287:$Y$1287</definedName>
    <definedName name="RAILWAY_DISTR">[10]CAPDATA!$B$1273:$Y$1273</definedName>
    <definedName name="RCCQuery">[46]RCCQuery!$A$1:$K$700</definedName>
    <definedName name="RES_CUST">[10]CAPDATA!$B$1280:$Y$1280</definedName>
    <definedName name="RES_DISTR">[10]CAPDATA!$B$1266:$Y$1266</definedName>
    <definedName name="RES_MTR">1.8</definedName>
    <definedName name="RESALE_CUST">[10]CAPDATA!$B$1290:$Y$1290</definedName>
    <definedName name="RESALE_DISTR">[10]CAPDATA!$B$1276:$Y$1276</definedName>
    <definedName name="RESIDENTIAL_G_1">[8]RATES!$A$25</definedName>
    <definedName name="Resource_Mix">'[47]Input ALL - Write up'!#REF!</definedName>
    <definedName name="RETR_CESE">[10]CAPDATA!$B$290:$Y$290</definedName>
    <definedName name="RETR_CESG">[10]CAPDATA!$B$443:$Y$443</definedName>
    <definedName name="RETR_CSVC">[10]CAPDATA!$B$137:$Y$137</definedName>
    <definedName name="RETR_EGBU">[10]CAPDATA!$B$1208:$Y$1208</definedName>
    <definedName name="RETR_EHBU">[10]CAPDATA!$B$1055:$Y$1055</definedName>
    <definedName name="RETR_ETBU">[10]CAPDATA!$B$596:$Y$596</definedName>
    <definedName name="RETR_GSBU">[10]CAPDATA!$B$749:$Y$749</definedName>
    <definedName name="RETR_L401">[10]CAPDATA!$B$902:$Y$902</definedName>
    <definedName name="Rev_Input">[10]CESE!$C$4</definedName>
    <definedName name="Rev_SAM">[10]CESE!$C$5:$U$5</definedName>
    <definedName name="Rev_Tot_Input">[10]DISCO!$C$4:$U$4</definedName>
    <definedName name="rngTitle" localSheetId="0">#REF!</definedName>
    <definedName name="rngTitle">#REF!</definedName>
    <definedName name="RptMon">#REF!</definedName>
    <definedName name="RRBEnd">[14]!RRBEnd</definedName>
    <definedName name="RTDP_BK_CESE">[10]CAPDATA!$B$299:$Y$299</definedName>
    <definedName name="RTDP_BK_CESG">[10]CAPDATA!$B$452:$Y$452</definedName>
    <definedName name="RTDP_BK_CSVC">[10]CAPDATA!$B$146:$Y$146</definedName>
    <definedName name="RTDP_BK_EGBU">[10]CAPDATA!$B$1217:$Y$1217</definedName>
    <definedName name="RTDP_BK_EHBU">[10]CAPDATA!$B$1064:$Y$1064</definedName>
    <definedName name="RTDP_BK_ETBU">[10]CAPDATA!$B$605:$Y$605</definedName>
    <definedName name="RTDP_BK_GSBU">[10]CAPDATA!$B$758:$Y$758</definedName>
    <definedName name="RTDP_BK_L401">[10]CAPDATA!$B$911:$Y$911</definedName>
    <definedName name="RTDP_CA_CESE">[10]CAPDATA!$B$303:$Y$303</definedName>
    <definedName name="RTDP_CA_CESG">[10]CAPDATA!$B$456:$Y$456</definedName>
    <definedName name="RTDP_CA_CSVC">[10]CAPDATA!$B$150:$Y$150</definedName>
    <definedName name="RTDP_CA_EGBU">[10]CAPDATA!$B$1221:$Y$1221</definedName>
    <definedName name="RTDP_CA_EHBU">[10]CAPDATA!$B$1068:$Y$1068</definedName>
    <definedName name="RTDP_CA_ETBU">[10]CAPDATA!$B$609:$Y$609</definedName>
    <definedName name="RTDP_CA_GSBU">[10]CAPDATA!$B$762:$Y$762</definedName>
    <definedName name="RTDP_CA_L401">[10]CAPDATA!$B$915:$Y$915</definedName>
    <definedName name="RTDP_FS_CESE">[10]CAPDATA!$B$301:$Y$301</definedName>
    <definedName name="RTDP_FS_CESG">[10]CAPDATA!$B$454:$Y$454</definedName>
    <definedName name="RTDP_FS_CSVC">[10]CAPDATA!$B$148:$Y$148</definedName>
    <definedName name="RTDP_FS_EGBU">[10]CAPDATA!$B$1219:$Y$1219</definedName>
    <definedName name="RTDP_FS_EHBU">[10]CAPDATA!$B$1066:$Y$1066</definedName>
    <definedName name="RTDP_FS_ETBU">[10]CAPDATA!$B$607:$Y$607</definedName>
    <definedName name="RTDP_FS_GSBU">[10]CAPDATA!$B$760:$Y$760</definedName>
    <definedName name="RTDP_FS_L401">[10]CAPDATA!$B$913:$Y$913</definedName>
    <definedName name="RTDP_FT_CESE">[10]CAPDATA!$B$300:$Y$300</definedName>
    <definedName name="RTDP_FT_CESG">[10]CAPDATA!$B$453:$Y$453</definedName>
    <definedName name="RTDP_FT_CSVC">[10]CAPDATA!$B$147:$Y$147</definedName>
    <definedName name="RTDP_FT_EGBU">[10]CAPDATA!$B$1218:$Y$1218</definedName>
    <definedName name="RTDP_FT_EHBU">[10]CAPDATA!$B$1065:$Y$1065</definedName>
    <definedName name="RTDP_FT_ETBU">[10]CAPDATA!$B$606:$Y$606</definedName>
    <definedName name="RTDP_FT_GSBU">[10]CAPDATA!$B$759:$Y$759</definedName>
    <definedName name="RTDP_FT_L401">[10]CAPDATA!$B$912:$Y$912</definedName>
    <definedName name="RTDP_ST_CESE">[10]CAPDATA!$B$302:$Y$302</definedName>
    <definedName name="RTDP_ST_CESG">[10]CAPDATA!$B$455:$Y$455</definedName>
    <definedName name="RTDP_ST_CSVC">[10]CAPDATA!$B$149:$Y$149</definedName>
    <definedName name="RTDP_ST_EGBU">[10]CAPDATA!$B$1220:$Y$1220</definedName>
    <definedName name="RTDP_ST_EHBU">[10]CAPDATA!$B$1067:$Y$1067</definedName>
    <definedName name="RTDP_ST_ETBU">[10]CAPDATA!$B$608:$Y$608</definedName>
    <definedName name="RTDP_ST_GSBU">[10]CAPDATA!$B$761:$Y$761</definedName>
    <definedName name="RTDP_ST_L401">[10]CAPDATA!$B$914:$Y$914</definedName>
    <definedName name="SALV_CESE">[10]CAPDATA!$B$291:$Y$291</definedName>
    <definedName name="SALV_CESG">[10]CAPDATA!$B$444:$Y$444</definedName>
    <definedName name="SALV_CSVC">[10]CAPDATA!$B$138:$Y$138</definedName>
    <definedName name="SALV_EGBU">[10]CAPDATA!$B$1209:$Y$1209</definedName>
    <definedName name="SALV_EHBU">[10]CAPDATA!$B$1056:$Y$1056</definedName>
    <definedName name="SALV_ETBU">[10]CAPDATA!$B$597:$Y$597</definedName>
    <definedName name="SALV_GSBU">[10]CAPDATA!$B$750:$Y$750</definedName>
    <definedName name="SALV_L401">[10]CAPDATA!$B$903:$Y$903</definedName>
    <definedName name="SAMDATA">[10]CAPDATA!$B$6:$Y$1308</definedName>
    <definedName name="SAPBEXhrIndnt" hidden="1">1</definedName>
    <definedName name="SAPBEXrevision" hidden="1">1</definedName>
    <definedName name="SAPBEXsysID" hidden="1">"BPR"</definedName>
    <definedName name="SAPBEXwbID" hidden="1">"433LYTNDVNU7MXWLIH3B5DRN9"</definedName>
    <definedName name="SAPBEXwbID2" hidden="1">"43PJT8J5QINLSBNFYJLE3ZU45"</definedName>
    <definedName name="SAPEXwbID1" hidden="1">"471C2VSNPC28U9XYPMV2AOH11"</definedName>
    <definedName name="SAPrevision" hidden="1">27</definedName>
    <definedName name="SCE">[8]REV_EST!$B$529</definedName>
    <definedName name="Scenario_Name">'[9]Credit rating'!$B$8</definedName>
    <definedName name="ScenDesc">[14]FINDATA!ScenDesc</definedName>
    <definedName name="ScenName">[14]!ScenName</definedName>
    <definedName name="ScorecardData">#REF!</definedName>
    <definedName name="sds" hidden="1">{"Summary","1",FALSE,"Summary"}</definedName>
    <definedName name="SEASONAL_THROUGHPUT">[8]D3_BCAP98pgeDataSet!$A$137</definedName>
    <definedName name="SepSun1">DATE(CalendarYear,9,1)-WEEKDAY(DATE(CalendarYear,9,1))+1</definedName>
    <definedName name="Sheettitle">[48]PGECshFlw!$A$7</definedName>
    <definedName name="SMLP_CUST">[10]CAPDATA!$B$1281:$Y$1281</definedName>
    <definedName name="SMLP_DISTR">[10]CAPDATA!$B$1267:$Y$1267</definedName>
    <definedName name="SouthWest" localSheetId="0">#REF!</definedName>
    <definedName name="SouthWest">#REF!</definedName>
    <definedName name="Southwest1a" localSheetId="0">#REF!</definedName>
    <definedName name="Southwest1a">#REF!</definedName>
    <definedName name="SouthWest2" localSheetId="0">#REF!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[10]CAPDATA!$B$296:$Y$296</definedName>
    <definedName name="ST_CESG">[10]CAPDATA!$B$449:$Y$449</definedName>
    <definedName name="ST_CSVC">[10]CAPDATA!$B$143:$Y$143</definedName>
    <definedName name="ST_EGBU">[10]CAPDATA!$B$1214:$Y$1214</definedName>
    <definedName name="ST_EHBU">[10]CAPDATA!$B$1061:$Y$1061</definedName>
    <definedName name="ST_ETBU">[10]CAPDATA!$B$602:$Y$602</definedName>
    <definedName name="ST_GSBU">[10]CAPDATA!$B$755:$Y$755</definedName>
    <definedName name="ST_L401">[10]CAPDATA!$B$908:$Y$908</definedName>
    <definedName name="Start_Page">'[9]Credit rating'!$B$10</definedName>
    <definedName name="STREET_CUST">[10]CAPDATA!$B$1286:$Y$1286</definedName>
    <definedName name="STREET_DISTR">[10]CAPDATA!$B$1272:$Y$1272</definedName>
    <definedName name="subname">[49]Help!$F$3:$F$1006</definedName>
    <definedName name="SuffixLength">#REF!</definedName>
    <definedName name="SuffixOver1M">#REF!</definedName>
    <definedName name="SuffixUnder1M">#REF!</definedName>
    <definedName name="Supply_Availability">'[13]Monthly T-put'!$B$110:$CW$110</definedName>
    <definedName name="Sydney" localSheetId="0">#REF!</definedName>
    <definedName name="Sydney">#REF!</definedName>
    <definedName name="Sydney1a" localSheetId="0">#REF!</definedName>
    <definedName name="Sydney1a">#REF!</definedName>
    <definedName name="Sydney2" localSheetId="0">#REF!</definedName>
    <definedName name="Sydney2">#REF!</definedName>
    <definedName name="SYear01">[14]!SYear01</definedName>
    <definedName name="SYear02">[14]!SYear02</definedName>
    <definedName name="SYear03">[14]!SYear03</definedName>
    <definedName name="SYear04">[14]!SYear04</definedName>
    <definedName name="SYear05">[14]!SYear05</definedName>
    <definedName name="SYear06">[14]!SYear06</definedName>
    <definedName name="SYear07">[14]!SYear07</definedName>
    <definedName name="SYear08">[14]!SYear08</definedName>
    <definedName name="SYear09">[14]!SYear09</definedName>
    <definedName name="SYear10">[14]!SYear10</definedName>
    <definedName name="SYear11">[14]!SYear11</definedName>
    <definedName name="SYear12">[14]!SYear12</definedName>
    <definedName name="SYear13">[14]!SYear13</definedName>
    <definedName name="SYear14">[14]!SYear14</definedName>
    <definedName name="SYear15">[14]!SYear15</definedName>
    <definedName name="SYear16">[14]!SYear16</definedName>
    <definedName name="SYear17">[14]!SYear17</definedName>
    <definedName name="SYear18">[14]!SYear18</definedName>
    <definedName name="SYear19">[14]!SYear19</definedName>
    <definedName name="SYear20">[14]!SYear20</definedName>
    <definedName name="SYear21">[14]!SYear21</definedName>
    <definedName name="SYear22">[14]!SYear22</definedName>
    <definedName name="Table">#REF!</definedName>
    <definedName name="tblMATDescrip">[50]tblMWCMAT!$C$1:$D$63</definedName>
    <definedName name="tblMonth">'[32]3'!$B$45:$C$56</definedName>
    <definedName name="TDLOB">[15]Admin!#REF!</definedName>
    <definedName name="TemSen">'[13]Summary Revenues'!$I$31</definedName>
    <definedName name="test" localSheetId="0" hidden="1">{#N/A,#N/A,FALSE,"CTC Summary - EOY";#N/A,#N/A,FALSE,"CTC Summary - Wtavg"}</definedName>
    <definedName name="test" hidden="1">{#N/A,#N/A,FALSE,"CTC Summary - EOY";#N/A,#N/A,FALSE,"CTC Summary - Wtavg"}</definedName>
    <definedName name="test_1" hidden="1">{#N/A,#N/A,FALSE,"CTC Summary - EOY";#N/A,#N/A,FALSE,"CTC Summary - Wtavg"}</definedName>
    <definedName name="test_2" hidden="1">{#N/A,#N/A,FALSE,"CTC Summary - EOY";#N/A,#N/A,FALSE,"CTC Summary - Wtavg"}</definedName>
    <definedName name="test_3" hidden="1">{#N/A,#N/A,FALSE,"CTC Summary - EOY";#N/A,#N/A,FALSE,"CTC Summary - Wtavg"}</definedName>
    <definedName name="TEST0">#REF!</definedName>
    <definedName name="TESTHKEY">#REF!</definedName>
    <definedName name="TESTKEYS">[6]Sync!#REF!</definedName>
    <definedName name="TESTVKEY">[6]Sync!#REF!</definedName>
    <definedName name="text">"($ in '000s)"</definedName>
    <definedName name="Tgt_Alloc">[10]CESE!$C$57:$U$57</definedName>
    <definedName name="tgt_capital">[10]CESE!$C$60:$U$67</definedName>
    <definedName name="TGT_ROE">[10]CESE!$B$48</definedName>
    <definedName name="ToolPW">'[10]TaxDep Chart'!$B$24</definedName>
    <definedName name="Total_SW__L300">'[13]Monthly T-put'!$B$111:$CW$111</definedName>
    <definedName name="TotRev">[51]Revenue!$J:$J</definedName>
    <definedName name="Transformer_Information_2">#REF!</definedName>
    <definedName name="TransmissionCapital">#REF!</definedName>
    <definedName name="TransmissionExpense">#REF!</definedName>
    <definedName name="TransVar2017">#REF!</definedName>
    <definedName name="TRCS_CESE">[10]CAPDATA!$B$189:$Y$189</definedName>
    <definedName name="TRCS_CESG">[10]CAPDATA!$B$342:$Y$342</definedName>
    <definedName name="TRCS_CSVC">[10]CAPDATA!$B$36:$Y$36</definedName>
    <definedName name="TRCS_EGBU">[10]CAPDATA!$B$1107:$Y$1107</definedName>
    <definedName name="TRCS_EHBU">[10]CAPDATA!$B$954:$Y$954</definedName>
    <definedName name="TRCS_ETBU">[10]CAPDATA!$B$495:$Y$495</definedName>
    <definedName name="TRCS_GSBU">[10]CAPDATA!$B$648:$Y$648</definedName>
    <definedName name="TRCS_L401">[10]CAPDATA!$B$801:$Y$801</definedName>
    <definedName name="TROPCESE_TOTREV">[10]CAPDATA!$B$181:$Y$181</definedName>
    <definedName name="TROPCESG_TOTREV">[10]CAPDATA!$B$334:$Y$334</definedName>
    <definedName name="TROPCSVC_TOTREV">[10]CAPDATA!$B$28:$Y$28</definedName>
    <definedName name="TROPEGBU_TOTREV">[10]CAPDATA!$B$1099:$Y$1099</definedName>
    <definedName name="TROPEHBU_TOTREV">[10]CAPDATA!$B$946:$Y$946</definedName>
    <definedName name="TROPETBU_TOTREV">[10]CAPDATA!$B$487:$Y$487</definedName>
    <definedName name="TROPGSBU_TOTREV">[10]CAPDATA!$B$640:$Y$640</definedName>
    <definedName name="TROPL401_TOTREV">[10]CAPDATA!$B$793:$Y$793</definedName>
    <definedName name="TY">[52]Intersection!$D$34</definedName>
    <definedName name="UCS_Total">#REF!</definedName>
    <definedName name="UCS_YTD">#REF!</definedName>
    <definedName name="UEG_SmrFirmDmdRate">[8]D3_BCAP98pgeDataSet!$K$566</definedName>
    <definedName name="UEG_WtrFirmDmdRate">[8]D3_BCAP98pgeDataSet!$K$579</definedName>
    <definedName name="UID">[53]Cache!$A$1</definedName>
    <definedName name="UOPS_ACCPAY">[10]CAPDATA!$B$1489:$Y$1489</definedName>
    <definedName name="UOPS_ACCTAX">[10]CAPDATA!$B$1490:$Y$1490</definedName>
    <definedName name="UOPS_AFUDC">[10]CAPDATA!$B$1517:$Y$1517</definedName>
    <definedName name="UOPS_ALLOC">[10]UOPS!$C$49:$U$49</definedName>
    <definedName name="UOPS_ARCUSBAL">[10]CAPDATA!$B$1491:$Y$1491</definedName>
    <definedName name="UOPS_BALACPAY">[10]CAPDATA!$B$1492:$Y$1492</definedName>
    <definedName name="UOPS_BALACREC">[10]CAPDATA!$B$1493:$Y$1493</definedName>
    <definedName name="UOPS_CADCON">[10]CAPDATA!$B$1531:$Y$1531</definedName>
    <definedName name="UOPS_CHBALAC">[10]CAPDATA!$B$1470:$Y$1470</definedName>
    <definedName name="UOPS_CHGACPAY">[10]CAPDATA!$B$1471:$Y$1471</definedName>
    <definedName name="UOPS_CHGACREC">[10]CAPDATA!$B$1472:$Y$1472</definedName>
    <definedName name="UOPS_CHGBOND">[10]CAPDATA!$B$1473:$Y$1473</definedName>
    <definedName name="UOPS_CHGFUEL">[10]CAPDATA!$B$1474:$Y$1474</definedName>
    <definedName name="UOPS_CHGMS">[10]CAPDATA!$B$1475:$Y$1475</definedName>
    <definedName name="UOPS_CHGPFD">[10]CAPDATA!$B$1476:$Y$1476</definedName>
    <definedName name="UOPS_CHGSTOCK">[10]CAPDATA!$B$1477:$Y$1477</definedName>
    <definedName name="UOPS_CHGSTPOS">[10]CAPDATA!$B$1478:$Y$1478</definedName>
    <definedName name="UOPS_CIAC">[10]CAPDATA!$B$1479:$Y$1479</definedName>
    <definedName name="UOPS_CWIP">[10]CAPDATA!$B$1529:$Y$1529</definedName>
    <definedName name="UOPS_DEFTAX">[10]CAPDATA!$B$1480:$Y$1480</definedName>
    <definedName name="UOPS_DEFTXBAL">[10]CAPDATA!$B$1481:$Y$1481</definedName>
    <definedName name="UOPS_DELTA_BILLREV">[10]CAPDATA!$B$1396:$Y$1396</definedName>
    <definedName name="UOPS_DELTA_DFTX">[10]CAPDATA!$D$1387</definedName>
    <definedName name="UOPS_DELTA_ITC">[10]CAPDATA!$C$1387</definedName>
    <definedName name="UOPS_DFITCBAL">[10]CAPDATA!$B$1494:$Y$1494</definedName>
    <definedName name="UOPS_DFTXBAL">[10]CAPDATA!$B$1495:$Y$1495</definedName>
    <definedName name="UOPS_DIVDISB">[10]CAPDATA!$B$1482:$Y$1482</definedName>
    <definedName name="UOPS_DIVPAY">[10]CAPDATA!$B$1496:$Y$1496</definedName>
    <definedName name="UOPS_EQUITY">[10]CAPDATA!$B$1497:$Y$1497</definedName>
    <definedName name="UOPS_EXPDEF">[10]CAPDATA!$B$1483:$Y$1483</definedName>
    <definedName name="UOPS_INTPAY">[10]CAPDATA!$B$1498:$Y$1498</definedName>
    <definedName name="UOPS_MATSUP">[10]CAPDATA!$B$1530:$Y$1530</definedName>
    <definedName name="UOPS_MORTBOND">[10]CAPDATA!$B$1499:$Y$1499</definedName>
    <definedName name="UOPS_NETCASH">[10]CAPDATA!$B$1484:$Y$1484</definedName>
    <definedName name="UOPS_NETFA">[10]CAPDATA!$B$1485:$Y$1485</definedName>
    <definedName name="UOPS_NETIA">[10]CAPDATA!$B$1486:$Y$1486</definedName>
    <definedName name="UOPS_ODEFCHG">[10]CAPDATA!$B$1525:$Y$1525</definedName>
    <definedName name="UOPS_OFDTAXBK">[10]CAPDATA!$B$1518:$Y$1518</definedName>
    <definedName name="UOPS_OSTTAXBK">[10]CAPDATA!$B$1519:$Y$1519</definedName>
    <definedName name="UOPS_OTHADRB">[10]CAPDATA!$B$1535:$Y$1535</definedName>
    <definedName name="UOPS_OTHCURLB">[10]CAPDATA!$B$1500:$Y$1500</definedName>
    <definedName name="UOPS_OTHDFCRD">[10]CAPDATA!$B$1501:$Y$1501</definedName>
    <definedName name="UOPS_OTHINC">[10]CAPDATA!$B$1553:$Y$1553</definedName>
    <definedName name="UOPS_OTHINV">[10]CAPDATA!$B$1502:$Y$1502</definedName>
    <definedName name="UOPS_OTHNCLB">[10]CAPDATA!$B$1503:$Y$1503</definedName>
    <definedName name="UOPS_OTHNET">[10]CAPDATA!$B$1487:$Y$1487</definedName>
    <definedName name="UOPS_OTHWCAP">[10]CAPDATA!$B$1488:$Y$1488</definedName>
    <definedName name="UOPS_OTNETFA">[10]CAPDATA!$B$1527:$Y$1527</definedName>
    <definedName name="UOPS_PFDOUT">[10]CAPDATA!$B$1504:$Y$1504</definedName>
    <definedName name="UOPS_PRYADVGP">[10]CAPDATA!$B$1505:$Y$1505</definedName>
    <definedName name="UOPS_STBOR">[10]CAPDATA!$B$1506:$Y$1506</definedName>
    <definedName name="UOPS_STINV">[10]CAPDATA!$B$1507:$Y$1507</definedName>
    <definedName name="UOPS_SUBINV">[10]CAPDATA!$B$1508:$Y$1508</definedName>
    <definedName name="UOPS_TASSETS">[10]CAPDATA!$B$1509:$Y$1509</definedName>
    <definedName name="UOPS_TDEFCHG">[10]CAPDATA!$B$1510:$Y$1510</definedName>
    <definedName name="UOPS_TINTEXP">[10]CAPDATA!$B$1516:$Y$1516</definedName>
    <definedName name="UOPS_TOINCDED">[10]CAPDATA!$B$1520:$Y$1520</definedName>
    <definedName name="UOPS_TOTCURAS">[10]CAPDATA!$B$1511:$Y$1511</definedName>
    <definedName name="UOPS_TOTLTAS">[10]CAPDATA!$B$1512:$Y$1512</definedName>
    <definedName name="UOPS_UNACLIAB">[10]CAPDATA!$B$1513:$Y$1513</definedName>
    <definedName name="UOPS_UTASAM">[10]CAPDATA!$B$1515:$Y$1515</definedName>
    <definedName name="UOPS_UTASDRES">[10]CAPDATA!$B$1514:$Y$1514</definedName>
    <definedName name="UOPS_UTASSETS">[10]CAPDATA!$B$1526:$Y$1526</definedName>
    <definedName name="UOPS_WCASHRB">[10]CAPDATA!$B$1534:$Y$1534</definedName>
    <definedName name="UTIL_AROE">[10]CAPDATA!$C$12:$Y$12</definedName>
    <definedName name="UTIL_DBTRATIO">[10]CAPDATA!$C$9:$Y$9</definedName>
    <definedName name="UTIL_EMBCSTD">[10]CAPDATA!$C$13:$Y$13</definedName>
    <definedName name="UTIL_EMBCSTP">[10]CAPDATA!$C$14:$Y$14</definedName>
    <definedName name="UTIL_EQYRATIO">[10]CAPDATA!$C$7:$Y$7</definedName>
    <definedName name="UTIL_FDTXRATE">[10]CAPDATA!$C$18:$Y$18</definedName>
    <definedName name="UTIL_PFDRATIO">[10]CAPDATA!$C$10:$Y$10</definedName>
    <definedName name="UTIL_STTXRATE">[10]CAPDATA!$C$19:$Y$19</definedName>
    <definedName name="vbColumnsFromReport">[32]Menu!#REF!</definedName>
    <definedName name="vbCopyDescription">#REF!</definedName>
    <definedName name="vbDelete">#REF!</definedName>
    <definedName name="vbFirstDescription">#REF!</definedName>
    <definedName name="vbRefStartTime">[32]Menu!$B$12</definedName>
    <definedName name="vbWS1">[32]Menu!$D$42</definedName>
    <definedName name="vbWS2">[32]Menu!$D$43</definedName>
    <definedName name="vbWS3">[32]Menu!$D$44</definedName>
    <definedName name="vbWS4">[32]Menu!$D$45</definedName>
    <definedName name="Version1">#REF!</definedName>
    <definedName name="VICTAS">#REF!</definedName>
    <definedName name="VicTas1a">#REF!</definedName>
    <definedName name="VicTas2">#REF!</definedName>
    <definedName name="WACOGs">[8]D3_BCAP98pgeDataSet!$A$107</definedName>
    <definedName name="WASANT">#REF!</definedName>
    <definedName name="WASANT1a">#REF!</definedName>
    <definedName name="WASANT2">#REF!</definedName>
    <definedName name="Wheeler_Ridge">'[13]Monthly T-put'!$B$233:$CW$233</definedName>
    <definedName name="workpapers">[8]REV_EST!$B$74:$AN$425</definedName>
    <definedName name="wrn.Accelerated." localSheetId="0" hidden="1">{#N/A,#N/A,FALSE,"CTC Summary - EOY";#N/A,#N/A,FALSE,"CTC Summary - Wtavg"}</definedName>
    <definedName name="wrn.Accelerated." hidden="1">{#N/A,#N/A,FALSE,"CTC Summary - EOY";#N/A,#N/A,FALSE,"CTC Summary - Wtavg"}</definedName>
    <definedName name="wrn.Accelerated._1" hidden="1">{#N/A,#N/A,FALSE,"CTC Summary - EOY";#N/A,#N/A,FALSE,"CTC Summary - Wtavg"}</definedName>
    <definedName name="wrn.Accelerated._2" hidden="1">{#N/A,#N/A,FALSE,"CTC Summary - EOY";#N/A,#N/A,FALSE,"CTC Summary - Wtavg"}</definedName>
    <definedName name="wrn.Accelerated._3" hidden="1">{#N/A,#N/A,FALSE,"CTC Summary - EOY";#N/A,#N/A,FALSE,"CTC Summary - Wtavg"}</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I_Report." localSheetId="0" hidden="1">{"PI_Data",#N/A,TRUE,"P&amp;I Data"}</definedName>
    <definedName name="wrn.PI_Report." hidden="1">{"PI_Data",#N/A,TRUE,"P&amp;I Data"}</definedName>
    <definedName name="wrn.PI_Report._1" hidden="1">{"PI_Data",#N/A,TRUE,"P&amp;I Data"}</definedName>
    <definedName name="wrn.PI_Report._2" hidden="1">{"PI_Data",#N/A,TRUE,"P&amp;I Data"}</definedName>
    <definedName name="wrn.PI_Report._3" hidden="1">{"PI_Data",#N/A,TRUE,"P&amp;I Data"}</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 localSheetId="0">'TL Unplanned 2014-2019MAY'!x</definedName>
    <definedName name="x">[0]!x</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[34]cumulative!$D$2:$K$2</definedName>
    <definedName name="Year01">[14]!Year01</definedName>
    <definedName name="Year02">[14]!Year02</definedName>
    <definedName name="Year03">[14]!Year03</definedName>
    <definedName name="Year04">[14]!Year04</definedName>
    <definedName name="Year05">[14]!Year05</definedName>
    <definedName name="Year06">[14]!Year06</definedName>
    <definedName name="Year07">[14]!Year07</definedName>
    <definedName name="Year08">[14]!Year08</definedName>
    <definedName name="Year09">[14]!Year09</definedName>
    <definedName name="Year10">[14]!Year10</definedName>
    <definedName name="Year11">[14]!Year11</definedName>
    <definedName name="Year12">[14]!Year12</definedName>
    <definedName name="Year13">[14]!Year13</definedName>
    <definedName name="Year14">[14]!Year14</definedName>
    <definedName name="Year15">[14]!Year15</definedName>
    <definedName name="Year16">[14]!Year16</definedName>
    <definedName name="Year17">[14]!Year17</definedName>
    <definedName name="Year18">[14]!Year18</definedName>
    <definedName name="Year19">[14]!Year19</definedName>
    <definedName name="Year20">[14]!Year20</definedName>
    <definedName name="Year21">[14]!Year21</definedName>
    <definedName name="Year22">[14]!Year22</definedName>
    <definedName name="YearLag">[14]!YearLag</definedName>
    <definedName name="z">{#N/A,#N/A,FALSE,"CTC Summary - EOY";#N/A,#N/A,FALSE,"CTC Summary - Wtavg"}</definedName>
    <definedName name="zz">#N/A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B2624" i="1" l="1"/>
  <c r="AA2624" i="1"/>
  <c r="AB4144" i="1"/>
  <c r="AA4144" i="1"/>
  <c r="L4144" i="1"/>
  <c r="AC3857" i="1"/>
  <c r="AB3857" i="1"/>
  <c r="AA3857" i="1"/>
  <c r="L3857" i="1"/>
  <c r="AC3872" i="1"/>
  <c r="AB3872" i="1"/>
  <c r="AA3872" i="1"/>
  <c r="L3872" i="1"/>
  <c r="AB1121" i="1"/>
  <c r="AA1121" i="1"/>
  <c r="L1121" i="1"/>
  <c r="AB121" i="1"/>
  <c r="AA121" i="1"/>
  <c r="L121" i="1"/>
  <c r="AB1938" i="1"/>
  <c r="AA1938" i="1"/>
  <c r="L1938" i="1"/>
  <c r="AB5787" i="1"/>
  <c r="AA5787" i="1"/>
  <c r="L5787" i="1"/>
  <c r="AB44" i="1"/>
  <c r="AA44" i="1"/>
  <c r="L44" i="1"/>
  <c r="AB3188" i="1"/>
  <c r="AA3188" i="1"/>
  <c r="L3188" i="1"/>
  <c r="AC1876" i="1"/>
  <c r="AB1876" i="1"/>
  <c r="AA1876" i="1"/>
  <c r="L1876" i="1"/>
  <c r="AB4622" i="1"/>
  <c r="AA4622" i="1"/>
  <c r="L4622" i="1"/>
  <c r="AB3495" i="1"/>
  <c r="AA3495" i="1"/>
  <c r="L3495" i="1"/>
  <c r="AB1860" i="1"/>
  <c r="AA1860" i="1"/>
  <c r="L1860" i="1"/>
  <c r="AB1259" i="1"/>
  <c r="AA1259" i="1"/>
  <c r="L1259" i="1"/>
  <c r="AB3447" i="1"/>
  <c r="AA3447" i="1"/>
  <c r="L3447" i="1"/>
  <c r="AB3118" i="1"/>
  <c r="AA3118" i="1"/>
  <c r="L3118" i="1"/>
  <c r="AB3446" i="1"/>
  <c r="AA3446" i="1"/>
  <c r="L3446" i="1"/>
  <c r="AB4528" i="1"/>
  <c r="AA4528" i="1"/>
  <c r="L4528" i="1"/>
  <c r="AB4527" i="1"/>
  <c r="AA4527" i="1"/>
  <c r="L4527" i="1"/>
  <c r="AB4320" i="1"/>
  <c r="AA4320" i="1"/>
  <c r="L4320" i="1"/>
  <c r="AB541" i="1"/>
  <c r="AA541" i="1"/>
  <c r="L541" i="1"/>
  <c r="AB4773" i="1"/>
  <c r="AA4773" i="1"/>
  <c r="L4773" i="1"/>
  <c r="AB2333" i="1"/>
  <c r="AA2333" i="1"/>
  <c r="L2333" i="1"/>
  <c r="AB3605" i="1"/>
  <c r="AA3605" i="1"/>
  <c r="L3605" i="1"/>
  <c r="AB6127" i="1"/>
  <c r="AA6127" i="1"/>
  <c r="L6127" i="1"/>
  <c r="AB333" i="1"/>
  <c r="AA333" i="1"/>
  <c r="L333" i="1"/>
  <c r="AB5103" i="1"/>
  <c r="AA5103" i="1"/>
  <c r="L5103" i="1"/>
  <c r="AB2880" i="1"/>
  <c r="AA2880" i="1"/>
  <c r="L2880" i="1"/>
  <c r="AB5102" i="1"/>
  <c r="AA5102" i="1"/>
  <c r="L5102" i="1"/>
  <c r="AB6354" i="1"/>
  <c r="AA6354" i="1"/>
  <c r="L6354" i="1"/>
  <c r="AB1627" i="1"/>
  <c r="AA1627" i="1"/>
  <c r="L1627" i="1"/>
  <c r="AB3011" i="1"/>
  <c r="AA3011" i="1"/>
  <c r="L3011" i="1"/>
  <c r="AB3010" i="1"/>
  <c r="AA3010" i="1"/>
  <c r="L3010" i="1"/>
  <c r="AC1924" i="1"/>
  <c r="AB1924" i="1"/>
  <c r="AA1924" i="1"/>
  <c r="L1924" i="1"/>
  <c r="AB3207" i="1"/>
  <c r="AA3207" i="1"/>
  <c r="L3207" i="1"/>
  <c r="AC3215" i="1"/>
  <c r="AB3215" i="1"/>
  <c r="AA3215" i="1"/>
  <c r="L3215" i="1"/>
  <c r="AB3778" i="1"/>
  <c r="AA3778" i="1"/>
  <c r="L3778" i="1"/>
  <c r="AB5092" i="1"/>
  <c r="AA5092" i="1"/>
  <c r="L5092" i="1"/>
  <c r="AB3832" i="1"/>
  <c r="AA3832" i="1"/>
  <c r="L3832" i="1"/>
  <c r="AB650" i="1"/>
  <c r="AA650" i="1"/>
  <c r="L650" i="1"/>
  <c r="AB5575" i="1"/>
  <c r="AA5575" i="1"/>
  <c r="L5575" i="1"/>
  <c r="AB2710" i="1"/>
  <c r="AA2710" i="1"/>
  <c r="L2710" i="1"/>
  <c r="AB5766" i="1"/>
  <c r="AA5766" i="1"/>
  <c r="L5766" i="1"/>
  <c r="AB2595" i="1"/>
  <c r="AA2595" i="1"/>
  <c r="L2595" i="1"/>
  <c r="AB2668" i="1"/>
  <c r="AA2668" i="1"/>
  <c r="L2668" i="1"/>
  <c r="AB6353" i="1"/>
  <c r="AA6353" i="1"/>
  <c r="L6353" i="1"/>
  <c r="AB1637" i="1"/>
  <c r="AA1637" i="1"/>
  <c r="L1637" i="1"/>
  <c r="AB2556" i="1"/>
  <c r="AA2556" i="1"/>
  <c r="L2556" i="1"/>
  <c r="AB1847" i="1"/>
  <c r="AA1847" i="1"/>
  <c r="L1847" i="1"/>
  <c r="AB2555" i="1"/>
  <c r="AA2555" i="1"/>
  <c r="L2555" i="1"/>
  <c r="AB4903" i="1"/>
  <c r="AA4903" i="1"/>
  <c r="L4903" i="1"/>
  <c r="AC3717" i="1"/>
  <c r="AB3717" i="1"/>
  <c r="AA3717" i="1"/>
  <c r="L3717" i="1"/>
  <c r="AB2227" i="1"/>
  <c r="AA2227" i="1"/>
  <c r="L2227" i="1"/>
  <c r="AB4526" i="1"/>
  <c r="AA4526" i="1"/>
  <c r="L4526" i="1"/>
  <c r="AB4525" i="1"/>
  <c r="AA4525" i="1"/>
  <c r="L4525" i="1"/>
  <c r="AB4524" i="1"/>
  <c r="AA4524" i="1"/>
  <c r="L4524" i="1"/>
  <c r="AB120" i="1"/>
  <c r="AA120" i="1"/>
  <c r="L120" i="1"/>
  <c r="AB1937" i="1"/>
  <c r="AA1937" i="1"/>
  <c r="L1937" i="1"/>
  <c r="AB1585" i="1"/>
  <c r="AA1585" i="1"/>
  <c r="L1585" i="1"/>
  <c r="AB1148" i="1"/>
  <c r="AA1148" i="1"/>
  <c r="L1148" i="1"/>
  <c r="AB2634" i="1"/>
  <c r="AA2634" i="1"/>
  <c r="L2634" i="1"/>
  <c r="AB1409" i="1"/>
  <c r="AA1409" i="1"/>
  <c r="L1409" i="1"/>
  <c r="AB1313" i="1"/>
  <c r="AA1313" i="1"/>
  <c r="L1313" i="1"/>
  <c r="AB172" i="1"/>
  <c r="AA172" i="1"/>
  <c r="L172" i="1"/>
  <c r="AB6352" i="1"/>
  <c r="AA6352" i="1"/>
  <c r="AB6126" i="1"/>
  <c r="AA6126" i="1"/>
  <c r="L6126" i="1"/>
  <c r="AC1923" i="1"/>
  <c r="AB1923" i="1"/>
  <c r="AA1923" i="1"/>
  <c r="L1923" i="1"/>
  <c r="AB1966" i="1"/>
  <c r="AA1966" i="1"/>
  <c r="L1966" i="1"/>
  <c r="AB5164" i="1"/>
  <c r="AA5164" i="1"/>
  <c r="L5164" i="1"/>
  <c r="AB827" i="1"/>
  <c r="AA827" i="1"/>
  <c r="L827" i="1"/>
  <c r="AB3348" i="1"/>
  <c r="AA3348" i="1"/>
  <c r="L3348" i="1"/>
  <c r="AB3347" i="1"/>
  <c r="AA3347" i="1"/>
  <c r="L3347" i="1"/>
  <c r="AB4139" i="1"/>
  <c r="AA4139" i="1"/>
  <c r="L4139" i="1"/>
  <c r="AB3346" i="1"/>
  <c r="AA3346" i="1"/>
  <c r="L3346" i="1"/>
  <c r="AB5948" i="1"/>
  <c r="AA5948" i="1"/>
  <c r="L5948" i="1"/>
  <c r="AC5349" i="1"/>
  <c r="AB5349" i="1"/>
  <c r="AA5349" i="1"/>
  <c r="L5349" i="1"/>
  <c r="AB5947" i="1"/>
  <c r="AA5947" i="1"/>
  <c r="L5947" i="1"/>
  <c r="AB5348" i="1"/>
  <c r="AA5348" i="1"/>
  <c r="L5348" i="1"/>
  <c r="AB5946" i="1"/>
  <c r="AA5946" i="1"/>
  <c r="L5946" i="1"/>
  <c r="AB5347" i="1"/>
  <c r="AA5347" i="1"/>
  <c r="L5347" i="1"/>
  <c r="AB5945" i="1"/>
  <c r="AA5945" i="1"/>
  <c r="L5945" i="1"/>
  <c r="AB5346" i="1"/>
  <c r="AA5346" i="1"/>
  <c r="L5346" i="1"/>
  <c r="AB5944" i="1"/>
  <c r="AA5944" i="1"/>
  <c r="L5944" i="1"/>
  <c r="AB5345" i="1"/>
  <c r="AA5345" i="1"/>
  <c r="L5345" i="1"/>
  <c r="AB6351" i="1"/>
  <c r="AA6351" i="1"/>
  <c r="L6351" i="1"/>
  <c r="AB826" i="1"/>
  <c r="AA826" i="1"/>
  <c r="L826" i="1"/>
  <c r="AB282" i="1"/>
  <c r="AA282" i="1"/>
  <c r="L282" i="1"/>
  <c r="AC1408" i="1"/>
  <c r="AB1408" i="1"/>
  <c r="AA1408" i="1"/>
  <c r="L1408" i="1"/>
  <c r="AB1780" i="1"/>
  <c r="AA1780" i="1"/>
  <c r="L1780" i="1"/>
  <c r="AC1312" i="1"/>
  <c r="AB1312" i="1"/>
  <c r="AA1312" i="1"/>
  <c r="L1312" i="1"/>
  <c r="AB1304" i="1"/>
  <c r="AA1304" i="1"/>
  <c r="L1304" i="1"/>
  <c r="AB4319" i="1"/>
  <c r="AA4319" i="1"/>
  <c r="L4319" i="1"/>
  <c r="AB5215" i="1"/>
  <c r="AA5215" i="1"/>
  <c r="L5215" i="1"/>
  <c r="AB5221" i="1"/>
  <c r="AA5221" i="1"/>
  <c r="L5221" i="1"/>
  <c r="AB4713" i="1"/>
  <c r="AA4713" i="1"/>
  <c r="L4713" i="1"/>
  <c r="AB478" i="1"/>
  <c r="AA478" i="1"/>
  <c r="L478" i="1"/>
  <c r="AB4049" i="1"/>
  <c r="AA4049" i="1"/>
  <c r="L4049" i="1"/>
  <c r="AB1407" i="1"/>
  <c r="AA1407" i="1"/>
  <c r="L1407" i="1"/>
  <c r="AB5232" i="1"/>
  <c r="AA5232" i="1"/>
  <c r="L5232" i="1"/>
  <c r="AB2802" i="1"/>
  <c r="AA2802" i="1"/>
  <c r="L2802" i="1"/>
  <c r="AB1298" i="1"/>
  <c r="AA1298" i="1"/>
  <c r="L1298" i="1"/>
  <c r="AB4770" i="1"/>
  <c r="AA4770" i="1"/>
  <c r="L4770" i="1"/>
  <c r="AB2966" i="1"/>
  <c r="AA2966" i="1"/>
  <c r="L2966" i="1"/>
  <c r="AB1563" i="1"/>
  <c r="AA1563" i="1"/>
  <c r="L1563" i="1"/>
  <c r="AB1088" i="1"/>
  <c r="AA1088" i="1"/>
  <c r="L1088" i="1"/>
  <c r="AB1087" i="1"/>
  <c r="AA1087" i="1"/>
  <c r="L1087" i="1"/>
  <c r="AB3986" i="1"/>
  <c r="AA3986" i="1"/>
  <c r="L3986" i="1"/>
  <c r="AB4523" i="1"/>
  <c r="AA4523" i="1"/>
  <c r="L4523" i="1"/>
  <c r="AB4522" i="1"/>
  <c r="AA4522" i="1"/>
  <c r="L4522" i="1"/>
  <c r="AB4521" i="1"/>
  <c r="AA4521" i="1"/>
  <c r="L4521" i="1"/>
  <c r="AB4520" i="1"/>
  <c r="AA4520" i="1"/>
  <c r="L4520" i="1"/>
  <c r="AC5212" i="1"/>
  <c r="AB5212" i="1"/>
  <c r="AA5212" i="1"/>
  <c r="L5212" i="1"/>
  <c r="AB1345" i="1"/>
  <c r="AA1345" i="1"/>
  <c r="L1345" i="1"/>
  <c r="AB4519" i="1"/>
  <c r="AA4519" i="1"/>
  <c r="L4519" i="1"/>
  <c r="AB2130" i="1"/>
  <c r="AA2130" i="1"/>
  <c r="L2130" i="1"/>
  <c r="AB3831" i="1"/>
  <c r="AA3831" i="1"/>
  <c r="L3831" i="1"/>
  <c r="AB2916" i="1"/>
  <c r="AA2916" i="1"/>
  <c r="L2916" i="1"/>
  <c r="AB1996" i="1"/>
  <c r="AA1996" i="1"/>
  <c r="L1996" i="1"/>
  <c r="AC2947" i="1"/>
  <c r="AB2947" i="1"/>
  <c r="AA2947" i="1"/>
  <c r="L2947" i="1"/>
  <c r="AB1869" i="1"/>
  <c r="AA1869" i="1"/>
  <c r="L1869" i="1"/>
  <c r="AB4114" i="1"/>
  <c r="AA4114" i="1"/>
  <c r="L4114" i="1"/>
  <c r="AB2544" i="1"/>
  <c r="AA2544" i="1"/>
  <c r="L2544" i="1"/>
  <c r="AB5653" i="1"/>
  <c r="AA5653" i="1"/>
  <c r="L5653" i="1"/>
  <c r="AB5500" i="1"/>
  <c r="AA5500" i="1"/>
  <c r="L5500" i="1"/>
  <c r="AB2029" i="1"/>
  <c r="AA2029" i="1"/>
  <c r="X2029" i="1"/>
  <c r="L2029" i="1"/>
  <c r="AB5491" i="1"/>
  <c r="AA5491" i="1"/>
  <c r="L5491" i="1"/>
  <c r="AB6096" i="1"/>
  <c r="AA6096" i="1"/>
  <c r="L6096" i="1"/>
  <c r="AB6102" i="1"/>
  <c r="AA6102" i="1"/>
  <c r="L6102" i="1"/>
  <c r="AB6100" i="1"/>
  <c r="AA6100" i="1"/>
  <c r="L6100" i="1"/>
  <c r="AB5259" i="1"/>
  <c r="AA5259" i="1"/>
  <c r="L5259" i="1"/>
  <c r="AB1455" i="1"/>
  <c r="AA1455" i="1"/>
  <c r="L1455" i="1"/>
  <c r="AC3830" i="1"/>
  <c r="AB3830" i="1"/>
  <c r="AA3830" i="1"/>
  <c r="L3830" i="1"/>
  <c r="AB2146" i="1"/>
  <c r="AA2146" i="1"/>
  <c r="L2146" i="1"/>
  <c r="AB5438" i="1"/>
  <c r="AA5438" i="1"/>
  <c r="L5438" i="1"/>
  <c r="AB5670" i="1"/>
  <c r="AA5670" i="1"/>
  <c r="L5670" i="1"/>
  <c r="AB2145" i="1"/>
  <c r="AA2145" i="1"/>
  <c r="L2145" i="1"/>
  <c r="AB6046" i="1"/>
  <c r="AA6046" i="1"/>
  <c r="L6046" i="1"/>
  <c r="L5922" i="1"/>
  <c r="L5893" i="1"/>
  <c r="L5435" i="1"/>
  <c r="L5287" i="1"/>
  <c r="AB5921" i="1"/>
  <c r="AA5921" i="1"/>
  <c r="L5921" i="1"/>
  <c r="AB5892" i="1"/>
  <c r="AA5892" i="1"/>
  <c r="L5892" i="1"/>
  <c r="AB5434" i="1"/>
  <c r="AA5434" i="1"/>
  <c r="L5434" i="1"/>
  <c r="AC5329" i="1"/>
  <c r="AB5329" i="1"/>
  <c r="AA5329" i="1"/>
  <c r="AB575" i="1"/>
  <c r="AA575" i="1"/>
  <c r="L575" i="1"/>
  <c r="AB3571" i="1"/>
  <c r="AA3571" i="1"/>
  <c r="L3571" i="1"/>
  <c r="AB1809" i="1"/>
  <c r="AA1809" i="1"/>
  <c r="L1809" i="1"/>
  <c r="AB2615" i="1"/>
  <c r="AA2615" i="1"/>
  <c r="L2615" i="1"/>
  <c r="AB1728" i="1"/>
  <c r="AA1728" i="1"/>
  <c r="L1728" i="1"/>
  <c r="AB3871" i="1"/>
  <c r="AA3871" i="1"/>
  <c r="L3871" i="1"/>
  <c r="AB3856" i="1"/>
  <c r="AA3856" i="1"/>
  <c r="L3856" i="1"/>
  <c r="AC3870" i="1"/>
  <c r="AB3870" i="1"/>
  <c r="AA3870" i="1"/>
  <c r="L3870" i="1"/>
  <c r="AC3855" i="1"/>
  <c r="AB3855" i="1"/>
  <c r="AA3855" i="1"/>
  <c r="L3855" i="1"/>
  <c r="AC4318" i="1"/>
  <c r="AB4318" i="1"/>
  <c r="AA4318" i="1"/>
  <c r="L4318" i="1"/>
  <c r="AC5214" i="1"/>
  <c r="AB5214" i="1"/>
  <c r="AA5214" i="1"/>
  <c r="L5214" i="1"/>
  <c r="AC3985" i="1"/>
  <c r="AB3985" i="1"/>
  <c r="AA3985" i="1"/>
  <c r="L3985" i="1"/>
  <c r="AC5220" i="1"/>
  <c r="AB5220" i="1"/>
  <c r="AA5220" i="1"/>
  <c r="L5220" i="1"/>
  <c r="AB6350" i="1"/>
  <c r="AA6350" i="1"/>
  <c r="AB6349" i="1"/>
  <c r="AA6349" i="1"/>
  <c r="L6349" i="1"/>
  <c r="AB208" i="1"/>
  <c r="AA208" i="1"/>
  <c r="L208" i="1"/>
  <c r="AB3546" i="1"/>
  <c r="AA3546" i="1"/>
  <c r="L3546" i="1"/>
  <c r="AB3995" i="1"/>
  <c r="AA3995" i="1"/>
  <c r="L3995" i="1"/>
  <c r="AB3804" i="1"/>
  <c r="AA3804" i="1"/>
  <c r="L3804" i="1"/>
  <c r="AC3803" i="1"/>
  <c r="AB3803" i="1"/>
  <c r="AA3803" i="1"/>
  <c r="L3803" i="1"/>
  <c r="AB3797" i="1"/>
  <c r="AA3797" i="1"/>
  <c r="L3797" i="1"/>
  <c r="AB859" i="1"/>
  <c r="AA859" i="1"/>
  <c r="L859" i="1"/>
  <c r="AB322" i="1"/>
  <c r="AA322" i="1"/>
  <c r="L322" i="1"/>
  <c r="AC865" i="1"/>
  <c r="AB865" i="1"/>
  <c r="AA865" i="1"/>
  <c r="L865" i="1"/>
  <c r="AC1843" i="1"/>
  <c r="AB1843" i="1"/>
  <c r="AA1843" i="1"/>
  <c r="L1843" i="1"/>
  <c r="AC679" i="1"/>
  <c r="AB679" i="1"/>
  <c r="AA679" i="1"/>
  <c r="L679" i="1"/>
  <c r="AC474" i="1"/>
  <c r="AB474" i="1"/>
  <c r="AA474" i="1"/>
  <c r="L474" i="1"/>
  <c r="AC2412" i="1"/>
  <c r="AB2412" i="1"/>
  <c r="AA2412" i="1"/>
  <c r="L2412" i="1"/>
  <c r="AB3159" i="1"/>
  <c r="AA3159" i="1"/>
  <c r="L3159" i="1"/>
  <c r="AB2687" i="1"/>
  <c r="AA2687" i="1"/>
  <c r="L2687" i="1"/>
  <c r="AB4278" i="1"/>
  <c r="AA4278" i="1"/>
  <c r="L4278" i="1"/>
  <c r="AB2405" i="1"/>
  <c r="AA2405" i="1"/>
  <c r="L2405" i="1"/>
  <c r="AB2226" i="1"/>
  <c r="AA2226" i="1"/>
  <c r="L2226" i="1"/>
  <c r="AC2497" i="1"/>
  <c r="AB2497" i="1"/>
  <c r="AA2497" i="1"/>
  <c r="L2497" i="1"/>
  <c r="AB1216" i="1"/>
  <c r="AA1216" i="1"/>
  <c r="L1216" i="1"/>
  <c r="AC6348" i="1"/>
  <c r="AB6348" i="1"/>
  <c r="AA6348" i="1"/>
  <c r="L6348" i="1"/>
  <c r="AB5261" i="1"/>
  <c r="AA5261" i="1"/>
  <c r="L5261" i="1"/>
  <c r="AB5240" i="1"/>
  <c r="AA5240" i="1"/>
  <c r="L5240" i="1"/>
  <c r="AB5231" i="1"/>
  <c r="AA5231" i="1"/>
  <c r="L5231" i="1"/>
  <c r="AB5554" i="1"/>
  <c r="AA5554" i="1"/>
  <c r="L5554" i="1"/>
  <c r="AB5786" i="1"/>
  <c r="AA5786" i="1"/>
  <c r="L5786" i="1"/>
  <c r="AB2518" i="1"/>
  <c r="AA2518" i="1"/>
  <c r="L2518" i="1"/>
  <c r="AB3494" i="1"/>
  <c r="AA3494" i="1"/>
  <c r="L3494" i="1"/>
  <c r="AB2338" i="1"/>
  <c r="AA2338" i="1"/>
  <c r="L2338" i="1"/>
  <c r="AB907" i="1"/>
  <c r="AA907" i="1"/>
  <c r="L907" i="1"/>
  <c r="AB2399" i="1"/>
  <c r="AA2399" i="1"/>
  <c r="L2399" i="1"/>
  <c r="AB3345" i="1"/>
  <c r="AA3345" i="1"/>
  <c r="L3345" i="1"/>
  <c r="AB5328" i="1"/>
  <c r="AA5328" i="1"/>
  <c r="L5328" i="1"/>
  <c r="AB3239" i="1"/>
  <c r="AA3239" i="1"/>
  <c r="L3239" i="1"/>
  <c r="AB5258" i="1"/>
  <c r="AA5258" i="1"/>
  <c r="L5258" i="1"/>
  <c r="AC676" i="1"/>
  <c r="AB676" i="1"/>
  <c r="AA676" i="1"/>
  <c r="L676" i="1"/>
  <c r="AB1120" i="1"/>
  <c r="AA1120" i="1"/>
  <c r="L1120" i="1"/>
  <c r="AB119" i="1"/>
  <c r="AA119" i="1"/>
  <c r="L119" i="1"/>
  <c r="AC5724" i="1"/>
  <c r="AB5724" i="1"/>
  <c r="AA5724" i="1"/>
  <c r="L5724" i="1"/>
  <c r="AC1257" i="1"/>
  <c r="AB1257" i="1"/>
  <c r="AA1257" i="1"/>
  <c r="L1257" i="1"/>
  <c r="AC1246" i="1"/>
  <c r="AB1246" i="1"/>
  <c r="AA1246" i="1"/>
  <c r="L1246" i="1"/>
  <c r="AC5091" i="1"/>
  <c r="AB5091" i="1"/>
  <c r="AA5091" i="1"/>
  <c r="L5091" i="1"/>
  <c r="AC4542" i="1"/>
  <c r="AB4542" i="1"/>
  <c r="AA4542" i="1"/>
  <c r="L4542" i="1"/>
  <c r="AC2225" i="1"/>
  <c r="AB2225" i="1"/>
  <c r="AA2225" i="1"/>
  <c r="L2225" i="1"/>
  <c r="AC2496" i="1"/>
  <c r="AB2496" i="1"/>
  <c r="AA2496" i="1"/>
  <c r="L2496" i="1"/>
  <c r="AB6347" i="1"/>
  <c r="AA6347" i="1"/>
  <c r="L6347" i="1"/>
  <c r="AB2311" i="1"/>
  <c r="AA2311" i="1"/>
  <c r="L2311" i="1"/>
  <c r="AB1580" i="1"/>
  <c r="AA1580" i="1"/>
  <c r="L1580" i="1"/>
  <c r="AB2930" i="1"/>
  <c r="AA2930" i="1"/>
  <c r="L2930" i="1"/>
  <c r="AB3224" i="1"/>
  <c r="AA3224" i="1"/>
  <c r="L3224" i="1"/>
  <c r="AB4425" i="1"/>
  <c r="AA4425" i="1"/>
  <c r="L4425" i="1"/>
  <c r="AB4424" i="1"/>
  <c r="AA4424" i="1"/>
  <c r="L4424" i="1"/>
  <c r="AB4423" i="1"/>
  <c r="AA4423" i="1"/>
  <c r="L4423" i="1"/>
  <c r="AB1798" i="1"/>
  <c r="AA1798" i="1"/>
  <c r="L1798" i="1"/>
  <c r="AB1779" i="1"/>
  <c r="AA1779" i="1"/>
  <c r="L1779" i="1"/>
  <c r="AB5869" i="1"/>
  <c r="AA5869" i="1"/>
  <c r="L5869" i="1"/>
  <c r="AB4621" i="1"/>
  <c r="AA4621" i="1"/>
  <c r="L4621" i="1"/>
  <c r="AB2623" i="1"/>
  <c r="AA2623" i="1"/>
  <c r="L2623" i="1"/>
  <c r="AB2007" i="1"/>
  <c r="AA2007" i="1"/>
  <c r="L2007" i="1"/>
  <c r="AB160" i="1"/>
  <c r="AA160" i="1"/>
  <c r="L160" i="1"/>
  <c r="AB2006" i="1"/>
  <c r="AA2006" i="1"/>
  <c r="L2006" i="1"/>
  <c r="AB171" i="1"/>
  <c r="AA171" i="1"/>
  <c r="L171" i="1"/>
  <c r="AB2005" i="1"/>
  <c r="AA2005" i="1"/>
  <c r="L2005" i="1"/>
  <c r="AB5286" i="1"/>
  <c r="AA5286" i="1"/>
  <c r="L5286" i="1"/>
  <c r="AB894" i="1"/>
  <c r="AA894" i="1"/>
  <c r="L894" i="1"/>
  <c r="AB5285" i="1"/>
  <c r="AA5285" i="1"/>
  <c r="L5285" i="1"/>
  <c r="AB467" i="1"/>
  <c r="AA467" i="1"/>
  <c r="L467" i="1"/>
  <c r="AB6346" i="1"/>
  <c r="AA6346" i="1"/>
  <c r="L6346" i="1"/>
  <c r="AB5652" i="1"/>
  <c r="AA5652" i="1"/>
  <c r="L5652" i="1"/>
  <c r="AB1406" i="1"/>
  <c r="AA1406" i="1"/>
  <c r="L1406" i="1"/>
  <c r="AB1584" i="1"/>
  <c r="AA1584" i="1"/>
  <c r="L1584" i="1"/>
  <c r="AB3591" i="1"/>
  <c r="AA3591" i="1"/>
  <c r="L3591" i="1"/>
  <c r="AB2677" i="1"/>
  <c r="AA2677" i="1"/>
  <c r="L2677" i="1"/>
  <c r="AB6345" i="1"/>
  <c r="AA6345" i="1"/>
  <c r="L6345" i="1"/>
  <c r="AB6344" i="1"/>
  <c r="AA6344" i="1"/>
  <c r="L6344" i="1"/>
  <c r="AB4959" i="1"/>
  <c r="AA4959" i="1"/>
  <c r="L4959" i="1"/>
  <c r="AB2272" i="1"/>
  <c r="AA2272" i="1"/>
  <c r="L2272" i="1"/>
  <c r="AB2541" i="1"/>
  <c r="AA2541" i="1"/>
  <c r="L2541" i="1"/>
  <c r="AB6343" i="1"/>
  <c r="AA6343" i="1"/>
  <c r="L6343" i="1"/>
  <c r="AB2433" i="1"/>
  <c r="AA2433" i="1"/>
  <c r="L2433" i="1"/>
  <c r="AC675" i="1"/>
  <c r="AB675" i="1"/>
  <c r="AA675" i="1"/>
  <c r="L675" i="1"/>
  <c r="AB674" i="1"/>
  <c r="AA674" i="1"/>
  <c r="L674" i="1"/>
  <c r="AB36" i="1"/>
  <c r="AA36" i="1"/>
  <c r="L36" i="1"/>
  <c r="AB4690" i="1"/>
  <c r="AA4690" i="1"/>
  <c r="L4690" i="1"/>
  <c r="AC4644" i="1"/>
  <c r="AB4644" i="1"/>
  <c r="AA4644" i="1"/>
  <c r="Z4644" i="1"/>
  <c r="L4644" i="1"/>
  <c r="AB864" i="1"/>
  <c r="AA864" i="1"/>
  <c r="AB1624" i="1"/>
  <c r="AA1624" i="1"/>
  <c r="L1624" i="1"/>
  <c r="AB3096" i="1"/>
  <c r="AA3096" i="1"/>
  <c r="L3096" i="1"/>
  <c r="AB6342" i="1"/>
  <c r="AA6342" i="1"/>
  <c r="L6342" i="1"/>
  <c r="AB1190" i="1"/>
  <c r="AA1190" i="1"/>
  <c r="L1190" i="1"/>
  <c r="AB1640" i="1"/>
  <c r="AA1640" i="1"/>
  <c r="L1640" i="1"/>
  <c r="AC3590" i="1"/>
  <c r="AB3590" i="1"/>
  <c r="AA3590" i="1"/>
  <c r="L3590" i="1"/>
  <c r="AB99" i="1"/>
  <c r="AA99" i="1"/>
  <c r="L99" i="1"/>
  <c r="AB269" i="1"/>
  <c r="AA269" i="1"/>
  <c r="L269" i="1"/>
  <c r="AB1215" i="1"/>
  <c r="AA1215" i="1"/>
  <c r="L1215" i="1"/>
  <c r="AB1900" i="1"/>
  <c r="AA1900" i="1"/>
  <c r="L1900" i="1"/>
  <c r="AB1507" i="1"/>
  <c r="AA1507" i="1"/>
  <c r="L1507" i="1"/>
  <c r="AB1911" i="1"/>
  <c r="AA1911" i="1"/>
  <c r="L1911" i="1"/>
  <c r="AB3334" i="1"/>
  <c r="AA3334" i="1"/>
  <c r="L3334" i="1"/>
  <c r="AB4798" i="1"/>
  <c r="AA4798" i="1"/>
  <c r="L4798" i="1"/>
  <c r="AC4518" i="1"/>
  <c r="AB4518" i="1"/>
  <c r="AA4518" i="1"/>
  <c r="L4518" i="1"/>
  <c r="AB4517" i="1"/>
  <c r="AA4517" i="1"/>
  <c r="L4517" i="1"/>
  <c r="AB1993" i="1"/>
  <c r="AA1993" i="1"/>
  <c r="L1993" i="1"/>
  <c r="AB6341" i="1"/>
  <c r="AA6341" i="1"/>
  <c r="L6341" i="1"/>
  <c r="AB4769" i="1"/>
  <c r="AA4769" i="1"/>
  <c r="L4769" i="1"/>
  <c r="AC3117" i="1"/>
  <c r="AB3117" i="1"/>
  <c r="AA3117" i="1"/>
  <c r="L3117" i="1"/>
  <c r="AB4341" i="1"/>
  <c r="AA4341" i="1"/>
  <c r="L4341" i="1"/>
  <c r="AB2017" i="1"/>
  <c r="AA2017" i="1"/>
  <c r="L2017" i="1"/>
  <c r="AB6340" i="1"/>
  <c r="AA6340" i="1"/>
  <c r="M6340" i="1"/>
  <c r="L6340" i="1"/>
  <c r="AB415" i="1"/>
  <c r="AA415" i="1"/>
  <c r="L415" i="1"/>
  <c r="AB4217" i="1"/>
  <c r="AA4217" i="1"/>
  <c r="L4217" i="1"/>
  <c r="AB3158" i="1"/>
  <c r="AA3158" i="1"/>
  <c r="L3158" i="1"/>
  <c r="AB3157" i="1"/>
  <c r="AA3157" i="1"/>
  <c r="L3157" i="1"/>
  <c r="AB3156" i="1"/>
  <c r="AA3156" i="1"/>
  <c r="L3156" i="1"/>
  <c r="AB3155" i="1"/>
  <c r="AA3155" i="1"/>
  <c r="L3155" i="1"/>
  <c r="AB3154" i="1"/>
  <c r="AA3154" i="1"/>
  <c r="L3154" i="1"/>
  <c r="AB3140" i="1"/>
  <c r="AA3140" i="1"/>
  <c r="L3140" i="1"/>
  <c r="AB1214" i="1"/>
  <c r="AA1214" i="1"/>
  <c r="L1214" i="1"/>
  <c r="AB4668" i="1"/>
  <c r="AA4668" i="1"/>
  <c r="L4668" i="1"/>
  <c r="AB3344" i="1"/>
  <c r="AA3344" i="1"/>
  <c r="L3344" i="1"/>
  <c r="AB4658" i="1"/>
  <c r="AA4658" i="1"/>
  <c r="L4658" i="1"/>
  <c r="AB3614" i="1"/>
  <c r="AA3614" i="1"/>
  <c r="L3614" i="1"/>
  <c r="AB4516" i="1"/>
  <c r="AA4516" i="1"/>
  <c r="L4516" i="1"/>
  <c r="AB2123" i="1"/>
  <c r="AA2123" i="1"/>
  <c r="L2123" i="1"/>
  <c r="AB4797" i="1"/>
  <c r="AA4797" i="1"/>
  <c r="L4797" i="1"/>
  <c r="AB3493" i="1"/>
  <c r="AA3493" i="1"/>
  <c r="L3493" i="1"/>
  <c r="AB4755" i="1"/>
  <c r="AA4755" i="1"/>
  <c r="L4755" i="1"/>
  <c r="AB2424" i="1"/>
  <c r="AA2424" i="1"/>
  <c r="L2424" i="1"/>
  <c r="AB4515" i="1"/>
  <c r="AA4515" i="1"/>
  <c r="L4515" i="1"/>
  <c r="AB4514" i="1"/>
  <c r="AA4514" i="1"/>
  <c r="L4514" i="1"/>
  <c r="AB825" i="1"/>
  <c r="AA825" i="1"/>
  <c r="L825" i="1"/>
  <c r="AB2667" i="1"/>
  <c r="AA2667" i="1"/>
  <c r="L2667" i="1"/>
  <c r="AB2535" i="1"/>
  <c r="AA2535" i="1"/>
  <c r="L2535" i="1"/>
  <c r="AB4042" i="1"/>
  <c r="AA4042" i="1"/>
  <c r="L4042" i="1"/>
  <c r="AB3706" i="1"/>
  <c r="AA3706" i="1"/>
  <c r="L3706" i="1"/>
  <c r="AB3705" i="1"/>
  <c r="AA3705" i="1"/>
  <c r="L3705" i="1"/>
  <c r="AB824" i="1"/>
  <c r="AA824" i="1"/>
  <c r="L824" i="1"/>
  <c r="AB2784" i="1"/>
  <c r="AA2784" i="1"/>
  <c r="L2784" i="1"/>
  <c r="AC4135" i="1"/>
  <c r="AB4135" i="1"/>
  <c r="AA4135" i="1"/>
  <c r="L4135" i="1"/>
  <c r="AB3854" i="1"/>
  <c r="AA3854" i="1"/>
  <c r="L3854" i="1"/>
  <c r="AB4167" i="1"/>
  <c r="AA4167" i="1"/>
  <c r="L4167" i="1"/>
  <c r="AB3223" i="1"/>
  <c r="AA3223" i="1"/>
  <c r="L3223" i="1"/>
  <c r="AB2915" i="1"/>
  <c r="AA2915" i="1"/>
  <c r="L2915" i="1"/>
  <c r="AB1265" i="1"/>
  <c r="AA1265" i="1"/>
  <c r="L1265" i="1"/>
  <c r="AB3589" i="1"/>
  <c r="AA3589" i="1"/>
  <c r="L3589" i="1"/>
  <c r="AB2099" i="1"/>
  <c r="AA2099" i="1"/>
  <c r="L2099" i="1"/>
  <c r="AB159" i="1"/>
  <c r="AA159" i="1"/>
  <c r="L159" i="1"/>
  <c r="AB3411" i="1"/>
  <c r="AA3411" i="1"/>
  <c r="L3411" i="1"/>
  <c r="AB823" i="1"/>
  <c r="AA823" i="1"/>
  <c r="L823" i="1"/>
  <c r="AB1045" i="1"/>
  <c r="AA1045" i="1"/>
  <c r="L1045" i="1"/>
  <c r="AB5366" i="1"/>
  <c r="AA5366" i="1"/>
  <c r="L5366" i="1"/>
  <c r="AB6339" i="1"/>
  <c r="AA6339" i="1"/>
  <c r="AB822" i="1"/>
  <c r="AA822" i="1"/>
  <c r="L822" i="1"/>
  <c r="AB2231" i="1"/>
  <c r="AA2231" i="1"/>
  <c r="L2231" i="1"/>
  <c r="AB3761" i="1"/>
  <c r="AA3761" i="1"/>
  <c r="L3761" i="1"/>
  <c r="AB2341" i="1"/>
  <c r="AA2341" i="1"/>
  <c r="L2341" i="1"/>
  <c r="AB821" i="1"/>
  <c r="AA821" i="1"/>
  <c r="L821" i="1"/>
  <c r="AB1245" i="1"/>
  <c r="AA1245" i="1"/>
  <c r="L1245" i="1"/>
  <c r="AA943" i="1"/>
  <c r="Z943" i="1"/>
  <c r="AC943" i="1" s="1"/>
  <c r="L943" i="1"/>
  <c r="AB4513" i="1"/>
  <c r="AA4513" i="1"/>
  <c r="L4513" i="1"/>
  <c r="AB2335" i="1"/>
  <c r="AA2335" i="1"/>
  <c r="L2335" i="1"/>
  <c r="AB6338" i="1"/>
  <c r="AA6338" i="1"/>
  <c r="L6338" i="1"/>
  <c r="AC5423" i="1"/>
  <c r="AB5423" i="1"/>
  <c r="AA5423" i="1"/>
  <c r="L5423" i="1"/>
  <c r="AB4340" i="1"/>
  <c r="AA4340" i="1"/>
  <c r="L4340" i="1"/>
  <c r="AB1213" i="1"/>
  <c r="AA1213" i="1"/>
  <c r="L1213" i="1"/>
  <c r="AB866" i="1"/>
  <c r="AA866" i="1"/>
  <c r="L866" i="1"/>
  <c r="AB2469" i="1"/>
  <c r="AA2469" i="1"/>
  <c r="L2469" i="1"/>
  <c r="AB950" i="1"/>
  <c r="AA950" i="1"/>
  <c r="L950" i="1"/>
  <c r="AB281" i="1"/>
  <c r="AA281" i="1"/>
  <c r="L281" i="1"/>
  <c r="AB5785" i="1"/>
  <c r="AA5785" i="1"/>
  <c r="L5785" i="1"/>
  <c r="AC4031" i="1"/>
  <c r="AB4031" i="1"/>
  <c r="AA4031" i="1"/>
  <c r="L4031" i="1"/>
  <c r="AB105" i="1"/>
  <c r="AA105" i="1"/>
  <c r="L105" i="1"/>
  <c r="AB1355" i="1"/>
  <c r="AA1355" i="1"/>
  <c r="L1355" i="1"/>
  <c r="AB1965" i="1"/>
  <c r="AA1965" i="1"/>
  <c r="L1965" i="1"/>
  <c r="AB2783" i="1"/>
  <c r="AA2783" i="1"/>
  <c r="L2783" i="1"/>
  <c r="AB4796" i="1"/>
  <c r="AA4796" i="1"/>
  <c r="L4796" i="1"/>
  <c r="AB3492" i="1"/>
  <c r="AA3492" i="1"/>
  <c r="L3492" i="1"/>
  <c r="AB5127" i="1"/>
  <c r="AA5127" i="1"/>
  <c r="L5127" i="1"/>
  <c r="AC3791" i="1"/>
  <c r="AB3791" i="1"/>
  <c r="AA3791" i="1"/>
  <c r="L3791" i="1"/>
  <c r="AB1699" i="1"/>
  <c r="AA1699" i="1"/>
  <c r="L1699" i="1"/>
  <c r="AB2491" i="1"/>
  <c r="AA2491" i="1"/>
  <c r="L2491" i="1"/>
  <c r="AB6337" i="1"/>
  <c r="AA6337" i="1"/>
  <c r="L6337" i="1"/>
  <c r="AB87" i="1"/>
  <c r="AA87" i="1"/>
  <c r="L87" i="1"/>
  <c r="AB2614" i="1"/>
  <c r="AA2614" i="1"/>
  <c r="L2614" i="1"/>
  <c r="AB820" i="1"/>
  <c r="AA820" i="1"/>
  <c r="L820" i="1"/>
  <c r="AB4795" i="1"/>
  <c r="AA4795" i="1"/>
  <c r="L4795" i="1"/>
  <c r="AB819" i="1"/>
  <c r="AA819" i="1"/>
  <c r="L819" i="1"/>
  <c r="AB2384" i="1"/>
  <c r="AA2384" i="1"/>
  <c r="L2384" i="1"/>
  <c r="AB1964" i="1"/>
  <c r="AA1964" i="1"/>
  <c r="L1964" i="1"/>
  <c r="AB2534" i="1"/>
  <c r="AA2534" i="1"/>
  <c r="L2534" i="1"/>
  <c r="AB2235" i="1"/>
  <c r="AA2235" i="1"/>
  <c r="L2235" i="1"/>
  <c r="AB1922" i="1"/>
  <c r="AA1922" i="1"/>
  <c r="L1922" i="1"/>
  <c r="AB2929" i="1"/>
  <c r="AA2929" i="1"/>
  <c r="L2929" i="1"/>
  <c r="AB1963" i="1"/>
  <c r="AA1963" i="1"/>
  <c r="L1963" i="1"/>
  <c r="AB3772" i="1"/>
  <c r="AA3772" i="1"/>
  <c r="L3772" i="1"/>
  <c r="AB4216" i="1"/>
  <c r="AA4216" i="1"/>
  <c r="L4216" i="1"/>
  <c r="AB3009" i="1"/>
  <c r="AA3009" i="1"/>
  <c r="L3009" i="1"/>
  <c r="AB2159" i="1"/>
  <c r="AA2159" i="1"/>
  <c r="L2159" i="1"/>
  <c r="AB2965" i="1"/>
  <c r="AA2965" i="1"/>
  <c r="L2965" i="1"/>
  <c r="AB2533" i="1"/>
  <c r="AA2533" i="1"/>
  <c r="L2533" i="1"/>
  <c r="AB2517" i="1"/>
  <c r="AA2517" i="1"/>
  <c r="L2517" i="1"/>
  <c r="AB1297" i="1"/>
  <c r="AA1297" i="1"/>
  <c r="L1297" i="1"/>
  <c r="AB2532" i="1"/>
  <c r="AA2532" i="1"/>
  <c r="L2532" i="1"/>
  <c r="AB2531" i="1"/>
  <c r="AA2531" i="1"/>
  <c r="L2531" i="1"/>
  <c r="AB2516" i="1"/>
  <c r="AA2516" i="1"/>
  <c r="L2516" i="1"/>
  <c r="AB2432" i="1"/>
  <c r="AA2432" i="1"/>
  <c r="L2432" i="1"/>
  <c r="AB4902" i="1"/>
  <c r="AA4902" i="1"/>
  <c r="L4902" i="1"/>
  <c r="AC5975" i="1"/>
  <c r="AB5975" i="1"/>
  <c r="AA5975" i="1"/>
  <c r="L5975" i="1"/>
  <c r="AB2666" i="1"/>
  <c r="AA2666" i="1"/>
  <c r="L2666" i="1"/>
  <c r="AB5054" i="1"/>
  <c r="AA5054" i="1"/>
  <c r="L5054" i="1"/>
  <c r="AB2601" i="1"/>
  <c r="AA2601" i="1"/>
  <c r="L2601" i="1"/>
  <c r="AB3372" i="1"/>
  <c r="AA3372" i="1"/>
  <c r="L3372" i="1"/>
  <c r="AB1539" i="1"/>
  <c r="AA1539" i="1"/>
  <c r="L1539" i="1"/>
  <c r="AB1000" i="1"/>
  <c r="AA1000" i="1"/>
  <c r="L1000" i="1"/>
  <c r="AB1538" i="1"/>
  <c r="AA1538" i="1"/>
  <c r="L1538" i="1"/>
  <c r="AB1537" i="1"/>
  <c r="AA1537" i="1"/>
  <c r="L1537" i="1"/>
  <c r="AB2856" i="1"/>
  <c r="AA2856" i="1"/>
  <c r="L2856" i="1"/>
  <c r="AB861" i="1"/>
  <c r="AA861" i="1"/>
  <c r="L861" i="1"/>
  <c r="AB1069" i="1"/>
  <c r="AA1069" i="1"/>
  <c r="L1069" i="1"/>
  <c r="AB1185" i="1"/>
  <c r="AA1185" i="1"/>
  <c r="L1185" i="1"/>
  <c r="AB946" i="1"/>
  <c r="AA946" i="1"/>
  <c r="L946" i="1"/>
  <c r="AB4512" i="1"/>
  <c r="AA4512" i="1"/>
  <c r="L4512" i="1"/>
  <c r="AC3644" i="1"/>
  <c r="AB3644" i="1"/>
  <c r="AA3644" i="1"/>
  <c r="L3644" i="1"/>
  <c r="AB3643" i="1"/>
  <c r="AA3643" i="1"/>
  <c r="L3643" i="1"/>
  <c r="AB3642" i="1"/>
  <c r="AA3642" i="1"/>
  <c r="L3642" i="1"/>
  <c r="AB4888" i="1"/>
  <c r="AA4888" i="1"/>
  <c r="L4888" i="1"/>
  <c r="AB4887" i="1"/>
  <c r="AA4887" i="1"/>
  <c r="L4887" i="1"/>
  <c r="AB321" i="1"/>
  <c r="AA321" i="1"/>
  <c r="L321" i="1"/>
  <c r="AB4460" i="1"/>
  <c r="AA4460" i="1"/>
  <c r="L4460" i="1"/>
  <c r="AB4459" i="1"/>
  <c r="AA4459" i="1"/>
  <c r="L4459" i="1"/>
  <c r="AB4458" i="1"/>
  <c r="AA4458" i="1"/>
  <c r="L4458" i="1"/>
  <c r="AC2879" i="1"/>
  <c r="AB2879" i="1"/>
  <c r="AA2879" i="1"/>
  <c r="L2879" i="1"/>
  <c r="AB5101" i="1"/>
  <c r="AA5101" i="1"/>
  <c r="L5101" i="1"/>
  <c r="AC3742" i="1"/>
  <c r="AB3742" i="1"/>
  <c r="AA3742" i="1"/>
  <c r="L3742" i="1"/>
  <c r="AB2878" i="1"/>
  <c r="AA2878" i="1"/>
  <c r="L2878" i="1"/>
  <c r="AC2855" i="1"/>
  <c r="AB2855" i="1"/>
  <c r="AA2855" i="1"/>
  <c r="L2855" i="1"/>
  <c r="AB3371" i="1"/>
  <c r="AA3371" i="1"/>
  <c r="L3371" i="1"/>
  <c r="AB2877" i="1"/>
  <c r="AA2877" i="1"/>
  <c r="L2877" i="1"/>
  <c r="AC1419" i="1"/>
  <c r="AB1419" i="1"/>
  <c r="AA1419" i="1"/>
  <c r="L1419" i="1"/>
  <c r="AB5163" i="1"/>
  <c r="AA5163" i="1"/>
  <c r="L5163" i="1"/>
  <c r="AB4886" i="1"/>
  <c r="AA4886" i="1"/>
  <c r="L4886" i="1"/>
  <c r="AB2782" i="1"/>
  <c r="AA2782" i="1"/>
  <c r="L2782" i="1"/>
  <c r="AB4958" i="1"/>
  <c r="AA4958" i="1"/>
  <c r="L4958" i="1"/>
  <c r="AB2781" i="1"/>
  <c r="AA2781" i="1"/>
  <c r="L2781" i="1"/>
  <c r="AB207" i="1"/>
  <c r="AA207" i="1"/>
  <c r="L207" i="1"/>
  <c r="AB206" i="1"/>
  <c r="AA206" i="1"/>
  <c r="L206" i="1"/>
  <c r="AB1682" i="1"/>
  <c r="AA1682" i="1"/>
  <c r="L1682" i="1"/>
  <c r="AB5162" i="1"/>
  <c r="AA5162" i="1"/>
  <c r="L5162" i="1"/>
  <c r="AC1131" i="1"/>
  <c r="AB1131" i="1"/>
  <c r="AA1131" i="1"/>
  <c r="L1131" i="1"/>
  <c r="AB6336" i="1"/>
  <c r="AA6336" i="1"/>
  <c r="L6336" i="1"/>
  <c r="AB4422" i="1"/>
  <c r="AA4422" i="1"/>
  <c r="L4422" i="1"/>
  <c r="AC2177" i="1"/>
  <c r="AB2177" i="1"/>
  <c r="AA2177" i="1"/>
  <c r="L2177" i="1"/>
  <c r="AC1976" i="1"/>
  <c r="AB1976" i="1"/>
  <c r="AA1976" i="1"/>
  <c r="L1976" i="1"/>
  <c r="AB3984" i="1"/>
  <c r="AA3984" i="1"/>
  <c r="L3984" i="1"/>
  <c r="AB5087" i="1"/>
  <c r="AA5087" i="1"/>
  <c r="L5087" i="1"/>
  <c r="AC3796" i="1"/>
  <c r="AB3796" i="1"/>
  <c r="AA3796" i="1"/>
  <c r="L3796" i="1"/>
  <c r="AB2600" i="1"/>
  <c r="AA2600" i="1"/>
  <c r="L2600" i="1"/>
  <c r="AB2163" i="1"/>
  <c r="AA2163" i="1"/>
  <c r="L2163" i="1"/>
  <c r="AB5750" i="1"/>
  <c r="AA5750" i="1"/>
  <c r="L5750" i="1"/>
  <c r="AB6160" i="1"/>
  <c r="AA6160" i="1"/>
  <c r="L6160" i="1"/>
  <c r="AB3066" i="1"/>
  <c r="AA3066" i="1"/>
  <c r="L3066" i="1"/>
  <c r="AB1504" i="1"/>
  <c r="AA1504" i="1"/>
  <c r="L1504" i="1"/>
  <c r="AB3333" i="1"/>
  <c r="AA3333" i="1"/>
  <c r="L3333" i="1"/>
  <c r="AB1672" i="1"/>
  <c r="AA1672" i="1"/>
  <c r="L1672" i="1"/>
  <c r="AB6335" i="1"/>
  <c r="AA6335" i="1"/>
  <c r="L6335" i="1"/>
  <c r="AB3008" i="1"/>
  <c r="AA3008" i="1"/>
  <c r="L3008" i="1"/>
  <c r="AB838" i="1"/>
  <c r="AA838" i="1"/>
  <c r="L838" i="1"/>
  <c r="AB1512" i="1"/>
  <c r="AA1512" i="1"/>
  <c r="L1512" i="1"/>
  <c r="AB1391" i="1"/>
  <c r="AA1391" i="1"/>
  <c r="L1391" i="1"/>
  <c r="AC3704" i="1"/>
  <c r="AB3704" i="1"/>
  <c r="AA3704" i="1"/>
  <c r="L3704" i="1"/>
  <c r="AB2729" i="1"/>
  <c r="AA2729" i="1"/>
  <c r="L2729" i="1"/>
  <c r="AB1511" i="1"/>
  <c r="AA1511" i="1"/>
  <c r="L1511" i="1"/>
  <c r="AB4443" i="1"/>
  <c r="AA4443" i="1"/>
  <c r="L4443" i="1"/>
  <c r="AC5422" i="1"/>
  <c r="AB5422" i="1"/>
  <c r="AA5422" i="1"/>
  <c r="L5422" i="1"/>
  <c r="AB4794" i="1"/>
  <c r="AA4794" i="1"/>
  <c r="L4794" i="1"/>
  <c r="AB3065" i="1"/>
  <c r="AA3065" i="1"/>
  <c r="L3065" i="1"/>
  <c r="AB1009" i="1"/>
  <c r="AA1009" i="1"/>
  <c r="L1009" i="1"/>
  <c r="AB3790" i="1"/>
  <c r="AA3790" i="1"/>
  <c r="L3790" i="1"/>
  <c r="AB4689" i="1"/>
  <c r="AA4689" i="1"/>
  <c r="L4689" i="1"/>
  <c r="AA4754" i="1"/>
  <c r="Z4754" i="1"/>
  <c r="AC4754" i="1" s="1"/>
  <c r="Y4754" i="1"/>
  <c r="X4754" i="1"/>
  <c r="L4754" i="1"/>
  <c r="AB1899" i="1"/>
  <c r="AA1899" i="1"/>
  <c r="L1899" i="1"/>
  <c r="AB1819" i="1"/>
  <c r="AA1819" i="1"/>
  <c r="L1819" i="1"/>
  <c r="AB393" i="1"/>
  <c r="AA393" i="1"/>
  <c r="L393" i="1"/>
  <c r="AB5193" i="1"/>
  <c r="AA5193" i="1"/>
  <c r="L5193" i="1"/>
  <c r="AB5211" i="1"/>
  <c r="AA5211" i="1"/>
  <c r="L5211" i="1"/>
  <c r="AB268" i="1"/>
  <c r="AA268" i="1"/>
  <c r="L268" i="1"/>
  <c r="AB1002" i="1"/>
  <c r="AA1002" i="1"/>
  <c r="L1002" i="1"/>
  <c r="AB2854" i="1"/>
  <c r="AA2854" i="1"/>
  <c r="L2854" i="1"/>
  <c r="AB1868" i="1"/>
  <c r="AA1868" i="1"/>
  <c r="L1868" i="1"/>
  <c r="AB2986" i="1"/>
  <c r="AA2986" i="1"/>
  <c r="L2986" i="1"/>
  <c r="AC3941" i="1"/>
  <c r="AB3941" i="1"/>
  <c r="AA3941" i="1"/>
  <c r="L3941" i="1"/>
  <c r="AB1212" i="1"/>
  <c r="AA1212" i="1"/>
  <c r="L1212" i="1"/>
  <c r="AB4753" i="1"/>
  <c r="AA4753" i="1"/>
  <c r="L4753" i="1"/>
  <c r="AB4752" i="1"/>
  <c r="AA4752" i="1"/>
  <c r="L4752" i="1"/>
  <c r="AB4071" i="1"/>
  <c r="Z4071" i="1"/>
  <c r="Y4071" i="1"/>
  <c r="AA4071" i="1" s="1"/>
  <c r="X4071" i="1"/>
  <c r="L4071" i="1"/>
  <c r="AB3784" i="1"/>
  <c r="AA3784" i="1"/>
  <c r="L3784" i="1"/>
  <c r="AB3780" i="1"/>
  <c r="AA3780" i="1"/>
  <c r="L3780" i="1"/>
  <c r="AB5161" i="1"/>
  <c r="AA5161" i="1"/>
  <c r="L5161" i="1"/>
  <c r="AB4112" i="1"/>
  <c r="Z4112" i="1"/>
  <c r="Y4112" i="1"/>
  <c r="AA4112" i="1" s="1"/>
  <c r="X4112" i="1"/>
  <c r="L4112" i="1"/>
  <c r="AB2818" i="1"/>
  <c r="AA2818" i="1"/>
  <c r="Z2818" i="1"/>
  <c r="Y2818" i="1"/>
  <c r="AC2818" i="1" s="1"/>
  <c r="X2818" i="1"/>
  <c r="L2818" i="1"/>
  <c r="AA2801" i="1"/>
  <c r="Z2801" i="1"/>
  <c r="AC2801" i="1" s="1"/>
  <c r="Y2801" i="1"/>
  <c r="X2801" i="1"/>
  <c r="L2801" i="1"/>
  <c r="AB2734" i="1"/>
  <c r="AA2734" i="1"/>
  <c r="L2734" i="1"/>
  <c r="AC2733" i="1"/>
  <c r="AB2733" i="1"/>
  <c r="AA2733" i="1"/>
  <c r="L2733" i="1"/>
  <c r="AB466" i="1"/>
  <c r="AA466" i="1"/>
  <c r="L466" i="1"/>
  <c r="AB5715" i="1"/>
  <c r="AA5715" i="1"/>
  <c r="L5715" i="1"/>
  <c r="L4356" i="1"/>
  <c r="L3940" i="1"/>
  <c r="AB4355" i="1"/>
  <c r="AA4355" i="1"/>
  <c r="L4355" i="1"/>
  <c r="AB3939" i="1"/>
  <c r="AA3939" i="1"/>
  <c r="L3939" i="1"/>
  <c r="AB3294" i="1"/>
  <c r="AA3294" i="1"/>
  <c r="L3294" i="1"/>
  <c r="AB3293" i="1"/>
  <c r="AA3293" i="1"/>
  <c r="L3293" i="1"/>
  <c r="AB3231" i="1"/>
  <c r="AA3231" i="1"/>
  <c r="L3231" i="1"/>
  <c r="AB3222" i="1"/>
  <c r="AA3222" i="1"/>
  <c r="L3222" i="1"/>
  <c r="AB4706" i="1"/>
  <c r="AA4706" i="1"/>
  <c r="L4706" i="1"/>
  <c r="AB4699" i="1"/>
  <c r="AA4699" i="1"/>
  <c r="L4699" i="1"/>
  <c r="AB6334" i="1"/>
  <c r="AA6334" i="1"/>
  <c r="L6334" i="1"/>
  <c r="AB3869" i="1"/>
  <c r="AA3869" i="1"/>
  <c r="L3869" i="1"/>
  <c r="AB3868" i="1"/>
  <c r="AA3868" i="1"/>
  <c r="L3868" i="1"/>
  <c r="AC2853" i="1"/>
  <c r="AA2853" i="1"/>
  <c r="Z2853" i="1"/>
  <c r="AB2853" i="1" s="1"/>
  <c r="L2853" i="1"/>
  <c r="AB3238" i="1"/>
  <c r="AA3238" i="1"/>
  <c r="L3238" i="1"/>
  <c r="Z3221" i="1"/>
  <c r="AB3221" i="1" s="1"/>
  <c r="Y3221" i="1"/>
  <c r="AC3221" i="1" s="1"/>
  <c r="X3221" i="1"/>
  <c r="L3221" i="1"/>
  <c r="L3815" i="1"/>
  <c r="AB3716" i="1"/>
  <c r="AA3716" i="1"/>
  <c r="L3716" i="1"/>
  <c r="AB3814" i="1"/>
  <c r="AA3814" i="1"/>
  <c r="L3814" i="1"/>
  <c r="AB3829" i="1"/>
  <c r="AA3829" i="1"/>
  <c r="L3829" i="1"/>
  <c r="AB3017" i="1"/>
  <c r="AA3017" i="1"/>
  <c r="L3017" i="1"/>
  <c r="L3007" i="1"/>
  <c r="AB2993" i="1"/>
  <c r="AA2993" i="1"/>
  <c r="L2993" i="1"/>
  <c r="AB4138" i="1"/>
  <c r="AA4138" i="1"/>
  <c r="L4138" i="1"/>
  <c r="AB2914" i="1"/>
  <c r="AA2914" i="1"/>
  <c r="L2914" i="1"/>
  <c r="AB2913" i="1"/>
  <c r="AA2913" i="1"/>
  <c r="L2913" i="1"/>
  <c r="AB2912" i="1"/>
  <c r="AA2912" i="1"/>
  <c r="L2912" i="1"/>
  <c r="AB4705" i="1"/>
  <c r="AA4705" i="1"/>
  <c r="L4705" i="1"/>
  <c r="AB4698" i="1"/>
  <c r="AA4698" i="1"/>
  <c r="L4698" i="1"/>
  <c r="AB4704" i="1"/>
  <c r="AA4704" i="1"/>
  <c r="L4704" i="1"/>
  <c r="AB3703" i="1"/>
  <c r="AA3703" i="1"/>
  <c r="L3703" i="1"/>
  <c r="AB3237" i="1"/>
  <c r="AA3237" i="1"/>
  <c r="L3237" i="1"/>
  <c r="AB3230" i="1"/>
  <c r="AA3230" i="1"/>
  <c r="L3230" i="1"/>
  <c r="AB3220" i="1"/>
  <c r="AA3220" i="1"/>
  <c r="L3220" i="1"/>
  <c r="AB3214" i="1"/>
  <c r="AA3214" i="1"/>
  <c r="L3214" i="1"/>
  <c r="AC3206" i="1"/>
  <c r="AB3206" i="1"/>
  <c r="AA3206" i="1"/>
  <c r="L3206" i="1"/>
  <c r="AB3006" i="1"/>
  <c r="AA3006" i="1"/>
  <c r="L3006" i="1"/>
  <c r="AB2992" i="1"/>
  <c r="AA2992" i="1"/>
  <c r="L2992" i="1"/>
  <c r="AC3867" i="1"/>
  <c r="AB3867" i="1"/>
  <c r="AA3867" i="1"/>
  <c r="L3867" i="1"/>
  <c r="AB527" i="1"/>
  <c r="AA527" i="1"/>
  <c r="L527" i="1"/>
  <c r="AC3343" i="1"/>
  <c r="AB3343" i="1"/>
  <c r="AA3343" i="1"/>
  <c r="L3343" i="1"/>
  <c r="AC3853" i="1"/>
  <c r="AB3853" i="1"/>
  <c r="AA3853" i="1"/>
  <c r="L3853" i="1"/>
  <c r="AB526" i="1"/>
  <c r="AA526" i="1"/>
  <c r="L526" i="1"/>
  <c r="AB3342" i="1"/>
  <c r="AA3342" i="1"/>
  <c r="L3342" i="1"/>
  <c r="AB3852" i="1"/>
  <c r="AA3852" i="1"/>
  <c r="L3852" i="1"/>
  <c r="AB785" i="1"/>
  <c r="AA785" i="1"/>
  <c r="L785" i="1"/>
  <c r="AB749" i="1"/>
  <c r="AA749" i="1"/>
  <c r="L749" i="1"/>
  <c r="AB4620" i="1"/>
  <c r="AA4620" i="1"/>
  <c r="L4620" i="1"/>
  <c r="AB748" i="1"/>
  <c r="AA748" i="1"/>
  <c r="L748" i="1"/>
  <c r="AB4885" i="1"/>
  <c r="AA4885" i="1"/>
  <c r="L4885" i="1"/>
  <c r="AB4277" i="1"/>
  <c r="AA4277" i="1"/>
  <c r="L4277" i="1"/>
  <c r="AB747" i="1"/>
  <c r="AA747" i="1"/>
  <c r="L747" i="1"/>
  <c r="AB746" i="1"/>
  <c r="AA746" i="1"/>
  <c r="L746" i="1"/>
  <c r="AB6333" i="1"/>
  <c r="AA6333" i="1"/>
  <c r="L6333" i="1"/>
  <c r="AB4096" i="1"/>
  <c r="AA4096" i="1"/>
  <c r="L4096" i="1"/>
  <c r="AB5219" i="1"/>
  <c r="AA5219" i="1"/>
  <c r="L5219" i="1"/>
  <c r="AB2166" i="1"/>
  <c r="AA2166" i="1"/>
  <c r="L2166" i="1"/>
  <c r="AB267" i="1"/>
  <c r="AA267" i="1"/>
  <c r="L267" i="1"/>
  <c r="AB6332" i="1"/>
  <c r="AA6332" i="1"/>
  <c r="L6332" i="1"/>
  <c r="AB2073" i="1"/>
  <c r="AA2073" i="1"/>
  <c r="L2073" i="1"/>
  <c r="AB2060" i="1"/>
  <c r="AA2060" i="1"/>
  <c r="L2060" i="1"/>
  <c r="AB3153" i="1"/>
  <c r="AA3153" i="1"/>
  <c r="L3153" i="1"/>
  <c r="AB373" i="1"/>
  <c r="AA373" i="1"/>
  <c r="L373" i="1"/>
  <c r="AB362" i="1"/>
  <c r="AA362" i="1"/>
  <c r="L362" i="1"/>
  <c r="AB1634" i="1"/>
  <c r="AA1634" i="1"/>
  <c r="L1634" i="1"/>
  <c r="AC3445" i="1"/>
  <c r="AB3445" i="1"/>
  <c r="AA3445" i="1"/>
  <c r="Z3445" i="1"/>
  <c r="L3445" i="1"/>
  <c r="AB2780" i="1"/>
  <c r="AA2780" i="1"/>
  <c r="L2780" i="1"/>
  <c r="AB2779" i="1"/>
  <c r="AA2779" i="1"/>
  <c r="L2779" i="1"/>
  <c r="AB2778" i="1"/>
  <c r="AA2778" i="1"/>
  <c r="L2778" i="1"/>
  <c r="AB4300" i="1"/>
  <c r="AA4300" i="1"/>
  <c r="L4300" i="1"/>
  <c r="AB4751" i="1"/>
  <c r="AA4751" i="1"/>
  <c r="L4751" i="1"/>
  <c r="AC1211" i="1"/>
  <c r="AB1211" i="1"/>
  <c r="AA1211" i="1"/>
  <c r="L1211" i="1"/>
  <c r="AC1615" i="1"/>
  <c r="AB1615" i="1"/>
  <c r="AA1615" i="1"/>
  <c r="L1615" i="1"/>
  <c r="AB1239" i="1"/>
  <c r="AA1239" i="1"/>
  <c r="L1239" i="1"/>
  <c r="AB1614" i="1"/>
  <c r="AA1614" i="1"/>
  <c r="L1614" i="1"/>
  <c r="AB3444" i="1"/>
  <c r="AA3444" i="1"/>
  <c r="L3444" i="1"/>
  <c r="AC4030" i="1"/>
  <c r="AB4030" i="1"/>
  <c r="AA4030" i="1"/>
  <c r="L4030" i="1"/>
  <c r="AB4029" i="1"/>
  <c r="AA4029" i="1"/>
  <c r="L4029" i="1"/>
  <c r="AB3771" i="1"/>
  <c r="AA3771" i="1"/>
  <c r="L3771" i="1"/>
  <c r="AB3247" i="1"/>
  <c r="AA3247" i="1"/>
  <c r="L3247" i="1"/>
  <c r="AB4793" i="1"/>
  <c r="AA4793" i="1"/>
  <c r="L4793" i="1"/>
  <c r="AB2490" i="1"/>
  <c r="AA2490" i="1"/>
  <c r="L2490" i="1"/>
  <c r="AB3491" i="1"/>
  <c r="AA3491" i="1"/>
  <c r="L3491" i="1"/>
  <c r="AB6331" i="1"/>
  <c r="AA6331" i="1"/>
  <c r="L6331" i="1"/>
  <c r="AB4299" i="1"/>
  <c r="AA4299" i="1"/>
  <c r="L4299" i="1"/>
  <c r="AB1970" i="1"/>
  <c r="AA1970" i="1"/>
  <c r="L1970" i="1"/>
  <c r="AB4442" i="1"/>
  <c r="AA4442" i="1"/>
  <c r="L4442" i="1"/>
  <c r="AB4768" i="1"/>
  <c r="AA4768" i="1"/>
  <c r="L4768" i="1"/>
  <c r="AB77" i="1"/>
  <c r="AA77" i="1"/>
  <c r="L77" i="1"/>
  <c r="AB5257" i="1"/>
  <c r="AA5257" i="1"/>
  <c r="L5257" i="1"/>
  <c r="AB4657" i="1"/>
  <c r="AA4657" i="1"/>
  <c r="L4657" i="1"/>
  <c r="AB1650" i="1"/>
  <c r="AA1650" i="1"/>
  <c r="L1650" i="1"/>
  <c r="AB2408" i="1"/>
  <c r="AA2408" i="1"/>
  <c r="L2408" i="1"/>
  <c r="AB1882" i="1"/>
  <c r="AA1882" i="1"/>
  <c r="L1882" i="1"/>
  <c r="AB1875" i="1"/>
  <c r="AA1875" i="1"/>
  <c r="L1875" i="1"/>
  <c r="AB2633" i="1"/>
  <c r="AA2633" i="1"/>
  <c r="L2633" i="1"/>
  <c r="AB975" i="1"/>
  <c r="AA975" i="1"/>
  <c r="L975" i="1"/>
  <c r="AB1881" i="1"/>
  <c r="Z1881" i="1"/>
  <c r="Y1881" i="1"/>
  <c r="AA1881" i="1" s="1"/>
  <c r="X1881" i="1"/>
  <c r="L1881" i="1"/>
  <c r="AB743" i="1"/>
  <c r="AA743" i="1"/>
  <c r="L743" i="1"/>
  <c r="AB1874" i="1"/>
  <c r="AA1874" i="1"/>
  <c r="L1874" i="1"/>
  <c r="AB1880" i="1"/>
  <c r="AA1880" i="1"/>
  <c r="X1880" i="1"/>
  <c r="L1880" i="1"/>
  <c r="AB742" i="1"/>
  <c r="AA742" i="1"/>
  <c r="L742" i="1"/>
  <c r="AB1873" i="1"/>
  <c r="AA1873" i="1"/>
  <c r="L1873" i="1"/>
  <c r="AB3005" i="1"/>
  <c r="AA3005" i="1"/>
  <c r="L3005" i="1"/>
  <c r="AB361" i="1"/>
  <c r="AA361" i="1"/>
  <c r="L361" i="1"/>
  <c r="AC4750" i="1"/>
  <c r="AB4750" i="1"/>
  <c r="AA4750" i="1"/>
  <c r="L4750" i="1"/>
  <c r="AB2107" i="1"/>
  <c r="AA2107" i="1"/>
  <c r="L2107" i="1"/>
  <c r="AB6330" i="1"/>
  <c r="AA6330" i="1"/>
  <c r="L6330" i="1"/>
  <c r="AB3641" i="1"/>
  <c r="AA3641" i="1"/>
  <c r="L3641" i="1"/>
  <c r="AC2904" i="1"/>
  <c r="AB2904" i="1"/>
  <c r="AA2904" i="1"/>
  <c r="L2904" i="1"/>
  <c r="AB3851" i="1"/>
  <c r="AA3851" i="1"/>
  <c r="L3851" i="1"/>
  <c r="AC372" i="1"/>
  <c r="AB372" i="1"/>
  <c r="AA372" i="1"/>
  <c r="L372" i="1"/>
  <c r="AB371" i="1"/>
  <c r="AA371" i="1"/>
  <c r="L371" i="1"/>
  <c r="AB525" i="1"/>
  <c r="AA525" i="1"/>
  <c r="L525" i="1"/>
  <c r="AB158" i="1"/>
  <c r="AA158" i="1"/>
  <c r="L158" i="1"/>
  <c r="AB5271" i="1"/>
  <c r="AA5271" i="1"/>
  <c r="L5271" i="1"/>
  <c r="AB2876" i="1"/>
  <c r="AA2876" i="1"/>
  <c r="L2876" i="1"/>
  <c r="AB4511" i="1"/>
  <c r="AA4511" i="1"/>
  <c r="L4511" i="1"/>
  <c r="AB5865" i="1"/>
  <c r="AA5865" i="1"/>
  <c r="L5865" i="1"/>
  <c r="AB4510" i="1"/>
  <c r="AA4510" i="1"/>
  <c r="L4510" i="1"/>
  <c r="AB4792" i="1"/>
  <c r="AA4792" i="1"/>
  <c r="L4792" i="1"/>
  <c r="AB4509" i="1"/>
  <c r="AA4509" i="1"/>
  <c r="L4509" i="1"/>
  <c r="AB6329" i="1"/>
  <c r="AA6329" i="1"/>
  <c r="L6329" i="1"/>
  <c r="AB4508" i="1"/>
  <c r="AA4508" i="1"/>
  <c r="L4508" i="1"/>
  <c r="AB4507" i="1"/>
  <c r="AA4507" i="1"/>
  <c r="L4507" i="1"/>
  <c r="AB2367" i="1"/>
  <c r="AA2367" i="1"/>
  <c r="L2367" i="1"/>
  <c r="AB1086" i="1"/>
  <c r="AA1086" i="1"/>
  <c r="L1086" i="1"/>
  <c r="AB1983" i="1"/>
  <c r="AA1983" i="1"/>
  <c r="L1983" i="1"/>
  <c r="AB3983" i="1"/>
  <c r="AA3983" i="1"/>
  <c r="L3983" i="1"/>
  <c r="AB4688" i="1"/>
  <c r="AA4688" i="1"/>
  <c r="L4688" i="1"/>
  <c r="AB3261" i="1"/>
  <c r="AA3261" i="1"/>
  <c r="L3261" i="1"/>
  <c r="AB4298" i="1"/>
  <c r="AA4298" i="1"/>
  <c r="L4298" i="1"/>
  <c r="AB1879" i="1"/>
  <c r="AA1879" i="1"/>
  <c r="L1879" i="1"/>
  <c r="AB741" i="1"/>
  <c r="AA741" i="1"/>
  <c r="L741" i="1"/>
  <c r="AB1872" i="1"/>
  <c r="AA1872" i="1"/>
  <c r="L1872" i="1"/>
  <c r="AC2985" i="1"/>
  <c r="AB2985" i="1"/>
  <c r="AA2985" i="1"/>
  <c r="L2985" i="1"/>
  <c r="AB797" i="1"/>
  <c r="AA797" i="1"/>
  <c r="L797" i="1"/>
  <c r="AB4619" i="1"/>
  <c r="AA4619" i="1"/>
  <c r="L4619" i="1"/>
  <c r="AB6030" i="1"/>
  <c r="AA6030" i="1"/>
  <c r="L6030" i="1"/>
  <c r="AB3292" i="1"/>
  <c r="AA3292" i="1"/>
  <c r="L3292" i="1"/>
  <c r="AB2004" i="1"/>
  <c r="AA2004" i="1"/>
  <c r="L2004" i="1"/>
  <c r="AB5626" i="1"/>
  <c r="AA5626" i="1"/>
  <c r="L5626" i="1"/>
  <c r="AB205" i="1"/>
  <c r="AA205" i="1"/>
  <c r="L205" i="1"/>
  <c r="AB5625" i="1"/>
  <c r="AA5625" i="1"/>
  <c r="L5625" i="1"/>
  <c r="AB5615" i="1"/>
  <c r="AA5615" i="1"/>
  <c r="L5615" i="1"/>
  <c r="AB5624" i="1"/>
  <c r="AA5624" i="1"/>
  <c r="L5624" i="1"/>
  <c r="AB5614" i="1"/>
  <c r="AA5614" i="1"/>
  <c r="L5614" i="1"/>
  <c r="AB4297" i="1"/>
  <c r="AA4297" i="1"/>
  <c r="L4297" i="1"/>
  <c r="AC4258" i="1"/>
  <c r="AB4258" i="1"/>
  <c r="AA4258" i="1"/>
  <c r="L4258" i="1"/>
  <c r="AC3443" i="1"/>
  <c r="AB3443" i="1"/>
  <c r="AA3443" i="1"/>
  <c r="L3443" i="1"/>
  <c r="AB266" i="1"/>
  <c r="AA266" i="1"/>
  <c r="L266" i="1"/>
  <c r="AB5301" i="1"/>
  <c r="AA5301" i="1"/>
  <c r="L5301" i="1"/>
  <c r="AB6328" i="1"/>
  <c r="AA6328" i="1"/>
  <c r="L6328" i="1"/>
  <c r="AB4822" i="1"/>
  <c r="AA4822" i="1"/>
  <c r="L4822" i="1"/>
  <c r="AB906" i="1"/>
  <c r="AA906" i="1"/>
  <c r="L906" i="1"/>
  <c r="AB6327" i="1"/>
  <c r="AA6327" i="1"/>
  <c r="L6327" i="1"/>
  <c r="AB6326" i="1"/>
  <c r="AA6326" i="1"/>
  <c r="L6326" i="1"/>
  <c r="AB6325" i="1"/>
  <c r="AA6325" i="1"/>
  <c r="L6325" i="1"/>
  <c r="AB5027" i="1"/>
  <c r="AA5027" i="1"/>
  <c r="L5027" i="1"/>
  <c r="AB4915" i="1"/>
  <c r="AA4915" i="1"/>
  <c r="L4915" i="1"/>
  <c r="AB4148" i="1"/>
  <c r="AA4148" i="1"/>
  <c r="L4148" i="1"/>
  <c r="AC4559" i="1"/>
  <c r="AB4559" i="1"/>
  <c r="AA4559" i="1"/>
  <c r="L4559" i="1"/>
  <c r="AC4551" i="1"/>
  <c r="AB4551" i="1"/>
  <c r="AA4551" i="1"/>
  <c r="L4551" i="1"/>
  <c r="AB2176" i="1"/>
  <c r="AA2176" i="1"/>
  <c r="L2176" i="1"/>
  <c r="AB1671" i="1"/>
  <c r="AA1671" i="1"/>
  <c r="L1671" i="1"/>
  <c r="AB6099" i="1"/>
  <c r="AA6099" i="1"/>
  <c r="L6099" i="1"/>
  <c r="AB188" i="1"/>
  <c r="AA188" i="1"/>
  <c r="L188" i="1"/>
  <c r="AB3904" i="1"/>
  <c r="AA3904" i="1"/>
  <c r="L3904" i="1"/>
  <c r="AB6324" i="1"/>
  <c r="AA6324" i="1"/>
  <c r="L6324" i="1"/>
  <c r="AB465" i="1"/>
  <c r="AA465" i="1"/>
  <c r="L465" i="1"/>
  <c r="AB2206" i="1"/>
  <c r="AA2206" i="1"/>
  <c r="L2206" i="1"/>
  <c r="AB845" i="1"/>
  <c r="AA845" i="1"/>
  <c r="L845" i="1"/>
  <c r="AC3982" i="1"/>
  <c r="AB3982" i="1"/>
  <c r="AA3982" i="1"/>
  <c r="L3982" i="1"/>
  <c r="AB3702" i="1"/>
  <c r="AA3702" i="1"/>
  <c r="L3702" i="1"/>
  <c r="AB3701" i="1"/>
  <c r="AA3701" i="1"/>
  <c r="L3701" i="1"/>
  <c r="AB5327" i="1"/>
  <c r="AA5327" i="1"/>
  <c r="L5327" i="1"/>
  <c r="AB1311" i="1"/>
  <c r="AA1311" i="1"/>
  <c r="L1311" i="1"/>
  <c r="AB1613" i="1"/>
  <c r="AA1613" i="1"/>
  <c r="L1613" i="1"/>
  <c r="AB5814" i="1"/>
  <c r="AA5814" i="1"/>
  <c r="L5814" i="1"/>
  <c r="AB3332" i="1"/>
  <c r="AA3332" i="1"/>
  <c r="L3332" i="1"/>
  <c r="AB863" i="1"/>
  <c r="AA863" i="1"/>
  <c r="AB5831" i="1"/>
  <c r="AA5831" i="1"/>
  <c r="L5831" i="1"/>
  <c r="AB5669" i="1"/>
  <c r="AA5669" i="1"/>
  <c r="L5669" i="1"/>
  <c r="AB4957" i="1"/>
  <c r="AA4957" i="1"/>
  <c r="L4957" i="1"/>
  <c r="AB788" i="1"/>
  <c r="AA788" i="1"/>
  <c r="L788" i="1"/>
  <c r="AB5210" i="1"/>
  <c r="AA5210" i="1"/>
  <c r="L5210" i="1"/>
  <c r="AB4809" i="1"/>
  <c r="AA4809" i="1"/>
  <c r="L4809" i="1"/>
  <c r="AB5920" i="1"/>
  <c r="AA5920" i="1"/>
  <c r="L5920" i="1"/>
  <c r="AB5891" i="1"/>
  <c r="AA5891" i="1"/>
  <c r="L5891" i="1"/>
  <c r="AB2015" i="1"/>
  <c r="AA2015" i="1"/>
  <c r="L2015" i="1"/>
  <c r="AB6323" i="1"/>
  <c r="AA6323" i="1"/>
  <c r="L6323" i="1"/>
  <c r="AB4846" i="1"/>
  <c r="AA4846" i="1"/>
  <c r="L4846" i="1"/>
  <c r="AB3490" i="1"/>
  <c r="AA3490" i="1"/>
  <c r="L3490" i="1"/>
  <c r="AB3213" i="1"/>
  <c r="AA3213" i="1"/>
  <c r="L3213" i="1"/>
  <c r="AB3613" i="1"/>
  <c r="AA3613" i="1"/>
  <c r="L3613" i="1"/>
  <c r="L3044" i="1"/>
  <c r="AB3291" i="1"/>
  <c r="AA3291" i="1"/>
  <c r="L3291" i="1"/>
  <c r="AB568" i="1"/>
  <c r="AA568" i="1"/>
  <c r="L568" i="1"/>
  <c r="AB1503" i="1"/>
  <c r="AA1503" i="1"/>
  <c r="L1503" i="1"/>
  <c r="AB1502" i="1"/>
  <c r="AA1502" i="1"/>
  <c r="L1502" i="1"/>
  <c r="AB3163" i="1"/>
  <c r="AA3163" i="1"/>
  <c r="L3163" i="1"/>
  <c r="AB567" i="1"/>
  <c r="AA567" i="1"/>
  <c r="L567" i="1"/>
  <c r="AC5113" i="1"/>
  <c r="AB5113" i="1"/>
  <c r="AA5113" i="1"/>
  <c r="L5113" i="1"/>
  <c r="AC3526" i="1"/>
  <c r="AB3526" i="1"/>
  <c r="AA3526" i="1"/>
  <c r="L3526" i="1"/>
  <c r="AA4111" i="1"/>
  <c r="Z4111" i="1"/>
  <c r="AC4111" i="1" s="1"/>
  <c r="Y4111" i="1"/>
  <c r="X4111" i="1"/>
  <c r="L4111" i="1"/>
  <c r="AB2817" i="1"/>
  <c r="AA2817" i="1"/>
  <c r="L2817" i="1"/>
  <c r="AB2800" i="1"/>
  <c r="AA2800" i="1"/>
  <c r="L2800" i="1"/>
  <c r="AB4110" i="1"/>
  <c r="AA4110" i="1"/>
  <c r="L4110" i="1"/>
  <c r="AB2816" i="1"/>
  <c r="AA2816" i="1"/>
  <c r="L2816" i="1"/>
  <c r="AB2799" i="1"/>
  <c r="AA2799" i="1"/>
  <c r="L2799" i="1"/>
  <c r="AB4956" i="1"/>
  <c r="AA4956" i="1"/>
  <c r="L4956" i="1"/>
  <c r="AB104" i="1"/>
  <c r="AA104" i="1"/>
  <c r="L104" i="1"/>
  <c r="AB4109" i="1"/>
  <c r="AA4109" i="1"/>
  <c r="L4109" i="1"/>
  <c r="AB2815" i="1"/>
  <c r="AA2815" i="1"/>
  <c r="L2815" i="1"/>
  <c r="AB2798" i="1"/>
  <c r="AA2798" i="1"/>
  <c r="L2798" i="1"/>
  <c r="AB4108" i="1"/>
  <c r="AA4108" i="1"/>
  <c r="L4108" i="1"/>
  <c r="AB2814" i="1"/>
  <c r="AA2814" i="1"/>
  <c r="L2814" i="1"/>
  <c r="AB2797" i="1"/>
  <c r="AA2797" i="1"/>
  <c r="L2797" i="1"/>
  <c r="AB5209" i="1"/>
  <c r="Z5209" i="1"/>
  <c r="Y5209" i="1"/>
  <c r="AA5209" i="1" s="1"/>
  <c r="X5209" i="1"/>
  <c r="L5209" i="1"/>
  <c r="AB2122" i="1"/>
  <c r="AA2122" i="1"/>
  <c r="L2122" i="1"/>
  <c r="AB1210" i="1"/>
  <c r="AA1210" i="1"/>
  <c r="L1210" i="1"/>
  <c r="AB3967" i="1"/>
  <c r="AA3967" i="1"/>
  <c r="L3967" i="1"/>
  <c r="AB2852" i="1"/>
  <c r="AA2852" i="1"/>
  <c r="L2852" i="1"/>
  <c r="AB3370" i="1"/>
  <c r="AA3370" i="1"/>
  <c r="L3370" i="1"/>
  <c r="AB6015" i="1"/>
  <c r="AA6015" i="1"/>
  <c r="L6015" i="1"/>
  <c r="AB392" i="1"/>
  <c r="AA392" i="1"/>
  <c r="L392" i="1"/>
  <c r="AB4884" i="1"/>
  <c r="AA4884" i="1"/>
  <c r="L4884" i="1"/>
  <c r="AB1366" i="1"/>
  <c r="AA1366" i="1"/>
  <c r="L1366" i="1"/>
  <c r="AB4970" i="1"/>
  <c r="AA4970" i="1"/>
  <c r="L4970" i="1"/>
  <c r="AB5800" i="1"/>
  <c r="AA5800" i="1"/>
  <c r="L5800" i="1"/>
  <c r="AB1554" i="1"/>
  <c r="AA1554" i="1"/>
  <c r="L1554" i="1"/>
  <c r="AB917" i="1"/>
  <c r="AA917" i="1"/>
  <c r="L917" i="1"/>
  <c r="AB5007" i="1"/>
  <c r="AA5007" i="1"/>
  <c r="L5007" i="1"/>
  <c r="AB5010" i="1"/>
  <c r="AA5010" i="1"/>
  <c r="L5010" i="1"/>
  <c r="AB916" i="1"/>
  <c r="AA916" i="1"/>
  <c r="L916" i="1"/>
  <c r="AB4107" i="1"/>
  <c r="AA4107" i="1"/>
  <c r="L4107" i="1"/>
  <c r="AB2813" i="1"/>
  <c r="AA2813" i="1"/>
  <c r="L2813" i="1"/>
  <c r="AB2796" i="1"/>
  <c r="AA2796" i="1"/>
  <c r="L2796" i="1"/>
  <c r="AB3442" i="1"/>
  <c r="AA3442" i="1"/>
  <c r="L3442" i="1"/>
  <c r="AC4253" i="1"/>
  <c r="AB4253" i="1"/>
  <c r="AA4253" i="1"/>
  <c r="L4253" i="1"/>
  <c r="AB3700" i="1"/>
  <c r="AA3700" i="1"/>
  <c r="L3700" i="1"/>
  <c r="AB3656" i="1"/>
  <c r="AA3656" i="1"/>
  <c r="L3656" i="1"/>
  <c r="AB4618" i="1"/>
  <c r="AA4618" i="1"/>
  <c r="L4618" i="1"/>
  <c r="AB4028" i="1"/>
  <c r="AA4028" i="1"/>
  <c r="L4028" i="1"/>
  <c r="AB3770" i="1"/>
  <c r="AA3770" i="1"/>
  <c r="L3770" i="1"/>
  <c r="AB3095" i="1"/>
  <c r="AA3095" i="1"/>
  <c r="L3095" i="1"/>
  <c r="AB915" i="1"/>
  <c r="AA915" i="1"/>
  <c r="L915" i="1"/>
  <c r="AB5192" i="1"/>
  <c r="AA5192" i="1"/>
  <c r="L5192" i="1"/>
  <c r="AB5208" i="1"/>
  <c r="AA5208" i="1"/>
  <c r="L5208" i="1"/>
  <c r="AC4808" i="1"/>
  <c r="AB4808" i="1"/>
  <c r="AA4808" i="1"/>
  <c r="L4808" i="1"/>
  <c r="AB4807" i="1"/>
  <c r="AA4807" i="1"/>
  <c r="L4807" i="1"/>
  <c r="AB6322" i="1"/>
  <c r="AA6322" i="1"/>
  <c r="L6322" i="1"/>
  <c r="AB236" i="1"/>
  <c r="AA236" i="1"/>
  <c r="L236" i="1"/>
  <c r="AB1451" i="1"/>
  <c r="AA1451" i="1"/>
  <c r="L1451" i="1"/>
  <c r="AB2599" i="1"/>
  <c r="AA2599" i="1"/>
  <c r="L2599" i="1"/>
  <c r="AB837" i="1"/>
  <c r="AA837" i="1"/>
  <c r="L837" i="1"/>
  <c r="AB2647" i="1"/>
  <c r="AA2647" i="1"/>
  <c r="L2647" i="1"/>
  <c r="AB5699" i="1"/>
  <c r="AA5699" i="1"/>
  <c r="L5699" i="1"/>
  <c r="AB2903" i="1"/>
  <c r="AA2903" i="1"/>
  <c r="L2903" i="1"/>
  <c r="AB2902" i="1"/>
  <c r="AA2902" i="1"/>
  <c r="L2902" i="1"/>
  <c r="AB4095" i="1"/>
  <c r="AA4095" i="1"/>
  <c r="L4095" i="1"/>
  <c r="AC3369" i="1"/>
  <c r="AB3369" i="1"/>
  <c r="AA3369" i="1"/>
  <c r="L3369" i="1"/>
  <c r="AC5714" i="1"/>
  <c r="AB5714" i="1"/>
  <c r="AA5714" i="1"/>
  <c r="L5714" i="1"/>
  <c r="AB4726" i="1"/>
  <c r="AA4726" i="1"/>
  <c r="L4726" i="1"/>
  <c r="AB1633" i="1"/>
  <c r="AA1633" i="1"/>
  <c r="L1633" i="1"/>
  <c r="AB4725" i="1"/>
  <c r="AA4725" i="1"/>
  <c r="L4725" i="1"/>
  <c r="AB5179" i="1"/>
  <c r="AA5179" i="1"/>
  <c r="L5179" i="1"/>
  <c r="AB745" i="1"/>
  <c r="AA745" i="1"/>
  <c r="L745" i="1"/>
  <c r="AB744" i="1"/>
  <c r="AA744" i="1"/>
  <c r="L744" i="1"/>
  <c r="AB3290" i="1"/>
  <c r="AA3290" i="1"/>
  <c r="L3290" i="1"/>
  <c r="AB4558" i="1"/>
  <c r="AA4558" i="1"/>
  <c r="L4558" i="1"/>
  <c r="AB2390" i="1"/>
  <c r="AA2390" i="1"/>
  <c r="L2390" i="1"/>
  <c r="AB5112" i="1"/>
  <c r="AA5112" i="1"/>
  <c r="L5112" i="1"/>
  <c r="AB5105" i="1"/>
  <c r="AA5105" i="1"/>
  <c r="L5105" i="1"/>
  <c r="AB3525" i="1"/>
  <c r="AA3525" i="1"/>
  <c r="L3525" i="1"/>
  <c r="AB5100" i="1"/>
  <c r="AA5100" i="1"/>
  <c r="L5100" i="1"/>
  <c r="AB3489" i="1"/>
  <c r="AA3489" i="1"/>
  <c r="L3489" i="1"/>
  <c r="AB143" i="1"/>
  <c r="AA143" i="1"/>
  <c r="L143" i="1"/>
  <c r="AB142" i="1"/>
  <c r="AA142" i="1"/>
  <c r="L142" i="1"/>
  <c r="AB141" i="1"/>
  <c r="AA141" i="1"/>
  <c r="L141" i="1"/>
  <c r="AB3699" i="1"/>
  <c r="AA3699" i="1"/>
  <c r="L3699" i="1"/>
  <c r="AB2777" i="1"/>
  <c r="AA2777" i="1"/>
  <c r="L2777" i="1"/>
  <c r="AC988" i="1"/>
  <c r="AB988" i="1"/>
  <c r="AA988" i="1"/>
  <c r="L988" i="1"/>
  <c r="AB4617" i="1"/>
  <c r="AA4617" i="1"/>
  <c r="L4617" i="1"/>
  <c r="AB4121" i="1"/>
  <c r="AA4121" i="1"/>
  <c r="L4121" i="1"/>
  <c r="AB2646" i="1"/>
  <c r="AA2646" i="1"/>
  <c r="L2646" i="1"/>
  <c r="AB3289" i="1"/>
  <c r="AA3289" i="1"/>
  <c r="L3289" i="1"/>
  <c r="AC1143" i="1"/>
  <c r="AB1143" i="1"/>
  <c r="AA1143" i="1"/>
  <c r="L1143" i="1"/>
  <c r="AB1797" i="1"/>
  <c r="AA1797" i="1"/>
  <c r="L1797" i="1"/>
  <c r="AB1778" i="1"/>
  <c r="AA1778" i="1"/>
  <c r="L1778" i="1"/>
  <c r="L70" i="1"/>
  <c r="L1329" i="1"/>
  <c r="L2735" i="1"/>
  <c r="L5515" i="1"/>
  <c r="L3774" i="1"/>
  <c r="L3779" i="1"/>
  <c r="L3781" i="1"/>
  <c r="L3019" i="1"/>
  <c r="L5854" i="1"/>
  <c r="L2736" i="1"/>
  <c r="L1456" i="1"/>
  <c r="L6016" i="1"/>
  <c r="L4570" i="1"/>
  <c r="L2275" i="1"/>
  <c r="L3" i="1"/>
  <c r="X3" i="1"/>
  <c r="Y3" i="1"/>
  <c r="AA3" i="1" s="1"/>
  <c r="Z3" i="1"/>
  <c r="AB3" i="1" s="1"/>
  <c r="L345" i="1"/>
  <c r="X345" i="1"/>
  <c r="Y345" i="1"/>
  <c r="Z345" i="1"/>
  <c r="AB345" i="1" s="1"/>
  <c r="AA345" i="1"/>
  <c r="L1385" i="1"/>
  <c r="L1386" i="1"/>
  <c r="M1386" i="1"/>
  <c r="L5671" i="1"/>
  <c r="L5654" i="1"/>
  <c r="L4571" i="1"/>
  <c r="L3134" i="1"/>
  <c r="AA3134" i="1"/>
  <c r="AB3134" i="1"/>
  <c r="AC3134" i="1"/>
  <c r="L571" i="1"/>
  <c r="L5516" i="1"/>
  <c r="L3805" i="1"/>
  <c r="L5222" i="1"/>
  <c r="L629" i="1"/>
  <c r="L4543" i="1"/>
  <c r="L4426" i="1"/>
  <c r="AA4426" i="1"/>
  <c r="AB4426" i="1"/>
  <c r="AC4426" i="1"/>
  <c r="L1191" i="1"/>
  <c r="L1247" i="1"/>
  <c r="L1330" i="1"/>
  <c r="L2277" i="1"/>
  <c r="L4149" i="1"/>
  <c r="L4140" i="1"/>
  <c r="L3718" i="1"/>
  <c r="L2577" i="1"/>
  <c r="L1683" i="1"/>
  <c r="L1684" i="1"/>
  <c r="L2030" i="1"/>
  <c r="L2475" i="1"/>
  <c r="L2905" i="1"/>
  <c r="AA2905" i="1"/>
  <c r="AB2905" i="1"/>
  <c r="AC2905" i="1"/>
  <c r="L5809" i="1"/>
  <c r="AA5809" i="1"/>
  <c r="AB5809" i="1"/>
  <c r="AC5809" i="1"/>
  <c r="L5778" i="1"/>
  <c r="AA5778" i="1"/>
  <c r="AB5778" i="1"/>
  <c r="L4384" i="1"/>
  <c r="L2578" i="1"/>
  <c r="L5815" i="1"/>
  <c r="L622" i="1"/>
  <c r="AA622" i="1"/>
  <c r="AB622" i="1"/>
  <c r="L1912" i="1"/>
  <c r="L2917" i="1"/>
  <c r="AA2917" i="1"/>
  <c r="AB2917" i="1"/>
  <c r="AC2917" i="1"/>
  <c r="L1913" i="1"/>
  <c r="L4905" i="1"/>
  <c r="L4304" i="1"/>
  <c r="L5290" i="1"/>
  <c r="AA5290" i="1"/>
  <c r="AB5290" i="1"/>
  <c r="AC5290" i="1"/>
  <c r="L88" i="1"/>
  <c r="AA88" i="1"/>
  <c r="AB88" i="1"/>
  <c r="AC88" i="1"/>
  <c r="L5757" i="1"/>
  <c r="L3450" i="1"/>
  <c r="L2352" i="1"/>
  <c r="L3081" i="1"/>
  <c r="AA3081" i="1"/>
  <c r="AB3081" i="1"/>
  <c r="AC3081" i="1"/>
  <c r="L1103" i="1"/>
  <c r="L5772" i="1"/>
  <c r="L1331" i="1"/>
  <c r="L483" i="1"/>
  <c r="L4461" i="1"/>
  <c r="L3763" i="1"/>
  <c r="L3996" i="1"/>
  <c r="L3496" i="1"/>
  <c r="L4227" i="1"/>
  <c r="L5128" i="1"/>
  <c r="AA5128" i="1"/>
  <c r="AB5128" i="1"/>
  <c r="AC5128" i="1"/>
  <c r="L1122" i="1"/>
  <c r="L4228" i="1"/>
  <c r="L572" i="1"/>
  <c r="AA572" i="1"/>
  <c r="AB572" i="1"/>
  <c r="AC572" i="1"/>
  <c r="L228" i="1"/>
  <c r="L302" i="1"/>
  <c r="L303" i="1"/>
  <c r="L762" i="1"/>
  <c r="AA762" i="1"/>
  <c r="AB762" i="1"/>
  <c r="AC762" i="1"/>
  <c r="L1346" i="1"/>
  <c r="L229" i="1"/>
  <c r="L4572" i="1"/>
  <c r="L144" i="1"/>
  <c r="L189" i="1"/>
  <c r="L4573" i="1"/>
  <c r="L5367" i="1"/>
  <c r="L4279" i="1"/>
  <c r="AA4279" i="1"/>
  <c r="AB4279" i="1"/>
  <c r="AC4279" i="1"/>
  <c r="L3393" i="1"/>
  <c r="L4916" i="1"/>
  <c r="L127" i="1"/>
  <c r="L4731" i="1"/>
  <c r="L442" i="1"/>
  <c r="L2228" i="1"/>
  <c r="AA2228" i="1"/>
  <c r="AB2228" i="1"/>
  <c r="AC2228" i="1"/>
  <c r="L5608" i="1"/>
  <c r="L2579" i="1"/>
  <c r="L6128" i="1"/>
  <c r="L2365" i="1"/>
  <c r="L1272" i="1"/>
  <c r="AA1272" i="1"/>
  <c r="AB1272" i="1"/>
  <c r="AC1272" i="1"/>
  <c r="L128" i="1"/>
  <c r="L2259" i="1"/>
  <c r="L2295" i="1"/>
  <c r="L5045" i="1"/>
  <c r="L576" i="1"/>
  <c r="L2061" i="1"/>
  <c r="L3497" i="1"/>
  <c r="L577" i="1"/>
  <c r="L2994" i="1"/>
  <c r="L23" i="1"/>
  <c r="L4574" i="1"/>
  <c r="L6144" i="1"/>
  <c r="L5870" i="1"/>
  <c r="L5894" i="1"/>
  <c r="L4575" i="1"/>
  <c r="L4576" i="1"/>
  <c r="L1564" i="1"/>
  <c r="L3618" i="1"/>
  <c r="L4122" i="1"/>
  <c r="L5788" i="1"/>
  <c r="L5557" i="1"/>
  <c r="L13" i="1"/>
  <c r="L5473" i="1"/>
  <c r="L5700" i="1"/>
  <c r="L6129" i="1"/>
  <c r="L5701" i="1"/>
  <c r="L936" i="1"/>
  <c r="AA936" i="1"/>
  <c r="AB936" i="1"/>
  <c r="AC936" i="1"/>
  <c r="L707" i="1"/>
  <c r="L3750" i="1"/>
  <c r="L1010" i="1"/>
  <c r="L4373" i="1"/>
  <c r="L1493" i="1"/>
  <c r="L2373" i="1"/>
  <c r="L2184" i="1"/>
  <c r="L3020" i="1"/>
  <c r="L4152" i="1"/>
  <c r="L270" i="1"/>
  <c r="L4529" i="1"/>
  <c r="L4825" i="1"/>
  <c r="L3952" i="1"/>
  <c r="L3955" i="1"/>
  <c r="L3959" i="1"/>
  <c r="L3962" i="1"/>
  <c r="L2287" i="1"/>
  <c r="L4828" i="1"/>
  <c r="L4829" i="1"/>
  <c r="L4830" i="1"/>
  <c r="L2500" i="1"/>
  <c r="L242" i="1"/>
  <c r="L150" i="1"/>
  <c r="AA150" i="1"/>
  <c r="AB150" i="1"/>
  <c r="AC150" i="1"/>
  <c r="L1423" i="1"/>
  <c r="L2188" i="1"/>
  <c r="L798" i="1"/>
  <c r="L2571" i="1"/>
  <c r="L1389" i="1"/>
  <c r="L1015" i="1"/>
  <c r="L2296" i="1"/>
  <c r="L2189" i="1"/>
  <c r="L399" i="1"/>
  <c r="L2819" i="1"/>
  <c r="L2821" i="1"/>
  <c r="L2823" i="1"/>
  <c r="L400" i="1"/>
  <c r="L3527" i="1"/>
  <c r="L5579" i="1"/>
  <c r="L401" i="1"/>
  <c r="L1217" i="1"/>
  <c r="L5580" i="1"/>
  <c r="L2949" i="1"/>
  <c r="L2950" i="1"/>
  <c r="L2951" i="1"/>
  <c r="L5380" i="1"/>
  <c r="L271" i="1"/>
  <c r="L5789" i="1"/>
  <c r="AA5789" i="1"/>
  <c r="AB5789" i="1"/>
  <c r="AC5789" i="1"/>
  <c r="L5796" i="1"/>
  <c r="AA5796" i="1"/>
  <c r="AB5796" i="1"/>
  <c r="AC5796" i="1"/>
  <c r="L1149" i="1"/>
  <c r="L2952" i="1"/>
  <c r="L5517" i="1"/>
  <c r="L697" i="1"/>
  <c r="L4259" i="1"/>
  <c r="L3135" i="1"/>
  <c r="AA3135" i="1"/>
  <c r="AB3135" i="1"/>
  <c r="AC3135" i="1"/>
  <c r="L3141" i="1"/>
  <c r="AA3141" i="1"/>
  <c r="AB3141" i="1"/>
  <c r="AC3141" i="1"/>
  <c r="L542" i="1"/>
  <c r="L5609" i="1"/>
  <c r="AA5609" i="1"/>
  <c r="AB5609" i="1"/>
  <c r="AC5609" i="1"/>
  <c r="L5619" i="1"/>
  <c r="L1638" i="1"/>
  <c r="L732" i="1"/>
  <c r="L134" i="1"/>
  <c r="L175" i="1"/>
  <c r="L767" i="1"/>
  <c r="L5361" i="1"/>
  <c r="L5790" i="1"/>
  <c r="L5233" i="1"/>
  <c r="L4050" i="1"/>
  <c r="L1616" i="1"/>
  <c r="L2918" i="1"/>
  <c r="AA2918" i="1"/>
  <c r="AB2918" i="1"/>
  <c r="AC2918" i="1"/>
  <c r="L2931" i="1"/>
  <c r="AA2931" i="1"/>
  <c r="AB2931" i="1"/>
  <c r="AC2931" i="1"/>
  <c r="L3295" i="1"/>
  <c r="AA3295" i="1"/>
  <c r="AB3295" i="1"/>
  <c r="AC3295" i="1"/>
  <c r="L4997" i="1"/>
  <c r="L1218" i="1"/>
  <c r="L1260" i="1"/>
  <c r="L3833" i="1"/>
  <c r="L3858" i="1"/>
  <c r="L1433" i="1"/>
  <c r="L5291" i="1"/>
  <c r="L1396" i="1"/>
  <c r="L1675" i="1"/>
  <c r="L5751" i="1"/>
  <c r="L3142" i="1"/>
  <c r="L4530" i="1"/>
  <c r="L3592" i="1"/>
  <c r="L2190" i="1"/>
  <c r="L1054" i="1"/>
  <c r="AA1054" i="1"/>
  <c r="AB1054" i="1"/>
  <c r="AC1054" i="1"/>
  <c r="L951" i="1"/>
  <c r="L1570" i="1"/>
  <c r="L1571" i="1"/>
  <c r="L1055" i="1"/>
  <c r="L5587" i="1"/>
  <c r="AA5587" i="1"/>
  <c r="AB5587" i="1"/>
  <c r="AC5587" i="1"/>
  <c r="L3785" i="1"/>
  <c r="L3498" i="1"/>
  <c r="L2362" i="1"/>
  <c r="L5588" i="1"/>
  <c r="L1056" i="1"/>
  <c r="L352" i="1"/>
  <c r="L363" i="1"/>
  <c r="L353" i="1"/>
  <c r="AA353" i="1"/>
  <c r="AB353" i="1"/>
  <c r="AC353" i="1"/>
  <c r="L364" i="1"/>
  <c r="AA364" i="1"/>
  <c r="AB364" i="1"/>
  <c r="AC364" i="1"/>
  <c r="L2688" i="1"/>
  <c r="L5702" i="1"/>
  <c r="L2689" i="1"/>
  <c r="L4183" i="1"/>
  <c r="L2440" i="1"/>
  <c r="L2312" i="1"/>
  <c r="L2434" i="1"/>
  <c r="L2737" i="1"/>
  <c r="L5734" i="1"/>
  <c r="L1367" i="1"/>
  <c r="L1039" i="1"/>
  <c r="L3775" i="1"/>
  <c r="L1685" i="1"/>
  <c r="L965" i="1"/>
  <c r="L251" i="1"/>
  <c r="L5555" i="1"/>
  <c r="AA5555" i="1"/>
  <c r="AB5555" i="1"/>
  <c r="AC5555" i="1"/>
  <c r="L5589" i="1"/>
  <c r="L2953" i="1"/>
  <c r="L496" i="1"/>
  <c r="L1057" i="1"/>
  <c r="AA1057" i="1"/>
  <c r="AB1057" i="1"/>
  <c r="L398" i="1"/>
  <c r="L5381" i="1"/>
  <c r="X5381" i="1"/>
  <c r="AA5381" i="1"/>
  <c r="AB5381" i="1"/>
  <c r="L190" i="1"/>
  <c r="L1971" i="1"/>
  <c r="L6164" i="1"/>
  <c r="L4981" i="1"/>
  <c r="L1412" i="1"/>
  <c r="L1127" i="1"/>
  <c r="AA1127" i="1"/>
  <c r="AB1127" i="1"/>
  <c r="AC1127" i="1"/>
  <c r="L191" i="1"/>
  <c r="L783" i="1"/>
  <c r="L431" i="1"/>
  <c r="L1691" i="1"/>
  <c r="L5424" i="1"/>
  <c r="L3350" i="1"/>
  <c r="X3350" i="1"/>
  <c r="L5425" i="1"/>
  <c r="L1128" i="1"/>
  <c r="L1799" i="1"/>
  <c r="L5066" i="1"/>
  <c r="L4831" i="1"/>
  <c r="L5492" i="1"/>
  <c r="L5776" i="1"/>
  <c r="L2191" i="1"/>
  <c r="L1219" i="1"/>
  <c r="L1003" i="1"/>
  <c r="L3453" i="1"/>
  <c r="L1004" i="1"/>
  <c r="L4832" i="1"/>
  <c r="L304" i="1"/>
  <c r="L815" i="1"/>
  <c r="L816" i="1"/>
  <c r="L1022" i="1"/>
  <c r="L1027" i="1"/>
  <c r="L1036" i="1"/>
  <c r="L1037" i="1"/>
  <c r="L1028" i="1"/>
  <c r="L4374" i="1"/>
  <c r="L6152" i="1"/>
  <c r="L3719" i="1"/>
  <c r="L2368" i="1"/>
  <c r="L2369" i="1"/>
  <c r="L966" i="1"/>
  <c r="L5382" i="1"/>
  <c r="L5484" i="1"/>
  <c r="L4184" i="1"/>
  <c r="L1997" i="1"/>
  <c r="L4691" i="1"/>
  <c r="L2164" i="1"/>
  <c r="L2400" i="1"/>
  <c r="L1136" i="1"/>
  <c r="L1029" i="1"/>
  <c r="L1703" i="1"/>
  <c r="L2441" i="1"/>
  <c r="L2738" i="1"/>
  <c r="L6142" i="1"/>
  <c r="L443" i="1"/>
  <c r="L559" i="1"/>
  <c r="L3216" i="1"/>
  <c r="L3834" i="1"/>
  <c r="AA3834" i="1"/>
  <c r="AB3834" i="1"/>
  <c r="AC3834" i="1"/>
  <c r="L667" i="1"/>
  <c r="L2111" i="1"/>
  <c r="L4153" i="1"/>
  <c r="L4385" i="1"/>
  <c r="L580" i="1"/>
  <c r="L583" i="1"/>
  <c r="AA583" i="1"/>
  <c r="AB583" i="1"/>
  <c r="AC583" i="1"/>
  <c r="L1413" i="1"/>
  <c r="AA1413" i="1"/>
  <c r="AB1413" i="1"/>
  <c r="AC1413" i="1"/>
  <c r="L218" i="1"/>
  <c r="L630" i="1"/>
  <c r="L5303" i="1"/>
  <c r="L6058" i="1"/>
  <c r="L2100" i="1"/>
  <c r="L2396" i="1"/>
  <c r="L2161" i="1"/>
  <c r="L2165" i="1"/>
  <c r="L1023" i="1"/>
  <c r="L3911" i="1"/>
  <c r="L1494" i="1"/>
  <c r="L2932" i="1"/>
  <c r="L1490" i="1"/>
  <c r="L1495" i="1"/>
  <c r="L5383" i="1"/>
  <c r="L135" i="1"/>
  <c r="L1848" i="1"/>
  <c r="L3318" i="1"/>
  <c r="L4917" i="1"/>
  <c r="L3912" i="1"/>
  <c r="L2625" i="1"/>
  <c r="L2478" i="1"/>
  <c r="L2484" i="1"/>
  <c r="L219" i="1"/>
  <c r="L444" i="1"/>
  <c r="L737" i="1"/>
  <c r="L6165" i="1"/>
  <c r="L2439" i="1"/>
  <c r="L2108" i="1"/>
  <c r="L5635" i="1"/>
  <c r="L2374" i="1"/>
  <c r="L5636" i="1"/>
  <c r="L4544" i="1"/>
  <c r="AA4544" i="1"/>
  <c r="AB4544" i="1"/>
  <c r="AC4544" i="1"/>
  <c r="L5245" i="1"/>
  <c r="L3319" i="1"/>
  <c r="L3232" i="1"/>
  <c r="L3349" i="1"/>
  <c r="L6166" i="1"/>
  <c r="L3835" i="1"/>
  <c r="L3859" i="1"/>
  <c r="L5246" i="1"/>
  <c r="L1565" i="1"/>
  <c r="L1457" i="1"/>
  <c r="L24" i="1"/>
  <c r="L1454" i="1"/>
  <c r="L6167" i="1"/>
  <c r="L2976" i="1"/>
  <c r="L3021" i="1"/>
  <c r="AA3021" i="1"/>
  <c r="AB3021" i="1"/>
  <c r="AC3021" i="1"/>
  <c r="L560" i="1"/>
  <c r="L283" i="1"/>
  <c r="L305" i="1"/>
  <c r="L4462" i="1"/>
  <c r="L3143" i="1"/>
  <c r="L5292" i="1"/>
  <c r="L2401" i="1"/>
  <c r="L5247" i="1"/>
  <c r="L4577" i="1"/>
  <c r="L5248" i="1"/>
  <c r="L5368" i="1"/>
  <c r="L3308" i="1"/>
  <c r="L1550" i="1"/>
  <c r="L4150" i="1"/>
  <c r="L220" i="1"/>
  <c r="L221" i="1"/>
  <c r="L5616" i="1"/>
  <c r="L1399" i="1"/>
  <c r="L848" i="1"/>
  <c r="L1098" i="1"/>
  <c r="L5627" i="1"/>
  <c r="L5628" i="1"/>
  <c r="L3987" i="1"/>
  <c r="L1273" i="1"/>
  <c r="L5558" i="1"/>
  <c r="L2086" i="1"/>
  <c r="L2236" i="1"/>
  <c r="L4154" i="1"/>
  <c r="L2288" i="1"/>
  <c r="L5655" i="1"/>
  <c r="L5631" i="1"/>
  <c r="L6036" i="1"/>
  <c r="Z6036" i="1"/>
  <c r="AB6036" i="1" s="1"/>
  <c r="AA6036" i="1"/>
  <c r="L1165" i="1"/>
  <c r="L1095" i="1"/>
  <c r="L4254" i="1"/>
  <c r="L5055" i="1"/>
  <c r="L3593" i="1"/>
  <c r="L445" i="1"/>
  <c r="L4850" i="1"/>
  <c r="L4375" i="1"/>
  <c r="L161" i="1"/>
  <c r="L1833" i="1"/>
  <c r="L4072" i="1"/>
  <c r="L5384" i="1"/>
  <c r="L3751" i="1"/>
  <c r="AA3751" i="1"/>
  <c r="AB3751" i="1"/>
  <c r="AC3751" i="1"/>
  <c r="L5106" i="1"/>
  <c r="L1377" i="1"/>
  <c r="L4376" i="1"/>
  <c r="L5656" i="1"/>
  <c r="L3454" i="1"/>
  <c r="L3720" i="1"/>
  <c r="L5510" i="1"/>
  <c r="L4669" i="1"/>
  <c r="L3455" i="1"/>
  <c r="L4756" i="1"/>
  <c r="L543" i="1"/>
  <c r="L544" i="1"/>
  <c r="L4975" i="1"/>
  <c r="L4115" i="1"/>
  <c r="L545" i="1"/>
  <c r="L1566" i="1"/>
  <c r="L1643" i="1"/>
  <c r="L5107" i="1"/>
  <c r="L5426" i="1"/>
  <c r="L842" i="1"/>
  <c r="L1581" i="1"/>
  <c r="L1652" i="1"/>
  <c r="L4427" i="1"/>
  <c r="AA4427" i="1"/>
  <c r="AB4427" i="1"/>
  <c r="AC4427" i="1"/>
  <c r="L3160" i="1"/>
  <c r="L3022" i="1"/>
  <c r="AA3022" i="1"/>
  <c r="AB3022" i="1"/>
  <c r="AC3022" i="1"/>
  <c r="L1046" i="1"/>
  <c r="L1586" i="1"/>
  <c r="L2192" i="1"/>
  <c r="L2207" i="1"/>
  <c r="L1587" i="1"/>
  <c r="L651" i="1"/>
  <c r="L3752" i="1"/>
  <c r="AA3752" i="1"/>
  <c r="AB3752" i="1"/>
  <c r="AC3752" i="1"/>
  <c r="L3262" i="1"/>
  <c r="L854" i="1"/>
  <c r="L3100" i="1"/>
  <c r="L2739" i="1"/>
  <c r="L1540" i="1"/>
  <c r="L1599" i="1"/>
  <c r="L4032" i="1"/>
  <c r="L469" i="1"/>
  <c r="L677" i="1"/>
  <c r="AA677" i="1"/>
  <c r="AB677" i="1"/>
  <c r="AC677" i="1"/>
  <c r="L4400" i="1"/>
  <c r="AA4400" i="1"/>
  <c r="AB4400" i="1"/>
  <c r="AC4400" i="1"/>
  <c r="L136" i="1"/>
  <c r="L1849" i="1"/>
  <c r="L4531" i="1"/>
  <c r="L4280" i="1"/>
  <c r="L3735" i="1"/>
  <c r="L2182" i="1"/>
  <c r="L5077" i="1"/>
  <c r="L3836" i="1"/>
  <c r="AA3836" i="1"/>
  <c r="AB3836" i="1"/>
  <c r="AC3836" i="1"/>
  <c r="L3860" i="1"/>
  <c r="AA3860" i="1"/>
  <c r="AB3860" i="1"/>
  <c r="AC3860" i="1"/>
  <c r="L129" i="1"/>
  <c r="L918" i="1"/>
  <c r="L3657" i="1"/>
  <c r="L3628" i="1"/>
  <c r="AA3628" i="1"/>
  <c r="AB3628" i="1"/>
  <c r="AC3628" i="1"/>
  <c r="L1030" i="1"/>
  <c r="L5385" i="1"/>
  <c r="AA5385" i="1"/>
  <c r="AB5385" i="1"/>
  <c r="AC5385" i="1"/>
  <c r="L5369" i="1"/>
  <c r="L3067" i="1"/>
  <c r="L784" i="1"/>
  <c r="L1458" i="1"/>
  <c r="L2740" i="1"/>
  <c r="L3793" i="1"/>
  <c r="AA3793" i="1"/>
  <c r="AB3793" i="1"/>
  <c r="AC3793" i="1"/>
  <c r="L709" i="1"/>
  <c r="L967" i="1"/>
  <c r="L581" i="1"/>
  <c r="L1591" i="1"/>
  <c r="L3499" i="1"/>
  <c r="L792" i="1"/>
  <c r="L5293" i="1"/>
  <c r="AA5293" i="1"/>
  <c r="AB5293" i="1"/>
  <c r="AC5293" i="1"/>
  <c r="L4707" i="1"/>
  <c r="L2857" i="1"/>
  <c r="L306" i="1"/>
  <c r="L3658" i="1"/>
  <c r="L828" i="1"/>
  <c r="L6168" i="1"/>
  <c r="L2585" i="1"/>
  <c r="L3528" i="1"/>
  <c r="L952" i="1"/>
  <c r="L162" i="1"/>
  <c r="L3119" i="1"/>
  <c r="L485" i="1"/>
  <c r="L479" i="1"/>
  <c r="L1110" i="1"/>
  <c r="L1446" i="1"/>
  <c r="L176" i="1"/>
  <c r="L730" i="1"/>
  <c r="L1111" i="1"/>
  <c r="L3101" i="1"/>
  <c r="L45" i="1"/>
  <c r="L657" i="1"/>
  <c r="L4545" i="1"/>
  <c r="AA4545" i="1"/>
  <c r="AB4545" i="1"/>
  <c r="AC4545" i="1"/>
  <c r="L1266" i="1"/>
  <c r="L3659" i="1"/>
  <c r="L2167" i="1"/>
  <c r="L1424" i="1"/>
  <c r="L354" i="1"/>
  <c r="X354" i="1"/>
  <c r="Y354" i="1"/>
  <c r="AA354" i="1" s="1"/>
  <c r="Z354" i="1"/>
  <c r="AB354" i="1"/>
  <c r="AC354" i="1"/>
  <c r="L365" i="1"/>
  <c r="X365" i="1"/>
  <c r="Y365" i="1"/>
  <c r="AA365" i="1" s="1"/>
  <c r="Z365" i="1"/>
  <c r="AB365" i="1" s="1"/>
  <c r="L3606" i="1"/>
  <c r="L830" i="1"/>
  <c r="L835" i="1"/>
  <c r="L3102" i="1"/>
  <c r="L2260" i="1"/>
  <c r="L3721" i="1"/>
  <c r="L5386" i="1"/>
  <c r="X5386" i="1"/>
  <c r="L5313" i="1"/>
  <c r="L5234" i="1"/>
  <c r="AA5234" i="1"/>
  <c r="AB5234" i="1"/>
  <c r="AC5234" i="1"/>
  <c r="L2572" i="1"/>
  <c r="L528" i="1"/>
  <c r="L2573" i="1"/>
  <c r="L1508" i="1"/>
  <c r="AA1508" i="1"/>
  <c r="AB1508" i="1"/>
  <c r="AC1508" i="1"/>
  <c r="L529" i="1"/>
  <c r="L1901" i="1"/>
  <c r="L3594" i="1"/>
  <c r="L1496" i="1"/>
  <c r="L1513" i="1"/>
  <c r="L470" i="1"/>
  <c r="L3595" i="1"/>
  <c r="L995" i="1"/>
  <c r="L1058" i="1"/>
  <c r="L1059" i="1"/>
  <c r="L4168" i="1"/>
  <c r="L4771" i="1"/>
  <c r="L750" i="1"/>
  <c r="L4281" i="1"/>
  <c r="L3722" i="1"/>
  <c r="AA3722" i="1"/>
  <c r="AB3722" i="1"/>
  <c r="AC3722" i="1"/>
  <c r="L1824" i="1"/>
  <c r="L6017" i="1"/>
  <c r="L5540" i="1"/>
  <c r="L5556" i="1"/>
  <c r="L5559" i="1"/>
  <c r="L603" i="1"/>
  <c r="L5570" i="1"/>
  <c r="L607" i="1"/>
  <c r="L5576" i="1"/>
  <c r="L5581" i="1"/>
  <c r="L616" i="1"/>
  <c r="AA616" i="1"/>
  <c r="AB616" i="1"/>
  <c r="AC616" i="1"/>
  <c r="L1686" i="1"/>
  <c r="L617" i="1"/>
  <c r="L6037" i="1"/>
  <c r="L5832" i="1"/>
  <c r="L1820" i="1"/>
  <c r="L5501" i="1"/>
  <c r="L4185" i="1"/>
  <c r="L530" i="1"/>
  <c r="L1756" i="1"/>
  <c r="L1781" i="1"/>
  <c r="L2954" i="1"/>
  <c r="L5440" i="1"/>
  <c r="L1883" i="1"/>
  <c r="L710" i="1"/>
  <c r="L1514" i="1"/>
  <c r="L3217" i="1"/>
  <c r="AA3217" i="1"/>
  <c r="AB3217" i="1"/>
  <c r="AC3217" i="1"/>
  <c r="L3351" i="1"/>
  <c r="L4073" i="1"/>
  <c r="L2858" i="1"/>
  <c r="L5637" i="1"/>
  <c r="L1400" i="1"/>
  <c r="AA1400" i="1"/>
  <c r="AB1400" i="1"/>
  <c r="AC1400" i="1"/>
  <c r="L3161" i="1"/>
  <c r="L2031" i="1"/>
  <c r="L2730" i="1"/>
  <c r="L2731" i="1"/>
  <c r="L3125" i="1"/>
  <c r="L3127" i="1"/>
  <c r="L1035" i="1"/>
  <c r="L658" i="1"/>
  <c r="L4282" i="1"/>
  <c r="L905" i="1"/>
  <c r="L1166" i="1"/>
  <c r="L1167" i="1"/>
  <c r="L1182" i="1"/>
  <c r="L1168" i="1"/>
  <c r="L1169" i="1"/>
  <c r="L1170" i="1"/>
  <c r="L3558" i="1"/>
  <c r="AA3558" i="1"/>
  <c r="AB3558" i="1"/>
  <c r="AC3558" i="1"/>
  <c r="L4552" i="1"/>
  <c r="L2977" i="1"/>
  <c r="L1171" i="1"/>
  <c r="L3559" i="1"/>
  <c r="Z3559" i="1"/>
  <c r="AB3559" i="1" s="1"/>
  <c r="AA3559" i="1"/>
  <c r="L3572" i="1"/>
  <c r="Z3572" i="1"/>
  <c r="AB3572" i="1" s="1"/>
  <c r="AA3572" i="1"/>
  <c r="L3596" i="1"/>
  <c r="Z3596" i="1"/>
  <c r="AA3596" i="1"/>
  <c r="AB3596" i="1"/>
  <c r="AC3596" i="1"/>
  <c r="L4819" i="1"/>
  <c r="Z4819" i="1"/>
  <c r="AB4819" i="1" s="1"/>
  <c r="AA4819" i="1"/>
  <c r="L4823" i="1"/>
  <c r="Z4823" i="1"/>
  <c r="AB4823" i="1" s="1"/>
  <c r="AA4823" i="1"/>
  <c r="L2096" i="1"/>
  <c r="L6169" i="1"/>
  <c r="L3468" i="1"/>
  <c r="L3997" i="1"/>
  <c r="AA3997" i="1"/>
  <c r="AB3997" i="1"/>
  <c r="AC3997" i="1"/>
  <c r="L3560" i="1"/>
  <c r="AA3560" i="1"/>
  <c r="AB3560" i="1"/>
  <c r="AC3560" i="1"/>
  <c r="L3023" i="1"/>
  <c r="AA3023" i="1"/>
  <c r="AB3023" i="1"/>
  <c r="AC3023" i="1"/>
  <c r="L4578" i="1"/>
  <c r="AA4578" i="1"/>
  <c r="AB4578" i="1"/>
  <c r="AC4578" i="1"/>
  <c r="L3764" i="1"/>
  <c r="L5235" i="1"/>
  <c r="L2480" i="1"/>
  <c r="L546" i="1"/>
  <c r="L547" i="1"/>
  <c r="L4774" i="1"/>
  <c r="L4386" i="1"/>
  <c r="L163" i="1"/>
  <c r="L1810" i="1"/>
  <c r="L2485" i="1"/>
  <c r="L1011" i="1"/>
  <c r="L2255" i="1"/>
  <c r="L3394" i="1"/>
  <c r="L3412" i="1"/>
  <c r="L1016" i="1"/>
  <c r="L3753" i="1"/>
  <c r="L3126" i="1"/>
  <c r="L3373" i="1"/>
  <c r="L4428" i="1"/>
  <c r="L4401" i="1"/>
  <c r="AA4401" i="1"/>
  <c r="AB4401" i="1"/>
  <c r="AC4401" i="1"/>
  <c r="L4429" i="1"/>
  <c r="AA4429" i="1"/>
  <c r="AB4429" i="1"/>
  <c r="AC4429" i="1"/>
  <c r="L3164" i="1"/>
  <c r="L3165" i="1"/>
  <c r="L3166" i="1"/>
  <c r="AA3166" i="1"/>
  <c r="AB3166" i="1"/>
  <c r="AC3166" i="1"/>
  <c r="L46" i="1"/>
  <c r="L3837" i="1"/>
  <c r="L3861" i="1"/>
  <c r="L3806" i="1"/>
  <c r="L3816" i="1"/>
  <c r="L1314" i="1"/>
  <c r="L2102" i="1"/>
  <c r="L3619" i="1"/>
  <c r="L4123" i="1"/>
  <c r="L4775" i="1"/>
  <c r="L3352" i="1"/>
  <c r="L4074" i="1"/>
  <c r="L5272" i="1"/>
  <c r="L5314" i="1"/>
  <c r="L5427" i="1"/>
  <c r="L5871" i="1"/>
  <c r="L5895" i="1"/>
  <c r="L1544" i="1"/>
  <c r="L1549" i="1"/>
  <c r="L5093" i="1"/>
  <c r="L1012" i="1"/>
  <c r="L2741" i="1"/>
  <c r="L432" i="1"/>
  <c r="L2208" i="1"/>
  <c r="L37" i="1"/>
  <c r="L230" i="1"/>
  <c r="L877" i="1"/>
  <c r="L4976" i="1"/>
  <c r="L4116" i="1"/>
  <c r="L1844" i="1"/>
  <c r="L2859" i="1"/>
  <c r="L1112" i="1"/>
  <c r="L3660" i="1"/>
  <c r="L5617" i="1"/>
  <c r="L1401" i="1"/>
  <c r="L5387" i="1"/>
  <c r="L5388" i="1"/>
  <c r="L5389" i="1"/>
  <c r="L1811" i="1"/>
  <c r="L1641" i="1"/>
  <c r="L3395" i="1"/>
  <c r="AA3395" i="1"/>
  <c r="AB3395" i="1"/>
  <c r="AC3395" i="1"/>
  <c r="L3413" i="1"/>
  <c r="L3456" i="1"/>
  <c r="L3464" i="1"/>
  <c r="L5350" i="1"/>
  <c r="L5727" i="1"/>
  <c r="L5560" i="1"/>
  <c r="L6038" i="1"/>
  <c r="L720" i="1"/>
  <c r="L4402" i="1"/>
  <c r="AA4402" i="1"/>
  <c r="AB4402" i="1"/>
  <c r="AC4402" i="1"/>
  <c r="L4124" i="1"/>
  <c r="L4125" i="1"/>
  <c r="L446" i="1"/>
  <c r="L4186" i="1"/>
  <c r="L2742" i="1"/>
  <c r="L5330" i="1"/>
  <c r="L5923" i="1"/>
  <c r="L1757" i="1"/>
  <c r="L1782" i="1"/>
  <c r="L89" i="1"/>
  <c r="L4151" i="1"/>
  <c r="L1942" i="1"/>
  <c r="L3817" i="1"/>
  <c r="L587" i="1"/>
  <c r="L5958" i="1"/>
  <c r="L3547" i="1"/>
  <c r="L3189" i="1"/>
  <c r="L5067" i="1"/>
  <c r="L6170" i="1"/>
  <c r="L5011" i="1"/>
  <c r="L1172" i="1"/>
  <c r="L3807" i="1"/>
  <c r="AA3807" i="1"/>
  <c r="AB3807" i="1"/>
  <c r="AC3807" i="1"/>
  <c r="L2826" i="1"/>
  <c r="AA2826" i="1"/>
  <c r="AB2826" i="1"/>
  <c r="AC2826" i="1"/>
  <c r="L953" i="1"/>
  <c r="L3808" i="1"/>
  <c r="L5949" i="1"/>
  <c r="L5518" i="1"/>
  <c r="L5523" i="1"/>
  <c r="L4283" i="1"/>
  <c r="L2648" i="1"/>
  <c r="L1410" i="1"/>
  <c r="L2261" i="1"/>
  <c r="L2124" i="1"/>
  <c r="L4776" i="1"/>
  <c r="L4187" i="1"/>
  <c r="L4579" i="1"/>
  <c r="L4284" i="1"/>
  <c r="AA4284" i="1"/>
  <c r="AB4284" i="1"/>
  <c r="AC4284" i="1"/>
  <c r="L497" i="1"/>
  <c r="L498" i="1"/>
  <c r="L499" i="1"/>
  <c r="L5094" i="1"/>
  <c r="L3167" i="1"/>
  <c r="L3168" i="1"/>
  <c r="AA3168" i="1"/>
  <c r="AB3168" i="1"/>
  <c r="AC3168" i="1"/>
  <c r="L3765" i="1"/>
  <c r="L3998" i="1"/>
  <c r="L4580" i="1"/>
  <c r="L500" i="1"/>
  <c r="L3899" i="1"/>
  <c r="L3335" i="1"/>
  <c r="L4136" i="1"/>
  <c r="L919" i="1"/>
  <c r="L5672" i="1"/>
  <c r="L5095" i="1"/>
  <c r="L2649" i="1"/>
  <c r="L1673" i="1"/>
  <c r="L588" i="1"/>
  <c r="L589" i="1"/>
  <c r="L1692" i="1"/>
  <c r="L1687" i="1"/>
  <c r="L659" i="1"/>
  <c r="L1662" i="1"/>
  <c r="L590" i="1"/>
  <c r="L3240" i="1"/>
  <c r="L6171" i="1"/>
  <c r="L2626" i="1"/>
  <c r="L3241" i="1"/>
  <c r="L5249" i="1"/>
  <c r="L4444" i="1"/>
  <c r="L3144" i="1"/>
  <c r="L1972" i="1"/>
  <c r="L2168" i="1"/>
  <c r="L5441" i="1"/>
  <c r="L5442" i="1"/>
  <c r="L5443" i="1"/>
  <c r="L5444" i="1"/>
  <c r="AA5444" i="1"/>
  <c r="AB5444" i="1"/>
  <c r="AC5444" i="1"/>
  <c r="L394" i="1"/>
  <c r="L799" i="1"/>
  <c r="L5582" i="1"/>
  <c r="L2131" i="1"/>
  <c r="L1783" i="1"/>
  <c r="L5960" i="1"/>
  <c r="AA5960" i="1"/>
  <c r="AB5960" i="1"/>
  <c r="AC5960" i="1"/>
  <c r="L1784" i="1"/>
  <c r="L272" i="1"/>
  <c r="L395" i="1"/>
  <c r="L800" i="1"/>
  <c r="L5801" i="1"/>
  <c r="L2062" i="1"/>
  <c r="L2995" i="1"/>
  <c r="L3208" i="1"/>
  <c r="L2650" i="1"/>
  <c r="L2063" i="1"/>
  <c r="L982" i="1"/>
  <c r="L3242" i="1"/>
  <c r="L2447" i="1"/>
  <c r="L6172" i="1"/>
  <c r="L2538" i="1"/>
  <c r="L2313" i="1"/>
  <c r="L2711" i="1"/>
  <c r="X2711" i="1"/>
  <c r="L3414" i="1"/>
  <c r="AA3414" i="1"/>
  <c r="AB3414" i="1"/>
  <c r="AC3414" i="1"/>
  <c r="L2112" i="1"/>
  <c r="L2064" i="1"/>
  <c r="L4581" i="1"/>
  <c r="L3396" i="1"/>
  <c r="L3415" i="1"/>
  <c r="L6018" i="1"/>
  <c r="L4188" i="1"/>
  <c r="L5961" i="1"/>
  <c r="AA5961" i="1"/>
  <c r="AB5961" i="1"/>
  <c r="AC5961" i="1"/>
  <c r="L3243" i="1"/>
  <c r="L1411" i="1"/>
  <c r="L1047" i="1"/>
  <c r="L2278" i="1"/>
  <c r="L5331" i="1"/>
  <c r="L5924" i="1"/>
  <c r="L1758" i="1"/>
  <c r="L1785" i="1"/>
  <c r="L1137" i="1"/>
  <c r="L4772" i="1"/>
  <c r="L4972" i="1"/>
  <c r="L4855" i="1"/>
  <c r="AA4855" i="1"/>
  <c r="AB4855" i="1"/>
  <c r="AC4855" i="1"/>
  <c r="L1575" i="1"/>
  <c r="L4856" i="1"/>
  <c r="AA4856" i="1"/>
  <c r="AB4856" i="1"/>
  <c r="AC4856" i="1"/>
  <c r="L1248" i="1"/>
  <c r="L1249" i="1"/>
  <c r="L4075" i="1"/>
  <c r="L4267" i="1"/>
  <c r="L1070" i="1"/>
  <c r="L2460" i="1"/>
  <c r="L1812" i="1"/>
  <c r="L5485" i="1"/>
  <c r="L2023" i="1"/>
  <c r="L5976" i="1"/>
  <c r="L5493" i="1"/>
  <c r="L5638" i="1"/>
  <c r="L2186" i="1"/>
  <c r="L1521" i="1"/>
  <c r="L374" i="1"/>
  <c r="L2449" i="1"/>
  <c r="L5758" i="1"/>
  <c r="L4582" i="1"/>
  <c r="L5445" i="1"/>
  <c r="L5250" i="1"/>
  <c r="L1017" i="1"/>
  <c r="L4918" i="1"/>
  <c r="L2355" i="1"/>
  <c r="L2363" i="1"/>
  <c r="L2065" i="1"/>
  <c r="L3885" i="1"/>
  <c r="L2955" i="1"/>
  <c r="L5541" i="1"/>
  <c r="L5833" i="1"/>
  <c r="L5494" i="1"/>
  <c r="L1192" i="1"/>
  <c r="L3169" i="1"/>
  <c r="L3170" i="1"/>
  <c r="L3171" i="1"/>
  <c r="L3172" i="1"/>
  <c r="L3173" i="1"/>
  <c r="L4397" i="1"/>
  <c r="L3174" i="1"/>
  <c r="L3175" i="1"/>
  <c r="L3176" i="1"/>
  <c r="L2580" i="1"/>
  <c r="L5351" i="1"/>
  <c r="L3103" i="1"/>
  <c r="L4583" i="1"/>
  <c r="L375" i="1"/>
  <c r="L376" i="1"/>
  <c r="L5618" i="1"/>
  <c r="L2193" i="1"/>
  <c r="L4051" i="1"/>
  <c r="L4584" i="1"/>
  <c r="L4986" i="1"/>
  <c r="L1421" i="1"/>
  <c r="L4623" i="1"/>
  <c r="L5130" i="1"/>
  <c r="L5131" i="1"/>
  <c r="L6161" i="1"/>
  <c r="L4919" i="1"/>
  <c r="L4920" i="1"/>
  <c r="L4624" i="1"/>
  <c r="L4097" i="1"/>
  <c r="L3620" i="1"/>
  <c r="L4625" i="1"/>
  <c r="L3661" i="1"/>
  <c r="L4857" i="1"/>
  <c r="L3573" i="1"/>
  <c r="L3416" i="1"/>
  <c r="L3082" i="1"/>
  <c r="L6108" i="1"/>
  <c r="L6111" i="1"/>
  <c r="L6130" i="1"/>
  <c r="L6145" i="1"/>
  <c r="L1315" i="1"/>
  <c r="L2860" i="1"/>
  <c r="X2860" i="1"/>
  <c r="Y2860" i="1"/>
  <c r="L3248" i="1"/>
  <c r="L3263" i="1"/>
  <c r="L3374" i="1"/>
  <c r="L4463" i="1"/>
  <c r="L4662" i="1"/>
  <c r="L3375" i="1"/>
  <c r="L4464" i="1"/>
  <c r="L5446" i="1"/>
  <c r="L5436" i="1"/>
  <c r="L5437" i="1"/>
  <c r="L5791" i="1"/>
  <c r="L808" i="1"/>
  <c r="L809" i="1"/>
  <c r="L3264" i="1"/>
  <c r="L3265" i="1"/>
  <c r="L608" i="1"/>
  <c r="L668" i="1"/>
  <c r="L3266" i="1"/>
  <c r="L5583" i="1"/>
  <c r="L2827" i="1"/>
  <c r="L2881" i="1"/>
  <c r="L2828" i="1"/>
  <c r="L2279" i="1"/>
  <c r="L2280" i="1"/>
  <c r="L2281" i="1"/>
  <c r="L2829" i="1"/>
  <c r="L5132" i="1"/>
  <c r="L660" i="1"/>
  <c r="L2830" i="1"/>
  <c r="L2831" i="1"/>
  <c r="L78" i="1"/>
  <c r="L2066" i="1"/>
  <c r="L5332" i="1"/>
  <c r="L5925" i="1"/>
  <c r="L1759" i="1"/>
  <c r="L5990" i="1"/>
  <c r="L1013" i="1"/>
  <c r="L3177" i="1"/>
  <c r="L2178" i="1"/>
  <c r="L4305" i="1"/>
  <c r="L4921" i="1"/>
  <c r="L810" i="1"/>
  <c r="L2356" i="1"/>
  <c r="L3068" i="1"/>
  <c r="L531" i="1"/>
  <c r="L751" i="1"/>
  <c r="L6173" i="1"/>
  <c r="L5991" i="1"/>
  <c r="L90" i="1"/>
  <c r="L4223" i="1"/>
  <c r="L2032" i="1"/>
  <c r="L5673" i="1"/>
  <c r="L3417" i="1"/>
  <c r="L3999" i="1"/>
  <c r="AA3999" i="1"/>
  <c r="AB3999" i="1"/>
  <c r="AC3999" i="1"/>
  <c r="L2074" i="1"/>
  <c r="L47" i="1"/>
  <c r="AA47" i="1"/>
  <c r="AB47" i="1"/>
  <c r="AC47" i="1"/>
  <c r="L3838" i="1"/>
  <c r="L609" i="1"/>
  <c r="L2075" i="1"/>
  <c r="L6047" i="1"/>
  <c r="L6052" i="1"/>
  <c r="L2033" i="1"/>
  <c r="L5046" i="1"/>
  <c r="L25" i="1"/>
  <c r="L5519" i="1"/>
  <c r="L3574" i="1"/>
  <c r="L4714" i="1"/>
  <c r="L2906" i="1"/>
  <c r="L252" i="1"/>
  <c r="L4922" i="1"/>
  <c r="L937" i="1"/>
  <c r="L1444" i="1"/>
  <c r="L4465" i="1"/>
  <c r="AA4465" i="1"/>
  <c r="AB4465" i="1"/>
  <c r="AC4465" i="1"/>
  <c r="L4546" i="1"/>
  <c r="AA4546" i="1"/>
  <c r="AB4546" i="1"/>
  <c r="AC4546" i="1"/>
  <c r="L4826" i="1"/>
  <c r="L2712" i="1"/>
  <c r="AA2712" i="1"/>
  <c r="AB2712" i="1"/>
  <c r="AC2712" i="1"/>
  <c r="L3120" i="1"/>
  <c r="L1940" i="1"/>
  <c r="L1800" i="1"/>
  <c r="L1813" i="1"/>
  <c r="L6174" i="1"/>
  <c r="L4169" i="1"/>
  <c r="L4532" i="1"/>
  <c r="L366" i="1"/>
  <c r="L4466" i="1"/>
  <c r="L711" i="1"/>
  <c r="L947" i="1"/>
  <c r="L2" i="1"/>
  <c r="L705" i="1"/>
  <c r="L2379" i="1"/>
  <c r="L1834" i="1"/>
  <c r="L1752" i="1"/>
  <c r="L2987" i="1"/>
  <c r="L5962" i="1"/>
  <c r="AA5962" i="1"/>
  <c r="AB5962" i="1"/>
  <c r="AC5962" i="1"/>
  <c r="L5779" i="1"/>
  <c r="AA5779" i="1"/>
  <c r="AB5779" i="1"/>
  <c r="AC5779" i="1"/>
  <c r="L5792" i="1"/>
  <c r="AA5792" i="1"/>
  <c r="AB5792" i="1"/>
  <c r="AC5792" i="1"/>
  <c r="L5797" i="1"/>
  <c r="AA5797" i="1"/>
  <c r="AB5797" i="1"/>
  <c r="AC5797" i="1"/>
  <c r="L5802" i="1"/>
  <c r="AA5802" i="1"/>
  <c r="AB5802" i="1"/>
  <c r="AC5802" i="1"/>
  <c r="L2616" i="1"/>
  <c r="L5639" i="1"/>
  <c r="L3178" i="1"/>
  <c r="AA3178" i="1"/>
  <c r="AB3178" i="1"/>
  <c r="AC3178" i="1"/>
  <c r="L4329" i="1"/>
  <c r="L960" i="1"/>
  <c r="L3662" i="1"/>
  <c r="L3663" i="1"/>
  <c r="AA3663" i="1"/>
  <c r="AB3663" i="1"/>
  <c r="AC3663" i="1"/>
  <c r="L4076" i="1"/>
  <c r="L1397" i="1"/>
  <c r="L26" i="1"/>
  <c r="L1250" i="1"/>
  <c r="L3900" i="1"/>
  <c r="X3900" i="1"/>
  <c r="L2627" i="1"/>
  <c r="L2282" i="1"/>
  <c r="L1576" i="1"/>
  <c r="L4398" i="1"/>
  <c r="L3469" i="1"/>
  <c r="L3723" i="1"/>
  <c r="L772" i="1"/>
  <c r="L4585" i="1"/>
  <c r="L355" i="1"/>
  <c r="L843" i="1"/>
  <c r="L1425" i="1"/>
  <c r="L846" i="1"/>
  <c r="L4245" i="1"/>
  <c r="M4245" i="1"/>
  <c r="L3968" i="1"/>
  <c r="L192" i="1"/>
  <c r="L4560" i="1"/>
  <c r="L4301" i="1"/>
  <c r="L4586" i="1"/>
  <c r="L3782" i="1"/>
  <c r="L726" i="1"/>
  <c r="L4255" i="1"/>
  <c r="AA4255" i="1"/>
  <c r="AB4255" i="1"/>
  <c r="AC4255" i="1"/>
  <c r="L501" i="1"/>
  <c r="L1173" i="1"/>
  <c r="L3664" i="1"/>
  <c r="L6175" i="1"/>
  <c r="L2209" i="1"/>
  <c r="L2194" i="1"/>
  <c r="L3648" i="1"/>
  <c r="L2380" i="1"/>
  <c r="L3707" i="1"/>
  <c r="L4246" i="1"/>
  <c r="L2210" i="1"/>
  <c r="L4467" i="1"/>
  <c r="L2832" i="1"/>
  <c r="L3607" i="1"/>
  <c r="L4468" i="1"/>
  <c r="L3839" i="1"/>
  <c r="L3621" i="1"/>
  <c r="L6176" i="1"/>
  <c r="L2701" i="1"/>
  <c r="L2882" i="1"/>
  <c r="L5133" i="1"/>
  <c r="L2861" i="1"/>
  <c r="L1402" i="1"/>
  <c r="L3069" i="1"/>
  <c r="L3024" i="1"/>
  <c r="L3025" i="1"/>
  <c r="L5134" i="1"/>
  <c r="L5135" i="1"/>
  <c r="L5136" i="1"/>
  <c r="L5137" i="1"/>
  <c r="L4799" i="1"/>
  <c r="L5138" i="1"/>
  <c r="L4889" i="1"/>
  <c r="L4732" i="1"/>
  <c r="L4777" i="1"/>
  <c r="L4733" i="1"/>
  <c r="L4800" i="1"/>
  <c r="X4800" i="1"/>
  <c r="Y4800" i="1"/>
  <c r="L4858" i="1"/>
  <c r="L4734" i="1"/>
  <c r="L3209" i="1"/>
  <c r="L346" i="1"/>
  <c r="L4052" i="1"/>
  <c r="L1497" i="1"/>
  <c r="L4923" i="1"/>
  <c r="L6177" i="1"/>
  <c r="L2743" i="1"/>
  <c r="L502" i="1"/>
  <c r="L1459" i="1"/>
  <c r="L1460" i="1"/>
  <c r="L2229" i="1"/>
  <c r="L1461" i="1"/>
  <c r="L1462" i="1"/>
  <c r="L4469" i="1"/>
  <c r="L4470" i="1"/>
  <c r="L3190" i="1"/>
  <c r="L3026" i="1"/>
  <c r="L5139" i="1"/>
  <c r="L5390" i="1"/>
  <c r="L503" i="1"/>
  <c r="L504" i="1"/>
  <c r="L4859" i="1"/>
  <c r="L4890" i="1"/>
  <c r="L4801" i="1"/>
  <c r="L4860" i="1"/>
  <c r="L505" i="1"/>
  <c r="L4053" i="1"/>
  <c r="L4054" i="1"/>
  <c r="L4924" i="1"/>
  <c r="L1700" i="1"/>
  <c r="L2907" i="1"/>
  <c r="L3218" i="1"/>
  <c r="L3225" i="1"/>
  <c r="L1337" i="1"/>
  <c r="L4802" i="1"/>
  <c r="L4861" i="1"/>
  <c r="L4891" i="1"/>
  <c r="L2996" i="1"/>
  <c r="L1674" i="1"/>
  <c r="L1825" i="1"/>
  <c r="L591" i="1"/>
  <c r="L1693" i="1"/>
  <c r="L1688" i="1"/>
  <c r="L618" i="1"/>
  <c r="L6135" i="1"/>
  <c r="L1663" i="1"/>
  <c r="L1378" i="1"/>
  <c r="L1821" i="1"/>
  <c r="L2002" i="1"/>
  <c r="L4778" i="1"/>
  <c r="L2113" i="1"/>
  <c r="L2285" i="1"/>
  <c r="L961" i="1"/>
  <c r="L347" i="1"/>
  <c r="L2833" i="1"/>
  <c r="AA2833" i="1"/>
  <c r="AB2833" i="1"/>
  <c r="AC2833" i="1"/>
  <c r="L1359" i="1"/>
  <c r="L447" i="1"/>
  <c r="L3529" i="1"/>
  <c r="L2651" i="1"/>
  <c r="L4925" i="1"/>
  <c r="L4926" i="1"/>
  <c r="L5223" i="1"/>
  <c r="AA5223" i="1"/>
  <c r="AB5223" i="1"/>
  <c r="AC5223" i="1"/>
  <c r="L3840" i="1"/>
  <c r="L3862" i="1"/>
  <c r="L4285" i="1"/>
  <c r="AA4285" i="1"/>
  <c r="AB4285" i="1"/>
  <c r="AC4285" i="1"/>
  <c r="L1144" i="1"/>
  <c r="L3530" i="1"/>
  <c r="L1980" i="1"/>
  <c r="L2342" i="1"/>
  <c r="L3766" i="1"/>
  <c r="L4000" i="1"/>
  <c r="L4587" i="1"/>
  <c r="L3083" i="1"/>
  <c r="L3104" i="1"/>
  <c r="L680" i="1"/>
  <c r="AA680" i="1"/>
  <c r="AB680" i="1"/>
  <c r="AC680" i="1"/>
  <c r="L712" i="1"/>
  <c r="L2785" i="1"/>
  <c r="L2803" i="1"/>
  <c r="L4098" i="1"/>
  <c r="L1973" i="1"/>
  <c r="L2169" i="1"/>
  <c r="L5855" i="1"/>
  <c r="L2669" i="1"/>
  <c r="L983" i="1"/>
  <c r="L5674" i="1"/>
  <c r="L5716" i="1"/>
  <c r="L5675" i="1"/>
  <c r="L3754" i="1"/>
  <c r="L3755" i="1"/>
  <c r="L578" i="1"/>
  <c r="L2744" i="1"/>
  <c r="L2076" i="1"/>
  <c r="L6178" i="1"/>
  <c r="L6179" i="1"/>
  <c r="L681" i="1"/>
  <c r="L5262" i="1"/>
  <c r="L6180" i="1"/>
  <c r="L1760" i="1"/>
  <c r="L1786" i="1"/>
  <c r="L1138" i="1"/>
  <c r="AA1138" i="1"/>
  <c r="AB1138" i="1"/>
  <c r="AC1138" i="1"/>
  <c r="L768" i="1"/>
  <c r="L5657" i="1"/>
  <c r="L5173" i="1"/>
  <c r="L1577" i="1"/>
  <c r="L1679" i="1"/>
  <c r="AA1679" i="1"/>
  <c r="AB1679" i="1"/>
  <c r="AC1679" i="1"/>
  <c r="L2834" i="1"/>
  <c r="Z2834" i="1"/>
  <c r="AB2834" i="1" s="1"/>
  <c r="AA2834" i="1"/>
  <c r="L592" i="1"/>
  <c r="L1174" i="1"/>
  <c r="L177" i="1"/>
  <c r="L2919" i="1"/>
  <c r="AA2919" i="1"/>
  <c r="AB2919" i="1"/>
  <c r="AC2919" i="1"/>
  <c r="L2933" i="1"/>
  <c r="L3296" i="1"/>
  <c r="AA3296" i="1"/>
  <c r="AB3296" i="1"/>
  <c r="AC3296" i="1"/>
  <c r="L4170" i="1"/>
  <c r="L4189" i="1"/>
  <c r="L2126" i="1"/>
  <c r="L4403" i="1"/>
  <c r="AA4403" i="1"/>
  <c r="AB4403" i="1"/>
  <c r="AC4403" i="1"/>
  <c r="L4708" i="1"/>
  <c r="L4404" i="1"/>
  <c r="L193" i="1"/>
  <c r="L106" i="1"/>
  <c r="L1925" i="1"/>
  <c r="L1113" i="1"/>
  <c r="L1114" i="1"/>
  <c r="L878" i="1"/>
  <c r="L1186" i="1"/>
  <c r="L6181" i="1"/>
  <c r="L2114" i="1"/>
  <c r="L377" i="1"/>
  <c r="L194" i="1"/>
  <c r="L1541" i="1"/>
  <c r="L402" i="1"/>
  <c r="L1644" i="1"/>
  <c r="L1904" i="1"/>
  <c r="AA1904" i="1"/>
  <c r="AB1904" i="1"/>
  <c r="AC1904" i="1"/>
  <c r="L4547" i="1"/>
  <c r="L4553" i="1"/>
  <c r="L4561" i="1"/>
  <c r="L4715" i="1"/>
  <c r="L4718" i="1"/>
  <c r="L2370" i="1"/>
  <c r="L6182" i="1"/>
  <c r="L4588" i="1"/>
  <c r="L1299" i="1"/>
  <c r="L5224" i="1"/>
  <c r="L3045" i="1"/>
  <c r="L5542" i="1"/>
  <c r="AA5542" i="1"/>
  <c r="AB5542" i="1"/>
  <c r="AC5542" i="1"/>
  <c r="L5834" i="1"/>
  <c r="L5835" i="1"/>
  <c r="L4330" i="1"/>
  <c r="L4757" i="1"/>
  <c r="L2835" i="1"/>
  <c r="L2836" i="1"/>
  <c r="AA2836" i="1"/>
  <c r="AB2836" i="1"/>
  <c r="AC2836" i="1"/>
  <c r="L1274" i="1"/>
  <c r="L5759" i="1"/>
  <c r="L4692" i="1"/>
  <c r="L1761" i="1"/>
  <c r="L6183" i="1"/>
  <c r="L6184" i="1"/>
  <c r="L6185" i="1"/>
  <c r="L6186" i="1"/>
  <c r="L6187" i="1"/>
  <c r="L107" i="1"/>
  <c r="L2820" i="1"/>
  <c r="L2822" i="1"/>
  <c r="AA2822" i="1"/>
  <c r="AB2822" i="1"/>
  <c r="AC2822" i="1"/>
  <c r="L2824" i="1"/>
  <c r="AA2824" i="1"/>
  <c r="AB2824" i="1"/>
  <c r="AC2824" i="1"/>
  <c r="L122" i="1"/>
  <c r="AA122" i="1"/>
  <c r="AB122" i="1"/>
  <c r="AC122" i="1"/>
  <c r="L1926" i="1"/>
  <c r="L2920" i="1"/>
  <c r="AA2920" i="1"/>
  <c r="AB2920" i="1"/>
  <c r="AC2920" i="1"/>
  <c r="L2934" i="1"/>
  <c r="AA2934" i="1"/>
  <c r="AB2934" i="1"/>
  <c r="AC2934" i="1"/>
  <c r="L3297" i="1"/>
  <c r="AA3297" i="1"/>
  <c r="AB3297" i="1"/>
  <c r="AC3297" i="1"/>
  <c r="L1573" i="1"/>
  <c r="L1491" i="1"/>
  <c r="L1498" i="1"/>
  <c r="AA1498" i="1"/>
  <c r="AB1498" i="1"/>
  <c r="AC1498" i="1"/>
  <c r="L5008" i="1"/>
  <c r="L1578" i="1"/>
  <c r="AA1578" i="1"/>
  <c r="AB1578" i="1"/>
  <c r="AC1578" i="1"/>
  <c r="L1261" i="1"/>
  <c r="AA1261" i="1"/>
  <c r="AB1261" i="1"/>
  <c r="AC1261" i="1"/>
  <c r="L1267" i="1"/>
  <c r="L2324" i="1"/>
  <c r="L4998" i="1"/>
  <c r="AA4998" i="1"/>
  <c r="AB4998" i="1"/>
  <c r="AC4998" i="1"/>
  <c r="L2328" i="1"/>
  <c r="L3622" i="1"/>
  <c r="AA3622" i="1"/>
  <c r="AB3622" i="1"/>
  <c r="AC3622" i="1"/>
  <c r="L6134" i="1"/>
  <c r="L1762" i="1"/>
  <c r="L1787" i="1"/>
  <c r="L669" i="1"/>
  <c r="L1193" i="1"/>
  <c r="L4927" i="1"/>
  <c r="L5068" i="1"/>
  <c r="L1220" i="1"/>
  <c r="L27" i="1"/>
  <c r="L2501" i="1"/>
  <c r="L38" i="1"/>
  <c r="L1555" i="1"/>
  <c r="L962" i="1"/>
  <c r="L4999" i="1"/>
  <c r="L2502" i="1"/>
  <c r="L2103" i="1"/>
  <c r="L5000" i="1"/>
  <c r="L5849" i="1"/>
  <c r="AA5849" i="1"/>
  <c r="AB5849" i="1"/>
  <c r="AC5849" i="1"/>
  <c r="L1542" i="1"/>
  <c r="L5590" i="1"/>
  <c r="L1801" i="1"/>
  <c r="L4659" i="1"/>
  <c r="L5225" i="1"/>
  <c r="L4928" i="1"/>
  <c r="L3762" i="1"/>
  <c r="L5333" i="1"/>
  <c r="L5926" i="1"/>
  <c r="L5334" i="1"/>
  <c r="L5927" i="1"/>
  <c r="L5335" i="1"/>
  <c r="AA5335" i="1"/>
  <c r="AB5335" i="1"/>
  <c r="AC5335" i="1"/>
  <c r="L5928" i="1"/>
  <c r="L896" i="1"/>
  <c r="AA896" i="1"/>
  <c r="AB896" i="1"/>
  <c r="AC896" i="1"/>
  <c r="L901" i="1"/>
  <c r="L1835" i="1"/>
  <c r="L3397" i="1"/>
  <c r="AA3397" i="1"/>
  <c r="AB3397" i="1"/>
  <c r="AC3397" i="1"/>
  <c r="L3418" i="1"/>
  <c r="L1763" i="1"/>
  <c r="L1788" i="1"/>
  <c r="AA1788" i="1"/>
  <c r="AB1788" i="1"/>
  <c r="AC1788" i="1"/>
  <c r="L5056" i="1"/>
  <c r="L5294" i="1"/>
  <c r="L5295" i="1"/>
  <c r="L5591" i="1"/>
  <c r="AA5591" i="1"/>
  <c r="AB5591" i="1"/>
  <c r="AC5591" i="1"/>
  <c r="L1530" i="1"/>
  <c r="L619" i="1"/>
  <c r="L1463" i="1"/>
  <c r="L5728" i="1"/>
  <c r="L209" i="1"/>
  <c r="L448" i="1"/>
  <c r="L1525" i="1"/>
  <c r="L4219" i="1"/>
  <c r="X4219" i="1"/>
  <c r="Y4219" i="1"/>
  <c r="AA4219" i="1" s="1"/>
  <c r="Z4219" i="1"/>
  <c r="AC4219" i="1" s="1"/>
  <c r="L4224" i="1"/>
  <c r="X4224" i="1"/>
  <c r="Y4224" i="1"/>
  <c r="AA4224" i="1" s="1"/>
  <c r="Z4224" i="1"/>
  <c r="AB4224" i="1"/>
  <c r="L1680" i="1"/>
  <c r="L2388" i="1"/>
  <c r="L1275" i="1"/>
  <c r="L3575" i="1"/>
  <c r="L2389" i="1"/>
  <c r="L5561" i="1"/>
  <c r="L6039" i="1"/>
  <c r="L253" i="1"/>
  <c r="L1676" i="1"/>
  <c r="L1276" i="1"/>
  <c r="L3969" i="1"/>
  <c r="L3970" i="1"/>
  <c r="AA3970" i="1"/>
  <c r="AB3970" i="1"/>
  <c r="AC3970" i="1"/>
  <c r="L2837" i="1"/>
  <c r="L558" i="1"/>
  <c r="L1277" i="1"/>
  <c r="L1060" i="1"/>
  <c r="L1278" i="1"/>
  <c r="L5304" i="1"/>
  <c r="L307" i="1"/>
  <c r="L4471" i="1"/>
  <c r="L3376" i="1"/>
  <c r="L4445" i="1"/>
  <c r="L4472" i="1"/>
  <c r="L284" i="1"/>
  <c r="L3027" i="1"/>
  <c r="L3649" i="1"/>
  <c r="L3665" i="1"/>
  <c r="L2381" i="1"/>
  <c r="L2195" i="1"/>
  <c r="L3708" i="1"/>
  <c r="L4247" i="1"/>
  <c r="L2211" i="1"/>
  <c r="L4562" i="1"/>
  <c r="AA4562" i="1"/>
  <c r="AB4562" i="1"/>
  <c r="AC4562" i="1"/>
  <c r="L3377" i="1"/>
  <c r="L4446" i="1"/>
  <c r="L4473" i="1"/>
  <c r="L3548" i="1"/>
  <c r="L1387" i="1"/>
  <c r="L1071" i="1"/>
  <c r="L4474" i="1"/>
  <c r="L4534" i="1"/>
  <c r="L4548" i="1"/>
  <c r="L4554" i="1"/>
  <c r="L4563" i="1"/>
  <c r="L4716" i="1"/>
  <c r="L4719" i="1"/>
  <c r="L1048" i="1"/>
  <c r="L1368" i="1"/>
  <c r="L1371" i="1"/>
  <c r="L1279" i="1"/>
  <c r="L1280" i="1"/>
  <c r="L5288" i="1"/>
  <c r="L1072" i="1"/>
  <c r="L4564" i="1"/>
  <c r="L5305" i="1"/>
  <c r="L1073" i="1"/>
  <c r="L817" i="1"/>
  <c r="L1271" i="1"/>
  <c r="L1281" i="1"/>
  <c r="L1939" i="1"/>
  <c r="L849" i="1"/>
  <c r="L852" i="1"/>
  <c r="L6188" i="1"/>
  <c r="L1104" i="1"/>
  <c r="L2713" i="1"/>
  <c r="L773" i="1"/>
  <c r="L1464" i="1"/>
  <c r="L5977" i="1"/>
  <c r="L2520" i="1"/>
  <c r="L3378" i="1"/>
  <c r="L4306" i="1"/>
  <c r="L2503" i="1"/>
  <c r="L1998" i="1"/>
  <c r="L2506" i="1"/>
  <c r="L4632" i="1"/>
  <c r="L4633" i="1"/>
  <c r="L4634" i="1"/>
  <c r="L1282" i="1"/>
  <c r="L3070" i="1"/>
  <c r="L3353" i="1"/>
  <c r="L1645" i="1"/>
  <c r="L4077" i="1"/>
  <c r="L3354" i="1"/>
  <c r="L1646" i="1"/>
  <c r="L254" i="1"/>
  <c r="L273" i="1"/>
  <c r="L3244" i="1"/>
  <c r="L285" i="1"/>
  <c r="L308" i="1"/>
  <c r="L1283" i="1"/>
  <c r="L6153" i="1"/>
  <c r="L1089" i="1"/>
  <c r="L1194" i="1"/>
  <c r="L1221" i="1"/>
  <c r="L1600" i="1"/>
  <c r="L6" i="1"/>
  <c r="L3873" i="1"/>
  <c r="L4405" i="1"/>
  <c r="L4430" i="1"/>
  <c r="L4434" i="1"/>
  <c r="L4436" i="1"/>
  <c r="L652" i="1"/>
  <c r="L2988" i="1"/>
  <c r="L2989" i="1"/>
  <c r="L2972" i="1"/>
  <c r="L5963" i="1"/>
  <c r="L5929" i="1"/>
  <c r="L5930" i="1"/>
  <c r="L6140" i="1"/>
  <c r="L2967" i="1"/>
  <c r="L3419" i="1"/>
  <c r="AA3419" i="1"/>
  <c r="AB3419" i="1"/>
  <c r="AC3419" i="1"/>
  <c r="L3818" i="1"/>
  <c r="L3531" i="1"/>
  <c r="L4286" i="1"/>
  <c r="AA4286" i="1"/>
  <c r="AB4286" i="1"/>
  <c r="AC4286" i="1"/>
  <c r="L2413" i="1"/>
  <c r="L2250" i="1"/>
  <c r="L2251" i="1"/>
  <c r="L5465" i="1"/>
  <c r="L5592" i="1"/>
  <c r="L5486" i="1"/>
  <c r="L5978" i="1"/>
  <c r="L5495" i="1"/>
  <c r="L5640" i="1"/>
  <c r="L3794" i="1"/>
  <c r="AA3794" i="1"/>
  <c r="AB3794" i="1"/>
  <c r="AC3794" i="1"/>
  <c r="L2425" i="1"/>
  <c r="L4810" i="1"/>
  <c r="L1984" i="1"/>
  <c r="L28" i="1"/>
  <c r="L6189" i="1"/>
  <c r="L6190" i="1"/>
  <c r="L1826" i="1"/>
  <c r="L6136" i="1"/>
  <c r="L1689" i="1"/>
  <c r="L1222" i="1"/>
  <c r="L5069" i="1"/>
  <c r="AA5069" i="1"/>
  <c r="AB5069" i="1"/>
  <c r="AC5069" i="1"/>
  <c r="L5078" i="1"/>
  <c r="L4033" i="1"/>
  <c r="L1887" i="1"/>
  <c r="L1426" i="1"/>
  <c r="L1888" i="1"/>
  <c r="L2276" i="1"/>
  <c r="L5571" i="1"/>
  <c r="AA5571" i="1"/>
  <c r="AB5571" i="1"/>
  <c r="AC5571" i="1"/>
  <c r="L2289" i="1"/>
  <c r="L2862" i="1"/>
  <c r="L3666" i="1"/>
  <c r="L5466" i="1"/>
  <c r="L5593" i="1"/>
  <c r="L5735" i="1"/>
  <c r="AA5735" i="1"/>
  <c r="AB5735" i="1"/>
  <c r="AC5735" i="1"/>
  <c r="L3576" i="1"/>
  <c r="L3577" i="1"/>
  <c r="L752" i="1"/>
  <c r="L3267" i="1"/>
  <c r="L3268" i="1"/>
  <c r="L2883" i="1"/>
  <c r="L2273" i="1"/>
  <c r="L3874" i="1"/>
  <c r="L2230" i="1"/>
  <c r="L1617" i="1"/>
  <c r="L39" i="1"/>
  <c r="L661" i="1"/>
  <c r="L4218" i="1"/>
  <c r="L255" i="1"/>
  <c r="L1061" i="1"/>
  <c r="L1332" i="1"/>
  <c r="L286" i="1"/>
  <c r="L1447" i="1"/>
  <c r="L5872" i="1"/>
  <c r="L5896" i="1"/>
  <c r="L5584" i="1"/>
  <c r="L1448" i="1"/>
  <c r="L4974" i="1"/>
  <c r="L662" i="1"/>
  <c r="AA662" i="1"/>
  <c r="AB662" i="1"/>
  <c r="AC662" i="1"/>
  <c r="L5273" i="1"/>
  <c r="L5315" i="1"/>
  <c r="L5428" i="1"/>
  <c r="L5873" i="1"/>
  <c r="L5897" i="1"/>
  <c r="L5274" i="1"/>
  <c r="L948" i="1"/>
  <c r="L5275" i="1"/>
  <c r="L5316" i="1"/>
  <c r="L5429" i="1"/>
  <c r="L5874" i="1"/>
  <c r="L5898" i="1"/>
  <c r="L480" i="1"/>
  <c r="L1195" i="1"/>
  <c r="L5028" i="1"/>
  <c r="L3886" i="1"/>
  <c r="L2297" i="1"/>
  <c r="L2298" i="1"/>
  <c r="L2262" i="1"/>
  <c r="L1465" i="1"/>
  <c r="L963" i="1"/>
  <c r="L968" i="1"/>
  <c r="L976" i="1"/>
  <c r="L1452" i="1"/>
  <c r="L1414" i="1"/>
  <c r="L6191" i="1"/>
  <c r="L969" i="1"/>
  <c r="L779" i="1"/>
  <c r="L108" i="1"/>
  <c r="L1927" i="1"/>
  <c r="L3470" i="1"/>
  <c r="L309" i="1"/>
  <c r="L4475" i="1"/>
  <c r="L243" i="1"/>
  <c r="AA243" i="1"/>
  <c r="AB243" i="1"/>
  <c r="AC243" i="1"/>
  <c r="L3028" i="1"/>
  <c r="L4811" i="1"/>
  <c r="L5875" i="1"/>
  <c r="L5899" i="1"/>
  <c r="L5876" i="1"/>
  <c r="L5900" i="1"/>
  <c r="L3355" i="1"/>
  <c r="L4078" i="1"/>
  <c r="L1642" i="1"/>
  <c r="L2115" i="1"/>
  <c r="L1489" i="1"/>
  <c r="L109" i="1"/>
  <c r="L1928" i="1"/>
  <c r="L2116" i="1"/>
  <c r="L1499" i="1"/>
  <c r="L1500" i="1"/>
  <c r="L2935" i="1"/>
  <c r="L2375" i="1"/>
  <c r="L5901" i="1"/>
  <c r="L2678" i="1"/>
  <c r="L620" i="1"/>
  <c r="L1146" i="1"/>
  <c r="AA1146" i="1"/>
  <c r="AB1146" i="1"/>
  <c r="AC1146" i="1"/>
  <c r="L3608" i="1"/>
  <c r="L506" i="1"/>
  <c r="L3336" i="1"/>
  <c r="L2997" i="1"/>
  <c r="L621" i="1"/>
  <c r="L1729" i="1"/>
  <c r="L4141" i="1"/>
  <c r="L4906" i="1"/>
  <c r="L1268" i="1"/>
  <c r="L1269" i="1"/>
  <c r="L713" i="1"/>
  <c r="L1316" i="1"/>
  <c r="L1836" i="1"/>
  <c r="L2637" i="1"/>
  <c r="L3105" i="1"/>
  <c r="L714" i="1"/>
  <c r="L5902" i="1"/>
  <c r="AA5902" i="1"/>
  <c r="AB5902" i="1"/>
  <c r="AC5902" i="1"/>
  <c r="L663" i="1"/>
  <c r="L1664" i="1"/>
  <c r="L1284" i="1"/>
  <c r="AA1284" i="1"/>
  <c r="AB1284" i="1"/>
  <c r="AC1284" i="1"/>
  <c r="L1285" i="1"/>
  <c r="AA1285" i="1"/>
  <c r="AB1285" i="1"/>
  <c r="AC1285" i="1"/>
  <c r="L2507" i="1"/>
  <c r="L2521" i="1"/>
  <c r="L2522" i="1"/>
  <c r="L2508" i="1"/>
  <c r="L996" i="1"/>
  <c r="L1509" i="1"/>
  <c r="L3971" i="1"/>
  <c r="L3988" i="1"/>
  <c r="L4155" i="1"/>
  <c r="L2196" i="1"/>
  <c r="L708" i="1"/>
  <c r="L1979" i="1"/>
  <c r="L3645" i="1"/>
  <c r="L100" i="1"/>
  <c r="L6192" i="1"/>
  <c r="L3646" i="1"/>
  <c r="L5703" i="1"/>
  <c r="L2263" i="1"/>
  <c r="L1665" i="1"/>
  <c r="L1666" i="1"/>
  <c r="L3029" i="1"/>
  <c r="AA3029" i="1"/>
  <c r="AB3029" i="1"/>
  <c r="AC3029" i="1"/>
  <c r="L6137" i="1"/>
  <c r="L4" i="1"/>
  <c r="L5" i="1"/>
  <c r="L1388" i="1"/>
  <c r="L5352" i="1"/>
  <c r="L733" i="1"/>
  <c r="L1893" i="1"/>
  <c r="L1894" i="1"/>
  <c r="L1990" i="1"/>
  <c r="L2018" i="1"/>
  <c r="L5474" i="1"/>
  <c r="L2024" i="1"/>
  <c r="L1677" i="1"/>
  <c r="L5877" i="1"/>
  <c r="L5903" i="1"/>
  <c r="L721" i="1"/>
  <c r="L5704" i="1"/>
  <c r="L3097" i="1"/>
  <c r="L3012" i="1"/>
  <c r="L6193" i="1"/>
  <c r="L1223" i="1"/>
  <c r="L486" i="1"/>
  <c r="L5353" i="1"/>
  <c r="L3989" i="1"/>
  <c r="L3990" i="1"/>
  <c r="L1592" i="1"/>
  <c r="L3337" i="1"/>
  <c r="AA3337" i="1"/>
  <c r="AB3337" i="1"/>
  <c r="AC3337" i="1"/>
  <c r="L5676" i="1"/>
  <c r="L5677" i="1"/>
  <c r="L310" i="1"/>
  <c r="L507" i="1"/>
  <c r="L1338" i="1"/>
  <c r="L4589" i="1"/>
  <c r="L5447" i="1"/>
  <c r="L1531" i="1"/>
  <c r="L1532" i="1"/>
  <c r="L311" i="1"/>
  <c r="L2863" i="1"/>
  <c r="L2504" i="1"/>
  <c r="L3667" i="1"/>
  <c r="L4476" i="1"/>
  <c r="L6195" i="1"/>
  <c r="L3356" i="1"/>
  <c r="X3356" i="1"/>
  <c r="L4079" i="1"/>
  <c r="X4079" i="1"/>
  <c r="L3809" i="1"/>
  <c r="L3819" i="1"/>
  <c r="L3357" i="1"/>
  <c r="L3972" i="1"/>
  <c r="L1422" i="1"/>
  <c r="L5439" i="1"/>
  <c r="L48" i="1"/>
  <c r="L3136" i="1"/>
  <c r="L2097" i="1"/>
  <c r="L1427" i="1"/>
  <c r="L6003" i="1"/>
  <c r="L5803" i="1"/>
  <c r="L1827" i="1"/>
  <c r="L5752" i="1"/>
  <c r="L5810" i="1"/>
  <c r="L5818" i="1"/>
  <c r="L5836" i="1"/>
  <c r="L1822" i="1"/>
  <c r="L5844" i="1"/>
  <c r="L5850" i="1"/>
  <c r="L5856" i="1"/>
  <c r="L5866" i="1"/>
  <c r="L1655" i="1"/>
  <c r="L5317" i="1"/>
  <c r="L5857" i="1"/>
  <c r="L14" i="1"/>
  <c r="L1895" i="1"/>
  <c r="L5819" i="1"/>
  <c r="L5851" i="1"/>
  <c r="L5811" i="1"/>
  <c r="L5820" i="1"/>
  <c r="L5845" i="1"/>
  <c r="L5852" i="1"/>
  <c r="L5858" i="1"/>
  <c r="L727" i="1"/>
  <c r="L5594" i="1"/>
  <c r="L5543" i="1"/>
  <c r="L5837" i="1"/>
  <c r="L2132" i="1"/>
  <c r="L2147" i="1"/>
  <c r="L5878" i="1"/>
  <c r="L5904" i="1"/>
  <c r="L5879" i="1"/>
  <c r="L5905" i="1"/>
  <c r="L573" i="1"/>
  <c r="L2008" i="1"/>
  <c r="L2077" i="1"/>
  <c r="L5533" i="1"/>
  <c r="L5534" i="1"/>
  <c r="L5535" i="1"/>
  <c r="L5536" i="1"/>
  <c r="L5798" i="1"/>
  <c r="L5821" i="1"/>
  <c r="L6004" i="1"/>
  <c r="L5804" i="1"/>
  <c r="L5755" i="1"/>
  <c r="L2148" i="1"/>
  <c r="L5263" i="1"/>
  <c r="L1286" i="1"/>
  <c r="L5957" i="1"/>
  <c r="L5952" i="1"/>
  <c r="L3269" i="1"/>
  <c r="L5364" i="1"/>
  <c r="L3917" i="1"/>
  <c r="L1270" i="1"/>
  <c r="L5953" i="1"/>
  <c r="L769" i="1"/>
  <c r="L2509" i="1"/>
  <c r="L2523" i="1"/>
  <c r="L1287" i="1"/>
  <c r="L3918" i="1"/>
  <c r="L2009" i="1"/>
  <c r="L2510" i="1"/>
  <c r="L5226" i="1"/>
  <c r="L5227" i="1"/>
  <c r="L5251" i="1"/>
  <c r="L2171" i="1"/>
  <c r="L378" i="1"/>
  <c r="L1115" i="1"/>
  <c r="L5906" i="1"/>
  <c r="L1896" i="1"/>
  <c r="L2019" i="1"/>
  <c r="L5475" i="1"/>
  <c r="L1117" i="1"/>
  <c r="L1123" i="1"/>
  <c r="L287" i="1"/>
  <c r="L2990" i="1"/>
  <c r="L3191" i="1"/>
  <c r="L3210" i="1"/>
  <c r="L3226" i="1"/>
  <c r="L3233" i="1"/>
  <c r="L195" i="1"/>
  <c r="L5822" i="1"/>
  <c r="L5853" i="1"/>
  <c r="AA5853" i="1"/>
  <c r="AB5853" i="1"/>
  <c r="AC5853" i="1"/>
  <c r="L4001" i="1"/>
  <c r="L4758" i="1"/>
  <c r="L4759" i="1"/>
  <c r="L256" i="1"/>
  <c r="L274" i="1"/>
  <c r="L275" i="1"/>
  <c r="L145" i="1"/>
  <c r="L2264" i="1"/>
  <c r="L1914" i="1"/>
  <c r="L91" i="1"/>
  <c r="L3398" i="1"/>
  <c r="L3420" i="1"/>
  <c r="L3457" i="1"/>
  <c r="L3465" i="1"/>
  <c r="L3399" i="1"/>
  <c r="L3421" i="1"/>
  <c r="L3400" i="1"/>
  <c r="L3422" i="1"/>
  <c r="L5983" i="1"/>
  <c r="L6117" i="1"/>
  <c r="L4387" i="1"/>
  <c r="L2745" i="1"/>
  <c r="L2746" i="1"/>
  <c r="L2747" i="1"/>
  <c r="L2748" i="1"/>
  <c r="L1915" i="1"/>
  <c r="L288" i="1"/>
  <c r="L3245" i="1"/>
  <c r="L5476" i="1"/>
  <c r="L5632" i="1"/>
  <c r="L289" i="1"/>
  <c r="L324" i="1"/>
  <c r="L178" i="1"/>
  <c r="L5658" i="1"/>
  <c r="AA5658" i="1"/>
  <c r="AB5658" i="1"/>
  <c r="AC5658" i="1"/>
  <c r="L5688" i="1"/>
  <c r="L4248" i="1"/>
  <c r="L3084" i="1"/>
  <c r="L4377" i="1"/>
  <c r="L5391" i="1"/>
  <c r="L5276" i="1"/>
  <c r="L5318" i="1"/>
  <c r="L5430" i="1"/>
  <c r="L5880" i="1"/>
  <c r="L5907" i="1"/>
  <c r="L2426" i="1"/>
  <c r="L475" i="1"/>
  <c r="L4321" i="1"/>
  <c r="L4331" i="1"/>
  <c r="L4406" i="1"/>
  <c r="L1837" i="1"/>
  <c r="L1434" i="1"/>
  <c r="L3973" i="1"/>
  <c r="L3956" i="1"/>
  <c r="L3957" i="1"/>
  <c r="L1713" i="1"/>
  <c r="L1730" i="1"/>
  <c r="L4407" i="1"/>
  <c r="L4431" i="1"/>
  <c r="L4437" i="1"/>
  <c r="L6079" i="1"/>
  <c r="L1403" i="1"/>
  <c r="L6071" i="1"/>
  <c r="L5705" i="1"/>
  <c r="L2498" i="1"/>
  <c r="L6080" i="1"/>
  <c r="L4590" i="1"/>
  <c r="L334" i="1"/>
  <c r="L325" i="1"/>
  <c r="L335" i="1"/>
  <c r="L6118" i="1"/>
  <c r="L1224" i="1"/>
  <c r="L508" i="1"/>
  <c r="L509" i="1"/>
  <c r="L4591" i="1"/>
  <c r="L4592" i="1"/>
  <c r="L6119" i="1"/>
  <c r="L1024" i="1"/>
  <c r="L4847" i="1"/>
  <c r="L3401" i="1"/>
  <c r="L49" i="1"/>
  <c r="AA49" i="1"/>
  <c r="AB49" i="1"/>
  <c r="AC49" i="1"/>
  <c r="L932" i="1"/>
  <c r="L933" i="1"/>
  <c r="L5595" i="1"/>
  <c r="L5165" i="1"/>
  <c r="L237" i="1"/>
  <c r="AA237" i="1"/>
  <c r="AB237" i="1"/>
  <c r="AC237" i="1"/>
  <c r="L50" i="1"/>
  <c r="L2212" i="1"/>
  <c r="L2511" i="1"/>
  <c r="L2524" i="1"/>
  <c r="L5954" i="1"/>
  <c r="L4229" i="1"/>
  <c r="L1704" i="1"/>
  <c r="L989" i="1"/>
  <c r="L5717" i="1"/>
  <c r="AA5717" i="1"/>
  <c r="AB5717" i="1"/>
  <c r="AC5717" i="1"/>
  <c r="L5780" i="1"/>
  <c r="L6196" i="1"/>
  <c r="L4080" i="1"/>
  <c r="AA4080" i="1"/>
  <c r="AB4080" i="1"/>
  <c r="AC4080" i="1"/>
  <c r="L4862" i="1"/>
  <c r="L2133" i="1"/>
  <c r="L5984" i="1"/>
  <c r="L3500" i="1"/>
  <c r="L5477" i="1"/>
  <c r="L2020" i="1"/>
  <c r="L1897" i="1"/>
  <c r="L15" i="1"/>
  <c r="L4388" i="1"/>
  <c r="L1562" i="1"/>
  <c r="L2921" i="1"/>
  <c r="L3298" i="1"/>
  <c r="AA3298" i="1"/>
  <c r="AB3298" i="1"/>
  <c r="AC3298" i="1"/>
  <c r="L4287" i="1"/>
  <c r="L6162" i="1"/>
  <c r="L510" i="1"/>
  <c r="L5277" i="1"/>
  <c r="L6048" i="1"/>
  <c r="L5319" i="1"/>
  <c r="L5431" i="1"/>
  <c r="L5881" i="1"/>
  <c r="L5908" i="1"/>
  <c r="L4190" i="1"/>
  <c r="L449" i="1"/>
  <c r="L5992" i="1"/>
  <c r="L5528" i="1"/>
  <c r="AA5528" i="1"/>
  <c r="AB5528" i="1"/>
  <c r="AC5528" i="1"/>
  <c r="L4593" i="1"/>
  <c r="L1557" i="1"/>
  <c r="L1105" i="1"/>
  <c r="L1126" i="1"/>
  <c r="L1101" i="1"/>
  <c r="L3597" i="1"/>
  <c r="L6053" i="1"/>
  <c r="L2956" i="1"/>
  <c r="L5993" i="1"/>
  <c r="L5544" i="1"/>
  <c r="L5572" i="1"/>
  <c r="L5838" i="1"/>
  <c r="L3841" i="1"/>
  <c r="AA3841" i="1"/>
  <c r="AB3841" i="1"/>
  <c r="AC3841" i="1"/>
  <c r="L3863" i="1"/>
  <c r="L645" i="1"/>
  <c r="L3085" i="1"/>
  <c r="L5001" i="1"/>
  <c r="L2322" i="1"/>
  <c r="L5278" i="1"/>
  <c r="L5320" i="1"/>
  <c r="L5432" i="1"/>
  <c r="L5882" i="1"/>
  <c r="L5909" i="1"/>
  <c r="L4256" i="1"/>
  <c r="L4171" i="1"/>
  <c r="L3786" i="1"/>
  <c r="L1074" i="1"/>
  <c r="L3842" i="1"/>
  <c r="L4237" i="1"/>
  <c r="L4378" i="1"/>
  <c r="L604" i="1"/>
  <c r="L1667" i="1"/>
  <c r="L1668" i="1"/>
  <c r="L605" i="1"/>
  <c r="L4863" i="1"/>
  <c r="L3787" i="1"/>
  <c r="L4735" i="1"/>
  <c r="L2347" i="1"/>
  <c r="L1981" i="1"/>
  <c r="L1090" i="1"/>
  <c r="L2343" i="1"/>
  <c r="L3423" i="1"/>
  <c r="L3424" i="1"/>
  <c r="Y3424" i="1"/>
  <c r="AC3424" i="1" s="1"/>
  <c r="AA3424" i="1"/>
  <c r="AB3424" i="1"/>
  <c r="L3843" i="1"/>
  <c r="L2957" i="1"/>
  <c r="L51" i="1"/>
  <c r="AA51" i="1"/>
  <c r="AB51" i="1"/>
  <c r="AC51" i="1"/>
  <c r="L2749" i="1"/>
  <c r="L4929" i="1"/>
  <c r="L511" i="1"/>
  <c r="L1838" i="1"/>
  <c r="L3598" i="1"/>
  <c r="L4408" i="1"/>
  <c r="L1898" i="1"/>
  <c r="L2021" i="1"/>
  <c r="L16" i="1"/>
  <c r="L623" i="1"/>
  <c r="L276" i="1"/>
  <c r="L3501" i="1"/>
  <c r="L5108" i="1"/>
  <c r="L3502" i="1"/>
  <c r="L2459" i="1"/>
  <c r="L1999" i="1"/>
  <c r="L1415" i="1"/>
  <c r="L326" i="1"/>
  <c r="AA326" i="1"/>
  <c r="AB326" i="1"/>
  <c r="AC326" i="1"/>
  <c r="L336" i="1"/>
  <c r="L6120" i="1"/>
  <c r="L356" i="1"/>
  <c r="L367" i="1"/>
  <c r="L1175" i="1"/>
  <c r="L1176" i="1"/>
  <c r="L3071" i="1"/>
  <c r="L196" i="1"/>
  <c r="L1177" i="1"/>
  <c r="L1453" i="1"/>
  <c r="L4191" i="1"/>
  <c r="L6031" i="1"/>
  <c r="L1764" i="1"/>
  <c r="L2237" i="1"/>
  <c r="L2256" i="1"/>
  <c r="L2414" i="1"/>
  <c r="L2416" i="1"/>
  <c r="L2252" i="1"/>
  <c r="L2458" i="1"/>
  <c r="L3887" i="1"/>
  <c r="L3609" i="1"/>
  <c r="L3599" i="1"/>
  <c r="L1714" i="1"/>
  <c r="L5194" i="1"/>
  <c r="AA5194" i="1"/>
  <c r="AB5194" i="1"/>
  <c r="AC5194" i="1"/>
  <c r="L4982" i="1"/>
  <c r="L4987" i="1"/>
  <c r="L421" i="1"/>
  <c r="L3030" i="1"/>
  <c r="L631" i="1"/>
  <c r="L2257" i="1"/>
  <c r="L3128" i="1"/>
  <c r="L4977" i="1"/>
  <c r="L4117" i="1"/>
  <c r="L5057" i="1"/>
  <c r="L4302" i="1"/>
  <c r="L4594" i="1"/>
  <c r="L2968" i="1"/>
  <c r="L4978" i="1"/>
  <c r="L4118" i="1"/>
  <c r="L79" i="1"/>
  <c r="L92" i="1"/>
  <c r="L5689" i="1"/>
  <c r="L5690" i="1"/>
  <c r="L5691" i="1"/>
  <c r="L4081" i="1"/>
  <c r="L4812" i="1"/>
  <c r="L593" i="1"/>
  <c r="L594" i="1"/>
  <c r="L4082" i="1"/>
  <c r="L5392" i="1"/>
  <c r="L2406" i="1"/>
  <c r="L5260" i="1"/>
  <c r="L6072" i="1"/>
  <c r="L6197" i="1"/>
  <c r="L867" i="1"/>
  <c r="L1515" i="1"/>
  <c r="L1516" i="1"/>
  <c r="L1517" i="1"/>
  <c r="L1518" i="1"/>
  <c r="L2467" i="1"/>
  <c r="L6198" i="1"/>
  <c r="L548" i="1"/>
  <c r="L934" i="1"/>
  <c r="L549" i="1"/>
  <c r="L550" i="1"/>
  <c r="L551" i="1"/>
  <c r="L3129" i="1"/>
  <c r="L793" i="1"/>
  <c r="L552" i="1"/>
  <c r="L935" i="1"/>
  <c r="L1519" i="1"/>
  <c r="L2479" i="1"/>
  <c r="L2197" i="1"/>
  <c r="L5029" i="1"/>
  <c r="L5659" i="1"/>
  <c r="L4119" i="1"/>
  <c r="L1305" i="1"/>
  <c r="L811" i="1"/>
  <c r="L1288" i="1"/>
  <c r="L231" i="1"/>
  <c r="L5362" i="1"/>
  <c r="L5545" i="1"/>
  <c r="L5839" i="1"/>
  <c r="L606" i="1"/>
  <c r="L670" i="1"/>
  <c r="L6138" i="1"/>
  <c r="L1765" i="1"/>
  <c r="L5585" i="1"/>
  <c r="L5562" i="1"/>
  <c r="L6040" i="1"/>
  <c r="L671" i="1"/>
  <c r="L5931" i="1"/>
  <c r="L5546" i="1"/>
  <c r="L5840" i="1"/>
  <c r="L1766" i="1"/>
  <c r="L2104" i="1"/>
  <c r="L5336" i="1"/>
  <c r="L5448" i="1"/>
  <c r="L1802" i="1"/>
  <c r="L990" i="1"/>
  <c r="L357" i="1"/>
  <c r="L368" i="1"/>
  <c r="L2025" i="1"/>
  <c r="L6041" i="1"/>
  <c r="AA6041" i="1"/>
  <c r="AB6041" i="1"/>
  <c r="AC6041" i="1"/>
  <c r="L5994" i="1"/>
  <c r="L1543" i="1"/>
  <c r="L5506" i="1"/>
  <c r="L5502" i="1"/>
  <c r="L653" i="1"/>
  <c r="L654" i="1"/>
  <c r="L257" i="1"/>
  <c r="L4736" i="1"/>
  <c r="L2160" i="1"/>
  <c r="L3379" i="1"/>
  <c r="L4447" i="1"/>
  <c r="L4477" i="1"/>
  <c r="L5706" i="1"/>
  <c r="L5012" i="1"/>
  <c r="L5030" i="1"/>
  <c r="L3249" i="1"/>
  <c r="L3270" i="1"/>
  <c r="L2105" i="1"/>
  <c r="AA2105" i="1"/>
  <c r="AB2105" i="1"/>
  <c r="AC2105" i="1"/>
  <c r="L2109" i="1"/>
  <c r="L868" i="1"/>
  <c r="L879" i="1"/>
  <c r="L897" i="1"/>
  <c r="L902" i="1"/>
  <c r="L4676" i="1"/>
  <c r="L5563" i="1"/>
  <c r="L2652" i="1"/>
  <c r="L3234" i="1"/>
  <c r="L2653" i="1"/>
  <c r="L29" i="1"/>
  <c r="L1251" i="1"/>
  <c r="L2654" i="1"/>
  <c r="L880" i="1"/>
  <c r="L898" i="1"/>
  <c r="L2655" i="1"/>
  <c r="L2581" i="1"/>
  <c r="L6199" i="1"/>
  <c r="L869" i="1"/>
  <c r="L2548" i="1"/>
  <c r="L3137" i="1"/>
  <c r="L991" i="1"/>
  <c r="L993" i="1"/>
  <c r="L881" i="1"/>
  <c r="L899" i="1"/>
  <c r="L5174" i="1"/>
  <c r="AA5174" i="1"/>
  <c r="AB5174" i="1"/>
  <c r="AC5174" i="1"/>
  <c r="L3724" i="1"/>
  <c r="L2656" i="1"/>
  <c r="L2657" i="1"/>
  <c r="L2679" i="1"/>
  <c r="L4002" i="1"/>
  <c r="L80" i="1"/>
  <c r="L93" i="1"/>
  <c r="L5660" i="1"/>
  <c r="L94" i="1"/>
  <c r="L81" i="1"/>
  <c r="L4288" i="1"/>
  <c r="L1129" i="1"/>
  <c r="L2034" i="1"/>
  <c r="L4645" i="1"/>
  <c r="L3320" i="1"/>
  <c r="L2436" i="1"/>
  <c r="L1556" i="1"/>
  <c r="L2437" i="1"/>
  <c r="L646" i="1"/>
  <c r="L1347" i="1"/>
  <c r="L5109" i="1"/>
  <c r="L327" i="1"/>
  <c r="L337" i="1"/>
  <c r="L6121" i="1"/>
  <c r="L3503" i="1"/>
  <c r="L403" i="1"/>
  <c r="L3299" i="1"/>
  <c r="L1949" i="1"/>
  <c r="L1008" i="1"/>
  <c r="L954" i="1"/>
  <c r="L123" i="1"/>
  <c r="AA123" i="1"/>
  <c r="AB123" i="1"/>
  <c r="AC123" i="1"/>
  <c r="L6200" i="1"/>
  <c r="L2238" i="1"/>
  <c r="L2402" i="1"/>
  <c r="L4813" i="1"/>
  <c r="L3725" i="1"/>
  <c r="L4379" i="1"/>
  <c r="L5985" i="1"/>
  <c r="L5596" i="1"/>
  <c r="L4156" i="1"/>
  <c r="L2457" i="1"/>
  <c r="L4626" i="1"/>
  <c r="L683" i="1"/>
  <c r="L2299" i="1"/>
  <c r="L1360" i="1"/>
  <c r="L6148" i="1"/>
  <c r="L5547" i="1"/>
  <c r="L5841" i="1"/>
  <c r="L5496" i="1"/>
  <c r="L512" i="1"/>
  <c r="L5393" i="1"/>
  <c r="L5140" i="1"/>
  <c r="L5114" i="1"/>
  <c r="L1545" i="1"/>
  <c r="L1547" i="1"/>
  <c r="L921" i="1"/>
  <c r="L925" i="1"/>
  <c r="L2922" i="1"/>
  <c r="L1262" i="1"/>
  <c r="L17" i="1"/>
  <c r="L624" i="1"/>
  <c r="L2300" i="1"/>
  <c r="L1075" i="1"/>
  <c r="L955" i="1"/>
  <c r="L2750" i="1"/>
  <c r="L2751" i="1"/>
  <c r="AA2751" i="1"/>
  <c r="AB2751" i="1"/>
  <c r="AC2751" i="1"/>
  <c r="L1956" i="1"/>
  <c r="AA1956" i="1"/>
  <c r="AB1956" i="1"/>
  <c r="AC1956" i="1"/>
  <c r="L1916" i="1"/>
  <c r="L1428" i="1"/>
  <c r="L1429" i="1"/>
  <c r="L5354" i="1"/>
  <c r="L5736" i="1"/>
  <c r="L595" i="1"/>
  <c r="L4083" i="1"/>
  <c r="L5548" i="1"/>
  <c r="L5573" i="1"/>
  <c r="L5842" i="1"/>
  <c r="L970" i="1"/>
  <c r="L348" i="1"/>
  <c r="L2035" i="1"/>
  <c r="L3072" i="1"/>
  <c r="L3799" i="1"/>
  <c r="L1572" i="1"/>
  <c r="L2265" i="1"/>
  <c r="L6201" i="1"/>
  <c r="L6202" i="1"/>
  <c r="L2187" i="1"/>
  <c r="L1306" i="1"/>
  <c r="L3549" i="1"/>
  <c r="AA3549" i="1"/>
  <c r="AB3549" i="1"/>
  <c r="AC3549" i="1"/>
  <c r="L1361" i="1"/>
  <c r="L1625" i="1"/>
  <c r="L5467" i="1"/>
  <c r="L4343" i="1"/>
  <c r="L2036" i="1"/>
  <c r="L5047" i="1"/>
  <c r="L450" i="1"/>
  <c r="L2978" i="1"/>
  <c r="L3046" i="1"/>
  <c r="L2339" i="1"/>
  <c r="L2084" i="1"/>
  <c r="L433" i="1"/>
  <c r="L596" i="1"/>
  <c r="L5394" i="1"/>
  <c r="L5337" i="1"/>
  <c r="L5932" i="1"/>
  <c r="AA5932" i="1"/>
  <c r="AB5932" i="1"/>
  <c r="AC5932" i="1"/>
  <c r="L2037" i="1"/>
  <c r="L1715" i="1"/>
  <c r="L1731" i="1"/>
  <c r="L4322" i="1"/>
  <c r="L4332" i="1"/>
  <c r="L5175" i="1"/>
  <c r="AA5175" i="1"/>
  <c r="AB5175" i="1"/>
  <c r="AC5175" i="1"/>
  <c r="L2038" i="1"/>
  <c r="L2360" i="1"/>
  <c r="L2039" i="1"/>
  <c r="L1150" i="1"/>
  <c r="L1891" i="1"/>
  <c r="L2040" i="1"/>
  <c r="L1379" i="1"/>
  <c r="L2041" i="1"/>
  <c r="L4930" i="1"/>
  <c r="L3726" i="1"/>
  <c r="L3668" i="1"/>
  <c r="L2884" i="1"/>
  <c r="AA2884" i="1"/>
  <c r="AB2884" i="1"/>
  <c r="AC2884" i="1"/>
  <c r="L3669" i="1"/>
  <c r="L2042" i="1"/>
  <c r="L4003" i="1"/>
  <c r="L2043" i="1"/>
  <c r="L4988" i="1"/>
  <c r="L3121" i="1"/>
  <c r="L4989" i="1"/>
  <c r="L2044" i="1"/>
  <c r="L4238" i="1"/>
  <c r="L2525" i="1"/>
  <c r="L4595" i="1"/>
  <c r="L40" i="1"/>
  <c r="L4004" i="1"/>
  <c r="L3425" i="1"/>
  <c r="L3756" i="1"/>
  <c r="L4931" i="1"/>
  <c r="L6203" i="1"/>
  <c r="L3670" i="1"/>
  <c r="L3942" i="1"/>
  <c r="L4960" i="1"/>
  <c r="L1466" i="1"/>
  <c r="L3757" i="1"/>
  <c r="L1467" i="1"/>
  <c r="L4478" i="1"/>
  <c r="L4479" i="1"/>
  <c r="L2045" i="1"/>
  <c r="L5781" i="1"/>
  <c r="L2046" i="1"/>
  <c r="L2047" i="1"/>
  <c r="L3991" i="1"/>
  <c r="AA3991" i="1"/>
  <c r="AB3991" i="1"/>
  <c r="AC3991" i="1"/>
  <c r="L4717" i="1"/>
  <c r="L6204" i="1"/>
  <c r="L5995" i="1"/>
  <c r="L5507" i="1"/>
  <c r="L2908" i="1"/>
  <c r="L3671" i="1"/>
  <c r="L4932" i="1"/>
  <c r="L2752" i="1"/>
  <c r="L4596" i="1"/>
  <c r="L3578" i="1"/>
  <c r="L2732" i="1"/>
  <c r="L1080" i="1"/>
  <c r="L451" i="1"/>
  <c r="L1242" i="1"/>
  <c r="L5737" i="1"/>
  <c r="L2048" i="1"/>
  <c r="L3271" i="1"/>
  <c r="L1828" i="1"/>
  <c r="L4814" i="1"/>
  <c r="L855" i="1"/>
  <c r="L169" i="1"/>
  <c r="L3672" i="1"/>
  <c r="L5487" i="1"/>
  <c r="L5979" i="1"/>
  <c r="L5641" i="1"/>
  <c r="L1468" i="1"/>
  <c r="L2323" i="1"/>
  <c r="L6205" i="1"/>
  <c r="L3561" i="1"/>
  <c r="AA3561" i="1"/>
  <c r="AB3561" i="1"/>
  <c r="AC3561" i="1"/>
  <c r="L780" i="1"/>
  <c r="L2049" i="1"/>
  <c r="L2753" i="1"/>
  <c r="AA2753" i="1"/>
  <c r="AB2753" i="1"/>
  <c r="AC2753" i="1"/>
  <c r="L2754" i="1"/>
  <c r="AA2754" i="1"/>
  <c r="AB2754" i="1"/>
  <c r="AC2754" i="1"/>
  <c r="L5002" i="1"/>
  <c r="AA5002" i="1"/>
  <c r="AB5002" i="1"/>
  <c r="AC5002" i="1"/>
  <c r="L4737" i="1"/>
  <c r="AA4737" i="1"/>
  <c r="AB4737" i="1"/>
  <c r="AC4737" i="1"/>
  <c r="L52" i="1"/>
  <c r="AA52" i="1"/>
  <c r="AB52" i="1"/>
  <c r="AC52" i="1"/>
  <c r="L4005" i="1"/>
  <c r="L4289" i="1"/>
  <c r="L4597" i="1"/>
  <c r="L2755" i="1"/>
  <c r="L2756" i="1"/>
  <c r="L4565" i="1"/>
  <c r="L4933" i="1"/>
  <c r="L2409" i="1"/>
  <c r="L5859" i="1"/>
  <c r="L5860" i="1"/>
  <c r="L5861" i="1"/>
  <c r="L5862" i="1"/>
  <c r="L597" i="1"/>
  <c r="L4803" i="1"/>
  <c r="L3943" i="1"/>
  <c r="L4738" i="1"/>
  <c r="L3031" i="1"/>
  <c r="L4333" i="1"/>
  <c r="L1974" i="1"/>
  <c r="L2172" i="1"/>
  <c r="L2050" i="1"/>
  <c r="L3380" i="1"/>
  <c r="L6206" i="1"/>
  <c r="L2078" i="1"/>
  <c r="L2973" i="1"/>
  <c r="L1506" i="1"/>
  <c r="L2067" i="1"/>
  <c r="L2411" i="1"/>
  <c r="L53" i="1"/>
  <c r="L4225" i="1"/>
  <c r="L1025" i="1"/>
  <c r="L5782" i="1"/>
  <c r="L5823" i="1"/>
  <c r="L513" i="1"/>
  <c r="L514" i="1"/>
  <c r="L4693" i="1"/>
  <c r="L1243" i="1"/>
  <c r="L734" i="1"/>
  <c r="L2885" i="1"/>
  <c r="L5824" i="1"/>
  <c r="L3145" i="1"/>
  <c r="L54" i="1"/>
  <c r="L3300" i="1"/>
  <c r="L2051" i="1"/>
  <c r="L489" i="1"/>
  <c r="L490" i="1"/>
  <c r="L3913" i="1"/>
  <c r="L491" i="1"/>
  <c r="L1647" i="1"/>
  <c r="L4535" i="1"/>
  <c r="L2162" i="1"/>
  <c r="L1628" i="1"/>
  <c r="L1705" i="1"/>
  <c r="L1706" i="1"/>
  <c r="L3550" i="1"/>
  <c r="L736" i="1"/>
  <c r="L515" i="1"/>
  <c r="L2474" i="1"/>
  <c r="L1348" i="1"/>
  <c r="L379" i="1"/>
  <c r="L5370" i="1"/>
  <c r="L5395" i="1"/>
  <c r="L5661" i="1"/>
  <c r="L3888" i="1"/>
  <c r="L3958" i="1"/>
  <c r="L5166" i="1"/>
  <c r="L5167" i="1"/>
  <c r="L1636" i="1"/>
  <c r="L2958" i="1"/>
  <c r="L6019" i="1"/>
  <c r="L5577" i="1"/>
  <c r="L3844" i="1"/>
  <c r="L3864" i="1"/>
  <c r="L3845" i="1"/>
  <c r="L3865" i="1"/>
  <c r="L5738" i="1"/>
  <c r="L3309" i="1"/>
  <c r="L5739" i="1"/>
  <c r="L5996" i="1"/>
  <c r="L2286" i="1"/>
  <c r="L258" i="1"/>
  <c r="L6141" i="1"/>
  <c r="L4833" i="1"/>
  <c r="L632" i="1"/>
  <c r="L2052" i="1"/>
  <c r="L2638" i="1"/>
  <c r="L2838" i="1"/>
  <c r="L2864" i="1"/>
  <c r="L2886" i="1"/>
  <c r="L2887" i="1"/>
  <c r="L1601" i="1"/>
  <c r="L3846" i="1"/>
  <c r="L3650" i="1"/>
  <c r="L735" i="1"/>
  <c r="L4961" i="1"/>
  <c r="L3402" i="1"/>
  <c r="L3426" i="1"/>
  <c r="L3504" i="1"/>
  <c r="L4660" i="1"/>
  <c r="L4084" i="1"/>
  <c r="L3610" i="1"/>
  <c r="L6104" i="1"/>
  <c r="L2888" i="1"/>
  <c r="L3629" i="1"/>
  <c r="L4892" i="1"/>
  <c r="L4893" i="1"/>
  <c r="L4409" i="1"/>
  <c r="L569" i="1"/>
  <c r="L3800" i="1"/>
  <c r="L684" i="1"/>
  <c r="L1435" i="1"/>
  <c r="L4700" i="1"/>
  <c r="L3310" i="1"/>
  <c r="L5986" i="1"/>
  <c r="L259" i="1"/>
  <c r="L598" i="1"/>
  <c r="L1062" i="1"/>
  <c r="L5241" i="1"/>
  <c r="L1040" i="1"/>
  <c r="L4307" i="1"/>
  <c r="L4192" i="1"/>
  <c r="L6005" i="1"/>
  <c r="L4034" i="1"/>
  <c r="L3727" i="1"/>
  <c r="L5511" i="1"/>
  <c r="L4670" i="1"/>
  <c r="L5053" i="1"/>
  <c r="L3441" i="1"/>
  <c r="L3004" i="1"/>
  <c r="L3116" i="1"/>
  <c r="L168" i="1"/>
  <c r="L6057" i="1"/>
  <c r="L6051" i="1"/>
  <c r="AC3884" i="1"/>
  <c r="AB3884" i="1"/>
  <c r="AA3884" i="1"/>
  <c r="AC3881" i="1"/>
  <c r="AB3881" i="1"/>
  <c r="AA3881" i="1"/>
  <c r="L3881" i="1"/>
  <c r="L69" i="1"/>
  <c r="L4616" i="1"/>
  <c r="AC5207" i="1"/>
  <c r="AB5207" i="1"/>
  <c r="AA5207" i="1"/>
  <c r="L5207" i="1"/>
  <c r="L2397" i="1"/>
  <c r="L4630" i="1"/>
  <c r="L2676" i="1"/>
  <c r="L4631" i="1"/>
  <c r="L280" i="1"/>
  <c r="L241" i="1"/>
  <c r="L1878" i="1"/>
  <c r="L1871" i="1"/>
  <c r="L6321" i="1"/>
  <c r="L814" i="1"/>
  <c r="AC1877" i="1"/>
  <c r="AB1877" i="1"/>
  <c r="AA1877" i="1"/>
  <c r="L1877" i="1"/>
  <c r="AC1870" i="1"/>
  <c r="AB1870" i="1"/>
  <c r="AA1870" i="1"/>
  <c r="L1870" i="1"/>
  <c r="L6320" i="1"/>
  <c r="L3951" i="1"/>
  <c r="L2665" i="1"/>
  <c r="L6319" i="1"/>
  <c r="L4955" i="1"/>
  <c r="AC2984" i="1"/>
  <c r="AB2984" i="1"/>
  <c r="AA2984" i="1"/>
  <c r="L2984" i="1"/>
  <c r="L2495" i="1"/>
  <c r="L2224" i="1"/>
  <c r="L6318" i="1"/>
  <c r="L6317" i="1"/>
  <c r="AC1405" i="1"/>
  <c r="AB1405" i="1"/>
  <c r="AA1405" i="1"/>
  <c r="L1405" i="1"/>
  <c r="AC4421" i="1"/>
  <c r="AB4421" i="1"/>
  <c r="AA4421" i="1"/>
  <c r="L4421" i="1"/>
  <c r="L3760" i="1"/>
  <c r="L2851" i="1"/>
  <c r="L2494" i="1"/>
  <c r="AC2223" i="1"/>
  <c r="AB2223" i="1"/>
  <c r="AA2223" i="1"/>
  <c r="L2223" i="1"/>
  <c r="L3698" i="1"/>
  <c r="AC4296" i="1"/>
  <c r="AB4296" i="1"/>
  <c r="AA4296" i="1"/>
  <c r="L4296" i="1"/>
  <c r="L1164" i="1"/>
  <c r="L3748" i="1"/>
  <c r="L3759" i="1"/>
  <c r="L4615" i="1"/>
  <c r="L1808" i="1"/>
  <c r="L4712" i="1"/>
  <c r="L5943" i="1"/>
  <c r="L5344" i="1"/>
  <c r="L1796" i="1"/>
  <c r="L1815" i="1"/>
  <c r="L1777" i="1"/>
  <c r="AC644" i="1"/>
  <c r="AB644" i="1"/>
  <c r="AA644" i="1"/>
  <c r="L644" i="1"/>
  <c r="L1505" i="1"/>
  <c r="L1807" i="1"/>
  <c r="L5942" i="1"/>
  <c r="L5343" i="1"/>
  <c r="L1795" i="1"/>
  <c r="L1814" i="1"/>
  <c r="L1806" i="1"/>
  <c r="L1776" i="1"/>
  <c r="AC643" i="1"/>
  <c r="AB643" i="1"/>
  <c r="AA643" i="1"/>
  <c r="L643" i="1"/>
  <c r="AC4904" i="1"/>
  <c r="AB4904" i="1"/>
  <c r="AA4904" i="1"/>
  <c r="L4904" i="1"/>
  <c r="AC3950" i="1"/>
  <c r="AB3950" i="1"/>
  <c r="AA3950" i="1"/>
  <c r="L3950" i="1"/>
  <c r="L3898" i="1"/>
  <c r="L3187" i="1"/>
  <c r="L6316" i="1"/>
  <c r="L1579" i="1"/>
  <c r="L2632" i="1"/>
  <c r="L3883" i="1"/>
  <c r="L2598" i="1"/>
  <c r="L4821" i="1"/>
  <c r="L1711" i="1"/>
  <c r="L628" i="1"/>
  <c r="L2310" i="1"/>
  <c r="L1710" i="1"/>
  <c r="L1709" i="1"/>
  <c r="L4569" i="1"/>
  <c r="L4749" i="1"/>
  <c r="L1910" i="1"/>
  <c r="L4954" i="1"/>
  <c r="L5256" i="1"/>
  <c r="L2383" i="1"/>
  <c r="AC227" i="1"/>
  <c r="AB227" i="1"/>
  <c r="AA227" i="1"/>
  <c r="L227" i="1"/>
  <c r="L2589" i="1"/>
  <c r="L3043" i="1"/>
  <c r="L6315" i="1"/>
  <c r="L2622" i="1"/>
  <c r="L6314" i="1"/>
  <c r="AC133" i="1"/>
  <c r="AB133" i="1"/>
  <c r="AA133" i="1"/>
  <c r="L133" i="1"/>
  <c r="L2321" i="1"/>
  <c r="L3524" i="1"/>
  <c r="L12" i="1"/>
  <c r="L3734" i="1"/>
  <c r="L1612" i="1"/>
  <c r="L2946" i="1"/>
  <c r="L3588" i="1"/>
  <c r="L540" i="1"/>
  <c r="L5213" i="1"/>
  <c r="L2354" i="1"/>
  <c r="L1632" i="1"/>
  <c r="AC3587" i="1"/>
  <c r="AB3587" i="1"/>
  <c r="AA3587" i="1"/>
  <c r="L3587" i="1"/>
  <c r="L566" i="1"/>
  <c r="L565" i="1"/>
  <c r="L564" i="1"/>
  <c r="L563" i="1"/>
  <c r="L562" i="1"/>
  <c r="L1569" i="1"/>
  <c r="L4748" i="1"/>
  <c r="L4883" i="1"/>
  <c r="AC3697" i="1"/>
  <c r="AB3697" i="1"/>
  <c r="AA3697" i="1"/>
  <c r="L3697" i="1"/>
  <c r="L2594" i="1"/>
  <c r="L2499" i="1"/>
  <c r="AC2850" i="1"/>
  <c r="AB2850" i="1"/>
  <c r="AA2850" i="1"/>
  <c r="L2850" i="1"/>
  <c r="L5607" i="1"/>
  <c r="L6313" i="1"/>
  <c r="L98" i="1"/>
  <c r="L2709" i="1"/>
  <c r="L2849" i="1"/>
  <c r="L5421" i="1"/>
  <c r="L914" i="1"/>
  <c r="AC4364" i="1"/>
  <c r="AB4364" i="1"/>
  <c r="AA4364" i="1"/>
  <c r="L4364" i="1"/>
  <c r="L4070" i="1"/>
  <c r="L1443" i="1"/>
  <c r="L5698" i="1"/>
  <c r="L5076" i="1"/>
  <c r="AC1365" i="1"/>
  <c r="AB1365" i="1"/>
  <c r="AA1365" i="1"/>
  <c r="L1365" i="1"/>
  <c r="AC1358" i="1"/>
  <c r="AB1358" i="1"/>
  <c r="AA1358" i="1"/>
  <c r="L1358" i="1"/>
  <c r="AC3897" i="1"/>
  <c r="AB3897" i="1"/>
  <c r="AA3897" i="1"/>
  <c r="L3897" i="1"/>
  <c r="AC1794" i="1"/>
  <c r="AB1794" i="1"/>
  <c r="AA1794" i="1"/>
  <c r="L1794" i="1"/>
  <c r="L1775" i="1"/>
  <c r="L5613" i="1"/>
  <c r="L5697" i="1"/>
  <c r="L5612" i="1"/>
  <c r="L1651" i="1"/>
  <c r="L1953" i="1"/>
  <c r="AC647" i="1"/>
  <c r="AB647" i="1"/>
  <c r="AA647" i="1"/>
  <c r="L647" i="1"/>
  <c r="AC167" i="1"/>
  <c r="AB167" i="1"/>
  <c r="AA167" i="1"/>
  <c r="L167" i="1"/>
  <c r="L2404" i="1"/>
  <c r="X673" i="1"/>
  <c r="L673" i="1"/>
  <c r="L586" i="1"/>
  <c r="L582" i="1"/>
  <c r="L441" i="1"/>
  <c r="L2403" i="1"/>
  <c r="L2576" i="1"/>
  <c r="L704" i="1"/>
  <c r="L2875" i="1"/>
  <c r="L4215" i="1"/>
  <c r="L5379" i="1"/>
  <c r="L5864" i="1"/>
  <c r="L5830" i="1"/>
  <c r="L5813" i="1"/>
  <c r="L5754" i="1"/>
  <c r="L2554" i="1"/>
  <c r="L2560" i="1"/>
  <c r="AC6159" i="1"/>
  <c r="AB6159" i="1"/>
  <c r="AA6159" i="1"/>
  <c r="L6159" i="1"/>
  <c r="L2848" i="1"/>
  <c r="L6312" i="1"/>
  <c r="L4182" i="1"/>
  <c r="AC3440" i="1"/>
  <c r="AB3440" i="1"/>
  <c r="AA3440" i="1"/>
  <c r="L3440" i="1"/>
  <c r="AC4295" i="1"/>
  <c r="AB4295" i="1"/>
  <c r="AA4295" i="1"/>
  <c r="L4295" i="1"/>
  <c r="L666" i="1"/>
  <c r="L2271" i="1"/>
  <c r="L2270" i="1"/>
  <c r="L2664" i="1"/>
  <c r="L2663" i="1"/>
  <c r="L2645" i="1"/>
  <c r="L2613" i="1"/>
  <c r="L6311" i="1"/>
  <c r="AC2928" i="1"/>
  <c r="AB2928" i="1"/>
  <c r="AA2928" i="1"/>
  <c r="L2928" i="1"/>
  <c r="L3307" i="1"/>
  <c r="AC2945" i="1"/>
  <c r="AB2945" i="1"/>
  <c r="AA2945" i="1"/>
  <c r="L2945" i="1"/>
  <c r="AC1501" i="1"/>
  <c r="AB1501" i="1"/>
  <c r="AA1501" i="1"/>
  <c r="L1501" i="1"/>
  <c r="AC1492" i="1"/>
  <c r="AB1492" i="1"/>
  <c r="AA1492" i="1"/>
  <c r="L1492" i="1"/>
  <c r="L5919" i="1"/>
  <c r="L3640" i="1"/>
  <c r="L2901" i="1"/>
  <c r="L2874" i="1"/>
  <c r="L2847" i="1"/>
  <c r="L118" i="1"/>
  <c r="AA1936" i="1"/>
  <c r="Z1936" i="1"/>
  <c r="AC1936" i="1" s="1"/>
  <c r="X1936" i="1"/>
  <c r="L1936" i="1"/>
  <c r="L3080" i="1"/>
  <c r="L2612" i="1"/>
  <c r="L4244" i="1"/>
  <c r="L2309" i="1"/>
  <c r="L464" i="1"/>
  <c r="L6310" i="1"/>
  <c r="L1068" i="1"/>
  <c r="L2611" i="1"/>
  <c r="L6309" i="1"/>
  <c r="L1067" i="1"/>
  <c r="L2675" i="1"/>
  <c r="L157" i="1"/>
  <c r="L439" i="1"/>
  <c r="L6308" i="1"/>
  <c r="L495" i="1"/>
  <c r="L5378" i="1"/>
  <c r="L6307" i="1"/>
  <c r="L4094" i="1"/>
  <c r="AC3368" i="1"/>
  <c r="AB3368" i="1"/>
  <c r="AA3368" i="1"/>
  <c r="L3368" i="1"/>
  <c r="L4214" i="1"/>
  <c r="L4213" i="1"/>
  <c r="L2597" i="1"/>
  <c r="L4849" i="1"/>
  <c r="L1548" i="1"/>
  <c r="L1334" i="1"/>
  <c r="L2419" i="1"/>
  <c r="L4317" i="1"/>
  <c r="AC3981" i="1"/>
  <c r="AB3981" i="1"/>
  <c r="AA3981" i="1"/>
  <c r="L3981" i="1"/>
  <c r="L2553" i="1"/>
  <c r="L4441" i="1"/>
  <c r="L4420" i="1"/>
  <c r="L539" i="1"/>
  <c r="L538" i="1"/>
  <c r="L537" i="1"/>
  <c r="L536" i="1"/>
  <c r="L4440" i="1"/>
  <c r="L4419" i="1"/>
  <c r="L999" i="1"/>
  <c r="L5611" i="1"/>
  <c r="L3467" i="1"/>
  <c r="L3317" i="1"/>
  <c r="L2593" i="1"/>
  <c r="L3410" i="1"/>
  <c r="L2552" i="1"/>
  <c r="L3463" i="1"/>
  <c r="L998" i="1"/>
  <c r="AC6163" i="1"/>
  <c r="AB6163" i="1"/>
  <c r="AA6163" i="1"/>
  <c r="L6163" i="1"/>
  <c r="L2234" i="1"/>
  <c r="L3980" i="1"/>
  <c r="L320" i="1"/>
  <c r="L761" i="1"/>
  <c r="L494" i="1"/>
  <c r="L2473" i="1"/>
  <c r="L4711" i="1"/>
  <c r="L2332" i="1"/>
  <c r="L3733" i="1"/>
  <c r="L6306" i="1"/>
  <c r="AC4747" i="1"/>
  <c r="AB4747" i="1"/>
  <c r="AA4747" i="1"/>
  <c r="L4747" i="1"/>
  <c r="AC3367" i="1"/>
  <c r="AB3367" i="1"/>
  <c r="AA3367" i="1"/>
  <c r="L3367" i="1"/>
  <c r="AC4093" i="1"/>
  <c r="AB4093" i="1"/>
  <c r="AA4093" i="1"/>
  <c r="L4093" i="1"/>
  <c r="L4791" i="1"/>
  <c r="L3488" i="1"/>
  <c r="L3612" i="1"/>
  <c r="AC5111" i="1"/>
  <c r="AB5111" i="1"/>
  <c r="AA5111" i="1"/>
  <c r="L5111" i="1"/>
  <c r="AC3523" i="1"/>
  <c r="AB3523" i="1"/>
  <c r="AA3523" i="1"/>
  <c r="L3523" i="1"/>
  <c r="L3115" i="1"/>
  <c r="AC3094" i="1"/>
  <c r="AB3094" i="1"/>
  <c r="AA3094" i="1"/>
  <c r="L3094" i="1"/>
  <c r="L217" i="1"/>
  <c r="L5733" i="1"/>
  <c r="L5360" i="1"/>
  <c r="L2423" i="1"/>
  <c r="L6056" i="1"/>
  <c r="L2222" i="1"/>
  <c r="L1598" i="1"/>
  <c r="AC1296" i="1"/>
  <c r="AB1296" i="1"/>
  <c r="AA1296" i="1"/>
  <c r="L1296" i="1"/>
  <c r="L5808" i="1"/>
  <c r="AC6014" i="1"/>
  <c r="AB6014" i="1"/>
  <c r="AA6014" i="1"/>
  <c r="L6014" i="1"/>
  <c r="L6029" i="1"/>
  <c r="L5522" i="1"/>
  <c r="L473" i="1"/>
  <c r="L6305" i="1"/>
  <c r="L22" i="1"/>
  <c r="L964" i="1"/>
  <c r="L4166" i="1"/>
  <c r="L5160" i="1"/>
  <c r="L4901" i="1"/>
  <c r="L3439" i="1"/>
  <c r="L6304" i="1"/>
  <c r="L2466" i="1"/>
  <c r="L2454" i="1"/>
  <c r="L5342" i="1"/>
  <c r="L2121" i="1"/>
  <c r="L4418" i="1"/>
  <c r="L5300" i="1"/>
  <c r="L2120" i="1"/>
  <c r="L5341" i="1"/>
  <c r="L5340" i="1"/>
  <c r="L5339" i="1"/>
  <c r="L5338" i="1"/>
  <c r="L1774" i="1"/>
  <c r="L1793" i="1"/>
  <c r="L1773" i="1"/>
  <c r="L5299" i="1"/>
  <c r="L4328" i="1"/>
  <c r="AC4417" i="1"/>
  <c r="AB4417" i="1"/>
  <c r="AA4417" i="1"/>
  <c r="L4417" i="1"/>
  <c r="AC4383" i="1"/>
  <c r="AB4383" i="1"/>
  <c r="AA4383" i="1"/>
  <c r="L4383" i="1"/>
  <c r="AC3139" i="1"/>
  <c r="AB3139" i="1"/>
  <c r="AA3139" i="1"/>
  <c r="L3139" i="1"/>
  <c r="X3003" i="1"/>
  <c r="L3003" i="1"/>
  <c r="L3604" i="1"/>
  <c r="L5239" i="1"/>
  <c r="L6158" i="1"/>
  <c r="X5090" i="1"/>
  <c r="L5090" i="1"/>
  <c r="AC4541" i="1"/>
  <c r="AB4541" i="1"/>
  <c r="AA4541" i="1"/>
  <c r="L4541" i="1"/>
  <c r="L319" i="1"/>
  <c r="AC5284" i="1"/>
  <c r="AB5284" i="1"/>
  <c r="AA5284" i="1"/>
  <c r="L5284" i="1"/>
  <c r="AC235" i="1"/>
  <c r="AB235" i="1"/>
  <c r="AA235" i="1"/>
  <c r="L235" i="1"/>
  <c r="L132" i="1"/>
  <c r="L5218" i="1"/>
  <c r="L6303" i="1"/>
  <c r="L3316" i="1"/>
  <c r="L4767" i="1"/>
  <c r="L2964" i="1"/>
  <c r="AC3002" i="1"/>
  <c r="AB3002" i="1"/>
  <c r="AA3002" i="1"/>
  <c r="L3002" i="1"/>
  <c r="L2708" i="1"/>
  <c r="AA3570" i="1"/>
  <c r="Z3570" i="1"/>
  <c r="AC3570" i="1" s="1"/>
  <c r="X3570" i="1"/>
  <c r="L3570" i="1"/>
  <c r="L3569" i="1"/>
  <c r="L4212" i="1"/>
  <c r="L2700" i="1"/>
  <c r="L2697" i="1"/>
  <c r="L174" i="1"/>
  <c r="L86" i="1"/>
  <c r="L6302" i="1"/>
  <c r="L1079" i="1"/>
  <c r="L187" i="1"/>
  <c r="L5687" i="1"/>
  <c r="L5686" i="1"/>
  <c r="L5685" i="1"/>
  <c r="L3903" i="1"/>
  <c r="L3902" i="1"/>
  <c r="AC3568" i="1"/>
  <c r="AB3568" i="1"/>
  <c r="AA3568" i="1"/>
  <c r="L3568" i="1"/>
  <c r="L5255" i="1"/>
  <c r="X5713" i="1"/>
  <c r="L5713" i="1"/>
  <c r="AC3522" i="1"/>
  <c r="AB3522" i="1"/>
  <c r="AA3522" i="1"/>
  <c r="L3522" i="1"/>
  <c r="L6301" i="1"/>
  <c r="L5668" i="1"/>
  <c r="AC4656" i="1"/>
  <c r="AB4656" i="1"/>
  <c r="AA4656" i="1"/>
  <c r="L4656" i="1"/>
  <c r="L6300" i="1"/>
  <c r="L1708" i="1"/>
  <c r="L1553" i="1"/>
  <c r="L463" i="1"/>
  <c r="L1007" i="1"/>
  <c r="AC3306" i="1"/>
  <c r="AB3306" i="1"/>
  <c r="AA3306" i="1"/>
  <c r="L3306" i="1"/>
  <c r="L4439" i="1"/>
  <c r="L1568" i="1"/>
  <c r="L5159" i="1"/>
  <c r="L5158" i="1"/>
  <c r="L5989" i="1"/>
  <c r="AC3042" i="1"/>
  <c r="AB3042" i="1"/>
  <c r="AA3042" i="1"/>
  <c r="L3042" i="1"/>
  <c r="L332" i="1"/>
  <c r="L3392" i="1"/>
  <c r="L3366" i="1"/>
  <c r="L3246" i="1"/>
  <c r="L468" i="1"/>
  <c r="L4048" i="1"/>
  <c r="L5667" i="1"/>
  <c r="AC4675" i="1"/>
  <c r="AB4675" i="1"/>
  <c r="AA4675" i="1"/>
  <c r="L4675" i="1"/>
  <c r="L2596" i="1"/>
  <c r="AC5514" i="1"/>
  <c r="AB5514" i="1"/>
  <c r="AA5514" i="1"/>
  <c r="L5514" i="1"/>
  <c r="L1006" i="1"/>
  <c r="L2592" i="1"/>
  <c r="L5464" i="1"/>
  <c r="L5238" i="1"/>
  <c r="AC5756" i="1"/>
  <c r="AB5756" i="1"/>
  <c r="AA5756" i="1"/>
  <c r="L5756" i="1"/>
  <c r="L6063" i="1"/>
  <c r="L2059" i="1"/>
  <c r="L6299" i="1"/>
  <c r="L462" i="1"/>
  <c r="L6298" i="1"/>
  <c r="L2728" i="1"/>
  <c r="L6297" i="1"/>
  <c r="L1184" i="1"/>
  <c r="L6296" i="1"/>
  <c r="L4557" i="1"/>
  <c r="L3138" i="1"/>
  <c r="AC1697" i="1"/>
  <c r="AB1697" i="1"/>
  <c r="AA1697" i="1"/>
  <c r="L1697" i="1"/>
  <c r="L2621" i="1"/>
  <c r="L4339" i="1"/>
  <c r="L3545" i="1"/>
  <c r="L997" i="1"/>
  <c r="L461" i="1"/>
  <c r="L2320" i="1"/>
  <c r="L2488" i="1"/>
  <c r="L5630" i="1"/>
  <c r="AC5623" i="1"/>
  <c r="AB5623" i="1"/>
  <c r="AA5623" i="1"/>
  <c r="L5623" i="1"/>
  <c r="L4316" i="1"/>
  <c r="L3341" i="1"/>
  <c r="M2691" i="1"/>
  <c r="L2691" i="1"/>
  <c r="L2591" i="1"/>
  <c r="L4396" i="1"/>
  <c r="L1520" i="1"/>
  <c r="L6295" i="1"/>
  <c r="L1755" i="1"/>
  <c r="AC1750" i="1"/>
  <c r="AB1750" i="1"/>
  <c r="AA1750" i="1"/>
  <c r="L1750" i="1"/>
  <c r="L2249" i="1"/>
  <c r="L2248" i="1"/>
  <c r="L6294" i="1"/>
  <c r="L2247" i="1"/>
  <c r="L851" i="1"/>
  <c r="AC5420" i="1"/>
  <c r="AB5420" i="1"/>
  <c r="AA5420" i="1"/>
  <c r="L5420" i="1"/>
  <c r="L4790" i="1"/>
  <c r="L6293" i="1"/>
  <c r="L2537" i="1"/>
  <c r="L2536" i="1"/>
  <c r="L6292" i="1"/>
  <c r="L4882" i="1"/>
  <c r="L3617" i="1"/>
  <c r="L2588" i="1"/>
  <c r="L5006" i="1"/>
  <c r="L1690" i="1"/>
  <c r="L279" i="1"/>
  <c r="L719" i="1"/>
  <c r="L85" i="1"/>
  <c r="L4435" i="1"/>
  <c r="L6115" i="1"/>
  <c r="L438" i="1"/>
  <c r="L2319" i="1"/>
  <c r="L3828" i="1"/>
  <c r="L5684" i="1"/>
  <c r="AC6291" i="1"/>
  <c r="AB6291" i="1"/>
  <c r="AA6291" i="1"/>
  <c r="L6291" i="1"/>
  <c r="L4845" i="1"/>
  <c r="L5683" i="1"/>
  <c r="L2699" i="1"/>
  <c r="L6114" i="1"/>
  <c r="L1364" i="1"/>
  <c r="L2584" i="1"/>
  <c r="L2515" i="1"/>
  <c r="L3910" i="1"/>
  <c r="AC5527" i="1"/>
  <c r="AB5527" i="1"/>
  <c r="AA5527" i="1"/>
  <c r="L5527" i="1"/>
  <c r="L2294" i="1"/>
  <c r="L2082" i="1"/>
  <c r="L4354" i="1"/>
  <c r="L186" i="1"/>
  <c r="L5065" i="1"/>
  <c r="L1442" i="1"/>
  <c r="AC3715" i="1"/>
  <c r="AB3715" i="1"/>
  <c r="AA3715" i="1"/>
  <c r="L3715" i="1"/>
  <c r="L2205" i="1"/>
  <c r="L2221" i="1"/>
  <c r="AC4252" i="1"/>
  <c r="AB4252" i="1"/>
  <c r="AA4252" i="1"/>
  <c r="L4252" i="1"/>
  <c r="L3696" i="1"/>
  <c r="L3655" i="1"/>
  <c r="L1119" i="1"/>
  <c r="L1108" i="1"/>
  <c r="L2900" i="1"/>
  <c r="L1487" i="1"/>
  <c r="L2308" i="1"/>
  <c r="L1935" i="1"/>
  <c r="L117" i="1"/>
  <c r="AC760" i="1"/>
  <c r="AB760" i="1"/>
  <c r="AA760" i="1"/>
  <c r="L760" i="1"/>
  <c r="L185" i="1"/>
  <c r="L4315" i="1"/>
  <c r="L5182" i="1"/>
  <c r="L5178" i="1"/>
  <c r="AC759" i="1"/>
  <c r="AB759" i="1"/>
  <c r="AA759" i="1"/>
  <c r="L759" i="1"/>
  <c r="L184" i="1"/>
  <c r="AC5419" i="1"/>
  <c r="AB5419" i="1"/>
  <c r="AA5419" i="1"/>
  <c r="L5419" i="1"/>
  <c r="L1623" i="1"/>
  <c r="L2334" i="1"/>
  <c r="L6290" i="1"/>
  <c r="AC6055" i="1"/>
  <c r="AB6055" i="1"/>
  <c r="AA6055" i="1"/>
  <c r="L6055" i="1"/>
  <c r="L6054" i="1"/>
  <c r="L4211" i="1"/>
  <c r="L3557" i="1"/>
  <c r="L2971" i="1"/>
  <c r="AC4985" i="1"/>
  <c r="AB4985" i="1"/>
  <c r="AA4985" i="1"/>
  <c r="L4985" i="1"/>
  <c r="L4276" i="1"/>
  <c r="L4266" i="1"/>
  <c r="L4900" i="1"/>
  <c r="L4069" i="1"/>
  <c r="L4047" i="1"/>
  <c r="L766" i="1"/>
  <c r="L758" i="1"/>
  <c r="L4996" i="1"/>
  <c r="L4969" i="1"/>
  <c r="L4881" i="1"/>
  <c r="AC183" i="1"/>
  <c r="AB183" i="1"/>
  <c r="AA183" i="1"/>
  <c r="L183" i="1"/>
  <c r="L4275" i="1"/>
  <c r="L4265" i="1"/>
  <c r="L4899" i="1"/>
  <c r="L4068" i="1"/>
  <c r="L4046" i="1"/>
  <c r="L765" i="1"/>
  <c r="L757" i="1"/>
  <c r="L4995" i="1"/>
  <c r="L4968" i="1"/>
  <c r="L4880" i="1"/>
  <c r="AC182" i="1"/>
  <c r="AB182" i="1"/>
  <c r="AA182" i="1"/>
  <c r="L182" i="1"/>
  <c r="AC6143" i="1"/>
  <c r="AB6143" i="1"/>
  <c r="AA6143" i="1"/>
  <c r="L6143" i="1"/>
  <c r="L4898" i="1"/>
  <c r="AC4879" i="1"/>
  <c r="AB4879" i="1"/>
  <c r="AA4879" i="1"/>
  <c r="L4879" i="1"/>
  <c r="L1354" i="1"/>
  <c r="L4041" i="1"/>
  <c r="L1376" i="1"/>
  <c r="L1746" i="1"/>
  <c r="AC3813" i="1"/>
  <c r="AB3813" i="1"/>
  <c r="AA3813" i="1"/>
  <c r="L3813" i="1"/>
  <c r="L318" i="1"/>
  <c r="L904" i="1"/>
  <c r="AC3639" i="1"/>
  <c r="AB3639" i="1"/>
  <c r="AA3639" i="1"/>
  <c r="L3639" i="1"/>
  <c r="L702" i="1"/>
  <c r="L1745" i="1"/>
  <c r="L1727" i="1"/>
  <c r="L4222" i="1"/>
  <c r="L987" i="1"/>
  <c r="L5723" i="1"/>
  <c r="L5712" i="1"/>
  <c r="L391" i="1"/>
  <c r="L6028" i="1"/>
  <c r="L2353" i="1"/>
  <c r="L1344" i="1"/>
  <c r="AC3827" i="1"/>
  <c r="AB3827" i="1"/>
  <c r="AA3827" i="1"/>
  <c r="L3827" i="1"/>
  <c r="L1754" i="1"/>
  <c r="L2220" i="1"/>
  <c r="AC4416" i="1"/>
  <c r="AB4416" i="1"/>
  <c r="AA4416" i="1"/>
  <c r="L4416" i="1"/>
  <c r="L4067" i="1"/>
  <c r="L4045" i="1"/>
  <c r="L4818" i="1"/>
  <c r="L4817" i="1"/>
  <c r="L6027" i="1"/>
  <c r="AC3714" i="1"/>
  <c r="AB3714" i="1"/>
  <c r="AA3714" i="1"/>
  <c r="L3714" i="1"/>
  <c r="L2095" i="1"/>
  <c r="L460" i="1"/>
  <c r="AC4820" i="1"/>
  <c r="AB4820" i="1"/>
  <c r="AA4820" i="1"/>
  <c r="L4820" i="1"/>
  <c r="L4165" i="1"/>
  <c r="L6289" i="1"/>
  <c r="L4415" i="1"/>
  <c r="AC5418" i="1"/>
  <c r="AB5418" i="1"/>
  <c r="AA5418" i="1"/>
  <c r="L5418" i="1"/>
  <c r="L4655" i="1"/>
  <c r="L3741" i="1"/>
  <c r="L2620" i="1"/>
  <c r="L3695" i="1"/>
  <c r="AC226" i="1"/>
  <c r="AB226" i="1"/>
  <c r="AA226" i="1"/>
  <c r="L226" i="1"/>
  <c r="AC5417" i="1"/>
  <c r="AB5417" i="1"/>
  <c r="AA5417" i="1"/>
  <c r="L5417" i="1"/>
  <c r="L3001" i="1"/>
  <c r="L2001" i="1"/>
  <c r="L1867" i="1"/>
  <c r="L1116" i="1"/>
  <c r="L2175" i="1"/>
  <c r="L216" i="1"/>
  <c r="AC2983" i="1"/>
  <c r="AB2983" i="1"/>
  <c r="AA2983" i="1"/>
  <c r="L2983" i="1"/>
  <c r="L4294" i="1"/>
  <c r="L1546" i="1"/>
  <c r="L876" i="1"/>
  <c r="L2636" i="1"/>
  <c r="L2472" i="1"/>
  <c r="L1328" i="1"/>
  <c r="L5918" i="1"/>
  <c r="L1934" i="1"/>
  <c r="L116" i="1"/>
  <c r="L2587" i="1"/>
  <c r="L2258" i="1"/>
  <c r="L5089" i="1"/>
  <c r="L3452" i="1"/>
  <c r="AC4980" i="1"/>
  <c r="AB4980" i="1"/>
  <c r="AA4980" i="1"/>
  <c r="L4980" i="1"/>
  <c r="L4897" i="1"/>
  <c r="L725" i="1"/>
  <c r="L4730" i="1"/>
  <c r="L3627" i="1"/>
  <c r="L6288" i="1"/>
  <c r="L6070" i="1"/>
  <c r="L4766" i="1"/>
  <c r="L2963" i="1"/>
  <c r="L724" i="1"/>
  <c r="L1726" i="1"/>
  <c r="L665" i="1"/>
  <c r="L1744" i="1"/>
  <c r="L1590" i="1"/>
  <c r="L414" i="1"/>
  <c r="L1832" i="1"/>
  <c r="L4327" i="1"/>
  <c r="L5326" i="1"/>
  <c r="L1743" i="1"/>
  <c r="L1725" i="1"/>
  <c r="L1724" i="1"/>
  <c r="L3740" i="1"/>
  <c r="L3739" i="1"/>
  <c r="L3738" i="1"/>
  <c r="L1723" i="1"/>
  <c r="L1742" i="1"/>
  <c r="L5974" i="1"/>
  <c r="L1741" i="1"/>
  <c r="L5052" i="1"/>
  <c r="AC3901" i="1"/>
  <c r="AB3901" i="1"/>
  <c r="AA3901" i="1"/>
  <c r="L3901" i="1"/>
  <c r="AC3896" i="1"/>
  <c r="AB3896" i="1"/>
  <c r="AA3896" i="1"/>
  <c r="L3896" i="1"/>
  <c r="L1740" i="1"/>
  <c r="L1722" i="1"/>
  <c r="L585" i="1"/>
  <c r="L2398" i="1"/>
  <c r="L250" i="1"/>
  <c r="L557" i="1"/>
  <c r="L2058" i="1"/>
  <c r="AC4092" i="1"/>
  <c r="AB4092" i="1"/>
  <c r="AA4092" i="1"/>
  <c r="L4092" i="1"/>
  <c r="L3365" i="1"/>
  <c r="L3895" i="1"/>
  <c r="L1353" i="1"/>
  <c r="L4326" i="1"/>
  <c r="L3462" i="1"/>
  <c r="L5722" i="1"/>
  <c r="L1529" i="1"/>
  <c r="L4914" i="1"/>
  <c r="L3229" i="1"/>
  <c r="L1952" i="1"/>
  <c r="AC3212" i="1"/>
  <c r="AB3212" i="1"/>
  <c r="AA3212" i="1"/>
  <c r="L3212" i="1"/>
  <c r="AC3205" i="1"/>
  <c r="AB3205" i="1"/>
  <c r="AA3205" i="1"/>
  <c r="L3205" i="1"/>
  <c r="L5325" i="1"/>
  <c r="L3487" i="1"/>
  <c r="L3486" i="1"/>
  <c r="L3485" i="1"/>
  <c r="L5569" i="1"/>
  <c r="AC4643" i="1"/>
  <c r="AB4643" i="1"/>
  <c r="AA4643" i="1"/>
  <c r="L4643" i="1"/>
  <c r="L5051" i="1"/>
  <c r="L4642" i="1"/>
  <c r="L2465" i="1"/>
  <c r="L2453" i="1"/>
  <c r="L6287" i="1"/>
  <c r="L6286" i="1"/>
  <c r="L459" i="1"/>
  <c r="L4438" i="1"/>
  <c r="L4433" i="1"/>
  <c r="L4414" i="1"/>
  <c r="L1739" i="1"/>
  <c r="L1721" i="1"/>
  <c r="L482" i="1"/>
  <c r="L2158" i="1"/>
  <c r="L900" i="1"/>
  <c r="L390" i="1"/>
  <c r="L225" i="1"/>
  <c r="L5157" i="1"/>
  <c r="L3954" i="1"/>
  <c r="L5156" i="1"/>
  <c r="AC2944" i="1"/>
  <c r="AB2944" i="1"/>
  <c r="AA2944" i="1"/>
  <c r="L2944" i="1"/>
  <c r="L5005" i="1"/>
  <c r="L5044" i="1"/>
  <c r="L2318" i="1"/>
  <c r="L5026" i="1"/>
  <c r="L2351" i="1"/>
  <c r="L701" i="1"/>
  <c r="L4667" i="1"/>
  <c r="L1749" i="1"/>
  <c r="L4666" i="1"/>
  <c r="L2072" i="1"/>
  <c r="L2570" i="1"/>
  <c r="L458" i="1"/>
  <c r="L4568" i="1"/>
  <c r="L5025" i="1"/>
  <c r="L4665" i="1"/>
  <c r="L5917" i="1"/>
  <c r="L2387" i="1"/>
  <c r="L1528" i="1"/>
  <c r="L215" i="1"/>
  <c r="L2293" i="1"/>
  <c r="L3812" i="1"/>
  <c r="L2776" i="1"/>
  <c r="L700" i="1"/>
  <c r="L910" i="1"/>
  <c r="L2696" i="1"/>
  <c r="L149" i="1"/>
  <c r="L2361" i="1"/>
  <c r="L2094" i="1"/>
  <c r="L68" i="1"/>
  <c r="L1661" i="1"/>
  <c r="L4210" i="1"/>
  <c r="L2464" i="1"/>
  <c r="L787" i="1"/>
  <c r="L5024" i="1"/>
  <c r="AC2386" i="1"/>
  <c r="AB2386" i="1"/>
  <c r="AA2386" i="1"/>
  <c r="L2386" i="1"/>
  <c r="L1738" i="1"/>
  <c r="L1597" i="1"/>
  <c r="L5043" i="1"/>
  <c r="L2468" i="1"/>
  <c r="L556" i="1"/>
  <c r="L903" i="1"/>
  <c r="L2569" i="1"/>
  <c r="L2568" i="1"/>
  <c r="L6285" i="1"/>
  <c r="AC4878" i="1"/>
  <c r="AB4878" i="1"/>
  <c r="AA4878" i="1"/>
  <c r="L4878" i="1"/>
  <c r="L5732" i="1"/>
  <c r="L1066" i="1"/>
  <c r="L5042" i="1"/>
  <c r="L3438" i="1"/>
  <c r="AC3409" i="1"/>
  <c r="AB3409" i="1"/>
  <c r="AA3409" i="1"/>
  <c r="L3409" i="1"/>
  <c r="L457" i="1"/>
  <c r="L5553" i="1"/>
  <c r="L4027" i="1"/>
  <c r="L796" i="1"/>
  <c r="L2846" i="1"/>
  <c r="L3694" i="1"/>
  <c r="L974" i="1"/>
  <c r="L2610" i="1"/>
  <c r="L2845" i="1"/>
  <c r="L3484" i="1"/>
  <c r="L3483" i="1"/>
  <c r="L3482" i="1"/>
  <c r="L5749" i="1"/>
  <c r="Z5731" i="1"/>
  <c r="AB5731" i="1" s="1"/>
  <c r="Y5731" i="1"/>
  <c r="AA5731" i="1" s="1"/>
  <c r="X5731" i="1"/>
  <c r="L5731" i="1"/>
  <c r="L5359" i="1"/>
  <c r="L2686" i="1"/>
  <c r="L2575" i="1"/>
  <c r="L2586" i="1"/>
  <c r="L5521" i="1"/>
  <c r="L5520" i="1"/>
  <c r="L4789" i="1"/>
  <c r="L1078" i="1"/>
  <c r="L1053" i="1"/>
  <c r="L1044" i="1"/>
  <c r="L278" i="1"/>
  <c r="L43" i="1"/>
  <c r="L6284" i="1"/>
  <c r="AC3693" i="1"/>
  <c r="AB3693" i="1"/>
  <c r="AA3693" i="1"/>
  <c r="L3693" i="1"/>
  <c r="L4026" i="1"/>
  <c r="L4025" i="1"/>
  <c r="L5941" i="1"/>
  <c r="L2317" i="1"/>
  <c r="L487" i="1"/>
  <c r="L481" i="1"/>
  <c r="AC2080" i="1"/>
  <c r="AB2080" i="1"/>
  <c r="AA2080" i="1"/>
  <c r="L2080" i="1"/>
  <c r="AC2011" i="1"/>
  <c r="AB2011" i="1"/>
  <c r="AA2011" i="1"/>
  <c r="L2011" i="1"/>
  <c r="L1183" i="1"/>
  <c r="L3692" i="1"/>
  <c r="AC3691" i="1"/>
  <c r="AB3691" i="1"/>
  <c r="AA3691" i="1"/>
  <c r="L3691" i="1"/>
  <c r="L3654" i="1"/>
  <c r="AC3713" i="1"/>
  <c r="AB3713" i="1"/>
  <c r="AA3713" i="1"/>
  <c r="L3713" i="1"/>
  <c r="L3690" i="1"/>
  <c r="L1441" i="1"/>
  <c r="L535" i="1"/>
  <c r="L6283" i="1"/>
  <c r="L5666" i="1"/>
  <c r="L1859" i="1"/>
  <c r="L5004" i="1"/>
  <c r="L836" i="1"/>
  <c r="L2219" i="1"/>
  <c r="L2463" i="1"/>
  <c r="L2452" i="1"/>
  <c r="L602" i="1"/>
  <c r="L2775" i="1"/>
  <c r="L2707" i="1"/>
  <c r="L3611" i="1"/>
  <c r="L3124" i="1"/>
  <c r="L1858" i="1"/>
  <c r="L5064" i="1"/>
  <c r="L3961" i="1"/>
  <c r="L11" i="1"/>
  <c r="L1033" i="1"/>
  <c r="L3616" i="1"/>
  <c r="L203" i="1"/>
  <c r="AC249" i="1"/>
  <c r="AB249" i="1"/>
  <c r="AA249" i="1"/>
  <c r="L249" i="1"/>
  <c r="L4395" i="1"/>
  <c r="L2385" i="1"/>
  <c r="L21" i="1"/>
  <c r="L5088" i="1"/>
  <c r="L265" i="1"/>
  <c r="AC5817" i="1"/>
  <c r="AB5817" i="1"/>
  <c r="AA5817" i="1"/>
  <c r="L5817" i="1"/>
  <c r="AC5748" i="1"/>
  <c r="AB5748" i="1"/>
  <c r="AA5748" i="1"/>
  <c r="L5748" i="1"/>
  <c r="AC5730" i="1"/>
  <c r="AB5730" i="1"/>
  <c r="AA5730" i="1"/>
  <c r="L5730" i="1"/>
  <c r="L2204" i="1"/>
  <c r="L1135" i="1"/>
  <c r="L131" i="1"/>
  <c r="L3521" i="1"/>
  <c r="L437" i="1"/>
  <c r="L1523" i="1"/>
  <c r="L4394" i="1"/>
  <c r="L1856" i="1"/>
  <c r="AC4164" i="1"/>
  <c r="AB4164" i="1"/>
  <c r="AA4164" i="1"/>
  <c r="L4164" i="1"/>
  <c r="L4393" i="1"/>
  <c r="L1527" i="1"/>
  <c r="L6281" i="1"/>
  <c r="L1943" i="1"/>
  <c r="L6280" i="1"/>
  <c r="L1303" i="1"/>
  <c r="L1522" i="1"/>
  <c r="L1032" i="1"/>
  <c r="L2619" i="1"/>
  <c r="L2119" i="1"/>
  <c r="L4788" i="1"/>
  <c r="L3481" i="1"/>
  <c r="L6026" i="1"/>
  <c r="L4746" i="1"/>
  <c r="L642" i="1"/>
  <c r="L6113" i="1"/>
  <c r="L4163" i="1"/>
  <c r="L627" i="1"/>
  <c r="L1886" i="1"/>
  <c r="L2101" i="1"/>
  <c r="L3567" i="1"/>
  <c r="AC1432" i="1"/>
  <c r="AB1432" i="1"/>
  <c r="AA1432" i="1"/>
  <c r="L1432" i="1"/>
  <c r="L420" i="1"/>
  <c r="L1611" i="1"/>
  <c r="L1238" i="1"/>
  <c r="L3114" i="1"/>
  <c r="L6279" i="1"/>
  <c r="L756" i="1"/>
  <c r="L2462" i="1"/>
  <c r="L1256" i="1"/>
  <c r="L1903" i="1"/>
  <c r="L1237" i="1"/>
  <c r="L3123" i="1"/>
  <c r="L3689" i="1"/>
  <c r="L1352" i="1"/>
  <c r="L1236" i="1"/>
  <c r="L6278" i="1"/>
  <c r="L4697" i="1"/>
  <c r="L3688" i="1"/>
  <c r="L1235" i="1"/>
  <c r="L1610" i="1"/>
  <c r="L641" i="1"/>
  <c r="L1234" i="1"/>
  <c r="L2685" i="1"/>
  <c r="L2446" i="1"/>
  <c r="L419" i="1"/>
  <c r="L1395" i="1"/>
  <c r="L3288" i="1"/>
  <c r="L6013" i="1"/>
  <c r="AC5172" i="1"/>
  <c r="AB5172" i="1"/>
  <c r="AA5172" i="1"/>
  <c r="L5172" i="1"/>
  <c r="L5463" i="1"/>
  <c r="L1233" i="1"/>
  <c r="L6035" i="1"/>
  <c r="L4877" i="1"/>
  <c r="L6069" i="1"/>
  <c r="L6012" i="1"/>
  <c r="L3287" i="1"/>
  <c r="L1336" i="1"/>
  <c r="L1363" i="1"/>
  <c r="L2431" i="1"/>
  <c r="L3133" i="1"/>
  <c r="L6277" i="1"/>
  <c r="L1102" i="1"/>
  <c r="AC3132" i="1"/>
  <c r="AB3132" i="1"/>
  <c r="AA3132" i="1"/>
  <c r="L3132" i="1"/>
  <c r="L97" i="1"/>
  <c r="L2218" i="1"/>
  <c r="L3079" i="1"/>
  <c r="L1885" i="1"/>
  <c r="L1622" i="1"/>
  <c r="L4243" i="1"/>
  <c r="L4382" i="1"/>
  <c r="L264" i="1"/>
  <c r="L5472" i="1"/>
  <c r="AC5471" i="1"/>
  <c r="AB5471" i="1"/>
  <c r="AA5471" i="1"/>
  <c r="L5471" i="1"/>
  <c r="L6098" i="1"/>
  <c r="L3979" i="1"/>
  <c r="L1147" i="1"/>
  <c r="AC924" i="1"/>
  <c r="AB924" i="1"/>
  <c r="AA924" i="1"/>
  <c r="L924" i="1"/>
  <c r="AC323" i="1"/>
  <c r="AB323" i="1"/>
  <c r="AA323" i="1"/>
  <c r="L323" i="1"/>
  <c r="L3647" i="1"/>
  <c r="L6276" i="1"/>
  <c r="L4314" i="1"/>
  <c r="L5462" i="1"/>
  <c r="L5812" i="1"/>
  <c r="L1255" i="1"/>
  <c r="L2943" i="1"/>
  <c r="L5104" i="1"/>
  <c r="L5665" i="1"/>
  <c r="L103" i="1"/>
  <c r="AC1772" i="1"/>
  <c r="AB1772" i="1"/>
  <c r="AA1772" i="1"/>
  <c r="L1772" i="1"/>
  <c r="L5916" i="1"/>
  <c r="L5890" i="1"/>
  <c r="L5915" i="1"/>
  <c r="L5889" i="1"/>
  <c r="L574" i="1"/>
  <c r="L5568" i="1"/>
  <c r="L5358" i="1"/>
  <c r="L5416" i="1"/>
  <c r="L5075" i="1"/>
  <c r="L706" i="1"/>
  <c r="L1014" i="1"/>
  <c r="AC4024" i="1"/>
  <c r="AB4024" i="1"/>
  <c r="AA4024" i="1"/>
  <c r="L4024" i="1"/>
  <c r="L740" i="1"/>
  <c r="L4556" i="1"/>
  <c r="L4550" i="1"/>
  <c r="L4353" i="1"/>
  <c r="L4352" i="1"/>
  <c r="L3938" i="1"/>
  <c r="L829" i="1"/>
  <c r="L240" i="1"/>
  <c r="L239" i="1"/>
  <c r="L3909" i="1"/>
  <c r="L456" i="1"/>
  <c r="L5084" i="1"/>
  <c r="L4381" i="1"/>
  <c r="L4844" i="1"/>
  <c r="L2774" i="1"/>
  <c r="L2609" i="1"/>
  <c r="AC3041" i="1"/>
  <c r="AB3041" i="1"/>
  <c r="AA3041" i="1"/>
  <c r="L3041" i="1"/>
  <c r="AC3040" i="1"/>
  <c r="AB3040" i="1"/>
  <c r="AA3040" i="1"/>
  <c r="L3040" i="1"/>
  <c r="L4745" i="1"/>
  <c r="L4787" i="1"/>
  <c r="L3480" i="1"/>
  <c r="L2316" i="1"/>
  <c r="L3236" i="1"/>
  <c r="L2092" i="1"/>
  <c r="L1920" i="1"/>
  <c r="L2378" i="1"/>
  <c r="L4091" i="1"/>
  <c r="L3364" i="1"/>
  <c r="AC1962" i="1"/>
  <c r="AB1962" i="1"/>
  <c r="AA1962" i="1"/>
  <c r="L1962" i="1"/>
  <c r="L1919" i="1"/>
  <c r="L1670" i="1"/>
  <c r="L664" i="1"/>
  <c r="L1450" i="1"/>
  <c r="L6050" i="1"/>
  <c r="L857" i="1"/>
  <c r="L5552" i="1"/>
  <c r="AC5126" i="1"/>
  <c r="AB5126" i="1"/>
  <c r="AA5126" i="1"/>
  <c r="L5126" i="1"/>
  <c r="L534" i="1"/>
  <c r="AC6157" i="1"/>
  <c r="AB6157" i="1"/>
  <c r="AA6157" i="1"/>
  <c r="L6157" i="1"/>
  <c r="L6275" i="1"/>
  <c r="L2618" i="1"/>
  <c r="L6274" i="1"/>
  <c r="L5063" i="1"/>
  <c r="L6095" i="1"/>
  <c r="L6101" i="1"/>
  <c r="AC6097" i="1"/>
  <c r="AB6097" i="1"/>
  <c r="AA6097" i="1"/>
  <c r="L6097" i="1"/>
  <c r="L640" i="1"/>
  <c r="L455" i="1"/>
  <c r="L639" i="1"/>
  <c r="L3064" i="1"/>
  <c r="L3113" i="1"/>
  <c r="L1351" i="1"/>
  <c r="L5254" i="1"/>
  <c r="L5083" i="1"/>
  <c r="L6273" i="1"/>
  <c r="L4641" i="1"/>
  <c r="AC5483" i="1"/>
  <c r="AB5483" i="1"/>
  <c r="AA5483" i="1"/>
  <c r="L5483" i="1"/>
  <c r="L3063" i="1"/>
  <c r="L1356" i="1"/>
  <c r="L3062" i="1"/>
  <c r="L3162" i="1"/>
  <c r="AC3152" i="1"/>
  <c r="AB3152" i="1"/>
  <c r="AA3152" i="1"/>
  <c r="L3152" i="1"/>
  <c r="L4614" i="1"/>
  <c r="L2519" i="1"/>
  <c r="X5415" i="1"/>
  <c r="L5415" i="1"/>
  <c r="L360" i="1"/>
  <c r="L359" i="1"/>
  <c r="L2350" i="1"/>
  <c r="AC2346" i="1"/>
  <c r="AB2346" i="1"/>
  <c r="AA2346" i="1"/>
  <c r="L2346" i="1"/>
  <c r="L1094" i="1"/>
  <c r="L4664" i="1"/>
  <c r="L2340" i="1"/>
  <c r="L3286" i="1"/>
  <c r="L10" i="1"/>
  <c r="L3260" i="1"/>
  <c r="L3259" i="1"/>
  <c r="L1163" i="1"/>
  <c r="L3544" i="1"/>
  <c r="L1343" i="1"/>
  <c r="L1486" i="1"/>
  <c r="AC4724" i="1"/>
  <c r="AB4724" i="1"/>
  <c r="AA4724" i="1"/>
  <c r="L4724" i="1"/>
  <c r="L4723" i="1"/>
  <c r="L4722" i="1"/>
  <c r="L4721" i="1"/>
  <c r="L2574" i="1"/>
  <c r="L2203" i="1"/>
  <c r="AC4090" i="1"/>
  <c r="AB4090" i="1"/>
  <c r="AA4090" i="1"/>
  <c r="L4090" i="1"/>
  <c r="L1375" i="1"/>
  <c r="L1052" i="1"/>
  <c r="L1374" i="1"/>
  <c r="L1051" i="1"/>
  <c r="L4162" i="1"/>
  <c r="L6094" i="1"/>
  <c r="AC920" i="1"/>
  <c r="AB920" i="1"/>
  <c r="AA920" i="1"/>
  <c r="L920" i="1"/>
  <c r="L1295" i="1"/>
  <c r="L807" i="1"/>
  <c r="L397" i="1"/>
  <c r="L806" i="1"/>
  <c r="L396" i="1"/>
  <c r="AC130" i="1"/>
  <c r="AB130" i="1"/>
  <c r="AA130" i="1"/>
  <c r="L130" i="1"/>
  <c r="L3151" i="1"/>
  <c r="L4264" i="1"/>
  <c r="L1654" i="1"/>
  <c r="L2684" i="1"/>
  <c r="L2451" i="1"/>
  <c r="L2315" i="1"/>
  <c r="AC4236" i="1"/>
  <c r="AB4236" i="1"/>
  <c r="AA4236" i="1"/>
  <c r="L4236" i="1"/>
  <c r="L2644" i="1"/>
  <c r="L4555" i="1"/>
  <c r="L4953" i="1"/>
  <c r="L4952" i="1"/>
  <c r="L4951" i="1"/>
  <c r="AC3566" i="1"/>
  <c r="AB3566" i="1"/>
  <c r="AA3566" i="1"/>
  <c r="L3566" i="1"/>
  <c r="AC6025" i="1"/>
  <c r="AB6025" i="1"/>
  <c r="AA6025" i="1"/>
  <c r="L6025" i="1"/>
  <c r="L2773" i="1"/>
  <c r="L2772" i="1"/>
  <c r="L4134" i="1"/>
  <c r="L2549" i="1"/>
  <c r="L1327" i="1"/>
  <c r="L6272" i="1"/>
  <c r="L5244" i="1"/>
  <c r="L2608" i="1"/>
  <c r="L1696" i="1"/>
  <c r="L1831" i="1"/>
  <c r="AC5711" i="1"/>
  <c r="AB5711" i="1"/>
  <c r="AA5711" i="1"/>
  <c r="L5711" i="1"/>
  <c r="L2445" i="1"/>
  <c r="L1989" i="1"/>
  <c r="L5283" i="1"/>
  <c r="L3204" i="1"/>
  <c r="L3203" i="1"/>
  <c r="L3202" i="1"/>
  <c r="L5710" i="1"/>
  <c r="L1254" i="1"/>
  <c r="L35" i="1"/>
  <c r="L2911" i="1"/>
  <c r="L5357" i="1"/>
  <c r="L6271" i="1"/>
  <c r="L1253" i="1"/>
  <c r="L1244" i="1"/>
  <c r="L34" i="1"/>
  <c r="L1342" i="1"/>
  <c r="L2377" i="1"/>
  <c r="L389" i="1"/>
  <c r="L2185" i="1"/>
  <c r="L1933" i="1"/>
  <c r="L1335" i="1"/>
  <c r="L638" i="1"/>
  <c r="L4973" i="1"/>
  <c r="L1720" i="1"/>
  <c r="L1241" i="1"/>
  <c r="L5082" i="1"/>
  <c r="AC5074" i="1"/>
  <c r="AB5074" i="1"/>
  <c r="AA5074" i="1"/>
  <c r="L5074" i="1"/>
  <c r="AC4251" i="1"/>
  <c r="AB4251" i="1"/>
  <c r="AA4251" i="1"/>
  <c r="L4251" i="1"/>
  <c r="L4250" i="1"/>
  <c r="L3758" i="1"/>
  <c r="AC5651" i="1"/>
  <c r="AB5651" i="1"/>
  <c r="AA5651" i="1"/>
  <c r="L5651" i="1"/>
  <c r="L3363" i="1"/>
  <c r="L2435" i="1"/>
  <c r="L3687" i="1"/>
  <c r="L4457" i="1"/>
  <c r="L3391" i="1"/>
  <c r="L4106" i="1"/>
  <c r="L2812" i="1"/>
  <c r="L2795" i="1"/>
  <c r="L1719" i="1"/>
  <c r="L1718" i="1"/>
  <c r="L4363" i="1"/>
  <c r="L4362" i="1"/>
  <c r="L3520" i="1"/>
  <c r="L2444" i="1"/>
  <c r="L2546" i="1"/>
  <c r="L4613" i="1"/>
  <c r="L893" i="1"/>
  <c r="L67" i="1"/>
  <c r="L66" i="1"/>
  <c r="L65" i="1"/>
  <c r="L5414" i="1"/>
  <c r="L892" i="1"/>
  <c r="L1021" i="1"/>
  <c r="L5664" i="1"/>
  <c r="L959" i="1"/>
  <c r="L3908" i="1"/>
  <c r="L76" i="1"/>
  <c r="L5696" i="1"/>
  <c r="L1851" i="1"/>
  <c r="L3437" i="1"/>
  <c r="L3556" i="1"/>
  <c r="L6270" i="1"/>
  <c r="L3826" i="1"/>
  <c r="L1702" i="1"/>
  <c r="L1310" i="1"/>
  <c r="L1309" i="1"/>
  <c r="L3201" i="1"/>
  <c r="L3018" i="1"/>
  <c r="L4066" i="1"/>
  <c r="L6269" i="1"/>
  <c r="L6268" i="1"/>
  <c r="L1209" i="1"/>
  <c r="AC224" i="1"/>
  <c r="AB224" i="1"/>
  <c r="AA224" i="1"/>
  <c r="L224" i="1"/>
  <c r="L4674" i="1"/>
  <c r="AC5513" i="1"/>
  <c r="AB5513" i="1"/>
  <c r="AA5513" i="1"/>
  <c r="L5513" i="1"/>
  <c r="L3732" i="1"/>
  <c r="L805" i="1"/>
  <c r="L804" i="1"/>
  <c r="L234" i="1"/>
  <c r="L5868" i="1"/>
  <c r="L1830" i="1"/>
  <c r="L2674" i="1"/>
  <c r="L2673" i="1"/>
  <c r="L388" i="1"/>
  <c r="L4372" i="1"/>
  <c r="L4371" i="1"/>
  <c r="L4370" i="1"/>
  <c r="L4369" i="1"/>
  <c r="L4368" i="1"/>
  <c r="L387" i="1"/>
  <c r="L386" i="1"/>
  <c r="L2690" i="1"/>
  <c r="L1890" i="1"/>
  <c r="L1326" i="1"/>
  <c r="L1325" i="1"/>
  <c r="L1440" i="1"/>
  <c r="L1439" i="1"/>
  <c r="L3978" i="1"/>
  <c r="L4274" i="1"/>
  <c r="AC2727" i="1"/>
  <c r="AB2727" i="1"/>
  <c r="AA2727" i="1"/>
  <c r="L2727" i="1"/>
  <c r="L2726" i="1"/>
  <c r="L1189" i="1"/>
  <c r="L2683" i="1"/>
  <c r="L3977" i="1"/>
  <c r="L2443" i="1"/>
  <c r="L148" i="1"/>
  <c r="L147" i="1"/>
  <c r="L4896" i="1"/>
  <c r="AC6002" i="1"/>
  <c r="AB6002" i="1"/>
  <c r="AA6002" i="1"/>
  <c r="L6002" i="1"/>
  <c r="L6267" i="1"/>
  <c r="L1561" i="1"/>
  <c r="L2530" i="1"/>
  <c r="L64" i="1"/>
  <c r="L5682" i="1"/>
  <c r="L5461" i="1"/>
  <c r="L1161" i="1"/>
  <c r="L2157" i="1"/>
  <c r="L4209" i="1"/>
  <c r="L6266" i="1"/>
  <c r="L853" i="1"/>
  <c r="L850" i="1"/>
  <c r="L4105" i="1"/>
  <c r="L2811" i="1"/>
  <c r="L2794" i="1"/>
  <c r="L4104" i="1"/>
  <c r="L2810" i="1"/>
  <c r="L2793" i="1"/>
  <c r="L4103" i="1"/>
  <c r="L2809" i="1"/>
  <c r="L2792" i="1"/>
  <c r="L3331" i="1"/>
  <c r="L1631" i="1"/>
  <c r="L3519" i="1"/>
  <c r="L4208" i="1"/>
  <c r="L5539" i="1"/>
  <c r="L1398" i="1"/>
  <c r="L1208" i="1"/>
  <c r="L1160" i="1"/>
  <c r="L2156" i="1"/>
  <c r="L2477" i="1"/>
  <c r="L2942" i="1"/>
  <c r="L1156" i="1"/>
  <c r="L1188" i="1"/>
  <c r="L2706" i="1"/>
  <c r="L1207" i="1"/>
  <c r="L1552" i="1"/>
  <c r="L5499" i="1"/>
  <c r="L2662" i="1"/>
  <c r="L1753" i="1"/>
  <c r="L4392" i="1"/>
  <c r="L5606" i="1"/>
  <c r="L1889" i="1"/>
  <c r="L584" i="1"/>
  <c r="L3078" i="1"/>
  <c r="L3518" i="1"/>
  <c r="L3039" i="1"/>
  <c r="L3112" i="1"/>
  <c r="L140" i="1"/>
  <c r="L139" i="1"/>
  <c r="L5512" i="1"/>
  <c r="L248" i="1"/>
  <c r="L2607" i="1"/>
  <c r="L1932" i="1"/>
  <c r="L115" i="1"/>
  <c r="L2631" i="1"/>
  <c r="L6091" i="1"/>
  <c r="L4950" i="1"/>
  <c r="L2970" i="1"/>
  <c r="L4984" i="1"/>
  <c r="L4040" i="1"/>
  <c r="L3543" i="1"/>
  <c r="L6265" i="1"/>
  <c r="L6264" i="1"/>
  <c r="L2643" i="1"/>
  <c r="L96" i="1"/>
  <c r="L4089" i="1"/>
  <c r="L5721" i="1"/>
  <c r="L3894" i="1"/>
  <c r="L1805" i="1"/>
  <c r="L3603" i="1"/>
  <c r="L3586" i="1"/>
  <c r="L5206" i="1"/>
  <c r="L42" i="1"/>
  <c r="L1134" i="1"/>
  <c r="L165" i="1"/>
  <c r="L615" i="1"/>
  <c r="L4765" i="1"/>
  <c r="L2962" i="1"/>
  <c r="L2514" i="1"/>
  <c r="L614" i="1"/>
  <c r="L613" i="1"/>
  <c r="L612" i="1"/>
  <c r="L611" i="1"/>
  <c r="L610" i="1"/>
  <c r="L2083" i="1"/>
  <c r="L2725" i="1"/>
  <c r="L2529" i="1"/>
  <c r="L1982" i="1"/>
  <c r="L6263" i="1"/>
  <c r="L3747" i="1"/>
  <c r="L3746" i="1"/>
  <c r="L5681" i="1"/>
  <c r="L4854" i="1"/>
  <c r="L5695" i="1"/>
  <c r="L4853" i="1"/>
  <c r="L6045" i="1"/>
  <c r="L6044" i="1"/>
  <c r="L2144" i="1"/>
  <c r="L2057" i="1"/>
  <c r="L3436" i="1"/>
  <c r="L2202" i="1"/>
  <c r="L1162" i="1"/>
  <c r="L2705" i="1"/>
  <c r="L1854" i="1"/>
  <c r="L202" i="1"/>
  <c r="L3893" i="1"/>
  <c r="L3315" i="1"/>
  <c r="L6001" i="1"/>
  <c r="L4044" i="1"/>
  <c r="L6262" i="1"/>
  <c r="L2771" i="1"/>
  <c r="L2704" i="1"/>
  <c r="L3038" i="1"/>
  <c r="L5829" i="1"/>
  <c r="L5828" i="1"/>
  <c r="L5827" i="1"/>
  <c r="L2056" i="1"/>
  <c r="L6062" i="1"/>
  <c r="L331" i="1"/>
  <c r="L4235" i="1"/>
  <c r="L4242" i="1"/>
  <c r="L4824" i="1"/>
  <c r="L3061" i="1"/>
  <c r="L2118" i="1"/>
  <c r="L4994" i="1"/>
  <c r="L2724" i="1"/>
  <c r="L4612" i="1"/>
  <c r="L4611" i="1"/>
  <c r="L3340" i="1"/>
  <c r="L4226" i="1"/>
  <c r="L4221" i="1"/>
  <c r="L3093" i="1"/>
  <c r="L2155" i="1"/>
  <c r="L1357" i="1"/>
  <c r="L891" i="1"/>
  <c r="L5747" i="1"/>
  <c r="L895" i="1"/>
  <c r="L2991" i="1"/>
  <c r="L430" i="1"/>
  <c r="L3731" i="1"/>
  <c r="L6261" i="1"/>
  <c r="L5765" i="1"/>
  <c r="L6260" i="1"/>
  <c r="L5764" i="1"/>
  <c r="L4876" i="1"/>
  <c r="L418" i="1"/>
  <c r="L6259" i="1"/>
  <c r="L5816" i="1"/>
  <c r="L626" i="1"/>
  <c r="L5324" i="1"/>
  <c r="L5848" i="1"/>
  <c r="L856" i="1"/>
  <c r="L923" i="1"/>
  <c r="L3517" i="1"/>
  <c r="L5460" i="1"/>
  <c r="L5746" i="1"/>
  <c r="L5356" i="1"/>
  <c r="L5459" i="1"/>
  <c r="L2723" i="1"/>
  <c r="L4181" i="1"/>
  <c r="L3789" i="1"/>
  <c r="L4207" i="1"/>
  <c r="L413" i="1"/>
  <c r="L3626" i="1"/>
  <c r="L3542" i="1"/>
  <c r="L2337" i="1"/>
  <c r="L429" i="1"/>
  <c r="L4729" i="1"/>
  <c r="L3625" i="1"/>
  <c r="L6258" i="1"/>
  <c r="L1884" i="1"/>
  <c r="L2483" i="1"/>
  <c r="L2482" i="1"/>
  <c r="L102" i="1"/>
  <c r="L428" i="1"/>
  <c r="L63" i="1"/>
  <c r="L5217" i="1"/>
  <c r="L5216" i="1"/>
  <c r="L1681" i="1"/>
  <c r="L4629" i="1"/>
  <c r="L436" i="1"/>
  <c r="L4263" i="1"/>
  <c r="L4610" i="1"/>
  <c r="L1987" i="1"/>
  <c r="L5567" i="1"/>
  <c r="L4628" i="1"/>
  <c r="L4967" i="1"/>
  <c r="L4065" i="1"/>
  <c r="L3907" i="1"/>
  <c r="L4064" i="1"/>
  <c r="L4043" i="1"/>
  <c r="L5566" i="1"/>
  <c r="L412" i="1"/>
  <c r="L1341" i="1"/>
  <c r="L6257" i="1"/>
  <c r="L417" i="1"/>
  <c r="L427" i="1"/>
  <c r="L426" i="1"/>
  <c r="L4273" i="1"/>
  <c r="L5940" i="1"/>
  <c r="L3099" i="1"/>
  <c r="L4272" i="1"/>
  <c r="L425" i="1"/>
  <c r="L3541" i="1"/>
  <c r="L3540" i="1"/>
  <c r="L411" i="1"/>
  <c r="L3516" i="1"/>
  <c r="L1583" i="1"/>
  <c r="L1589" i="1"/>
  <c r="L3515" i="1"/>
  <c r="L410" i="1"/>
  <c r="L1986" i="1"/>
  <c r="L2505" i="1"/>
  <c r="L1187" i="1"/>
  <c r="L4271" i="1"/>
  <c r="L3539" i="1"/>
  <c r="L2941" i="1"/>
  <c r="L3538" i="1"/>
  <c r="L4262" i="1"/>
  <c r="L3111" i="1"/>
  <c r="L3092" i="1"/>
  <c r="L3091" i="1"/>
  <c r="L3090" i="1"/>
  <c r="L3089" i="1"/>
  <c r="L2000" i="1"/>
  <c r="L3088" i="1"/>
  <c r="L672" i="1"/>
  <c r="L4609" i="1"/>
  <c r="L6156" i="1"/>
  <c r="L301" i="1"/>
  <c r="L3235" i="1"/>
  <c r="L3745" i="1"/>
  <c r="L3686" i="1"/>
  <c r="L5413" i="1"/>
  <c r="L3200" i="1"/>
  <c r="L1125" i="1"/>
  <c r="L4023" i="1"/>
  <c r="L6011" i="1"/>
  <c r="L2055" i="1"/>
  <c r="L2975" i="1"/>
  <c r="L6256" i="1"/>
  <c r="L6010" i="1"/>
  <c r="L6255" i="1"/>
  <c r="L2540" i="1"/>
  <c r="L986" i="1"/>
  <c r="L233" i="1"/>
  <c r="L223" i="1"/>
  <c r="L232" i="1"/>
  <c r="L1350" i="1"/>
  <c r="L3555" i="1"/>
  <c r="L2642" i="1"/>
  <c r="L126" i="1"/>
  <c r="L931" i="1"/>
  <c r="L3994" i="1"/>
  <c r="L3993" i="1"/>
  <c r="L6254" i="1"/>
  <c r="L2110" i="1"/>
  <c r="L5650" i="1"/>
  <c r="L6043" i="1"/>
  <c r="L533" i="1"/>
  <c r="L4843" i="1"/>
  <c r="L945" i="1"/>
  <c r="L3514" i="1"/>
  <c r="L2528" i="1"/>
  <c r="L2143" i="1"/>
  <c r="L4039" i="1"/>
  <c r="L5412" i="1"/>
  <c r="L2142" i="1"/>
  <c r="L477" i="1"/>
  <c r="L1536" i="1"/>
  <c r="L156" i="1"/>
  <c r="L1431" i="1"/>
  <c r="L2327" i="1"/>
  <c r="L2527" i="1"/>
  <c r="L6078" i="1"/>
  <c r="L2141" i="1"/>
  <c r="L6077" i="1"/>
  <c r="L2513" i="1"/>
  <c r="L3554" i="1"/>
  <c r="L1430" i="1"/>
  <c r="L3199" i="1"/>
  <c r="L4673" i="1"/>
  <c r="L5205" i="1"/>
  <c r="L4133" i="1"/>
  <c r="L5191" i="1"/>
  <c r="L2476" i="1"/>
  <c r="L4022" i="1"/>
  <c r="L3769" i="1"/>
  <c r="L2140" i="1"/>
  <c r="L1020" i="1"/>
  <c r="L718" i="1"/>
  <c r="L979" i="1"/>
  <c r="L717" i="1"/>
  <c r="L6253" i="1"/>
  <c r="L803" i="1"/>
  <c r="L1524" i="1"/>
  <c r="L3685" i="1"/>
  <c r="L3653" i="1"/>
  <c r="L2154" i="1"/>
  <c r="L6252" i="1"/>
  <c r="L5298" i="1"/>
  <c r="L5270" i="1"/>
  <c r="L3537" i="1"/>
  <c r="L3536" i="1"/>
  <c r="L317" i="1"/>
  <c r="L3479" i="1"/>
  <c r="L3792" i="1"/>
  <c r="L214" i="1"/>
  <c r="L213" i="1"/>
  <c r="L5129" i="1"/>
  <c r="L1560" i="1"/>
  <c r="L1559" i="1"/>
  <c r="L3788" i="1"/>
  <c r="L5649" i="1"/>
  <c r="L5777" i="1"/>
  <c r="L5155" i="1"/>
  <c r="L4361" i="1"/>
  <c r="L4971" i="1"/>
  <c r="L5988" i="1"/>
  <c r="L5605" i="1"/>
  <c r="L1535" i="1"/>
  <c r="L101" i="1"/>
  <c r="L212" i="1"/>
  <c r="L3615" i="1"/>
  <c r="L4413" i="1"/>
  <c r="L4338" i="1"/>
  <c r="L5973" i="1"/>
  <c r="L2672" i="1"/>
  <c r="L5312" i="1"/>
  <c r="L1133" i="1"/>
  <c r="L1846" i="1"/>
  <c r="L6024" i="1"/>
  <c r="L5578" i="1"/>
  <c r="L5586" i="1"/>
  <c r="L1132" i="1"/>
  <c r="L5807" i="1"/>
  <c r="L6009" i="1"/>
  <c r="L6251" i="1"/>
  <c r="L3585" i="1"/>
  <c r="L351" i="1"/>
  <c r="L5972" i="1"/>
  <c r="L6250" i="1"/>
  <c r="L2139" i="1"/>
  <c r="L1181" i="1"/>
  <c r="L3553" i="1"/>
  <c r="L4567" i="1"/>
  <c r="L2153" i="1"/>
  <c r="L2138" i="1"/>
  <c r="L4566" i="1"/>
  <c r="L3000" i="1"/>
  <c r="L3198" i="1"/>
  <c r="L3197" i="1"/>
  <c r="L3602" i="1"/>
  <c r="L62" i="1"/>
  <c r="L61" i="1"/>
  <c r="L3712" i="1"/>
  <c r="L3638" i="1"/>
  <c r="L1001" i="1"/>
  <c r="L6249" i="1"/>
  <c r="L114" i="1"/>
  <c r="L3131" i="1"/>
  <c r="L1034" i="1"/>
  <c r="L3637" i="1"/>
  <c r="L723" i="1"/>
  <c r="L5971" i="1"/>
  <c r="L6034" i="1"/>
  <c r="L1771" i="1"/>
  <c r="L1792" i="1"/>
  <c r="L1660" i="1"/>
  <c r="L1657" i="1"/>
  <c r="L1142" i="1"/>
  <c r="L5565" i="1"/>
  <c r="L6008" i="1"/>
  <c r="L1384" i="1"/>
  <c r="L138" i="1"/>
  <c r="L6248" i="1"/>
  <c r="L1818" i="1"/>
  <c r="L1817" i="1"/>
  <c r="L4654" i="1"/>
  <c r="L4653" i="1"/>
  <c r="L5726" i="1"/>
  <c r="L1041" i="1"/>
  <c r="L3285" i="1"/>
  <c r="L4412" i="1"/>
  <c r="L409" i="1"/>
  <c r="L524" i="1"/>
  <c r="L523" i="1"/>
  <c r="L522" i="1"/>
  <c r="L4608" i="1"/>
  <c r="L3461" i="1"/>
  <c r="L3460" i="1"/>
  <c r="L155" i="1"/>
  <c r="L1418" i="1"/>
  <c r="L1100" i="1"/>
  <c r="L3077" i="1"/>
  <c r="L6247" i="1"/>
  <c r="L5648" i="1"/>
  <c r="L1737" i="1"/>
  <c r="L1717" i="1"/>
  <c r="L1736" i="1"/>
  <c r="L5458" i="1"/>
  <c r="L818" i="1"/>
  <c r="L2456" i="1"/>
  <c r="L5753" i="1"/>
  <c r="L1961" i="1"/>
  <c r="L1918" i="1"/>
  <c r="L2269" i="1"/>
  <c r="L2770" i="1"/>
  <c r="L5532" i="1"/>
  <c r="L5181" i="1"/>
  <c r="L5177" i="1"/>
  <c r="L4652" i="1"/>
  <c r="L5253" i="1"/>
  <c r="L170" i="1"/>
  <c r="L1485" i="1"/>
  <c r="L4206" i="1"/>
  <c r="L2808" i="1"/>
  <c r="L4102" i="1"/>
  <c r="L4180" i="1"/>
  <c r="L2791" i="1"/>
  <c r="L2703" i="1"/>
  <c r="L5297" i="1"/>
  <c r="L5269" i="1"/>
  <c r="L6155" i="1"/>
  <c r="L4021" i="1"/>
  <c r="L3451" i="1"/>
  <c r="L173" i="1"/>
  <c r="L4367" i="1"/>
  <c r="L3552" i="1"/>
  <c r="L4607" i="1"/>
  <c r="L1862" i="1"/>
  <c r="L6246" i="1"/>
  <c r="L3513" i="1"/>
  <c r="L5009" i="1"/>
  <c r="L4913" i="1"/>
  <c r="L4366" i="1"/>
  <c r="L2583" i="1"/>
  <c r="L6049" i="1"/>
  <c r="L4983" i="1"/>
  <c r="L5099" i="1"/>
  <c r="L424" i="1"/>
  <c r="L4365" i="1"/>
  <c r="L4912" i="1"/>
  <c r="L9" i="1"/>
  <c r="L729" i="1"/>
  <c r="L2769" i="1"/>
  <c r="L728" i="1"/>
  <c r="L3866" i="1"/>
  <c r="L3850" i="1"/>
  <c r="L4351" i="1"/>
  <c r="L4350" i="1"/>
  <c r="L3937" i="1"/>
  <c r="L4337" i="1"/>
  <c r="L4325" i="1"/>
  <c r="L4313" i="1"/>
  <c r="L1609" i="1"/>
  <c r="L1596" i="1"/>
  <c r="L1608" i="1"/>
  <c r="L1595" i="1"/>
  <c r="L5268" i="1"/>
  <c r="L3953" i="1"/>
  <c r="L1629" i="1"/>
  <c r="L4949" i="1"/>
  <c r="L154" i="1"/>
  <c r="L4948" i="1"/>
  <c r="L2768" i="1"/>
  <c r="L1845" i="1"/>
  <c r="L3196" i="1"/>
  <c r="L3195" i="1"/>
  <c r="L4993" i="1"/>
  <c r="L1159" i="1"/>
  <c r="L1155" i="1"/>
  <c r="L2174" i="1"/>
  <c r="L4992" i="1"/>
  <c r="L2481" i="1"/>
  <c r="L4506" i="1"/>
  <c r="L840" i="1"/>
  <c r="L4651" i="1"/>
  <c r="L3684" i="1"/>
  <c r="L3683" i="1"/>
  <c r="L926" i="1"/>
  <c r="L4696" i="1"/>
  <c r="L3825" i="1"/>
  <c r="L3811" i="1"/>
  <c r="L4391" i="1"/>
  <c r="L4249" i="1"/>
  <c r="L2268" i="1"/>
  <c r="L2364" i="1"/>
  <c r="L3512" i="1"/>
  <c r="L1526" i="1"/>
  <c r="L841" i="1"/>
  <c r="L3330" i="1"/>
  <c r="L3329" i="1"/>
  <c r="L3328" i="1"/>
  <c r="L4360" i="1"/>
  <c r="L1735" i="1"/>
  <c r="L4359" i="1"/>
  <c r="L2085" i="1"/>
  <c r="L1154" i="1"/>
  <c r="L4540" i="1"/>
  <c r="L3624" i="1"/>
  <c r="L1960" i="1"/>
  <c r="L4764" i="1"/>
  <c r="L5604" i="1"/>
  <c r="L5603" i="1"/>
  <c r="L1031" i="1"/>
  <c r="L153" i="1"/>
  <c r="L2948" i="1"/>
  <c r="L3150" i="1"/>
  <c r="L834" i="1"/>
  <c r="L5411" i="1"/>
  <c r="L5377" i="1"/>
  <c r="L5410" i="1"/>
  <c r="L5376" i="1"/>
  <c r="L1232" i="1"/>
  <c r="L3511" i="1"/>
  <c r="L3076" i="1"/>
  <c r="L3435" i="1"/>
  <c r="L5375" i="1"/>
  <c r="L5409" i="1"/>
  <c r="L2567" i="1"/>
  <c r="L5939" i="1"/>
  <c r="L5938" i="1"/>
  <c r="L5311" i="1"/>
  <c r="L5408" i="1"/>
  <c r="L5407" i="1"/>
  <c r="L3075" i="1"/>
  <c r="L2314" i="1"/>
  <c r="L1085" i="1"/>
  <c r="L263" i="1"/>
  <c r="L5406" i="1"/>
  <c r="L2487" i="1"/>
  <c r="L1005" i="1"/>
  <c r="L4728" i="1"/>
  <c r="L6245" i="1"/>
  <c r="L2767" i="1"/>
  <c r="L1077" i="1"/>
  <c r="L4143" i="1"/>
  <c r="L782" i="1"/>
  <c r="L3510" i="1"/>
  <c r="L555" i="1"/>
  <c r="L3810" i="1"/>
  <c r="L4842" i="1"/>
  <c r="L4841" i="1"/>
  <c r="L4840" i="1"/>
  <c r="L4839" i="1"/>
  <c r="L2566" i="1"/>
  <c r="L2395" i="1"/>
  <c r="L2394" i="1"/>
  <c r="L2393" i="1"/>
  <c r="L2181" i="1"/>
  <c r="L2559" i="1"/>
  <c r="L2392" i="1"/>
  <c r="L2558" i="1"/>
  <c r="L2565" i="1"/>
  <c r="L3783" i="1"/>
  <c r="L2391" i="1"/>
  <c r="L2557" i="1"/>
  <c r="L2564" i="1"/>
  <c r="L2563" i="1"/>
  <c r="L3906" i="1"/>
  <c r="L4179" i="1"/>
  <c r="L942" i="1"/>
  <c r="L5622" i="1"/>
  <c r="L6076" i="1"/>
  <c r="L5629" i="1"/>
  <c r="L6090" i="1"/>
  <c r="L5634" i="1"/>
  <c r="L930" i="1"/>
  <c r="L561" i="1"/>
  <c r="L113" i="1"/>
  <c r="L2071" i="1"/>
  <c r="L2054" i="1"/>
  <c r="L3916" i="1"/>
  <c r="L3149" i="1"/>
  <c r="L2899" i="1"/>
  <c r="L262" i="1"/>
  <c r="L3305" i="1"/>
  <c r="L3304" i="1"/>
  <c r="L5551" i="1"/>
  <c r="L5843" i="1"/>
  <c r="L2201" i="1"/>
  <c r="L6061" i="1"/>
  <c r="L1534" i="1"/>
  <c r="L454" i="1"/>
  <c r="L4703" i="1"/>
  <c r="L4695" i="1"/>
  <c r="L3016" i="1"/>
  <c r="L6244" i="1"/>
  <c r="L4702" i="1"/>
  <c r="L4694" i="1"/>
  <c r="L3015" i="1"/>
  <c r="L1701" i="1"/>
  <c r="L5680" i="1"/>
  <c r="L5110" i="1"/>
  <c r="L3122" i="1"/>
  <c r="L4312" i="1"/>
  <c r="L4852" i="1"/>
  <c r="L833" i="1"/>
  <c r="L4640" i="1"/>
  <c r="L2766" i="1"/>
  <c r="L3743" i="1"/>
  <c r="L6093" i="1"/>
  <c r="L2292" i="1"/>
  <c r="L6092" i="1"/>
  <c r="L764" i="1"/>
  <c r="L1050" i="1"/>
  <c r="L4763" i="1"/>
  <c r="L1510" i="1"/>
  <c r="L4848" i="1"/>
  <c r="L2526" i="1"/>
  <c r="L5826" i="1"/>
  <c r="L2512" i="1"/>
  <c r="L6243" i="1"/>
  <c r="L1969" i="1"/>
  <c r="L1158" i="1"/>
  <c r="L4020" i="1"/>
  <c r="L1065" i="1"/>
  <c r="L2898" i="1"/>
  <c r="L1157" i="1"/>
  <c r="L5374" i="1"/>
  <c r="L385" i="1"/>
  <c r="L5694" i="1"/>
  <c r="L5373" i="1"/>
  <c r="L3186" i="1"/>
  <c r="L1861" i="1"/>
  <c r="L2254" i="1"/>
  <c r="L408" i="1"/>
  <c r="L4639" i="1"/>
  <c r="L4161" i="1"/>
  <c r="L3185" i="1"/>
  <c r="L6106" i="1"/>
  <c r="L6103" i="1"/>
  <c r="L1621" i="1"/>
  <c r="L5956" i="1"/>
  <c r="L5310" i="1"/>
  <c r="L5081" i="1"/>
  <c r="L3184" i="1"/>
  <c r="L1959" i="1"/>
  <c r="L1264" i="1"/>
  <c r="L2693" i="1"/>
  <c r="L2173" i="1"/>
  <c r="L6242" i="1"/>
  <c r="L5763" i="1"/>
  <c r="L1153" i="1"/>
  <c r="L4019" i="1"/>
  <c r="L1842" i="1"/>
  <c r="L716" i="1"/>
  <c r="L5762" i="1"/>
  <c r="L5080" i="1"/>
  <c r="L6042" i="1"/>
  <c r="L5564" i="1"/>
  <c r="L4038" i="1"/>
  <c r="L440" i="1"/>
  <c r="L4324" i="1"/>
  <c r="L3584" i="1"/>
  <c r="L6241" i="1"/>
  <c r="L731" i="1"/>
  <c r="L6151" i="1"/>
  <c r="L4323" i="1"/>
  <c r="L4947" i="1"/>
  <c r="L300" i="1"/>
  <c r="L3773" i="1"/>
  <c r="L4018" i="1"/>
  <c r="L4017" i="1"/>
  <c r="L2070" i="1"/>
  <c r="L1533" i="1"/>
  <c r="L4016" i="1"/>
  <c r="L4063" i="1"/>
  <c r="L3509" i="1"/>
  <c r="L1084" i="1"/>
  <c r="L1083" i="1"/>
  <c r="L1206" i="1"/>
  <c r="L554" i="1"/>
  <c r="L3183" i="1"/>
  <c r="L6240" i="1"/>
  <c r="L791" i="1"/>
  <c r="L4358" i="1"/>
  <c r="L1302" i="1"/>
  <c r="L5309" i="1"/>
  <c r="L5308" i="1"/>
  <c r="L2336" i="1"/>
  <c r="L1995" i="1"/>
  <c r="L5041" i="1"/>
  <c r="L2695" i="1"/>
  <c r="L5282" i="1"/>
  <c r="L6075" i="1"/>
  <c r="L532" i="1"/>
  <c r="L1669" i="1"/>
  <c r="L211" i="1"/>
  <c r="L637" i="1"/>
  <c r="L3434" i="1"/>
  <c r="L3976" i="1"/>
  <c r="L4062" i="1"/>
  <c r="L5405" i="1"/>
  <c r="L1955" i="1"/>
  <c r="L2003" i="1"/>
  <c r="L3074" i="1"/>
  <c r="L350" i="1"/>
  <c r="L1954" i="1"/>
  <c r="L5987" i="1"/>
  <c r="L1438" i="1"/>
  <c r="L3583" i="1"/>
  <c r="L1958" i="1"/>
  <c r="L5040" i="1"/>
  <c r="L5825" i="1"/>
  <c r="L5970" i="1"/>
  <c r="L5969" i="1"/>
  <c r="L3433" i="1"/>
  <c r="L2873" i="1"/>
  <c r="L4875" i="1"/>
  <c r="L3432" i="1"/>
  <c r="L3936" i="1"/>
  <c r="L3935" i="1"/>
  <c r="L3934" i="1"/>
  <c r="L3933" i="1"/>
  <c r="L3932" i="1"/>
  <c r="L4160" i="1"/>
  <c r="L1866" i="1"/>
  <c r="L1892" i="1"/>
  <c r="L6239" i="1"/>
  <c r="L6089" i="1"/>
  <c r="L1294" i="1"/>
  <c r="L488" i="1"/>
  <c r="L5720" i="1"/>
  <c r="L5709" i="1"/>
  <c r="L985" i="1"/>
  <c r="L5795" i="1"/>
  <c r="L984" i="1"/>
  <c r="L5719" i="1"/>
  <c r="L5708" i="1"/>
  <c r="L6088" i="1"/>
  <c r="L5190" i="1"/>
  <c r="L1865" i="1"/>
  <c r="L4261" i="1"/>
  <c r="L6068" i="1"/>
  <c r="L2698" i="1"/>
  <c r="L3431" i="1"/>
  <c r="L5086" i="1"/>
  <c r="L790" i="1"/>
  <c r="L3802" i="1"/>
  <c r="L5085" i="1"/>
  <c r="L3798" i="1"/>
  <c r="L3795" i="1"/>
  <c r="L6067" i="1"/>
  <c r="L5289" i="1"/>
  <c r="L3362" i="1"/>
  <c r="L3565" i="1"/>
  <c r="L4178" i="1"/>
  <c r="L4205" i="1"/>
  <c r="L1823" i="1"/>
  <c r="L1829" i="1"/>
  <c r="L2183" i="1"/>
  <c r="L6238" i="1"/>
  <c r="L6147" i="1"/>
  <c r="L6132" i="1"/>
  <c r="L6110" i="1"/>
  <c r="L3508" i="1"/>
  <c r="L2014" i="1"/>
  <c r="L6109" i="1"/>
  <c r="L6146" i="1"/>
  <c r="L6131" i="1"/>
  <c r="L6112" i="1"/>
  <c r="L6237" i="1"/>
  <c r="L739" i="1"/>
  <c r="L6087" i="1"/>
  <c r="L813" i="1"/>
  <c r="L3892" i="1"/>
  <c r="L913" i="1"/>
  <c r="L1252" i="1"/>
  <c r="L1626" i="1"/>
  <c r="L3339" i="1"/>
  <c r="L5457" i="1"/>
  <c r="L3194" i="1"/>
  <c r="L636" i="1"/>
  <c r="L738" i="1"/>
  <c r="L929" i="1"/>
  <c r="L1417" i="1"/>
  <c r="L3110" i="1"/>
  <c r="L2641" i="1"/>
  <c r="L6236" i="1"/>
  <c r="L2307" i="1"/>
  <c r="L1109" i="1"/>
  <c r="L1574" i="1"/>
  <c r="L125" i="1"/>
  <c r="L3109" i="1"/>
  <c r="L978" i="1"/>
  <c r="L1231" i="1"/>
  <c r="L238" i="1"/>
  <c r="L635" i="1"/>
  <c r="L2661" i="1"/>
  <c r="L2606" i="1"/>
  <c r="L5729" i="1"/>
  <c r="L5355" i="1"/>
  <c r="L5745" i="1"/>
  <c r="L1816" i="1"/>
  <c r="L2129" i="1"/>
  <c r="L4672" i="1"/>
  <c r="L3430" i="1"/>
  <c r="L3408" i="1"/>
  <c r="L2617" i="1"/>
  <c r="L4687" i="1"/>
  <c r="L890" i="1"/>
  <c r="L3284" i="1"/>
  <c r="L3258" i="1"/>
  <c r="L5039" i="1"/>
  <c r="L5023" i="1"/>
  <c r="L875" i="1"/>
  <c r="L6086" i="1"/>
  <c r="L1333" i="1"/>
  <c r="L2765" i="1"/>
  <c r="M1907" i="1"/>
  <c r="L1907" i="1"/>
  <c r="L3390" i="1"/>
  <c r="L3389" i="1"/>
  <c r="L299" i="1"/>
  <c r="L3388" i="1"/>
  <c r="L5784" i="1"/>
  <c r="L5863" i="1"/>
  <c r="L247" i="1"/>
  <c r="L344" i="1"/>
  <c r="L5404" i="1"/>
  <c r="L5403" i="1"/>
  <c r="L343" i="1"/>
  <c r="L5204" i="1"/>
  <c r="L4874" i="1"/>
  <c r="L2764" i="1"/>
  <c r="L1230" i="1"/>
  <c r="L5281" i="1"/>
  <c r="L2450" i="1"/>
  <c r="L201" i="1"/>
  <c r="L4311" i="1"/>
  <c r="L981" i="1"/>
  <c r="L5914" i="1"/>
  <c r="L5888" i="1"/>
  <c r="L4241" i="1"/>
  <c r="L4336" i="1"/>
  <c r="L958" i="1"/>
  <c r="L4411" i="1"/>
  <c r="L4410" i="1"/>
  <c r="L4873" i="1"/>
  <c r="L5171" i="1"/>
  <c r="L941" i="1"/>
  <c r="L4349" i="1"/>
  <c r="L3931" i="1"/>
  <c r="L4348" i="1"/>
  <c r="L3930" i="1"/>
  <c r="L4347" i="1"/>
  <c r="L3929" i="1"/>
  <c r="L4346" i="1"/>
  <c r="L3928" i="1"/>
  <c r="L4345" i="1"/>
  <c r="L3927" i="1"/>
  <c r="L5323" i="1"/>
  <c r="L847" i="1"/>
  <c r="L4650" i="1"/>
  <c r="L6235" i="1"/>
  <c r="L2635" i="1"/>
  <c r="L1205" i="1"/>
  <c r="L1695" i="1"/>
  <c r="L1594" i="1"/>
  <c r="L3948" i="1"/>
  <c r="L84" i="1"/>
  <c r="L1437" i="1"/>
  <c r="L1948" i="1"/>
  <c r="L5280" i="1"/>
  <c r="L5775" i="1"/>
  <c r="L579" i="1"/>
  <c r="L1258" i="1"/>
  <c r="L789" i="1"/>
  <c r="L781" i="1"/>
  <c r="L2152" i="1"/>
  <c r="L2137" i="1"/>
  <c r="L1968" i="1"/>
  <c r="L1947" i="1"/>
  <c r="L5968" i="1"/>
  <c r="L1951" i="1"/>
  <c r="L1978" i="1"/>
  <c r="L5913" i="1"/>
  <c r="L5887" i="1"/>
  <c r="L5402" i="1"/>
  <c r="L5372" i="1"/>
  <c r="L384" i="1"/>
  <c r="L5663" i="1"/>
  <c r="L5693" i="1"/>
  <c r="L8" i="1"/>
  <c r="L1340" i="1"/>
  <c r="L1593" i="1"/>
  <c r="L634" i="1"/>
  <c r="L3947" i="1"/>
  <c r="L4816" i="1"/>
  <c r="L4113" i="1"/>
  <c r="L649" i="1"/>
  <c r="L1204" i="1"/>
  <c r="L1620" i="1"/>
  <c r="L1619" i="1"/>
  <c r="L20" i="1"/>
  <c r="L181" i="1"/>
  <c r="L5744" i="1"/>
  <c r="L1145" i="1"/>
  <c r="L5743" i="1"/>
  <c r="L1770" i="1"/>
  <c r="L3108" i="1"/>
  <c r="L1992" i="1"/>
  <c r="L6234" i="1"/>
  <c r="L4762" i="1"/>
  <c r="L1751" i="1"/>
  <c r="L1141" i="1"/>
  <c r="L1791" i="1"/>
  <c r="L1769" i="1"/>
  <c r="L5602" i="1"/>
  <c r="L832" i="1"/>
  <c r="L6150" i="1"/>
  <c r="L5302" i="1"/>
  <c r="L5550" i="1"/>
  <c r="L210" i="1"/>
  <c r="L2274" i="1"/>
  <c r="L2660" i="1"/>
  <c r="L2605" i="1"/>
  <c r="L6233" i="1"/>
  <c r="L6232" i="1"/>
  <c r="L4946" i="1"/>
  <c r="L4015" i="1"/>
  <c r="L4966" i="1"/>
  <c r="L4505" i="1"/>
  <c r="L2371" i="1"/>
  <c r="L6023" i="1"/>
  <c r="L5771" i="1"/>
  <c r="L5770" i="1"/>
  <c r="L5371" i="1"/>
  <c r="L1931" i="1"/>
  <c r="L19" i="1"/>
  <c r="L1930" i="1"/>
  <c r="L5022" i="1"/>
  <c r="L3060" i="1"/>
  <c r="L1975" i="1"/>
  <c r="L2461" i="1"/>
  <c r="L4390" i="1"/>
  <c r="L2430" i="1"/>
  <c r="L75" i="1"/>
  <c r="L74" i="1"/>
  <c r="L73" i="1"/>
  <c r="L5062" i="1"/>
  <c r="L2545" i="1"/>
  <c r="L2692" i="1"/>
  <c r="L2872" i="1"/>
  <c r="L2630" i="1"/>
  <c r="L4061" i="1"/>
  <c r="L5050" i="1"/>
  <c r="L2871" i="1"/>
  <c r="L5867" i="1"/>
  <c r="L2438" i="1"/>
  <c r="L3211" i="1"/>
  <c r="L6231" i="1"/>
  <c r="L3087" i="1"/>
  <c r="L1484" i="1"/>
  <c r="L1483" i="1"/>
  <c r="L1482" i="1"/>
  <c r="L3682" i="1"/>
  <c r="L2844" i="1"/>
  <c r="L3636" i="1"/>
  <c r="L2897" i="1"/>
  <c r="L3681" i="1"/>
  <c r="L3059" i="1"/>
  <c r="L3058" i="1"/>
  <c r="L298" i="1"/>
  <c r="L297" i="1"/>
  <c r="L4504" i="1"/>
  <c r="L1481" i="1"/>
  <c r="L5203" i="1"/>
  <c r="L5189" i="1"/>
  <c r="L4132" i="1"/>
  <c r="L4503" i="1"/>
  <c r="L3283" i="1"/>
  <c r="L4060" i="1"/>
  <c r="L4270" i="1"/>
  <c r="L4606" i="1"/>
  <c r="L4014" i="1"/>
  <c r="L4013" i="1"/>
  <c r="L3768" i="1"/>
  <c r="L4872" i="1"/>
  <c r="L795" i="1"/>
  <c r="L4131" i="1"/>
  <c r="L5188" i="1"/>
  <c r="L5202" i="1"/>
  <c r="L4627" i="1"/>
  <c r="L6154" i="1"/>
  <c r="L5794" i="1"/>
  <c r="L5061" i="1"/>
  <c r="L5170" i="1"/>
  <c r="L2896" i="1"/>
  <c r="L5401" i="1"/>
  <c r="L246" i="1"/>
  <c r="L5761" i="1"/>
  <c r="L909" i="1"/>
  <c r="L4806" i="1"/>
  <c r="L4805" i="1"/>
  <c r="L1096" i="1"/>
  <c r="L5237" i="1"/>
  <c r="L2682" i="1"/>
  <c r="L908" i="1"/>
  <c r="L6230" i="1"/>
  <c r="L1390" i="1"/>
  <c r="L1324" i="1"/>
  <c r="L1323" i="1"/>
  <c r="L4686" i="1"/>
  <c r="L889" i="1"/>
  <c r="L3282" i="1"/>
  <c r="L3257" i="1"/>
  <c r="L5038" i="1"/>
  <c r="L5021" i="1"/>
  <c r="L1308" i="1"/>
  <c r="L3926" i="1"/>
  <c r="L4685" i="1"/>
  <c r="L888" i="1"/>
  <c r="L3281" i="1"/>
  <c r="L3256" i="1"/>
  <c r="L5037" i="1"/>
  <c r="L5020" i="1"/>
  <c r="L4344" i="1"/>
  <c r="L3925" i="1"/>
  <c r="L4684" i="1"/>
  <c r="L887" i="1"/>
  <c r="L3280" i="1"/>
  <c r="L3255" i="1"/>
  <c r="L5036" i="1"/>
  <c r="L5019" i="1"/>
  <c r="L4683" i="1"/>
  <c r="L886" i="1"/>
  <c r="L3279" i="1"/>
  <c r="L3254" i="1"/>
  <c r="L5035" i="1"/>
  <c r="L5018" i="1"/>
  <c r="L874" i="1"/>
  <c r="L4682" i="1"/>
  <c r="L885" i="1"/>
  <c r="L873" i="1"/>
  <c r="L3278" i="1"/>
  <c r="L3253" i="1"/>
  <c r="L5034" i="1"/>
  <c r="L5017" i="1"/>
  <c r="L872" i="1"/>
  <c r="L4681" i="1"/>
  <c r="L884" i="1"/>
  <c r="L3277" i="1"/>
  <c r="L3252" i="1"/>
  <c r="L5033" i="1"/>
  <c r="L5016" i="1"/>
  <c r="L4680" i="1"/>
  <c r="L883" i="1"/>
  <c r="L871" i="1"/>
  <c r="L3276" i="1"/>
  <c r="L3251" i="1"/>
  <c r="L5032" i="1"/>
  <c r="L5015" i="1"/>
  <c r="L1734" i="1"/>
  <c r="L4679" i="1"/>
  <c r="L882" i="1"/>
  <c r="L870" i="1"/>
  <c r="L3275" i="1"/>
  <c r="L3250" i="1"/>
  <c r="L5031" i="1"/>
  <c r="L5014" i="1"/>
  <c r="L3924" i="1"/>
  <c r="L4335" i="1"/>
  <c r="L1733" i="1"/>
  <c r="L4710" i="1"/>
  <c r="L1203" i="1"/>
  <c r="L3635" i="1"/>
  <c r="L2895" i="1"/>
  <c r="L2217" i="1"/>
  <c r="L5060" i="1"/>
  <c r="L5322" i="1"/>
  <c r="L3407" i="1"/>
  <c r="L4240" i="1"/>
  <c r="L4159" i="1"/>
  <c r="L6229" i="1"/>
  <c r="L4310" i="1"/>
  <c r="L2722" i="1"/>
  <c r="L5742" i="1"/>
  <c r="L3086" i="1"/>
  <c r="L3849" i="1"/>
  <c r="L4838" i="1"/>
  <c r="L5741" i="1"/>
  <c r="L6149" i="1"/>
  <c r="L4432" i="1"/>
  <c r="L4502" i="1"/>
  <c r="L4501" i="1"/>
  <c r="L1043" i="1"/>
  <c r="L1049" i="1"/>
  <c r="L1370" i="1"/>
  <c r="L2267" i="1"/>
  <c r="L2306" i="1"/>
  <c r="L3564" i="1"/>
  <c r="L2326" i="1"/>
  <c r="L2331" i="1"/>
  <c r="L1480" i="1"/>
  <c r="L2455" i="1"/>
  <c r="L3274" i="1"/>
  <c r="L2493" i="1"/>
  <c r="L4137" i="1"/>
  <c r="L3338" i="1"/>
  <c r="L656" i="1"/>
  <c r="L4059" i="1"/>
  <c r="L5662" i="1"/>
  <c r="L6022" i="1"/>
  <c r="L3744" i="1"/>
  <c r="L2376" i="1"/>
  <c r="L1093" i="1"/>
  <c r="L2961" i="1"/>
  <c r="L844" i="1"/>
  <c r="L2305" i="1"/>
  <c r="L4204" i="1"/>
  <c r="L4293" i="1"/>
  <c r="L3449" i="1"/>
  <c r="L4058" i="1"/>
  <c r="L4203" i="1"/>
  <c r="L4945" i="1"/>
  <c r="L3448" i="1"/>
  <c r="L4944" i="1"/>
  <c r="L3429" i="1"/>
  <c r="L4943" i="1"/>
  <c r="L4942" i="1"/>
  <c r="L2489" i="1"/>
  <c r="L939" i="1"/>
  <c r="L6228" i="1"/>
  <c r="L296" i="1"/>
  <c r="L4744" i="1"/>
  <c r="L4663" i="1"/>
  <c r="L2366" i="1"/>
  <c r="L4837" i="1"/>
  <c r="L4649" i="1"/>
  <c r="L2349" i="1"/>
  <c r="L5079" i="1"/>
  <c r="L5073" i="1"/>
  <c r="L4661" i="1"/>
  <c r="L1994" i="1"/>
  <c r="L2843" i="1"/>
  <c r="L1202" i="1"/>
  <c r="L2763" i="1"/>
  <c r="L3582" i="1"/>
  <c r="L2492" i="1"/>
  <c r="L4101" i="1"/>
  <c r="L2807" i="1"/>
  <c r="L2790" i="1"/>
  <c r="L5937" i="1"/>
  <c r="L1416" i="1"/>
  <c r="L6021" i="1"/>
  <c r="L4648" i="1"/>
  <c r="L1678" i="1"/>
  <c r="L137" i="1"/>
  <c r="L2681" i="1"/>
  <c r="L2170" i="1"/>
  <c r="L5201" i="1"/>
  <c r="L1618" i="1"/>
  <c r="L1436" i="1"/>
  <c r="L6227" i="1"/>
  <c r="L1038" i="1"/>
  <c r="L5482" i="1"/>
  <c r="L2694" i="1"/>
  <c r="L3880" i="1"/>
  <c r="L4202" i="1"/>
  <c r="L5481" i="1"/>
  <c r="L4037" i="1"/>
  <c r="L3193" i="1"/>
  <c r="L1929" i="1"/>
  <c r="L3478" i="1"/>
  <c r="L5967" i="1"/>
  <c r="L2422" i="1"/>
  <c r="L2429" i="1"/>
  <c r="L2604" i="1"/>
  <c r="L1064" i="1"/>
  <c r="L60" i="1"/>
  <c r="L4743" i="1"/>
  <c r="L4941" i="1"/>
  <c r="L370" i="1"/>
  <c r="L5806" i="1"/>
  <c r="L4500" i="1"/>
  <c r="L4456" i="1"/>
  <c r="L4455" i="1"/>
  <c r="L5252" i="1"/>
  <c r="L4499" i="1"/>
  <c r="L4498" i="1"/>
  <c r="L4533" i="1"/>
  <c r="L2407" i="1"/>
  <c r="L1373" i="1"/>
  <c r="L1383" i="1"/>
  <c r="L2870" i="1"/>
  <c r="L4497" i="1"/>
  <c r="L3966" i="1"/>
  <c r="L4836" i="1"/>
  <c r="L4835" i="1"/>
  <c r="L3960" i="1"/>
  <c r="L1630" i="1"/>
  <c r="L5154" i="1"/>
  <c r="L5153" i="1"/>
  <c r="L222" i="1"/>
  <c r="L4786" i="1"/>
  <c r="L3327" i="1"/>
  <c r="L3314" i="1"/>
  <c r="L4785" i="1"/>
  <c r="L3326" i="1"/>
  <c r="L3313" i="1"/>
  <c r="L5152" i="1"/>
  <c r="L4784" i="1"/>
  <c r="L1322" i="1"/>
  <c r="L3406" i="1"/>
  <c r="L5125" i="1"/>
  <c r="L5124" i="1"/>
  <c r="L5123" i="1"/>
  <c r="L5122" i="1"/>
  <c r="L5121" i="1"/>
  <c r="L5120" i="1"/>
  <c r="L3405" i="1"/>
  <c r="L5119" i="1"/>
  <c r="L3428" i="1"/>
  <c r="L4496" i="1"/>
  <c r="L2869" i="1"/>
  <c r="L5480" i="1"/>
  <c r="L3946" i="1"/>
  <c r="L3037" i="1"/>
  <c r="L3036" i="1"/>
  <c r="L3361" i="1"/>
  <c r="L3945" i="1"/>
  <c r="L3944" i="1"/>
  <c r="L3387" i="1"/>
  <c r="L59" i="1"/>
  <c r="L1479" i="1"/>
  <c r="L4454" i="1"/>
  <c r="L4453" i="1"/>
  <c r="L3386" i="1"/>
  <c r="L5886" i="1"/>
  <c r="L5885" i="1"/>
  <c r="L4495" i="1"/>
  <c r="L5118" i="1"/>
  <c r="L1478" i="1"/>
  <c r="L5610" i="1"/>
  <c r="L6066" i="1"/>
  <c r="L2910" i="1"/>
  <c r="L3273" i="1"/>
  <c r="L2806" i="1"/>
  <c r="L3581" i="1"/>
  <c r="L5151" i="1"/>
  <c r="L5117" i="1"/>
  <c r="L5116" i="1"/>
  <c r="L245" i="1"/>
  <c r="L1977" i="1"/>
  <c r="L2421" i="1"/>
  <c r="L2428" i="1"/>
  <c r="L58" i="1"/>
  <c r="L3680" i="1"/>
  <c r="L3652" i="1"/>
  <c r="L3634" i="1"/>
  <c r="L3633" i="1"/>
  <c r="L2894" i="1"/>
  <c r="L4605" i="1"/>
  <c r="L2659" i="1"/>
  <c r="L2603" i="1"/>
  <c r="L2721" i="1"/>
  <c r="L4201" i="1"/>
  <c r="L3965" i="1"/>
  <c r="L3632" i="1"/>
  <c r="L3631" i="1"/>
  <c r="L3325" i="1"/>
  <c r="L3324" i="1"/>
  <c r="L72" i="1"/>
  <c r="L3312" i="1"/>
  <c r="L200" i="1"/>
  <c r="L3311" i="1"/>
  <c r="L4834" i="1"/>
  <c r="L5115" i="1"/>
  <c r="L1026" i="1"/>
  <c r="L4057" i="1"/>
  <c r="L1988" i="1"/>
  <c r="L2442" i="1"/>
  <c r="L2233" i="1"/>
  <c r="L2562" i="1"/>
  <c r="L2232" i="1"/>
  <c r="L383" i="1"/>
  <c r="L2420" i="1"/>
  <c r="L1082" i="1"/>
  <c r="L6085" i="1"/>
  <c r="L4539" i="1"/>
  <c r="L1107" i="1"/>
  <c r="L3057" i="1"/>
  <c r="L2180" i="1"/>
  <c r="L2304" i="1"/>
  <c r="L3730" i="1"/>
  <c r="L4783" i="1"/>
  <c r="L3477" i="1"/>
  <c r="L2117" i="1"/>
  <c r="L2640" i="1"/>
  <c r="L778" i="1"/>
  <c r="L2128" i="1"/>
  <c r="L802" i="1"/>
  <c r="L1152" i="1"/>
  <c r="L3923" i="1"/>
  <c r="L862" i="1"/>
  <c r="L1841" i="1"/>
  <c r="L678" i="1"/>
  <c r="L794" i="1"/>
  <c r="L472" i="1"/>
  <c r="L112" i="1"/>
  <c r="L703" i="1"/>
  <c r="L1106" i="1"/>
  <c r="L1445" i="1"/>
  <c r="L3507" i="1"/>
  <c r="L4965" i="1"/>
  <c r="L4871" i="1"/>
  <c r="L4452" i="1"/>
  <c r="L3476" i="1"/>
  <c r="L938" i="1"/>
  <c r="L295" i="1"/>
  <c r="L6226" i="1"/>
  <c r="L453" i="1"/>
  <c r="L4200" i="1"/>
  <c r="L1902" i="1"/>
  <c r="L199" i="1"/>
  <c r="L198" i="1"/>
  <c r="L3056" i="1"/>
  <c r="L3272" i="1"/>
  <c r="L294" i="1"/>
  <c r="L1477" i="1"/>
  <c r="L1476" i="1"/>
  <c r="L2868" i="1"/>
  <c r="L2842" i="1"/>
  <c r="L2893" i="1"/>
  <c r="L1475" i="1"/>
  <c r="L2892" i="1"/>
  <c r="L2867" i="1"/>
  <c r="L2841" i="1"/>
  <c r="L1474" i="1"/>
  <c r="L2891" i="1"/>
  <c r="L2866" i="1"/>
  <c r="L2840" i="1"/>
  <c r="L3679" i="1"/>
  <c r="L1473" i="1"/>
  <c r="L1472" i="1"/>
  <c r="L1471" i="1"/>
  <c r="L111" i="1"/>
  <c r="L2890" i="1"/>
  <c r="L2865" i="1"/>
  <c r="L2839" i="1"/>
  <c r="L4088" i="1"/>
  <c r="L4782" i="1"/>
  <c r="L3475" i="1"/>
  <c r="L3385" i="1"/>
  <c r="L3360" i="1"/>
  <c r="L4494" i="1"/>
  <c r="L4451" i="1"/>
  <c r="L4493" i="1"/>
  <c r="L4492" i="1"/>
  <c r="L4491" i="1"/>
  <c r="L5200" i="1"/>
  <c r="L5187" i="1"/>
  <c r="L4130" i="1"/>
  <c r="L5186" i="1"/>
  <c r="L5199" i="1"/>
  <c r="L5072" i="1"/>
  <c r="L4292" i="1"/>
  <c r="L2762" i="1"/>
  <c r="L4940" i="1"/>
  <c r="L4939" i="1"/>
  <c r="L1470" i="1"/>
  <c r="L110" i="1"/>
  <c r="L4938" i="1"/>
  <c r="L4870" i="1"/>
  <c r="L4869" i="1"/>
  <c r="L5150" i="1"/>
  <c r="L5149" i="1"/>
  <c r="L5148" i="1"/>
  <c r="L5147" i="1"/>
  <c r="L4742" i="1"/>
  <c r="L4868" i="1"/>
  <c r="L696" i="1"/>
  <c r="L695" i="1"/>
  <c r="L694" i="1"/>
  <c r="L693" i="1"/>
  <c r="L5146" i="1"/>
  <c r="L2671" i="1"/>
  <c r="L2670" i="1"/>
  <c r="L692" i="1"/>
  <c r="L691" i="1"/>
  <c r="L2106" i="1"/>
  <c r="L3055" i="1"/>
  <c r="L2325" i="1"/>
  <c r="L2359" i="1"/>
  <c r="L6020" i="1"/>
  <c r="L6007" i="1"/>
  <c r="L4334" i="1"/>
  <c r="L293" i="1"/>
  <c r="L4490" i="1"/>
  <c r="L292" i="1"/>
  <c r="L291" i="1"/>
  <c r="L4489" i="1"/>
  <c r="L4895" i="1"/>
  <c r="L1985" i="1"/>
  <c r="L786" i="1"/>
  <c r="L6225" i="1"/>
  <c r="L4488" i="1"/>
  <c r="L3035" i="1"/>
  <c r="L3054" i="1"/>
  <c r="L3073" i="1"/>
  <c r="L3711" i="1"/>
  <c r="L4012" i="1"/>
  <c r="L57" i="1"/>
  <c r="L4604" i="1"/>
  <c r="L3053" i="1"/>
  <c r="L3052" i="1"/>
  <c r="L3051" i="1"/>
  <c r="L2761" i="1"/>
  <c r="L3034" i="1"/>
  <c r="L521" i="1"/>
  <c r="L4011" i="1"/>
  <c r="L2760" i="1"/>
  <c r="L3404" i="1"/>
  <c r="L3403" i="1"/>
  <c r="L5966" i="1"/>
  <c r="L3678" i="1"/>
  <c r="L3219" i="1"/>
  <c r="L4147" i="1"/>
  <c r="L3824" i="1"/>
  <c r="L1804" i="1"/>
  <c r="L4010" i="1"/>
  <c r="L928" i="1"/>
  <c r="L1362" i="1"/>
  <c r="L6224" i="1"/>
  <c r="L4741" i="1"/>
  <c r="L944" i="1"/>
  <c r="L940" i="1"/>
  <c r="L5621" i="1"/>
  <c r="L1394" i="1"/>
  <c r="L1019" i="1"/>
  <c r="L2702" i="1"/>
  <c r="L5400" i="1"/>
  <c r="L5574" i="1"/>
  <c r="L777" i="1"/>
  <c r="L3033" i="1"/>
  <c r="L3050" i="1"/>
  <c r="L4487" i="1"/>
  <c r="L4450" i="1"/>
  <c r="L3384" i="1"/>
  <c r="L4486" i="1"/>
  <c r="L4449" i="1"/>
  <c r="L3383" i="1"/>
  <c r="L912" i="1"/>
  <c r="L911" i="1"/>
  <c r="L3964" i="1"/>
  <c r="L3148" i="1"/>
  <c r="L3147" i="1"/>
  <c r="L6223" i="1"/>
  <c r="L699" i="1"/>
  <c r="L6116" i="1"/>
  <c r="L4260" i="1"/>
  <c r="L755" i="1"/>
  <c r="L4867" i="1"/>
  <c r="L5198" i="1"/>
  <c r="L423" i="1"/>
  <c r="L1582" i="1"/>
  <c r="L2982" i="1"/>
  <c r="L164" i="1"/>
  <c r="L3737" i="1"/>
  <c r="L2981" i="1"/>
  <c r="L2551" i="1"/>
  <c r="L2028" i="1"/>
  <c r="L2027" i="1"/>
  <c r="L2550" i="1"/>
  <c r="L1850" i="1"/>
  <c r="L2720" i="1"/>
  <c r="L1551" i="1"/>
  <c r="L3922" i="1"/>
  <c r="L358" i="1"/>
  <c r="L5399" i="1"/>
  <c r="L5398" i="1"/>
  <c r="L4603" i="1"/>
  <c r="L4602" i="1"/>
  <c r="L4601" i="1"/>
  <c r="L5470" i="1"/>
  <c r="L6222" i="1"/>
  <c r="L5296" i="1"/>
  <c r="L5267" i="1"/>
  <c r="L4600" i="1"/>
  <c r="L1372" i="1"/>
  <c r="L1393" i="1"/>
  <c r="L4309" i="1"/>
  <c r="L5526" i="1"/>
  <c r="L2927" i="1"/>
  <c r="L6060" i="1"/>
  <c r="L6059" i="1"/>
  <c r="L1607" i="1"/>
  <c r="L1909" i="1"/>
  <c r="L1180" i="1"/>
  <c r="L2136" i="1"/>
  <c r="L4851" i="1"/>
  <c r="L2151" i="1"/>
  <c r="L2135" i="1"/>
  <c r="L4009" i="1"/>
  <c r="L3767" i="1"/>
  <c r="L2134" i="1"/>
  <c r="L5243" i="1"/>
  <c r="L5242" i="1"/>
  <c r="L95" i="1"/>
  <c r="L2448" i="1"/>
  <c r="L2382" i="1"/>
  <c r="L2940" i="1"/>
  <c r="L3823" i="1"/>
  <c r="L3130" i="1"/>
  <c r="L4781" i="1"/>
  <c r="L4761" i="1"/>
  <c r="L839" i="1"/>
  <c r="L2410" i="1"/>
  <c r="L1420" i="1"/>
  <c r="L1941" i="1"/>
  <c r="L2582" i="1"/>
  <c r="L4177" i="1"/>
  <c r="L5647" i="1"/>
  <c r="L4389" i="1"/>
  <c r="L1240" i="1"/>
  <c r="L2013" i="1"/>
  <c r="L2303" i="1"/>
  <c r="L4176" i="1"/>
  <c r="L4146" i="1"/>
  <c r="L4911" i="1"/>
  <c r="L4145" i="1"/>
  <c r="L33" i="1"/>
  <c r="L1917" i="1"/>
  <c r="L1957" i="1"/>
  <c r="L5620" i="1"/>
  <c r="L2680" i="1"/>
  <c r="L152" i="1"/>
  <c r="L776" i="1"/>
  <c r="L4991" i="1"/>
  <c r="L2471" i="1"/>
  <c r="L4647" i="1"/>
  <c r="L2415" i="1"/>
  <c r="L2418" i="1"/>
  <c r="L2417" i="1"/>
  <c r="L4087" i="1"/>
  <c r="L4780" i="1"/>
  <c r="L3474" i="1"/>
  <c r="L3359" i="1"/>
  <c r="L2470" i="1"/>
  <c r="L4485" i="1"/>
  <c r="L3014" i="1"/>
  <c r="L2345" i="1"/>
  <c r="L5912" i="1"/>
  <c r="L5884" i="1"/>
  <c r="L5433" i="1"/>
  <c r="L5321" i="1"/>
  <c r="L5279" i="1"/>
  <c r="L1201" i="1"/>
  <c r="L452" i="1"/>
  <c r="L4910" i="1"/>
  <c r="L4909" i="1"/>
  <c r="L71" i="1"/>
  <c r="L349" i="1"/>
  <c r="L2909" i="1"/>
  <c r="L1712" i="1"/>
  <c r="L6074" i="1"/>
  <c r="L151" i="1"/>
  <c r="L5456" i="1"/>
  <c r="L3921" i="1"/>
  <c r="L2246" i="1"/>
  <c r="L2091" i="1"/>
  <c r="L2789" i="1"/>
  <c r="L2788" i="1"/>
  <c r="L4484" i="1"/>
  <c r="L4483" i="1"/>
  <c r="L4937" i="1"/>
  <c r="L4936" i="1"/>
  <c r="L3677" i="1"/>
  <c r="L2253" i="1"/>
  <c r="L2245" i="1"/>
  <c r="L2090" i="1"/>
  <c r="L2590" i="1"/>
  <c r="L2089" i="1"/>
  <c r="L1967" i="1"/>
  <c r="L1946" i="1"/>
  <c r="L2088" i="1"/>
  <c r="L2244" i="1"/>
  <c r="L2087" i="1"/>
  <c r="L2243" i="1"/>
  <c r="L1906" i="1"/>
  <c r="L1945" i="1"/>
  <c r="L2242" i="1"/>
  <c r="L2241" i="1"/>
  <c r="L2240" i="1"/>
  <c r="L1293" i="1"/>
  <c r="L2358" i="1"/>
  <c r="L2357" i="1"/>
  <c r="L1639" i="1"/>
  <c r="L2759" i="1"/>
  <c r="L3676" i="1"/>
  <c r="L4599" i="1"/>
  <c r="L3710" i="1"/>
  <c r="L5307" i="1"/>
  <c r="L4538" i="1"/>
  <c r="L1649" i="1"/>
  <c r="L2239" i="1"/>
  <c r="L4086" i="1"/>
  <c r="L4779" i="1"/>
  <c r="L3473" i="1"/>
  <c r="L4199" i="1"/>
  <c r="L775" i="1"/>
  <c r="L771" i="1"/>
  <c r="L774" i="1"/>
  <c r="L770" i="1"/>
  <c r="L2125" i="1"/>
  <c r="L5847" i="1"/>
  <c r="L5266" i="1"/>
  <c r="L4198" i="1"/>
  <c r="L3630" i="1"/>
  <c r="L2889" i="1"/>
  <c r="L4129" i="1"/>
  <c r="L5185" i="1"/>
  <c r="L5197" i="1"/>
  <c r="L6221" i="1"/>
  <c r="L4269" i="1"/>
  <c r="L4482" i="1"/>
  <c r="L4448" i="1"/>
  <c r="L3382" i="1"/>
  <c r="L316" i="1"/>
  <c r="L3472" i="1"/>
  <c r="L2302" i="1"/>
  <c r="L2939" i="1"/>
  <c r="L1469" i="1"/>
  <c r="L2639" i="1"/>
  <c r="L4056" i="1"/>
  <c r="L1321" i="1"/>
  <c r="L6220" i="1"/>
  <c r="L949" i="1"/>
  <c r="L3879" i="1"/>
  <c r="L5846" i="1"/>
  <c r="L6139" i="1"/>
  <c r="L1382" i="1"/>
  <c r="L1381" i="1"/>
  <c r="L2960" i="1"/>
  <c r="L435" i="1"/>
  <c r="L434" i="1"/>
  <c r="L2658" i="1"/>
  <c r="L3920" i="1"/>
  <c r="L4008" i="1"/>
  <c r="L277" i="1"/>
  <c r="L261" i="1"/>
  <c r="L6219" i="1"/>
  <c r="L3915" i="1"/>
  <c r="L1200" i="1"/>
  <c r="L1840" i="1"/>
  <c r="L601" i="1"/>
  <c r="L32" i="1"/>
  <c r="L4646" i="1"/>
  <c r="L1092" i="1"/>
  <c r="L330" i="1"/>
  <c r="L1369" i="1"/>
  <c r="L5769" i="1"/>
  <c r="L4866" i="1"/>
  <c r="L2330" i="1"/>
  <c r="L1042" i="1"/>
  <c r="L2999" i="1"/>
  <c r="L2329" i="1"/>
  <c r="L2150" i="1"/>
  <c r="L3182" i="1"/>
  <c r="L3181" i="1"/>
  <c r="L1301" i="1"/>
  <c r="L6218" i="1"/>
  <c r="L1392" i="1"/>
  <c r="L2938" i="1"/>
  <c r="L5265" i="1"/>
  <c r="L2216" i="1"/>
  <c r="L633" i="1"/>
  <c r="L382" i="1"/>
  <c r="L3358" i="1"/>
  <c r="L6217" i="1"/>
  <c r="L3848" i="1"/>
  <c r="L3878" i="1"/>
  <c r="L763" i="1"/>
  <c r="L4979" i="1"/>
  <c r="L6216" i="1"/>
  <c r="L1567" i="1"/>
  <c r="L973" i="1"/>
  <c r="L4128" i="1"/>
  <c r="L4291" i="1"/>
  <c r="L4964" i="1"/>
  <c r="L4127" i="1"/>
  <c r="L5184" i="1"/>
  <c r="L5196" i="1"/>
  <c r="L972" i="1"/>
  <c r="L3466" i="1"/>
  <c r="L5455" i="1"/>
  <c r="L5454" i="1"/>
  <c r="L3580" i="1"/>
  <c r="L1707" i="1"/>
  <c r="L3709" i="1"/>
  <c r="L290" i="1"/>
  <c r="L342" i="1"/>
  <c r="L5725" i="1"/>
  <c r="L5646" i="1"/>
  <c r="L831" i="1"/>
  <c r="L1097" i="1"/>
  <c r="L860" i="1"/>
  <c r="L858" i="1"/>
  <c r="L5013" i="1"/>
  <c r="L166" i="1"/>
  <c r="L6215" i="1"/>
  <c r="L5645" i="1"/>
  <c r="L4720" i="1"/>
  <c r="L2825" i="1"/>
  <c r="L341" i="1"/>
  <c r="L329" i="1"/>
  <c r="L6125" i="1"/>
  <c r="L6124" i="1"/>
  <c r="L471" i="1"/>
  <c r="L2149" i="1"/>
  <c r="L6084" i="1"/>
  <c r="L340" i="1"/>
  <c r="L339" i="1"/>
  <c r="L6123" i="1"/>
  <c r="L328" i="1"/>
  <c r="L3891" i="1"/>
  <c r="L493" i="1"/>
  <c r="L4175" i="1"/>
  <c r="L1179" i="1"/>
  <c r="L56" i="1"/>
  <c r="L1839" i="1"/>
  <c r="L2215" i="1"/>
  <c r="L6107" i="1"/>
  <c r="L6105" i="1"/>
  <c r="L407" i="1"/>
  <c r="L3963" i="1"/>
  <c r="L406" i="1"/>
  <c r="L1588" i="1"/>
  <c r="L5911" i="1"/>
  <c r="L1748" i="1"/>
  <c r="L4865" i="1"/>
  <c r="L5679" i="1"/>
  <c r="L5365" i="1"/>
  <c r="L2926" i="1"/>
  <c r="L3535" i="1"/>
  <c r="L3534" i="1"/>
  <c r="L4549" i="1"/>
  <c r="L4827" i="1"/>
  <c r="L4638" i="1"/>
  <c r="L4220" i="1"/>
  <c r="L3777" i="1"/>
  <c r="L957" i="1"/>
  <c r="L4760" i="1"/>
  <c r="L956" i="1"/>
  <c r="L3919" i="1"/>
  <c r="L3905" i="1"/>
  <c r="L4637" i="1"/>
  <c r="L5003" i="1"/>
  <c r="L5509" i="1"/>
  <c r="L6000" i="1"/>
  <c r="L3323" i="1"/>
  <c r="L3822" i="1"/>
  <c r="L3427" i="1"/>
  <c r="L3992" i="1"/>
  <c r="L2214" i="1"/>
  <c r="L1864" i="1"/>
  <c r="L3975" i="1"/>
  <c r="L3974" i="1"/>
  <c r="L260" i="1"/>
  <c r="L648" i="1"/>
  <c r="L2200" i="1"/>
  <c r="L2539" i="1"/>
  <c r="L4380" i="1"/>
  <c r="L3459" i="1"/>
  <c r="L2199" i="1"/>
  <c r="L3458" i="1"/>
  <c r="L6214" i="1"/>
  <c r="L3192" i="1"/>
  <c r="L315" i="1"/>
  <c r="L314" i="1"/>
  <c r="L4804" i="1"/>
  <c r="L2959" i="1"/>
  <c r="L5707" i="1"/>
  <c r="L3563" i="1"/>
  <c r="L3506" i="1"/>
  <c r="L1099" i="1"/>
  <c r="L1606" i="1"/>
  <c r="L1605" i="1"/>
  <c r="L1199" i="1"/>
  <c r="L1229" i="1"/>
  <c r="L1198" i="1"/>
  <c r="L5306" i="1"/>
  <c r="L1140" i="1"/>
  <c r="L6033" i="1"/>
  <c r="L1659" i="1"/>
  <c r="L1790" i="1"/>
  <c r="L1768" i="1"/>
  <c r="L1656" i="1"/>
  <c r="L5531" i="1"/>
  <c r="L1803" i="1"/>
  <c r="L922" i="1"/>
  <c r="L422" i="1"/>
  <c r="L416" i="1"/>
  <c r="L5538" i="1"/>
  <c r="L5530" i="1"/>
  <c r="L5525" i="1"/>
  <c r="L5951" i="1"/>
  <c r="L3505" i="1"/>
  <c r="L5537" i="1"/>
  <c r="L5529" i="1"/>
  <c r="L5524" i="1"/>
  <c r="L5950" i="1"/>
  <c r="L2486" i="1"/>
  <c r="L5955" i="1"/>
  <c r="L3847" i="1"/>
  <c r="L3146" i="1"/>
  <c r="L2348" i="1"/>
  <c r="L2344" i="1"/>
  <c r="L1091" i="1"/>
  <c r="L4598" i="1"/>
  <c r="L3914" i="1"/>
  <c r="L1855" i="1"/>
  <c r="L754" i="1"/>
  <c r="L338" i="1"/>
  <c r="L180" i="1"/>
  <c r="L1292" i="1"/>
  <c r="L1291" i="1"/>
  <c r="L1604" i="1"/>
  <c r="L2301" i="1"/>
  <c r="L2266" i="1"/>
  <c r="L2543" i="1"/>
  <c r="L5644" i="1"/>
  <c r="L5498" i="1"/>
  <c r="L5982" i="1"/>
  <c r="L5490" i="1"/>
  <c r="L971" i="1"/>
  <c r="L2974" i="1"/>
  <c r="L2372" i="1"/>
  <c r="L2547" i="1"/>
  <c r="L6065" i="1"/>
  <c r="L6213" i="1"/>
  <c r="L2081" i="1"/>
  <c r="L484" i="1"/>
  <c r="L2079" i="1"/>
  <c r="L1863" i="1"/>
  <c r="L5508" i="1"/>
  <c r="L5505" i="1"/>
  <c r="L6064" i="1"/>
  <c r="L2069" i="1"/>
  <c r="L2053" i="1"/>
  <c r="L5959" i="1"/>
  <c r="L5469" i="1"/>
  <c r="L2016" i="1"/>
  <c r="L2012" i="1"/>
  <c r="L2010" i="1"/>
  <c r="L1905" i="1"/>
  <c r="L5760" i="1"/>
  <c r="L1139" i="1"/>
  <c r="L6032" i="1"/>
  <c r="L1658" i="1"/>
  <c r="L1789" i="1"/>
  <c r="L1767" i="1"/>
  <c r="L3729" i="1"/>
  <c r="L3228" i="1"/>
  <c r="L5071" i="1"/>
  <c r="L2925" i="1"/>
  <c r="L5070" i="1"/>
  <c r="L3776" i="1"/>
  <c r="L1228" i="1"/>
  <c r="L4894" i="1"/>
  <c r="L1698" i="1"/>
  <c r="L1853" i="1"/>
  <c r="L2924" i="1"/>
  <c r="L5936" i="1"/>
  <c r="L3562" i="1"/>
  <c r="L381" i="1"/>
  <c r="L5059" i="1"/>
  <c r="L1380" i="1"/>
  <c r="L2980" i="1"/>
  <c r="L5633" i="1"/>
  <c r="L5935" i="1"/>
  <c r="L2068" i="1"/>
  <c r="L690" i="1"/>
  <c r="L313" i="1"/>
  <c r="L4935" i="1"/>
  <c r="L2758" i="1"/>
  <c r="L5468" i="1"/>
  <c r="L5504" i="1"/>
  <c r="L655" i="1"/>
  <c r="L5503" i="1"/>
  <c r="L3601" i="1"/>
  <c r="L553" i="1"/>
  <c r="L1732" i="1"/>
  <c r="L1716" i="1"/>
  <c r="L4142" i="1"/>
  <c r="L1603" i="1"/>
  <c r="L4481" i="1"/>
  <c r="L5805" i="1"/>
  <c r="L5799" i="1"/>
  <c r="L5793" i="1"/>
  <c r="L5783" i="1"/>
  <c r="L6006" i="1"/>
  <c r="L5965" i="1"/>
  <c r="L2629" i="1"/>
  <c r="L2628" i="1"/>
  <c r="L4934" i="1"/>
  <c r="L2757" i="1"/>
  <c r="L3579" i="1"/>
  <c r="L369" i="1"/>
  <c r="L2979" i="1"/>
  <c r="L3471" i="1"/>
  <c r="L977" i="1"/>
  <c r="L1339" i="1"/>
  <c r="L3821" i="1"/>
  <c r="L1349" i="1"/>
  <c r="L4036" i="1"/>
  <c r="L3533" i="1"/>
  <c r="L4740" i="1"/>
  <c r="L3032" i="1"/>
  <c r="L1130" i="1"/>
  <c r="L2179" i="1"/>
  <c r="L3322" i="1"/>
  <c r="L1944" i="1"/>
  <c r="L3180" i="1"/>
  <c r="L3321" i="1"/>
  <c r="L1648" i="1"/>
  <c r="L3381" i="1"/>
  <c r="L5740" i="1"/>
  <c r="L1320" i="1"/>
  <c r="L5910" i="1"/>
  <c r="L5883" i="1"/>
  <c r="L4709" i="1"/>
  <c r="L4342" i="1"/>
  <c r="L625" i="1"/>
  <c r="L722" i="1"/>
  <c r="L5098" i="1"/>
  <c r="L2561" i="1"/>
  <c r="L31" i="1"/>
  <c r="L6083" i="1"/>
  <c r="L6082" i="1"/>
  <c r="L1449" i="1"/>
  <c r="L3728" i="1"/>
  <c r="L1694" i="1"/>
  <c r="L5236" i="1"/>
  <c r="L1290" i="1"/>
  <c r="L6212" i="1"/>
  <c r="L5601" i="1"/>
  <c r="L5718" i="1"/>
  <c r="L5981" i="1"/>
  <c r="L5774" i="1"/>
  <c r="L5768" i="1"/>
  <c r="L5479" i="1"/>
  <c r="L1263" i="1"/>
  <c r="L2127" i="1"/>
  <c r="L4537" i="1"/>
  <c r="L2969" i="1"/>
  <c r="L753" i="1"/>
  <c r="L5097" i="1"/>
  <c r="L5096" i="1"/>
  <c r="L4815" i="1"/>
  <c r="L5600" i="1"/>
  <c r="L6081" i="1"/>
  <c r="L5999" i="1"/>
  <c r="L5998" i="1"/>
  <c r="L5478" i="1"/>
  <c r="L2022" i="1"/>
  <c r="L2427" i="1"/>
  <c r="L4308" i="1"/>
  <c r="L3949" i="1"/>
  <c r="L30" i="1"/>
  <c r="L1602" i="1"/>
  <c r="L4055" i="1"/>
  <c r="L3749" i="1"/>
  <c r="L492" i="1"/>
  <c r="L6122" i="1"/>
  <c r="L1018" i="1"/>
  <c r="L1404" i="1"/>
  <c r="L7" i="1"/>
  <c r="L1227" i="1"/>
  <c r="L83" i="1"/>
  <c r="L5773" i="1"/>
  <c r="L5767" i="1"/>
  <c r="L405" i="1"/>
  <c r="L1991" i="1"/>
  <c r="L380" i="1"/>
  <c r="L4739" i="1"/>
  <c r="L1857" i="1"/>
  <c r="L1226" i="1"/>
  <c r="L3877" i="1"/>
  <c r="L3600" i="1"/>
  <c r="L3801" i="1"/>
  <c r="L1319" i="1"/>
  <c r="L3876" i="1"/>
  <c r="L4197" i="1"/>
  <c r="L4196" i="1"/>
  <c r="L4195" i="1"/>
  <c r="L5599" i="1"/>
  <c r="L41" i="1"/>
  <c r="L1300" i="1"/>
  <c r="L3882" i="1"/>
  <c r="L3875" i="1"/>
  <c r="L4007" i="1"/>
  <c r="L5489" i="1"/>
  <c r="L4006" i="1"/>
  <c r="L3675" i="1"/>
  <c r="L3651" i="1"/>
  <c r="L5397" i="1"/>
  <c r="L312" i="1"/>
  <c r="L682" i="1"/>
  <c r="L3098" i="1"/>
  <c r="L5230" i="1"/>
  <c r="L3227" i="1"/>
  <c r="L4990" i="1"/>
  <c r="L3107" i="1"/>
  <c r="L5229" i="1"/>
  <c r="L179" i="1"/>
  <c r="L1151" i="1"/>
  <c r="L4399" i="1"/>
  <c r="L600" i="1"/>
  <c r="L1908" i="1"/>
  <c r="L2291" i="1"/>
  <c r="L2290" i="1"/>
  <c r="L2542" i="1"/>
  <c r="L5643" i="1"/>
  <c r="L5497" i="1"/>
  <c r="L5980" i="1"/>
  <c r="L2026" i="1"/>
  <c r="L5488" i="1"/>
  <c r="L124" i="1"/>
  <c r="L5396" i="1"/>
  <c r="L5228" i="1"/>
  <c r="L5997" i="1"/>
  <c r="L4701" i="1"/>
  <c r="L3013" i="1"/>
  <c r="L2284" i="1"/>
  <c r="L6211" i="1"/>
  <c r="L4174" i="1"/>
  <c r="L570" i="1"/>
  <c r="L4536" i="1"/>
  <c r="L1307" i="1"/>
  <c r="L4908" i="1"/>
  <c r="L4907" i="1"/>
  <c r="L5049" i="1"/>
  <c r="L2198" i="1"/>
  <c r="L1635" i="1"/>
  <c r="L2213" i="1"/>
  <c r="L5642" i="1"/>
  <c r="L980" i="1"/>
  <c r="L1852" i="1"/>
  <c r="L1653" i="1"/>
  <c r="L6210" i="1"/>
  <c r="L18" i="1"/>
  <c r="L5453" i="1"/>
  <c r="L5452" i="1"/>
  <c r="L3674" i="1"/>
  <c r="L5451" i="1"/>
  <c r="L5450" i="1"/>
  <c r="L2283" i="1"/>
  <c r="L1076" i="1"/>
  <c r="L2093" i="1"/>
  <c r="L5934" i="1"/>
  <c r="L5933" i="1"/>
  <c r="L3890" i="1"/>
  <c r="L3551" i="1"/>
  <c r="L476" i="1"/>
  <c r="L812" i="1"/>
  <c r="L4303" i="1"/>
  <c r="L244" i="1"/>
  <c r="L3179" i="1"/>
  <c r="L6209" i="1"/>
  <c r="L1124" i="1"/>
  <c r="L1118" i="1"/>
  <c r="L4357" i="1"/>
  <c r="L6208" i="1"/>
  <c r="L5964" i="1"/>
  <c r="L3820" i="1"/>
  <c r="L4035" i="1"/>
  <c r="L5598" i="1"/>
  <c r="L4158" i="1"/>
  <c r="L5678" i="1"/>
  <c r="L1950" i="1"/>
  <c r="L4727" i="1"/>
  <c r="L4085" i="1"/>
  <c r="L4257" i="1"/>
  <c r="L3623" i="1"/>
  <c r="L715" i="1"/>
  <c r="L992" i="1"/>
  <c r="L5058" i="1"/>
  <c r="L5048" i="1"/>
  <c r="L994" i="1"/>
  <c r="L4120" i="1"/>
  <c r="L5195" i="1"/>
  <c r="L1197" i="1"/>
  <c r="L1196" i="1"/>
  <c r="L146" i="1"/>
  <c r="L1081" i="1"/>
  <c r="L4239" i="1"/>
  <c r="L698" i="1"/>
  <c r="L1289" i="1"/>
  <c r="L5169" i="1"/>
  <c r="L1318" i="1"/>
  <c r="L3889" i="1"/>
  <c r="L4864" i="1"/>
  <c r="L2998" i="1"/>
  <c r="L5692" i="1"/>
  <c r="L5549" i="1"/>
  <c r="L801" i="1"/>
  <c r="L927" i="1"/>
  <c r="L4480" i="1"/>
  <c r="L2602" i="1"/>
  <c r="L1178" i="1"/>
  <c r="L6073" i="1"/>
  <c r="L4678" i="1"/>
  <c r="L6207" i="1"/>
  <c r="L5264" i="1"/>
  <c r="L1747" i="1"/>
  <c r="L4677" i="1"/>
  <c r="L404" i="1"/>
  <c r="L599" i="1"/>
  <c r="L3049" i="1"/>
  <c r="L3303" i="1"/>
  <c r="L55" i="1"/>
  <c r="L4157" i="1"/>
  <c r="L2719" i="1"/>
  <c r="L4290" i="1"/>
  <c r="L197" i="1"/>
  <c r="L4268" i="1"/>
  <c r="L5449" i="1"/>
  <c r="L1063" i="1"/>
  <c r="L3048" i="1"/>
  <c r="L3047" i="1"/>
  <c r="L3106" i="1"/>
  <c r="L4636" i="1"/>
  <c r="L4194" i="1"/>
  <c r="L4173" i="1"/>
  <c r="L3302" i="1"/>
  <c r="L2937" i="1"/>
  <c r="L2923" i="1"/>
  <c r="L4234" i="1"/>
  <c r="L2718" i="1"/>
  <c r="L4233" i="1"/>
  <c r="L2717" i="1"/>
  <c r="L4232" i="1"/>
  <c r="L2716" i="1"/>
  <c r="L4231" i="1"/>
  <c r="L2715" i="1"/>
  <c r="L4230" i="1"/>
  <c r="L2714" i="1"/>
  <c r="L1317" i="1"/>
  <c r="L3736" i="1"/>
  <c r="L5145" i="1"/>
  <c r="L5144" i="1"/>
  <c r="L5143" i="1"/>
  <c r="L5142" i="1"/>
  <c r="L4963" i="1"/>
  <c r="L4962" i="1"/>
  <c r="L4100" i="1"/>
  <c r="L2805" i="1"/>
  <c r="L2787" i="1"/>
  <c r="L4126" i="1"/>
  <c r="L5183" i="1"/>
  <c r="L4099" i="1"/>
  <c r="L2804" i="1"/>
  <c r="L2786" i="1"/>
  <c r="L3301" i="1"/>
  <c r="L2936" i="1"/>
  <c r="L5141" i="1"/>
  <c r="L689" i="1"/>
  <c r="L688" i="1"/>
  <c r="L687" i="1"/>
  <c r="L686" i="1"/>
  <c r="L685" i="1"/>
  <c r="L520" i="1"/>
  <c r="L519" i="1"/>
  <c r="L518" i="1"/>
  <c r="L517" i="1"/>
  <c r="L516" i="1"/>
  <c r="L1558" i="1"/>
  <c r="L5180" i="1"/>
  <c r="L5176" i="1"/>
  <c r="L5168" i="1"/>
  <c r="L82" i="1"/>
  <c r="L3673" i="1"/>
  <c r="L5597" i="1"/>
  <c r="L1225" i="1"/>
  <c r="L4635" i="1"/>
  <c r="L4193" i="1"/>
  <c r="L4172" i="1"/>
  <c r="L4671" i="1"/>
  <c r="AC5209" i="1" l="1"/>
  <c r="AC4112" i="1"/>
  <c r="AC4071" i="1"/>
  <c r="AB4111" i="1"/>
  <c r="AA3221" i="1"/>
  <c r="AB2801" i="1"/>
  <c r="AB4754" i="1"/>
  <c r="AB943" i="1"/>
  <c r="AC1881" i="1"/>
  <c r="AC4819" i="1"/>
  <c r="AC6036" i="1"/>
  <c r="AC3572" i="1"/>
  <c r="AC365" i="1"/>
  <c r="AC3" i="1"/>
  <c r="AB4219" i="1"/>
  <c r="AC4823" i="1"/>
  <c r="AC3559" i="1"/>
  <c r="AC345" i="1"/>
  <c r="AC4224" i="1"/>
  <c r="AC2834" i="1"/>
  <c r="AC5731" i="1"/>
  <c r="AB3570" i="1"/>
  <c r="AB1936" i="1"/>
</calcChain>
</file>

<file path=xl/sharedStrings.xml><?xml version="1.0" encoding="utf-8"?>
<sst xmlns="http://schemas.openxmlformats.org/spreadsheetml/2006/main" count="89722" uniqueCount="14313">
  <si>
    <t>kV Cls</t>
  </si>
  <si>
    <t>kV</t>
  </si>
  <si>
    <t>SAP FL</t>
  </si>
  <si>
    <t>LINE NO</t>
  </si>
  <si>
    <t>FACILITY</t>
  </si>
  <si>
    <t>YEAR</t>
  </si>
  <si>
    <t>Date Out</t>
  </si>
  <si>
    <t>Time Out</t>
  </si>
  <si>
    <t>MED</t>
  </si>
  <si>
    <t>ET Wire Down</t>
  </si>
  <si>
    <t>Auto Reclose Disabled</t>
  </si>
  <si>
    <t>Durn (hr:min)</t>
  </si>
  <si>
    <t>Durn (mins)</t>
  </si>
  <si>
    <t>Date In</t>
  </si>
  <si>
    <t>Time In</t>
  </si>
  <si>
    <t>Out
Cls</t>
  </si>
  <si>
    <t>Cause Category</t>
  </si>
  <si>
    <t xml:space="preserve">Cause Detail </t>
  </si>
  <si>
    <t>Secondary Cause</t>
  </si>
  <si>
    <t>Comments</t>
  </si>
  <si>
    <t>EVENT ID / 
CAP ER</t>
  </si>
  <si>
    <t>RGN</t>
  </si>
  <si>
    <t>ESLIC / TOTL Ref</t>
  </si>
  <si>
    <t>Cust Affected</t>
  </si>
  <si>
    <t>CESO/ Event</t>
  </si>
  <si>
    <t>CMIN/ Event</t>
  </si>
  <si>
    <t>SAIFI Contr</t>
  </si>
  <si>
    <t>SAIDI Contr</t>
  </si>
  <si>
    <t>CAIDI</t>
  </si>
  <si>
    <t>System Cust Count</t>
  </si>
  <si>
    <t>Fault Type</t>
  </si>
  <si>
    <t>Fault Estimate</t>
  </si>
  <si>
    <t>AUTO / EFO / SCHD</t>
  </si>
  <si>
    <t>Outage Mode</t>
  </si>
  <si>
    <t>ETL.1540</t>
  </si>
  <si>
    <t>EL DORADO-MISSOURI FLAT #2</t>
  </si>
  <si>
    <t>No</t>
  </si>
  <si>
    <t>F</t>
  </si>
  <si>
    <t>External contact</t>
  </si>
  <si>
    <t>Vandalism</t>
  </si>
  <si>
    <t>NONE</t>
  </si>
  <si>
    <t>ETL.2910</t>
  </si>
  <si>
    <t>MOSS LANDING-SALINAS-SOLEDAD #2</t>
  </si>
  <si>
    <t>Other</t>
  </si>
  <si>
    <t>Safety clearance</t>
  </si>
  <si>
    <t>XFRM</t>
  </si>
  <si>
    <t>ETL.3385</t>
  </si>
  <si>
    <t>RAVENSWOOD-BAIR #2</t>
  </si>
  <si>
    <t>Unknown</t>
  </si>
  <si>
    <t>Patrol found nothing</t>
  </si>
  <si>
    <t>ETL.8920</t>
  </si>
  <si>
    <t>LIVINGSTON-LIVINGSTON JCT</t>
  </si>
  <si>
    <t>Equipment failure</t>
  </si>
  <si>
    <t>Conductor</t>
  </si>
  <si>
    <t>COND</t>
  </si>
  <si>
    <t>ETL.2270</t>
  </si>
  <si>
    <t>MARTINEZ-SOBRANTE</t>
  </si>
  <si>
    <t>ETL.3540</t>
  </si>
  <si>
    <t>SAN LUIS OBISPO-SANTA MARIA</t>
  </si>
  <si>
    <t>Connector/ hardware</t>
  </si>
  <si>
    <t>ETL.5150</t>
  </si>
  <si>
    <t>MIDWAY-KERN #1</t>
  </si>
  <si>
    <t>Contamination</t>
  </si>
  <si>
    <t>Agriculture</t>
  </si>
  <si>
    <t>ARRS</t>
  </si>
  <si>
    <t>ETL.8850</t>
  </si>
  <si>
    <t>KERN CANYON-MAGUNDEN-WEEDPATCH</t>
  </si>
  <si>
    <t>Insulator-line</t>
  </si>
  <si>
    <t>STRU</t>
  </si>
  <si>
    <t>ETL.8570</t>
  </si>
  <si>
    <t>COALINGA #1-COALINGA #2</t>
  </si>
  <si>
    <t>WPE</t>
  </si>
  <si>
    <t>Not following procedures</t>
  </si>
  <si>
    <t>ETL.9030</t>
  </si>
  <si>
    <t>ORO LOMA-MENDOTA</t>
  </si>
  <si>
    <t>ETL.3990</t>
  </si>
  <si>
    <t>TESLA-SALADO #1</t>
  </si>
  <si>
    <t>ETL.4000</t>
  </si>
  <si>
    <t>TESLA-SALADO-MANTECA</t>
  </si>
  <si>
    <t>PT</t>
  </si>
  <si>
    <t>AUX</t>
  </si>
  <si>
    <t>ETL.7290</t>
  </si>
  <si>
    <t>KILARC-CEDAR CREEK</t>
  </si>
  <si>
    <t>ETL.7300</t>
  </si>
  <si>
    <t>KILARC-DESCHUTES</t>
  </si>
  <si>
    <t>ETL.1110</t>
  </si>
  <si>
    <t>BRIDGEVILLE-COTTONWOOD</t>
  </si>
  <si>
    <t>Regulator/LTC</t>
  </si>
  <si>
    <t>RELY</t>
  </si>
  <si>
    <t>ETL.6852</t>
  </si>
  <si>
    <t>CLEAR LAKE-KONOCTI</t>
  </si>
  <si>
    <t>ETL.7850</t>
  </si>
  <si>
    <t>RIO DELL JCT-BRIDGEVILLE</t>
  </si>
  <si>
    <t>ETL.6590</t>
  </si>
  <si>
    <t>CORTINA #2</t>
  </si>
  <si>
    <t>TM</t>
  </si>
  <si>
    <t>ETL.7180</t>
  </si>
  <si>
    <t>IGNACIO-BOLINAS #2</t>
  </si>
  <si>
    <t>GUYS</t>
  </si>
  <si>
    <t>ETL.6620</t>
  </si>
  <si>
    <t>COTTONWOOD #1</t>
  </si>
  <si>
    <t>INSL</t>
  </si>
  <si>
    <t>ETL.4313</t>
  </si>
  <si>
    <t>NEWARK-AMES DISTRIBUTION</t>
  </si>
  <si>
    <t>ETL.2740</t>
  </si>
  <si>
    <t>MORAGA-OAKLAND #3</t>
  </si>
  <si>
    <t>CB</t>
  </si>
  <si>
    <t>DISC</t>
  </si>
  <si>
    <t>ETL.8365</t>
  </si>
  <si>
    <t>GARBERVILLE-LAYTONVILLE</t>
  </si>
  <si>
    <t>ETL.8360</t>
  </si>
  <si>
    <t>LAYTONVILLE-WILLITS</t>
  </si>
  <si>
    <t>ETL.3590</t>
  </si>
  <si>
    <t>SAN MATEO-MARTIN #6</t>
  </si>
  <si>
    <t>Switch-line</t>
  </si>
  <si>
    <t>ETL.2120</t>
  </si>
  <si>
    <t>LERDO-FAMOSO</t>
  </si>
  <si>
    <t>ETL.1250</t>
  </si>
  <si>
    <t>CHOWCHILLA-KERCKHOFF</t>
  </si>
  <si>
    <t>ETL.2050</t>
  </si>
  <si>
    <t>ETL.1160</t>
  </si>
  <si>
    <t>BRIGHTON-GRAND ISLAND #2</t>
  </si>
  <si>
    <t>ETL.3600</t>
  </si>
  <si>
    <t>SANGER-MALAGA</t>
  </si>
  <si>
    <t>Relay</t>
  </si>
  <si>
    <t>ETL.7050</t>
  </si>
  <si>
    <t>HERDLYN-BALFOUR</t>
  </si>
  <si>
    <t>ETL.3640</t>
  </si>
  <si>
    <t>SEMITROPIC-MIDWAY #2</t>
  </si>
  <si>
    <t>ETL.2580</t>
  </si>
  <si>
    <t>MIDSUN-MIDWAY</t>
  </si>
  <si>
    <t>ETL.1730</t>
  </si>
  <si>
    <t>GREEN VALLEY-PAUL SWEET</t>
  </si>
  <si>
    <t>ETL.7450</t>
  </si>
  <si>
    <t>LOCKEFORD-LODI #3</t>
  </si>
  <si>
    <t>Car pole</t>
  </si>
  <si>
    <t>ETL.6370</t>
  </si>
  <si>
    <t>CHRISTIE-WILLOW PASS</t>
  </si>
  <si>
    <t>ETL.2410</t>
  </si>
  <si>
    <t>MENDOCINO-REDBUD</t>
  </si>
  <si>
    <t>ETL.4190</t>
  </si>
  <si>
    <t>WILSON-MERCED #2</t>
  </si>
  <si>
    <t>Switch-station</t>
  </si>
  <si>
    <t>ETL.1530</t>
  </si>
  <si>
    <t>EL DORADO-MISSOURI FLAT #1</t>
  </si>
  <si>
    <t>Animal</t>
  </si>
  <si>
    <t>Bird</t>
  </si>
  <si>
    <t>ETL.8420</t>
  </si>
  <si>
    <t>CONTRA COSTA-BALFOUR</t>
  </si>
  <si>
    <t>ETL.3460</t>
  </si>
  <si>
    <t>RIO OSO-WOODLAND #1</t>
  </si>
  <si>
    <t>ETL.3190</t>
  </si>
  <si>
    <t>CARIBOU-PALERMO</t>
  </si>
  <si>
    <t>ETL.4960</t>
  </si>
  <si>
    <t>LAKEVILLE-SOBRANTE #2</t>
  </si>
  <si>
    <t>SEQP</t>
  </si>
  <si>
    <t>ETL.8940</t>
  </si>
  <si>
    <t>LOS BANOS-LIVINGSTON JCT-CANAL</t>
  </si>
  <si>
    <t>ETL.8240</t>
  </si>
  <si>
    <t>VALLEY SPRINGS-MARTELL #1</t>
  </si>
  <si>
    <t>ETL.8130</t>
  </si>
  <si>
    <t>STOCKTON A-WEBER #2</t>
  </si>
  <si>
    <t>REG</t>
  </si>
  <si>
    <t>ETL.5330</t>
  </si>
  <si>
    <t>MOSS LANDING-COBURN</t>
  </si>
  <si>
    <t>ETL.2361</t>
  </si>
  <si>
    <t>WEST FRESNO-CALIFORNIA AVE</t>
  </si>
  <si>
    <t>ETL.8390</t>
  </si>
  <si>
    <t>COLUSA JCT #1</t>
  </si>
  <si>
    <t>Bushing</t>
  </si>
  <si>
    <t>BUSH</t>
  </si>
  <si>
    <t>ETL.6580</t>
  </si>
  <si>
    <t>CORTINA #1</t>
  </si>
  <si>
    <t>C</t>
  </si>
  <si>
    <t>ETL.6600</t>
  </si>
  <si>
    <t>CORTINA #3</t>
  </si>
  <si>
    <t>ETL.6610</t>
  </si>
  <si>
    <t>CORTINA #4</t>
  </si>
  <si>
    <t>ETL.7140</t>
  </si>
  <si>
    <t>IGNACIO-BOLINAS #1</t>
  </si>
  <si>
    <t>ETL.3240</t>
  </si>
  <si>
    <t>PANOCHE-ORO LOMA</t>
  </si>
  <si>
    <t>ETL.5160</t>
  </si>
  <si>
    <t>MIDWAY-KERN #3</t>
  </si>
  <si>
    <t>ETL.5200</t>
  </si>
  <si>
    <t>MIDWAY-WHEELER RIDGE #2</t>
  </si>
  <si>
    <t>ETL.5700</t>
  </si>
  <si>
    <t>TABLE MTN-RIO OSO</t>
  </si>
  <si>
    <t>ETL.3180</t>
  </si>
  <si>
    <t>OLEUM-NORTH TOWER-CHRISTIE</t>
  </si>
  <si>
    <t>BA</t>
  </si>
  <si>
    <t>ETL.6920</t>
  </si>
  <si>
    <t>GLENN #1</t>
  </si>
  <si>
    <t>ETL.3530</t>
  </si>
  <si>
    <t>ETL.2290</t>
  </si>
  <si>
    <t>MCCALL-KINGSBURG #1</t>
  </si>
  <si>
    <t>ETL.8550</t>
  </si>
  <si>
    <t>CARUTHERS-LEMOORE NAS-CAMDEN</t>
  </si>
  <si>
    <t>ETL.7030</t>
  </si>
  <si>
    <t>HAT CREEK #1-WESTWOOD</t>
  </si>
  <si>
    <t>ETL.2600</t>
  </si>
  <si>
    <t>MIDWAY-RENFRO-TUPMAN</t>
  </si>
  <si>
    <t>ETL.8990</t>
  </si>
  <si>
    <t>MERCED FALLS-EXCHEQUER</t>
  </si>
  <si>
    <t>ETL.1400</t>
  </si>
  <si>
    <t>DONNELLS-CURTIS</t>
  </si>
  <si>
    <t>Generation-caused</t>
  </si>
  <si>
    <t>ETL.3780</t>
  </si>
  <si>
    <t>SOBRANTE-R #2</t>
  </si>
  <si>
    <t>ETL.1500</t>
  </si>
  <si>
    <t>EASTSHORE-MT EDEN #1</t>
  </si>
  <si>
    <t>ETL.6300</t>
  </si>
  <si>
    <t>CARIBOU-WESTWOOD</t>
  </si>
  <si>
    <t>Weather</t>
  </si>
  <si>
    <t>Rain</t>
  </si>
  <si>
    <t>ETL.8060</t>
  </si>
  <si>
    <t>SPAULDING-SUMMIT</t>
  </si>
  <si>
    <t>ETL.6940</t>
  </si>
  <si>
    <t>GLENN #3</t>
  </si>
  <si>
    <t>UG</t>
  </si>
  <si>
    <t>ETL.1820</t>
  </si>
  <si>
    <t>HUMBOLDT-TRINITY</t>
  </si>
  <si>
    <t>Tree</t>
  </si>
  <si>
    <t>Tree failure</t>
  </si>
  <si>
    <t>ETL.4040</t>
  </si>
  <si>
    <t>TRINITY-COTTONWOOD</t>
  </si>
  <si>
    <t>ETL.6870</t>
  </si>
  <si>
    <t>FRENCH MEADOWS-MIDDLE FORK</t>
  </si>
  <si>
    <t>ETL.8405</t>
  </si>
  <si>
    <t>MIDDLE FORK #1</t>
  </si>
  <si>
    <t>ETL.5140</t>
  </si>
  <si>
    <t>MIDDLE FORK-GOLD HILL</t>
  </si>
  <si>
    <t>ETL.8000</t>
  </si>
  <si>
    <t>SMARTVILLE-NICOLAUS #2</t>
  </si>
  <si>
    <t>ETL.4450</t>
  </si>
  <si>
    <t>CASTRO VALLEY-NEWARK</t>
  </si>
  <si>
    <t>ETL.9360</t>
  </si>
  <si>
    <t>CORCORAN-GUERNSEY</t>
  </si>
  <si>
    <t>ETL.4710</t>
  </si>
  <si>
    <t>GATES-MCCALL</t>
  </si>
  <si>
    <t>ETL.4920</t>
  </si>
  <si>
    <t>IGNACIO-SOBRANTE</t>
  </si>
  <si>
    <t>X</t>
  </si>
  <si>
    <t>Circuit breaker</t>
  </si>
  <si>
    <t>ETL.7240</t>
  </si>
  <si>
    <t>KASSON-BANTA #1</t>
  </si>
  <si>
    <t>ETL.8470</t>
  </si>
  <si>
    <t>ARCO-TWISSELMAN</t>
  </si>
  <si>
    <t>ETL.8610</t>
  </si>
  <si>
    <t>DINUBA-OROSI</t>
  </si>
  <si>
    <t>ETL.5190</t>
  </si>
  <si>
    <t>MIDWAY-WHEELER RIDGE #1</t>
  </si>
  <si>
    <t>ETL.4700</t>
  </si>
  <si>
    <t>ETL.4840</t>
  </si>
  <si>
    <t>GREGG-HERNDON #2</t>
  </si>
  <si>
    <t>ETL.8720</t>
  </si>
  <si>
    <t>GUERNSEY-HENRIETTA</t>
  </si>
  <si>
    <t>ETL.1740</t>
  </si>
  <si>
    <t>HENRIETTA-GWF</t>
  </si>
  <si>
    <t>ETL.8770</t>
  </si>
  <si>
    <t>HENRIETTA-LEMOORE</t>
  </si>
  <si>
    <t>ETL.8780</t>
  </si>
  <si>
    <t>HENRIETTA-LEMOORE NAS</t>
  </si>
  <si>
    <t>ETL.8790</t>
  </si>
  <si>
    <t>ETL.3300</t>
  </si>
  <si>
    <t>PITTSBURG-COLUMBIA STEEL</t>
  </si>
  <si>
    <t>Customer/ IPP caused</t>
  </si>
  <si>
    <t>ETL.2970</t>
  </si>
  <si>
    <t>NEWARK-LOS ESTEROS</t>
  </si>
  <si>
    <t>ETL.9060</t>
  </si>
  <si>
    <t>REEDLEY-OROSI</t>
  </si>
  <si>
    <t>ETL.8600</t>
  </si>
  <si>
    <t>CORCORAN-ANGIOLA</t>
  </si>
  <si>
    <t>ETL.7780</t>
  </si>
  <si>
    <t>PHILO JCT-ELK</t>
  </si>
  <si>
    <t>ETL.8170</t>
  </si>
  <si>
    <t>TRINITY-MAPLE CREEK</t>
  </si>
  <si>
    <t>ETL.7490</t>
  </si>
  <si>
    <t>MAPLE CREEK-HOOPA</t>
  </si>
  <si>
    <t>ETL.6220</t>
  </si>
  <si>
    <t>BRIDGEVILLE-GARBERVILLE</t>
  </si>
  <si>
    <t>ETL.6480</t>
  </si>
  <si>
    <t>COLGATE-CHALLENGE</t>
  </si>
  <si>
    <t>ETL.4420</t>
  </si>
  <si>
    <t>BRIGHTON-BELLOTA</t>
  </si>
  <si>
    <t>ETL.7760</t>
  </si>
  <si>
    <t>PEASE-HARTER</t>
  </si>
  <si>
    <t>Lightning</t>
  </si>
  <si>
    <t>ETL.7770</t>
  </si>
  <si>
    <t>PEASE-MARYSVILLE-HARTER</t>
  </si>
  <si>
    <t>ETL.1750</t>
  </si>
  <si>
    <t>HERNDON-BARTON</t>
  </si>
  <si>
    <t>ETL.1780</t>
  </si>
  <si>
    <t>HERNDON-MANCHESTER</t>
  </si>
  <si>
    <t>ETL.8730</t>
  </si>
  <si>
    <t>HAAS-WOODCHUCK</t>
  </si>
  <si>
    <t>ETL.1350</t>
  </si>
  <si>
    <t>CRAG VIEW-CASCADE</t>
  </si>
  <si>
    <t>ETL.3820</t>
  </si>
  <si>
    <t>STANISLAUS-MANTECA #2</t>
  </si>
  <si>
    <t>ETL.3830</t>
  </si>
  <si>
    <t>STANISLAUS-MELONES SW STA-MANTECA #1</t>
  </si>
  <si>
    <t>Structure-line</t>
  </si>
  <si>
    <t>ETL.8010</t>
  </si>
  <si>
    <t>SOLEDAD #1</t>
  </si>
  <si>
    <t>ETL.9300</t>
  </si>
  <si>
    <t>WHEELER RIDGE-SAN BERNARD</t>
  </si>
  <si>
    <t>ETL.8960</t>
  </si>
  <si>
    <t>LOS BANOS-PACHECO</t>
  </si>
  <si>
    <t>ETL.6280</t>
  </si>
  <si>
    <t>CARIBOU #2</t>
  </si>
  <si>
    <t>ETL.8910</t>
  </si>
  <si>
    <t>KINGSBURG-LEMOORE</t>
  </si>
  <si>
    <t>Yes</t>
  </si>
  <si>
    <t>ETL.6690</t>
  </si>
  <si>
    <t>DEER CREEK-DRUM</t>
  </si>
  <si>
    <t>ETL.1430</t>
  </si>
  <si>
    <t>DRUM-RIO OSO #2</t>
  </si>
  <si>
    <t>ETL.6470</t>
  </si>
  <si>
    <t>COLGATE-ALLEGHANY</t>
  </si>
  <si>
    <t>Wind</t>
  </si>
  <si>
    <t>ETL.1420</t>
  </si>
  <si>
    <t>DRUM-RIO OSO #1</t>
  </si>
  <si>
    <t>ETL.7000</t>
  </si>
  <si>
    <t>HAMILTON BRANCH-CHESTER</t>
  </si>
  <si>
    <t>ETL.7790</t>
  </si>
  <si>
    <t>PIT #1-MCARTHUR</t>
  </si>
  <si>
    <t>ETL.6760</t>
  </si>
  <si>
    <t>DRUM-GRASS VALLEY-WEIMAR</t>
  </si>
  <si>
    <t>ETL.5390</t>
  </si>
  <si>
    <t>PIT #1-COTTONWOOD</t>
  </si>
  <si>
    <t>ETL.4220</t>
  </si>
  <si>
    <t>WOODLEAF-PALERMO</t>
  </si>
  <si>
    <t>ETL.6290</t>
  </si>
  <si>
    <t>CARIBOU-PLUMAS JCT</t>
  </si>
  <si>
    <t>ETL.8650</t>
  </si>
  <si>
    <t>EXCHEQUER-YOSEMITE</t>
  </si>
  <si>
    <t>ETL.2400</t>
  </si>
  <si>
    <t>MELONES-RACETRACK</t>
  </si>
  <si>
    <t>ETL.7270</t>
  </si>
  <si>
    <t>KESWICK-TRINITY</t>
  </si>
  <si>
    <t>ETL.7560</t>
  </si>
  <si>
    <t>WEIMAR #1</t>
  </si>
  <si>
    <t>ETL.7130</t>
  </si>
  <si>
    <t>HUMBOLDT-MAPLE CREEK</t>
  </si>
  <si>
    <t>ETL.8200</t>
  </si>
  <si>
    <t>VACA-PLAINFIELD</t>
  </si>
  <si>
    <t>ETL.8050</t>
  </si>
  <si>
    <t>SPAULDING #3-SPAULDING #1</t>
  </si>
  <si>
    <t>Equipment incorrectly set</t>
  </si>
  <si>
    <t>ETL.1140</t>
  </si>
  <si>
    <t>BRIGHTON-DAVIS</t>
  </si>
  <si>
    <t>Aircraft</t>
  </si>
  <si>
    <t>ETL.9350</t>
  </si>
  <si>
    <t>GLASS-BIOLA-MADERA</t>
  </si>
  <si>
    <t>ETL.7940</t>
  </si>
  <si>
    <t>SAN MATEO-BAIR</t>
  </si>
  <si>
    <t>ETL.2960</t>
  </si>
  <si>
    <t>NEWARK-AMES #3</t>
  </si>
  <si>
    <t>ETL.2170</t>
  </si>
  <si>
    <t>MADISON-VACA</t>
  </si>
  <si>
    <t>ETL.2040</t>
  </si>
  <si>
    <t>KINGSBURG-CORCORAN #1</t>
  </si>
  <si>
    <t>ETL.8440</t>
  </si>
  <si>
    <t>ARCO-CHOLAME</t>
  </si>
  <si>
    <t>ETL.2950</t>
  </si>
  <si>
    <t>NEWARK-AMES #2</t>
  </si>
  <si>
    <t>ETL.7590</t>
  </si>
  <si>
    <t>MONTA VISTA-BURNS</t>
  </si>
  <si>
    <t>ETL.3840</t>
  </si>
  <si>
    <t>STANISLAUS-MELONES SW STA-RIVERBANK JCT SW STA</t>
  </si>
  <si>
    <t>ETL.3110</t>
  </si>
  <si>
    <t>NEWARK-NORTHERN RECEIVING STATION #2</t>
  </si>
  <si>
    <t>ETL.2110</t>
  </si>
  <si>
    <t>LE GRAND-CHOWCHILLA</t>
  </si>
  <si>
    <t>ETL.7990</t>
  </si>
  <si>
    <t>SMARTVILLE-NICOLAUS #1</t>
  </si>
  <si>
    <t>ETL.8210</t>
  </si>
  <si>
    <t>VALLEY SPRINGS #1</t>
  </si>
  <si>
    <t>ETL.8670</t>
  </si>
  <si>
    <t>ETL.4110</t>
  </si>
  <si>
    <t>WEST SACRAMENTO-BRIGHTON</t>
  </si>
  <si>
    <t>Disaster</t>
  </si>
  <si>
    <t>Fire</t>
  </si>
  <si>
    <t>NO-E</t>
  </si>
  <si>
    <t>ETL.3450</t>
  </si>
  <si>
    <t>RIO OSO-WEST SACRAMENTO</t>
  </si>
  <si>
    <t>ETL.9461</t>
  </si>
  <si>
    <t>LOCKEFORD #1</t>
  </si>
  <si>
    <t>ETL.8800</t>
  </si>
  <si>
    <t>HERDLYN-TRACY</t>
  </si>
  <si>
    <t>ETL.3380</t>
  </si>
  <si>
    <t>RAVENSWOOD-BAIR #1</t>
  </si>
  <si>
    <t>ETL.5400</t>
  </si>
  <si>
    <t>PIT #3-PIT #1</t>
  </si>
  <si>
    <t>ETL.8460</t>
  </si>
  <si>
    <t>ARCO-TULARE LAKE</t>
  </si>
  <si>
    <t>Animal waste</t>
  </si>
  <si>
    <t>ETL.8700</t>
  </si>
  <si>
    <t>GATES-TULARE LAKE</t>
  </si>
  <si>
    <t>ETL.5353</t>
  </si>
  <si>
    <t>LOS ESTEROS-METCALF</t>
  </si>
  <si>
    <t>ETL.1900</t>
  </si>
  <si>
    <t>KERCKHOFF-CLOVIS-SANGER #2</t>
  </si>
  <si>
    <t>ETL.4350</t>
  </si>
  <si>
    <t>BALCH-MCCALL</t>
  </si>
  <si>
    <t>ccvt</t>
  </si>
  <si>
    <t>ETL.4070</t>
  </si>
  <si>
    <t>VACA-SUISUN</t>
  </si>
  <si>
    <t>ETL.8880</t>
  </si>
  <si>
    <t>KERN-MAGUNDEN</t>
  </si>
  <si>
    <t>ETL.3741</t>
  </si>
  <si>
    <t>MORAGA-LAKEWOOD</t>
  </si>
  <si>
    <t>Foreign object</t>
  </si>
  <si>
    <t>ETL.3140</t>
  </si>
  <si>
    <t>OAKLAND J-GRANT</t>
  </si>
  <si>
    <t>ETL.3710</t>
  </si>
  <si>
    <t>SMYRNA-SEMITROPIC-MIDWAY</t>
  </si>
  <si>
    <t>ETL.1050</t>
  </si>
  <si>
    <t>BALCH-SANGER</t>
  </si>
  <si>
    <t>ETL.5932</t>
  </si>
  <si>
    <t>VASONA-METCALF</t>
  </si>
  <si>
    <t>ETL.6440</t>
  </si>
  <si>
    <t>COLEMAN-RED BLUFF</t>
  </si>
  <si>
    <t>ETL.8590</t>
  </si>
  <si>
    <t>COPPERMINE-TIVY VALLEY</t>
  </si>
  <si>
    <t>ETL.8660</t>
  </si>
  <si>
    <t>FRIANT-COPPERMINE</t>
  </si>
  <si>
    <t>ETL.9260</t>
  </si>
  <si>
    <t>TIVY VALLEY-REEDLEY</t>
  </si>
  <si>
    <t>ETL.9330</t>
  </si>
  <si>
    <t>WISHON-COPPERMINE</t>
  </si>
  <si>
    <t>ETL.9340</t>
  </si>
  <si>
    <t>WISHON-SAN JOAQUIN #3</t>
  </si>
  <si>
    <t>ETL.8500</t>
  </si>
  <si>
    <t>BORDEN-COPPERMINE</t>
  </si>
  <si>
    <t>ETL.7100</t>
  </si>
  <si>
    <t>HUMBOLDT BAY-RIO DELL JCT</t>
  </si>
  <si>
    <t>ETL.1810</t>
  </si>
  <si>
    <t>HUMBOLDT-BRIDGEVILLE</t>
  </si>
  <si>
    <t>ETL.1180</t>
  </si>
  <si>
    <t>BUTT VALLEY-CARIBOU</t>
  </si>
  <si>
    <t>ETL.7710</t>
  </si>
  <si>
    <t>NICOLAUS-WILKINS SLOUGH</t>
  </si>
  <si>
    <t>ETL.7690</t>
  </si>
  <si>
    <t>NICOLAUS-MARYSVILLE</t>
  </si>
  <si>
    <t>ETL.5110</t>
  </si>
  <si>
    <t>METCALF-MOSS LANDING #2</t>
  </si>
  <si>
    <t>ETL.6161</t>
  </si>
  <si>
    <t>BIRDS LANDING SW STA-CONTRA COSTA SUB</t>
  </si>
  <si>
    <t>ETL.1413</t>
  </si>
  <si>
    <t>BIRDS LANDING SW STA-SHILOH</t>
  </si>
  <si>
    <t>ETL.9140</t>
  </si>
  <si>
    <t>SANGER-REEDLEY</t>
  </si>
  <si>
    <t>ETL.7540</t>
  </si>
  <si>
    <t>MENDOCINO-WILLITS</t>
  </si>
  <si>
    <t>ETL.5990</t>
  </si>
  <si>
    <t>GATES-MIDWAY</t>
  </si>
  <si>
    <t>ETL.6010</t>
  </si>
  <si>
    <t>LOS BANOS-MIDWAY #2</t>
  </si>
  <si>
    <t>ETL.3770</t>
  </si>
  <si>
    <t>SOBRANTE-R #1</t>
  </si>
  <si>
    <t>ETL.2063</t>
  </si>
  <si>
    <t>LAKEVILLE-SONOMA #1</t>
  </si>
  <si>
    <t>ETL.3170</t>
  </si>
  <si>
    <t>OLEUM-MARTINEZ</t>
  </si>
  <si>
    <t>ETL.1930</t>
  </si>
  <si>
    <t>KERN-KERN FRONT</t>
  </si>
  <si>
    <t>ETL.8740</t>
  </si>
  <si>
    <t>HELM-KERMAN</t>
  </si>
  <si>
    <t>ETL.4860</t>
  </si>
  <si>
    <t>HELM-MCCALL</t>
  </si>
  <si>
    <t>ETL.8760</t>
  </si>
  <si>
    <t>HELM-STROUD</t>
  </si>
  <si>
    <t>ETL.8750</t>
  </si>
  <si>
    <t>HELM-STROUD SW STA</t>
  </si>
  <si>
    <t>ETL.5370</t>
  </si>
  <si>
    <t>PANOCHE-HELM</t>
  </si>
  <si>
    <t>ETL.9190</t>
  </si>
  <si>
    <t>STROUD SW STA-STROUD</t>
  </si>
  <si>
    <t>ETL.7680</t>
  </si>
  <si>
    <t>NICOLAUS-CATLETT JCT</t>
  </si>
  <si>
    <t>ETL.3510</t>
  </si>
  <si>
    <t>SAN JOSE A-SAN JOSE B</t>
  </si>
  <si>
    <t>ETL.8640</t>
  </si>
  <si>
    <t>EXCHEQUER-MARIPOSA</t>
  </si>
  <si>
    <t>ETL.8930</t>
  </si>
  <si>
    <t>LOS BANOS-CANAL-ORO LOMA</t>
  </si>
  <si>
    <t>ETL.3030</t>
  </si>
  <si>
    <t>NEWARK-JARVIS #2</t>
  </si>
  <si>
    <t>ETL.4850</t>
  </si>
  <si>
    <t>HAAS-MCCALL</t>
  </si>
  <si>
    <t>ETL.8180</t>
  </si>
  <si>
    <t>TULUCAY-NAPA #1</t>
  </si>
  <si>
    <t>ETL.4590</t>
  </si>
  <si>
    <t>CRESTA-RIO OSO</t>
  </si>
  <si>
    <t>ETL.4430</t>
  </si>
  <si>
    <t>BUCKS CREEK-ROCK CREEK-CRESTA</t>
  </si>
  <si>
    <t>ETL.1600</t>
  </si>
  <si>
    <t>FULTON-PUEBLO</t>
  </si>
  <si>
    <t>ETL.8410</t>
  </si>
  <si>
    <t>ELK-GUALALA</t>
  </si>
  <si>
    <t>ETL.6880</t>
  </si>
  <si>
    <t>FULTON-CALISTOGA</t>
  </si>
  <si>
    <t>ETL.9150</t>
  </si>
  <si>
    <t>SCHINDLER-COALINGA #2</t>
  </si>
  <si>
    <t>ETL.7980</t>
  </si>
  <si>
    <t>SMARTVILLE-MARYSVILLE</t>
  </si>
  <si>
    <t>ETL.1360</t>
  </si>
  <si>
    <t>DAIRYLAND-MENDOTA</t>
  </si>
  <si>
    <t>ETL.8680</t>
  </si>
  <si>
    <t>GATES-COALINGA #2</t>
  </si>
  <si>
    <t>ETL.8690</t>
  </si>
  <si>
    <t>GATES-HURON</t>
  </si>
  <si>
    <t>ETL.9160</t>
  </si>
  <si>
    <t>SCHINDLER-HURON-GATES</t>
  </si>
  <si>
    <t>ETL.9180</t>
  </si>
  <si>
    <t>STROUD SW STA-SCHINDLER</t>
  </si>
  <si>
    <t>ETL.8980</t>
  </si>
  <si>
    <t>MENDOTA-SAN JOAQUIN-HELM</t>
  </si>
  <si>
    <t>ETL.7870</t>
  </si>
  <si>
    <t>SALADO-NEWMAN #2</t>
  </si>
  <si>
    <t>ETL.1380</t>
  </si>
  <si>
    <t>DIVIDE-CABRILLO #1</t>
  </si>
  <si>
    <t>ETL.8310</t>
  </si>
  <si>
    <t>WATSONVILLE-SALINAS</t>
  </si>
  <si>
    <t>ENCR</t>
  </si>
  <si>
    <t>ETL.5540</t>
  </si>
  <si>
    <t>POE-RIO OSO</t>
  </si>
  <si>
    <t>ETL.5630</t>
  </si>
  <si>
    <t>ROCK CREEK-POE</t>
  </si>
  <si>
    <t>ETL.3890</t>
  </si>
  <si>
    <t>STOCKTON A-LOCKEFORD-BELLOTA #2</t>
  </si>
  <si>
    <t>ETL.4020</t>
  </si>
  <si>
    <t>TESLA-TRACY</t>
  </si>
  <si>
    <t>Distribution caused</t>
  </si>
  <si>
    <t>ETL.6930</t>
  </si>
  <si>
    <t>GLENN #2</t>
  </si>
  <si>
    <t>ETL.4490</t>
  </si>
  <si>
    <t>CONTRA COSTA-DELTA SWITCHYARD</t>
  </si>
  <si>
    <t>ETL.4120</t>
  </si>
  <si>
    <t>WEST SACRAMENTO-DAVIS</t>
  </si>
  <si>
    <t>ETL.2880</t>
  </si>
  <si>
    <t>MOSS LANDING-SALINAS #1</t>
  </si>
  <si>
    <t>ETL.4050</t>
  </si>
  <si>
    <t>UKIAH-HOPLAND-CLOVERDALE</t>
  </si>
  <si>
    <t>ETL.3900</t>
  </si>
  <si>
    <t>SWIFT-METCALF</t>
  </si>
  <si>
    <t>ETL.9000</t>
  </si>
  <si>
    <t>MERCED #1</t>
  </si>
  <si>
    <t>ETL.6630</t>
  </si>
  <si>
    <t>COTTONWOOD #2</t>
  </si>
  <si>
    <t>ETL.5560</t>
  </si>
  <si>
    <t>RANCHO SECO-BELLOTA #2</t>
  </si>
  <si>
    <t>ETL.8280</t>
  </si>
  <si>
    <t>RADUM-VALLECITOS</t>
  </si>
  <si>
    <t>ETL.4510</t>
  </si>
  <si>
    <t>CONTRA COSTA-LAS POSITAS</t>
  </si>
  <si>
    <t>ETL.5920</t>
  </si>
  <si>
    <t>TASSAJARA-NEWARK</t>
  </si>
  <si>
    <t>ETL.5354</t>
  </si>
  <si>
    <t>TESLA-NEWARK #2</t>
  </si>
  <si>
    <t>ETL.3480</t>
  </si>
  <si>
    <t>BELLOTA-RIVERBANK</t>
  </si>
  <si>
    <t>COMM</t>
  </si>
  <si>
    <t>ETL.1330</t>
  </si>
  <si>
    <t>CORTINA-MENDOCINO #1</t>
  </si>
  <si>
    <t>ETL.7700</t>
  </si>
  <si>
    <t>NICOLAUS-PLAINFIELD</t>
  </si>
  <si>
    <t>ETL.4340</t>
  </si>
  <si>
    <t>BAHIA-MORAGA</t>
  </si>
  <si>
    <t>ETL.7320</t>
  </si>
  <si>
    <t>KING CITY-COBURN #1</t>
  </si>
  <si>
    <t>ETL.3720</t>
  </si>
  <si>
    <t>SOBRANTE-G #1</t>
  </si>
  <si>
    <t>ETL.4200</t>
  </si>
  <si>
    <t>WILSON-ORO LOMA</t>
  </si>
  <si>
    <t>ETL.6070</t>
  </si>
  <si>
    <t>ROUND MTN-TABLE MTN #2</t>
  </si>
  <si>
    <t>PROC</t>
  </si>
  <si>
    <t>ETL.7330</t>
  </si>
  <si>
    <t>KING CITY-COBURN #2</t>
  </si>
  <si>
    <t>ETL.9020</t>
  </si>
  <si>
    <t>ORO LOMA-CANAL #1</t>
  </si>
  <si>
    <t>ETL.5650</t>
  </si>
  <si>
    <t>ROUND MTN-COTTONWOOD #3</t>
  </si>
  <si>
    <t>ETL.1890</t>
  </si>
  <si>
    <t>KERCKHOFF-CLOVIS-SANGER #1</t>
  </si>
  <si>
    <t>ETL.1450</t>
  </si>
  <si>
    <t>DRUM-SUMMIT #2</t>
  </si>
  <si>
    <t>ETL.6240</t>
  </si>
  <si>
    <t>BURNS-LONE STAR #2</t>
  </si>
  <si>
    <t>ETL.4620</t>
  </si>
  <si>
    <t>DIABLO-MESA</t>
  </si>
  <si>
    <t>ETL.5260</t>
  </si>
  <si>
    <t>MORRO BAY-DIABLO</t>
  </si>
  <si>
    <t>ETL.8424</t>
  </si>
  <si>
    <t>GLENN #4</t>
  </si>
  <si>
    <t>ETL.3080</t>
  </si>
  <si>
    <t>NEWARK-MILPITAS #2</t>
  </si>
  <si>
    <t>Inattention</t>
  </si>
  <si>
    <t>ETL.5360</t>
  </si>
  <si>
    <t>PALERMO-COLGATE</t>
  </si>
  <si>
    <t>ETL.2830</t>
  </si>
  <si>
    <t>MOSS LANDING-DEL MONTE #1</t>
  </si>
  <si>
    <t>ETL.3370</t>
  </si>
  <si>
    <t>RAVENSWOOD-AMES #2</t>
  </si>
  <si>
    <t>ETL.9320</t>
  </si>
  <si>
    <t>WHEELER RIDGE-WEEDPATCH</t>
  </si>
  <si>
    <t>ETL.5210</t>
  </si>
  <si>
    <t>MONTA VISTA-HICKS</t>
  </si>
  <si>
    <t>ETL.3360</t>
  </si>
  <si>
    <t>RAVENSWOOD-AMES #1</t>
  </si>
  <si>
    <t>ETL.8540</t>
  </si>
  <si>
    <t>CARNERAS-TAFT</t>
  </si>
  <si>
    <t>ETL.5960</t>
  </si>
  <si>
    <t>DIABLO-GATES #1</t>
  </si>
  <si>
    <t>ETL.9460</t>
  </si>
  <si>
    <t>VALLEY SPRINGS #2</t>
  </si>
  <si>
    <t>ETL.4396</t>
  </si>
  <si>
    <t>PARADISE-BUTTE</t>
  </si>
  <si>
    <t>ETL.6990</t>
  </si>
  <si>
    <t>HALSEY-PLACER</t>
  </si>
  <si>
    <t>ETL.1760</t>
  </si>
  <si>
    <t>HERNDON-BULLARD #1</t>
  </si>
  <si>
    <t>ETL.5290</t>
  </si>
  <si>
    <t>MORRO BAY-MESA</t>
  </si>
  <si>
    <t>ETL.8290</t>
  </si>
  <si>
    <t>VOLTA-DESCHUTES</t>
  </si>
  <si>
    <t>ETL.4460</t>
  </si>
  <si>
    <t>COBURN-PANOCHE</t>
  </si>
  <si>
    <t>ETL.8260</t>
  </si>
  <si>
    <t>VASCO-HERDLYN</t>
  </si>
  <si>
    <t>ETL.1440</t>
  </si>
  <si>
    <t>DRUM-SUMMIT #1</t>
  </si>
  <si>
    <t>ETL.3120</t>
  </si>
  <si>
    <t>NEWARK-TRIMBLE</t>
  </si>
  <si>
    <t>ETL.4370</t>
  </si>
  <si>
    <t>BELLOTA-TESLA #2</t>
  </si>
  <si>
    <t>Insulator-station</t>
  </si>
  <si>
    <t>ETL.4380</t>
  </si>
  <si>
    <t>BELLOTA-WARNERVILLE</t>
  </si>
  <si>
    <t>ETL.4390</t>
  </si>
  <si>
    <t>BELLOTA-WEBER</t>
  </si>
  <si>
    <t>ETL.4990</t>
  </si>
  <si>
    <t>LOCKEFORD-BELLOTA</t>
  </si>
  <si>
    <t>ETL.5860</t>
  </si>
  <si>
    <t>VALLEY SPRINGS-BELLOTA</t>
  </si>
  <si>
    <t>ETL.2220</t>
  </si>
  <si>
    <t>MARTIN-EAST GRAND</t>
  </si>
  <si>
    <t>ETL.6740</t>
  </si>
  <si>
    <t>DIXON-VACA #2</t>
  </si>
  <si>
    <t>ETL.4440</t>
  </si>
  <si>
    <t>CARIBOU-TABLE MTN</t>
  </si>
  <si>
    <t>ETL.6500</t>
  </si>
  <si>
    <t>COLGATE-PALERMO</t>
  </si>
  <si>
    <t>ETL.5900</t>
  </si>
  <si>
    <t>COLGATE-RIO OSO</t>
  </si>
  <si>
    <t>ETL.1100</t>
  </si>
  <si>
    <t>BOGUE-RIO OSO</t>
  </si>
  <si>
    <t>ETL.6810</t>
  </si>
  <si>
    <t>ESSEX JCT-ORICK</t>
  </si>
  <si>
    <t>ETL.1210</t>
  </si>
  <si>
    <t>CALLENDAR SW STA-MESA</t>
  </si>
  <si>
    <t>ETL.8330</t>
  </si>
  <si>
    <t>WEBER-MORMON JCT</t>
  </si>
  <si>
    <t>ETL.3790</t>
  </si>
  <si>
    <t>SOBRANTE-STANDARD OIL SW STA #1</t>
  </si>
  <si>
    <t>ETL.9050</t>
  </si>
  <si>
    <t>REEDLEY-DINUBA #1</t>
  </si>
  <si>
    <t>ETL.3972</t>
  </si>
  <si>
    <t>LAMMERS-KASSON</t>
  </si>
  <si>
    <t>Miscommunications</t>
  </si>
  <si>
    <t>ETL.4315</t>
  </si>
  <si>
    <t>PALERMO-WYANDOTTE</t>
  </si>
  <si>
    <t>Arrestor</t>
  </si>
  <si>
    <t>ETL.6950</t>
  </si>
  <si>
    <t>GOLD HILL #1</t>
  </si>
  <si>
    <t>ETL.6330</t>
  </si>
  <si>
    <t>CENTERVILLE-TABLE MTN-OROVILLE</t>
  </si>
  <si>
    <t>ETL.6020</t>
  </si>
  <si>
    <t>MALIN-ROUND MTN #2</t>
  </si>
  <si>
    <t>ETL.3090</t>
  </si>
  <si>
    <t>NEWARK-NUMMI</t>
  </si>
  <si>
    <t>ETL.4880</t>
  </si>
  <si>
    <t>HELMS-GREGG #2</t>
  </si>
  <si>
    <t>ETL.3100</t>
  </si>
  <si>
    <t>NEWARK-NORTHERN RECEIVING STATION #1</t>
  </si>
  <si>
    <t>ETL.4640</t>
  </si>
  <si>
    <t>NEWARK E-F BUS TIE</t>
  </si>
  <si>
    <t>ETL.1920</t>
  </si>
  <si>
    <t>KERN OIL-WITCO</t>
  </si>
  <si>
    <t>ETL.6520</t>
  </si>
  <si>
    <t>COLGATE-SMARTVILLE #2</t>
  </si>
  <si>
    <t>ETL.2379</t>
  </si>
  <si>
    <t>MCKEE-PIERCY</t>
  </si>
  <si>
    <t>Ground</t>
  </si>
  <si>
    <t>ETL.5845</t>
  </si>
  <si>
    <t>VACA-LAMBIE SW STA</t>
  </si>
  <si>
    <t>ETL.8320</t>
  </si>
  <si>
    <t>WEBER #1</t>
  </si>
  <si>
    <t>ETL.6730</t>
  </si>
  <si>
    <t>DIXON-VACA #1</t>
  </si>
  <si>
    <t>Environmental</t>
  </si>
  <si>
    <t>ETL.2200</t>
  </si>
  <si>
    <t>MARTIN-DALY CITY #1</t>
  </si>
  <si>
    <t>ETL.6921</t>
  </si>
  <si>
    <t>60087A</t>
  </si>
  <si>
    <t>ELK CREEK TAP</t>
  </si>
  <si>
    <t>ETL.3420</t>
  </si>
  <si>
    <t>RAVENSWOOD-PALO ALTO #2</t>
  </si>
  <si>
    <t>ETL.6980</t>
  </si>
  <si>
    <t>GUALALA-MONTE RIO</t>
  </si>
  <si>
    <t>ETL.7630</t>
  </si>
  <si>
    <t>MONTE RIO-FULTON</t>
  </si>
  <si>
    <t>ETL.4870</t>
  </si>
  <si>
    <t>HELMS-GREGG #1</t>
  </si>
  <si>
    <t>LS</t>
  </si>
  <si>
    <t>ETL.7970</t>
  </si>
  <si>
    <t>SMARTVILLE-CAMP FAR WEST</t>
  </si>
  <si>
    <t>ETL.6890</t>
  </si>
  <si>
    <t>FULTON-HOPLAND</t>
  </si>
  <si>
    <t>ETL.2460</t>
  </si>
  <si>
    <t>MESA-SISQUOC</t>
  </si>
  <si>
    <t>ETL.3810</t>
  </si>
  <si>
    <t>SONOMA-PUEBLO</t>
  </si>
  <si>
    <t>ETL.9230</t>
  </si>
  <si>
    <t>TAFT-MARICOPA</t>
  </si>
  <si>
    <t>ETL.6060</t>
  </si>
  <si>
    <t>ROUND MTN-TABLE MTN #1</t>
  </si>
  <si>
    <t>ETL.3050</t>
  </si>
  <si>
    <t>NEWARK-LAWRENCE</t>
  </si>
  <si>
    <t>ETL.8190</t>
  </si>
  <si>
    <t>TULUCAY-NAPA #2</t>
  </si>
  <si>
    <t>ETL.6310</t>
  </si>
  <si>
    <t>CASCADE-BENTON-DESCHUTES</t>
  </si>
  <si>
    <t>ETL.6800</t>
  </si>
  <si>
    <t>ESSEX JCT-ARCATA-FAIRHAVEN</t>
  </si>
  <si>
    <t>ETL.7730</t>
  </si>
  <si>
    <t>PALERMO-OROVILLE #1</t>
  </si>
  <si>
    <t>ETU.9982</t>
  </si>
  <si>
    <t>20055U</t>
  </si>
  <si>
    <t>H-Z #2</t>
  </si>
  <si>
    <t>ETL.2180</t>
  </si>
  <si>
    <t>MANCHESTER-AIRWAYS-SANGER</t>
  </si>
  <si>
    <t>ETL.8070</t>
  </si>
  <si>
    <t>STAGG #1</t>
  </si>
  <si>
    <t>ETL.8580</t>
  </si>
  <si>
    <t>COALINGA #1-SAN MIGUEL</t>
  </si>
  <si>
    <t>3rd party</t>
  </si>
  <si>
    <t>ETL.4410</t>
  </si>
  <si>
    <t>BRENTWOOD-KELSO</t>
  </si>
  <si>
    <t>ETL.4480</t>
  </si>
  <si>
    <t>CONTRA COSTA-BRENTWOOD</t>
  </si>
  <si>
    <t>ETL.1370</t>
  </si>
  <si>
    <t>DIVIDE-CABRILLO #2</t>
  </si>
  <si>
    <t>ETL.1150</t>
  </si>
  <si>
    <t>BRIGHTON-GRAND ISLAND #1</t>
  </si>
  <si>
    <t>ETL.5280</t>
  </si>
  <si>
    <t>ETL.5934</t>
  </si>
  <si>
    <t>TEMPLETON-GATES</t>
  </si>
  <si>
    <t>CC-S</t>
  </si>
  <si>
    <t>ETL.3200</t>
  </si>
  <si>
    <t>PALERMO-BOGUE</t>
  </si>
  <si>
    <t>ETL.4090</t>
  </si>
  <si>
    <t>VACA-VACAVILLE-CORDELIA</t>
  </si>
  <si>
    <t>ETL.7040</t>
  </si>
  <si>
    <t>PIT #1-HAT CREEK #2-BURNEY</t>
  </si>
  <si>
    <t>ETL.9280</t>
  </si>
  <si>
    <t>WEEDPATCH-WELLFIELD</t>
  </si>
  <si>
    <t>ETL.6171</t>
  </si>
  <si>
    <t>PEABODY-BIRDS LANDING SW STA</t>
  </si>
  <si>
    <t>ETL.5821</t>
  </si>
  <si>
    <t>VACA-PARKWAY</t>
  </si>
  <si>
    <t>ETL.2350</t>
  </si>
  <si>
    <t>MCCALL-SANGER #3</t>
  </si>
  <si>
    <t>ETL.3210</t>
  </si>
  <si>
    <t>PALERMO-NICOLAUS</t>
  </si>
  <si>
    <t>ETL.8430</t>
  </si>
  <si>
    <t>ARCO-CARNERAS</t>
  </si>
  <si>
    <t>ETL.9090</t>
  </si>
  <si>
    <t>SAN LUIS OBISPO-CAYUCOS</t>
  </si>
  <si>
    <t>ETL.3610</t>
  </si>
  <si>
    <t>SANTA MARIA-SISQUOC</t>
  </si>
  <si>
    <t>ETL.3960</t>
  </si>
  <si>
    <t>TEMBLOR-SAN LUIS OBISPO</t>
  </si>
  <si>
    <t>ETL.3250</t>
  </si>
  <si>
    <t>PANOCHE-SCHINDLER #1</t>
  </si>
  <si>
    <t>CV-S</t>
  </si>
  <si>
    <t>ETL.9390</t>
  </si>
  <si>
    <t>SAN MIGUEL-PASO ROBLES</t>
  </si>
  <si>
    <t>ETL.8830</t>
  </si>
  <si>
    <t>KEARNEY-CARUTHERS</t>
  </si>
  <si>
    <t>ETL.4720</t>
  </si>
  <si>
    <t>GATES-PANOCHE #1</t>
  </si>
  <si>
    <t>ETL.4730</t>
  </si>
  <si>
    <t>GATES-PANOCHE #2</t>
  </si>
  <si>
    <t>ETL.8560</t>
  </si>
  <si>
    <t>CAYUCOS-CAMBRIA</t>
  </si>
  <si>
    <t>ETL.2030</t>
  </si>
  <si>
    <t>KINGS RIVER-SANGER-REEDLEY</t>
  </si>
  <si>
    <t>ETL.1743</t>
  </si>
  <si>
    <t>GWF-KINGSBURG</t>
  </si>
  <si>
    <t>ETL.6230</t>
  </si>
  <si>
    <t>BURNS-LONE STAR #1</t>
  </si>
  <si>
    <t>ETL.5530</t>
  </si>
  <si>
    <t>PITTSBURG-TIDEWATER</t>
  </si>
  <si>
    <t>ETL.3150</t>
  </si>
  <si>
    <t>OLEUM-G #1</t>
  </si>
  <si>
    <t>ETL.6720</t>
  </si>
  <si>
    <t>DESABLA-CENTERVILLE</t>
  </si>
  <si>
    <t>ETL.5040</t>
  </si>
  <si>
    <t>LOS BANOS-PANOCHE #2</t>
  </si>
  <si>
    <t>ETL.6540</t>
  </si>
  <si>
    <t>CONTRA COSTA-PITTSBURG</t>
  </si>
  <si>
    <t>ETL.1860</t>
  </si>
  <si>
    <t>IGNACIO-SAN RAFAEL #3</t>
  </si>
  <si>
    <t>ETL.3260</t>
  </si>
  <si>
    <t>PANOCHE-SCHINDLER #2</t>
  </si>
  <si>
    <t>ETL.5050</t>
  </si>
  <si>
    <t>LOS BANOS-SAN LUIS PUMPS #1</t>
  </si>
  <si>
    <t>ETL.7340</t>
  </si>
  <si>
    <t>LAKEVILLE #2</t>
  </si>
  <si>
    <t>ETL.4600</t>
  </si>
  <si>
    <t>DELTA SWITCHING YARD-TESLA</t>
  </si>
  <si>
    <t>ETL.6120</t>
  </si>
  <si>
    <t>ETL.3630</t>
  </si>
  <si>
    <t>SEMITROPIC-MIDWAY #1</t>
  </si>
  <si>
    <t>ETL.9250</t>
  </si>
  <si>
    <t>TEJON-LEBEC</t>
  </si>
  <si>
    <t>ETL.6560</t>
  </si>
  <si>
    <t>COOLEY LANDING-LOS ALTOS</t>
  </si>
  <si>
    <t>ETL.7360</t>
  </si>
  <si>
    <t>LAKEVILLE #1</t>
  </si>
  <si>
    <t>ETL.7350</t>
  </si>
  <si>
    <t>LAKEVILLE-PETALUMA C</t>
  </si>
  <si>
    <t>ETL.7410</t>
  </si>
  <si>
    <t>LIVERMORE-LAS POSITAS</t>
  </si>
  <si>
    <t>ETL.9010</t>
  </si>
  <si>
    <t>MERCED-MERCED FALLS</t>
  </si>
  <si>
    <t>ETL.7230</t>
  </si>
  <si>
    <t>KASSON #1</t>
  </si>
  <si>
    <t>ETL.7250</t>
  </si>
  <si>
    <t>KASSON-LOUISE</t>
  </si>
  <si>
    <t>ETL.5070</t>
  </si>
  <si>
    <t>LOS BANOS-WESTLEY</t>
  </si>
  <si>
    <t>ETL.4160</t>
  </si>
  <si>
    <t>WILSON-ATWATER #2</t>
  </si>
  <si>
    <t>ETL.1840</t>
  </si>
  <si>
    <t>IGNACIO-MARE ISLAND #2</t>
  </si>
  <si>
    <t>ETL.3841</t>
  </si>
  <si>
    <t>RIVERBANK JCT SW STA-MANTECA</t>
  </si>
  <si>
    <t>ETL.6850</t>
  </si>
  <si>
    <t>FAIRHAVEN #1</t>
  </si>
  <si>
    <t>ETL.2940</t>
  </si>
  <si>
    <t>NEWARK-AMES #1</t>
  </si>
  <si>
    <t>ETL.3740</t>
  </si>
  <si>
    <t>SOBRANTE-GRIZZLY-CLAREMONT #1</t>
  </si>
  <si>
    <t>Transformer</t>
  </si>
  <si>
    <t>ETL.6150</t>
  </si>
  <si>
    <t>ALMENDRA JCT-NICOLAUS</t>
  </si>
  <si>
    <t>ETL.4100</t>
  </si>
  <si>
    <t>VACA-VACAVILLE-JAMESON-NORTH TOWER</t>
  </si>
  <si>
    <t>ETL.1690</t>
  </si>
  <si>
    <t>GOLD HILL-BELLOTA-LOCKEFORD</t>
  </si>
  <si>
    <t>ETL.8774</t>
  </si>
  <si>
    <t>GWF-HENRIETTA</t>
  </si>
  <si>
    <t>ETL.1070</t>
  </si>
  <si>
    <t>BELLOTA-RIVERBANK-MELONES SW STA</t>
  </si>
  <si>
    <t>ETL.3580</t>
  </si>
  <si>
    <t>SAN MATEO-MARTIN #3</t>
  </si>
  <si>
    <t>ETL.6650</t>
  </si>
  <si>
    <t>COTTONWOOD-BENTON #2</t>
  </si>
  <si>
    <t>ETL.3320</t>
  </si>
  <si>
    <t>PITTSBURG-MARTINEZ #1</t>
  </si>
  <si>
    <t>ETL.3700</t>
  </si>
  <si>
    <t>SISQUOC-SANTA YNEZ SW STA</t>
  </si>
  <si>
    <t>ETL.4290</t>
  </si>
  <si>
    <t>PLACER-GOLD HILL #2</t>
  </si>
  <si>
    <t>ETL.6770</t>
  </si>
  <si>
    <t>DRUM-SPAULDING</t>
  </si>
  <si>
    <t>ETL.8810</t>
  </si>
  <si>
    <t>KEARNEY-BIOLA</t>
  </si>
  <si>
    <t>ETL.8820</t>
  </si>
  <si>
    <t>KEARNEY-BOWLES</t>
  </si>
  <si>
    <t>ETL.8840</t>
  </si>
  <si>
    <t>KEARNEY-KERMAN</t>
  </si>
  <si>
    <t>ETL.5380</t>
  </si>
  <si>
    <t>ETL.4810</t>
  </si>
  <si>
    <t>GOLD HILL-LODI STIG</t>
  </si>
  <si>
    <t>ETL.5620</t>
  </si>
  <si>
    <t>RIO OSO-LOCKEFORD</t>
  </si>
  <si>
    <t>ETL.3750</t>
  </si>
  <si>
    <t>SOBRANTE-GRIZZLY-CLAREMONT #2</t>
  </si>
  <si>
    <t>ETL.5500</t>
  </si>
  <si>
    <t>PITTSBURG-TESORO</t>
  </si>
  <si>
    <t>ETL.8900</t>
  </si>
  <si>
    <t>KERN-OLD RIVER #2</t>
  </si>
  <si>
    <t>ETL.5590</t>
  </si>
  <si>
    <t>RIO OSO-ATLANTIC</t>
  </si>
  <si>
    <t>ETL.4330</t>
  </si>
  <si>
    <t>ATLANTIC-GOLD HILL</t>
  </si>
  <si>
    <t>ETL.6190</t>
  </si>
  <si>
    <t>ATLANTIC-PLEASANT GROVE #1</t>
  </si>
  <si>
    <t>ETL.9420</t>
  </si>
  <si>
    <t>ATLANTIC-PLEASANT GROVE #2</t>
  </si>
  <si>
    <t>ETL.6170</t>
  </si>
  <si>
    <t>DEL MAR-ATLANTIC #2</t>
  </si>
  <si>
    <t>ETL.7020</t>
  </si>
  <si>
    <t>HAT CREEK #1-PIT #1</t>
  </si>
  <si>
    <t>ETL.6970</t>
  </si>
  <si>
    <t>GREEN VALLEY-WATSONVILLE</t>
  </si>
  <si>
    <t>ETL.2900</t>
  </si>
  <si>
    <t>ETL.7920</t>
  </si>
  <si>
    <t>SALINAS-LAGUNITAS</t>
  </si>
  <si>
    <t>ETL.2060</t>
  </si>
  <si>
    <t>FORT BRAGG-ELK</t>
  </si>
  <si>
    <t>ETL.1030</t>
  </si>
  <si>
    <t>ETL.3730</t>
  </si>
  <si>
    <t>SOBRANTE-G #2</t>
  </si>
  <si>
    <t>ETL.1990</t>
  </si>
  <si>
    <t>KERN-TEVIS-STOCKDALE</t>
  </si>
  <si>
    <t>ETL.7830</t>
  </si>
  <si>
    <t>RADUM-LIVERMORE</t>
  </si>
  <si>
    <t>ETL.7960</t>
  </si>
  <si>
    <t>SAN RAMON-RADUM</t>
  </si>
  <si>
    <t>ETL.4891</t>
  </si>
  <si>
    <t>ETL.5230</t>
  </si>
  <si>
    <t>MONTA VISTA-JEFFERSON #2</t>
  </si>
  <si>
    <t>ETL.2630</t>
  </si>
  <si>
    <t>MIDWAY-TEMBLOR</t>
  </si>
  <si>
    <t>ETL.8220</t>
  </si>
  <si>
    <t>VALLEY SPRINGS-CALAVERAS CEMENT</t>
  </si>
  <si>
    <t>ETL.8350</t>
  </si>
  <si>
    <t>WEST POINT-VALLEY SPRINGS</t>
  </si>
  <si>
    <t>ETL.9040</t>
  </si>
  <si>
    <t>TULE-SPRINGVILLE</t>
  </si>
  <si>
    <t>ETL.6490</t>
  </si>
  <si>
    <t>COLGATE-GRASS VALLEY</t>
  </si>
  <si>
    <t>ETL.1200</t>
  </si>
  <si>
    <t>CABRILLO-SANTA YNEZ SW STA</t>
  </si>
  <si>
    <t>ETL.4309</t>
  </si>
  <si>
    <t>SANTA ROSA-CORONA</t>
  </si>
  <si>
    <t>ETL.7550</t>
  </si>
  <si>
    <t>MENDOCINO-WILLITS-FORT BRAGG</t>
  </si>
  <si>
    <t>ETL.4210</t>
  </si>
  <si>
    <t>WOODLAND-DAVIS</t>
  </si>
  <si>
    <t>ETL.7160</t>
  </si>
  <si>
    <t>IGNACIO-ALTO-SAUSALITO #1</t>
  </si>
  <si>
    <t>ETL.7430</t>
  </si>
  <si>
    <t>LOCKEFORD-LODI #1</t>
  </si>
  <si>
    <t>ETL.7170</t>
  </si>
  <si>
    <t>IGNACIO-ALTO-SAUSALITO #2</t>
  </si>
  <si>
    <t>ETL.4316</t>
  </si>
  <si>
    <t>PARADISE-TABLE MTN</t>
  </si>
  <si>
    <t>ETL.8300</t>
  </si>
  <si>
    <t>VOLTA-SOUTH</t>
  </si>
  <si>
    <t>ETL.6320</t>
  </si>
  <si>
    <t>CENTERVILLE-TABLE MTN</t>
  </si>
  <si>
    <t>ETL.6430</t>
  </si>
  <si>
    <t>COLEMAN-COTTONWOOD</t>
  </si>
  <si>
    <t>ETL.3330</t>
  </si>
  <si>
    <t>PITTSBURG-MARTINEZ #2</t>
  </si>
  <si>
    <t>ETL.3980</t>
  </si>
  <si>
    <t>TESLA-SCHULTE SW STA #1</t>
  </si>
  <si>
    <t>ETL.1190</t>
  </si>
  <si>
    <t>BUTTE-SYCAMORE CREEK</t>
  </si>
  <si>
    <t>ETL.4314</t>
  </si>
  <si>
    <t>SYCAMORE CREEK-NOTRE DAME-TABLE MTN</t>
  </si>
  <si>
    <t>ETL.7150</t>
  </si>
  <si>
    <t>IGNACIO-ALTO</t>
  </si>
  <si>
    <t>ETL.7380</t>
  </si>
  <si>
    <t>LAURELES-OTTER</t>
  </si>
  <si>
    <t>ETL.7930</t>
  </si>
  <si>
    <t>SALINAS-LAURELES</t>
  </si>
  <si>
    <t>ETL.7060</t>
  </si>
  <si>
    <t>HILLSDALE JCT-HALF MOON BAY</t>
  </si>
  <si>
    <t>ETL.6710</t>
  </si>
  <si>
    <t>DEL MONTE-VIEJO</t>
  </si>
  <si>
    <t>ETL.2210</t>
  </si>
  <si>
    <t>MARTIN-DALY CITY #2</t>
  </si>
  <si>
    <t>ETL.6700</t>
  </si>
  <si>
    <t>DEL MONTE-MONTEREY</t>
  </si>
  <si>
    <t>ETL.4312</t>
  </si>
  <si>
    <t>NOTRE DAME-BUTTE</t>
  </si>
  <si>
    <t>ETL.5470</t>
  </si>
  <si>
    <t>PITTSBURG-TASSAJARA</t>
  </si>
  <si>
    <t>ETL.5510</t>
  </si>
  <si>
    <t>PITTSBURG-TESLA #1</t>
  </si>
  <si>
    <t>ETL.2750</t>
  </si>
  <si>
    <t>MORAGA-OAKLAND #4</t>
  </si>
  <si>
    <t>ETL.6270</t>
  </si>
  <si>
    <t>BUTTE-ESQUON</t>
  </si>
  <si>
    <t>ETL.3500</t>
  </si>
  <si>
    <t>SALT SPRINGS-TIGER CREEK</t>
  </si>
  <si>
    <t>ETL.1590</t>
  </si>
  <si>
    <t>FULTON JCT-VACA</t>
  </si>
  <si>
    <t>Generation caused</t>
  </si>
  <si>
    <t>ETL.6450</t>
  </si>
  <si>
    <t>COLEMAN-SOUTH</t>
  </si>
  <si>
    <t>ETL.8340</t>
  </si>
  <si>
    <t>WEIMAR-HALSEY</t>
  </si>
  <si>
    <t>ETL.3910</t>
  </si>
  <si>
    <t>TABLE MTN-BUTTE #1</t>
  </si>
  <si>
    <t>ETL.5770</t>
  </si>
  <si>
    <t>TIDEWATER-SOBRANTE</t>
  </si>
  <si>
    <t>ETL.1280</t>
  </si>
  <si>
    <t>CONTRA COSTA #1</t>
  </si>
  <si>
    <t>ETL.1290</t>
  </si>
  <si>
    <t>CONTRA COSTA #2</t>
  </si>
  <si>
    <t>ETL.8370</t>
  </si>
  <si>
    <t>WILLOW PASS-CONTRA COSTA</t>
  </si>
  <si>
    <t>ETL.1520</t>
  </si>
  <si>
    <t>EL PATIO-SAN JOSE A</t>
  </si>
  <si>
    <t>ETL.9270</t>
  </si>
  <si>
    <t>WEEDPATCH-SAN BERNARD</t>
  </si>
  <si>
    <t>ETL.6660</t>
  </si>
  <si>
    <t>COTTONWOOD-RED BLUFF</t>
  </si>
  <si>
    <t>ETL.8020</t>
  </si>
  <si>
    <t>SOLEDAD #2</t>
  </si>
  <si>
    <t>ETL.3520</t>
  </si>
  <si>
    <t>SAN LEANDRO-OAKLND J #1</t>
  </si>
  <si>
    <t>ETL.4820</t>
  </si>
  <si>
    <t>GREGG-ASHLAN</t>
  </si>
  <si>
    <t>ETL.4890</t>
  </si>
  <si>
    <t>HERNDON-ASHLAN</t>
  </si>
  <si>
    <t>ETL.6390</t>
  </si>
  <si>
    <t>CLEAR LAKE-HOPLAND</t>
  </si>
  <si>
    <t>Industrial waste</t>
  </si>
  <si>
    <t>ETL.5091</t>
  </si>
  <si>
    <t>METCALF-MONTA VISTA #3</t>
  </si>
  <si>
    <t>ETL.7120</t>
  </si>
  <si>
    <t>HUMBOLDT-EUREKA</t>
  </si>
  <si>
    <t>ETL.1940</t>
  </si>
  <si>
    <t>KERN-TEVIS-STOCKDALE-LAMONT</t>
  </si>
  <si>
    <t>ETL.4670</t>
  </si>
  <si>
    <t>ELECTRA-BELLOTA</t>
  </si>
  <si>
    <t>ETL.5550</t>
  </si>
  <si>
    <t>RANCHO SECO-BELLOTA #1</t>
  </si>
  <si>
    <t>ETL.2660</t>
  </si>
  <si>
    <t>MISSOURI FLAT-GOLD HILL #1</t>
  </si>
  <si>
    <t>ETL.6750</t>
  </si>
  <si>
    <t>DELTA-MTN GATE JCT</t>
  </si>
  <si>
    <t>ETL.6090</t>
  </si>
  <si>
    <t>TABLE MTN-VACA</t>
  </si>
  <si>
    <t>ETL.4310</t>
  </si>
  <si>
    <t>VIERRA-TRACY-KASSON</t>
  </si>
  <si>
    <t>ETL.7220</t>
  </si>
  <si>
    <t>JEFFERSON-STANFORD</t>
  </si>
  <si>
    <t>ETL.5780</t>
  </si>
  <si>
    <t>TIGER CREEK-ELECTRA</t>
  </si>
  <si>
    <t>ETL.5790</t>
  </si>
  <si>
    <t>TIGER CREEK-VALLEY SPRINGS</t>
  </si>
  <si>
    <t>ETL.8427</t>
  </si>
  <si>
    <t>GLENN #5</t>
  </si>
  <si>
    <t>ETL.7860</t>
  </si>
  <si>
    <t>SALADO-NEWMAN #1</t>
  </si>
  <si>
    <t>ETL.5002</t>
  </si>
  <si>
    <t>EIGHT MILE ROAD-STAGG</t>
  </si>
  <si>
    <t>ETL.2520</t>
  </si>
  <si>
    <t>METCALF-EVERGREEN #1</t>
  </si>
  <si>
    <t>ETL.9080</t>
  </si>
  <si>
    <t>SAN BERNARD-TEJON</t>
  </si>
  <si>
    <t>ETL.3290</t>
  </si>
  <si>
    <t>PITTSBURG-CLAYTON #3</t>
  </si>
  <si>
    <t>ETL.3310</t>
  </si>
  <si>
    <t>PITTSBURG-KIRKER-COLUMBIA STEEL</t>
  </si>
  <si>
    <t>ETL.3305</t>
  </si>
  <si>
    <t>PITTSBURG-LOS MEDANOS #2</t>
  </si>
  <si>
    <t>ETL.4130</t>
  </si>
  <si>
    <t>WESTPARK-MAGUNDEN</t>
  </si>
  <si>
    <t>ETL.1790</t>
  </si>
  <si>
    <t>HERNDON-WOODWARD</t>
  </si>
  <si>
    <t>ETL.1880</t>
  </si>
  <si>
    <t>KERCKHOFF #1-KERCKHOFF #2</t>
  </si>
  <si>
    <t>MIDWAY-TUPMAN-RIO BRAVO-RENFRO</t>
  </si>
  <si>
    <t>ETL.8851</t>
  </si>
  <si>
    <t>MARICOPA-COPUS</t>
  </si>
  <si>
    <t>ETL.3800</t>
  </si>
  <si>
    <t>SOBRANTE-STANDARD OIL SW STA #2</t>
  </si>
  <si>
    <t>ETU.9956</t>
  </si>
  <si>
    <t>10094U</t>
  </si>
  <si>
    <t>H-Y #1</t>
  </si>
  <si>
    <t>ETL.3470</t>
  </si>
  <si>
    <t>RIO OSO-WOODLAND #2</t>
  </si>
  <si>
    <t>ETL.7010</t>
  </si>
  <si>
    <t>HAMMER-COUNTRY CLUB</t>
  </si>
  <si>
    <t>ETL.2010</t>
  </si>
  <si>
    <t>KERN-WESTPARK #2</t>
  </si>
  <si>
    <t>ETL.2850</t>
  </si>
  <si>
    <t>MOSS LANDING-GREEN VALLEY #1</t>
  </si>
  <si>
    <t>ETL.7670</t>
  </si>
  <si>
    <t>NEWARK-VALLECITOS</t>
  </si>
  <si>
    <t>ETL.1480</t>
  </si>
  <si>
    <t>EAGLE ROCK-REDBUD</t>
  </si>
  <si>
    <t>ETL.7910</t>
  </si>
  <si>
    <t>SALINAS-FIRESTONE #2</t>
  </si>
  <si>
    <t>ETL.5730</t>
  </si>
  <si>
    <t>TESLA-RAVENSWOOD</t>
  </si>
  <si>
    <t>ETL.7460</t>
  </si>
  <si>
    <t>MANTECA #1</t>
  </si>
  <si>
    <t>ETL.4010</t>
  </si>
  <si>
    <t>TESLA-STOCKTON COGEN JCT</t>
  </si>
  <si>
    <t>ETL.3040</t>
  </si>
  <si>
    <t>NEWARK-KIFER</t>
  </si>
  <si>
    <t>ETL.2420</t>
  </si>
  <si>
    <t>MENDOCINO-UKIAH</t>
  </si>
  <si>
    <t>ETL.1830</t>
  </si>
  <si>
    <t>IGNACIO-MARE ISLAND #1</t>
  </si>
  <si>
    <t>ETL.6410</t>
  </si>
  <si>
    <t>COBURN-OIL FIELDS #1</t>
  </si>
  <si>
    <t>ETL.6420</t>
  </si>
  <si>
    <t>COBURN-OIL FIELDS #2</t>
  </si>
  <si>
    <t>ETL.8140</t>
  </si>
  <si>
    <t>STOCKTON A-WEBER #3</t>
  </si>
  <si>
    <t>ETL.7500</t>
  </si>
  <si>
    <t>SAN MATEO-MARTIN #4</t>
  </si>
  <si>
    <t>ETL.3440</t>
  </si>
  <si>
    <t>RIO OSO-NICOLAUS</t>
  </si>
  <si>
    <t>ETL.6040</t>
  </si>
  <si>
    <t>MOSS LANDING-LOS BANOS</t>
  </si>
  <si>
    <t>ETU.9950</t>
  </si>
  <si>
    <t>10005U</t>
  </si>
  <si>
    <t>A-H-W #1</t>
  </si>
  <si>
    <t>ETL.1560</t>
  </si>
  <si>
    <t>EXCHEQUER-LE GRAND</t>
  </si>
  <si>
    <t>ETL.3430</t>
  </si>
  <si>
    <t>RAVENSWOOD-SAN MATEO</t>
  </si>
  <si>
    <t>ETL.1390</t>
  </si>
  <si>
    <t>DIXON LANDING-MCKEE</t>
  </si>
  <si>
    <t>ETL.7950</t>
  </si>
  <si>
    <t>SAN MATEO-HILLSDALE JCT</t>
  </si>
  <si>
    <t>ETU.9955</t>
  </si>
  <si>
    <t>10006U</t>
  </si>
  <si>
    <t>A-H-W #2</t>
  </si>
  <si>
    <t>ETL.5452</t>
  </si>
  <si>
    <t>CONTRA COSTA-MORAGA #1</t>
  </si>
  <si>
    <t>ETL.4395</t>
  </si>
  <si>
    <t>BELL-PLACER</t>
  </si>
  <si>
    <t>ETL.3220</t>
  </si>
  <si>
    <t>PALERMO-PEASE</t>
  </si>
  <si>
    <t>ETL.5970</t>
  </si>
  <si>
    <t>DIABLO-MIDWAY #2</t>
  </si>
  <si>
    <t>ETL.4930</t>
  </si>
  <si>
    <t>KELSO-TESLA</t>
  </si>
  <si>
    <t>ETL.7260</t>
  </si>
  <si>
    <t>KESWICK-CASCADE</t>
  </si>
  <si>
    <t>ETL.1240</t>
  </si>
  <si>
    <t>CASCADE-COTTONWOOD</t>
  </si>
  <si>
    <t>ETL.2540</t>
  </si>
  <si>
    <t>METCALF-GREEN VALLEY</t>
  </si>
  <si>
    <t>ETL.7600</t>
  </si>
  <si>
    <t>MONTA VISTA-LOS ALTOS</t>
  </si>
  <si>
    <t>ETL.7740</t>
  </si>
  <si>
    <t>PALERMO-OROVILLE #2</t>
  </si>
  <si>
    <t>ETL.5870</t>
  </si>
  <si>
    <t>WARNERVILLE-WILSON</t>
  </si>
  <si>
    <t>ETL.5640</t>
  </si>
  <si>
    <t>ROUND MTN-COTTONWOOD #2</t>
  </si>
  <si>
    <t>ETL.1800</t>
  </si>
  <si>
    <t>HUMBOLDT BAY-HUMBOLDT #1</t>
  </si>
  <si>
    <t>ETL.1720</t>
  </si>
  <si>
    <t>GREEN VALLEY-LLAGAS</t>
  </si>
  <si>
    <t>ETL.2840</t>
  </si>
  <si>
    <t>MOSS LANDING-DEL MONTE #2</t>
  </si>
  <si>
    <t>ETL.5936</t>
  </si>
  <si>
    <t>NEWARK-RAVENSWOOD</t>
  </si>
  <si>
    <t>ETL.7660</t>
  </si>
  <si>
    <t>NEWARK-LIVERMORE</t>
  </si>
  <si>
    <t>ETL.7810</t>
  </si>
  <si>
    <t>POTTER VALLEY-MENDOCINO</t>
  </si>
  <si>
    <t>ETL.2490</t>
  </si>
  <si>
    <t>METCALF-EDENVALE #2</t>
  </si>
  <si>
    <t>ETL.2800</t>
  </si>
  <si>
    <t>MORGAN HILL-LLAGAS</t>
  </si>
  <si>
    <t>ETL.2150</t>
  </si>
  <si>
    <t>LLAGAS-GILROY FOODS</t>
  </si>
  <si>
    <t>ETL.5463</t>
  </si>
  <si>
    <t>PITTSBURG-SAN MATEO</t>
  </si>
  <si>
    <t>ETL.1470</t>
  </si>
  <si>
    <t>EAGLE ROCK-CORTINA</t>
  </si>
  <si>
    <t>ETL.6360</t>
  </si>
  <si>
    <t>CHRISTIE-FRANKLIN #2</t>
  </si>
  <si>
    <t>ETL.7370</t>
  </si>
  <si>
    <t>LAS POSITAS-VASCO</t>
  </si>
  <si>
    <t>ETL.6200</t>
  </si>
  <si>
    <t>BAIR-COOLEY LANDING #1</t>
  </si>
  <si>
    <t>ETL.6640</t>
  </si>
  <si>
    <t>COTTONWOOD-BENTON #1</t>
  </si>
  <si>
    <t>ETL.2820</t>
  </si>
  <si>
    <t>MORRO BAY-SAN LUIS OBISPO #2</t>
  </si>
  <si>
    <t>ETL.5520</t>
  </si>
  <si>
    <t>PITTSBURG-TESLA #2</t>
  </si>
  <si>
    <t>ETU.9952</t>
  </si>
  <si>
    <t>10008U</t>
  </si>
  <si>
    <t>A-Y #1</t>
  </si>
  <si>
    <t>ETL.4650</t>
  </si>
  <si>
    <t>EASTSHORE-SAN MATEO</t>
  </si>
  <si>
    <t>ETL.1710</t>
  </si>
  <si>
    <t>GREEN VALLEY-CAMP EVERS</t>
  </si>
  <si>
    <t>ETL.2100</t>
  </si>
  <si>
    <t>LE GRAND-DAIRYLAND</t>
  </si>
  <si>
    <t>ETU.9960</t>
  </si>
  <si>
    <t>10362U</t>
  </si>
  <si>
    <t>X-Y #1</t>
  </si>
  <si>
    <t>ETL.7070</t>
  </si>
  <si>
    <t>HUMBOLDT BAY-EUREKA</t>
  </si>
  <si>
    <t>ETL.7470</t>
  </si>
  <si>
    <t>MANTECA-LOUISE</t>
  </si>
  <si>
    <t>ETL.2470</t>
  </si>
  <si>
    <t>METCALF-COYOTE PUMPING PLANT</t>
  </si>
  <si>
    <t>ETL.8870</t>
  </si>
  <si>
    <t>KERN-KERN OIL-FAMOSO</t>
  </si>
  <si>
    <t>ETL.1660</t>
  </si>
  <si>
    <t>GEYSERS #3-EAGLE ROCK</t>
  </si>
  <si>
    <t>ETL.1680</t>
  </si>
  <si>
    <t>GEYSERS #7-EAGLE ROCK</t>
  </si>
  <si>
    <t>ETL.2700</t>
  </si>
  <si>
    <t>MORAGA-CLAREMONT #1</t>
  </si>
  <si>
    <t>ETL.4392</t>
  </si>
  <si>
    <t>EAGLE ROCK-FULTON-SILVERADO</t>
  </si>
  <si>
    <t>ETL.5170</t>
  </si>
  <si>
    <t>MIDWAY-KERN #4</t>
  </si>
  <si>
    <t>ETL.9200</t>
  </si>
  <si>
    <t>TAFT-CUYAMA #1</t>
  </si>
  <si>
    <t>ETL.2890</t>
  </si>
  <si>
    <t>MOSS LANDING-SALINAS #2</t>
  </si>
  <si>
    <t>ETL.9290</t>
  </si>
  <si>
    <t>WHEELER RIDGE-LAKEVIEW</t>
  </si>
  <si>
    <t>ETL.9310</t>
  </si>
  <si>
    <t>WHEELER RIDGE-TEJON</t>
  </si>
  <si>
    <t>ETL.5001</t>
  </si>
  <si>
    <t>LODI STIG-EIGHT MILE ROAD</t>
  </si>
  <si>
    <t>ETL.2430</t>
  </si>
  <si>
    <t>MESA-DIVIDE #1</t>
  </si>
  <si>
    <t>ETL.7820</t>
  </si>
  <si>
    <t>POTTER VALLEY-WILLITS</t>
  </si>
  <si>
    <t>ETL.4150</t>
  </si>
  <si>
    <t>WHISMAN-MOUNTAIN VIEW</t>
  </si>
  <si>
    <t>ETL.8120</t>
  </si>
  <si>
    <t>STOCKTON A-WEBER #1</t>
  </si>
  <si>
    <t>ETU.9953</t>
  </si>
  <si>
    <t>10009U</t>
  </si>
  <si>
    <t>A-Y #2</t>
  </si>
  <si>
    <t>ETL.4800</t>
  </si>
  <si>
    <t>GOLD HILL-EIGHT MILE ROAD</t>
  </si>
  <si>
    <t>External Contact</t>
  </si>
  <si>
    <t>ETL.9241</t>
  </si>
  <si>
    <t>WASCO-FAMOSO</t>
  </si>
  <si>
    <t>ETL.7113</t>
  </si>
  <si>
    <t>HUMBOLDT #1</t>
  </si>
  <si>
    <t>ETL.2670</t>
  </si>
  <si>
    <t>MISSOURI FLAT-GOLD HILL #2</t>
  </si>
  <si>
    <t>ETL.3660</t>
  </si>
  <si>
    <t>SHAFTER-RIO BRAVO</t>
  </si>
  <si>
    <t>ETL.5880</t>
  </si>
  <si>
    <t>WEBER-TESLA</t>
  </si>
  <si>
    <t>ETL.2560</t>
  </si>
  <si>
    <t>MONTAGUE-TRIMBLE</t>
  </si>
  <si>
    <t>ETL.8630</t>
  </si>
  <si>
    <t>DIVIDE-VANDENBERG #2</t>
  </si>
  <si>
    <t>ETL.2770</t>
  </si>
  <si>
    <t>MORAGA-SAN LEANDRO #1</t>
  </si>
  <si>
    <t>Snow/ Ice</t>
  </si>
  <si>
    <t>ETL.4180</t>
  </si>
  <si>
    <t>WILSON-MERCED #1</t>
  </si>
  <si>
    <t>ETL.3920</t>
  </si>
  <si>
    <t>TABLE MTN-BUTTE #2</t>
  </si>
  <si>
    <t>ETL.8450</t>
  </si>
  <si>
    <t>ARCO-POLONIO PASS PP</t>
  </si>
  <si>
    <t>NA</t>
  </si>
  <si>
    <t>ETL.2140</t>
  </si>
  <si>
    <t>LIVE OAK-KERN OIL</t>
  </si>
  <si>
    <t>ETL.1060</t>
  </si>
  <si>
    <t>BARTON-AIRWAYS-SANGER</t>
  </si>
  <si>
    <t>ETL.5030</t>
  </si>
  <si>
    <t>LOS BANOS-PANOCHE #1</t>
  </si>
  <si>
    <t>ETL.2080</t>
  </si>
  <si>
    <t>LAKEWOOD-MEADOW LANE-CLAYTON</t>
  </si>
  <si>
    <t>ETL.3291</t>
  </si>
  <si>
    <t>PITTSBURG-CLAYTON #4</t>
  </si>
  <si>
    <t>ETL.7610</t>
  </si>
  <si>
    <t>MONTA VISTA-LOS GATOS</t>
  </si>
  <si>
    <t>ETL.9001</t>
  </si>
  <si>
    <t>WILSON-BORDEN</t>
  </si>
  <si>
    <t>Equipment Failure</t>
  </si>
  <si>
    <t>ETL.4780</t>
  </si>
  <si>
    <t>GEYSERS #9-LAKEVILLE</t>
  </si>
  <si>
    <t>ETL.6910</t>
  </si>
  <si>
    <t>FULTON-MOLINO-COTATI</t>
  </si>
  <si>
    <t>ETL.1170</t>
  </si>
  <si>
    <t>BRITTON-MONTA VISTA</t>
  </si>
  <si>
    <t>ETL.8620</t>
  </si>
  <si>
    <t>DIVIDE-VANDENBERG #1</t>
  </si>
  <si>
    <t>ETL.2440</t>
  </si>
  <si>
    <t>MESA-DIVIDE #2</t>
  </si>
  <si>
    <t>ETL.6050</t>
  </si>
  <si>
    <t>MOSS LANDING-METCALF</t>
  </si>
  <si>
    <t>ETL.2310</t>
  </si>
  <si>
    <t>MCCALL-MALAGA</t>
  </si>
  <si>
    <t>ETL.5490</t>
  </si>
  <si>
    <t>PITTSBURG-SAN RAMON</t>
  </si>
  <si>
    <t>ETL.3880</t>
  </si>
  <si>
    <t>STOCKTON A-LOCKEFORD-BELLOTA #1</t>
  </si>
  <si>
    <t>ETL.1270</t>
  </si>
  <si>
    <t>CLAYTON-MEADOW LANE</t>
  </si>
  <si>
    <t>ETL.1650</t>
  </si>
  <si>
    <t>GEYSERS #3-CLOVERDALE</t>
  </si>
  <si>
    <t>ETL.7520</t>
  </si>
  <si>
    <t>MENDOCINO-PHILO JCT-HOPLAND</t>
  </si>
  <si>
    <t>ETL.9210</t>
  </si>
  <si>
    <t>TAFT-CUYAMA #2</t>
  </si>
  <si>
    <t>ETL.6110</t>
  </si>
  <si>
    <t>TESLA-METCALF</t>
  </si>
  <si>
    <t>ETL.5440</t>
  </si>
  <si>
    <t>PIT #6 JCT-ROUND MTN</t>
  </si>
  <si>
    <t>ETL.6210</t>
  </si>
  <si>
    <t>BAIR-COOLEY LANDING #2</t>
  </si>
  <si>
    <t>ETL.6030</t>
  </si>
  <si>
    <t>MIDWAY-WHIRLWIND</t>
  </si>
  <si>
    <t>ETL.6510</t>
  </si>
  <si>
    <t>COLGATE-SMARTVILLE #1</t>
  </si>
  <si>
    <t>ETL.6460</t>
  </si>
  <si>
    <t>COLGATE PH-COLGATE SW STA</t>
  </si>
  <si>
    <t>ETL.8030</t>
  </si>
  <si>
    <t>SOLEDAD #3</t>
  </si>
  <si>
    <t>ETL.8040</t>
  </si>
  <si>
    <t>SOLEDAD #4</t>
  </si>
  <si>
    <t>ETL.6130</t>
  </si>
  <si>
    <t>TRACY-LOS BANOS</t>
  </si>
  <si>
    <t>ETL.4750</t>
  </si>
  <si>
    <t>GEYSERS #12-FULTON</t>
  </si>
  <si>
    <t>ETL.4170</t>
  </si>
  <si>
    <t>WILSON-LE GRAND</t>
  </si>
  <si>
    <t>ETL.8110</t>
  </si>
  <si>
    <t>STOCKTON A #1</t>
  </si>
  <si>
    <t>CV-N</t>
  </si>
  <si>
    <t>ETL.2720</t>
  </si>
  <si>
    <t>MORAGA-OAKLAND #1</t>
  </si>
  <si>
    <t>ETL.4770</t>
  </si>
  <si>
    <t>GEYSERS #17-FULTON</t>
  </si>
  <si>
    <t>ETL.4393</t>
  </si>
  <si>
    <t>DRUM-HIGGINS</t>
  </si>
  <si>
    <t>ETL.7800</t>
  </si>
  <si>
    <t>PLACER-DEL MAR</t>
  </si>
  <si>
    <t>ETL.5610</t>
  </si>
  <si>
    <t>RIO OSO-GOLD HILL</t>
  </si>
  <si>
    <t>ETL.1620</t>
  </si>
  <si>
    <t>FULTON-SANTA ROSA #1</t>
  </si>
  <si>
    <t>ETL.7190</t>
  </si>
  <si>
    <t>JEFFERSON-HILLSDALE JCT</t>
  </si>
  <si>
    <t>ETL.8270</t>
  </si>
  <si>
    <t>VIEJO-MONTEREY</t>
  </si>
  <si>
    <t>ETL.7440</t>
  </si>
  <si>
    <t>LOCKEFORD-LODI #2</t>
  </si>
  <si>
    <t>ETL.6755</t>
  </si>
  <si>
    <t>LODI-INDUSTRIAL</t>
  </si>
  <si>
    <t>ETL.4320</t>
  </si>
  <si>
    <t>ARCO-MIDWAY</t>
  </si>
  <si>
    <t>ETL.4690</t>
  </si>
  <si>
    <t>GATES-ARCO</t>
  </si>
  <si>
    <t>ETL.8480</t>
  </si>
  <si>
    <t>ATASCADERO-CAYUCOS</t>
  </si>
  <si>
    <t>ETL.1460</t>
  </si>
  <si>
    <t>DUMBARTON-NEWARK</t>
  </si>
  <si>
    <t>ETU.9951</t>
  </si>
  <si>
    <t>10007U</t>
  </si>
  <si>
    <t>A-X #1</t>
  </si>
  <si>
    <t>ETL.1960</t>
  </si>
  <si>
    <t>KERN-LIVE OAK</t>
  </si>
  <si>
    <t>ETL.6140</t>
  </si>
  <si>
    <t>VACA-TESLA</t>
  </si>
  <si>
    <t>ETL.2480</t>
  </si>
  <si>
    <t>METCALF-EDENVALE #1</t>
  </si>
  <si>
    <t>ETL.1610</t>
  </si>
  <si>
    <t>SILVERADO-FULTON JCT</t>
  </si>
  <si>
    <t>ETL.1412</t>
  </si>
  <si>
    <t>HIGGINS-BELL</t>
  </si>
  <si>
    <t>ETU.9962</t>
  </si>
  <si>
    <t>10047U</t>
  </si>
  <si>
    <t>C-X #2</t>
  </si>
  <si>
    <t>ETL.8653</t>
  </si>
  <si>
    <t>CAMDEN-KINGSBURG</t>
  </si>
  <si>
    <t>ETL.8970</t>
  </si>
  <si>
    <t>COPUS-OLD RIVER</t>
  </si>
  <si>
    <t>NO-W</t>
  </si>
  <si>
    <t>ETL.7110</t>
  </si>
  <si>
    <t>ARCATA-HUMBOLDT</t>
  </si>
  <si>
    <t>ETL.6860</t>
  </si>
  <si>
    <t>FAIRHAVEN-HUMBOLDT</t>
  </si>
  <si>
    <t>CC-N</t>
  </si>
  <si>
    <t>ETL.2330</t>
  </si>
  <si>
    <t>MCCALL-SANGER #1</t>
  </si>
  <si>
    <t>ETL.5220</t>
  </si>
  <si>
    <t>MONTA VISTA-JEFFERSON #1</t>
  </si>
  <si>
    <t>ETL.5240</t>
  </si>
  <si>
    <t>MONTA VISTA-SARATOGA</t>
  </si>
  <si>
    <t>ETL.6831</t>
  </si>
  <si>
    <t>JEFFERSON #1</t>
  </si>
  <si>
    <t>ETL.7200</t>
  </si>
  <si>
    <t>JEFFERSON-LAS PULGAS</t>
  </si>
  <si>
    <t>ETL.2780</t>
  </si>
  <si>
    <t>MORAGA-SAN LEANDRO #2</t>
  </si>
  <si>
    <t>ETL.6840</t>
  </si>
  <si>
    <t>EVERGREEN-MABURY</t>
  </si>
  <si>
    <t>ETL.7420</t>
  </si>
  <si>
    <t>LOCKEFORD-INDUSTRIAL</t>
  </si>
  <si>
    <t>ETL.6250</t>
  </si>
  <si>
    <t>BUTTE-CHICO #1</t>
  </si>
  <si>
    <t>ETL.6260</t>
  </si>
  <si>
    <t>BUTTE-CHICO #2</t>
  </si>
  <si>
    <t>ETL.5100</t>
  </si>
  <si>
    <t>METCALF-MOSS LANDING #1</t>
  </si>
  <si>
    <t>ETL.5840</t>
  </si>
  <si>
    <t>VACA-LAKEVILLE #1</t>
  </si>
  <si>
    <t>ETL.5850</t>
  </si>
  <si>
    <t>ETL.2090</t>
  </si>
  <si>
    <t>LAWRENCE-MONTA VISTA</t>
  </si>
  <si>
    <t>ETL.1300</t>
  </si>
  <si>
    <t>COOLEY LANDING-PALO ALTO</t>
  </si>
  <si>
    <t>ETL.3410</t>
  </si>
  <si>
    <t>RAVENSWOOD-PALO ALTO #1</t>
  </si>
  <si>
    <t>ETL.3400</t>
  </si>
  <si>
    <t>RAVENSWOOD-COOLEY LANDING #2</t>
  </si>
  <si>
    <t>ETL.2620</t>
  </si>
  <si>
    <t>MIDWAY-TAFT</t>
  </si>
  <si>
    <t>ETL.4560</t>
  </si>
  <si>
    <t>COTTONWOOD-GLENN</t>
  </si>
  <si>
    <t>ETL.7042</t>
  </si>
  <si>
    <t>GLENN-DELEVAN</t>
  </si>
  <si>
    <t>Snow/ice</t>
  </si>
  <si>
    <t>ETL.4300</t>
  </si>
  <si>
    <t>APPLIED MATERIALS-BRITTON</t>
  </si>
  <si>
    <t>ETL.3230</t>
  </si>
  <si>
    <t>PANOCHE-MENDOTA</t>
  </si>
  <si>
    <t>ETL.2082</t>
  </si>
  <si>
    <t>LAKEWOOD-CLAYTON</t>
  </si>
  <si>
    <t>ETL.7640</t>
  </si>
  <si>
    <t>MTN GATE JCT-CASCADE</t>
  </si>
  <si>
    <t>ETL.4080</t>
  </si>
  <si>
    <t>VACA-SUISUN-JAMESON</t>
  </si>
  <si>
    <t>ETL.9370</t>
  </si>
  <si>
    <t>KEARNEY TIE</t>
  </si>
  <si>
    <t>ETL.4900</t>
  </si>
  <si>
    <t>HERNDON-KEARNEY</t>
  </si>
  <si>
    <t>ETL.1850</t>
  </si>
  <si>
    <t>IGNACIO-SAN RAFAEL #1</t>
  </si>
  <si>
    <t>ETL.5080</t>
  </si>
  <si>
    <t>MELONES-WILSON</t>
  </si>
  <si>
    <t>ETL.1630</t>
  </si>
  <si>
    <t>FULTON-SANTA ROSA #2</t>
  </si>
  <si>
    <t>ETL.4790</t>
  </si>
  <si>
    <t>DELEVAN-VACA #3</t>
  </si>
  <si>
    <t>ETL.7851</t>
  </si>
  <si>
    <t>60105B</t>
  </si>
  <si>
    <t>RIO DELL TAP</t>
  </si>
  <si>
    <t>ETL.6160</t>
  </si>
  <si>
    <t>LONE TREE-CAYETANO</t>
  </si>
  <si>
    <t>ETL.1970</t>
  </si>
  <si>
    <t>KERN-MAGUNDEN-WITCO</t>
  </si>
  <si>
    <t>ETL.4384</t>
  </si>
  <si>
    <t>DELEVAN-CORTINA</t>
  </si>
  <si>
    <t>ETL.1510</t>
  </si>
  <si>
    <t>EL CAPITAN-WILSON</t>
  </si>
  <si>
    <t>ETL.6570</t>
  </si>
  <si>
    <t>COOLEY LANDING-STANFORD</t>
  </si>
  <si>
    <t>ETL.5010</t>
  </si>
  <si>
    <t>DELEVAN-VACA #1</t>
  </si>
  <si>
    <t>ETL.2360</t>
  </si>
  <si>
    <t>CALIFORNIA AVE-MCCALL</t>
  </si>
  <si>
    <t>REAC</t>
  </si>
  <si>
    <t>ETL.6100</t>
  </si>
  <si>
    <t>TESLA-LOS BANOS #1</t>
  </si>
  <si>
    <t>ETL.5462</t>
  </si>
  <si>
    <t>PITTSBURG-EASTSHORE</t>
  </si>
  <si>
    <t>ETL.1260</t>
  </si>
  <si>
    <t>CHRISTIE-SOBRANTE</t>
  </si>
  <si>
    <t>ETL.5340</t>
  </si>
  <si>
    <t>MOSS LANDING-PANOCHE #2</t>
  </si>
  <si>
    <t>ETL.1033</t>
  </si>
  <si>
    <t>ATWATER-CRESSEY</t>
  </si>
  <si>
    <t>ETL.3280</t>
  </si>
  <si>
    <t>PITTSBURG-CLAYTON #1</t>
  </si>
  <si>
    <t>ETL.2340</t>
  </si>
  <si>
    <t>MCCALL-SANGER #2</t>
  </si>
  <si>
    <t>ETL.1570</t>
  </si>
  <si>
    <t>FELLOWS-MIDSUN</t>
  </si>
  <si>
    <t>ETL.8520</t>
  </si>
  <si>
    <t>BORDEN-MADERA #2</t>
  </si>
  <si>
    <t>ETU.9961</t>
  </si>
  <si>
    <t>10027U</t>
  </si>
  <si>
    <t>C-L #1</t>
  </si>
  <si>
    <t>ETL.1910</t>
  </si>
  <si>
    <t>KERN OIL-DEXZEL</t>
  </si>
  <si>
    <t>ETL.5450</t>
  </si>
  <si>
    <t>PIT #3-CARBERRY SW STA</t>
  </si>
  <si>
    <t>ETU.9967</t>
  </si>
  <si>
    <t>10113U</t>
  </si>
  <si>
    <t>K-D #2</t>
  </si>
  <si>
    <t>ETL.5890</t>
  </si>
  <si>
    <t>WILSON-GREGG</t>
  </si>
  <si>
    <t>ETL.2710</t>
  </si>
  <si>
    <t>MORAGA-CLAREMONT #2</t>
  </si>
  <si>
    <t>ETL.7090</t>
  </si>
  <si>
    <t>HUMBOLDT BAY-HUMBOLDT #2</t>
  </si>
  <si>
    <t>ETL.2730</t>
  </si>
  <si>
    <t>MORAGA-OAKLAND #2</t>
  </si>
  <si>
    <t>ETL.5420</t>
  </si>
  <si>
    <t>PIT #5-ROUND MTN #1</t>
  </si>
  <si>
    <t>ETL.2020</t>
  </si>
  <si>
    <t>KIFER-FMC</t>
  </si>
  <si>
    <t>Other-station</t>
  </si>
  <si>
    <t>ETL.1950</t>
  </si>
  <si>
    <t>LERDO-KERN OIL-7TH STANDARD</t>
  </si>
  <si>
    <t>ETL.2621</t>
  </si>
  <si>
    <t>CHARCA-FAMOSO</t>
  </si>
  <si>
    <t>ETL.9220</t>
  </si>
  <si>
    <t>TAFT-ELK HILLS</t>
  </si>
  <si>
    <t>ETL.8710</t>
  </si>
  <si>
    <t>BORDEN-MADERA #1</t>
  </si>
  <si>
    <t>ETL.1020</t>
  </si>
  <si>
    <t>ATWATER-EL CAPITAN</t>
  </si>
  <si>
    <t>ETL.2294</t>
  </si>
  <si>
    <t>MALAGA-KRCD</t>
  </si>
  <si>
    <t>ETU.9963</t>
  </si>
  <si>
    <t>10048U</t>
  </si>
  <si>
    <t>D-L #1</t>
  </si>
  <si>
    <t>ETL.4570</t>
  </si>
  <si>
    <t>COTTONWOOD-LOGAN CREEK</t>
  </si>
  <si>
    <t>ETL.2990</t>
  </si>
  <si>
    <t>NEWARK-DIXON LANDING</t>
  </si>
  <si>
    <t>ETL.3270</t>
  </si>
  <si>
    <t>PEASE-RIO OSO</t>
  </si>
  <si>
    <t>ETL.8510</t>
  </si>
  <si>
    <t>BORDEN-GLASS</t>
  </si>
  <si>
    <t>ETL.5194</t>
  </si>
  <si>
    <t>MIDWAY-SUNSET</t>
  </si>
  <si>
    <t>ETL.2640</t>
  </si>
  <si>
    <t>MILLBRAE-SAN MATEO #1</t>
  </si>
  <si>
    <t>ETL.4910</t>
  </si>
  <si>
    <t>HICKS-METCALF</t>
  </si>
  <si>
    <t>ETL.6080</t>
  </si>
  <si>
    <t>TABLE MTN-TESLA</t>
  </si>
  <si>
    <t>ETL.9130</t>
  </si>
  <si>
    <t>SANGER-CALIFORNIA AVE</t>
  </si>
  <si>
    <t>ETL.7510</t>
  </si>
  <si>
    <t>MENDOCINO-HARTLEY</t>
  </si>
  <si>
    <t>ETL.8950</t>
  </si>
  <si>
    <t>LOS BANOS-O'NEILL PGP</t>
  </si>
  <si>
    <t>ETL.2320</t>
  </si>
  <si>
    <t>MCCALL-REEDLEY</t>
  </si>
  <si>
    <t>ETL.3940</t>
  </si>
  <si>
    <t>TAFT-CHALK CLIFF</t>
  </si>
  <si>
    <t>ETL.5410</t>
  </si>
  <si>
    <t>CARBERRY SW STA-ROUND MTN</t>
  </si>
  <si>
    <t>ETL.2390</t>
  </si>
  <si>
    <t>MELONES-CURTIS</t>
  </si>
  <si>
    <t>Scheduled clearance</t>
  </si>
  <si>
    <t>ETL.3650</t>
  </si>
  <si>
    <t>SF AIRPORT-SAN MATEO</t>
  </si>
  <si>
    <t>ETL.5810</t>
  </si>
  <si>
    <t>VACA-BAHIA</t>
  </si>
  <si>
    <t>ETL.2590</t>
  </si>
  <si>
    <t>ETL.5720</t>
  </si>
  <si>
    <t>TESLA-NEWARK #1</t>
  </si>
  <si>
    <t>ETL.6861</t>
  </si>
  <si>
    <t>KONOCTI-EAGLE ROCK</t>
  </si>
  <si>
    <t>ETL.4250</t>
  </si>
  <si>
    <t>LAWRENCE LIVERMORE LAB #1 TAP</t>
  </si>
  <si>
    <t>ETL.2911</t>
  </si>
  <si>
    <t>LLAGAS-HOLLISTER</t>
  </si>
  <si>
    <t>ETL.5980</t>
  </si>
  <si>
    <t>DIABLO-MIDWAY #3</t>
  </si>
  <si>
    <t>ETL.5090</t>
  </si>
  <si>
    <t>MONTA VISTA-COYOTE SW STA</t>
  </si>
  <si>
    <t>ETL.3160</t>
  </si>
  <si>
    <t>OLEUM-G #2</t>
  </si>
  <si>
    <t>ETL.5690</t>
  </si>
  <si>
    <t>TABLE MTN-PALERMO</t>
  </si>
  <si>
    <t>ETL.2370</t>
  </si>
  <si>
    <t>MCCALL-WEST FRESNO #2</t>
  </si>
  <si>
    <t>ETL.7231</t>
  </si>
  <si>
    <t>KASSON-CARBONA</t>
  </si>
  <si>
    <t>Voltage control</t>
  </si>
  <si>
    <t>Regulator/ LTC</t>
  </si>
  <si>
    <t>ETL.5680</t>
  </si>
  <si>
    <t>STAGG-TESLA</t>
  </si>
  <si>
    <t>ETL.3745</t>
  </si>
  <si>
    <t>LAKEVILLE-IGNACIO #2</t>
  </si>
  <si>
    <t>ETL.7515</t>
  </si>
  <si>
    <t>HARTLEY-CLEARLAKE</t>
  </si>
  <si>
    <t>ETL.6380</t>
  </si>
  <si>
    <t>KONOCTI-MIDDLETOWN</t>
  </si>
  <si>
    <t>ETL.1320</t>
  </si>
  <si>
    <t>RIO OSO-LINCOLN</t>
  </si>
  <si>
    <t>ETL.7973</t>
  </si>
  <si>
    <t>MONTEZUMA SW STA-BIRDS LANDING SW STA</t>
  </si>
  <si>
    <t>ETL.4240</t>
  </si>
  <si>
    <t>SHILOH II-BIRDS LANDING SW STA</t>
  </si>
  <si>
    <t>ETL.5931</t>
  </si>
  <si>
    <t>SARATOGA-VASONA</t>
  </si>
  <si>
    <t>ETL.5930</t>
  </si>
  <si>
    <t>PARKWAY-MORAGA</t>
  </si>
  <si>
    <t>ETL.6331</t>
  </si>
  <si>
    <t>LOGAN CREEK-DELEVAN</t>
  </si>
  <si>
    <t>ETL.2530</t>
  </si>
  <si>
    <t>STONE-EVERGREEN-METCALF</t>
  </si>
  <si>
    <t>ETL.7890</t>
  </si>
  <si>
    <t>SALINAS-FORT ORD #1</t>
  </si>
  <si>
    <t>ETL.8422</t>
  </si>
  <si>
    <t>DEL MONTE-FORT ORD #2</t>
  </si>
  <si>
    <t>ETL.6000</t>
  </si>
  <si>
    <t>LOS BANOS-GATES #1</t>
  </si>
  <si>
    <t>ETL.5830</t>
  </si>
  <si>
    <t>BIRDS LANDING SW STA-CONTRA COSTA PP</t>
  </si>
  <si>
    <t>ETL.5740</t>
  </si>
  <si>
    <t>TESLA-TRACY #1</t>
  </si>
  <si>
    <t>ETL.8423</t>
  </si>
  <si>
    <t>SALINAS-FORT ORD #2</t>
  </si>
  <si>
    <t>HM-2013-002</t>
  </si>
  <si>
    <t>ETL.4400</t>
  </si>
  <si>
    <t>BORDEN-GREGG</t>
  </si>
  <si>
    <t>ETL.8425</t>
  </si>
  <si>
    <t>TABLE MTN-PEACHTON</t>
  </si>
  <si>
    <t>ETL.1051</t>
  </si>
  <si>
    <t>PANOCHE-CAL PEAK-STARWOOD</t>
  </si>
  <si>
    <t>ETL.5310</t>
  </si>
  <si>
    <t>MORRO BAY-SOLAR SW STA #2</t>
  </si>
  <si>
    <t>ETL.1310</t>
  </si>
  <si>
    <t>CORCORAN-OLIVE SW STA</t>
  </si>
  <si>
    <t>ETL.8400</t>
  </si>
  <si>
    <t>DEL MONTE-FORT ORD #1</t>
  </si>
  <si>
    <t>ETL.3950</t>
  </si>
  <si>
    <t>TEMBLOR-KERNRIDGE</t>
  </si>
  <si>
    <t>ETL.4311</t>
  </si>
  <si>
    <t>CORONA-LAKEVILLE</t>
  </si>
  <si>
    <t>ETL.8080</t>
  </si>
  <si>
    <t>STAGG-COUNTRY CLUB #1</t>
  </si>
  <si>
    <t>ETL.1923</t>
  </si>
  <si>
    <t>OLIVE SW STA-SMYRNA</t>
  </si>
  <si>
    <t>ETL.3620</t>
  </si>
  <si>
    <t>SEMITROPIC-CHARCA</t>
  </si>
  <si>
    <t>ETL.9170</t>
  </si>
  <si>
    <t>SEMITROPIC-WASCO</t>
  </si>
  <si>
    <t>ETL.9400</t>
  </si>
  <si>
    <t>PASO ROBLES-TEMPLETON</t>
  </si>
  <si>
    <t>ETL.6820</t>
  </si>
  <si>
    <t>EUREKA-STA A</t>
  </si>
  <si>
    <t>ETL.4970</t>
  </si>
  <si>
    <t>LAKEVILLE-TULUCAY</t>
  </si>
  <si>
    <t>ETL.2901</t>
  </si>
  <si>
    <t>SAN BENITO-HOLLISTER</t>
  </si>
  <si>
    <t>ETL.2650</t>
  </si>
  <si>
    <t>MILPITAS-SWIFT</t>
  </si>
  <si>
    <t>ETL.7900</t>
  </si>
  <si>
    <t>SALINAS-FIRESTONE #1</t>
  </si>
  <si>
    <t>ETL.1481</t>
  </si>
  <si>
    <t>10061A</t>
  </si>
  <si>
    <t>LOWER LAKE-HOMESTAKE</t>
  </si>
  <si>
    <t>ETL.4360</t>
  </si>
  <si>
    <t>BELLOTA-COTTLE</t>
  </si>
  <si>
    <t>ETL.6825</t>
  </si>
  <si>
    <t>ALMADEN-LOS GATOS</t>
  </si>
  <si>
    <t>Load control</t>
  </si>
  <si>
    <t>ETL.5300</t>
  </si>
  <si>
    <t>MORRO BAY-SOLAR SW STA #1</t>
  </si>
  <si>
    <t>ETL.1130</t>
  </si>
  <si>
    <t>BRIGHTON-CLAYTON #2 (IDLE)</t>
  </si>
  <si>
    <t>N</t>
  </si>
  <si>
    <t>No outage - 01/01/14, 0136, reports of ET wire down (did not count in metrics) in Antioch e/o Polk court; subsequent patrol found 2 spans of idle (non-energized) Brighton-Clayton #2 (formerly a 115kV circuit) down &amp; on ground in a customer's backyard between towers 47/356-358 due to vandalism (gunshot conductor)</t>
  </si>
  <si>
    <t>PS-2013-0249</t>
  </si>
  <si>
    <t>Relayed - 01/01/14, 1840 Tesla-Tracy 115kV relayed, tested NG; SUS Ellis &amp; LeprinoFoods; weather clear; 1936 Tracy-LeprinoFoods sect energized restoring Leprino Foods; 2047 Tesla-Ellis sect energized restoring Ellis; 2109 Ellis-StocktonJct sect cleared to repair downed 3/0 conductor bet poles 18/124-126 - balloons with wire streamers caused the wire separate; 01/02/13, 1439 line returned to service normal after repairing 3 spans of conductor; no annealed conductor, but burn marks on conductor; installed connectors to make repairs; eventID=10042</t>
  </si>
  <si>
    <t>TE-2014-001</t>
  </si>
  <si>
    <t>Relayed - 01/04/14, 1002 Bridgeville-Garberville relayed, tested OK; MOM Fort Seward (337) &amp; Fruitland (1,120); weather clear; 1217 CalFire reports a vegetation fire near HWY 36 &amp; Aldor road in Bridgeville/Garberville area (Bridge Fire); T-man reports he found a dead Hawk at pole 1/1 which appears to be the cause of the 1002 relay action &amp; Bridge fire; fire has been contained, no personnel injury, damage to PG&amp;E equipment or 3rd party property damage; eventID=10005</t>
  </si>
  <si>
    <t>Forced - 01/08/14, 0250 to 0337 Kearney-Biola 70kV open ended after Biola CB22 opened for D.O. to isolate reg1 due to trouble; all customers were off loaded &amp; no customer interruption</t>
  </si>
  <si>
    <t>FR-2014-0432</t>
  </si>
  <si>
    <t>Relayed - 01/08/14, 1010 Alto 60/12kV BKs 1 &amp; 3 relayed, did not test by design, &amp; Ignacio-Alto &amp; Ignacio-Alto-Sausalito #1 open-ended at Alto; Alto bus sect E de-energized; SUS Alto BKs 1 &amp; 3; weather clear; 1112 Alto 60kV bus sect E energized restoring Alto BK3; 1136 Alto BK1 restored; animal contact on 12kV D-E tie; eventID=10012</t>
  </si>
  <si>
    <t>FU-2014-002</t>
  </si>
  <si>
    <t>Relayed - 01/08/14, 1410 Colgate-Alleghany 60kV relayed, tested OK; MOM ColumbiaHill (1,132), PikeCity (432) &amp; Alleghany (1,230); weather clear; A-G fault, 4 mi out of Columbia towards Pike City; ground patrol found no cause, no damage</t>
  </si>
  <si>
    <t>TM-2014-001</t>
  </si>
  <si>
    <t>Forced - 01/10/13, 0733 to 1504 WheelerRidge-Tejon (WheelerRidge-Tecuya) forced out due to car pole at 3/52; no customer interruption</t>
  </si>
  <si>
    <t>MD-2014-001</t>
  </si>
  <si>
    <t>Relayed - 01/10/13, 0814 Bridgeville-Garberville relayed, tested OK; MOM Fruitland (1,127) &amp; FtSeward (337); weather clear; B-phase to ground fault (System C-phase), ~2.5 miles from Bridgeville - suggest patrol bet structures 002/001 to 003/009; 2/0 bird contact</t>
  </si>
  <si>
    <t>HM-2014-001</t>
  </si>
  <si>
    <t>Relayed - 01/10/13, 0923 Caribou-Palermo 115kV relayed, tested OK; MOM Grizzly PH (offline); weather clear; A-G, 16 miles out of Palermo; patrol found no damage, no cause</t>
  </si>
  <si>
    <t>TM-2014-002</t>
  </si>
  <si>
    <t>Forced - 01/10/13, 1316 Copus-OldRiver 70kV forced out to replace pole at A18/296A (carpole); no customer interruption; pole is sheared at its base with line supporting the pole upright; 01/11/14, 0019 line returned to service</t>
  </si>
  <si>
    <t>MD-2014-002</t>
  </si>
  <si>
    <t>Relayed - 01/10/13, 1457 Trinity-MapleCreek relayed, tested OK; MOM BigBar, Hyampom, GrouseCreek &amp; RidgeCabin; weather clear; fault location provided between Ridge Cabin &amp; Maple Creek, patrolled by ground, lots of debris in ROW, but no specific cause found &amp; no facility damage</t>
  </si>
  <si>
    <t>RM-2014-001</t>
  </si>
  <si>
    <t>Forced - 01/11/14, 0759 RanchoSeco-Bellota #2-230kV open ended after Bellota CB240 forced out due to low air pressure; 01//13/14, 1137 line restored normal after crew replaced NG air compressor</t>
  </si>
  <si>
    <t>TE-2014-0118</t>
  </si>
  <si>
    <t>Forced - 01/11/14, 1507 to 1601 Atwater-ElCapitan, ElCapitan-Wilson &amp; Wilson-Atwater #2 115kV lines de-energized for safety due to 3rd party climbing  tower 12/86 on Atwater-ElCapitan; SUS ElCapitan (16,629); 1601 Atwater-ElCapitan returned to service restoring El Capitan; 1603 ElCapitan-Wilson returned to service; 1604 Wilson-Atwater #2 energized, remains open ended at Wilson, due to NG closing coil on Wilson CB122; eventID=10021</t>
  </si>
  <si>
    <t>LB-2014-002</t>
  </si>
  <si>
    <t>Forced - 01/11/14, 1809 Wilson-Atwater #2 de-energized to force out Wilson CB122 which has broken linkage to the semaphore, burnt DC wiring &amp; NG trip coil; no customer interruption; 1844 line energized but remains open-ended at Wilson CB122; ETOR 01/12; 01/16/14, 0932 CB122 returned to service after crew repaired NG linkage &amp; burnt wiring</t>
  </si>
  <si>
    <t>LB-2014-0179</t>
  </si>
  <si>
    <t>Relayed - 01/13/14, 0757 (aware time=0811) Merced #1 relayed, did not test by design; El Nido Biomass separated on the trouble; weather clear; 0929 line manually tested OK; initial SCADA indications were erroneous, tech &amp; supervisor are investigating; 0952 El Nido Biomass paralleled; at pole 55/5 Distribution line had flashed insulators that caused relay on lower phase of 70kV; eventID=10028</t>
  </si>
  <si>
    <t>LB-2014-003</t>
  </si>
  <si>
    <t>Relayed - 01/14/14, 0724 MercedFalls-Exchequer relayed, tested NG; SUS McSwain PH (offline); weather clear; 0908 MercedFalls-McSwain energized restoring McSwain PH; 1048 to 1620 Exchequer-McSwain cleared to repair COG bet poles 12/3-4; eventID=10029</t>
  </si>
  <si>
    <t>LB-2014-004</t>
  </si>
  <si>
    <t>Relayed - 01/15/14, 0909 Trinity-MapleCreek relayed, tested OK; MOM GrouseCreek, BigBar, RidgeCabin &amp; Hyampom; Big Creek separated; weather clear, but wind &amp; tree debris due to lack of rain; patrol continuing to determine cause as this is 2nd momentary in past few days (different sections however) - per System Protection fault is A-G, 1 mi from BigBar towards Trinity</t>
  </si>
  <si>
    <t>RM-2014-002</t>
  </si>
  <si>
    <t>Forced - 01/15/14, 1614 Arbuckle-Dunnigan section forced out due single phasing caused by contact by excavator working in canal adjacent to Drake sub at 20/343; conductor down bet 20/343-344; SUS Harrington, Drake &amp; Dunnigan; 1941 Dunnigan restored via distribution back ties (except for 7 customers per ILIS); 2106 line returned to service; eventID=10037</t>
  </si>
  <si>
    <t>TM-2014-0373</t>
  </si>
  <si>
    <t>Forced - 01/15/14, 1904 Kerckhoff-Clovis Sanger #1-115kV (ClovisJct-Sanger) forced out to replace pole 19/17 due to car pole; no customer interruption; 01/16/14, 0208 line returned to service but remains open-ended at Sanger after CB412 failed to close due to compressor air leak; 0531 Sanger CB412 closed after air leak was repaired</t>
  </si>
  <si>
    <t>FR-2014-001</t>
  </si>
  <si>
    <t>Forced - 01/16/14, 1021 to 1106 Kearney-Biola open ended after Biola CB22 opened for DO work to place reg1 back in service from trouble on 01/08; Biola 70kV main bus de-energized, no voltage or loading concerns; no customer interruption</t>
  </si>
  <si>
    <t>Forced - 01/16/14, 1401 to 1427 Keswick-Cascade (Cascade-StillwaterJct) forced out per N-Valley DO request to help restore customers out of service due to animal contact at Stillwater sub (ILIS 14-0004635); no further customer interruption</t>
  </si>
  <si>
    <t>RM-2014-NA</t>
  </si>
  <si>
    <t>Forced - 01/17/14, 0629 to 1630 Arco-Carneras 70kV (Arco-TwisselmanJct) forced out for safety (RELOCATE INCORRECTLY INSTALLED STEEL POLE TOP LADDERS ON LINE); no customer interruption</t>
  </si>
  <si>
    <t>MD-2014-0169</t>
  </si>
  <si>
    <t>Forced - 01/17/14, 0944 to 1728 Kingsburg-Corcoran #1-115kV open-ended after Kingsburg CB132 opened per OE set-up due to Kingsburg CB152 tripped earlier at 0914 due to low hydraulic oil pressure (no customer interruption); 1728 CB152 returned to service as well, crew added fluid &amp; wired A phase of SW153 closed</t>
  </si>
  <si>
    <t>FR-2014-0553</t>
  </si>
  <si>
    <t>Relayed - 01/17/14, 1417 (aware time) StocktonA-Weber #1-60kV open-ended after StocktonA CB62 tripped due to low SF6 gas pressure; no customer interruption; 1832 CB62 returned to service after crew added SF6 gas; eventID=10035</t>
  </si>
  <si>
    <t>TE-2014-0168</t>
  </si>
  <si>
    <t>Relayed - 01/18/14, 0118 Soledad #2 relayed, tested NG; SUS Camphora (208); weather clear; 0243 Camphora restored; 0425 to 1057 line cleared to repair downed conductor laying on distribution under build at pole 8/164 (broken center phase insulators); eventID=10046</t>
  </si>
  <si>
    <t>ML-2014-001</t>
  </si>
  <si>
    <t>Relayed - 01/18/14, 0650 Stanislaus-Manteca #2 relayed, tested OK; no customer interruption; weather clear; C-phase to ground, 2.25 mi from Manteca at twr 51/325; grd patrol +/- 5 miles in each direction from fault location, no cause found; F/U air patrol in FEB (routine)</t>
  </si>
  <si>
    <t>TE-2014-003</t>
  </si>
  <si>
    <t>Relayed - 01/21/14, 0558 StocktonA-Lockeford-Bellota #2 &amp; Tesla-Tracy 115kV lines relayed, tested NG (lines tied together due to ongoing work at Tesla CB432, which is open &amp; cleared); SUS Kyoho, Ellis &amp; Leprino Foods; MOM StocktonA 115/12kV BK3 (5,310); weather clear; 0627 Leprino Foods restored; 0630 Kyoho restored; 0822 Tesla-Tracy (StocktonJct-TracyJct-EllisJct) cleared to repair 2 phases of down conductor between towers 26/177-179</t>
  </si>
  <si>
    <t>TE-2014-004</t>
  </si>
  <si>
    <t>Relayed - 01/21/14, 0558 StocktonA-Lockeford-Bellota #2 &amp; Tesla-Tracy 115kV lines relayed, tested NG (lines tied together due to ongoing work at Tesla CB432, which is open &amp; cleared); SUS Kyoho, Ellis &amp; Leprino Foods; MOM StocktonA 115/12kV BK3 (5,310); weather clear; 0627 Leprino Foods restored; 0630 Kyoho restored; 0822 Tesla-Tracy (StocktonJct-TracyJct-EllisJct) cleared to repair 2 phases of down conductor between towers 26/177-179, adjacent to tower hit by crop duster in 2000; 01/22/14, 1427 Tesla-Tracy 115kV back in service; eventID=10043</t>
  </si>
  <si>
    <t>ETL.5600</t>
  </si>
  <si>
    <t>RIO OSO-BRIGHTON</t>
  </si>
  <si>
    <t>Relayed - 01/22/14, 1330 RioOso-Brighton 230kV relayed, tested NG; no customer interruption; weather clear, report of fire near tower 10/70 caused by our patrol vehicle (motor bike due to rough terrain) muffler contacting dry vegetation; 1351  line manually tested OK, returned to service after fire burned past line</t>
  </si>
  <si>
    <t>VD-2014-002</t>
  </si>
  <si>
    <t>Forced - 01/23/14, 1242 to 1603 Nicolaus-CatlettJct 60kV open ended after E-Nicolaus CB92 forced out to repair air leak on circuit breaker; no customer interruption</t>
  </si>
  <si>
    <t>TM-2014-NA</t>
  </si>
  <si>
    <t>Relayed - 01/23/14, 1337 Newark-Livermore 60kV relayed, tested OK; no customer interruption; weather clear; 1555 found on patrol a flashover on bottom phase at pole 19/156 caused by trouble on Livermore 1102 (14-0005920), line will not be forced out at this time</t>
  </si>
  <si>
    <t>NE-2014-001</t>
  </si>
  <si>
    <t>Relayed - 01/23/14, 1509 Herdlyn-Balfour 60kV relayed, tested OK; MOM Westside, Middle River &amp; McDonald Island; weather clear; bird (red-tail hawk) found at LATTICE TOWER 3/58</t>
  </si>
  <si>
    <t>TE-2014-006</t>
  </si>
  <si>
    <t>Forced - 01/23/14, 1559 to 1850 Diablo-Midway #3-500kV de-energized to minimize voltage concerns at Diablo while Midway CB-902 out for scheduled work; personnel clearing Midway CB-802 to replace NG "A" phase primary trip coil; after further review, trip coil was OK, suspect contaminated (dirt and/or oxidation) wire connects (all 500kV breakers have dual trip coils)</t>
  </si>
  <si>
    <t>MD-2014-0218</t>
  </si>
  <si>
    <t>Forced - 01/24/14, 0159 to 0615 Kern-Tevis-Lamont 115kV (MalagaJct-Lamont) cleared to jumper out MalagaJct SW125 due to arcing &amp; damage; SUS Grimmway-Malaga; high winds in area prolonging access &amp; repair of switch; 0615 MalagaJct-Lamont restored</t>
  </si>
  <si>
    <t>MD-2014-0240</t>
  </si>
  <si>
    <t>Forced - 01/24/14, 1805 to 1916 Kern-Tevis-Lamont 115kV (MalagaJct-Lamont) cleared to jumper out Grimmway-Malaga SW125; 2035 Grimmway-Malaga restored.</t>
  </si>
  <si>
    <t>MD-2014-0275</t>
  </si>
  <si>
    <t>Forced - 01/26/14, 0406 to 01/27/14 @ 0007 - Helms-Gregg #1-230kV de-energized for voltage control</t>
  </si>
  <si>
    <t>FR-2013-1302</t>
  </si>
  <si>
    <t>Forced - 01/26/14, 0937 to 01/27/14 @ 0612 - Delevan-Vaca #1-230kV de-energized for voltage control; current voltage in Delevan area 239kV</t>
  </si>
  <si>
    <t>VD-2014-0091</t>
  </si>
  <si>
    <t>Relayed - 01/28/14, 1004 Cascade-Benton-Deschutes 60kV relayed, failed to properly test (appears relays for restore &amp; autos were not cut in after work in station last JAN 18); SUS OregonTrail &amp; Wintu pumps; cloudy; 1018 line manually tested OK restoring OregonTrail &amp; Wintu Pumps; 1019 line returned normal; patrol found @ pole 4/96 in the target area (B-G) found crow @ base of pole, between jumper &amp; arm on DDE line &amp; buck construction; bond wire damaged, created LCN to effect repairs; eventID=10052</t>
  </si>
  <si>
    <t>RM-2014-003</t>
  </si>
  <si>
    <t>Relayed - 01/28/14, 1018 Tejon 70kV bus sections E &amp; F relayed, did not test by design while personnel performing scheduled work on Tejon CB32; on the trouble Tejon-Lebec 70kV de-energized &amp; SanBernard-Tejon open ended @ Tejon; SUS Tejon 60/12kV BK2, Rose, PacificPipeline, Grapevine, Castaic &amp; Lebec; weather clear; 1025 Tejon 70kV bus sections E &amp; F returned to service &amp; Tejon-Lebec energized restoring Tejon BK2, Rose, PacificPipeline, Grapevine, Castaic &amp; Lebec; eventID=10051</t>
  </si>
  <si>
    <t>MD-2014-006</t>
  </si>
  <si>
    <t>Relayed - 01/29/14, 0118 Taft-Cuyama #1-70kV relayed, tested OK; MOM Cuyama 70/12kV BK1 (522); weather clear; B-G fault, 11.5 mi from Taft, ground patrol, nothing found; will F/U with air patrol scheduled for next week; patrol subsequently found bird's nest @ structure 11/106; LCN created to reframe pole</t>
  </si>
  <si>
    <t>MD-2014-007</t>
  </si>
  <si>
    <t>Forced - 01/29/14, 1336 to 1642 Smartville-Nicolaus #1-60kV (WheatlandJct-E-Nicolaus) forced out to repair damaged conductor at pole 19/388; no customer interruption</t>
  </si>
  <si>
    <t>TM-2014-0467</t>
  </si>
  <si>
    <t>Forced - 01/29/14, 1554 to 1903 Diablo-Midway #3-500kV de-energized to replace NG A phase primary trip coil on Midway CB-802; no customer interruption</t>
  </si>
  <si>
    <t>MD-2014-0288</t>
  </si>
  <si>
    <t xml:space="preserve">Weather </t>
  </si>
  <si>
    <t>Relayed - 01/31/14, 0057 TivyValley-Reedley 70kV relayed, tested OK; no customer interruption; lightning strike at tower 27/003, REPAIRS TO BE MADE ON FUTURE SCHEDULED CLEARANCE; eventID=10069</t>
  </si>
  <si>
    <t>FR-2014-003</t>
  </si>
  <si>
    <t>Relayed - 01/31/14, 0103 KingsRiver-Sanger-Reedley 115kV relayed, tested OK; MOM KingsRiver PH (offline) &amp; Rainbow (4,462); lightning in area per GIS, but no direct strike on the line coincident with the relay</t>
  </si>
  <si>
    <t>FR-2014-004</t>
  </si>
  <si>
    <t>Forced - 01/31/14, 1954 to 2000 BucksCreek-RockCreek-Cresta 230kV open ended after RockCreek CB-262 opened to perform load rejection testing for RockCreek PH Unit #2</t>
  </si>
  <si>
    <t>Forced - 01/31/14, 2307 Centerville-TM (DurhamJct-TM) forced out to replace pole 18/322, car pole; no customer interruption (actually 188 customers on Esquon 1101 out for 83 mins, per ILIS 14-0008023 ; 02/01/14, 0359 line returned normal; eventID=10068</t>
  </si>
  <si>
    <t>TM-2014-0485</t>
  </si>
  <si>
    <t>Forced - 02/01/14, 1848 to 1904 BucksCreek-RockCreek-Cresta 230kV open ended after RockCreek CB-262 opened to perform load rejection testing for RockCreek PH Unit #2</t>
  </si>
  <si>
    <t>Relayed - 02/01/14, 2044 Radum-Vallecitos 60kV relayed, tested OK; MOM Iuka; at SW-15 outside Iuka sub flash marks and bird carcus on ground (matched targets provided by System Protection); weather clear</t>
  </si>
  <si>
    <t>NE-2014-002</t>
  </si>
  <si>
    <t>Forced - 02/01/14, 2251 to 02/02/14, 0903 CrowsLanding 60kV tap forced out for TID crew safety; no customer interruption (2-ET feeds (Salado-Newman #1 &amp; #2)</t>
  </si>
  <si>
    <t>TE-2014-0238</t>
  </si>
  <si>
    <t>Relayed - 02/02/14, 1004 Cayucos-Cambia relayed, tested OK; MOM Perry (3,531), SUS Cambria (1,626); cloudy; 1107 Perry-Cambria manually tested NG; on the trouble Cayucos-Cambria relayed, did not test as designed; MOM Perry; 1110 Cayucos-Perry tested OK restoring Perry; 1634 Perry-Cambria tested OK; 2253 Perry-Cambria returned normal after repair of flashed bus support insulator (Ohio Brass) on Cambria 12kV bus; have been trying to replace this &amp; other such insulators @ Cambria (on COE list), but this station can't be cleared w/out impacting customers; eventID=10070</t>
  </si>
  <si>
    <t>DW-2014-001</t>
  </si>
  <si>
    <t>Relayed - 02/02/14, 1120 (aware=1303) GrandIsland 115/21kV BK2 relayed, did not test as designed, open ending Brighton-GrandIsland #2; 1645 GrandIsland BK2 &amp; 115kV bus sect E cleared to replace blown low side B phase bushing; 02/04/14, 1522 BK2 returned to service; eventID=10072</t>
  </si>
  <si>
    <t>VD-2014-004</t>
  </si>
  <si>
    <t>Relayed - 02/02/14, 1717 Schindler-Coalinga #2-70kV relayed, tested NG; SUS PleasantValley Pumps; rain; fault location from Schindler CB-22 line relays was 16.6 miles; opened PleasantValley Jct SW-19 &amp; closed Schindler CB-22 at 1906, testing line section &amp; restoring PleasantValley Pumps; 02/03/14, 0301 line returned to service normal after repair of flashed insulators (all 3 phases on pole 17/002 inside station at Coalinga #2, reportedly due to lightning, but GIS shows no lightning); eventID=10076</t>
  </si>
  <si>
    <t>FR-2014-005</t>
  </si>
  <si>
    <t>Forced - 02/03/14, 1232 to 2002 Evergreen-Mabury &amp; Senter #1-60kV tap cleared to replace pole 0/3 sheered at sidewalk level; SUS Jennings Meter Station &amp; Mabury 60/12kV BK1 (offloaded); eventID=10080</t>
  </si>
  <si>
    <t>ME-2014-0187</t>
  </si>
  <si>
    <t>ETL.5800</t>
  </si>
  <si>
    <t>TULUCAY-VACA</t>
  </si>
  <si>
    <t>Forced - 02/05/14, 0953 to 1343 Vaca-Tulucay 230kV open-ended after VacaDixon CB-442 forced out to repair air leak; no customer interruption</t>
  </si>
  <si>
    <t>VD-2014-0142</t>
  </si>
  <si>
    <t>Forced - 02/06/14, 0902 to 1622 Colgate-Palermo 60kV de-energized due to pole fire at 3/45; SUS Bangor; 1044 Palermo-Bangor energized restoring Bangor; crew repaired damaged insulators at pole 3/45; eventID=10081</t>
  </si>
  <si>
    <t>TM-2014-005</t>
  </si>
  <si>
    <t>Forced - 02/06/14, 1103 to 1256 Shaw Road SW-155 forced out per request of customer (BART, taps off of San Mateo-Martin #6 115kV)</t>
  </si>
  <si>
    <t>SA-2014-NA</t>
  </si>
  <si>
    <t>Relayed - 02/06/14, 1151 StroudSwSta-Schindler 70kV relayed, tested OK; no customer interruption; rain</t>
  </si>
  <si>
    <t>FR-2014-006</t>
  </si>
  <si>
    <t>Forced - 02/06/14, 1910 Tesla-Tracy 115kV open ended @ Tesla due to arching on Ellis SW-177; SUS Ellis; 1919 Ellis restored (customer informed, came off line voluntarily); Leprino Foods transferred to alternate source Stockton 'A'-Lockeford-Bellota #2-115kV; ETOR 02/11; 03/25/14, 1555 EllisJct-Tesla returned to service after repair of Ellis SW-177</t>
  </si>
  <si>
    <t>TE-2014-0259</t>
  </si>
  <si>
    <t>Forced - 02/06/14, 2205 Herndon-Bullard #1 open-ended after Pinedale CB-412 forced out from sched work to troubleshoot breaker not closing; 02/07/14, 0646 CB-412 returned to service, re-latched spring pop-off latch to trip coil</t>
  </si>
  <si>
    <t xml:space="preserve">FR-2014-0456 </t>
  </si>
  <si>
    <t>Snow/ ice</t>
  </si>
  <si>
    <t>Relayed - 02/07/14, 1116 Spaulding-Summit 60kV relayed, tested OK; MOM Cisco Grove, Tamarack (572) &amp; Summit (1,321); snow, stormy conditions</t>
  </si>
  <si>
    <t>VD-2014-006</t>
  </si>
  <si>
    <t>Relayed - 02/07/14, 1411 Humboldt-MapleCreek relayed, tested OK &amp; MapleCreek-Hoopa de-energized; MOM MapleCreek, RussRanch, WillowCreek &amp; Hoopa; rain; patrol complete, no cause found, storm conditions</t>
  </si>
  <si>
    <t>HM-2014-002</t>
  </si>
  <si>
    <t>Relayed - 02/07/14, 1449 Fulton-Calistoga relayed, tested OK; MOM Calistoga (3,737); rain; A phase to ground fault, 9 mi from Fulton, patrol found no cause &amp; no damage</t>
  </si>
  <si>
    <t>FU-2014-004</t>
  </si>
  <si>
    <t>Relayed - 02/07/14, 1816 Pease-Harter 60kV relayed, tested OK; Greenleaf #2 PP separated on the trouble; no customer interruption; rain; line subsequently relayed, tested NG 4 hours later @ 2253</t>
  </si>
  <si>
    <t>TM-2014-006</t>
  </si>
  <si>
    <t>ETL.7210</t>
  </si>
  <si>
    <t>MARTIN-SNEATH LANE</t>
  </si>
  <si>
    <t>Relayed - 02/07/14, 1827 Martin-SneathLn relayed, did not test by design; SUS SneathLn 60/12kV BKs 1&amp;2; rain; 1834 line tested NG; 1847 BK1 restored; 1855 BK2 restored; removed tree limb bet poles 15/102-103; 02/08/14, 0148 line returned to service; eventID=10087</t>
  </si>
  <si>
    <t>SA-2014-001</t>
  </si>
  <si>
    <t>Forced - 02/07/14, 1910 Semitropic Storage Water Dist Cogen-GooseLake section) forced out due to GooseLake SW165 failed C phase contact; ETOR 02/08; 02/11/14, 1703 Semitropic-Midway #2 returned to service normal after repairs to SW-175 restoring Goose Lake #1 &amp; #2-115/12kV xfmrs</t>
  </si>
  <si>
    <t>MD-2014-NA</t>
  </si>
  <si>
    <t>Relayed -- 02/07/14, 2253 Pease-Harter relayed, tested NG (had relayed, tested OK earlier @ 1816); SUS Greenleaf #2 PP (offline); rain; 02/08/14, 0100 Pease-Greeleaf #2 PP tested OK, restoring Greeleaf #2 PP; 0158 AlmendraJct-Meridian cleared to replaced cracked insulators on poles 14/299 &amp; 14/301; 1529 line returned normal; patrol subsequently found ET drop into Meridian sub jumpers had gotten together due to pole leaning over (recently completed project, appears to be a design issue) – installed temp guy and pulled jumpers tight for temp repairs; this was more in the area prescribed by System Protection for fault locale</t>
  </si>
  <si>
    <t>TM-2014-007</t>
  </si>
  <si>
    <t>Relayed - 02/08/14, 0057 Kerckhoff-Clovis-Sanger #1 relayed, tested OK, remained open-ended at Clovis CB-132; SUS Clovis bus sect D &amp; #1-115/12kV xfmr; rain; 0108 bus sect D manually tested NG; 0219 customers restored via distr back-ties; 0933 to 1321 Woodward CB-122 forced out to add SF-6 gas; 1509 removed nest w/ barbed wire at insulator @ twr 1/17; 03/20/14, 1740 Found CLOVIS CB 132 DID NOT RESTORE DUE TO LOSS OF AIR PRESS DUE TO FAILED AIR GOVERNOR; eventID=10092</t>
  </si>
  <si>
    <t>FR-2014-007</t>
  </si>
  <si>
    <t>Relayed - 02/08/14, 2310 Divide-Cabrillo #1-115kV relayed, tested OK; MOM Surf; foggage &amp; mist; subsequently relayed, tested NG on 02/10/14 @ 0226 due to flashed insulators</t>
  </si>
  <si>
    <t>DW-2014-003</t>
  </si>
  <si>
    <t>Relayed - 02/09/14, 0220 Drum-Summit #2-115kV relayed, did not test per design; 0229, coordinated with NV Energy to place manual test on line from Drum &amp; line tested OK, returned to service; no customer interruption; rain</t>
  </si>
  <si>
    <t>VD-2014-007</t>
  </si>
  <si>
    <t>Relayed - 02/09/14, 0702 Drum-Summit #2 relayed, tested NG; no customer interruption; snow; 0915 line manually test NG; NV Energy reports its protection shows fault location 22 to 24 miles from California sub, near Summit Metering Sta; PG&amp;E Protection unable to access Drum relay targets remotely at this time; 1041 line returned to service to open Summit Metering Sta 102A &amp; 102C - trouble on NV Energy side; 02/11/14, 1633 line returned normal after NV Energy completed repairs to down conductor; System Protection subsequently reported that modem was reset to enable remote relay reads</t>
  </si>
  <si>
    <t>VD-2014-008</t>
  </si>
  <si>
    <t>Relayed - 02/09/14, 1350 Ukiah 115kV bus relayed, tested OK; Ukiah-Hopland-Cloverdale &amp; Mendocino-Ukiah lines open ended &amp; City of Ukiah tap de-energized; MOM Ukiah #1-115/12kV xfmr; SUS Ukiah #2-115/12kV xfmr (1,066, ) &amp; City of Ukiah; rain; 1524 #2 xfmr isolated due to flashed insulator on 12kV bus; 1531 Mendocino-Ukiah returned to service normal energizing Ukiah tap &amp; City of Ukiah; 1547 restored remaining customers via distribution back ties; 2145 #2 xfmr returned to service; eventID=10084</t>
  </si>
  <si>
    <t>FU-2014-005</t>
  </si>
  <si>
    <t>Relayed - 02/10/14, 0226 Divide-Cabrillo #1 &amp; Surf 115kV tap relayed, tested NG (relayed, tested OK on 02/08/14 @ 2310); SUS Surf; fog; 0641 patrol found 3 non-ceramic insulators flashed over due to contamination &amp; corrosion &amp; TRACKED DOWN POLE 011/183 on Surf tap; POLE IN GOOD CONDITION, MINOR BURN MARKS; 0726 Surf tap isolated; 0751 line returned to service; 0851 Surf tap cleared to replace insulators; 1508 Divide-Cabrillo #1 forced out to close SurfJct SW135 dead; 1524 line &amp; tap returned to service; plan is to create capital job to replace all insulators within 1 miles of Surf sub</t>
  </si>
  <si>
    <t>DW-2014-004</t>
  </si>
  <si>
    <t>Relayed - 02/10/14, 1016 Trinity-MapleCreek 60kV relayed, tested OK; Big Creek separated on the trouble MOM RidgeCabin, BigBar, GrouseCreek &amp; Hyampom; rain; patrol found freshly cut trees cut by 3rd party laying in ROW between poles 10/3-4 &amp; looks to have contacted conductor on way down; no one on site &amp; no damage to facilities; this finding matched the target area provided by System Protection; eventID=10086</t>
  </si>
  <si>
    <t>RM-2014-004</t>
  </si>
  <si>
    <t>Relayed - 02/12/14, 1518 During complaince work to upgrade relays at Cascade, Cascade 115kV bus relayed, did not test by design; on the trouble Cascade #1-115/60kV xfmr bk de-energized; CragView-Cascade &amp; Cascade-Cottonwood 115kV lines open-ended at Cascade; no customer interruption; rain; 1607 Cascade 115kV bus manually tested OK after no trouble found, restoring Cascade-Cottonwood &amp; Cascade BK1 to normal service; 1610 CragView-Cascade restored to normal service; WPE, equipment incorrectly set at Cascade BUS CT CONTRIBUTIONS (still shorted from previous work); eventID=10091</t>
  </si>
  <si>
    <t>RM-2014-005</t>
  </si>
  <si>
    <t>Relayed - 02/12/14, 2050 Trinity-MapleCreek relayed, tested OK; BigCreek separated on trouble; MOM RidgeCabin (1), BigBar(1), GrouseCreek (1) &amp; Hyampom (1); rain; A-C phase fault 5.5 mi out of Maple Creek, apparently unrelated to outage on same circuit that occurred 2 days ago; patrol subsequently found raptor contact at structure 50/2, LCN created to replace flashed insulator; eventID=10093</t>
  </si>
  <si>
    <t>RM-2014-006</t>
  </si>
  <si>
    <t>Relayed - 02/14/14, 1043 Exchequer-Mariposa 70kV relayed, manually tested OK; MOM Mariposa (6,945); weather clear; A-G fault just outside Mariposa sub, patrol found no cause, no damage to facilities</t>
  </si>
  <si>
    <t>LB-2014-006</t>
  </si>
  <si>
    <t>Relayed - 02/15/14, 1211 RioDellJct-Bridgeville 60kV relayed, tested NG; SUS Carlotta (1,173) &amp; Humboldt Redwood Company (HRC); rain; 1242 RioDellJct-CarlottaJct manually tested OK, restoring Carlotta &amp; HRC; 1331 Carlott-SwainsFlatJct cleared; 1335 Bridgeville-SwainsFlatJct manually tested OK; 1848 RioDellJct-Bridgeville returned to service after removal of tree limb between pole 32/1-2; eventID=10102</t>
  </si>
  <si>
    <t>HM-2014-003</t>
  </si>
  <si>
    <t>Relayed - 02/15/14, 1706 EssexJct-Arcata-Fairhaven 60kV relayed, tested OK; rain; on the trouble BlueLake, BlueChipMilling, SimpsonKorbel, &amp; Trinidad taps &amp; EssexJct-Orick 60kV de-energized; BlueLakePower separated on the trouble; MOM KernenConstruction, BlueLake (2,019), SimpsonKorbel, Trinidad (1,485), BigLagoon (141), &amp; Orick (357); communication indication failures in area caused a delay in verifying this outage, per eSLIC, distribution T-man found 12kV had broken, flipped up &amp; contacted 60kV between 3/9 &amp; 4/0 on Elizabeth Dr in Arcata; T-Line T-Man confirmed; no damage to 60kV conductor</t>
  </si>
  <si>
    <t>HM-2014-005</t>
  </si>
  <si>
    <t>Relayed - 02/15/14, 1813 Garberville-Laytonville 60kV relayed, tested OK; MOM Kekawaka cogen; rain; 21 mi from Laytonville towards Garberville, A-G; patrol bet structures 41/2 to 45/4 patrol revealed no cause, no damage</t>
  </si>
  <si>
    <t>HM-2014-004</t>
  </si>
  <si>
    <t>Relayed - 02/16/14, 0710 Cabrillo-SantaYnezSwSta 115kV relayed, tested OK, remained open ended at SYSS (CB-122 failed to close to parallel); MOM Buellton (6,399); fault B-G, 0.5 mi from SYSS; weather clear; 0910 line returned normal; System Protection investigated CB-122, found PT test switch that was not fully closed from previous work</t>
  </si>
  <si>
    <t>DW-2014-005</t>
  </si>
  <si>
    <t>Relayed - 02/16/14, 1017 WestPoint-ValleySprings relayed, tested OK; WestPoint PH separated; MOM PineGrove (5,078), Electra (3,610) &amp; West Point (5,160); weather clear; A-G fault, 11.5 mi from VS @ pole 9/115; 1133 WestPt PH paralleled; detailed ground patrol found nothing; subsequent air patrol found flashed DE insulators at pole 10/123, LCN created to replace</t>
  </si>
  <si>
    <t>TE-2014-007</t>
  </si>
  <si>
    <t>Forced - 02/16/14, 1057 to 1308 GoldHill-Lockeford-Bellota open-ended after Bellota CB-150 opened per OE for load &amp; direction checks on Bellota CB-110; no customer interruption</t>
  </si>
  <si>
    <t>TE-2014-0189</t>
  </si>
  <si>
    <t>Relayed - 02/17/14, 1236 Pit #5-RM#1-230kV relayed, manually tested NG; Pit#5 &amp; CoveRoad PHs separated; no customer interruption (although ILIS reports Pit#5 Sub w/ 126 cust, 9,702 cmins); weather clear; A C PHASE TO GRD; 1542 to 1856 line cleared to remove tree felled by 3rd party bet twrs 1/11-12; 1858 CoveRoad PH paralleled; eventID=10113</t>
  </si>
  <si>
    <t>RM-2014-007</t>
  </si>
  <si>
    <t>Forced - 02/18/17, 0250 to 1016 Livingston-LivingstonJct 70kV forced out to replace NG pole 2/11 damaged by vehicle; no customer interruption</t>
  </si>
  <si>
    <t>LB-2014-0346</t>
  </si>
  <si>
    <t>Relayed – 02/20/14, 1352 Diablo-Midway #3-500kV relayed, did not test by design after a switching error at Midway; decision made to place line in service normal after ongoing DCPP Unit #1 refueling, scheduled thru 03/09/14; eventID=10111</t>
  </si>
  <si>
    <t>DW-2014-0272</t>
  </si>
  <si>
    <t>Forced - 02/21/14, 0115 to 0228 H-Y #1-115kV cable &amp; Larkin 115kV bus sect F forced out for Golden Gate DO request (OPEN 365 ON A DEAD BUS - NG BK6 radiator pump @ Larkin)</t>
  </si>
  <si>
    <t>SA-2014-0194</t>
  </si>
  <si>
    <t>Forced - 02/21/14, 1341 to 1357 ValleySprings-Bellota 230kV forced out TO REDUCE CAPACITANCE (voltage issue) during scheduled deadwash of Bellota CB-260; no customer interruption</t>
  </si>
  <si>
    <t>TE-2014-0165</t>
  </si>
  <si>
    <t>Relayed - 02/24/14, 0700 Temblor-SLO relayed, tested NG; SUS Carrizo Plains; weather clear; 0924 Carrizo restored; fault location at 27/164; 1041 SLO-Carrizo PlainsJct cleared to re-attach downed conductor bet poles 29/176 &amp; 30/177 &amp; replace insulators at poles 29/175, 29/176 &amp; 30/177; 1913 line returned to service normal</t>
  </si>
  <si>
    <t>MD-2014-009</t>
  </si>
  <si>
    <t>Forced - 02/24/14, 0955 to 1330 Cabrillo-SYSS cleared to replace NG (flashed due to bird contamination) insulators on pole 2/12; no customer interruption</t>
  </si>
  <si>
    <t>DW-2014-0307</t>
  </si>
  <si>
    <t>Relayed - 02/24/14, 1310 Poe-RioOso relayed, tested OK; Poe CB-252 remained open, Poe PH Unit #2 separated &amp; Poe PH Unit #1 remained online energizing RockCreek-Poe; no customer interruption; weather clear; 1326 Poe PH Unit #1 tripped de-energizing RockCreek-Poe; SUS Rock Creek PH Unit #1 (offline); 1342 RockCreek-Poe energized restoring Rock Creek PH Unit #1 &amp; Poe PH Unit #1; 1411 Poe PH Unit #1 paralleled; 1412 Poe PH Unit #2 paralleled; patrol found mylar balloons in rice field near twr 49/320 (burn marks on balloons &amp; tower)</t>
  </si>
  <si>
    <t>TM-2014-009</t>
  </si>
  <si>
    <t>Relayed - 02/24/14, 1735 Salinas-FtOrd #1 relayed, tested OK; MOM Boronda; weather clear; bird found at TOWER 9/2 NO DAMAGE, but will reframe structure arms under ELN process to help preclude further such incidents</t>
  </si>
  <si>
    <t>ML-2014-003</t>
  </si>
  <si>
    <t>Relayed - 02/25/14, 0035 Kerchoff-Clovis-Sanger #2 relayed tested OK; MOM Clovis 115/12kV BK2 (8,551) &amp; 115/21kV BK3 (9,034); weather clear; found broken insulator at bottom of string at structure 11/67 &amp; flashed insulator at top of structure 13/85; line subsequently forced out @1506 to effect repair</t>
  </si>
  <si>
    <t>FR-2014-009</t>
  </si>
  <si>
    <t>Forced - 02/25/14, 0222 to 0726 Helms-Gregg #2-230kV de-energized for voltage control</t>
  </si>
  <si>
    <t>FR-2014-NA</t>
  </si>
  <si>
    <t>Relayed - 02/25/14, 1400 Fulton-Calistoga relayed, tested OK; MOM Calistoga (3,555); weather clear; fault location 24.2 MI FROM FULTON, C-PHASE TO GRD; patrol found avian contact @ pole 5/3, small grass fire started which Cal Fire extinguished</t>
  </si>
  <si>
    <t>FU-2014-007</t>
  </si>
  <si>
    <t>Forced - 02/25/14, 1506 to 1832 Kerckhoff - Clovis Jct forced out to replace NG insulators at towers 11/67 &amp; 13/85 (#2 mainline had relayed, tested OK earlier @ 0035); SUS Kerckhoff PH #2 (offline)</t>
  </si>
  <si>
    <t>FR-2014-0997</t>
  </si>
  <si>
    <t>Relayed - 02/26/14, 0639 Coleman-RedBluff relayed, tested OK; MOM Dairyville (712), Vina (235) &amp; Los Molinos (2,148); rain; A-G fault bet Dairyville tap &amp; Los Molinos, patrol found nothing</t>
  </si>
  <si>
    <t>RM-2014-008</t>
  </si>
  <si>
    <t>Forced - 02/26/14, 1115 to 1200 Bellota-Riverbank-MelonesSwSta 115kV open-ended after Riverbank CB-142 forced out for load &amp; direction checks on Bellota CB-130 (REMOVE OLD CONTROL WIRING, INSTALL NEW CONTROL WIRING TO NEW MPAC BLDG W/ NEW SET A &amp; B LINE RLYS); no customer interruption</t>
  </si>
  <si>
    <t>TE-2014-NA</t>
  </si>
  <si>
    <t>Relayed - 02/26/14, 1620 Trinity-Maple Creek 60kV relayed, tested OK; MOM BigBar (1), GrouseCreek (1), Hyampom (1) &amp; RidgeCreek (1). BigCreek PH separated; rain/wind; 3 phase fault ~3 mi out of Maple Creek, suspect tree limb</t>
  </si>
  <si>
    <t>RM-2014-009</t>
  </si>
  <si>
    <t>Forced - 02/28/14, 0049 to 0139 XY #1-115kV cable, Larkin 115kV bus sect E &amp; 115/12kV BKs 3 &amp; 4 forced out per GGDO request due to Larkin BK3 trouble</t>
  </si>
  <si>
    <t>SA-2014-0246</t>
  </si>
  <si>
    <t>Relayed - 02/28/14, 0308 Wishon-Coppermine relayed, tested OK; Wishon-SJ#3 momentarily de-energized &amp; AG Wishon PH separated; MOM CraneValley PH (offline) (1), SJ#1A PH (offline) (1), SJ#2 PH (offline) (1,044), SJ#3 PH (offline) (1,848) &amp; Auberry (4,982); wind, rain</t>
  </si>
  <si>
    <t>FR-2014-010</t>
  </si>
  <si>
    <t>Relayed - 02/28/14, 0528 Trinity-MapleCreek relayed, tested OK, subsequently open ended at Maple Creek 10 minutes later; BigCreek separated; MOM RidgeCabin (1), BigBar(1), GrouseCreek (1) &amp; Hyampom (1); rain, wind; eventID=10129</t>
  </si>
  <si>
    <t>RM-2014-010</t>
  </si>
  <si>
    <t>Forced - 02/28/14, 0548 Trinity-MapleCreek open-ended after MapleCreek CB42 forced out due to single phasing condition; no customer interruption; 1039 to 1409 MapleCreek-Snow Camp cleared to replace burnt open jumper at pole 50/1 due to tree (from outside ROW) contact; eventID=10129</t>
  </si>
  <si>
    <t>RM-2014-0211</t>
  </si>
  <si>
    <t>Relayed - 02/28/14, 0558 WestFresno-CaliforniaAve 115kV relayed, tested OK; no customer interruption; rain</t>
  </si>
  <si>
    <t>MD-2014-008</t>
  </si>
  <si>
    <t>Relayed - 02/28/14, 0903 MonteRio-Fulton relayed, tested NG; on the trouble Gualala-MonteRio de-energized; rain, wind; MOM Gualala (3,715); SUS MonteRio (6,798), Mirabel (4,952), Wohler (1), SalmonCreek (1,721), FtRoss (636) &amp; Annapolis (214); 0921 Annapolis restored from Elk source; 0926 FtRoss &amp; SalmonCreek restored from Elk; fault 8.2 to 8.5 miles from Fulton; 0956 line manually tested NG from Fulton after removing bark from conductor @ pole 4/1; SCADA failure at Mirabel; 1029 Fulton-MirabelJct tested OK restoring Mirabel &amp; Wohler; 1042 MonteRio restored; 1224 to 1730 MonteRio-MirabelJct cleared to remove tree &amp; repair kingpin at pole 8/6</t>
  </si>
  <si>
    <t>FU-2014-009</t>
  </si>
  <si>
    <t>Relayed - 02/28/14, 0903 MonteRio-Fulton relayed, tested NG; on the trouble Gualala-MonteRio de-energized; rain, wind; MOM Gualala (3,715); SUS MonteRio (6,798), Mirabel (4,952), Wohler (1), SalmonCreek (1,721), FtRoss (636) &amp; Annapolis (214); 0921 Annapolis restored from Elk source; 0926 FtRoss &amp; SalmonCreek restored from Elk; fault 8.2 to 8.5 miles from Fulton; 0956 line manually tested NG from Fulton after removing bark from conductor @ pole 4/1; SCADA failure at Mirabel; 1029 Fulton-MirabelJct tested OK restoring Mirabel &amp; Wohler; 1042 MonteRio restored; 1224 to 1730 MonteRio-MirabelJct cleared to remove tree &amp; repair kingpin at pole 8/6; eventID=10128</t>
  </si>
  <si>
    <t>Relayed - 02/28/14, 1208 Taft-Cuyama #2-70kV relayed, tested OK; MOM Cuyama #2-70/21kV xfmr (294); storm</t>
  </si>
  <si>
    <t>MD-2014-010</t>
  </si>
  <si>
    <t>Relayed - 02/28/14, 1247 Kern-KernOil-Famoso 70kV relayed, tested NG; SUS Cawelo B (1); rain; 1410 line returned to service restoring Cawelo B after crew removed tree branch on conductor at pole A13/214</t>
  </si>
  <si>
    <t>MD-2014-011</t>
  </si>
  <si>
    <t>Relayed - 02/28/14, 1322 Balch-Sanger 115kV relayed, tested OK; on trouble Balch PH #1 separated; rain, wind</t>
  </si>
  <si>
    <t>FR-2014-011</t>
  </si>
  <si>
    <t>Relayed - 02/28/14, 1330 Haas-Woodchuck 70kV relayed, tested OK; MOM Woodchuck (70); heavy rain, wind (reported golf ball size hail, gusts to 70 mph)</t>
  </si>
  <si>
    <t>FR-2014-012</t>
  </si>
  <si>
    <t>Relayed -- 02/28/14, 2230 OroLoma-Canal #1 relayed, tested OK; MOM DosPalos (3,513) &amp; SantaRita (874); rain; car pole at HWY 152 &amp; BOXCAR RD POLE 20/8; line forced out next morning for repairs</t>
  </si>
  <si>
    <t>LB-2014-009</t>
  </si>
  <si>
    <t>Forced - 03/01/14, 0128 to 0207 H-Y#1-115kV cable, Larkin 115kV bus sect F, 115/12kV BKs 5 &amp; 6 forced out per GGDO request to return Larkin 115/12kV BK6 to service</t>
  </si>
  <si>
    <t>SA-2014-0249</t>
  </si>
  <si>
    <t>Forced - 03/01/14, 0212 to 0750 OroLoma-Canal #1-70kV (SantaRitaJct-Canal) forced out due to carpole at 20/8 (line had previously relayed, tested OK night b/4 @ 2230); no vehicle in area (hit &amp; run); no customer interruption</t>
  </si>
  <si>
    <t>LB-2014-0391</t>
  </si>
  <si>
    <t>Relayed - 03/01/14, 0839 Edes 115kV bus sect D relayed, tested OK &amp; bus sections H &amp; I de-energized; SL-OaklandJ open-ended at Edes (eSLIC reports OaklandJ-Grant); SUS OAK Airport (airport owned switch failed to transfer to an alt feed); 0922 OAK restored; SUS Edes 115/12kV BK3 (7,174); MOM Edes 115/12kV BK2 (6,623); rain; 1033 all customers restored by EastBay D.O.; 1129 Edes 115kV bus sections H &amp; I returned to service after EB D.O. isolated BK3; 1846 to 2218 Edes bus sections H &amp; I forced out to repair SW-195</t>
  </si>
  <si>
    <t>NE-2014-003</t>
  </si>
  <si>
    <t>ETL.2260</t>
  </si>
  <si>
    <t>MARTINEZ-SHELL OIL #2</t>
  </si>
  <si>
    <t>Forced - 03/02/14, 1452 to 1654 Martinez-ShellOil #2-115kV open ended after Martinez CB-182 forced out to add SF6; no customer interruption</t>
  </si>
  <si>
    <t>PS-2014-0609</t>
  </si>
  <si>
    <t>Relayed - 03/03/14, 1505 HumboldtBay-RioDellJct 60kV relayed, tested OK; MOM Eel River (2,986) &amp; Newburg (6,391); rain; broken tree limb and burn marks on ET conductor bet structures 5/1-2</t>
  </si>
  <si>
    <t>HM-2014-006</t>
  </si>
  <si>
    <t>Relayed - 03/03/14, 1904 Pittsburg-Martinez #1-115kV relayed, tested OK, but stayed open ended at Martinez, by design; MOM WillowPass (9,104) &amp; Bollman; rain; Martinez CB-152 manually closed at 1905; fault C phase to ground, 12 miles from Pittsburg, recommend start @ Imhoff tap &amp; patrol in both directions; 2 dead birds found at tower 11/59 (owl + hawk)</t>
  </si>
  <si>
    <t>PS-2014-001</t>
  </si>
  <si>
    <t>Relayed - 03/05/14, 2130 Smartville-Marysville relayed, tested OK, but remained open at BrownsValley due to special setups; MOM Yuba &amp; BrownsValley; rain, lightning 13/257 per GIS Lightning Archives; 03/06/14, 0038 BrownsValleyJct-Marysville &amp; line return to normal service; patrol found no damage</t>
  </si>
  <si>
    <t>TM-2014-011</t>
  </si>
  <si>
    <t>Relayed - 03/05/14, 2131 Paradise-TM 115kV relayed, tested OK; no customer interruption; rain, lightning, patrol found at structures 56/391-392 visible flashed insulators, LCN created to replace</t>
  </si>
  <si>
    <t>TM-2014-015</t>
  </si>
  <si>
    <t>Relayed - 03/05/14, 2139 Colgate-RioOso 230kV relayed, tested OK; no customer interruption; lightning @ structure C12/53 top bell broken, LCN created to replace/repair</t>
  </si>
  <si>
    <t>TM-2014-010</t>
  </si>
  <si>
    <t>Relayed - 03/05/14, 2139 Palermo-Colgate 230kV relayed, did not test by design; 2144 manually tested OK; Colgate PH separated on the trouble; no customer interruption; lightning near structure C14/61, patrol found no damage</t>
  </si>
  <si>
    <t>TM-2014-012</t>
  </si>
  <si>
    <t>Relayed - 03/05/14, 2149 Colgate-Alleghany 60kV relayed, tested OK; MOM ColumbiaHill (1,134), PikeCity (435) &amp; Alleghany (1,231); lightning in area, but GIS shows no direct strikes on line coincident with this relay time; fault C-G ~3 mi from Alleghany to Pike City, but nothing found</t>
  </si>
  <si>
    <t>TM-2014-013</t>
  </si>
  <si>
    <t>Relayed - 03/05/14, 2203 Nicholas-Marysville 60kV relayed, tested OK, but remained open ended at Marysville by design; 2206 line returned normal; MOM Plumas; lightning</t>
  </si>
  <si>
    <t>TM-2014-014</t>
  </si>
  <si>
    <t>Relayed - 03/05/14, 2224 Drum -RioOso #2-115kV relayed, tested OK; MOM Brunswick #2, &amp; #3 (14,012) xfmrs; lightning; 2305 Brunswick returned normal; @ structures 32/231 &amp; 32/232 top phases had flashed insulators, created LCN to replace</t>
  </si>
  <si>
    <t>VD-2014-009</t>
  </si>
  <si>
    <t>Relayed - 03/05/14, 2322 Stagg #1-60kV relayed, tested OK; MOM Terminous (662), Sebastiani (1), New Hope (1,626); lightning 13/283, no damage</t>
  </si>
  <si>
    <t>TE-2014-008</t>
  </si>
  <si>
    <t>Relayed - 03/05/14, 2358 RioOso-Lockeford relayed, tested OK; Lockeford #2 &amp; #3-230/60kV xfmrs, Lockford 60kV main &amp; aux busses, Lockeford-Lodi #1, #2 &amp; #3, Lockeford-Industrial &amp; Lockeford #1 de-energized; MOM Colony (1,102), Victor (2,657), Mettler (1,528), Lodi (3,826), Woodbridge &amp; Industrial; lightning confirmed in GIS at Lockeford sub coincident w/ relay</t>
  </si>
  <si>
    <t>TE-2014-009</t>
  </si>
  <si>
    <t>Relayed - 03/06/14, 0016, 0017 &amp; 0020 Valley Springs #2-60kV relayed, tested OK; MOM Pardee PH; lightning</t>
  </si>
  <si>
    <t>TE-2014-010</t>
  </si>
  <si>
    <t>ETL.4530</t>
  </si>
  <si>
    <t>COTTLE-MELONES</t>
  </si>
  <si>
    <t>Relayed - 03/06/14, 0124 Cottle-Melones 230kV relayed, tested OK; no customer interruption; lightning strike near 001/010 per GIS</t>
  </si>
  <si>
    <t>TE-2014-011</t>
  </si>
  <si>
    <t>Relayed - 03/06/14, 0142 Donnells-Curtis relayed, tested OK; MOM SierraPacific Sonora SPI, Mi-Wuk (7,510), SpringGap PH (offline), SandBar PH (offline) &amp; Donnells PH (offline); Beardsley PH separated; lightning (coincident lightning strike shown in GIS @ structure 019/007); 0327 Beardsley PH paralleled; no damage found on patrol</t>
  </si>
  <si>
    <t>TE-2014-012</t>
  </si>
  <si>
    <t>Relayed - 03/06/14, 0447 Chowchilla-Kerckhoff2-115kV relayed, tested NG; SUS SharonPrison, Oakhurst (7,097) &amp; Coarsegold (7,596); rain, lightning - GIS shows numerous of strikes on Oakhurst Tap; 0503 line manually tested OK from Kerckhoff PH, restoring all customers; pole 9/4 switch flashed; 9/5 flashed kingpin; 10/1 flashed insulator (all on Oakhurst Tap)</t>
  </si>
  <si>
    <t>TE-2014-014</t>
  </si>
  <si>
    <t>Relayed - 03/06/14, 0648 Placer-GoldHill #2-115kV relayed, tested OK; MOM Flint (2,048); rain; patrol found nothing</t>
  </si>
  <si>
    <t>VD-2014-010</t>
  </si>
  <si>
    <t>Relayed - 03/06/14, 1207 Pit #1-Cottonwood relayed, tested OK; MOM Shasta Green (1); Burney Forrest Power &amp; Pit #1 PH; rain; lightning in area, but no coincident hit per GIS; B-G, 2.5 mi out of Cottonwood, @ structure 57/514 flashed insulator, lightning caused - LCN created to repair insulator</t>
  </si>
  <si>
    <t>RM-2014-011</t>
  </si>
  <si>
    <t>Relayed - 03/08/14, 0400 Midsun-Midway relayed, tested NG; SUS Cymric Cogen, Texaco N-Midway &amp; Texaco McKittrick; weather clear; carpole at 8/93, wire down, person trapped in truck w/ ~3kV induce voltage on 115kV due to nearby Diablo-Midway#2-500kV (ultimately de-energized 0607 to 0708 to facilitate rescue -DCPP Unit2 online, Unit1 offline); no damage to 500kV; 1116 115kV returned to service after repair of pole 8/93; eventID=10148</t>
  </si>
  <si>
    <t>MD-2014-012</t>
  </si>
  <si>
    <t>Forced - 03/08/14, 0607 to 0708 Diablo-Midway #2 500kV removed from service for safety related to rescue after earlier truck-pole on Midsun-Midway; eventID=10148</t>
  </si>
  <si>
    <t>DW-2014-007</t>
  </si>
  <si>
    <t>Relayed - 03/08/14, 0607 Wilson-LeGrand 115kV relayed, tested OK; no customer interruption; weather clear; patrol found flashed insulators @ 5/3 - suspected due to bird contamination</t>
  </si>
  <si>
    <t>LB-2014-011</t>
  </si>
  <si>
    <t>Relayed - 03/08/14, 0823 Pittsburg-Martinez #2-115kV relayed, did not design by design while opening Imhoff SW-167 for scheduled work; no personnel injuries; CCCSD separated; 0833 Martinez-ImhoffJct restored</t>
  </si>
  <si>
    <t>PS-2014-002</t>
  </si>
  <si>
    <t>Forced - 03/08/14, 1542 RockCreek-Poe open ended after RockCreek CB-252 forced out per customer request to make repairs on RockCreek SW-275; SUS RockCreek PH #1; ETOR 03/09; 03/09/14, 1022 line returned to service</t>
  </si>
  <si>
    <t>Relayed - 03/09/14, 0718 Pit#1-Cottonwood relayed, tested OK; MOM Burney Forest Power; A-G fault 15.2 mi from Cottonwood near twr 44/379; T-man completed non-routine air patrol &amp; found 5 out of 10 bells flashed at tower 43/369 on middle phase</t>
  </si>
  <si>
    <t>RM-2014-012</t>
  </si>
  <si>
    <t>Tree contact</t>
  </si>
  <si>
    <t>Relayed - 03/09/14, 1137 Fulton-Pueblo relayed, tested OK; no customer interruption; weather cloudy; C-G fault 11.6 mi from Pueblo near pole 5/4; no cause found there, however found failed large live oak tree inside ROW at structure 2/14 that fell into 21kV underbuild; eventID=10355</t>
  </si>
  <si>
    <t>FU-2014-010</t>
  </si>
  <si>
    <t>Relayed - 03/10/14, 0524 Butte 115/60kV BK1 relayed, did not test by design; Butte-Chico #1 &amp; #2 -60kV, Butte 60kV main &amp; aux busses &amp; Butte-Esquon 60kV de-energized; SUS Chico 'A' &amp; Esquon; 0712 Esquon restored; 0712 Chico 'A' restored from distribution backfeeds; 1338 Butte 60kV main &amp; aux busses returned to service; 1329 Butte-Esquon returned to service; 1355 Butte-Chico #1 returned to service; 1357 Butte-Chico #2 returned to service; 2243  Butte BK1 returned to service after "A" phase of bank replaced</t>
  </si>
  <si>
    <t>TM-2014-016</t>
  </si>
  <si>
    <t>Forced - 03/10/14, 0657 to 1440 Kingsburg-Lemoore 70kV (HanfordSwStaJct-Lemoore) forced out for safety after car pole at HANFORD ARMONA &amp; 13TH; no customer interruption</t>
  </si>
  <si>
    <t>FR-2014-014</t>
  </si>
  <si>
    <t>Relayed - 03/10/14, 1834 Fulton-Hopland 60kV relayed, tested OK; MOM Badger; weather clear; fault location: 2.9 miles from Fulton, C-phase to ground; avian contact at structure 2/6, bird report completed</t>
  </si>
  <si>
    <t>FU-2014-011</t>
  </si>
  <si>
    <t>Forced - 03/11/14, 0034 to 0038 Kern-OldRiver #2-70kV forced out for dead operation of SW-67; MOM OldRiver (1,052)</t>
  </si>
  <si>
    <t>MD-2014-0424</t>
  </si>
  <si>
    <t>Relayed - 03/11/14, 0741 Fulton-Pueblo relayed, tested OK; no customer interruption; wind; fault 13.5 miles from Pueblo, C-G; patrol +/- 7 miles from target area found no cause; coincident FNL with customer outage on under build Silverado 2102; ILIS 14-0017120 reports blown lightning arrestor</t>
  </si>
  <si>
    <t>FU-2014-012</t>
  </si>
  <si>
    <t>Forced - 03/11/14, 1355 to 1543 MelonesSwSta CB-122 forced out to add SF-6 gas, open ending Stanislaus-MelonesSwSta-Manteca #1 115kV; no customer interruption; subsequently discovered to be a metering error (SF6 gauge), CB was OK for SF6</t>
  </si>
  <si>
    <t>TE-2014-0340</t>
  </si>
  <si>
    <t>Forced - 03/12/14, 0124 to 2323 Kern-OldRiver (UnionAveJct-OldRiver) forced out to complete planned OldRiver station upgrade</t>
  </si>
  <si>
    <t>MD-2014-0427</t>
  </si>
  <si>
    <t>Relayed - 03/12/14, 0316, 0343 &amp; 0354 Christie-WillowPass relayed, tested OK; MOM PortCosta Brick, Stauffer, Urich &amp; KinderMorgan; windy; conductors on Port Costa tap contacting one another in higher winds, tap now isolated from grid as customer is out of service</t>
  </si>
  <si>
    <t>PS-2014-003</t>
  </si>
  <si>
    <t>PS-2014-004</t>
  </si>
  <si>
    <t>PS-2014-005</t>
  </si>
  <si>
    <t>Relayed - 03/12/14, 1010 (aware time=1029) Exchequer-Yosemite 70kV relayed, tested OK; MOM BearValley (2,522), SaxonCreek, IndianFlat (606), Yosemite &amp; Arch Rock; weather clear; Exchequer CB 142 167/167N-2A C PH TO GRD 50/51// 167/167N-2B TIMED 51; suspect tree trimmers may have contacted line, but aerial patrol found nothing and tree trimmers were not in vicinity of the reported fault</t>
  </si>
  <si>
    <t>LB-2014-012</t>
  </si>
  <si>
    <t>Forced - 03/12/14, 1028 to 1758 Drum-RioOso #2-115kV forced out due to replace insulators on towers 32/231 &amp; 33/242 damaged from earlier lightning storm; no customer interruption</t>
  </si>
  <si>
    <t>VD-2014-0235</t>
  </si>
  <si>
    <t>Relayed - 03/12/14, 1125 Taft-Cuyama#2 &amp; Taft-ElkHills relayed, tested NG; SUS Cuyama 70/21kV BK2 (295), ElkHills (804) &amp; Texaco Buena Vista; weather clear; Verizon working on Taft sub communication problem backed into transmission pole causing double line outage; Cuyama BK2 lightning arrestors blew off, BK2 will not be returning until repairs are completed--no ETOR; 1257 Cuyama BK2 customers restored via distribution back-ties; 1330 ElkHills restored via distribution back-ties with exception of 155 customers due to back-tie limitations; 1634 Taft-ElkHills returned to service after replacing xarm bolt at pole 0/02; 1832 Taft-Cuyama returned to service after replacing guy wire at pole 0/03</t>
  </si>
  <si>
    <t>MD-2014-014</t>
  </si>
  <si>
    <t>MD-2014-015</t>
  </si>
  <si>
    <t>Relayed - 03/12/14, 1142 Sobrante-Grizzly-Claremont #1 relayed, tested OK; MOM E-Portal, Grizzley &amp; Hillside; windy; C-G fault, 3.5 MILES OUT OF CLAREMONT SUB near pole 4/38A; aerial patrol found no cause, no damage</t>
  </si>
  <si>
    <t>PS-2014-006</t>
  </si>
  <si>
    <t>Forced - 03/12/14, 1444 to 1854 Christie-WillowPass forced out for crews to open jumpers on (cut in the clear w/ flying bells) PortCosta Brick tap to remove idle tap from service; no customer interruption as Port Costa Brick is no longer in service</t>
  </si>
  <si>
    <t>PS-2014-0632</t>
  </si>
  <si>
    <t>Forced - 03/13/14, 1151 to 1409 Kearney-Biola 70kV forced out to repair floater (vertical clamp adaptor was rusted) at pole 8/1 (no wire down); no customers affected</t>
  </si>
  <si>
    <t xml:space="preserve">FR-2014-015 </t>
  </si>
  <si>
    <t>Relayed - 03/14/14, 0819 Martin-DalyCity #2 relayed, tested OK; MOM Serramonte (9,628); fog; B-G fault, 2.7 mi from Martin; detailed ground patrol from 2/0, found burnt jumper at structure 3/19, suspect bird contact, but no carcus found; follow up patrol found no other cause</t>
  </si>
  <si>
    <t>SA-2014-002</t>
  </si>
  <si>
    <t>Relayed - 03/14/14, 1701 PotterValley-Mendocino 60kV relayed, tested OK; no customer interruption; weather clear; 6.61 from Mendo, A-G fault; patrol found dead vulture at structure 4/1, LCN created to repair flashed insulators</t>
  </si>
  <si>
    <t>FU-2014-013</t>
  </si>
  <si>
    <t>Forced - 03/15/14, 0919 Cortina#2, Cortina#1 (Arbuckle-Dunnigan) &amp; Arbuckle tap forced out due to single phasing; SUS Arbuckle (2,275), Harrington, Drake, Dunnigan (904), WilkinsSlough (753), Rough &amp; Ready &amp; ElDorado pump stns; comm failure on Arbuckle SW-29; 1008 Cortina#2 &amp; Arbuckle tap energized restoring Arbuckle, WilkinsSlough, Rough &amp; Ready &amp; El Dorado; 1222 Dunnigan restored via back ties; 1247 to 1721 Arbuckle-Dunnigan cleared to repair burnt xarm at 22/375; 1907 Arbuckle-Dunnigan returned to service restoring Harrington &amp; Drake; tie wire broke, top conductor fell across arm (TPA framed pole) &amp; burnt arm in half, pole re-framed to G1; eventID=10154</t>
  </si>
  <si>
    <t>TM-2014-017</t>
  </si>
  <si>
    <t>Relayed - 03/16/14, 0752 Ignacio-MareIsland#2 relayed, tested OK; MOM Highway (15,813) &amp; MareIsland; weather clear; 7.7 miles from Highway sub going to M.I., B-G fault; patrol found nothing, no damage to line</t>
  </si>
  <si>
    <t>FU-2014-014</t>
  </si>
  <si>
    <t>Forced - 03/18/14, 2145 Livingston-LivingstonJct forced out (arcing LivingstonJct SW-61 B phase contacts); SUS Livingston 70/12kV BK2; 2259 BK2 restored by alt 115kV source; 03/19, 0033 LivingstonJct SW-61 opened; 1431 SantaNella-Canal forced out to assess SW-61; no customer interruption; ETOR 03/21; 03/20, 1456 SantaNella-LivingstonJct-Canal returned to service; LivingstonJct CB-62 remains out due to NG SW-61; ETOR 04/03, parts on order; 03/22/14, 0925 to 1202 LosBanos-LivingstonJct-Canal (LivingstonJct-Canal) forced out to jumper NG B phase of LivingstonJct SW-61; no customer interruption; LosBanos-LivingstonJct-Canal restored normal &amp; Livingston-LivingstonJct energized to open Livingston SW-85; D.O. reports will restore Livingston 70/12kV BK2 at a later date; Livingston 12kV bus currently fed via Livingston 115/12kV BK1 via alt 115kV source</t>
  </si>
  <si>
    <t xml:space="preserve">LB-2014-014 </t>
  </si>
  <si>
    <t>Relayed - 03/19/14, 0709 Lakeville-Sonoma#1 relayed, did not test by design due to UG cable; no customer interruption; weather clear; 0743 line manually tested OK &amp; returned to service; crew reports see flash outside Lakeville sub at the  time of initial relay operation; 1250 line relay indicated fault was at pole 0/8; patrol completed, no trouble found; later found flash marks on a steel pole, suspect wind caused jumper to contact pole, LCN created to repair</t>
  </si>
  <si>
    <t>FU-2014-015</t>
  </si>
  <si>
    <t>Forced - 03/19/14, 1519 McCall-Sanger #3-115kV forced out to replace pole 2/4 damaged by car; no reported injuries, no customer interruption; ETOR 03/20; 03/20/14, 0147 line returned to service after crew replaced pole 2/4</t>
  </si>
  <si>
    <t>FR-2014-016</t>
  </si>
  <si>
    <t>Relayed - 03/19/14, 1901 CalendarSwSta-Mesa relayed, did not test by design; weather clear; top phase of SW-339 at Callendar broke while performing routine switching to return line to service; no personnel injury reported; no customer interruption; ETOR 03/20; 03/20/14, 0237 line returned to service after crew cut clear top phase of NG SW-339, placed switch on COE list</t>
  </si>
  <si>
    <t>DW-2014-008</t>
  </si>
  <si>
    <t>Relayed - 03/20/14, 0605 Cortina-Mendocino #1-115kV relayed, did not test during scheduled switching due to flashover on Redbud Jct SW-117; MOM Lucerne (5,222); weather clear; 0622 RedbudJct-Mendocino returned to service; switch is rated to de-energize the line section, however during switching it flashed over causing relay - evaluation of switch to be requested to ensure it can perform as designed; eventID=10169</t>
  </si>
  <si>
    <t>FU-2014-016</t>
  </si>
  <si>
    <t>Relayed - 03/20/14, 0701 Mesa-Divide #1-115kV relayed, tested OK; no customer interruption; weather clear; patrol found no cause, no damages to facilities</t>
  </si>
  <si>
    <t>DW-2014-009</t>
  </si>
  <si>
    <t>Forced - 03/20/14, 1159 to 2034 Divide-Vandenburg #1-70kV (Vandenberg Air Force Metering-Vandenberg AFB) de-energized for customer work; no customer interruption</t>
  </si>
  <si>
    <t>DW-2014-0416</t>
  </si>
  <si>
    <t>Forced - 03/20/14, 1218 to 1241 Taft-Cuyama #2-70kV de-energized for Kern DO emergency work (test Cuyama BK2); no customer interruption</t>
  </si>
  <si>
    <t>MD-2014-016</t>
  </si>
  <si>
    <t>Forced - 03/20/14, 2007 to 2328 Arco-Cholame 70kV (Arco-DevilsDen) to repair damaged conductor at pole 1/24 - discovered during clearance to reframe this same pole to T-1 configuration; conductor (397AL) wore on edge of flower pot insulator (almost half gone), &amp; had press sleeves on each side of insulator &amp; was attached by hand ties; it appears adjacent poles had been re-framed &amp; led to increased tensioning on this pole; no customer interruption; eventID=10354</t>
  </si>
  <si>
    <t>FR-2014-1075</t>
  </si>
  <si>
    <t>Forced - 03/21/14, 2032 Mendocino-Willits-FortBragg forced out (no customers interrupted) to remove LARGE FIR TREE LEANING AT 45 DEGREE ANGLE TOWARDS LINE bet poles 41/4-5; DISTRIBUTION TMAN REPORTS tree HAS MOVED TOWARDS LINE ~10 FT SINCE HE FIRST OBSERVED DANGER; ETOR 03/22/14</t>
  </si>
  <si>
    <t>FU-2014-018</t>
  </si>
  <si>
    <t>Relayed - 03/22/14, 0648 Barton-Airways-Sanger relayed, tested OK; MOM Airways 115/12kV BK1 (5,801); weather clear; patrol found flashed insulators at 815/37 but no cause for the flashing</t>
  </si>
  <si>
    <t>FR-2014-017</t>
  </si>
  <si>
    <t>Relayed - 03/25/14, 1507 Table 230/115/60kV BK2 relayed, did not test per design during scheduled work to perform mech service on TM CB-182 (14-0431); TM 60kV main &amp; aux busses, Centerville-TableMt-Oroville, Centerville-TM, DeSabla-Centerville de-energized; TM-Peachton open-ended at TM; Centerville PH, DeSabla PH, Ameresco cogen &amp; Toadstown PH separated; SUS Centerville (411), OroFino (4,501) &amp; ClarkRd (1,462); rain; 1618 Centerville-TableMt-Oroville energized restoring ClarkRd; 1630 Centerville &amp; Centerville PH restored; 1637 DeSabla-Centerville energized restoring OroFino, DeSabla PH &amp; Toadstown PH; 1650 Centerville-TM energized restoring Ameresco cogen; 2004 TM BK2 cleared for crew to replace NG 'C' phase lightning arrestor; 03/26/14, 0150 BK2 &amp; all outbound line configurations returned to normal</t>
  </si>
  <si>
    <t>TM-2014-018</t>
  </si>
  <si>
    <t>Relayed - 03/26/14, 1242 Stanislaus-MelonesSwSta-Mant #1 relayed, tested NG; MOM Avena (2,276) &amp; Frogtown (2,078); rain; A-C-G fault 6.5 mi from MelonesSwSta &amp; 1.5 miles from MelonesJct; 1624 Stanislaus-Manteca returned to service; 1608 MelonesJct-MelonesSwSta cleared to repair ET wire down (middle phase, conductor separated @ mid-span due to gunshot) bet twrs 6/35-36; 03/27, 1428 section &amp; line returned to service; eventID=10180</t>
  </si>
  <si>
    <t>TE-2014-016</t>
  </si>
  <si>
    <t>Relayed - 03/26/14, 1840 TM-Butte #1 relayed, tested OK; MOM Chico B (3,610); rain, lightning &amp; funnel clouds; A-G fault, 10.5 mi from TM; A-G fault, 10.5 mi from TM, bet structures 10/152 to 11/175; air patrol found @ 16/251 string of flashed bells (4 of 8), suspected lightning cause but not shown in GIS; LCN created to replace bells w/in 30 days</t>
  </si>
  <si>
    <t>TM-2014-019</t>
  </si>
  <si>
    <t>Relayed - 03/27/14, 0900 Kilarc-Deschutes 60kV relayed, tested OK; on the trouble Kilarc-Cedar Creek 60kV de-energized; Mega Olsen Cogen, Cow Creek PH, Bear Creek Hydro, Kilarc PH &amp; Cedar Creek Hydro separated; MOM Whitmore (543) &amp; Cedar Creek (785); rain; 1135 Bear Creek PH paralleled; 1214 Cow Creek PH paralleled; 1215 Mega Olsen Cogen paralleled; Clover Creek PH paralleled; 1513 Kilarc PH paralleled; patrol found crow between jumper &amp; hardware associated with TPA framed pole 14/309</t>
  </si>
  <si>
    <t>RM-2014-013</t>
  </si>
  <si>
    <t>Forced - 03/28/14, 0910 to 0933 Vierra-Tracy-Kasson 115kV open-ended after Tracy CB-162 forced out to repair air compressor leak; no customer interruption; CB-162 returned to service, N2 bottle installed due to leaking compressor seal; parts on order, will schedule future outage when parts arrive</t>
  </si>
  <si>
    <t>TE-2014-0406</t>
  </si>
  <si>
    <t>Forced - 03/28/14, 1523 to 1611 Cayucos-Cambria 70kV (Perry-Cambria) forced out per SLO D.O. request (ENERGIZING CAMBRIA BK1); no customer interruption</t>
  </si>
  <si>
    <t>DW-2014-NA</t>
  </si>
  <si>
    <t>Forced - 03/29/14, 0437 to 0720 Wilson-Merced #2-115kV open-ended after Merced CB-162 forced out due to low SF6 gas; no customer interruption</t>
  </si>
  <si>
    <t>LB-2014-0456</t>
  </si>
  <si>
    <t>Relayed - 03/29/14, 0656 Sanger-California Avenue relayed, tested OK; no customer interruption; weather cloudy</t>
  </si>
  <si>
    <t>FR-2014-018</t>
  </si>
  <si>
    <t>Relayed - 03/29/14, 0711 (aware time=0725) SanBernard-Tejon relayed, tested OK; no customer interruption; weather clear</t>
  </si>
  <si>
    <t>MD-2014-017</t>
  </si>
  <si>
    <t>Forced - 03/29/14, 0901 to 0915 Cortina #2 forced out per Auburn D.O. request to close WilkinsSlough SW-15; no customer interruption</t>
  </si>
  <si>
    <t>TM-2014-0702</t>
  </si>
  <si>
    <t>Forced - 03/29/14, 1450 to 1649 Stagg #1-60kV (Stagg-SebastianiJct) forced out per Stockton D.O. request to allow testing of Terminous Sub BK which experienced trouble last evening due to bad 'C' current transformer; no customer interruption as Sebastiani Winery &amp; New Hope were transferred prior to this force out to the Lockford-Lodi #1; eventID=10198</t>
  </si>
  <si>
    <t>TE-2014-0413</t>
  </si>
  <si>
    <t>Relayed - 03/29/14, 1944 Glenn #3 relayed, tested OK; MOM Capay (1,110), Headgate &amp; Anita (2,287); rain, lightning in area but GIS shows no direct hit coincident w/ relay time; patrol found flashed bells @ 17/315, LCN created to replace insulators</t>
  </si>
  <si>
    <t>TM-2014-020</t>
  </si>
  <si>
    <t>Relayed - 03/31/14, 0239 Pit#1-Cottonwood relayed, tested OK; Burney Forest Power separated, otherwise no customer interruption; rain; 0737 Burney Forest Power paralleled; patrol found flashed insulator @ 46/402, LCN created to replace</t>
  </si>
  <si>
    <t>RM-2014-014</t>
  </si>
  <si>
    <t>Relayed - 03/31/14, 1445 RioOso-Woodland #1 relayed, tested NG; SUS KnightsLanding (1,193); rain; 1603 KnightsLanding transferred to RioOso-Woodland #2, restoring Knights Landing; 2002 line returned to service, no trouble found</t>
  </si>
  <si>
    <t>VD-2014-013</t>
  </si>
  <si>
    <t>Relayed - 04/01/14, 0617 Oleum-North Tower-Christie 115kV relayed, tested OK due to lightning strike at tower 2/17; MOM North Tower (26,879); rain, lightning; one bell found flashed due to lightning, will change out at later date</t>
  </si>
  <si>
    <t>PS-2014-007</t>
  </si>
  <si>
    <t>Relayed - 04/01/14, 0949 Malaga-Kings River Conservation District 115kV relayed, tested OK; no customer interruption; weather cloudy; caused by customer injecting current into line relay CT's at KRCD</t>
  </si>
  <si>
    <t>FR-2014-019</t>
  </si>
  <si>
    <t>Forced - 04/01/14, 1254 to 1725 Malaga-Kings River Conservation District 115kV de-energized at customer request</t>
  </si>
  <si>
    <t>FR-2014-1111</t>
  </si>
  <si>
    <t>Relayed - 04/01/14, 1351 Rio Oso-Woodland #1-115kV relayed, tested OK; MOM KnightsLanding (1,193).  Weather rain.</t>
  </si>
  <si>
    <t>VD-2014-014</t>
  </si>
  <si>
    <t>Relayed - 04/01/14, 1352 Kingsburg-Lemoore 70kV relayed, tested OK, subsequently forced out later @ 1814 to replace pole 13/1 (carpole); MOM Hardwick (2,239), Lemoore (8,509), Candlewick &amp; Leprino; SUS Armstrong &amp; ReserveOil (21); rain; 1448 MOAS-37 closed restoring ReserveOil &amp; Armstrong; eventID=10191</t>
  </si>
  <si>
    <t>FR-2014-020</t>
  </si>
  <si>
    <t>Relayed - 04/01/14, 1452 Ignacio-Bolinas #2 relayed, tested OK; MOM Olema (2,220), Stafford (5,183) &amp; Tocaloma; rain; B-C-G fault, 12.3 mi from Ignacio - patrol from 11/137 to 13/159 found no cause, no damages</t>
  </si>
  <si>
    <t>FU-2014-017</t>
  </si>
  <si>
    <t>Relayed - 04/01/14, 1614 Fulton-Calistoga relayed, tested OK; MOM Calistoga (1,673); rain</t>
  </si>
  <si>
    <t>Relayed - 04/01/14, 1704 Vaca-Parkway 230kV relayed and tested OK; no customer interruption; rain, lightning in area but no coincident strike per GIS Lightning Archives</t>
  </si>
  <si>
    <t>VD-2014-015</t>
  </si>
  <si>
    <t>Forced - 04/01/14, 1814 Kingsburg-Lemoore 70kV (HardwickJct-HanfordSwSta) forced out to replace broken pole 13/1 due to car pole (relayed earlier @ 1352); no customer interruption; 04/02/14, 0635 HardwickJct-HanfordSwSta returned to service after crew replaced pole 13/1; eventID=10191</t>
  </si>
  <si>
    <t>FR-2014-1123</t>
  </si>
  <si>
    <t>Forced -- 04/02/14, 1203 to 1919 RioOso-Woodland #1-115kV (RidgecutJct-Madison) forced out to replace 8 flashed insulators due to lightning at pole 24/148; no customer interruption; line had relayed twice before on 03/31/14 @ 1445 &amp; 04/01/14 @ 1351</t>
  </si>
  <si>
    <t>VD-2014-0289</t>
  </si>
  <si>
    <t>Relayed - 04/05/14, 0219  El Dorado PH 115kV bus relayed, tested OK; on the trouble El Dorado-Missouri Flat #1 &amp; #2-115kV lines open-ended at El Dorado PH, El Dorado PH Unit #1 &amp; Unit #2 separated; MOM El Dorado PH; rain</t>
  </si>
  <si>
    <t>VD-2014-018</t>
  </si>
  <si>
    <t>Relayed - 04/05/14, 0412 El Dorado PH 115kV bus relayed, tested NG &amp; El Dorado-MissouriFlat #1 &amp; #2-115kV lines open-ended at El Dorado PH; SUS ElDorado PH, El Dorado PH Unit #1 (offline) &amp; Unit #2 (offline); rain; RING TAILED CAT FOUND ON GEN #2 SIDE OF BANK; 0452 El Dorado-MissouriFlat #2 returned to service normal, El Dorado PH 115kV bus returned to service restoring El Dorado PH; 0511 El Dorado-MissouriFlat#1 returned to service normal; 0820 El Dorado PH Unit #1 paralleled; 0805 El Dorado PH Unit #2 paralleled</t>
  </si>
  <si>
    <t>VD-2014-017</t>
  </si>
  <si>
    <t>Relayed - 04/05/14, 2357 Tesla-LB#1-500kV relayed, did not test; weather clear; no customer interruptions; 04/06, 0043 line manually tested OK; line relayed again next day @ 0949</t>
  </si>
  <si>
    <t>LB-2014-016</t>
  </si>
  <si>
    <t>Forced - 04/06/14, 0014 to 0633 OroLoma-Canal #1-70kV (SantRita-Canal) forced out to replace 21/11 due to carpole; no customer interruption</t>
  </si>
  <si>
    <t>LB-2014-015</t>
  </si>
  <si>
    <t>Relayed - 04/07/14, 0949 Tesla-LB#1-500kV relayed, did not test (it relayed earlier on 04/05 @ 2357); no customer interruption; weather clear; phasor data shows no line fault; 0951 Tesla CB-722 failed to go to manual control via SCADA; 0952 Tesla CB-622 failed to close via SCADA; 0958 line manually tested OK via SCADA from LosBanos CB-742; 1003 line returned to service; personnel closed CBs 722 &amp; 622 due to failed SCADA &amp; automatics; 1122 set B relay forced out to investigate suspected failure; eventID=10206</t>
  </si>
  <si>
    <t>TE-2014-017</t>
  </si>
  <si>
    <t>Relayed - 04/07/14, 1153 Nicolaus-WilkinsSlough relayed, tested OK; MOM Districts 1001 &amp; 1500; weather clear; A-G fault either 1.5 mi from Dist 1001 Jct toward Dist 1001 tap or 3 mi from Dist 1001 Jct towards Knights Landing; ground patrol found burnt bird @ 1/30, burn marks on center phase insulators</t>
  </si>
  <si>
    <t>Relayed - 04/08/14, 0344 MontaVista-CoyoteSwSta 230kV relayed, tested OK; no customer interruption; weather clear; A-G fault, 6 mi out of CoyoteSwSta; patrol found nothing from 3/18 to 8/47; eventID=10201</t>
  </si>
  <si>
    <t>ME-2014-008</t>
  </si>
  <si>
    <t>Forced - 04/08/14, 0808 RM-Cottonwood #2-230kV open-ended after Cottonwood CB-292 forced out to replace hydraulic system NG hose; no customer interruption, no additional COI limitations; ETOR 04/09</t>
  </si>
  <si>
    <t>RM-2014-0308</t>
  </si>
  <si>
    <t>Relayed - 04/08/14, 0841 Vaca-LambieSwSta 230kV relayed, tested OK; no customer interruption; weather clear; patrol from 6/47 to 8/60 (C-G fault) per guidance from System Protection found no cause or damage from the relay event</t>
  </si>
  <si>
    <t>VD-2014-019</t>
  </si>
  <si>
    <t>Relayed - 04/09/14, 0630 Bridgeville-Garberville relayed, tested OK; Garberville-Laytonville (Garberville-BellSprings) de-energized, Garberville SVC tripped &amp; Kekawaka cogen separated; MOM Fruitland (1,118), FtSeward (338) &amp; Garberville (3,497 interrupted due to a clearance on Garberville-Laytonville); weather clear; 0647 Garberville SVC returned to service; 0823 Kekawaka paralleled; C-G fault 2.1 miles from FtSewardJct toward Bridgeville near pole 23/0; air patrol of whole line found no cause, no damage</t>
  </si>
  <si>
    <t>HM-2014-007</t>
  </si>
  <si>
    <t>Forced - 04/10/14, 0812 to 1528 Reedley-Orosi 70kV (DunlapJct-Reedley) forced out to replace pole 1/11 due to car pole; no customer interruption; eventID=10209</t>
  </si>
  <si>
    <t>FR-2014-1170</t>
  </si>
  <si>
    <t>Relayed - 04/11/14, 0639 WestSacto-Brighton relayed, tested OK; MOM Deepwater (8,298); weather clear; Protection rpts fault on Deepwater #2 Tap which is 2.3 mi long; flashed insulators found @ 2/4 due to contamination (bird excrement); will replace insulators &amp; wash in near future under LCN process</t>
  </si>
  <si>
    <t>VD-2014-020</t>
  </si>
  <si>
    <t>Relayed - 04/12/14, 0701 Ravenswood-SanMateo 115kV relayed, tested OK; no customer interruption; weather clear; LIKELY ANIMAL (bird, may have sunk in the Bay as that's where tower is located) CONTACT AT TOWER 1/10 - MINIMAL PITTING ON THE B PHASE SHOE. NO DAMAGE TO THE LINE &amp; DOESN'T NEED TO BE WORKED ON AT THIS TIME; C-G fault, 1.4 mi from Ravenswood</t>
  </si>
  <si>
    <t>SA-2014-003</t>
  </si>
  <si>
    <t>Forced - 04/12/14, 1825 Ignacio-Alto #1 open ended after Alto 60kV bus sect E forced out due to gassing (acetylene) B phase on Alto 60/12kV BK3 (1961 vintage); 2055 line &amp; bus sect E returned to service after crew installed temp B phase on Alto BK3; new bank on site, scheduled to be installed by September 2014</t>
  </si>
  <si>
    <t>FU-2014-019</t>
  </si>
  <si>
    <t>Forced - 04/14/14, 0303 to 1534 Arvin-Edison 115kV tap forced out to replace pole 0/12 damaged by hit &amp; run car (normally taps off Kern-Tevis-Stockdale-Lamont, but also taps off WheelerRidge-Lamont); SUS Arvin Edison Water Storage District (Pump Storage Facility)</t>
  </si>
  <si>
    <t>MD-2014-018</t>
  </si>
  <si>
    <t>Relayed - 04/15/14, 0734 Palermo-Nicolaus relayed, tested OK; MOM E-Marysville (4,912); weather clear; patrol FOUND BALLOON STRING ON TWR 21/155. NO DAMAGE FOUND</t>
  </si>
  <si>
    <t>TM-2014-022</t>
  </si>
  <si>
    <t>Relayed - 04/15/14, 1414 Drum-RioOso #1 relayed, tested OK; DutchFlat #2 PH separated; MOM Brunswick 115/12kV BK1 (7,097); weather clear; 1456 DutchFlat #2 PH paralleled; C-G fault, ~20 mi from Brunswick tap towards RioOso; at structure 33/239 patrol found broken suspension insulators; several sticks/ branches + small grass fire; looks like bird's nest in open area that went bad</t>
  </si>
  <si>
    <t>VD-2014-021</t>
  </si>
  <si>
    <t>ETL.8860</t>
  </si>
  <si>
    <t>KERN-FRUITVALE</t>
  </si>
  <si>
    <t>Relayed - 04/15/14, 1455 Kern-Fruitvale relayed, tested NG; Fruitvale 70kV bus de-energized; SUS Fruitvale (5,572); weather clear; 1623 line returned to service restoring Fruitvale 70kV bus; found NG set 'A' relay on Kern PP CB 12 as possible cause, relay was cut out, line tested OK; 1636 all customers energized following Banks #1 &amp; #2 transmission source being restored; eventID=10216</t>
  </si>
  <si>
    <t>MD-2014-019</t>
  </si>
  <si>
    <t>Forced - 04/16/14, 0426 to 0813 Kingsburg-Lemoore 70kV (HanfordJct-Lemoore) forced out due to NG bond wire on pole 1/0; no customer interruption; eventID=10219</t>
  </si>
  <si>
    <t>FR-2014-023</t>
  </si>
  <si>
    <t>Relayed - 04/16/14, 0612 Christie-WillowPass relayed, tested OK; MOM Stauffer, Urich &amp; Kinder Morgan; weather clear; fault 3-phase fault, 10.2 from Christie, patrol found goose bet 1/59-60; no damage to conductor</t>
  </si>
  <si>
    <t>PS-2014-008</t>
  </si>
  <si>
    <t xml:space="preserve">Relayed - 04/18/14, 1357 Humboldt-Trinity 115kV manually tested NG from scheduled work TO REPLACE CONNECTORS FROM POLE 50/0 TO 112/0; 1811 line manually tested NG after patrol found not trouble; 1828 line tested OK from Humboldt; suspect NG relay at Trinity; 1831 line returned normal </t>
  </si>
  <si>
    <t>RM-2014-0203</t>
  </si>
  <si>
    <t xml:space="preserve">Relayed - 04/19/14, 0640 RioOso-Woodland #1-115kV relayed, tested OK, but remained open-ended at Woodland; MOM KnightsLanding (1,092); weather clear; 0839 Woodland CB-132 closed returning line normal;  CB-132 remained open after relay due to NG control handle; parts on order to schedule repair at later date; patrol planned for Monday, 4/21; </t>
  </si>
  <si>
    <t>VD-2014-022</t>
  </si>
  <si>
    <t>Relayed - 04/20/14, 0610 FultonJct-Vaca 115kV relayed, tested OK; MOM Matheson Tri Gas; weather clear; patrol found flashed insulators at structure 51/321; unclear cause, but may have been related to paint job about a year ago (traces of paint showing on flashed insulators); LCN created to replace insulators</t>
  </si>
  <si>
    <t>VD-2014-023</t>
  </si>
  <si>
    <t>Relayed - 04/21/14, 0606 Exchequer-Yosemite 70kV relayed, tested OK; MOM BearValley (2,480), SaxonCreek, IndianFlat (591), ArchRock &amp; Yosemite; weather clear</t>
  </si>
  <si>
    <t>LB-2014-019</t>
  </si>
  <si>
    <t>Forced - 04/21/14, 1619 to 1813 Cascade CB-122 forced out to add SF6 gas, open ending CragView-Cascade 115kV; no customer interruption</t>
  </si>
  <si>
    <t>RM-2014-015</t>
  </si>
  <si>
    <t>Forced - 04/22/14, 0016 to 0758 Diablo-Mesa 230kV open-ended at Diablo Canyon after CB-282 forced out due to apparent failure of set 'A' &amp; 'B' relays (inadequate protection for line); DCPP start-up power now on single source from MorroBay; found NG set "B" relay (cut out), Set "A" relay cut back in (adequate line protection in service); will investigate why alarming showed both relays bad)</t>
  </si>
  <si>
    <t>DW-2014-0</t>
  </si>
  <si>
    <t>Olive Sw Sta-White River</t>
  </si>
  <si>
    <t>Relayed - 04/22/14, 0720 OliveSwSta-WhiteRiver 115kV relayed, did not test by design while crew working on DTT circuit; SUS WhiteRiver PV; weather clear; 1027 line returned to service after crew isolated future WhiteRiver PV DTT relay; eventID=10244</t>
  </si>
  <si>
    <t>FR-2014-1127</t>
  </si>
  <si>
    <t>Relayed - 04/22/14, 1332 Hartley-ClearLake 60kV relayed, tested OK; no customer interruption; weather clear; suspect oak tree contact during winds near 23/2 to 23/5, but no burn marks or any damage found</t>
  </si>
  <si>
    <t>FU-2014-0</t>
  </si>
  <si>
    <t>Forced - 04/23/14, 0736 to 1115 Woodleaf-Palermo 115kV forced out to replace woodpecker damaged pole 15/156; SUS Kanaka (offloaded by N.V.D.O.), Woodleaf PH (offline), Sly Creek PH (offline), Forbestown PH (offline) &amp; Deadwood Creek (offline)</t>
  </si>
  <si>
    <t>TM-2014-0782</t>
  </si>
  <si>
    <t>Forced - 04/23/14, 1649 to 1808 Shafter-RioBravo 115kV de-energized to force out RioBravo 115/12kV BK3 (3,692, 55,380) due to oil leak on high side bushings; eventID=10235</t>
  </si>
  <si>
    <t>MD-2014-020</t>
  </si>
  <si>
    <t>Forced - 04/23/14, 1741 CragView-Cascade 115kV forced out to repair Cascade CB-122 SF6 gas leak; 04/24/14, 1449 line returned to service after crew repaired leak &amp; added SF-6 gas</t>
  </si>
  <si>
    <t>RM-2014-0341</t>
  </si>
  <si>
    <t>Relayed - 04/24/14, 0915 Metcalf-Edenvale #1 115kV relayed, tested OK; MOM IBM  Harry Road; weather clear; CUSTOMER HGST SAW BIRD CONTACT OUTSIDE OF ITS SUB ON A TLINE AT TIME OF OUTAGE - FOUND BIRD CONTACT ON TWR 4/26, LINE OK TO REMAIN IN SERVICE BUT MAY NEED A LATER CLEARANCE TO REMOVE A HAWK'S NEST</t>
  </si>
  <si>
    <t>ME-2014-009</t>
  </si>
  <si>
    <t>Forced - 04/24/14, 1353 to 2135 Geysers #3-Cloverdale 115kV open ended after Cloverdale CB-132 forced out to repair NG charging spring (similar to 05/19/12 event FU-2012-032?)</t>
  </si>
  <si>
    <t>FU-2014-021</t>
  </si>
  <si>
    <t>Forced -- 04/24/14, 1603 to 1644 Kern-Tevis-Stockdale 115kV line open ended after Kern PP CB-232 opened to provide additional load for load &amp; direction checks at Stockdale</t>
  </si>
  <si>
    <t>MD-2014-0358</t>
  </si>
  <si>
    <t>Relayed - 04/25/14, 0907 Friant-Coppermine 70kV relayed, tested OK; Friant PH separated on the trouble; rain; 1623 FriantPH paralleled</t>
  </si>
  <si>
    <t>FR-2014-024</t>
  </si>
  <si>
    <t xml:space="preserve">Relayed - 04/25/14, 1033 Drum-GrassValley-Weimar 60kV relayed, properly did not test, and then manually tested OK @ 1035; MOM BonnieNook (1,030), CapeHorn, ShadyGlen (2,605) &amp; Rollins PH (offline); Alta PH separated on the trouble; rain  (ILIS showing Weimar (2,115) also tripped?); 1053 Alta PH paralleled; C-G fault, 1.7 mi from Drum PH towards Bonnie Nook tap; </t>
  </si>
  <si>
    <t>VD-2014-024</t>
  </si>
  <si>
    <t>Relayed - 04/25/14, 1039 Friant-Coppermine 70kV relayed, tested NG; SUS Friant PH (offline from previous trip @ 0907); rain; 1528 line tested OK &amp; returned to service normal from trouble after patrol found flashed avian fouling insulators at pole 1/14 due to avian fouling (nesting mat'l); eventID=10243</t>
  </si>
  <si>
    <t>FR-2014-025</t>
  </si>
  <si>
    <t>Forced -- 04/25/14, 1408 to 1516 RioBravo CB-112 de-energized per Kern D.O. request to close RioBravo SW195 on a dead bus &amp; energize &amp; test RioBravo 115/12kV BK3 after oil leak repairs; 1516 RioBravo 115/12kV BK3 normal</t>
  </si>
  <si>
    <t>KINGSBURG-WAUKENA SW STA</t>
  </si>
  <si>
    <t xml:space="preserve">Relayed - 04/25/14, 1449  Kingsburg-Waukena 115kV relayed, tested OK; no customer interruption; rain; A-G fault, 5.5 mi out; at 4.6 mi 30/225 bailing wire wrapped over conductor into insulators, possible caused by nest building by birds in flight </t>
  </si>
  <si>
    <t>FR-2014-026</t>
  </si>
  <si>
    <t>ETL.8250</t>
  </si>
  <si>
    <t>CLAY-MARTEL</t>
  </si>
  <si>
    <t>Relayed - 04/25/14, 1454 Clay-Martell 60kV relayed, tested OK; MOM Oleta (2,667) &amp; Ione (751); rain; A-G fault 1.4 MILES FROM OLETA TOWARD MARTELL - POLE 33/499; found lightning strike at 32/488</t>
  </si>
  <si>
    <t>TE-2014-018</t>
  </si>
  <si>
    <t>Relayed - 04/25/14, 1520 ValleySprings #2 60kV relayed, tested OK; MOM Pardee PH (offline); rain; fault 11.2 MILES FROM VALLEY SPRINGS POLE 11/206; lightning strike @ 10/196, line subsequently forced out on 04/29/14 to effect repairs on center phase insulator</t>
  </si>
  <si>
    <t>TE-2014-019</t>
  </si>
  <si>
    <t>Relayed - 04/25/14, 1605 Helm-StroudSwSta relayed, tested OK; MOM Stroud (318), &amp; StroudSwSta-Stroud 70kV de-energized &amp; Stroud Solar Station separated; rain; StroudSwSta-Stroud transferred to StroudSwSta-Schindler 70kV source due to summer set-ups; lightning at POLE 1/8, ALL 3 PHASE INSULATORS FLASHED; LINE OK FOR SERVICE</t>
  </si>
  <si>
    <t>FR-2014-027</t>
  </si>
  <si>
    <t>Relayed - 04/25/14, 1605 Helm-StroudSwSta 70kV relayed, tested OK; MOM Stroud (321); on the trouble StroudSwSta-Stroud 70kV de-energized &amp; Stroud Solar Station separated; rain; StroudSwSta-Stroud transferred to StroudSwSta-Schindler 70kV source due to summer set-ups; lightning at POLE 1/8, ALL 3 PHASE INSULATORS FLASHED; LINE OK FOR SERVICE</t>
  </si>
  <si>
    <t>Relayed - 04/26/14, 0813 Pitt #1-Cottonwood 230kV relayed, tested OK; MOM Burney Forest Power (offline); weather cloudy; air patrol found 2 flashed bells on C-phase @ structure 15/120, suspected cause bird's nest construction</t>
  </si>
  <si>
    <t>RM-2014-016</t>
  </si>
  <si>
    <t>Relayed - 04/27/14, 1843 Stanislaus-MelonesSwSta-Manteca #1-115kV relayed, tested OK; MOM Frogtown (5,922) &amp; Avena (2,059); weather clear; patrol found at 38/244 apparent bird strike; LCN created to effect further mitigation</t>
  </si>
  <si>
    <t>TE-2014-020</t>
  </si>
  <si>
    <t>Forced - 04/28/14, 1038 to 2022 Pittsburg-Clayton #3 forced out for safety during re-conductoring of Pitt-Tesla #1 &amp; #2-230kV lines; no customer interruption; OE reports this will be a daily clearance until 05/02, and that the system will be able to handle this outage with the anticipated temperature rise later this week; CAISO has been notified, apparent miscommunication on original clearance request</t>
  </si>
  <si>
    <t>PS-2014-1006</t>
  </si>
  <si>
    <t>Forced - 04/28/14, 1047 to 1308 Fairhaven #1-60kV tap forced out of service per customer request; SUS Humboldt Bay Harbor District</t>
  </si>
  <si>
    <t>HM-2014-0069</t>
  </si>
  <si>
    <t>Forced - 04/29/14, 0824 to 1717 Pittsburg-Clayton #3-115kV forced out for safety during reconductor work on Pitt-Tesla #1 &amp; #2-230kV lines; no customer interruption; daily clearance from 04/28 to 05/02 - system will be able to handle this outage w/ anticipated temp rise; CAISO notified, apparent miscommunication on original clearance request</t>
  </si>
  <si>
    <t>Forced - 04/29/14, 1639 ValleySprings#2 (PardeeJct-HarneyLane) forced out to replace damaged center phase insulator at pole 10/196 (lightning strike from last Friday); SUS Pardee PH Unit #2 (offline); ETOR 05/01; 05/01, 1412 sect returned to service, line normal</t>
  </si>
  <si>
    <t>TE-2014-0479</t>
  </si>
  <si>
    <t>Forced - 04/29/14, 2035 to 2117 Drum-Summit #2-115kV open ended after California CB-102 (NV Energy) forced out to add SF-6 gas; no customer interruption</t>
  </si>
  <si>
    <t>VD-2014-NA</t>
  </si>
  <si>
    <t>Relayed - 04/30/14, 1100 Midway-Temblor 115kV relayed, tested OK; MOM Belridge 1A &amp; Belridge 1B; PSE McKittrick cogen separated on the trouble; weather clear; A-G FAULT, APPROX 6.5 MI out of Midway; patrol on 05/02 found broken pole 6/74 w/ conductor about 1 ½ feet off ground; 05/02/14, 1245 Midway-BelridgeJct forced out to replace pole 6/74</t>
  </si>
  <si>
    <t>MD-2014-022</t>
  </si>
  <si>
    <t>Forced - 05/02/14, 1225 to 1643 Midway-BelridgeJct sect forced out to replace pole 6/74 after patrol on 05/02 found broken pole 6/74 w/ conductor about 1 ½ feet off ground (line had relayed, tested OK two days earlier on 04/30 @ 1100); ET wire not on ground or object, not detached from its design position</t>
  </si>
  <si>
    <t>MD-2014-023</t>
  </si>
  <si>
    <t>Relayed - 05/03/14, 1345 Ravenswood #2-115kV bus sect E relayed, tested OK; on the trouble Ravenswood-PaloAlto #1 &amp; #2, and Ravenswood-Ames #1-115kV lines open-ended at Ravenswood; Ravenswood-Ames #2-115kV relayed, did not test; no customer interruption; weather clear; scheduled relay work (SA-2014-0329) on 115kV bus section 1E was in progress at Ravenswood; 1717 Ravenswood-Ames #2 returned to service after no trouble found; eventID=10337</t>
  </si>
  <si>
    <t>SA-2014-004</t>
  </si>
  <si>
    <t>Relayed - 05/03/14, 2040 Ravenswood-Ames #2-115kV open-ended after Ames CB-362 tripped open &amp; locked out, cause unknown; no customer interruption; weather clear; 2134 line restored normal, no trouble found</t>
  </si>
  <si>
    <t>SA-2014-0329</t>
  </si>
  <si>
    <t>Relayed - 05/04/14, 0036 Smartville-Marysville relayed, tested OK; MOM Yuba &amp; BrownsValley (571); 3-phase fault, 8.5 mi from Smartville towards GrassValley; weather clear; aerial patrol found Yuba City tap (private tap) had a Cottonwood tree on fire (veg mgmt notified); also found at structure 7/133 newly developed osprey nest; further found at structure 7/135 burn marks on jumpers; finally @ 8/157 fire retardant contamination found on insulator string; no definitive cause pinpointed for why line relayed, but several items ID'd for repair</t>
  </si>
  <si>
    <t>TM-2014-024</t>
  </si>
  <si>
    <t>Relayed - 05/04/14, 0609 ElkCreek tap relayed, tested OK (Aware Time=0833); MOM ElkCreek (919); StoneyGorge separated; weather clear; 0620 Stony Gorge paralleled; B-G fault, 4.5 mi from ElkCreek Jct towards StonyGorge; patrol found DEAD BIRD @ 5/91 w/ FLASHED INSulators; LINE OK FOR SERVICE, LCN created to replace flashed insulators</t>
  </si>
  <si>
    <t>TM-2014-025</t>
  </si>
  <si>
    <t>Forced - 05/04/14, 0740 to 1400 Herdlyn-Balfour 60kV (HerdlynJct-MiddleRiverJct) forced out of service due to carpole at pole 0/9; no customer interruption</t>
  </si>
  <si>
    <t>TE-2014-0493</t>
  </si>
  <si>
    <t>Forced - 05/05/14, 1118 to 1150 &amp; 1501 to 1522 Weber-Tesla 230kV open ended after Weber CB-242 forced out along w/ Weber 230kV bus sect F for switching to force out Weber #2/2a-230/60kV transformer banks damaged by 3rd party yesterday; no customer interruption</t>
  </si>
  <si>
    <t>TE-2014-0494</t>
  </si>
  <si>
    <t xml:space="preserve">Relayed - 05/05/14, 1741 Palermo-Nicolaus 115kV relayed, test OK; MOM E-Marysville (2,163); lightning in area, but GIS shows no direct hit on line at time of relay; System Protection reports C-G fault, 1.5 mi from Palermom suggests patrol bet structures 011/011 &amp; 003/022; </t>
  </si>
  <si>
    <t>TM-2014-026</t>
  </si>
  <si>
    <t>Relayed - 05/05/14, 1921 (Aware Time = 05/06/14 @ 0840) Exchequer-Yosemite relayed, tested OK; MOM BearValley (2,479), IndianFlat (591), Yosemite, ArchRock &amp; SaxonCreek; A-G fault, w/in 1 mile of N.O. SW39; aerial patrol found nothing there, nor at another fault location provided which was 8 miles from SaxonCreek towards Indian Flat</t>
  </si>
  <si>
    <t>LB-2014-020</t>
  </si>
  <si>
    <t>Relayed - 05/06/14, 0522 Helm-Kerman 70kV relayed, tested OK; MOM San Joaquin (2,024), Fresno Cogen &amp; Kerman (7,557); weather clear; 0800 Kerman-Fresno CogenJct) forced out to replace pole 13/4 due to car pole; 1746 line returned to service normal</t>
  </si>
  <si>
    <t>MD-2014-1218</t>
  </si>
  <si>
    <t>Relayed - 05/07/14, 0315 Nicolaus-Wilkins Slough 60kV relayed, tested OK; MOM District 1001 Metering &amp; Carnack; weather clear; ground patrol conducted sans fault info found no cause; 1.5 mi from Dist 1500 Jct tap twds SW-49, A-B phase fault; follow up patrol found nothing</t>
  </si>
  <si>
    <t>VD-2014-026</t>
  </si>
  <si>
    <t>Relayed - 05/07/14, 1552 Geyser #9-Lakeville 230kV relayed, properly did not test; Geysers #13, #18, #20, Sonoma PP, Calistoga Geothermal SantaFe &amp; NCPA #1 &amp; #2 separated; weather clear; 30 mins delay for return due to UG section; 1650 line manually tested OK; 1702 Calistoga Geothermal paralleled; 1706 SantaFe paralleled; 1801 Calpine Geyser's Sonoma PP Unit synchronized to system; 1828 NCPA #1 paralleled; 1844 NCPA #2 paralleled; 1835 Calpine Geysers reports it's isolated CB 910's "Fire Deluge System" due to false signal sent at 1552 (probable cause of relay on Geysers #9-Lakeville); 1959 Geysers #13 paralleled; 2008 Geysers #18 paralleled; 2017 Geysers #20 paralleled</t>
  </si>
  <si>
    <t>FU-2014-022</t>
  </si>
  <si>
    <t>Relayed - 05/08/14, 0910 Volta-Deschutes 60kV relayed, tested OK; no customer interruption; weather clear; A-C phase fault; bird (buzzard) found at 0/3</t>
  </si>
  <si>
    <t>RM-2014-017</t>
  </si>
  <si>
    <t>Forced - 05/08/14, 1724 to 1931 MontaVista-Saratoga 230kV open ended after MontaVista CB-212 forced out to replace NG overvoltage relay - PROBLEM WITH POT DEV (CCVT) CAUSING LOSS OF POT TO RELAY; no customer interruption</t>
  </si>
  <si>
    <t>ME-2014-012</t>
  </si>
  <si>
    <t>Forced - 05/08/14, 2020 to 2144 Tesla-Newark #2-230kV open-ended after Tesla CBs 2312 &amp; 2412 opened per OE recommendation for load and direction checks on Tesla CB 332; no customer interruption</t>
  </si>
  <si>
    <t>TE-2014-0468</t>
  </si>
  <si>
    <t>Forced - 05/08/14, 2243 Smyrna-Semitropic-Midway 115kV open-ended after Semitropic CB 132 forced out to repair SF6 gas leak &amp; add SF6 gas; no customer interruption; 05/09/14, 0023 CB 132 returned to service after crew replaced NG "O" rings on SF6 leak detector and added SF6 gas</t>
  </si>
  <si>
    <t>MD-2014-0600</t>
  </si>
  <si>
    <t>Forced - 05/10/14, 0805 to 1319 Ravenswood-Ames #2-115kV forced out to repair breaker failure relay for Ravenswood CB-142; no customer interruption</t>
  </si>
  <si>
    <t>ME-2014-0361</t>
  </si>
  <si>
    <t>ETL.7472</t>
  </si>
  <si>
    <t>SCHULTE SW STA-KASSON-MANTECA</t>
  </si>
  <si>
    <t>Relayed - 05/10/14, 2244 SchulteSwSta-Kasson-Manteca 115kV relayed, tested NG; no customer interruption; wind; fault location 12.3 miles from Schulte; new fault location 2.5 miles from Manteca Sub; patrol found no trouble; 05/11/14, 0342 line manually tested NG; 0409 SchulteSwSta-KassonJct returned to service; 0430 KassonJct-Manteca cleared to repair NG hardware on top phase conductor at tower 21/154; 1029 line returned normal</t>
  </si>
  <si>
    <t>TE-2014-023</t>
  </si>
  <si>
    <t>Relayed - 05/11/14, 0520 MontaVista-CoyoteSwSta 230kV relayed, tested OK; no customer interruption; weather clear; A-G FAULT 5.73 MILES OUTSIDE OF COYOTE SW STA; found @ 6/38 top phase flashed insulators; Golden Eagle's nest with chicks at this location; LCNotification created to replace insulators</t>
  </si>
  <si>
    <t>ME-2014-013</t>
  </si>
  <si>
    <t>Relayed - 05/11/14, 0553 Bridgeville-Garberville 60kV relayed, tested OK; MOM Fruitland (1,123) &amp; FtSeward (337); weather clear; B-G fault, 15 mi from Garberville; ground patrol from 18/9 to 25/16 found burnt x-arm @ 19/7, but no specific cause for damage</t>
  </si>
  <si>
    <t>HM-2014-008</t>
  </si>
  <si>
    <t>ETL.3125</t>
  </si>
  <si>
    <t>10250U</t>
  </si>
  <si>
    <t>P-X #2</t>
  </si>
  <si>
    <t>Forced - 05/11/14, 1506 to 1550 P-X #2-115kV cable forced out from scheduled work on H-P #3 115kV due to NG Hunters Point CB-382; no customer interruption; crew isolated CB-382 (ring bus) @ 1543 due to internal arcing on "C" phase; no ETOR</t>
  </si>
  <si>
    <t>SA-2014-0418</t>
  </si>
  <si>
    <t>Relayed - 05/12/14, 0807 GoldHill-Bellota-Lockeford 115kV relayed, tested OK; Camanche PH separated; no customer interruption; weather clear.  0902 Camanche PH paralleled; C-G fault, 5.9 mi from GoldHill near structure 41/249; patrolled from 39/239 to 42/259, and @ 40/242 found non-ceramic insulator failure w/out req'd grating ring attached; LCN created to replace this insulator, and will inspect line for other instances where grating ring absent</t>
  </si>
  <si>
    <t>TE-2014-024</t>
  </si>
  <si>
    <t>Forced - 05/12/14, 1342 Ignacio-San Rafael #3-115kV open-ended after San Rafael CB-142 forced out from scheduled work due to failure to close (failed control valve); no customer interruption; ETOR 05/13; 05/13/14, 1823 SanRafael CB 142 returned to service after NG closing coil was replaced</t>
  </si>
  <si>
    <t>FU-2014-0253</t>
  </si>
  <si>
    <t>Relayed - 05/12/14, 2027 Cottonwood-Benton #1-60kV relayed, tested OK; MOM Anderson (3,622) &amp; Girvan (2,762); weather clear; 3 phase to ground fault, 7 mi from Anderson towards Benton, close to structure 5/128; linked to Jessup 1102 underbuild transformer failure (ILIS 14-0031267)</t>
  </si>
  <si>
    <t>RM-2014-018</t>
  </si>
  <si>
    <t>Relayed - 05/13/14, 0840 Kilarc-CedarCreek relayed, did not test due to established non-test; SUS CedarCreek (783); CloverCreek &amp; Kilarc PHs separated; weather clear; 1025 CedarCreek restored by N-Valley D.O., contract crew moving center phase at pole 3/82 dropped conductor causing relay; no injuries; 1044 to 1451 line cleared to effect repairs; break point had lost 50% of its original size, Asset Strategy to review; check of out history back to 1992 showed nothing for this particular pole location &amp; GIS Lightning Archives back to 2011 showed no strikes; eventID=10277</t>
  </si>
  <si>
    <t>RM-2014-019</t>
  </si>
  <si>
    <t>Forced - 05/13/14, 1146 to 2259 LiveOak-Kern Oil 115kV open ended after KernOil CB-132 forced out per OE recommendation due to hot spot on Kern Oil SW-161</t>
  </si>
  <si>
    <t>MD-2014-026</t>
  </si>
  <si>
    <t>Forced - 05/13/14, 2124 MiddleFork-GoldHill 230kV de-energized after MiddleFork CB-212 opened to alleviate high voltage at MiddleFork due to scheduled outage on GoldHill CB-242; 05/14/14, 1256 line energized</t>
  </si>
  <si>
    <t>VD-2014-0279</t>
  </si>
  <si>
    <t>Relayed - 05/14/14, 0634 Nicolaus-Marysville &amp; Smartville-Nicolaus #1 60kV lines relayed, tested OK due to failed insulator contacting bonding wire at pole 17/370; MOM Plumas (3,507) &amp; Wheatland (3,260); weather clear</t>
  </si>
  <si>
    <t>TM-2014-027</t>
  </si>
  <si>
    <t>TM-2014-028</t>
  </si>
  <si>
    <t>Forced - 05/14/14, 1135 KernOil #2-115/12kV xfmr forced out per Kern D.O. request; on the trouble KernOil-Dexzel 115kV de-energized; KernOil-Witco 115kV open-ended at KernOil; SUS Dexzel (offline) &amp; KernOil #2-115/12kV xfmr (5,376); 1144 KernOil-Witco returned normal energizing KernOil 115kV bus sect E; 1152 KernOil-Dexzel energized restoring Dexzel; 1209 Kern D.O. reports all customers restored via distribution back ties; 1625 Dexzel paralleled; no ETOR; eventID=10284</t>
  </si>
  <si>
    <t>MD-2014-027</t>
  </si>
  <si>
    <t>Relayed - 05/14/14, 1156 Woodleaf-Palermo relayed, tested NG; SUS Kanaka; Woodleaf, SlyCreek &amp; Forbestown PHs &amp; Deadwood Creek Generator separated; weather clear; reports of smoke bet KanakaJct &amp; ForbestownPH, CDF notified; 1413 Palermo CB-172 closed energizing Palermo-Kanaka restoring Kanaka; top phase down on 3 pole structure w/ burned top at 4/43; failed insulator went to grd thru guy, xarm came down, arc flash ignited a fire; 1413 Palermo-Kanaka returned to service; 1640 KanakaJct-ForbestownJct cleared to replace pole 4/43; 05/15/14, 0435 KanakaJct-ForbestownJct returned to service restoring Woodleaf, SlyCreek &amp; Forbestown PHs &amp; DeadwoodCreek Gen; eventID=10287</t>
  </si>
  <si>
    <t>TM-2014-029</t>
  </si>
  <si>
    <t>Forced - 05/14/14, 1943 Divide-Cabrillo #2 forced out to clear Manville 115kV tap due to fire in area caused by a customer-owned distribution line failure; SUS Manville; 2011 Manville 115kV tap cleared to replace 2 burnt poles &amp; customer to repair Manville CB-172; 2013 Divide-ManvilleJct returned to service; 05/15/14, 1508 Manville 115kV tap returned to service after crew replaced burnt poles 4/56C &amp; 4/57C restoring Manville</t>
  </si>
  <si>
    <t>DW-2014-011</t>
  </si>
  <si>
    <t>Relayed - 05/15/14, 1048 Kingsburg-Corcoran #1-115kV relayed, tested OK; no customer interruption; weather clear; C-G fault, 13.5 mi from Kingsburg to Corcoran, near 24/179 (+/- one mile)</t>
  </si>
  <si>
    <t>FR-2014-029</t>
  </si>
  <si>
    <t>Forced - 05/16/14, 0342 to 0659 Coalinga#1-SanMiguel open ended after Coalinga CB-32 opened per OE recommendation due to forced outage of JayneSwSta-Coalinga 70kV (JayneSwSta-Jacalitos)</t>
  </si>
  <si>
    <t>FR-2014-1236</t>
  </si>
  <si>
    <t>Forced - 05/16/14, 0455 to 0640 JayneSwSta-Coalinga 70kV (JayneSwSta-Jacalito) forced out to repair center phase floater at pole 0/12; no customer interruption</t>
  </si>
  <si>
    <t>Relayed - 05/16/14, 0953 to 1318 LosBanos-SanLuis #1-230kV open-ended after LosBanos CB-212 tripped due to NG zone 2 back up relay; no customer interruption; weather clear; ETOR 06/15/14</t>
  </si>
  <si>
    <t>LB-2014-021</t>
  </si>
  <si>
    <t>Relayed - 05/17/14, 0859 MontaVista #1-230kV bus relayed, tested OK DURING SWITCHING OF ME-14-0126; on the trouble MontaVista-Jefferson #1 &amp; Metcalf-MontaVista #3-230kV lines open-ended at MontaVista; Monta Vista #2-230/115kV xfmr open-ended on high side; MontaVista-Saratoga 230kV &amp; MontaVista 230kV shunt cap bk steps #1, #2, #3, #4, #5 &amp; #6 de-energized; no customer interruption; 1347 MontaVista 230kV shunt cap bk steps #1, #2, #3, #4, #5 &amp; #6 energized; 1456 MontaVista-Saratoga energized; similar event to one that happened on 01/19/10 described in eventID=7035; eventID=10292</t>
  </si>
  <si>
    <t>ME-2014-014</t>
  </si>
  <si>
    <t>Relayed - 05/19/14, 1151 Ravenswood-Ames #1 115kV relayed, tested OK; MOM CCSF; weather clear; MIDDLE ARM TOP PHASE FOUND MULTIPLE BIRDS NESTS ON TWR 5/34 &amp; 1 DEAD BIRD (FRESH KILL) DRAPPED OVER MIDDLE ARM ON TWR; NO DAMAGE to facilities</t>
  </si>
  <si>
    <t>ME-2014-015</t>
  </si>
  <si>
    <t>Relayed - 05/19/14, 1548 LasPositas-Vasco 60kV relayed, tested OK; MOM Vasco (3,320); on the trouble Frick, Zond &amp; SeaWest separated; weather clear; found burnt open jumper on Frick SW-63 (not a PG&amp;E asset)</t>
  </si>
  <si>
    <t>NE-2014-005</t>
  </si>
  <si>
    <t>Relayed - 05/19/14, 2024 Paradise-TM 115kV relayed, tested OK; no interruptions, lightning in area</t>
  </si>
  <si>
    <t>TM-2014-030</t>
  </si>
  <si>
    <t>Relayed - 05/19/14, 2029 Centerville-TM-Oroville 60kV relayed, tested OK (coincident w/ Paradise-TM &amp; Paradise-Butte);; MOM Clark Road (1,466); on the trouble Forks of the Butte PH tripped out of section; per GIS, lightning strike just s/o Paradise Jct (all 3 circuits same ROW) - twr 3/75, lightning hit insulators</t>
  </si>
  <si>
    <t>TM-2014-031</t>
  </si>
  <si>
    <t>Relayed - 05/19/14, 2029 Paradise-Butte 115kV relayed, tested OK (coincident w/ Centerville-TM-Oroville &amp; Paradise-TM); no customer interruption; per GIS, lightning strike just s/o Paradise Jct (all 3 circuits same ROW) - 2/31 &amp; 2/32, flashed insulators</t>
  </si>
  <si>
    <t>TM-2014-032</t>
  </si>
  <si>
    <t>Relayed - 05/19/14, 2029 Paradise-TM 115kV relayed, tested OK (coincident w/ Centerville-TM-Oroville &amp; Paradise-Butte); no interruption; per GIS, lightning strike just s/o Paradise Jct (all 3 circuits same ROW) - tower 2/31</t>
  </si>
  <si>
    <t xml:space="preserve">Relayed - 05/20/14, 0051 Exchequer-Yosemite 70kV relayed, tested OK; MOM BearValley (2,482), SaxonCreek, IndianFlat (591), Yosemite &amp; ArchRock; lightning in BriceburgJct-Mariposa tap area; patrol found flashed insulators at twr 30/158 </t>
  </si>
  <si>
    <t>LB-2014-022</t>
  </si>
  <si>
    <t>Relayed - 05/20/14, 0452 CallendarSS-Mesa relayed, tested NG &amp; Oceano-CallendarSS tripped out of section; SUS UnionOil; weather clear; 0625 Oceano-CallendarSS returned to service restoring UnionOil; CallendarSS bypass SW-339 center phase conductor fell down on bottom phase conductor at pole 23/12A; 0903 crew cut in clear NG SW-339, placed on COE; 0917 line restored; eventID=10406</t>
  </si>
  <si>
    <t>DW-2014-012</t>
  </si>
  <si>
    <t>ETL.2394</t>
  </si>
  <si>
    <t>OCEANO-CALLENDAR SW STA</t>
  </si>
  <si>
    <t>DW-2014-013</t>
  </si>
  <si>
    <t>Relayed - 05/20/14, 0847 Dixon-Vaca #2-60kV relayed, tested OK; MOM Batavia &amp; MainePrairie; weather cloudy; fault near SW-87 per System Protection; per TL Maint, appears to be a 3rd party contractor WPE when stringing fiber wire</t>
  </si>
  <si>
    <t>VD-2014-028</t>
  </si>
  <si>
    <t>Relayed - 05/20/14, 0906 Garberville-Laytonville 60kV relayed, tested OK; on the trouble Kekawaka cogen separated; weather cloudy; 0920 Kekawaka paralleled; C-G fault, 5.9 mi from Laytonville towards Garberville, patrol found nothing</t>
  </si>
  <si>
    <t>HM-2014-009</t>
  </si>
  <si>
    <t>Forced - 05/20/14, 0928 to 1513 WindFarms 60kV Tap (taps off of LasPositas-Vasco which relayed, tested OK yesterday @ 1548) forced out per customer request to replace damaged jumper on Frick SW-63; SUS Frick, Zond &amp; SeaWest</t>
  </si>
  <si>
    <t>NE-2014-0644</t>
  </si>
  <si>
    <t>Forced - 05/22/14, 0632 to 2003 MossLanding-LosBanos 500kV forced out to replace MLPP CB 622 line side CCVT &amp; repair MLPP SW-623; P15 limited to: LBN=Pbase+IRAS-700MW, LBS = Pbase+IRAS &amp; MWN=Pbase+IRAS</t>
  </si>
  <si>
    <t>ML-2014-0323</t>
  </si>
  <si>
    <t>ETL.4231</t>
  </si>
  <si>
    <t>DELEVAN-VACA #2</t>
  </si>
  <si>
    <t>Relayed - 05/22/14, 0820 Delevan-Vaca #2 (C-G fault) &amp; #3 (B-G fault, 10 mi from Delevan) -230kV lines relayed, tested OK; no customer interruption; weather clear; air patrol, 136/1060 on #3 line found flashed insulators; no cause or trouble found on #2 line; insulator replacement at multiple locations on #3 scheduled for October</t>
  </si>
  <si>
    <t>VD-2014-029</t>
  </si>
  <si>
    <t>VD-2014-030</t>
  </si>
  <si>
    <t>Forced - 05/22/14, 1605 Divide-Cabrillo #2-115kV (Manville tap) forced out to replace NG insulators on Manville SW-115 found during scheduled washing; 05/23/14, 0016 line returned to service</t>
  </si>
  <si>
    <t>DW-2014-0571</t>
  </si>
  <si>
    <t>Relayed - 05/22/14, 2246 GoldHill-Bellota-Lockeford 115kV relayed, tested OK; Camanche PH separated on the trouble; no customer interruption; weather clear; C-G fault, 23.5 mi from Commanche tap to WhiteRock Jct; at structure 41/250 splatter from fire down below, suspect bird caused; no damage to facilities</t>
  </si>
  <si>
    <t>TE-2014-025</t>
  </si>
  <si>
    <t>Forced - 05/23/14, 0415 to 0647 Melones-Curtis 115kV (Melones-ChineseCampJct) forced out to test Peoria #1-115/17kV xfmr from D.O. trouble; no customer interruption</t>
  </si>
  <si>
    <t>TE-2014-0641</t>
  </si>
  <si>
    <t>BK13_ME</t>
  </si>
  <si>
    <t>Relayed - 05/23/14, 0504 Metcalf 500/230kV BK13 relayed, did not test by design due to animal (cat) contact; no customer interruption; weather clear; relay failure caused a false BF operation; 1218 BK13 cleared to replace ground cable &amp; clean insulators; 1716 Metcalf BK13 returned to service; eventID=10302</t>
  </si>
  <si>
    <t>ME-2014-016</t>
  </si>
  <si>
    <t>ETL.5092</t>
  </si>
  <si>
    <t>COYOTE SW STA-METCALF</t>
  </si>
  <si>
    <t>Relayed - 05/23/14, 0505 Metcalf #2-230kV bus sect E relayed, did not test by design due to Metcalf CB-362 NG breaker failure relay; on the trouble CoyoteSwSta-Metcalf &amp; Metcalf-MossLanding #2-230kV lines open-ended at Metcalf &amp; Metcalf 230/115kV BK2 open-ended on the high side; no customer interruption; weather clear; 0844 bus sect E returned to service, restoring both 230kV lines &amp; BK2</t>
  </si>
  <si>
    <t>ME-2014-017</t>
  </si>
  <si>
    <t>Relayed - 05/24/14, 0113 Mendota-SanJoaquin-Helm 70kV relayed, tested OK; MOM Giffen (416), Wesix, WestLand &amp; CalRenew; Mendota BioMass cogen separated on the trouble; weather clear; 0123 Mendota Bio Mass paralleled; line subsequently forced out at 1810 to replace burnt pole 9/9; eventID=10298</t>
  </si>
  <si>
    <t>FR-2014-031</t>
  </si>
  <si>
    <t>Relayed - 05/24/14, 1308 Colgate-RioOso 230kV relayed, tested OK; no customers affected; weather clear; A-B fault, 25 mi from RioOso near structure 16/071; 3rd party has duck club in area &amp; burnt its fields (controlled burn) resulting in phase-to-phase fault, even after T-Line Supv had requested the burn not take place</t>
  </si>
  <si>
    <t>TM-2014-033</t>
  </si>
  <si>
    <t>Forced - 1810 to 2024 Mendota-SanJoaquin-Helm 70kV (GiffenJct-SanJoaquinJct) cleared to replace pole 9/9 burned off @ grd level &amp;  suspended by ET conductor (adjacent garbage &amp; debris ignited by unknown source/person); no customer interruption; eventID=10298</t>
  </si>
  <si>
    <t>FR-2014-1248</t>
  </si>
  <si>
    <t>Relayed - 05/27/14, 0759 StocktonA-Weber #1-60kV relayed, tested NG after carpole @ A7/185; SUS RaguLipton, Cherokee (1,938), Waterloo (1,429); 0845 Ragu &amp; Cherokee restored; 0915 Waterloo restored; 0906 to 1715 Cherokee-WaterlooJct cleared to replace pole</t>
  </si>
  <si>
    <t>TE-2014-026</t>
  </si>
  <si>
    <t>Relayed - 05/27/14, 1246 Arco-TulareLake 70kV relayed, tested NG; SUS LostHills, BadgerHill PP &amp; LasPerillas PP; MOM TulareLake (688); weather clear; fault 1.5 mi from SW-37 toward TulareLake; 1435 LostHills, BadgerHill PP &amp; Las Perillas PP restored; 1603 LasPerillas-TulareLake cleared to repair COG at pole 7/108 &amp; remove bird's nest @ ED level; 05/28/14, 0357 line returned to service after crew replaced pole 7/108, reframed pole 7/109 &amp; repaired downed conductor; eventID=10301</t>
  </si>
  <si>
    <t>FR-2014-032</t>
  </si>
  <si>
    <t>Forced - 05/28/14, 0420 to 1601 Dixon-Vaca #2-60kV cleared between Dixon SW-29, Cache Slough Jct 25 &amp; Vaca Jct SW-47 to make repairs to 6/155 (carpole damage); crew also re-framed &amp; replaced insulators on pole 3/95 &amp; replaced connectors at pole 4/105; no customer interruption</t>
  </si>
  <si>
    <t>VD-2014-031</t>
  </si>
  <si>
    <t>Forced - 05/28/14, 0720 to 1244 Cottonwood-Red Bluff 60kV (Cottonwood-RedBluffJct) forced out to replace pole 2/43 damaged by woodpeckers; no customer interruption</t>
  </si>
  <si>
    <t>RM-2014-021</t>
  </si>
  <si>
    <t>Forced - 05/28/14, 0823 to 1308 Lodi-Industrial 60kV forced out to repair hot spot on Lodi SW-33; no customer interruption</t>
  </si>
  <si>
    <t>TE-2014-0667</t>
  </si>
  <si>
    <t>Pittsburg-Delta Energy Center</t>
  </si>
  <si>
    <t>Relayed - 05/28/14, 1359 Pittsburg-DeltaEnergyCenter #1-230kV open ended after Pittsburg CB-412 tripped open during scheduled relay work; no customer interruption; 1426 CB-412 closed returning line normal; all scheduled relay work completed</t>
  </si>
  <si>
    <t>PS-2014-009</t>
  </si>
  <si>
    <t>Relayed - 05/28/14, 1945 Kilarc-Deschutes relayed, tested OK; Kilarc-CedarCreek de-energized &amp; CowCreek PH, BearCreek Hydro, MegaOlsen Cogen, CloverCreek &amp; Kilarc PH separated; MOM Whitmore (542); weather clear; 2100 CloverCreek paralleled; fault loc 10.2 mi from Deschutes, grd patrol found nothing; F/U air patrol found damaged guy at structure 13/309; due to access problems a F/U air patrol will be conducted to check conductor for any damage; eventID=10308</t>
  </si>
  <si>
    <t>RM-2014-022</t>
  </si>
  <si>
    <t>Relayed - 05/29/14, 0527 Arco-TulareLake 70kV relayed, tested OK; MOM LostHills, BadgerHill, LasPerillas &amp; TulareLake (666); weather clear; pole 4/5 crow contact, burnt guys</t>
  </si>
  <si>
    <t>FR-2014-033</t>
  </si>
  <si>
    <t>Forced - 05/29/14, 1607 to 2255 WestFresno-CaliforniaAve 115kV forced out to replace pole 1/1 due to carpole; no customer interruption</t>
  </si>
  <si>
    <t>FR-2014-034</t>
  </si>
  <si>
    <t xml:space="preserve">Forced - 05/30/14, 0754 to 1030 Caribou-Palermo 115kV forced out to jumper hot switch blade at structure 18/148; no customer interruption; </t>
  </si>
  <si>
    <t>TM-2014-0904</t>
  </si>
  <si>
    <t>Forced - 05/30/14, 1242 to 1319 Bellota-Riverbank-MelonesSwSta open ended after Riverbank CB-142 open to obtain sufficient load for load &amp; directional checks on new Bellota CB-160 line relays</t>
  </si>
  <si>
    <t>TE-2014-0458</t>
  </si>
  <si>
    <t>Relayed - 05/31/14, 1916  McKee-Piercy 115kV relayed, tested OK; no customer interruption; weather clear; fault 1.6 mi out of Piercy sub; structure 2/18 bird's nest (active) debris caused relay</t>
  </si>
  <si>
    <t>ME-2014-018</t>
  </si>
  <si>
    <t>Oakland J-Alameda</t>
  </si>
  <si>
    <t>Forced - 06/02/14, 0701 to 1807 Oakland "J"-Alameda 115kV open-ended at Alameda for Alameda load transfer to Oakland Station 'C', per OE recommendation</t>
  </si>
  <si>
    <t>PS-2014-1231</t>
  </si>
  <si>
    <t>Forced - 06/02/14, 1200 to 1318 Coburn-OilFields #1-60kV open ended after OilFields CB-52 forced out to add SF-6 gas; SalinasRiver Cogen forced offline per OE recommendation; no customer interruption; 1354 SalinasRiver Cogen paralleled</t>
  </si>
  <si>
    <t>ML-2014-0334</t>
  </si>
  <si>
    <t>Forced - 06/02/14, 1941 to 2129 Colgate-Alleghany 60kV (PikeCity-Alleghany) forced out to repair broken xarm at pole 16/449; SUS Alleghany; eventID=10313</t>
  </si>
  <si>
    <t>TM-2014-0948</t>
  </si>
  <si>
    <t>Relayed - 06/03/14, 1325 Ignacio-San Rafael #3-115kV relayed, tested OK; MOM Las Gallinas; on the trouble Ignacio-LasGallinas sectionalized &amp; tested NG; 1552 Ignacio-LasGallinas cleared to replace damage pole 1/35 due to car pole; 2324 line returned to service</t>
  </si>
  <si>
    <t>FU-2014-024</t>
  </si>
  <si>
    <t>Relayed - 06/04/14, 1848 Sierra Pacific Overload Scheme activated; Drum-Summit #1 &amp; #2 open-ended at Drum, Spaulding-Summit open-ended at Spaulding &amp; Drum #2 PH tap de-energized; SUS Drum#2 PH (offline); 1929 D-S #1 &amp; #2 returned to service, Drum#2 PH tap restored; 2115 Spaulding-Summit returned to service; outdoor temperature sensor failure on Placer CB-152 apparently caused trip; eventID=10319</t>
  </si>
  <si>
    <t>VD-2014-032</t>
  </si>
  <si>
    <t>Relayed - 06/05/14, 1018 Cortina #2 60kV relayed, tested OK; MOM Wilkins-Slough (637), Rough and Ready Pumping Plant &amp; El Dorado Pumping Sta; weather clear; 24/442 bird contact; LCN created to mitigate structure from further such contacts</t>
  </si>
  <si>
    <t>TM-2014-035</t>
  </si>
  <si>
    <t>Relayed - 06/05/14, 1427 Cayucos-Cambria 70kV relayed, tested OK; MOM Perry (3, 531) &amp; Cambria (1, 629); weather clear</t>
  </si>
  <si>
    <t>DW-2014-014</t>
  </si>
  <si>
    <t>Forced - 06/06/14, 0850 to 1127 Tesla-Newark #2-230kV open ended after Newark CB-850 forced out to repair hotspot on CB-850 T-tap; no customer interruption</t>
  </si>
  <si>
    <t>NE-2014-0690</t>
  </si>
  <si>
    <t>Relayed - 06/06/14, 1018 Arco-TulareLake 70kV open ended after TulareLake #1-70/12kV transformer bank relayed, tested OK due to squirrel contact ON TOP OF 1100/2 CB X-PHASED BLEW UP BUSHINGS &amp; CB; MOM TulareLake (668); weather clear; eventID=10321</t>
  </si>
  <si>
    <t>FR-2014-035</t>
  </si>
  <si>
    <t>Relayed - 06/06/14, 1049 Trinity-MapleCreek 60kV relayed, tested OK; MOM Hyampom, BigCreek (off line), GrouseCreek, RidgeCabin &amp; BigBar; weather clear; fault location: B-phase to ground fault 3.7 miles from Big Bar Sub towards Maple Creek near pole 20/6</t>
  </si>
  <si>
    <t>RM-2014-023</t>
  </si>
  <si>
    <t>Forced - 06/06/14, 1107 to 1112 Arco-TulareLake 70kV open-ended after TulareLake CB-52 forced out per Fresno D.O. request due to earlier squirrel contact on CB 1100/2; MOM TulareLake; 1109 TulareLake 70/12kV BK1 cleared for emergency repairs; no ETOR; eventID=10321</t>
  </si>
  <si>
    <t>FR-2014-036</t>
  </si>
  <si>
    <t>Relayed - 06/06/14, 1253 Exchequer-Mariposa 70kV relayed, tested OK; MOM Mariposa (6,943); weather clear; B-G fault, no potential inputs to SEL relay hence fault location not as accurate as it could be; estimate ~4.2 mi out (pole 015/000) from Mariposa towards Exchequer (+/- 1.0 mile)</t>
  </si>
  <si>
    <t>LB-2014-023</t>
  </si>
  <si>
    <t>Relayed - 06/07/14, 0710 Dixon-Vaca #1-60kV relayed, tested OK; MOM DixonCanning, Travis AFB &amp; Travis AFB Hospital; weather clear; A phase to ground; CUSTOMER SAW A BLUE JAY FLASH A INSULATOR "8/182 T14195916"; A CAT PROMPTLY REMOVED THE BIRD FOR A PRIVATE PICNIC; BOTTOM INSULATOR SKIRT IS BROKEN, SAFE FOR THE SHORT TERM</t>
  </si>
  <si>
    <t>VD-2014-033</t>
  </si>
  <si>
    <t>Relayed - 06/08/14, 0516 Pittsburg-Clayton #4-115kV relayed, tested OK; no customer interruption; weather clear; relay target : A-G fault, ~5.44 mi from Pittsburg SW toward Clayton Sub Twr # 5/28-start from 230kV Pittsburg-Eastshore, Pittsburg – San Mateo line corridor toward Clayton, 1.5 miles from twr # 4/22 toward Clayton</t>
  </si>
  <si>
    <t>PS-2014-010</t>
  </si>
  <si>
    <t>Relayed - 06/08/14, 2058 Nicolaus-CatlettJct 60kV relayed, tested OK; MOM Catlett (916); weather clear; E-Nicolaus CB 92 is still electromechanical relays, so fault location unavailable</t>
  </si>
  <si>
    <t>TM-2014-036</t>
  </si>
  <si>
    <t>Relayed - 06/09/14, 0450 Divide-Cabrillo #2-115kV relayed, tested OK; MOM Purisima (3,113), City of Lompoc &amp; Manville; weather clear; patrol found flashed insulators at LOMPOC JCT SW-149</t>
  </si>
  <si>
    <t>DW-2014-015</t>
  </si>
  <si>
    <t>Forced - 06/09/14, 1620 Divide-Cabrillo #2-115kV forced out to repair flashed insulators on Lompoc Jct SW-149; no customer interruption; 06/10/14, 0406 Divide-Cabrillo #2-115kV line returned to service after crew hardwired SW-149 in place; new switch to be ordered and installed in the future</t>
  </si>
  <si>
    <t>DW-2014-0582</t>
  </si>
  <si>
    <t>Forced - 06/09/14, 1813 LosBanos-Canal-OroLoma open ended after OroLoma CB-32 opened to relieve over-loading on Panoche-OroLoma 115kV; no customer interruption</t>
  </si>
  <si>
    <t>LB-2014-0627</t>
  </si>
  <si>
    <t>Forced - 06/09/14, 1817 Wilson-OroLoma 115kV open ended after OroLoma CB-182 opened to relieve over-loading on Panoche-OroLoma 115kV; no customer interruption</t>
  </si>
  <si>
    <t>Forced - 06/10/14, 0909 to 1415 Moraga-Oakland#3-115kV open-ended after Moraga CB-632 forced out to remove failed air compressor; no customer interruption; CB-632 is operational (cross-connected w/ adjacent CB-722's air compressor)</t>
  </si>
  <si>
    <t>PS-2014-1290</t>
  </si>
  <si>
    <t>Relayed -- 06/10/14, 1854 SLO-Santa Maria 115kV relayed, tested OK; no customer interruption; weather clear</t>
  </si>
  <si>
    <t>DW-2014-016</t>
  </si>
  <si>
    <t>Relayed - 06/11/14, 0228 LosBanos-O'Neil PGP 70kV relayed, did not test by design; SUS O'Neill Pumping Station; weather clear; 0236 line returned to service; 0239 O'Neill Pumping Station restored; line subsequently force out to effect repairs at customer site</t>
  </si>
  <si>
    <t>LB-2014-024</t>
  </si>
  <si>
    <t>Forced - 06/11/14, 1052 to 2318 Los Banos-O'Neill PGP 70kV line forced out per customer request to repair flashed CCVT insulators; SUS O'Neill Pumping Station</t>
  </si>
  <si>
    <t>LB-2014-0632</t>
  </si>
  <si>
    <t>Forced -- 06/11/14, 1229 to 1329 Manteca-Louise 60kV open-ended after Manteca CB-12 opened per OE recommendation to mitigate loading concerns for loss of Schulte-Kasson-Manteca 115kV overloading Kasson-Louise 60kV</t>
  </si>
  <si>
    <t>Forced - 06/12/14, 0830 to 1542 Temblor-SLO 115kV open-ended at SLO in support of scheduled work on the Callendar Sw Sta-Mesa 115kV; P15 limited to: LBN=Pbase+IRAS, LBS=Pbase+IRAS-150MW &amp; MWN=Pbase+IRAS-150MW</t>
  </si>
  <si>
    <t>DW-2014-0448</t>
  </si>
  <si>
    <t>Forced - 06/12/14, 1844 to 2258 Kern-KernOil-Famoso 70kV (CaveloB-Famoso) forced out to replace pole A15/239 due to car pole; no customer interruption</t>
  </si>
  <si>
    <t>MD-2014-029</t>
  </si>
  <si>
    <t>Relayed - 06/12/14, 1912 Kelso-Tesla 230kV open ended at same time that Pitt-Tesla #1 230kV relayed &amp; tested NG after Kelso CB-232 tripped, re-closed by automatics (intentional System Protection over-reach); no customer interruption; weather clear, windy</t>
  </si>
  <si>
    <t>TE-2014-027</t>
  </si>
  <si>
    <t>Relayed - 06/12/14, 1912 Pittsburg-Tesla #1-230kV relayed, tested NG; SUS Flowind #2; weather clear, windy; A-G, 11.4 mi to Tesla from Pittsburg, grd patl found nothing; F/U helicopter found pit marks on conductor bet twrs 17/81-82 &amp; some burning on a snub pole in place for re-conductoring of adjacent Pittsburg-Tesla #2-230kV; damage believed to be caused by wind; personnel to remove snub pole b/4 putting test on line; 6/13/14, 1040 line returned to service; eventID=10341</t>
  </si>
  <si>
    <t>PS-2014-011</t>
  </si>
  <si>
    <t>Relayed -- 06/13/14, 2324 Nicolaus-Marysville 60kV relayed, tested OK; MOM Plumas; weather clear; 18 mi from E-Nicolaus, near Marysville sub; air patrol 2 mi from Marysville towards Nicolaus found nothing</t>
  </si>
  <si>
    <t>TM-2014-037</t>
  </si>
  <si>
    <t>Relayed - 06/14/14, 0052 RioOso-Lockeford 230kV relayed, tested OK; no customer interruption; weather clear; A-G fault, 18.2 mi from Lockeford; ground patrol bet 45/308-48/325 (target @ 47/316) found nothing; follow up air patrol found at 47/318 top bell on bottom phase flashed, no cause for flash however</t>
  </si>
  <si>
    <t>TE-2014-028</t>
  </si>
  <si>
    <t>Relayed - 06/14/14, 0337 MercedFalls-Exchequer 70kV relayed, tested OK; MOM McSwain PH; weather clear; ground &amp; air patrol centered on target area found nothing</t>
  </si>
  <si>
    <t>LB-2014-025</t>
  </si>
  <si>
    <t>Relayed - 06/14/14, 1101 LosBanos-Pacheco 70kV relayed, did not test by design; SUS Dinosaur Point &amp; Pacheco Pumping Plants; weather clear; 1103 line manually tested NG; 1545 line cleared to repair NG xarm (nut on brace bolt had come loose, probably due to vibration) on pole 0/13; 1929 line returned to service</t>
  </si>
  <si>
    <t>LB-2014-026</t>
  </si>
  <si>
    <t>Forced - 06/14/14, 1225 Wasco-Famoso 70kV forced out due to car pole at 8/153; SUS McFarland (3,021; 55,416); 1239 McFarland Jct section cleared to replace NG pole 8/153 &amp; re-attach center phase conductor; 1245 Famoso-McFarlandJct energized restoring McFarland; 1607 Famoso-McFarlandJct de-energized to close jumpers at pole 8/154; SUS McFarland (3,021; 199,905); 1715 line returned to service restoring McFarland</t>
  </si>
  <si>
    <t>MD-2014-031</t>
  </si>
  <si>
    <t>Relayed - 06/16/14, 0612  Sobrante-StandardOilSwSta #1-115kV relayed, tested OK; MOM PtPinole; B-G fault near structure 14/84, revised fault location put fault near 15/95; ground patrolled from 13/78 to 16/96, no cause found; weather clear; regularly scheduled air patrol next week, will F/U on 06/23 for results; air patrol began at 12/75 twds 18/107, including Pt Pinole &amp; San Pablo taps, no cause found</t>
  </si>
  <si>
    <t>PS-2014-012</t>
  </si>
  <si>
    <t>Forced - 06/16/14, 1048 SanJoseA- SanJoseB-115kV open ended after SanJose "B" CB-132 forced out due to NG ram unit; ETOR 06/20/14</t>
  </si>
  <si>
    <t>ME-2014-0406</t>
  </si>
  <si>
    <t>Forced - 06/16/14, 1332 to 1547 Placer-DelMar 60kV (Penryn-DelMar) forced out to re-attach xarm on pole 8/180; SUS SierraPine</t>
  </si>
  <si>
    <t>VD-2014-034</t>
  </si>
  <si>
    <t>Relayed - 06/16/14, 1832 Salinas-FortOrd #2-60kV relayed, tested OK; no customer interruption; weather clear; C-G fault, 2 mi from FtOrd near structure 007/010; ground patrol found birds nesting activity at 7/12-14, so contamination from nesting materials probably cause of relay; no damage to facilities, LCN created to remove nests</t>
  </si>
  <si>
    <t>ML-2014-007</t>
  </si>
  <si>
    <t xml:space="preserve">Forced - 06/17/14, 1055 to 1720 Glenn #3-60kV (Anita-Vina) forced out to replace insulator &amp; reframe xarm on pole 17/315 (severe leakage of flashed insulators damaged by previous lightning strike); no customer interruption. </t>
  </si>
  <si>
    <t>TM-2014-038</t>
  </si>
  <si>
    <t>Relayed - 06/17/14, 2124 GoldHill-Bellota-Lockeford 115kV relayed, tested OK; MOM Camanche PH (offline); weather clear; A-G FAULT, 27.3 MI FROM BELLOTA, near structure 55/343 (high impedance fault so patrol should be expanded well beyond the above location);  patrol found avian (heron) contact @ 52/320</t>
  </si>
  <si>
    <t>TE-2014-029</t>
  </si>
  <si>
    <t>Relayed - 06/18/14, 1537 Humboldt #1-60kV momentarily de-energized during scheduled switching (incorrectly written switch log during text program for GIS work); MOM JanesCreek (6,693); SUS Humboldt Flakeboard Panels (out of business, per eSLIC morning report); 1706 Humboldt Flakeboard Panels restored; EVENT REPORT 10346</t>
  </si>
  <si>
    <t>HM-2014-010</t>
  </si>
  <si>
    <t>Forced - 06/19/14, 1801 to 1803 Smartville-Marysville (Marysville-BrownsValley) de-energized to normally open BrownsValley SW29 (summer set up); Browns Valley SW29 closed due to Auburn D.O. work; no customer interruption; eventID=10347</t>
  </si>
  <si>
    <t>TM-2014-039</t>
  </si>
  <si>
    <t>Forced - 06/19/14, 2242 Christie-Sobrante 115kV &amp; Christie 115/60kV BK1 forced out to repair NG hydraulics on Christie CB-162; no customer interruption; 2252 Christie BK1 returned to service; ETOR for return of CB-162 &amp; line normal is 06/26; 06/24/14, 1152 CB-162 returned to service</t>
  </si>
  <si>
    <t>PS-2014-1345</t>
  </si>
  <si>
    <t>Relayed - 06/20/14, 0807 LLagas-Hollister 115kV idle line section relayed, tested OK; no customer interruption; weather clear; FAULT LOCATION 16.15 MI FROM LLAGAS; patrol completed, no cause found</t>
  </si>
  <si>
    <t>ME-2014-019</t>
  </si>
  <si>
    <t>Relayed - 06/22/14, 1858 Weimar #1-60kV relayed, tested OK; on the trouble, Oxbow PH separated; MOM Forest Hill (2,611); weather clear; 2054 Oxbow PH paralleled; regularly scheduled air patrol scheduled for WED; electromech relays, so no fault location; patrol of entire line found no cause, no damage</t>
  </si>
  <si>
    <t>VD-2014-035</t>
  </si>
  <si>
    <t>Relayed - 06/23/14, 0605 Exchequer-Yosemite relayed, tested OK; MOM BearValley (2,479), SaxonCreek, IndianFlat (591), Yosemite, ArchRock; initially A-G fault which transitioned into A-B-G fault; Exchequer CB-42 Set B relay puts fault ~10 mi from Saxon twds Indian, +/- 1 mi; ground patrol found crow contact on structure 7/19 of Briceburg-Mariposa tap, caused small grass fire, will re-frame pole to preclude further contacts</t>
  </si>
  <si>
    <t>LB-2014-027</t>
  </si>
  <si>
    <t>Relayed - 06/23/14, 1141 HumboldtBay-RioDellJct 60kV relayed, tested OK from RioDellJct; HumboldtBay-Newburg section tested NG; MOM Newburg; SUS EelRiver; weather clear; target 12 miles, restoration requires personnel to travel to EelRiver MOAS-19 (SCADA comm failure); 1308 HumboldtBay-EelRiver tested OK restoring EelRiver; 1656 HumboldtBay-EelRiver cleared to replace broken pole 3/8 hit by 3rd party excavator; 06/24/14, 0128 line returned to service</t>
  </si>
  <si>
    <t>HM-2014-011</t>
  </si>
  <si>
    <t>Relayed - 06/23/14, 2133 Konocti-Middletown 60kV relayed, tested OK; MOM Middletown (4,937); weather clear; A-G fault ~11 mi out of Konocti; patrolled from 18/1 to 20/5, no cause found; patrolled 3x, no evidence of any brush fire that may have been caused by bird</t>
  </si>
  <si>
    <t>FU-2014-025</t>
  </si>
  <si>
    <t>Relayed - 06/25/14, 0341 WestPark-Magunden 115kV relayed, tested OK; Columbus SW-125 remained open on power fail; MOM CalWater (2,141), Columbus (9,713) &amp; Bolthouse Farms; BearMtn Cogen separated; weather clear; FAULT LOCATION 1.77 MI FROM WESTPARK; 0922 Bear Mountain Cogen parallelled; detailed ground patrol found no cause, no damage; air patrol conducted next day, again no cause, no damage found</t>
  </si>
  <si>
    <t>MD-2014-033</t>
  </si>
  <si>
    <t>Relayed - 06/25/14, 0617 Smartville-Marysville 60kV relayed, tested OK; MOM Yuba Goldfields Meter Sta &amp; BrownsValley (570); weather clear; air patrol 2x of entire line, no cause or damage found</t>
  </si>
  <si>
    <t>TM-2014-040</t>
  </si>
  <si>
    <t>Forced - 06/25/14, 0925 to 1610 MercedFalls-Exchequer 70kV (MercedFalls-MercedFallsJct) forced out to install new digital powerline carrier transfer trip equipment at request of MID (per System Protection)</t>
  </si>
  <si>
    <t>LB-2014-0648</t>
  </si>
  <si>
    <t>Relayed - 06/25/14, 1702 Fairhaven #1-60kV relayed, tested OK; no customer interruption; FairhavenPP separated on the trouble; rain</t>
  </si>
  <si>
    <t>HM-2014-012</t>
  </si>
  <si>
    <t>Relayed, 06/26/14 0223  Herdlyn-Tracy 70kV relayed, tested OK; MOM Herdlyn (1,259); on the trouble Herdlyn-Balfour &amp; Vasco-Herdlyn 60kV lines de-energized, restored by automatics; MOM Westside, McDonald Island &amp; MiddleRiver, Tosco &amp; Altamont; US WindPower separated; weather clear; initial report of CAR POLE BET 4/105 &amp; 4/106 was incorrect; Herdlyn BK2 later forced out @ 1622 due to flashed bushing; flash caused by limb that blew onto bushing from a nearby eucalyptus tree on 3rd party property</t>
  </si>
  <si>
    <t>TE-2014-031</t>
  </si>
  <si>
    <t>Relayed, 06/26/14 0223  Herdlyn-Tracy 70kV relayed, tested OK; MOM Herdlyn (1,259); on the trouble Herdlyn-Balfour &amp; Vasco-Herdlyn 60kV lines de-energized, restored by automatics; MOM Westside, McDonald Island &amp; MiddleRiver, Tosco &amp; Altamont; US WindPower separated; weather clear; initial report of CAR POLE BET 4/105 &amp; 4/106 was incorrect; Herdlyn BK2 later forced out @ 1622 due to flashed bushing; flash caused by limb that blew onto bushing from a nearby eucalyptus tree on 3rd party property; 06/27/14 1727 BK2 returned to service</t>
  </si>
  <si>
    <t>Forced, 06/26/14, 0815 to 1956 Fairhaven #1-60kV (Fairhaven Power Co. 60kV tap) forced out for customer work; SUS Fairhaven PP; from trouble on 06/25/14 at 1702</t>
  </si>
  <si>
    <t>HM-2014-0109</t>
  </si>
  <si>
    <t>Relayed, 06/26/14, 2002 WillowPass-CoCo relayed, tested OK; MOM Pittsburg (305), WillowPass (12,202) &amp; ShellChemical; weather clear; TARGETS: 611LA-20/D60 ZONE 2 B PHASE TO GROUND 611LB-20/311C OVERCURRENT (51) C PHASE TO GROUND, OPERATIONS: 1; fault loc 9.4 mi from CoCo betw 1/21 &amp; 0/20; found @ 0/20 mylar balloon</t>
  </si>
  <si>
    <t>PS-2014-013</t>
  </si>
  <si>
    <t xml:space="preserve">Relayed, 06/27/14 2303 Ignacio-MareIsland #2-115kV relayed, tested OK. MOM Highway (15,813) &amp; MareIsland; weather clear; C PHASE TO GRD, 6 mi from Ignacio; line relayed, tested OK 2 more times after this on 06/28 &amp; 06/29 </t>
  </si>
  <si>
    <t>FU-2014-026</t>
  </si>
  <si>
    <t xml:space="preserve">Relayed, 06/28/14 0430 Ignacio-MareIsland #2-115kV relayed, tested OK; 2nd of 3 momentary outages on this line over 3 days; MOM Highway (15,813) &amp; MareIsland; weather clear; B PHASE TO GRD, 5 mi from Ignacio </t>
  </si>
  <si>
    <t>FU-2014-027</t>
  </si>
  <si>
    <t>Relayed - 06/28/14, 1500 MontaVista-LosGatos 60kV relayed, tested OK, remained open ended at Los Gatos; MOM LosGatos; weather clear; SET A RLY ZONE 1, A &amp; C PHASE TO GRD; 1645 line returned normal; VERTICAL TRANSMISSION CONDUCTOR ABOVE DISTRIBUTION LINE THAT HAD MYLAR BALLOON WRAPPED UP IN IT; BALLOON GOT INTO 60KV CAUSING THE RELAY - NO DAMAGE TO EQUIP, LINE IN GOOD CONDTION - 100 FEET WEST OF STEVENS CREEK &amp; FOOTHILL INTERSECTION</t>
  </si>
  <si>
    <t xml:space="preserve">ME-2014-020 </t>
  </si>
  <si>
    <t>Relayed - 06/28/14, 1500 MontaVista-LosGatos 60kV relayed, tested OK, remained open ended at Los Gatos (9,436); MOM LosGatos; weather clear; SET A RLY ZONE 1, A &amp; C PHASE TO GRD; 1645 line returned normal; VERTICAL ET CONDUCTOR ABOVE Stelling 1110 THAT HAD MYLAR BALLOON WRAPPED UP IN IT; BALLOON GOT INTO 60KV CAUSING THE RELAY - NO DAMAGE TO EQUIP, LINE IN GOOD CONDTION - 100 FEET WEST OF STEVENS CREEK &amp; FOOTHILL INTERSECTION</t>
  </si>
  <si>
    <t>Relayed - 06/29/14, 0501 Ignacio-Mare Island #2-115kV relayed, tested OK (3rd one since Friday); MOM Highway (15,813) &amp; MareIsland Stn H; weather clear; patrol found @ structure 5/36 hay on the line from a freshly cut nearby hay field; hay was cleared from the line, so hopefully no more relays will occur</t>
  </si>
  <si>
    <t>FU-2014-028</t>
  </si>
  <si>
    <t>Relayed - 06/29/14, 0750 to 0754 KiferJct SW-209 inadvertently opened while switching (T-Line switch man operating out of his normal area opened wrong SW-209, not following proper procedures) to clear Newark-Kifer 115kV for scheduled work; no customer interruption; Event ID =10376</t>
  </si>
  <si>
    <t>ME-2014-021</t>
  </si>
  <si>
    <t>Relayed - 06/29/14, 1934 Drum-Higgins 115kV relayed, tested OK; ChicagoPark DutchFlat #1 PHs separated; weather clear; TRIP// SET B GRD; 1939 ChicagoPark PH paralleled; 2050 Dutch Flat #1 PH paralleled; fault loc 7.7 mi from Higgins, air patrol between miles 18 &amp; 21 found no cause, line appeared in good condition</t>
  </si>
  <si>
    <t>VD-2014-036</t>
  </si>
  <si>
    <t>Forced - 06/30/14, 0819 to 1107 Konocti-Middletown 60kV open-ended after Konocti CB-6052 forced out for emergency SCADA and relay testing</t>
  </si>
  <si>
    <t>FU-2014-029</t>
  </si>
  <si>
    <t>Relayed - 06/30/14, 1825 Friant-Coppermine 70kV open-ended at Friant PH due to customer trouble; Friant PH separated on the trouble; no customer interruption; 1937 Friant PH paralleled</t>
  </si>
  <si>
    <t>FR-2014-037</t>
  </si>
  <si>
    <t>Forced - 07/01/14, 1423 Moraga-Claremont#2-115kV open-ended after Claremont K CB-162 forced out due to NG hydraulic compressor; 07/03/14, 0003 CB-162 returned to service after replacing NG pressure control valve</t>
  </si>
  <si>
    <t>PS-2014-1370</t>
  </si>
  <si>
    <t>Forced - 07/01/14, 2057 to 2306 EagleRock-Fulton-Silverado 115kV open-ended after Fulton CB-122 forced out due to leaking nitrogen bladder</t>
  </si>
  <si>
    <t>FU-2014-031</t>
  </si>
  <si>
    <t>Forced - 07/02/14, 1302 to 1707 Panoche-CalPeak-Starwood 115kV de-energized after Panoche CB-162 forced out to add SF6 gas; SUS Starwood Power (offline) &amp; Calpeak Panoche IPP (offline)</t>
  </si>
  <si>
    <t>LB-2014-0682</t>
  </si>
  <si>
    <t>Relayed - 07/02/14, 1940 Soledad#2 relayed, tested NG; SUS Camphora (208); weather clear; 2108 Camphora transferred to Soledad#1 restoring Camphora; 2158 Soledad-Camphora cleared to repair burnt pole top at 8/150; 07/03/14, 0431 line returned normal; will re-wash circuit; eventID=10396</t>
  </si>
  <si>
    <t>ML-2014-009</t>
  </si>
  <si>
    <t>Relayed - 07/03/14, 0038 Cortina #3-60kV relayed, tested OK; Wadham Cogen separated on the trouble; MOM Williams (2,172), ColusaJct (847) &amp; Meridian (673); weather clear; 0731 Wadham Co-generator paralleled; air patrol between 16/259 to 19/313, found nothing</t>
  </si>
  <si>
    <t>TM-2014-041</t>
  </si>
  <si>
    <t>Relayed - 07/04/14, 0140 Colgate-Alleghany relayed, tested NG; SUS Alleghany (1,231), PikeCity (436) &amp; ColumbiaHill (1,131); weather clear; 0220 Colgate-PikeCity manually tested NG; 0353 Colgate-ColumbiaHillJct energized restoring ColumbiaHill; 1212 ColumbiaHillJct-Alleghany returned to service after crew removed black oak tree &amp; repaired ET &amp; 12kV wire down at pole 9/243 restoring PikeCity &amp; Alleghany; eventID=10395</t>
  </si>
  <si>
    <t>TM-2014-042</t>
  </si>
  <si>
    <t>Relayed - 07/04/14, 1437 RioOso-WestSacto 115kV relayed, tested OK; no customer interruption; weather clear, TARGETS: DEV 121/167N-4 A PHASE &amp; GRD, OPERATIONS: 1; caused by grass fire in area (near Cal Expo); no damage to our facilities at structure 10/73</t>
  </si>
  <si>
    <t>VD-2014-038</t>
  </si>
  <si>
    <t>Relayed - 07/05/14, 1326 Silverado-FultonJct 115kV relayed, tested OK; Monticello PH separated on the trouble; MOM Monticello (1,465); weather clear; fire near Lake Berryessa; SET A TARGETS: A &amp; B PHASE, TRIP; line subsequently forced out @ 2055 to address burnt poles 0/11A &amp; 0/11B; eventID=10397</t>
  </si>
  <si>
    <t>FU-2014-032</t>
  </si>
  <si>
    <t>Relayed - 07/05/14, 1929 Pit #1-Cottonwood 230kV relayed, tested OK; MOM Burney Forest Products; weather clear; fire in area</t>
  </si>
  <si>
    <t>RM-2014-024</t>
  </si>
  <si>
    <t>Relayed - 07/05/14, 1932 Pit #3-Pit #1-230kV relayed, tested OK; MOM SPI; weather clear; fire in area; C PHASE TO GRD fault</t>
  </si>
  <si>
    <t>RM-2014-025</t>
  </si>
  <si>
    <t>Forced - 07/05/14, 2055 Silverado-FultonJct 115kV de-energized due to burnt poles 0/11A &amp; 0/11B on Monticello PH 115kV tap (fire in area, line had relayed earlier in day @ 1326); SUS Monticello PH (offline due to earlier relay); customers out of MONTICELLO SUB TRANSFERRED TO FULTON-PUEBLO 115KV LINE AT 2034 prior to force out time; 07/06/14, 1235 line returned to service; eventID=10397</t>
  </si>
  <si>
    <t>FU-2014-033</t>
  </si>
  <si>
    <t>Relayed - 07/07/14, 1020 LeGrand-Dairyland 115kV relayed, tested OK; no customer interruption; weather clear; fire at POLE 10/9, started beneath pole but not due to our facilities (burn pile), pole OK; B &amp; C PHASE TIME TRIP</t>
  </si>
  <si>
    <t>LB-2014-029</t>
  </si>
  <si>
    <t>Relayed - 07/07/14, 1909 HumboldtBay-RioDellJct relayed, tested NG; SUS EelRiver (2,990) &amp; Newburg (6,409, due to automatics not being re-set from outage event (WPE) last June 23); fog; 1922 Humboldt-NewburgJct manually tested NG; problem w/ Newburg SW-29 closing (autos not reset); 2044 RioDellJct-NewburgJct manually tested OK, restoring Newburg; 2100 EelRiver Tap cleared to repair ET wire down bet poles 2/0-1 (B phase NG twist sleeve connector,12kV line clearance needed for safety to repair 60kV); 2111 line return to service; 07/08/14, 0157 tap returned to service restoring EelRiver; eventID=10408 &amp; 10426 (WPE)</t>
  </si>
  <si>
    <t>HM-2014-013</t>
  </si>
  <si>
    <t>Relayed - 07/09/14, 2018 DelMonte-Viejo 60kV relayed, tested OK; MOM Monterey Navy Lab &amp; Hatton (5,196); weather clear; B-G fault, 3.9 MILES FROM DEL MONTE; ground patrol of entire line found nothing, no damage (no fly zone for aerial); coincident momentary on  DelMonte 2103, possible cause eucalyptus bark and this was in the same vicinity as the transmission fault; eventID=10410</t>
  </si>
  <si>
    <t>ML-2014-011</t>
  </si>
  <si>
    <t>Forced - 07/10/14, 1031 to 1603 Moraga-SanLeandro #1-115kV open ended after Moraga CB-712 forced out to repair NG compressor; no customer interruption</t>
  </si>
  <si>
    <t>PS-2014-1388</t>
  </si>
  <si>
    <t xml:space="preserve">Relayed - 07/11/14, 0142 Colgate-Smartville #2-60kV relayed, tested OK; Narrows #2 PH separated; MOM Narrows 60/21kV BK2 (3,915); rain; FIRE, AT POLE 0/6 ON NARROWS TAP; 6 acre FIRE APPROX EXTINGUISHED BY CDF after OWL CONTACTED CONDUCTOR, CAUGHT FIRE, fell &amp; ignited VEGETATION; FLASHED INSULATORS AT POLE 0/6 &amp; BROKEN BOND WIRE (CAN BE REPLACED AT LATER DATE); 0843 Narrows #2 PH paralleled; eventID=104413 </t>
  </si>
  <si>
    <t>TM-2014-043</t>
  </si>
  <si>
    <t>Relayed - 07/11/14, 0704 Bridgeville-Garberville 60kV relayed, tested OK; MOM Fruitland (1,121) &amp; FtSeward (339); weather cloudy; B PHASE TO GRD; eventID=10421</t>
  </si>
  <si>
    <t>HM-2014-014</t>
  </si>
  <si>
    <t>Forced - 07/11/14, 1459 Henrietta-GWF 115kV, Henrietta 230/115kV BK3, Henrietta 230kV bus sect F &amp; Henrietta CBs 222 &amp; 232 forced out due to NG trip coil on Henrietta CB-112 (SF6 CB (SIEMENS TCP-121)); MOM Leprino Foods (acc't rep notified prior to force out); 1503 Henrietta-GWF energized restoring Leprino Foods; 1523 Henrietta CB-112 cleared to replace SPLINED CONNECTOR THAT FAILED BETW HYDRALUIC PUMP &amp; MOTOR CAUSING HENRIETTA CB-112 to not operate correctly ; 1527 Henrietta BK3, bus sect F &amp; CBs 222 &amp; 232 returned to service; ETOR 07/14; 07/12/14, 1941 Henrietta CB-112 returned to normal service</t>
  </si>
  <si>
    <t>FR-2014-1364</t>
  </si>
  <si>
    <t>Relayed - 07/12/14, 0025 Stanislaus-MelonesSwSta-RiverbankJctSwSta 115kV relayed, tested OK; no customer interruption; weather clear; patrol found nothing, suspect bird contact as customer reported several buzzards on line, but no carcus found</t>
  </si>
  <si>
    <t>TE-2014-032</t>
  </si>
  <si>
    <t>Relayed - 07/12/14, 1023 Mendo-PhiloJct-Hopland 60kV relayed, tested OK; no customer interruption; weather clear; patrol based on targets found nothing &amp; no damage to facilities</t>
  </si>
  <si>
    <t>FU-2014-034</t>
  </si>
  <si>
    <t>Relayed - 07/13/14, 0426 (aware time=0434) Llagas 115/21kV BK2 relayed, did not test by design; on the trouble Llagas 115kV bus sections D, E &amp; Llagas-Gilroy Foods 115kV de-energized; GreenValley-Llagas 115kV open-ended at Llagas; SUS Llagas BK2; MOM Llagas 115/21kV BK1, GilroyFoods, GilroyEnergy (offline) &amp; Gilroy Peakers (offline); weather overcast; 0550 Edenvale D.O. restored all customers via distribution back ties; 0641 Llagas 115kV bus sect E energized; caused by animal contact on low side of BK2; 07/15/14, 1935 Llagas BK2 returned to service after replacement of NG bushing</t>
  </si>
  <si>
    <t>ME-2014-022</t>
  </si>
  <si>
    <t>Relayed - 07/14/14, 1706 Soledad #1-60kV relayed, tested NG; rain &amp; Soledad #2-60/12kV xfmr open-ended on low side; SUS Gonzales; 1917 Gonzales xfrd to Soledad#2; 1924 Soledad-Gonzales cleared to replace pole 0/12 (car pole) &amp; repair ET wire down bet poles 0/11-13; 1938 Gonzales restored; 07/15/14, 0648 line returned to service; eventID=10424</t>
  </si>
  <si>
    <t>ML-2014-012</t>
  </si>
  <si>
    <t>Relayed - 07/15/14, 0927 CallendarSwSta-Mesa 115kV relayed, tested OK; on the trouble Oceano-CallenderSwSta 115kV, Oceano 115kV bus sections D &amp; E  de-energized; MOM Conoco-Phillips &amp; Oceano (20,182) due to a scheduled clearance in area; weather cloudy; eventID=10425</t>
  </si>
  <si>
    <t>DW-2014-017</t>
  </si>
  <si>
    <t>Forced - 07/16/14, 0713 to 1423 Stagg #1-60kV (NewHopeJct-ColonyJct) forced out for safety so crew could replace under build xarm &amp; stub pole 22/422 damaged by car pole; no customer interruption</t>
  </si>
  <si>
    <t>TE-2014-1098</t>
  </si>
  <si>
    <t>Forced - 07/16/14, 0804 to 1249 RioDellJct- Bridgeville 60kV open-ended after RioDellJct CB-22 forced out due to low SF6 gas &amp; NG CB fan controls; no customer interruption</t>
  </si>
  <si>
    <t>HM-2014-0125</t>
  </si>
  <si>
    <t>Forced - 07/16/14, 1522 to 1605 HillsdaleJct-HalfMoonBay 60kV open-ended after HMB CB-52 opened for IR monitoring of SneathLane-HMB 60kV (previously scheduled work that had to be postponed more than once due to weather, no-fly conditions (e.g., foggage) &amp; V.P. Biden in area one time for visit)</t>
  </si>
  <si>
    <t>Relayed - 07/17/14, 0921 MossLanding-Panoche #2-230kV open-ended after Panoche CB-262 tripped, did not test by design; no customer interruption; found bottom phase burnt open jumper at tower 6/33; 0959 to 1720 line forced out to effect connectors on all 3 phases, no customer interruption; no additional P15 limitations; eventID=10429</t>
  </si>
  <si>
    <t>ML-2014-014</t>
  </si>
  <si>
    <t>ETL.8264</t>
  </si>
  <si>
    <t>VALLEY SPRINGS-CLAY</t>
  </si>
  <si>
    <t>Relayed - 07/18/14, 0531 ValleySprings-Clay 60kV relayed, tested OK; Buena Vista Bio Mass Power separated on trouble; MOM Pardee PH Units 1 &amp; 3 (offline); weather clear; SCADA INDICATES B PH TO GRD FAULT 8.19 MILES FROM VALLEY SPRINGS &amp; 12.89 MILES FROM CLAY; found dead bird and flashed insulators at structure 7/107; eventID=10437</t>
  </si>
  <si>
    <t>TE-2014-033</t>
  </si>
  <si>
    <t>Relayed - 07/18/14, 0742 Kilarc-Deschutes 60kV relayed, tested OK; on the trouble Kilarc-CedarCreek 60KV de-energized; MegaOlsen Cogen, BearCreek Hydro, CowCreek PH, Kilarc PH &amp; CloverCreek separated;  SUS Whitmore (542) &amp; CedarCreek (783); 0742 Kilarc-Deschutes relayed, did not test by design due to Kilarc CB-32 closing by automatics into faulted Kilarc-CedarCreek (mis-operation?); 0949 CedarCreek restored via distribution back ties; 3-phase fault ~1 mi out of Kilarc PH towards Deschutes; found trees in line 4 miles out of Kilarc PH on Kilarc-Cedar Creek caused by 3rd party loggers; 1126 Kilarc-Deschutes returned to service restoring Whitmore; 1205 Kilarc-CedarCreek (Kilarc-CloverCreek) cleared to repair two phases of ET wire down at poles 4/106-107; 1802 Kilarc-CedarCreek returned to service.</t>
  </si>
  <si>
    <t>RM-2014-027</t>
  </si>
  <si>
    <t>RM-2014-026</t>
  </si>
  <si>
    <t>Forced - 07/18/14, 1839 to 1923 Cabrillo-SantaYnez SwSta 115kV open ended after Cabrillo CB-152 forced out due to load &amp; directional checks on SYSS CB-122; no customer interruption (excludable, system condition)</t>
  </si>
  <si>
    <t>DW-2014-0033</t>
  </si>
  <si>
    <t>Forced - 07/19/14, 0101 to 0138 Newark-DixonLanding 115kV open ended after DixonLanding CB-182 forced out due to load &amp; directional checks on McKee CB-152; no customer interruption (excludable, system condition)</t>
  </si>
  <si>
    <t>Relayed -- 07/19/14, 1915 Hat Creek #1-Westwood 60kV relayed, tested OK; MOM Bogard, &amp; HallsFlat; Mega separated on the trouble; GIS shows multiple lightning strikes in area; 1935 Mega paralleled; patrol found flashed insulators @ 37/716 which will be replaced on 07/24</t>
  </si>
  <si>
    <t>RM-2014-028</t>
  </si>
  <si>
    <t>Relayed -- 07/19/14, 1953 (aware time=2002) HamiltonBranch-Chester relayed, tested NG; SUS Chester (1,648) &amp; CollinsPine; GIS shows multiple lightning srikes in area; 07/20/14, 0009 line returned to service after patrol found no trouble; F/U from Sys Prot reports HamBranch 1st opn was at 19:51:41</t>
  </si>
  <si>
    <t>TM-2014-044</t>
  </si>
  <si>
    <t>Relayed - 07/20/14, 0845 Ravenswood-Ames #2-115kV relayed, tested OK; no customer interruption; rain; A PHASE GRD, 1.51 MI FROM AMES; foot patrol found no damage, but noticed heavy cormorant population; also found at structure 5/34 a carcus, but unable to determine if that was the exact cause as no flash marks on structure.</t>
  </si>
  <si>
    <t>ME-2014-023</t>
  </si>
  <si>
    <t>Relayed - 07/20/14, 1223 Exchequer-Yosemite 70kV relayed, tested NG; SUS BearValley (2,486), IndianFlat (591), SaxonCreek, Yosemite &amp; Arch Rock; lightning; 1403 Exchequer-BearValley energized restoring Bear Valley; 1619 BearValley-IndianFlat energized restoring IndianFlat &amp; SaxonCreek; 1817 IndianFlat-Yosemite cleared to repair ET wire down bet twrs 38/224-225; 07/21/14, 0706 Exchequer-IndianFlat section relayed, tested OK due to avian contact on top phase of BearValley SW37 (station asset); MOM SaxonCreek, BearValley &amp; IndianFlat; storm; 07/21/14, 1642 line returned to service after splicing &amp; re-sagging conductor down; eventID=10436 (wire down) &amp; 10444 (bird)</t>
  </si>
  <si>
    <t>LB-2014-030</t>
  </si>
  <si>
    <t>Relayed - 07/23/14, 0950 Exchequer-Mariposa 70kV relayed, tested OK  MOM Mariposa (6,957); weather clear; MID Hydro operator working on a swing panel inside main control board at Exchequer PH accidentally bumped panel which activated aux lockout relay (DEV 86TT), which in turn tripped CB-22 (reclosed in 15 seconds)</t>
  </si>
  <si>
    <t>LB-2014-032</t>
  </si>
  <si>
    <t>Relayed - 07/23/14,1050 Colgate-GrassValley 60kV relayed, tested OK; MOM GrassValley (3,367); weather clear; A-phase to ground fault ~0.5 mi from Grass Valley; patrol FOUND BROKEN FLOWER POT INSULATOR @ pole 12/302, CAUSE OF BREAKAGE UNKNOWN</t>
  </si>
  <si>
    <t>TM-2014-045</t>
  </si>
  <si>
    <t>Forced - 07/23/14, 1810 Edenvale CB-112 forced out from scheduled work after CB failed to close during switching to return; no customer interruption; ETOR 07/24, however it WILL REMAIN OUT UNTIL 07/28/14, CB STILL WON'T CLOSE &amp; AWAITING PARTS 07/30/14, 1527 Edenvale CB-112 closed &amp; Metcalf-Edenvale #1-115kV returned to service normal after crew replaced failed 52Y relay &amp; CB close latch</t>
  </si>
  <si>
    <t>ME-2014-0458</t>
  </si>
  <si>
    <t>Late-Extended</t>
  </si>
  <si>
    <t>Forced - 07/23/14, 1846 Caribou PH CB-112 forced out from scheduled work (open ends Caribou-Palermo 115kV) due to additional time needed to complete mechanism service; no customer interruption; 07/24/14, 0917 Caribou PH CB 112 returned to service after scheduled work was completed</t>
  </si>
  <si>
    <t>TM-2014-0995</t>
  </si>
  <si>
    <t>Relayed - 07/24/14, 0812 Bridgeville-Garberville 60kV relayed, tested OK; MOM FtSeward (339); weather clear; caused when FtSewardJct SW-77 failed (CENTER PHASE BOTTLE FAILED) to break parallel during scheduled switching TO COMPLETE IR TAG ON FRUITLAND JCT SW-69 &amp; OTHER WORK ON FRUITLAND TAP POLE 2/12 AND 0/6 ALSO TO REPLACE 15/2</t>
  </si>
  <si>
    <t>HM-2014-015</t>
  </si>
  <si>
    <t>Relayed - 07/24/14, 1526 Jefferson-Las Pulgas 60kV relayed, tested NG; SUS Woodside (7,330); MOM LasPulgas (4,509); weather clear; 1719 Woodside-LasPulgas tested OK restoring Woodside; 1842 DO restored all customers via back-ties; 2117 Jefferson-Woodside cleared to repair ET wire down (&amp; ED wire down) &amp; pole damage caused by falling tree bet poles 0/19 &amp; 1/20; ETOR 07/25; 07/25/14, 0932 Jefferson-Las Pulgas returned to normal; DO currently switching to return Mobile BK to service &amp; restore Woodside customers to normal; eventID=10456</t>
  </si>
  <si>
    <t>SA-2014-0655</t>
  </si>
  <si>
    <t>Relayed -- 07/25/14, 1642 Martinez-Sobrante 115kV relayed, tested OK, remained open ended at Martinez by design; 1643 manually closed Martinez CB-142 returning line to normal; MOM Alhambra (4,836); weather clear; foot patrol from 9/50 to 11/60 found nothing as did aerial patrol from 7/43 to 11/63</t>
  </si>
  <si>
    <t>PS-2014-014</t>
  </si>
  <si>
    <t>Relayed - 07/26/14, 0502 Palermo-Nicolaus 115kV relayed, tested OK; MOM E-Marysville (4,910); weather clear; C PHASE &amp; GROUND TARGETS; flashed bells on bottom phase at structure 1/110 found, as was fire at base of structure which had been manually extinguished</t>
  </si>
  <si>
    <t>TM-2014-046</t>
  </si>
  <si>
    <t>Relayed - 07/26/14, 1312 KernOil-Dexzel 115kV relayed, tested NG; SUS Dexzel (off-line); weather clear; 1541 line returned to service; caused by unscheduled relay testing by customer @ Dexzel on Pilot Wire Differential Scheme; eventID=10457</t>
  </si>
  <si>
    <t>MD-2014-032</t>
  </si>
  <si>
    <t>Relayed - 07/27/14, 0201 RiverbankJctSwSta-Manteca 115kV relayed, tested OK; MOM ValleyHome (284) &amp; Ripon (5,929); weather clear; fault C phase to grd near structure 41/250; patrolled line from 2/71 to Valley Home sub, nothing found</t>
  </si>
  <si>
    <t>TE-2014-034</t>
  </si>
  <si>
    <t>Relayed -- 07/27/14, 0742 Fulton-Calistoga 60kV relayed, tested OK; MOM Calistoga; weather clear; FAULT 8 MI FROM CALISTOGA TO MIDDLETOWN, C PHASE TO GRD; ground patrol from structures 5/10 to 9/8 found nothing; distribution underbuild present on this section, check ILIS, also nothing</t>
  </si>
  <si>
    <t>FU-2014-035</t>
  </si>
  <si>
    <t>Relayed - 07/27/14, 1213 (aware time=1243) Metcalf-GreenValley 115kV open ended after GV CB-132 tripped, did not test by design (inoperable via SCADA); no customer interruption; weather clear; 1412 mylar balloons removed &amp; flashed insulators @ pole 10/67 OK for service; 1435 line returned to service normal; eventID=10455</t>
  </si>
  <si>
    <t>ME-2014-NA</t>
  </si>
  <si>
    <t>Forced - 07/27/14, 1630 Cayucos-Cambria 70kV forced out due to pole fire 2 spans from Perry towards Cambria; SUS Cambria (1,623) &amp; Perry (3,530); Fire Dept put out grass fire started by pole fire; 1641 Cayucos-Perry energized, restoring Perry; 1912 all Customers have been restored via distribution back-ties; 07/28/14, 0027 Cayucos-Cambria returned to service normal after crew repaired failed dead-end middle phase insulators at pole 14/99; eventID=10454</t>
  </si>
  <si>
    <t>DW-2014-018?</t>
  </si>
  <si>
    <t>Forced - 07/29/14, 1141 to 1242 Watsonville-Salinas 60kV open-ended after Salinas CB-72 forced out to mitigate a contingency violation due to scheduled Salinas D.O. work</t>
  </si>
  <si>
    <t>ML-2014-0229</t>
  </si>
  <si>
    <t>Relayed - 07/30/14, 1451 Caribou-PlumasJct 60kV relayed, tested OK; Sierra Pacific separated on the trouble; MOM E-Quincy (1,546); SUS Plumas Sierra; lightning in area; 1458 Plumas Sierra restored; 1502 Sierra Pacific paralleled</t>
  </si>
  <si>
    <t>TM-2014-047</t>
  </si>
  <si>
    <t>Relayed - 07/30/14, 1546 Drum-Summit #2-115kV relayed, tested OK; no customer interruption, line is normal at this time; lightning reported in NV Energy area by its personnel</t>
  </si>
  <si>
    <t>VD-2014-041</t>
  </si>
  <si>
    <t>Relayed - 07/30/14, 1752 HatCreek #1-Westwood 60kV relayed, tested OK; MOM HallsFlat &amp; Bogard (9); Mega Hat Creek separated on the trouble; lightning; 1850 Mega Hat Creek paralleled</t>
  </si>
  <si>
    <t>RM-2014-029</t>
  </si>
  <si>
    <t>Relayed - 08/02/14, 0004 Milbrae-SanMateo #1-115kV relayed, tested OK; no customer interruption; weather clear; fault location @ twr 0/2 - patrol BELIEVES   CAUSE  WAS contact by BALLOON BUT unSURE BECAUSE CAUSE LIKELY BURNED IN SUBSEQUENT FIRE, JUMPERS INTACT, INSULATORS OK, ALL 4 FOOTINGS ON TWR "BLOWN OUT" - BURNED AREA APPROX 200X200 AROUND BASE OF TOWER - TOWER IS STABLE - CIRCUIT OK TO REMAIN IN SERVICE</t>
  </si>
  <si>
    <t>SA-2014-007</t>
  </si>
  <si>
    <t>BK11_GA</t>
  </si>
  <si>
    <t>Relayed - 08/03/14, 0641 Gates 500/230kV BK11 relayed, locked out coincident w/ Gates-Midway 500kV relaying, testing NG; no customer interruption; weather clear; 1052 Gates BK11 returned to service after visual inspection completed &amp; NG directional overcurrent relay cut out; eventID=10469</t>
  </si>
  <si>
    <t>LB-2014-033 (BK11)</t>
  </si>
  <si>
    <t>Relayed - 08/03/14, 0641 Gates-Midway 500kV relayed, tested NG; Gates 500/230kV BK11 relayed, locked out; no customer interruption; weather clear; 'A' phase to gnd target, 1.9 mi from Gates; 1052 Gates BK11 returned to service; 1241 line cleared to repair downed 'A' phase bet twrs 1/8 &amp; 2/9 &amp; damaged twrs 1/5 to 3/14 due to 3rd party fire (almond orchard); 08/06/14, 1352 line returned to service; eventID=10465</t>
  </si>
  <si>
    <t>Relayed - 08/03/14, 1055 Fulton-Hopland 60kV relayed, tested OK after bird contact at pole 6/1; MOM City of Healdsburg; weather clear; eventID=10467</t>
  </si>
  <si>
    <t>FU-2014-036</t>
  </si>
  <si>
    <t>Forced - 08/04/14, 0201 to 0217 Oleum-NTower-Christie 115kV open-ended at Christie &amp; North Tower after Christie CB-152 &amp; NTower CB-122 opened due to NG Christie CB-162 - PULLED THE PUMP, FOUND BROKEN HIGH PRESSURE TUBE, WILL NEED TO HAVE ANOTHER HOSE MADE; no customer interruption</t>
  </si>
  <si>
    <t>PS-2014-1485</t>
  </si>
  <si>
    <t>Forced - 08/04/14, 0203 Christie-Sobrante 115kV &amp; Christie 115/60kV BK1 forced out due to NG Christie CB-162; no customer interruption; 0206 Christie CB-162 cleared; 0222 Christie BK1 returned to service; 0356 Christie-Sobrante returned to service; 1609 Christie CB-162 returned to service after crew repaired NG hydraulic pump &amp; replaced NG hydraulic hose; similar incident ~2 months ago on 06/19/14</t>
  </si>
  <si>
    <t>Relayed - 08/04/14, 0248 CoCo-Pitt 60kV open ended after CoCo CB 30 tripped, did not reclose while switching to xfr Pittsburg Sub to its alternate source per OE recommendation; on the trouble customers served by Pittsburg &amp; Antioch subs were single phasing due to NG Pittsburg SW-65; weather clear; 0309 CoCo CB-30 returned to service ending single phasing condition; eventID=10506</t>
  </si>
  <si>
    <t>PS-2014-015</t>
  </si>
  <si>
    <t>Forced - 08/04/14, 0918 to 1449 Herndon-Manchester 115kV (and shared line Herndon-Barton) forced out for safety @ twr 7/56 (3rd party climber); no customer interruption; eventID=10471</t>
  </si>
  <si>
    <t>FR-2014-042</t>
  </si>
  <si>
    <t>Forced - 08/04/14, 0919 to 1428 Herndon-Barton 115kV (and shared line Herndon-Manchester) forced out for safety @ twr 7/56 (3rd party climber); no customer interruption; eventID=10471</t>
  </si>
  <si>
    <t>FR-2014-043</t>
  </si>
  <si>
    <t>Forced - 08/04/14, 1208 to 2326 SantaMaria-Sisquoc 115kV open-ended after SantaMaria CB-162 opened to mitigate potential overload for loss of Mesa-SantaMaria 115kV</t>
  </si>
  <si>
    <t>Forced - 08/04/14, 1238 to 1315 Corona-Lakeville 115kV open-ended after Lakeville CB-372 forced out to adjust Lakeville SW-371; no customer interruption</t>
  </si>
  <si>
    <t>FU-2014-037</t>
  </si>
  <si>
    <t>Relayed - 08/04/14, 2330 Cortina-Mendocino #1 115kV relayed, tested OK; MOM IndianValley PH (offline) &amp; Lucerne (5,495); weather overcast; C-G fault, 14.4 mi from Mendo; top string of insulators @ 44/213 flashed, unclear exactly what caused flash but there was an osprey nest present, no dead bird found</t>
  </si>
  <si>
    <t>FU-2014-038</t>
  </si>
  <si>
    <t>Relayed - 08/05/14, 0526 McCall-Sanger #1-115kV relayed, tested OK; no customer interruption; weather clear; B-G fault, 2.7 mi from Sanger near structure 6/47; patrol found flashed insulators at 5/39</t>
  </si>
  <si>
    <t>FR-2014-044</t>
  </si>
  <si>
    <t>Forced - 08/05/14, 0852 SantaMaria-Sisquoc 115kV open-ended after SantaMaria CB-162 opened to mitigate potential overload for loss of Mesa-SantaMaria 115kV; 08/06/14, 0017 Santa Maria CB-162 closed</t>
  </si>
  <si>
    <t>Relayed - 08/05/14,1203 Colgate-Smartville #2-60kV relayed, tested OK; Narrows #2 PH separated on the trouble; MOM Narrows #2-60/21kV xfmr (3,919); rain; 1206 Narrows #2 PH paralleled; bird (not a raptor) found at 10/122, fell to ground started 6 acre grass fire extinguished by CDF; WHEN BIRD MADE CONTACT IT ALSO HIT BOND &amp; GUY WIRES &amp; LOOSE STRANDS WERE CAUSING Buzzing SOUND; HOT STICK &amp; TIED THEM UP TO FIX BUZZ</t>
  </si>
  <si>
    <t>TM-2014-048</t>
  </si>
  <si>
    <t>Relayed - 08/05/14, 2234 Bridgeville-Cottonwood 115kV relayed, tested OK; MOM Wildwood (145), Low Gap (737) &amp; Forest Glen; 3-phase fault 17.2 mi from Cottonwood, near structure 17/155; patrol found flashed insulators @ pole 16/152 due to lightning</t>
  </si>
  <si>
    <t>RM-2014-030</t>
  </si>
  <si>
    <t>Relayed - 08/06/14, 0121 Lerdo-Famoso relayed, tested OK; UltraPwr Cogen separated; MOM MtPoso Cogen (offline), Famoso (617) &amp; Cawelo-C; weather clear; bird nest found at structure 7/69 (KPF switch present); 08/07/14, 1043 UltraPwr paralleled</t>
  </si>
  <si>
    <t>MD-2014-035</t>
  </si>
  <si>
    <t>Forced - 08/06/14, 1515 to 1840 Waterloo 60kV tap forced out to repair open top phase jumper at structure A9/230 (customers had been single phased since 1419; crew was hot sticking jumper to mitigate hot spot); SUS Waterloo (1,429); 1609 restored all customers w/ ED back ties; eventID=10474</t>
  </si>
  <si>
    <t>TE-2014-035</t>
  </si>
  <si>
    <t>Relayed - 08/07/14, 1217 TM-Butte #2-115kV relayed, tested OK; no customer interruption; weather clear; B-Phase to ground fault, ~4.5 mi away from Table near structure 3/31; PATROLLED FROM 1/0-6/47, no cause or damage found</t>
  </si>
  <si>
    <t>TM-2014-049</t>
  </si>
  <si>
    <t xml:space="preserve">Relayed - 08/07/14, 1726 HatCreek #1-Westwood 60kV relayed, tested OK; Mega PH separated on the trouble; MOM Bogard (9), HallsFlat,; lightning @ 35/685 per GIS Lightning Archives; 1820 Mega PH paralleled  </t>
  </si>
  <si>
    <t>RM-2014-031</t>
  </si>
  <si>
    <t>Scheduled - 08/09/14, 0705 to 1219 MorroBay-Diablo 230kV removed from service to CHANGE OUT CONTROL SWITCH ON DIABLO CB-262 &amp; ADD SF-6 GAS TO MORRO BAY CB-532; P15 limited to: LBN=Pbase+IRAS, LBS=Pbase+IRAS-150MW &amp; MWN=Pbase+IRAS-150MW</t>
  </si>
  <si>
    <t>DW-2014-0672</t>
  </si>
  <si>
    <t>Relayed - 08/11/14, 1104 Placer-GoldHill #2-115kV relayed, tested OK; MOM Flint (2,050); GIS shows lightning at 001/017 @ 1106</t>
  </si>
  <si>
    <t>VD-2014-042</t>
  </si>
  <si>
    <t>Relayed - 08/11/14, 1115 ElDorado- MissouriFlat #2-115kV &amp; ElDorado- MissouriFlat #1-115kV (AppleHillJct-Eldorado) relayed, tested OK coincident with MissouriFlat-GoldHill #1 &amp; #2 115kV &amp; Gold Hill #1-60kV; SUS AppleHill (9,390 due to scheduled work &amp; apparent failure of SW-395 to close by automatics); MOM El Dorado PH (offline) &amp; Placerville (9,882); lightning; 1215 Apple Hill restored.</t>
  </si>
  <si>
    <t>VD-2014-043</t>
  </si>
  <si>
    <t>Relayed - 08/11/14, 1115 Gold Hill #1-60kV relayed, tested OK coincident w/ MissouriFlat-GoldHill #1&amp;#2 115kV, ElDorado-MissouriFlat#2-115kV &amp; AppleHillJct-Eldorado section of ElDorado-MissouriFlat#1-115kV; MOM JM Eagle &amp; Limestone; lightning</t>
  </si>
  <si>
    <t>Relayed - 08/11/14, 1115 MissouriFlat-GoldHill #1 &amp; #2-115kV relayed, tested OK, as did GoldHill #1-60kV, ElDorado-MissouriFlat #2 115lV &amp; AppleHillJct-Eldorado section of ElDorado-MissouriFlat #1-115kV; MOM DiamondSprings (10,672) &amp; ShingleSprings (13,966); lightning @ pole 17/264 (GoldHill #1) &amp; twr 16/144 (115kV) - each shares ROW</t>
  </si>
  <si>
    <t>Relayed - 08/11/14, 1115 MissouriFlat-GoldHill #1 &amp; #2-115kV relayed, tested OK, as did GoldHill #1-60kV, ElDorado-MissouriFlat #2 115lV &amp; AppleHillJct-Eldorado section of ElDorado-MissouriFlat #1-115kV; MOM DiamondSprings (10,672) &amp; ShingleSprings (13,966); lightning</t>
  </si>
  <si>
    <t>Relayed - 08/11/14, 1214 Colgate-Smartville #2-60kV relayed, tested OK; Narrows #2 PH separated on the trouble; MOM Narrows (3,919); lightning; 1219 Narrows #2 PH paralleled; A-phase to ground fault, ~3 miles from Smartville towards Narrows #2 tap, near structure 2/35; GIS confirms lightning strike at this 3-pole structure</t>
  </si>
  <si>
    <t>TM-2014-050</t>
  </si>
  <si>
    <t>Relayed - 08/11/14, 1435 Poe-RioOso 230kV relayed, tested OK; Poe PH separated on the trouble; no customer interruption; lightning; 1601 Poe PH paralleled; patrol found @ twr 22/146 flashed insulators (10/15) + fire at base of twr</t>
  </si>
  <si>
    <t>TM-2014-051</t>
  </si>
  <si>
    <t>Relayed - 08/12/14, 0051 Herdlyn-Balfour 60kV relayed, tested OK; MOM MiddleRiver (326), McdonaldIsland &amp; Westside; weather clear; B-C phase fault reported ~1.7 mile from McDonald Island near structure 4/63, patrol found no cause &amp; no damage</t>
  </si>
  <si>
    <t>TE-2014-036</t>
  </si>
  <si>
    <t>Relayed - 08/13/14, 1551 Exchequer-Yosemite 70kV relayed, tested OK; MOM BearValley (2,486), SaxonCreek, IndianFlat (591), Yosemite &amp; ArchRock; weather clear; A-B-C phase fault, no cause found</t>
  </si>
  <si>
    <t>LB-2014-034</t>
  </si>
  <si>
    <t>Forced - 08/13/14, 1641 Coppermine-TivyValley forced out during relay testing due to cracked base plates for TivyValley SW-43; flashed B-phase bushing on TivyValley CB 42; no customer interruption; 08/15/14, 2158 line in service- crew replaced SW-43, repaired line side CT on CB-42; eventID=10498</t>
  </si>
  <si>
    <t>FR-2014-045</t>
  </si>
  <si>
    <t>Relayed - 08/14/14, 2024 Arco-Cholame relayed, tested NG; SUS Antelope (180), BerrendaA, BerrendaC &amp; Cholame (1,512); MOM DevilsDen (120); weather clear; 2212 BerrendaJct-Cholame energized restoring Cholame; 2339 BerrendaJct-BerrendaA energized restoring BerrendaA; 3rd party vehicle contact broke guy wire, 3 phases of ET wiredown bet poles 004/57-58 (just outside Antelope sub); 08/15/14, 0005 to 0733 Antelope tap cleared to effect repairs; eventID=10486</t>
  </si>
  <si>
    <t>FR-2014-046</t>
  </si>
  <si>
    <t>Forced - 08/14/14, 2330 Diablo-Midway #2-500kV open-ended after DCPP Unit #2 separated from the system to repair NG emergency diesel generators (also discovered a fuel oil pump leak on the #2 emergency diesel generator); ETOR DCPP Unit #2 is 08/15; 08/15/14, 0119 line returned to service</t>
  </si>
  <si>
    <t>Relayed - 08/17/14, 0759 Ignacio-MareIsland  #1-115kV relayed, tested NG; MOM Carquinez; SUS Jameson Canyon Pumps &amp; Skaggs Island; weather clear; 1105 RedTopJct-Mare Island cleared to replace RedTopJct SW-357 NG bells; 1109 Ignacio-RedTopJct returned to service restoring Skaggs Island; 1420 RedTopJct-Jameson Canyon Pumps returned to service restoring Jameson Canyon Pumps; eventID=10489  ETOR 08/18/14</t>
  </si>
  <si>
    <t>FU-2014-040</t>
  </si>
  <si>
    <t>Forced - 08/18/14, 0244 to 1738 Diablo-Midway #2-500kV &amp; Diablo Canyon Unit #2-500kV tap forced out for DCPP #2-500/25kV xfmr cold wash</t>
  </si>
  <si>
    <t>DW-2014-0728</t>
  </si>
  <si>
    <t>Relayed - 08/19/14, 1404 Lakewood-Clayton 115kV, Lakewood 115kV bus sections G &amp; H, Lakewood #4-115/21kV transformer &amp; Lakewood #5-115/21kV transformer bank relayed, did not test; SUS Lakewood #4-115/21kV transformer (7,602) &amp; Lakewood #5-115/21kV transformer bank (5,532); 1505 all customers restored via distribution back ties; 1838 Lakewood #4-115kV/21kV transformer cleared. 2255 Lakewood-Clayton tested OK; 2303 Lakewood-Clayton returned to service; 2303 Lakewood #5-115/21kV transformer bank &amp; Lakewood 115 kV bus sections G &amp; H returned to service after repairs were made to 21kV bus; 2359 Lakewood #4-115/21kV transformer bank returned to service after crew repaired cracked C phase bushing due to flash from mylar balloons contacting distribution bus</t>
  </si>
  <si>
    <t>PS-2014-016</t>
  </si>
  <si>
    <t>Forced - 08/19/14, 1731 to 2014 Ignacio-MareIsland #1-115kV forced out to jumper around RedTopJct SW-357 at pole 24/169; SUS Jameson Canyon Pumps (offline) - F/U from trouble on 08/17/14 @ 0759</t>
  </si>
  <si>
    <t>FU-2014-0601</t>
  </si>
  <si>
    <t xml:space="preserve">Relayed - 08/20/14, 2255 Bellota-Tesla #2-230kV relayed, tested OK; no customer interruption; weather clear; C-phase to ground fault 14.7 mi from Tesla; </t>
  </si>
  <si>
    <t>TE-2014-037</t>
  </si>
  <si>
    <t>Relayed - 08/21/14, 0911 Glenn #3 60kV relayed, tested NG; SUS Anita (2,286), Capay (1,113) &amp; Headgate Metering; weather clear; 1123 Glenn-Anita returned to service restoring Capay &amp; Anita; 1125 Headgate Tap cleared to repair ET wire down bet poles 0/3-10; also, Capay SW-79 2 phases out of alignment; bird found at 1 SPAN FROM HEADGATE METERING SW 65/63 TWDS HEAD GATE JCT SW 85; 1701 line returned normal restoring Headgate Metering; eventID=10499</t>
  </si>
  <si>
    <t>TM-2014-052</t>
  </si>
  <si>
    <t>Relayed - 08/21/14, 2349 Paradise-TM-115kV relayed, tested OK; no customer interruption; weather clear; patrol found at 22/173 two of nine bells flashed, no fire cause identified; LCN created to replace bells</t>
  </si>
  <si>
    <t>TM-2014-053</t>
  </si>
  <si>
    <t>Relayed - 08/22/14, 0253 Ravenswood-Bair #2-115kV relayed, tested OK; MOM Cemex &amp; Shredder; weather clear; A PH TO GRD; found SW- 145 @ Shredder Tap contaminated with dirt; also patrolled from structures 5/35 to 6/37, no cause found; revised fault location back towards Shredder Tap confirms SW-145 as cause of relay; LCN created to perform hot wash on SW-145</t>
  </si>
  <si>
    <t>SA-2014-008</t>
  </si>
  <si>
    <t xml:space="preserve">Relayed - 08/22/14, 0614 (aware time=0858 on 08/26/14 four days later!) GreenValley-Llagas 115kV relayed, tested OK; no customer interruption; per System Protection, fault near N.O. SW-137 towards Green Valley, C phase to ground; patrol found burnt bird feathers (no carcus, probably taken by a predator) at base of structure 12/89 (ABC DDE Angle), no visible contact marks on conductor or insulators reported </t>
  </si>
  <si>
    <t xml:space="preserve">Relayed - 08/22/14, 0952 Glenn #3-60kV relayed, tested OK; MOM Capay (1,122), Headgate Metering &amp; Anita (2,296); weather clear; mylar balloon contact at STR 8/165 </t>
  </si>
  <si>
    <t>TM-2014-054</t>
  </si>
  <si>
    <t>Relayed - 08/23/14, 0446 Pease-Rio Oso 115kV relayed, tested OK; MOM Olivehurst (8,331); weather clear; patrol found nothing</t>
  </si>
  <si>
    <t>TM-2014-055</t>
  </si>
  <si>
    <t>Relayed - 08/23/14, 1059 &amp; 1157 RioOso-Woodland #1-115kV relayed, tested OK; MOM KnightsLanding (1,095); weather clear; fault location 1/2 mi from Zamora Jct toward Madison, patrol found 29/214 two dead turkey vultures</t>
  </si>
  <si>
    <t>VD-2014-044</t>
  </si>
  <si>
    <t>Relayed - 08/23/14, 1059 &amp; 1157 RioOso-Woodland #1-115kV relayed, tested OK; MOM KnightsLanding (1,095); weather clear; fault location 1/2 mi from Zamora Jct toward Madison, patrol found @ structure 29/214 two dead turkey vultures</t>
  </si>
  <si>
    <t>VD-2014-045</t>
  </si>
  <si>
    <t>Forced - 08/25/14, 0656 Nicolaus-PlainfieldJct 60kV forced out for an emergency replacement of a xarm &amp; connector at 2/48, 4/82, 3/76, 11/224, 26/430, 5/120; no customer interruption; ETOR 08/26; 08/26/14, 1616 line returned normal</t>
  </si>
  <si>
    <t>VD-2014-046</t>
  </si>
  <si>
    <t>Forced - 08/25/14, 1229 to 1725 ColusaJct #1-60kV (MeridianJct-WilkinsSlough) forced out to replace broken pole 13/286; no customer interruption; 1725 line returned to service</t>
  </si>
  <si>
    <t>TM-2014-056</t>
  </si>
  <si>
    <t>Relayed - 08/25/14, 1350 Mendocino-Redbud 115kV relayed, tested OK; no customer interruption; weather clear; fault location near twr 51/247 per System Protection, patrolled between towers 52/255 thru 49/239, found vulture on ground @ 49/239; replaced flashed insulators at same structure</t>
  </si>
  <si>
    <t>FU-2014-041</t>
  </si>
  <si>
    <t>Forced - 08/26/14, 0955 to 1407 RioDelllJct-Bridgeville 60kV open ended after Rio Dell Jct CB-22 forced out to add SF-6 gas; no customer interruption</t>
  </si>
  <si>
    <t>HM-2014-0146</t>
  </si>
  <si>
    <t>Relayed - 08/27/14, 0118 Herdlyn-Balfour relayed, tested NG; SUS Westside, MiddleRiver &amp; McDonald Island; weather clear; B-C phase fault, 15 mi from Herdlyn @ pole 6/118, approx. 0.8 mi w/o MiddleRiver; 0507 Herdlyn-BalfourJct returned to service restoring Westside; 1026 MiddleRiver tap energized restoring Middle River &amp; McDonald Island; 1104 line returned to service normal; fault indicators present &amp; blinking, detailed ground &amp; helicopter patrols found nothing specific; eventID=10515</t>
  </si>
  <si>
    <t>TE-2014-038</t>
  </si>
  <si>
    <t>ETL.4140</t>
  </si>
  <si>
    <t>ADOBE SW STA-LAMONT</t>
  </si>
  <si>
    <t>Relayed - 08/27/14, 0334 Kern-Rosedale relayed, tested NG due to carpole at 0/10, and multiple CBs @ KernPP tripped out of section - see EventID=10518 (T-Line) &amp; 10519 (station) for details</t>
  </si>
  <si>
    <t>MD-2014-036</t>
  </si>
  <si>
    <t>ETL.8890</t>
  </si>
  <si>
    <t>KERN-OLD RIVER #1</t>
  </si>
  <si>
    <t>ETL.1980</t>
  </si>
  <si>
    <t>KERN-ROSEDALE</t>
  </si>
  <si>
    <t>Relayed - 08/27/14, 0334 Kern-Rosedale relayed, tested NG due to carpole at 0/10 (tanker truck struck 2 poles outside KernPP, ET wire down); SUS Rosedale &amp; Texaco-Rosedale; weather clear; on the trouble Kern PP CBs 132, 262, 102, 172, 182, 242, 122, 152, 222, 282, 292 &amp; 402 tripped out of section, Kern-Tevis-Lamont, AdobeSwSta-Lamont &amp; WheelerRidge-AdobeSwSta 115kV, Kern PP 115/70kV BKs 1 &amp; 2, Kern-Fruitvale, Kern-Magunden, KernCanyon-Magunden-Weedpatch, Copus-OldRiver &amp; Kern-OldRiver #1 &amp; #2-70kV de-energized &amp; Kern-LiveOak, Kern-Magunden-Witco &amp; Kern-Westpark #2-115kV open-ended at Kern PP; MOM Kern PP #6 &amp; #7-115/21kV xfmrs, ArvinEdison, Grimmway-Malaga, Tevis #2-115/21kV xfmr (6,204), Adobe PV, Fruitvale (1), Golden State Metals, Rio Bravo Hydro, Kern Canyon PH, Copus #2-60/12kV xfmr (94), OldRiver (1,418), Panama (9,913) &amp; Carnation Dairy; Kern CB-312 has damaged bells &amp; open jumpers; 0649 Rosedale load restored via distribution back-ties; 08/28/14, 0355 Kern PP #2-115kV bus sect E returned to service after crew cut drops to CB-312; 0634 line returned to service after pole 0/9 reframed &amp; pole 0/10 &amp; ET wire down bet poles 0/9-11 replaced; Kern CB-312 bypassed &amp; cleared due to NG breaker; eventID=10518 &amp; 10519; ETOR 09/30</t>
  </si>
  <si>
    <t>ETL.1982</t>
  </si>
  <si>
    <t>WHEELER RIDGE-ADOBE SW STA</t>
  </si>
  <si>
    <t>Relayed - 08/28/14, 1351 Henrietta-Lemoore 70kV relayed, tested OK; MOM Leprino, Candlewick &amp; Lemoore (10,883); weather clear; caused by avian contact at structure 3/3</t>
  </si>
  <si>
    <t>FR-2014-047</t>
  </si>
  <si>
    <t>Relayed - 08/29/14, 0751 Nicolaus-WilkinsSlough (E-Nicolaus-District1500Jct) relayed, tested OK; MOM Districts 1001 &amp; 1500; weather clear (Dist1500Jct-Dist2047Jct cleared since 08/28/14 at 0754, due back today at 1700); C-G fault, found avian contact at twr 12/40</t>
  </si>
  <si>
    <t>VD-2014-047</t>
  </si>
  <si>
    <t>Relayed - 08/30/14, 0214 Ignacio-Mare Island #1-115kV relayed, tested OK; MOM SkaggsIsland, JamesonCanyon PS &amp; Carquinez (7,391); weather clear; A-B-G fault, 23.29 mi from Ignacio (update: 4.3 miles from Ignacio); possible avian strike @ structure 4/31, but no carcus found</t>
  </si>
  <si>
    <t>FU-2014-042</t>
  </si>
  <si>
    <t>Relayed - 08/30/14, 0545 OliveSwSta-Smyna 115kV relayed, tested OK; on the trouble Corcoran-OliveSwSta de-energized; MOM WhiteRiver PV, Alpaugh-North PV, Alpaugh (336), Quebec &amp; Atwell; weather clear; fault location @ 61/468, patrol found flashed insulators @ 61/469 due to bird's nest</t>
  </si>
  <si>
    <t>FR-2014-048</t>
  </si>
  <si>
    <t>Relayed - 08/30/14, 0545 OliveSwSta-Smyna 115kV relayed, tested OK; on the trouble Corcoran-OliveSwSta de-energized; MOM WhiteRiver PV, Alpaugh-North PV, Alpaugh (325), Quebec &amp; Atwell; weather clear; fault location @ 61/468, patrol found flashed insulators @ 61/469 due to bird's nest</t>
  </si>
  <si>
    <t>Relayed - 08/30/14, 0844 Christie-WillowPass 60kV relayed, tested OK; MOM Urich, Stauffer &amp; SFPP; weather clear; patrol found avian (swan) contact bet structures 9/158-159, line OK to remain in service</t>
  </si>
  <si>
    <t>PS-2014-017</t>
  </si>
  <si>
    <t>Relayed - 08/31/14, 1329 Gates-TulareLake 70kV relayed, tested OK; SunCity, SandDrag &amp; Avenal Park separated on the trouble; MOM KettlemanHills (1,190), Avenal (1,724) &amp; ChevronPipeline; weather clear; two sets of targets provided: 1) 4 mi from Avenal tap to Tulare Lake, and 2) between Sun City &amp; Avenal; @ joint pole 4/20 found freshly flashed DDE insulators on distribution underbuild, so it was probably flashing that went up to the 60kV overhead</t>
  </si>
  <si>
    <t>FR-2014-049</t>
  </si>
  <si>
    <t>Relayed - 08/31/14, 2349 Arco-Midway 230kV relayed, tested OK; no customer interruption; weather clear; A-G fault, 9.89 mi out of Arco; patrol found nothing</t>
  </si>
  <si>
    <t>MD-2014-037</t>
  </si>
  <si>
    <t>Relayed - 09/01/14, 1944 Martinez-Sobrante 115kV relayed, tested OK; MOM Alhambra (6,647); weather clear; ground patrol from 9/50 to 11/60 found no cause; air patrol from 7/43 to 14/80, no cause found</t>
  </si>
  <si>
    <t>PS-2014-018</t>
  </si>
  <si>
    <t>Relayed - 09/02/14, 0349 Ravenswood-Bair #2 relayed, tested OK; MOM Shredder &amp; RMC Lonestar; foggy; pole 0/3 on Shredder Tap found contaminated insulators, &amp; foggy conditions led a pole fire; line had relayed earlier on 08/22</t>
  </si>
  <si>
    <t xml:space="preserve">SA-2014-009 </t>
  </si>
  <si>
    <t>Relayed - 09/03/14, 1622 Cottonwood-Benton #1-60kV relayed, tested NG; SUS Anderson (3,632) &amp; Girvan (2,764); weather clear; 1710 Benton-Girvan tested OK, restoring Girvan; 1721 Anderson-Girvan cleared to repair ET wire down between poles 10/246-247; 1731 Cottonwood-Anderson tested OK, restoring Anderson; bums UNDER THE CLEARCREEK BRIDGE CAUSED FIRE ON HWY 273 , REDDING - FIRE RETARDANT DROPPED ON POLE 10/247 CAUSED 3 INSULATORS TO FLASH, DAMAGING INSULATORS &amp; CAUSING WIRE DOWN; WILL REFRAME THE POLE AND REPLACE INSULATORS; eventID=10527</t>
  </si>
  <si>
    <t>RM-2014-044</t>
  </si>
  <si>
    <t>Relayed - 09/04/14, 0859 Drum-GV-Weimar 60kV relayed, tested OK; on the trouble Weimar #1-60kV de-energized &amp; Rollins PH, Oxbow PH &amp; Alta PH Unit #1 separated; MOM BonnieNook (1,033), CapeHorn, Weimar (2,116), ShadyGlen (2,612) &amp; Foresthill (2,585); weather clear; 0909 Oxbow PH paralleled; 0938 Rollins PH paralleled; 1110 Alta PH Unit #1 paralleled; Weimar #1 subsequently forced out to repair xarm @ 8/123; eventID=10532</t>
  </si>
  <si>
    <t>VD-2014-048</t>
  </si>
  <si>
    <t>Forced - 09/04/14, 1257 to 2049 Weimar #1 open ended after Weimar CB 52 forced out due to repair leak in its hydraulic line; no customer interruption; also, Weimar-Foresthill forced out from 1603 to 2049 to replace xarm @ 8/123 damaged by carpole earlier in day (0859); eventID=10532</t>
  </si>
  <si>
    <t>VD-2014-049</t>
  </si>
  <si>
    <t>Relayed - 09/04/14, 1357 Caribou-PlumasJct 60kV relayed, tested OK; S.P.I Quincy separated on the trouble; MOM E-Quincy (1,545), Gansner (1,719), Gray's Flat (123) &amp; PlumasSierra; weather clear; RPTS LOGGING TRUCK POSSIBLY STRUCK POLE 1 SPAN S/O SW-85 - POLE 017/020 (per GIS) APPEARS OK; 1408 S.P.I. Quincy paralleled</t>
  </si>
  <si>
    <t>TM-2014-057</t>
  </si>
  <si>
    <t>Forced - 09/04/14, 1942 to 09/05/14, 0132 Mendota-SJ-Helm (Mendota-MendotaBiomass) forced out to repair pole 21/10 due to carpole; 09/05/14, 0713 Mendota Biomass Cogen paralleled.  0715 Cal-Renew Solar paralleled; eventID=10531</t>
  </si>
  <si>
    <t>LB-2014-035</t>
  </si>
  <si>
    <t>Relayed - 09/06/14, 0425 Wilson-OroLoma (OroLoma-El Nido) relayed, tested NG; SUS OroLoma-115/12kV BK3 (1,415); weather clear; Protection unable to dial into relays remotely; 0611 all customers restored via ED back-ties; 0922 El Nido-OroLoma cleared to repair guy wires &amp; center phase conductor at 33/2 due to carpole (tomato truck); 1242 line restored normal</t>
  </si>
  <si>
    <t>LB-2014-036</t>
  </si>
  <si>
    <t>Relayed - 09/07/14, 0829 Cortina #3 relayed, tested OK; Wadham Cogen separated on trouble; MOM Meridian (757), Williams (2,247) &amp; ColusaJct (851); weather clear; 1133 Wadham  paralleled; patrol found mylar balloons at pole 4/73</t>
  </si>
  <si>
    <t>TM-2014-058</t>
  </si>
  <si>
    <t>Forced - 09/08/14, 1024 to 1311 Helms-Gregg #1-230kV de-energized for safety to support emergency work on Gregg CB-432; SUS Helms P.G.P. Unit #1; 1232 Gregg CB 432 returned to service after crew repaired the "B" phase corona discharge; from trouble on 08/22/14 at 1508</t>
  </si>
  <si>
    <t>FR-2014-1368</t>
  </si>
  <si>
    <t>Relayed - 09/08/14, 2344 CooleyLanding (CL) 115/60kV BK2 relayed, did not test by design after fox contact on CB-2; CL 115kV bus sect E &amp; #1 &amp; #2-60kV busses de-energized; CL 115/60kV BK1 open-ended on low side; Ravenswood-CL #2-115kV, CL-Stanford, CL-LosAltos, Bair-CL #1 &amp; #2-60kV open-ended at CL; SRI cogen tripped out of section; MOM Northrup Grumman; weather clear; 09/09/14, 0010 manually closed CL CB-72 (failed to close by parallel) restoring Bair-CL #2; 0036 SRI cogen paralleled; 1103 BK2 cleared for inspection &amp; testing; 1635 to 1951 #2-60kV bus &amp; bus tie CB-2 forced out to perform CT saturation testing on CB-2; 09/10/14, 0051 to 0301 bus #2 &amp; CB-2 forced out to adjust relay settings on CB-2; 1246 BK2 returned to service, no trouble or damage found; EventID=10544</t>
  </si>
  <si>
    <t>SA-2014-010</t>
  </si>
  <si>
    <t>Relayed - 09/10/14, 0440 Lerdo-Famoso relayed, tested OK; MtPoso &amp; UltraPwr cogens separated; MOM Famoso (617) &amp; CaweloC; weather clear; 0821 UltraPwr paralleled; 1008 MtPoso paralleled; found bird's nest on UltraPwr SW-125 @ tap pole 000/001</t>
  </si>
  <si>
    <t>MD-2014-038</t>
  </si>
  <si>
    <t>Forced - 09/10/14, 1138 to 1239 RioDellJct-Bridgeville open-ended after RioDellJct CB-22 forced out to add SF6 gas (3rd time this year); no customer interruption; CB scheduled to be replaced next month</t>
  </si>
  <si>
    <t>HM-2014-0165</t>
  </si>
  <si>
    <t>Relayed - 09/11/14, 0250 MossLanding-Salinas-Soledad #2-115kV relayed, tested OK; MOM Prunedale (7,195) &amp; Hollister (18,971); weather clear; FOUND FLASHED BELLS AT TWR 39/248 DUE TO CONTAMINATION FROM CEMENT PLANT NEARBY - EQUIP IS OK FOR NOW (06/27/14 was last heli-wash of line)</t>
  </si>
  <si>
    <t>ML-2014-015</t>
  </si>
  <si>
    <t>Relayed - 09/11/14, 0506 Sobrante-StandardOilSwSta #1-115kV relayed, tested OK, then open-ended at StandardOilSwSta; cause under investigation; MOM PtPinole (8,871); weather clear; eventID=10548</t>
  </si>
  <si>
    <t>PS-2014-019</t>
  </si>
  <si>
    <t>Relayed - 09/11/14, 0545 Sobrante-StandardOilSwSta #1-115kV relayed, tested OK, &amp; Sobrante-StandardOilSwSta #2-115kV open-ended at StandardOilSwSta, which is supplying its load; MOM PtPinole; weather clear.  0722 #2-line returned to service restoring StandardOilSwSta terminal to normal</t>
  </si>
  <si>
    <t>PS-2014-020</t>
  </si>
  <si>
    <t>Relayed - 09/11/14, 0545 Sobrante-StandardOilSwSta #1 relayed, tested OK, &amp; Sobrante-StandardOilSwSta #2 open-ended at SOSS, which is supplying its load; MOM PtPinole; weather clear; 0722 #2-line returned to service restoring SOSS terminal to normal</t>
  </si>
  <si>
    <t>Relayed - 09/11/14, 0610 &amp; 0638 Sobrante-StandardOilSwSta #1-115kV relayed, tested OK; MOM Pt Pinole; weather clear; broken insulators &amp; guy wire @ PtPinole tap SW-165</t>
  </si>
  <si>
    <t>PS-2014-021</t>
  </si>
  <si>
    <t>PS-2014-022</t>
  </si>
  <si>
    <t>Forced - 09/11/14, 1614 to 2304 Sobrante-StandardOilSwSta #1-115kV &amp; PtPinole 115kV tap forced out to replace NG insulators on SW-165 at PtPinole tap; no customer interruption</t>
  </si>
  <si>
    <t>PS-2014-1583</t>
  </si>
  <si>
    <t>Relayed - 09/12/14, 0555 Glenn #1 relayed, tested NG due to carpole (semi-truck) @ 9/177; SUS ElkCreek (918, 113,832), WillowsA (3,126, 387,624) &amp; StonyGorge cogen (offline); weather clear; 0735 OrlandoBJct-ElkCreekJct cleared to replace pole 9/177 &amp; repair ED &amp; ET wire down bet poles 9/176-178; 0759 ElkCreekJct-Delevan returned to service restoring ElkCreek, WillowsA &amp; Stony Gorge; 0835 Glenn-OrlandoBJct returned to service; 1334 OrlandoBJct-ElkCreekJct returned to service returning Glenn #1 normal; eventID=10562</t>
  </si>
  <si>
    <t>TM-2014-059</t>
  </si>
  <si>
    <t>Relayed - 09/13/14, 1314 StocktonA-Weber #2 relayed, tested OK; MOM StocktonAcres (1,108), Monarch (1,771) &amp; Harding (2,160); weather clear; found dead bird @ pole 0/6, very near target info provided by System Protection; eventID=10588</t>
  </si>
  <si>
    <t>TE-2014-039</t>
  </si>
  <si>
    <t>Relayed - 09/14/14, 0701 Coburn-OilFields #2 60kV relayed, tested OK; MOM SanArdo (817); on the trouble Sargent Canyon Cogen tripped offline by design; weather clear; target info from System Protection put fault near 29/392, detailed ground patrol found nothing or no damage</t>
  </si>
  <si>
    <t>ML-2014-016</t>
  </si>
  <si>
    <t>Forced - 09/15/14, 0916 to 1837 Sobrante-StandardOilSwSta #1-115kV open-ended after Sobrante CB-312 forced out to repair NG primary line relay; no customer interruption; relay was not released for service due to inadequate loading for direction &amp; load tests</t>
  </si>
  <si>
    <t>PS-2014-1586</t>
  </si>
  <si>
    <t>Relayed - 09/15/14, 1757 Glenn 60kV main &amp; aux buses relayed, locked out after avian contact on shoo-fly still in place for a cancelled bus upgrade project; Glenn #1, 2, 3, 4 &amp; 5-60kV de-energized; SUS Glenn 60/12kV BK3, OrlandB (4,731), ElkCreek (918), WillowsA (3,126), HamiltonA (1,092), Jacinto (1,049), Rice (1,350), Capay (1,113), Anita (2,286), Corning (1) &amp; Headgate; BlackButte separated; 1846 Corning restored; 1909 Glenn main bus tested &amp; Glenn#1 energized, restoring ElkCreek, OrlandB &amp; WillowsA; 1910 Glenn#2 energized, restoring Jacinto &amp; Rice; 1911 Glenn#3 energized restoring Capay, Headgate Metering &amp; Anita; 1912 Glenn#4 energized; 1913 Glenn aux bus returned to service &amp; Glenn#5 energized; 1915 Glenn BK3 restored; 1945 BlackButte paralleled; eventID=10583</t>
  </si>
  <si>
    <t>TM-2014-060</t>
  </si>
  <si>
    <t>Forced - 09/16/14, 1116 to 1640 Panoche CB-332 forced out from scheduled work to replace NG hydraulic hose; P15 limited to: LBN=Pbase+IRAS, LBS=Pbase+IRAS-200MW &amp; MWN=Pbase+IRAS-50MW</t>
  </si>
  <si>
    <t>LB-2014-0841</t>
  </si>
  <si>
    <t>BK11_ME</t>
  </si>
  <si>
    <t>Relayed - 09/17/14, 0146 Metcalf 500/230kV BK11 relayed, did not test by design; no customer interruption; weather clear; found in-service spare phase broken insulators &amp; oil on the ground; "A" phase may be available to replace spare; ETOR 09/21; 09/21/14, 1905 Metcalf BK11 returned to service with A phase tested and placed in service for damaged spare phase</t>
  </si>
  <si>
    <t>ME-2014-024</t>
  </si>
  <si>
    <t>Relayed - 09/17/14, 1953 FM-MiddleFork relayed, did not test by design; King Fire (20K acres) in area; FrenchMeadows &amp; HellHole PHs; no customer interruption; 10/02/14, 2154 line returned to service after crews repaired damage caused by King Fire (replaced 34 poles &amp; ~6,000 feet of conductor); eventID=10607</t>
  </si>
  <si>
    <t>VD-2014-051</t>
  </si>
  <si>
    <t>Forced - 09/17/14, 2345 MapleCreek-Hoopa 60kV forced out from scheduled work due to MapleCreek CB-92 failure to close; SUS RussRanch, WillowCreek &amp; Hoopa; 09/18/14, 0414 MapleCreek-Hoopa  returned to service w/ MapleCreek CB-92 bypassed &amp; cleared; eventID=10575</t>
  </si>
  <si>
    <t>HM-2014-0169</t>
  </si>
  <si>
    <t>Forced - 09/18/14, 0157 Glenn #1 forced out due to multiple pole fires started externally by a controlled burn by US Fish &amp; Wildlife that got out of control; SUS ElkCreek (919, 92,819) &amp; WillowsA (3,126, 34,386); 0208 Glenn-WillowsA returned to service restoring, WillowsA; 0338 ElkCreek tap returned to service, restoring ElkCreek; 0432 WillowsA-Delevan cleared to replace damaged poles 27/581, 27/584, 28/588 &amp; 28/590; 1707 WillowsA-Delevan energized; no ET wire down, but there was 21kV down (Logan Creek 2101); eventID=10576</t>
  </si>
  <si>
    <t>TM-2014-061</t>
  </si>
  <si>
    <t>Relayed - 09/18/14, 0206 Colgate-Alleghany 60kV (ColumbiaHills-Alleghany) de-energized; SUSPikeCity (437, 6,118) &amp; Alleghany (1,231, 17,234) ; 0220 line section returned to service, restoring PikeCity &amp; Alleghany; weather clear; Operations switching error; eventID=10568</t>
  </si>
  <si>
    <t>TM-2014-062</t>
  </si>
  <si>
    <t>Forced - 09/18/14, 0355 Trinity-MapleCreek open-ended at MC; 0400 Humboldt-MapleCreek de-energized to close MC SW-95 dead; SUS MC 60/12kV BK1; 0414 Humbolt-MapleCreek &amp; MapleCreek-Hoopa returned to service w/ MC CB-92 bypassed &amp; cleared, restoring BK1, RussRanch, WillowCreek &amp; Hoopa; 2004 MapleCreek CB-92 returned to service after crew replaced failed closing coil; eventID=10575</t>
  </si>
  <si>
    <t>Forced - 09/18/14, 1449 to 1613 Berrenda "A" 70kV Tap forced out to clean fusible disconnect at BerrendaA; SUS BerrendaA</t>
  </si>
  <si>
    <t>MD-2014-0965</t>
  </si>
  <si>
    <t>Relayed - 09/18/14, 2300 Glenn-Delevan 230kV relayed, tested OK; no customer interruption; weather clear; C-phase to ground fault about 1.6 miles from Delevan, near structure 129/1011; patrol from Delevan to Logan Creek found nothing</t>
  </si>
  <si>
    <t>TM-2014-063</t>
  </si>
  <si>
    <t>Relayed - 09/19/14, 1130 Ignacio-MareIsland #2-115kV relayed, tested OK. MOM Highway (17,464); weather clear; line subsequently forced out at 1741 to effect repairs to broken dead-end insulators at 13/93; eventID=10580</t>
  </si>
  <si>
    <t>FU-2014-043</t>
  </si>
  <si>
    <t>Forced - 09/19/14, 1741 Ignacio-MI #2 forced out to replace broken dead-end insulators at structure 13/93 (sits atop a marshland); 09/20/14, 1246 line (Ignacio-Highway) returned to service after replacing insulators</t>
  </si>
  <si>
    <t>FU-2014-044</t>
  </si>
  <si>
    <t>Forced - 09/22/14, 1021 to 2108 Middle Fork #1-60kV forced out to replace broken pole 2/46; no customer interruption</t>
  </si>
  <si>
    <t>VD-2014-0719</t>
  </si>
  <si>
    <t>Relayed - 09/23/14, 1005 Smartville-Nicolaus #1-60kV relayed, tested OK; MOM Wheatland (3,273); weather clear; bird contact at 7/138 in or around Beale AFB, caused a 1 acre grass fire that was responded to by Beale AFB</t>
  </si>
  <si>
    <t>TM-2014-064</t>
  </si>
  <si>
    <t>Forced - 09/23/14, 1326 Christie-Sobrante open-ended after CB-162 forced out due to hydraulic pressure trouble; no customer interruption; CB will need to be replaced; ETOR 10/03/14; 09/26/14, 2201 Christie CB-162 returned to service after crew installed new CB</t>
  </si>
  <si>
    <t>PS-2014-0</t>
  </si>
  <si>
    <t>ETL.8773</t>
  </si>
  <si>
    <t>WAUKENA SW STA-CORCORAN</t>
  </si>
  <si>
    <t>Forced - 09/23/14, 1803 to 2035 Waukena-CorcoranPV 115kV forced out for customer work; SUS to Corcoran PV (offline)</t>
  </si>
  <si>
    <t>FR-2014-1621</t>
  </si>
  <si>
    <t>Relayed - 09/24/14, 0534 Delevan-Vaca #3-230kV relayed, tested OK; no customer interruption; weather clear; Bphase to Ground fault, 9 mi from Delevan; patrol found no cause, no damage</t>
  </si>
  <si>
    <t>VD-2014-052</t>
  </si>
  <si>
    <t>Forced - 09/24/14, 0825 to 1934 Pittsburg-Martinez #1-115kV (Martinez-BollmanJct) forced out for safety clearance for work at structure 11/59 (bird mitigation); no customer interruption</t>
  </si>
  <si>
    <t>PS-2014-1619</t>
  </si>
  <si>
    <t>Forced - 09/24/14, 1509 to 1857 Pittsburg PP #1-230kV bus sect E &amp; CB 612 T-tap forced out for emergency dead wash due to arcing insulators on SW-537; on the trouble Pittsburg-Tidewater 230kV open-ended at Pittsburg; no customer interruption</t>
  </si>
  <si>
    <t>PS-2014-1624</t>
  </si>
  <si>
    <t>Relayed - 09/24/14, 1514 EssexJct-Arcata-Fairhaven relayed, tested OK &amp; EssexJct-Orick deenergized &amp; BlueLake Power separated; MOM Trinidad (1,481), Big Lagoon (143), Orick (354), Kernan Construction, Blue Lake (2,016) &amp; Simpson-Korbel; rain; C phase to ground fault, 1 mi from Fairhaven</t>
  </si>
  <si>
    <t>HM-2014-016</t>
  </si>
  <si>
    <t>Relayed - 09/25/14, 0551 Pittsburg-Martinez #2-115kV relayed, tested OK; MOM Imhoff; rain; found 4 blown insulators on Imhoff side of SW-155 (normally open) at Imhoff 115kV Tap @ structure 01a</t>
  </si>
  <si>
    <t>PS-2014-023</t>
  </si>
  <si>
    <t>Relayed - 09/25/14, 0656 HumboldtBay-RioDellJct relayed, tested OK; MOM EelRiver (2,991) &amp; Newburg (6,416); rain; C-phase to ground fault (system B-phase), ~10.5 miles away from Humboldt Bay along vicinity of Eel River Tap; patrol found @ 9/5 two broken bells found, will repair under normal notification process</t>
  </si>
  <si>
    <t>HM-2014-017</t>
  </si>
  <si>
    <t>Relayed - 09/25/14, 0723 CooleyLanding-LosAltos 60kV relayed, tested OK; MOM Northrup; rain; B-C PHASE TO GROUND, 0.6 MILES FROM COOLEY LANDING; patrol from Cooley Landing to structure 4/34, nothing found</t>
  </si>
  <si>
    <t>ME-2014-025</t>
  </si>
  <si>
    <t>Relayed - 09/25/14, 0801 Drum-Spaulding 60kV relayed, tested OK; on the trouble Bowman PH separated; MOM Haypress PH; rain; A phase to ground fault 0.3 MILES FROM DRUM; patrol found no cause</t>
  </si>
  <si>
    <t>VD-2014-053</t>
  </si>
  <si>
    <t>Relayed - 09/25/14, 0810 Soledad #2-60kV relayed, tested OK; MOM Camphora (208); rain; line subsequently relayed, tested NG due to NG Gonzales SW-25; eventID=10588</t>
  </si>
  <si>
    <t>ML-2014-017</t>
  </si>
  <si>
    <t>Relayed - 09/25/14, 0817 Soledad #1 &amp; #2-60kV relayed, tested NG due to NG Gonzales SW-25 (common to both lines); SUS Camphora (208) &amp; Gonzales (3,122); rain; 1011 Soledad-Gonzales returned to service restoring Camphora; 1011 Soledad #1 returned to service restoring Gonzales 60/12kV BK3; 1053 Gonzales-SpenceJct cleared to replace SW-25; 1245 Gonzales 60/12kV BK4 restored; 09/26/14, 1843 Soledad #2 (Gonzales-SpenceJct) returned to service after replacing SW-25; eventID=10588</t>
  </si>
  <si>
    <t>ML-2014-018</t>
  </si>
  <si>
    <t>ML-2014-019</t>
  </si>
  <si>
    <t>Relayed - 09/25/14, 1230 &amp; 1231 Cortina #4-60kV relayed, tested OK; MOM Maxwell (1,143) &amp; Colusa (3,113); rain</t>
  </si>
  <si>
    <t>TM-2014-066</t>
  </si>
  <si>
    <t>TM-2014-067</t>
  </si>
  <si>
    <t>Relayed - 09/25/14, 1234 Cortina #4 relayed, locked; SUS Maxwell (1,089, 146,982) &amp; Colusa (3,068, 245,440); rain; A-B phase fault ~7.5 miles away from Cortina, at structure A7/113 (Tap off Towards William SW-37) or structure 7/114 (on the main line, just past the tap to Williams); 1350 crew verified Colusa Sub did not transfer to alt source (autos at Colusa did not restore), 1354 Colusa SW-67 closed restoring Colusa; 1422 Rice SW-39 closed (Glenn #2 source) restoring transmission path to Maxwell; 1456 DO reports Maxwell restored; 1550 line returned to service after patrol found no trouble</t>
  </si>
  <si>
    <t>TM-2014-065</t>
  </si>
  <si>
    <t>Relayed - 09/25/14, 1701 Bridgeville-Cottonwood 115kV relayed, tested OK; MOM Wildwood (145), LowGap (737) &amp; ForestGlen; lightning in area; A-B-C PHASE, ZONE 1, target 17 mi from Cottonwood; patrol found no cause</t>
  </si>
  <si>
    <t>RM-2014-046</t>
  </si>
  <si>
    <t>Relayed - 09/25/14, 2004 Kilarc-Deschutes relayed, tested OK &amp; Kilarc-CedarCreek de-energized; MOM Kilarc PH, Olsen, Whitmore (543), BearCreek Hydro, CowCreek PH CloverCreek &amp; CedarCreek (781); lightning; fault location ~1 mi each way from Whitmore Tap; @ 2/25 lightning strike, no damage to insulator, but pole was split</t>
  </si>
  <si>
    <t>RM-2014-047</t>
  </si>
  <si>
    <t>Relayed - 09/26/14, 0715 Keswick-Trinity relayed, tested OK; on the trouble Keswick-Cascade open-ended at Keswick; MOM French Gulch (328); rain; B PHASE TO GRD; @ 7/93 flashed flower pot insulator due to lightning</t>
  </si>
  <si>
    <t>RM-2014-048</t>
  </si>
  <si>
    <t>Relayed - 09/26/14, 1707 Tesla-StocktonCoGen 115kV relayed, tested OK; on the trouble Thermal Energy, Ripon Cogen &amp; SanJoaquin Cogen separated; no customer interruption; lightning; 1846 Ripon Cogen paralleled; 2002 SanJoaquin Cogen paralleled; AB phase to ground, 5 mi from Tesla, near Thermal Energy tap; patrol found between 5/15-16 found ED mid-set pole with transformer that had been struck by lightning that apparently flashed into OH 115kV</t>
  </si>
  <si>
    <t>TE-2014-040</t>
  </si>
  <si>
    <t>Relayed - 09/26/14, 1723 LosBanos-Westley 230kV open-ended after LB CB-232 tripped, reclosed by autos; no customer interruption; lightning; WAPA RPTS NO INDICATION OF CB OPERATION AT WESTLY, LINE DID NOT DE-ENERGIZE - MAY BE SMYPATHY TRIP FROM TRACY-WESTLY #2 230kV; investigation by System Protetction suggests our carrier system operated incorrectly; within the next month it is scheduled that relays are going to be replaced which should remediate this issue</t>
  </si>
  <si>
    <t>LB-2014-037</t>
  </si>
  <si>
    <t>Relayed - 09/26/14, 1807 MonteRio-Fulton relayed, tested OK &amp; Gualala-MonteRio de-energized; MOM MonteRio (6,751), Mirabel (3,955), Wohler, SalmonCreek (1,722), Annapolis (215), FtRoss (637) &amp; Gualala (3,714); rain; fault ~8.5 miles from Fulton, B phase to grd, actual phase is C; patrol found no damages, no apparent cause</t>
  </si>
  <si>
    <t>FU-2014-045</t>
  </si>
  <si>
    <t>Relayed - 09/26/14, 2131 Middle Fork #1-60kV relayed, tested OK; no customer interruption; rain; patrol found nothing</t>
  </si>
  <si>
    <t>VD-2014-055</t>
  </si>
  <si>
    <t>Relayed - 09/26/14, 2231 Drum-GV-Weimar relayed, tested OK &amp; Weimar #1 de-energized; Rollins, Oxbow &amp; Alta PHs separated; MOM BonnieNook (1,033), CapeHorn, ShadyGlen (2,612), Weimar (2,116) &amp; ForestHill (2,615); lightning; 2335 Rollins PH paralleled A phase to grd fault ~11.8 miles out of Drum, bet Bonnie Nook &amp; CapeHorn; patrol found no damage to ET, but found ED pole w/ damage &amp; reported to GC</t>
  </si>
  <si>
    <t>VD-2014-056</t>
  </si>
  <si>
    <t>Relayed - 09/26/14, 2231 Drum-GV-Weimar 60kV relayed, tested OK; on the trouble Weimar #1-60kV de-energized; Rollins, Oxbow &amp; Alta PHs separated; MOM BonnieNook (1,033), CapeHorn, ShadyGlen (2,612), Weimar (2,116) &amp; ForestHill (2,615); lightning; 2335 Rollins PH paralleled A phase to ground fault location, 11.8 miles out of Drum, between Bonnie Nook &amp; Cape Horn; patrol found no damage to ET, but found distribution pole w/ damage and reported to GC</t>
  </si>
  <si>
    <t>Relayed - 09/28/14, 0613 Borden-Coppermine relayed, tested NG due to blown B &amp; C phase insulators at pole 0/12; due to summer setups in area, Coppermine 70kV main &amp; aux busses, AG Wishon 70kV bus, Friant-Coppermine, Coppermine-TivyValley, Wishon-Coppermine &amp; Wishon-San Joaquin #3, RiverRock &amp; Auberry 70kV taps de-energized; AG Wishon PH, Friant PP, CraneValley PH, SanJoaquin #1A, #2 &amp; #3 PHs separated; SUS Cassidy, RiverRock, Coppermine, Auberry, SanJoaquin #2 PH &amp; SanJoaquin #3 PH; rain; eventID=10594</t>
  </si>
  <si>
    <t>LB-2014-038</t>
  </si>
  <si>
    <t>Relayed - 09/28/14, 0821 Newark-NRS #1-115kV relayed, tested OK; no customer interruption; weather cloudy; B PHASE TO GRD FAULT NEAR NEWARK; 1/12 flashed bells due to bird contact; eventID=10595</t>
  </si>
  <si>
    <t>NE-2014-006</t>
  </si>
  <si>
    <t>ETL.3101</t>
  </si>
  <si>
    <t>NORTHERN RECEIVING STATION-SCOTT #1</t>
  </si>
  <si>
    <t>Relayed - 09/28/14, 2058 NRS-Scott #1-115kV relayed, tested NG; no customer interruption; weather overcast; C-PHASE TO GRD; patrol found flashed insulators at pole 0/6; also found chunks of a red streamer; SVC notified and they will remediate; 09/29/14, 0137 line returned to service</t>
  </si>
  <si>
    <t>NE-2014-007</t>
  </si>
  <si>
    <t>Forced - 09/29/14, 0911 to 1030 ClearLake-Konocti 60kV open-ended after ClearLake CB-42 forced out for distribution work (voltage regulation, regulator being changed out) at Middletown; no customer interruption</t>
  </si>
  <si>
    <t>FU-2014-046</t>
  </si>
  <si>
    <t>Forced - 09/29/14, 0958 to 1631 Pittsburg-Martinez #1-115kV (BollmanJct-Martinez) forced out to repair damaged insulators on Imhoff SW-155; no customer interruption</t>
  </si>
  <si>
    <t>PS-2014-1627</t>
  </si>
  <si>
    <t>Relayed - 10/01/14, 0742 Bridgeville-Garberville 60kV relayed, tested OK; MOM Fruitland (1,414) &amp; FtSeward (340); weather clear; A-phase to ground, 1.9 miles from FtSewardJct toward FtSeward near pole 1/13 (+/- 5 miles), plus another target at structure 4/5; patrol found nothing</t>
  </si>
  <si>
    <t>HM-2014-018</t>
  </si>
  <si>
    <t>Forced - 10/01/14, 2132 to 2344 Geysers #3-Cloverdale 115kV open-ended after Cloverdale CB-132 forced out to investigate NG breaker charging mechanism spring; no customer interruption; CB-132 returned to service after crew exercised it which corrected charging mechanism spring issue</t>
  </si>
  <si>
    <t>FU-2014-0742</t>
  </si>
  <si>
    <t>Relayed - 10/02/14, 0653  Pit #3-Pit #1-230kV relayed, tested OK due to flashed insulators at pole 3/32 due to bird contamination; Sierra Pacific (Burney) &amp; Snow Mountain Hydro separated on the trouble; weather clear; 1046 Sierra Pacific (Burney) paralleled</t>
  </si>
  <si>
    <t>RM-2014-049</t>
  </si>
  <si>
    <t>Relayed - 10/04/14, 0014 Bogue-RioOso relayed, tested OK; MOM Greenleaf #1 Cogen (offline); no customer interruption; weather clear; ground patrol  from structures 141/318 to 44/334, no cause found</t>
  </si>
  <si>
    <t>TM-2014-068</t>
  </si>
  <si>
    <t>Relayed - 10/04/14, 0522 Divide-Cabrillo #1-115kV relayed, tested NG; SUS Surf; weather clear; 0707 Surf tap cleared per customer request to replace NG CT/PT metering device &amp; SW 89-1; 0716 line returned to service; 10/05/14, 1229 to 1331 Divide-Cabrillo #1 de-energized for test program on new Surf CT/PT metering device</t>
  </si>
  <si>
    <t>DW-2014-019</t>
  </si>
  <si>
    <t>Forced - 10/04/14, 0852 to 1528 MossLanding-DelMonte #2-115kV open ended after DelMonte CB-322 forced out to repair NG air pressure switch; no customer interruption</t>
  </si>
  <si>
    <t>ML-2014-020</t>
  </si>
  <si>
    <t>Relayed - 10/04/14, 1017 MontaVista-LosGatos 60kV relayed, tested OK; on the trouble Almaden-LosGatos 60kV de-energized; MOM LosGatos (9,266); weather clear; A-B line fault ~6.7 miles from MontaVista (fault at same location &amp; same phases involved 12/28/13)</t>
  </si>
  <si>
    <t>ME-2014-026</t>
  </si>
  <si>
    <t>Relayed - 10/04/14, 1017 MontaVista-LosGatos relayed, tested OK; on the trouble Almaden-LosGatos de-energized; MOM LosGatos (9,266); weather clear; A-B line fault ~6.7 miles from MontaVista (fault at same location &amp; same phases involved 12/28/13); patrol found dead pidgeon between 6/136-137, will create LCN to implement bird mitigation</t>
  </si>
  <si>
    <t>SAN LUIS OBISPO-OCEANO</t>
  </si>
  <si>
    <t>Forced - 10/04/14, 1300 to 2135 SLO-Oceano 115kV open-ended after SLO CB-112 opened per OE recommendation for mitigation of RTCA violation</t>
  </si>
  <si>
    <t>DW-2014-0808</t>
  </si>
  <si>
    <t>Relayed - 10/06/14, 0236 Caribou-PlumasJct 60 kV relayed, tested OK w/ "B" &amp; "C" phase zone one distance relay indication; MOM E-Quincy (1,547); on the trouble S.P.I Quincy Cogen separated; weather clear; 0247 S.P.I. paralleled; air patrol found flashed flower pot insulator 1/0, cause of flash over is not clear</t>
  </si>
  <si>
    <t>TM-2014-069</t>
  </si>
  <si>
    <t>Forced - 10/06/14, 0916 to 1423 SantaMaria-Sisquoc 115kV open-ended after SantaMaria CB-162 opened to mitigate post-contingency loading on Mesa-Sisquoc 115kV</t>
  </si>
  <si>
    <t>Relayed - 10/06/14, 1440 HatCreek#1-Westwood 60kV relayed, tested OK while Hydro tech performing scheduled work at HatCreek #1 PH (WPE, screwdriver dropped on TCOs); MOM HallsFlat, Bogard (9) &amp; MegaHatCreek (offline); weather clear</t>
  </si>
  <si>
    <t>RM-2014-050</t>
  </si>
  <si>
    <t>Forced - 10/06/14, 1847 to 2248 LosBanos-Canal-OroLoma open-ended after Canal CB-42 opened per CAISO request to mitigate loading on Panoche-OroLoma 115kV; no customer interruption</t>
  </si>
  <si>
    <t>LB-2014-0895</t>
  </si>
  <si>
    <t>Forced - 10/06/14, 1852 to 2244 Wilson-OroLoma 115kV open-ended after OroLoma CB-182 opened per CAISO request to mitigate loading on Panoche-OroLoma 115kV; no customer interruption</t>
  </si>
  <si>
    <t>Relayed - 10/07/14, 1441 &amp; 1635 Exchequer-Yosemite 70kV relayed, tested OK; MOM BearValley (2,487), SaxonCreek, IndianFlat (591) Yosemite &amp; ArchRock; weather clear; fault 0.7 miles from end of line Yosemite Park (TWR 39/237); fire in Yosemite (Dog Park Fire, coordinated by National Park Service, not Cal Fire); eventID=10625</t>
  </si>
  <si>
    <t>LB-2014-040</t>
  </si>
  <si>
    <t>Relayed - 10/07/14, 1441 &amp; 1635 Exchequer-Yosemite 70kV relayed, tested OK; MOM BearValley (2,487), SaxonCreek, IndianFlat (591) Yosemite &amp; ArchRock; weather clear; fault 0.7 miles from end of line Yosemite Park (TWR 39/237); fire in Yosemite; eventID=10625</t>
  </si>
  <si>
    <t>LB-2014-041</t>
  </si>
  <si>
    <t>Forced - 10/07/14, 1808 Exchequer-Yosemite de-energized to force out IndianFlat-Yosemite due to fire in Yosemite area; MOM BearValley, SaxonCreek &amp; IndianFlat; SUS Yosemite &amp; ArchRock; 1813 Exchequer-IndianFlat energized; 10/10/14, 1931 to 1935 Exchequer-Yosemite de-energized for switching to return line section to service; MOM IndianFlat &amp; BearValley; 1937 IndianFlat-Yosemite returned to service after repairs to 1 phase of wire down &amp; flashed insls for Yosemite; eventID=10625</t>
  </si>
  <si>
    <t>LB-2014-0899</t>
  </si>
  <si>
    <t>Forced - 10/07/14, 1823 Waukena-Corcoran PV 115kV forced out per customer request; SUS Corcoran PV; 10/08/14, 0512 Waukena-Corcoran PV returned to service restoring Corcoran PV</t>
  </si>
  <si>
    <t>Relayed - 10/08/14, 0922 Higgins-Bell 115kV relayed, tested OK; no customer interruption; weather clear; C-phase to grd fault, 3 to 4 mi from Higgins, patrol bet 30/228-31/237 found nothing; subsequent patrol between 30/229 to 33/246 found no cause as well; historically we've had large number of turkey vultures in area, suspect that's what happened; will look at bird mitigation in area</t>
  </si>
  <si>
    <t>VD-2014-057</t>
  </si>
  <si>
    <t>Relayed - 10/08/14, 1114 EssexJct-Arcata-Fairhaven &amp; Fairhaven-Humboldt relayed, tested OK; Arcata 60kV bus sect D&amp;E, EssexJct-Orick, Fairhaven #1, JanesCreek, Trinidad, BlueLake, BlueChip Milling, Simpson-Korbel, UltraPwr &amp; FairhavenPwr taps de-energized; Fairhaven PP &amp; BlueLake Pwr separated; MOM Arcata, Trinidad, BigLagoon, Orick, KernenConst, BlueLake &amp; Simpson-Korbel; SUS HumboldtBay Harbor District &amp; Fairhaven; weather clear; crew long lining on Arcata-Humboldt, helicopter got too close to EssexJct-Arcata-Fairhaven, drew arc 1 span w/o structure 0/13, de-energizing Fairhaven; eventID=10716</t>
  </si>
  <si>
    <t>HM-2014-019</t>
  </si>
  <si>
    <t>Relayed - 10/08/14, 1212 Reedley-Dinuba #1 70kV relayed, tested OK &amp; Dinuba-Orosi 70kV open ended at Dinuba &amp; Dinuba Energy cogen separated; Dinuba CB-22 tripped out of section; MOM Dinuba (8,110); weather clear; 1307 Dinuba Energy cogen paralleled; 3rd party contact (forklift) just outside Dinuba Energy bet poles 0/21-22</t>
  </si>
  <si>
    <t>Relayed - 10/08/14, 1212 Reedley-Dinuba #1 relayed, tested OK &amp; Dinuba-Orosi open ended at Dinuba &amp; Dinuba Energy cogen separated; Dinuba CB-22 tripped out of section; MOM Dinuba (8,110); weather clear; 1307 Dinuba Energy cogen paralleled; 3rd party contact (forklift) just outside Dinuba Energy bet poles 0/21-22</t>
  </si>
  <si>
    <t>FR-2014-050</t>
  </si>
  <si>
    <t>Relayed - 10/08/14, 1812 Kern-KernOil-Famoso 70kV relayed, tested OK; on the trouble Wasco-Famoso 70kV de-energized due to WASCO CB 32 OPEN FOR SUMMER SETUPS (MD14-0526); MOM McFarland (3,044) &amp; CaweloB; weather clear; PATROL CONDUCTED AND AT CAWELO SW 39 APPEARS SOMEONE STRUCK SWITCH PLATFORM &amp; POLE, NO DAMAGE, SWITCH &amp; POLE DO NOT NEED TO REPLACED , JUST THE PLATFORM</t>
  </si>
  <si>
    <t>MD-2014-040</t>
  </si>
  <si>
    <t>Relayed - 10/09/14, 0658 McCall-Kingsburg #1-115kV relayed, tested OK; MOM Kingsburg CoGen, Guardian East Bank &amp; Sun Maid; weather clear; TRIP C PHASE GRD DISTANCE 6.8 MILES; patrol found no cause, no damages</t>
  </si>
  <si>
    <t>FR-2014-051</t>
  </si>
  <si>
    <t>Relayed - 10/09/14, 1148 Soledad #1 relayed, tested NG due to pole fire at 4/93, all wires intact; SUS Gonzalez (3,122); weather clear; 1248 ET service restored to Gonzalez from Soledad #2; 2159 Line returned to service after crew replaced pole 4/93; eventID=10620</t>
  </si>
  <si>
    <t>ML-2014-021</t>
  </si>
  <si>
    <t>Relayed - 10/09/14, 1711 MonteRio-Fulton open-ended after Fulton CBs 6022 &amp; 7022 opened, reclosed (GUALALA 59 (NO) WAS CLOSED AT TIME OF RELAY. hence LINE DID NOT DE-ENERGIZE, IT WAS OPEN ENDED); no customer interruption; weather clear; Ignacio DO reports voltage dipped in area; line subsequently forced out at 2235 to repair damaged hardware &amp; conductor at pole 9/3; eventID=10624</t>
  </si>
  <si>
    <t>FU-2014-048</t>
  </si>
  <si>
    <t>Forced - 10/09/14, 2235 Monte Rio-Fulton (MonteRio-MirabelJct) forced out to repair damaged hardware &amp; conductor at pole 9/3; line had momentarily relayed earlier at 1711; no customer interruption; 10/10/14, 0805 line returned to service; eventID=10624</t>
  </si>
  <si>
    <t>FU-2014-049</t>
  </si>
  <si>
    <t>Relayed - 10/11/14, 0655 GoldHill-Bellota-Lockeford relayed, tested OK; no customer interruption; Comanche PH was off-line; weather clear; patrol found nothing</t>
  </si>
  <si>
    <t>TE-2014-041</t>
  </si>
  <si>
    <t>Relayed - 10/11/14, 0932 Nicolaus-WilkinsSlough relayed, tested OK; MOM Districts 1001 &amp; 1500 PumpingPlants; weather clear; patrol found nothing</t>
  </si>
  <si>
    <t>VD-2014-058</t>
  </si>
  <si>
    <t>Relayed - 10/11/14, 0952 Bridgeville-Garberville relayed, tested OK; MOM Fruitland (1,122) &amp; FtSeward (105); weather clear; patrol +/- around target found no cause, no damages</t>
  </si>
  <si>
    <t>HM-2014-020</t>
  </si>
  <si>
    <t>Relayed - 10/11/14, 1934 OliveSwSta-Smyrna 115kV relayed, tested OK; on the trouble Corcoran-OliveSwSta, OliveSwSta-WhiteRiver 115kV lines, Corcoran-Angiola &amp; Corcoran-Guernsey 70kV lines de-energized; MOM Atwell, WhiteRiver (off-line), WhiteRiver PV (off-line), Alpaugh North, Alpaugh (336), Quebec, Corcoran #3-115/12kV xfmr, #4-115/12kV xfmr (5,954), Boswell, BoswellTomato &amp; Angiola (717); weather clear; target 5.8 mi from Smyrna</t>
  </si>
  <si>
    <t>FR-2014-052</t>
  </si>
  <si>
    <t>Relayed - 10/11/14, 2207 Brighton-GrandIsland #2-115kV relayed, tested OK; no customer interruption; weather clear; @ structure 13/105 found flashed insulator, unclear as to why it flashed</t>
  </si>
  <si>
    <t>VD-2014-059</t>
  </si>
  <si>
    <t>Relayed - 10/12/14, 1254 Nicolaus-CatlettJct 60kV relayed, tested OK; MOM Catlett (917); weather clear; patrol from 4/90 to 7/147 no problem found, no cause found</t>
  </si>
  <si>
    <t>TM-2014-070</t>
  </si>
  <si>
    <t>Forced - 10/14/14, 0900 to 1859 CoCo-Brentwood 230kV open ended after CoCo CB-650 forced out for emergency replacement NG backup line relay; no customer interruption</t>
  </si>
  <si>
    <t>PS-2014-1646</t>
  </si>
  <si>
    <t>Relayed - 10/14/14, 1105 Keswick-Trinity relayed, tested OK; MOM FrenchGulch (329); weather cloudy; patrol found no cause, no damage</t>
  </si>
  <si>
    <t>RM-2014-052</t>
  </si>
  <si>
    <t>Relayed - 10/14/14, 1705 Kern-KernFront 115kV relayed, did not test by design &amp; BadgerCreek cogen separated; SUS HighSierra cogen (offline), DoubleC (offline) &amp; KernFront (offline); weather cloudy; 1715 line restored by automatics; 1755 BadgerCreek paralleled; eventID=10631</t>
  </si>
  <si>
    <t>MD-2014-041</t>
  </si>
  <si>
    <t>Relayed - 10/15/14, 1115 GWF-Henrietta 70kV relayed, did not test; manually tested OK at 1120; MOM GWF Henrietta (off-line); weather clear; RPT THAT STEP 86 ON SW LOG FR14-1499 WAS PERFORMED INCORRECTLY; eventID=10633</t>
  </si>
  <si>
    <t>FR-2014-053</t>
  </si>
  <si>
    <t>Relayed - 10/16/14, 1337 Fulton-Molino-Cotati 60kV relayed, tested OK; MOM Molino (16,546), Laguna, SonomaCounty LandFill &amp; Cotati (11,868); weather clear; patrol in and around fault location provided by System Protection found no damage, no cause</t>
  </si>
  <si>
    <t>FU-2014-051</t>
  </si>
  <si>
    <t>Relayed - 10/17/14, 1340 Cottonwood #1 60kV relayed, tested OK; MOM Gerber (1,825) &amp; Louisiana Pacific; weather clear; dead hawk found at pole BA28 /299, started 1/4 acre fire, no damage to PG&amp;E facilities, event report created</t>
  </si>
  <si>
    <t>RM-2014-053</t>
  </si>
  <si>
    <t>Relayed - 10/18/14, 0902 Clay-Martell 60kV relayed, tested OK; MOM Ione (682); weather clear; B-C-G fault, 2.39 miles from Martell towards Oleta at pole 28/410; patrol found dead hawk at pole 27/408, a DDE structure; one partially flashed bell but line is over insulated at 115kV so we should be good; bird report will be created</t>
  </si>
  <si>
    <t>TE-2014-042</t>
  </si>
  <si>
    <t>Topaz-Solar Sw Sta #1</t>
  </si>
  <si>
    <t>Relayed - 10/18/14, 1927 Topaz-Solar #1-230kV relayed, did not test by design; no customer interruption; weather clear, caused by customer testing in customer own facility; 1945 line manually tested OK</t>
  </si>
  <si>
    <t>DW-2014-020</t>
  </si>
  <si>
    <t>Relayed - 10/19/14, 0919 DelMonte-FortOrd #1-60kV relayed, tested OK; no customer interruption; weather clear; patrol of entire line found nothing</t>
  </si>
  <si>
    <t>ML-2014-022</t>
  </si>
  <si>
    <t>Relayed -10/19/14, 1345 Sobrante-StandardOilSwSta #1-115kV relayed, tested OK, remained open ended after StandardOilSwSta CBs 782 &amp; 882 closed by automatics then re-opened; MOM PtPinole (8,873); weather clear; 1412 line returned to normal after CBs 782 &amp; 882 closed by customer; B phase to ground, 14.4 miles from Sobrante near structure 14/088 (+/- 1 mi); found burnt jumper 15/59, little fire at base of  tower, appears to be bird related, but found no carcus</t>
  </si>
  <si>
    <t>PS-2014-024</t>
  </si>
  <si>
    <t>Forced - 10/20/14, 1236 to 1259 Keswick-Cascade 60kV (Stillwater-Cascade) de-energized per N-Valley D.O. request due to Stillwater #1-60/12kV xfmr trouble (1,947); squirrel contact at STILLWATER REG C-PHASE BUSHING MELTED</t>
  </si>
  <si>
    <t>RM-2014-054</t>
  </si>
  <si>
    <t>Forced - 10/20/14, 1646 to 2249 Caribou #2-60kV forced out due to C phase open jumper &amp; flashed insulators on pole 21/25 due to bird contact; SUS Spanish Creek &amp; Crescent Mills; MOM GraysFlat &amp; Gansner; 1838 SpanishCreek &amp; CrescentMills restored; 1914 Paxton section cleared</t>
  </si>
  <si>
    <t>TM-2014-071</t>
  </si>
  <si>
    <t>Relayed - 10/20/14, 1648 (aware time=1915) Oleum-NTower-Christie 115kV open-ended at NTower; NTower 115kV bus sections "D", "E" &amp; "F" relayed, tested OK due to mylar balloon at N-Tower SW-197, which sustained no damage &amp; is OK for service; MOM NTower #1-115/12kV xfmr, #2-115/21kV xfmr, #3-115/21kV xfmr &amp; #4-115/12kV xfmr (18,682 total customers per eSLIC)</t>
  </si>
  <si>
    <t>FU-2014-050</t>
  </si>
  <si>
    <t>Forced - 10/20/14, 1829 to 1836 Keswick-Cascade 60kV (Stillwater-Cascade) de-energized per N-Valley D.O. request; 1837 Stillwater #1-60/12kV xfmr &amp; #1 regulator tested OK; same section had been de-energized earlier in day due to animal contact in Stillwater sub, which remained out during both 60kV force outs; 1842 line returned to normal</t>
  </si>
  <si>
    <t>RM-2014-0777</t>
  </si>
  <si>
    <t>Relayed - 10/21/14, 1210 New Kearney 230/70kV BK4 relayed, tested OK, &amp; New Kearney 70kV aux bus, Kearney (New)-Kearney (Old) 70kV, Old Kearney 70kV main bus, 70kV aux bus, Kearney-Biola &amp; Kearney-Bowles 70kV lines momentarily de-energized; MOM Old Kearney 70/12kV BK1, 70/12kV BK3 (5,363), Bowles (2,980) &amp; Biola (3,083); 2 feeders remained open at Biola, however; 1314 closed Biola 1103/2, 1316 closed Biola 1104/2 restoring all customers; weather clear; will investigate the UF relay operation on the 1103/2 &amp; 1104/2 CBs, prelim investigation suggests DG (distributed generation, e.g., solar) penetration in area may be affecting voltage &amp; frequency control on distribution feeders</t>
  </si>
  <si>
    <t>FR-2014-055</t>
  </si>
  <si>
    <t>Relayed - 10/21/14, 1210 NewKearney 230/70kV BK4 relayed, tested OK, &amp; New Kearney 70kV aux bus, NewKearney-OldKearney 70kV, OldKearney 70kV main &amp; busses, Kearney-Biola &amp; Kearney-Bowles 70kV lines momentarily de-energized; MOM OldKearney 70/12kV BK1, 70/12kV BK3 (5,363), Bowles (2,980) &amp; Biola (3,083); 2 feeders remained open at Biola, however; 1314 closed Biola 1103/2, 1316 closed Biola 1104/2 restoring all customers; weather clear; will investigate the UF relay operation on the 1103/2 &amp; 1104/2 CBs, prelim investigation suggests DG (distributed generation, e.g., solar) penetration in area may be affecting voltage &amp; frequency control on distribution feeders</t>
  </si>
  <si>
    <t>Forced - 10/21/14, 1233 to 1308 RioDellJct-Bridgeville 60kV open ended after RioDellJct CB-22 forced out to add SF6 gas; no customer interruption; this CB is a known leaker &amp; is scheduled for replacement in December</t>
  </si>
  <si>
    <t>HM-2014-0189</t>
  </si>
  <si>
    <t>Forced - 10/22/14, 0124 to 0725 RM-TM #2-500kV removed from service for voltage control</t>
  </si>
  <si>
    <t>RM-2014-0778</t>
  </si>
  <si>
    <t>Forced - 10/22/14, 0628 to 1748 Woodland BioMass 115kV tap (Woodland-Davis) forced out for customer work; no customer interruption</t>
  </si>
  <si>
    <t>VD-2014-0700</t>
  </si>
  <si>
    <t>Forced - 10/22/14, 0714 Poe-Rio Oso 230kV forced out to repair NG primary relay on RioOso CB-232; no customer interruption; ETOR 10/23/14; 11/21/14, 1857 line returned to service after crew repaired relay</t>
  </si>
  <si>
    <t>Relayed - 10/22/14, 1758 Midway-Kern #1-230kV relayed, tested NG; MOM Stockdale #2-230/21kV xfmr, #6-230/21kV xfmr &amp; Bakersfield #2-230/21kV xfmr; SUS Bakersfield #1-230/21kV xfmr as autos were cut out; weather clear; 1810 Bakersfield #1-230/21kV xfmr restored via manual xfr to Midway-Kern #4-230kV as alt source; fault location 4.7 to 5.2 miles from Kern Power; 2302 line returned to service after ground patrol found no trouble; F/U aerial patrol +/- 2.5 miles from fault location, still found no cause; an additional aerial patrol is scheduled; System Protection verified with OE that automatics at Bakersfield should all be cut in, so it will be arranging such; eventID=10651</t>
  </si>
  <si>
    <t>MD-2014-042</t>
  </si>
  <si>
    <t>Forced - 10/22/14, 2051 During routine switching to restore Weimar#1, MiddleFork#1-60kV forced out due to Oxbow SW-49 arcing; SUS Ralston &amp; Oxbow PHs (both off-line); weather clear; SCADA failure, so personnel dispatched to Oxbow PH; arcing started fire at Oxbow PH, CalFire dispatched; 2351 line returned to service after Oxbow PH SW-49 checked OK for service, restoring transmission service to Ralston &amp; Oxbow PHs</t>
  </si>
  <si>
    <t>VD-2014-060</t>
  </si>
  <si>
    <t>Relayed - 10/23/14, 0827 Nicolaus-WilkinsSlough relayed, tested OK; MOM District 1001 Metering &amp; District 1500 Carnack; weather cloudy; C-G fault, 2.0 miles from Dist 1001 Tap Jct. towards Knights Landing or 1.0 mile on Dist 1001 tap, near structure 014/249 on line section towards Knights Landing, or 001/022 on Dist 1001 Tap; avian (buzzard) contact at tramp tower 12/240; eventID=10661</t>
  </si>
  <si>
    <t>VD-2014-061</t>
  </si>
  <si>
    <t>Relayed - 10/24/14, 1042 Trinity-MapleCreek relayed tested OK; MOM RidgeCabin, Hyampom, BigCreek cogen (offline due to lack of H2O), GrouseCreek &amp; BigBar; rain</t>
  </si>
  <si>
    <t>RM-2014-055</t>
  </si>
  <si>
    <t>Relayed - 10/25/14, 0317 Rio Dell JCT-Bridgeville 60kV relayed, tested NG; SUS Carlotta (1,170, 66,690) &amp; Humboldt Redwood Company; rain; 0414 RioDellJct-CarlottaJct energized restoring Carlotta &amp; Humboldt Redwood Company; 0956 to 1353 CarlottaJct-Bridgeville cleared to repair ET wire down (center phase) bet poles 37/2 &amp; 37/3 due to tree contact; eventID=10697</t>
  </si>
  <si>
    <t>HM-2014-021</t>
  </si>
  <si>
    <t>Relayed - 10/25/14, 0327, 0336, 0344 &amp; 0819 Humboldt-Trinity 115kV relayed, tested OK; no customer interruption; rain, wind; fault A-C phase to phase, location 0.36 mi; patrol found no cause, no damage</t>
  </si>
  <si>
    <t>RM-2014-056</t>
  </si>
  <si>
    <t>RM-2014-057</t>
  </si>
  <si>
    <t>RM-2014-058</t>
  </si>
  <si>
    <t>Relayed - 10/25/14, 0409 ClearLake-Konocti relayed, tested OK; no customer interruption; rain; relayed, tested NG next day, found phase separation at pole 22/1 was inadequate during windy conditions, re-framed pole accordingly; eventID=10657</t>
  </si>
  <si>
    <t>Relayed - 10/25/14, 0457 Cortina #4 relayed, tested OK; MOM Maxwell &amp; Rice; rain; eventID=10660</t>
  </si>
  <si>
    <t>TM-2014-072</t>
  </si>
  <si>
    <t>Relayed - 10/25/14, 0458 Cortina #4 relayed, tested NG due to flashed insulators at pole 9/151; SUS Maxwell (1,132, 24,904) &amp; Rice (1,234, 17,276); rain; 0511 Rice restored via Glenn #3; 0519 line returned to service restoring Maxwell; eventID=10660</t>
  </si>
  <si>
    <t>TM-2014-073</t>
  </si>
  <si>
    <t>Relayed - 10/25/14, 0520 Humboldt-MapleCreek relayed, tested NG; on the trouble Trinity-MapleCreek open-ended at MC &amp; MapleCreek-Hoopa 60kV de-energized; MOM MapleCreek (145), RussRanch, WillowCreek &amp; Hoopa; rain; 1029 line returned to service after patrol found no trouble; patrolled from 7/6 to 11/7, no cause or damage found</t>
  </si>
  <si>
    <t>HM-2014-022</t>
  </si>
  <si>
    <t>Relayed - 10/25/14, 0520 Humboldt-MapleCreek 60kV relayed, tested NG; on the trouble Trinity-MapleCreek 60kV open-ended at MapleCreek &amp; MapleCreek-Hoopa 60kV de-energized; MOM MapleCreek (145), RussRanch, WillowCreek &amp; Hoopa; rain; 1029 line returned to service after patrol found no trouble; patrolled from 7/6 to 11/7, no cause or damage found</t>
  </si>
  <si>
    <t>RM-2014-059</t>
  </si>
  <si>
    <t xml:space="preserve">Relayed - 10/25/14, 1255 Lakeville-PetalumaC 60kV relayed, tested OK; MOM Petaluma "C" (17,245); rain; C phase to ground; </t>
  </si>
  <si>
    <t>FU-2014-052</t>
  </si>
  <si>
    <t>Relayed - 10/25/14, 1600 MountainGateJct-Cascade relayed, tested OK; on the trouble Delta-MountainGateJct de-energized; MOM MountainGate &amp; Antler (881); rain, wind; patrol found @ 6/73 flashed flower pot insulators, @ 2/25 flashed dead-end bell &amp; @ 0/4 flashed flower pot, perhaps due to lightning</t>
  </si>
  <si>
    <t>RM-2014-060</t>
  </si>
  <si>
    <t>Relayed - 10/25/14, 1600 MountainGateJct-Cascade 60kV relayed, tested OK; on the trouble Delta-MountainGateJct 60kV de-energized; MOM MountainGate &amp; Antler (881); rain, wind; patrol found @ 6/73 flashed flower pot insulators, @ 2/25 flashed dead-end bell &amp; @ 0/4 flashed flower pot, perhaps due to lightning</t>
  </si>
  <si>
    <t>Relayed - 10/25/14, 1839 Newark-DixonLanding 115kV open-ended after Newark CB-380 tripped, reclosed by automatics; no customer interruption; rain; PROTECTION BELIEVES THERE IS A CONTINUING PROBLEM W/ NEWARK CB-380 GE RELAY, IT WILL INVESTIGATE FURTHER; eventID=10666</t>
  </si>
  <si>
    <t>NE-2014-009</t>
  </si>
  <si>
    <t>Relayed - 10/26/14, 0024 Merced #1 relayed tested NG; El Nido Biomass separated on the trouble; no customers interrupted; weather clear; pole 10/12 top portion burnt &amp; fell over 12kV underbuild; 0442 to 1307 Merced-PosoJct cleared to effect replace burnt pole; eventID=10656</t>
  </si>
  <si>
    <t>LB-2014-043</t>
  </si>
  <si>
    <t>Relayed - 10/26/14, 0525 ClearLake-Konocti relayed, tested NG (had relayed, tested OK day before); no customer interruption; weather wind, rain; 1410 line returned to service after crew re-framed xarm &amp; re-hung conductor at pole 22/1 (conductors were too close to one another &amp; contacting each other in the wind); eventID=10657</t>
  </si>
  <si>
    <t>Forced - 10/27/14, 0352 to 0720 RM-TM #2-500kV line de-energized per CAISO request for voltage control; COI limited to 3,500MW n2s &amp; 2,450MW s2n (no change)</t>
  </si>
  <si>
    <t>RM-2014-0796</t>
  </si>
  <si>
    <t>ETL.1981</t>
  </si>
  <si>
    <t>7TH STANDARD-KERN</t>
  </si>
  <si>
    <t xml:space="preserve">Relayed - 10/27/14, 0919 Kern-KernFront 115kV relayed, tested OK; KernPP CB-272 should have cleared fault, but did not due to bad relay; on the trouble Kern PP #4-230/115kV xfmr open-ended on low side, Kern PP #2-115kV bus sect D, Kern PP #6 &amp; #7-115/21kV xfmrs, Lamont #2-115kV bus, Lamont-Grimmway-Malaga, Kern-KernFront, 7thStandard-Kern, Lerdo-KernOil-7thStandard, Lerdo-Famoso, Kern-Tevis-Stockdale &amp; Kern-Tevis-Lamont 115kV lines de-energized; SUS Grimmway-Malaga; BadgerCreek cogen, HighSierra cogen, Double "C" cogen, KernFront cogen, LiveOak cogen, BearMtn cogen, MtPoso &amp; Ultra Power separated; due to summer set-ups, MOM Tevis, Stockdale #1 &amp; #4-115/12kV xfmrs, Arvin Edison, Kern PP, Lamont, 7thStandard, Famoso, Cawelo "C" &amp; Lerdo; weather clear; 0944 Lamont #2-115kV bus energized, restoring Lamont-Grimmway-Malaga &amp; Grimmway-Malaga </t>
  </si>
  <si>
    <t>MD-2014-044</t>
  </si>
  <si>
    <t>Forced - 10/27/14, 1333 Kern-KernFront 115kV forced out to repair damaged insulators at pole 11/168 &amp; 11/169; took the opportunity to replace Kern CB 272's relay package (this was scheduled later this year); SUS KernFront, Double "C", High Sierra &amp; BadgerCreek cogens; 10/28/14, 0028 Kern-KernFront returned to service with replacement relay yet to be tested (load was too low to test); eventID=10664 &amp; 10559</t>
  </si>
  <si>
    <t>MD-2014-045</t>
  </si>
  <si>
    <t>Relayed - 10/27/14, 2251 DeerCreek-Drum relayed, tested OK; MOM DeerCreek PH (offline); weather clear; B-C phase fault, 3.1 mi from Drum near structure 03/076; patrol found pole 3/79 burnt off at base, line forced out next day to replace pole</t>
  </si>
  <si>
    <t>VD-2014-062</t>
  </si>
  <si>
    <t>BK9_ML</t>
  </si>
  <si>
    <t>Relayed - 10/28/14, 1143 MossLanding-LosBanos 500kV open-ended after Moss CBs 722 &amp; 622 tripped; ML #2-500kV bus de-energized &amp; ML 500/230kV BK-9 open-ended on high side; RAS initiated as designed, no customer interruption, weather clear; P15 limited to: LBN=Pbase+IRAS-500MW, LBS=Pbase+IRAS-250MW &amp; MWN=Pbase+IRAS-600MW; 1204 line returned to service after crew isolated Channel A DTT relay, returning #2 bus &amp; BK-9 to service</t>
  </si>
  <si>
    <t>ML-2014-023</t>
  </si>
  <si>
    <t>Relayed - 10/28/14, 1143 MossLanding-LosBanos 500kV open-ended after Moss CBs 722 &amp; 622 tripped; ML #2-500kV bus de-energized &amp; ML 500/230kV BK-9 open-ended on high side; RAS initiated as designed, no customer interruption, weather clear; P15 limited to: LBN=Pbase+IRAS-500MW, LBS=Pbase+IRAS-250MW &amp; MWN=Pbase+IRAS-600MW; 1204 line returned to service after crew isolated Channel A DTT relay, returning #2 bus &amp; BK-9 to service; eventID=10667</t>
  </si>
  <si>
    <t>Forced - 10/29/14, 1253 DeerCreek-Drum 60kV forced out for safety to replace pole 3/79 which is burnt off at bottom &amp; top is suspended in air by conductor; line had relayed, tested OK 2 days earlier @ 2251; no customer interruption; 10/30/14, 1705 line returned to service, but due to access issues repairs to pole are still needed &amp; hopefully will be completed by 11/08 when Deer Creek PH is scheduled to come back online</t>
  </si>
  <si>
    <t>VD-2014-0816</t>
  </si>
  <si>
    <t>Relayed - 10/30/14, 1425 TulareLake 70kV main bus relayed, tested OK; on the trouble Arco-TulareLake 70kV open ended; MOM TulareLake (666); weather clear</t>
  </si>
  <si>
    <t>FR-2014-057</t>
  </si>
  <si>
    <t>Forced - 10/31/14, 1128 to 1248 Spaulding#3-Spaulding#1 60kV forced out due to trouble at Spaulding #3 PH; SUS Spaulding PH</t>
  </si>
  <si>
    <t>VD-2014-064</t>
  </si>
  <si>
    <t>Forced - 10/31/14, 1634 to 2354 Cortina #2 forced out due to fire at pole 8/137; no customer interruption (although 11 customers out on UB section of Arbuckle 1104)</t>
  </si>
  <si>
    <t>TM-2014-1558</t>
  </si>
  <si>
    <t>Relayed - 10/31/14, 1740 DCPP #1 &amp; #2-230kV busses relayed, did not test by design; no customer interruption; rain; on the trouble MorroBay-Diablo &amp; Diablo-Mesa 230kV lines remained open-ended at DCPP; 2014 MorroBay-Diablo returned to service, restoring DCPP 230kV busses; 2025 Diablo-Mesa returned to service; 2059 DCPP 230kV startup power restored; System Protection Fault Location - Phase Involved in Fault:  PG&amp;E phase A-G; Fault Location (in miles): DCPP bus; eventID=10669</t>
  </si>
  <si>
    <t>DW-2014-021</t>
  </si>
  <si>
    <t>Relayed - 10/31/14, 2002, 2013 &amp; 2014 Gates-TulareLake 70kV relayed, tested OK; MOM KettlemanHills (1,186), Chevron Pipeline, Avenal cogen (offline), SunCity, SandDrag &amp; AvenalPark (1,725); rain; relayed &amp; locked out @ 2015</t>
  </si>
  <si>
    <t>FR-2014-058</t>
  </si>
  <si>
    <t>FR-2014-059</t>
  </si>
  <si>
    <t>FR-2014-060</t>
  </si>
  <si>
    <t>FR-2014-063</t>
  </si>
  <si>
    <t>Relayed - 10/31/14, 2142 Midsun-Midway &amp; Fellows-Midsun 115kV lines (tied together via Midsun SW-127 for work at Midsun) relayed, tested NG, SUS Cymric cogen (online) &amp; Texaco North Midway (online); rain; 11/01/14, 0055 Midsun-Midway returned to service restoring Cymric cogen, Texaco McKittrick &amp; Texaco North Midway; 0808 Fellows-Midsun returned to service after patrol found no trouble</t>
  </si>
  <si>
    <t>MD-2014-046</t>
  </si>
  <si>
    <t>Relayed - 10/31/14, 2147 Kern-OldRiver #2-70kV relayed, tested OK; MOM Panama (9,943) &amp; CarnationDairy; patrol found no cause, no damage</t>
  </si>
  <si>
    <t>MD-2014-047</t>
  </si>
  <si>
    <t>Relayed - 10/31/14, 2206 Midway-WheelerRidge #1-230kV relayed, tested OK; MOM BuenaVista PP, WheelerRidge PP &amp; WindGap PP; rain; patrol found flashed insulators at structure 24/111</t>
  </si>
  <si>
    <t>MD-2014-051</t>
  </si>
  <si>
    <t>Relayed - 10/31/14, 2208 OliveSwSta-Smyrna relayed, tested OK &amp; relayed, tested OK again @ 2229; MOM Atwell, WhiteRiver, WhiteRiver West, Alpaugh (337), Quebec (offline), AlpaughNorth, AlpaughSouth, Angiola &amp; Boswell Tomato Plant; rain; Protection reports fault near structure 63/489, found 3 structures w/ flashed insulators (63/491, 63/492 &amp; 63/495)</t>
  </si>
  <si>
    <t>FR-2014-061</t>
  </si>
  <si>
    <t>Relayed - 10/31/14, 2223 Carneras-Taft relayed, tested NG; SUS McKittrick, Celeron &amp; MidwayPipelineSouth; lightning, rain; fault loc Temblor tap, 0.5 to 1 mile, B-C phase to grd; after patrol 4 ms in either direction found no trouble, line tested NG - patrol outside of target area in progress; 11/01/14, 0253 line manually tested NG; 0344 Taft-McKittrick returned to service restoring MPS &amp; McKittrick; 0447 Carneras-TemblorJct manually tested NG; 0906 to 1507 KingEllis Jct-TemblorJct cleared to replace pole 26/414 that failed due to pole fire &amp; re-hang downed conductor; 0934 Carneras-KingEllis Jct returned to service restoring Celeron; 1516 Carneras-Taft returned to service; eventID=10674</t>
  </si>
  <si>
    <t>MD-2014-052</t>
  </si>
  <si>
    <t>Relayed - 10/31/14, 2229 OliveSwSta-Smyrna relayed, tested OK - had relayed, tested OK previously @ 2208; MOM Atwell, WhiteRiver, WhiteRiver West, Alpaugh (337), Quebec (offline), AlpaughNorth &amp; AlpaughSouth; lightning, rain; Protection reports fault near structure 63/489, found 3 structures w/ flashed insulators (63/491, 63/492 &amp; 63/495)</t>
  </si>
  <si>
    <t>FR-2014-062</t>
  </si>
  <si>
    <t>Relayed - 11/01/14, 0418 Drum-RioOso #2 relayed, did not test; MOM Brunswick #2 &amp; #3-115/12kV xfmrs (14,034); rain; 0424 line manually tested OK from RioOso CB-422; 0428 line restored normal; fault PG&amp;E phase phase-G, 3.4 from HalseyJct toward RioOso near structure 025/192 (+/- 1  miles); patrol from structures 24/179 to 27/275 found nothing</t>
  </si>
  <si>
    <t>VD-2014-065</t>
  </si>
  <si>
    <t>Relayed - 11/01/14, 0651 Taft-Maricopa relayed, tested OK; Cadet cogen separated; MOM BerryPetroleum, SolarTannehill, Maricopa (700) &amp; Moco; rain, wind; pole 0/2 flashed insulators found</t>
  </si>
  <si>
    <t>MD-2014-050</t>
  </si>
  <si>
    <t>Relayed - 11/01/14, 0752 Helms-Gregg #2 relayed, tested OK, no customer interruptions; rain; A phase to GRD fault, 48 mi from GREGG, near TWR 12/091 (+/- 3  miles)</t>
  </si>
  <si>
    <t>FR-2014-064</t>
  </si>
  <si>
    <t>Relayed - 11/01/14, 1946 Coleman-RedBluff 60kV relayed, tested OK; MOM Dairyville (947), Vina (142) &amp; LosMolinos (2,159); lightning; @ structure 10/65 found flashed insulator due to lightning</t>
  </si>
  <si>
    <t>RM-2014-061</t>
  </si>
  <si>
    <t>Relayed - 11/01/14, 2014 Cottonwood#2-60kV relayed, tested OK; MOM Rawson (2,518), Tyler (3,237), CalifPwrHoldings, RedBankMetering Stn, RedBluff PP &amp; PAC-TIV; lightning; @ structure 19/345 found flashed insulator due to lightning</t>
  </si>
  <si>
    <t>RM-2014-062</t>
  </si>
  <si>
    <t>Forced - 11/02/14, 0347 to 1048 RM-TM #2-500kV de-energized for voltage control</t>
  </si>
  <si>
    <t>RM-2014-0798</t>
  </si>
  <si>
    <t>Forced - 11/03/14, 0158 Helms-Gregg #2 de-energized for voltage control; ETOR 11/04/14; 11/05/14, 1003 Helms-Gregg #2-230kV energized; de-energized for voltage control on 11/03/14 at 0158</t>
  </si>
  <si>
    <t>FR-2014-1767</t>
  </si>
  <si>
    <t>Relayed - 11/03/14, 0435 Panoche-OroLoma relayed, tested OK; MOM Hammonds (539), DeFrancesco, SanLuis #3, SanLuis #5, Oxford &amp; Westlands #1 RA PP; weather clear; entire line patrol found nothing, no damage</t>
  </si>
  <si>
    <t>LB-2014-044</t>
  </si>
  <si>
    <t>Forced - 11/05/14, 0809 to 1553 DeerCreek-Drum 60kV forced out to replace burnt pole 3/79; SUS DeerCreek PH (offline)</t>
  </si>
  <si>
    <t>VD-2014-0828</t>
  </si>
  <si>
    <t>Forced - 11/05/14, 1244 to 1522 Warnerville-Wilson 230kV open-ended after Wilson CBs 2212 &amp; 2312 opened for load &amp; direction checks on Bellota CB-290</t>
  </si>
  <si>
    <t>LB-2014-NA</t>
  </si>
  <si>
    <t>Lamont-Regulus</t>
  </si>
  <si>
    <t>Relayed - 11/05/14, 1327 Lamont-Regulus 115kV relayed, did not test by design; SUS Regulus PV Solar; weather clear; 1349 line returned to service; caused by customer relay testing at Regulus</t>
  </si>
  <si>
    <t>MD-2014-053</t>
  </si>
  <si>
    <t>Relayed - 11/05/14, 1451 MontezumaSwSta-BirdsLandingSwSta 230kV relayed, did not test by design; SUS Montezuma (offline) &amp; Montezuma II Wind Farms (offline), High Winds FPL Energy (offline); weather clear; 1518 line manually tested OK restoring wind farms; line relay action was due to customer relay testing at Montezuma</t>
  </si>
  <si>
    <t>VD-2014-067</t>
  </si>
  <si>
    <t>Relayed - 11/07/14, 0041 RM-Cottonwood#3-230kV relayed, tested OK; no customer interruption; weather clear c-g, 6.mi from Cottonwood near 53./473; grd patrol found nothing</t>
  </si>
  <si>
    <t>RM-2014-063</t>
  </si>
  <si>
    <t>Forced - 11/07/14, 1602 to 1626 AlmendraJct-Nicolaus 60kV forced out for safety due to distribution car pole (HOT WIRE DOWN FED OUT OF BARRY SUB ON TOP OF CAR WITH OCCUPANT STILL INSIDE CAR); SUS Barry (1,077) &amp; Tudor (715)</t>
  </si>
  <si>
    <t>Forced - 11/09/14, 0256 to 0757 EssexJct-Orick 60kV (RedwoodTrails-Orick) forced out to repair floater at pole 28/2, which has 12kV underbuild; SUS Orick; weather clear; low wire condition due to corrosion induced failure of insulator string, which has been replaced; eventID=10685</t>
  </si>
  <si>
    <t>HM-2014-0201</t>
  </si>
  <si>
    <t>Forced - 11/09/14, 0844 Middlefork-GoldHill 230kV de-energized for voltage control; 11/10/14, 0633 line energized</t>
  </si>
  <si>
    <t>VD-2014-0857</t>
  </si>
  <si>
    <t>Forced - 11/09/14, 0849 Helms-Gregg #2-230kV de-energized for voltage control; 11/10/14, 0658 line energized</t>
  </si>
  <si>
    <t>FR-2014-1778</t>
  </si>
  <si>
    <t>Relayed - 11/10/14, 0634 Trinity-MapleCreek 60kV relayed, tested OK; MOM RidgeCabin, GrouseCreek, Hyampom, BigCreek &amp; Big Bar; weather clear; C-phase to ground fault 5.2 miles from Maple Creek near pole 48/26; patrol found nothing, no damages</t>
  </si>
  <si>
    <t>RM-2014-064</t>
  </si>
  <si>
    <t>Relayed - 11/10/14, 1217 EssexJct.-Arcata-Fairhaven 60kV relayed, tested OK; EssexJct.-Orick 60kV de-energized on trouble; BlueLake Power separated; MOM Simpson-Korbel,  BlueLake,  Kernan Construction, Trinidad (1,480), Big Lagoon (2,832) &amp; Orick (355); weather clear</t>
  </si>
  <si>
    <t>HM-2014-023</t>
  </si>
  <si>
    <t>Forced - 11/10/14, 1810 Copus-OldRiver 70kV forced out from scheduled work due to NG Copus SW-43; 11/12/14, 1654 line returned to service, jumpered switch</t>
  </si>
  <si>
    <t>MD-2014-1008</t>
  </si>
  <si>
    <t>Relayed - 11/11/14, 1237 Nicolaus-WilkinsSlough 60kV relayed, tested OK; MOM District 1001 Metering &amp; Carnac (DIST 1500); weather clear; 2 possible fault locations due to multi-tap line: PG&amp;E phase A-G, 1.5 mi from Dist 1500 Tap toward Dist 1500 (structure 001/027), or 1.0 mi from Dist 1500 Tap toward Dist 2047 (structure 019/395); bird contact at structure 1/20 on Dist 1500 tap</t>
  </si>
  <si>
    <t xml:space="preserve">VD-2014-069 </t>
  </si>
  <si>
    <t>Relayed - 11/13/14, 0600 Carneras-Taft (CRI JCT-Taft) de-energized while switching (switch man opened CRI JCT SW 27 INSTEAD OF MOBIL PIPELINE SOUTH JCT SW) to clear Taft-MidwayPipelineSouth sect; SUS McKittrick &amp; Midway Pipeline South; 0648 McKittrick &amp; Midway Pipeline South restored; eventID=10690</t>
  </si>
  <si>
    <t>MD-2014-054</t>
  </si>
  <si>
    <t>Relayed - 11/13/14, 0745 DeerCreek-Drum 60kV relayed, tested OK; MOM DeerCreek (offline); rain; PG&amp;E phase B-A-G, 2.0 mi  from Drum to DeerCreek PH near structure 04/100; from structure 3/93 to 4/110 foot patrol conducted, nothing found</t>
  </si>
  <si>
    <t>VD-2014-070</t>
  </si>
  <si>
    <t>Forced - 11/13/14, 1307 to 1450 Woodland-Davis 115kV open-ended after Woodland CB-152 forced out for load &amp; directional checks on Bellota CB-450</t>
  </si>
  <si>
    <t>VD-2014-0861</t>
  </si>
  <si>
    <t>Forced - 11/13/14, 1315 to 1442 RioOso-WestSacto 115kV open-ended after W-Sacto CB-132 forced out for load &amp; directional checks on Bellota CB-450</t>
  </si>
  <si>
    <t>Forced - 11/13/14, 1331 to 1431 RioOso-Brighton 230kV open-ended after Brighton CBs 2012 &amp; 2022 forced out for load &amp; directional checks on Bellota CB-450</t>
  </si>
  <si>
    <t>Relayed - 11/14/14, 0629 Smyrna-Semitropic-Midway 115kV relayed, tested OK; OliveSwSta-Smyrna &amp; Corcoran-OliveSwSta 115kV &amp; Corcoran-Angiola &amp; Corcoran-Guernsey 70kV de-energized; MOM Atwell, Quebec, Alpaugh, Alpaugh N &amp; S (off line), WhiteRiver, WhiteRiver PV (off line), Boswell, Boswell Tomato Plant, Corcoran, Angiola, Ganso &amp; Smyrna; fog; PG&amp;E A-G fault, 4.2 MI FROM MIDWAY near pole 84/655 (+/- 1 mi); found flashed insulator @ twr 84/657, unclear what caused it</t>
  </si>
  <si>
    <t>MD-2014-055</t>
  </si>
  <si>
    <t>Forced - 11/14/14, 0934 to 1101 ColusaJct #1-60kV forced out to repair melted connectors at structure 0/1; no customer interruption</t>
  </si>
  <si>
    <t>TM-2014-1597</t>
  </si>
  <si>
    <t>Forced - 11/15/14, 0833 to 1612 DelMar-Atlantic #2-60kV (Rocklin-TaylorRd) forced out to replace pole 2/60 due to earlier carpole; no customer interruption</t>
  </si>
  <si>
    <t>VD-2014-0873</t>
  </si>
  <si>
    <t>Forced - 11/17/14, 1410 to 1437 FortBragg-Elk 60kV (FtBragg-BigRiver) forced out to de-energize BigRiver SW-57 for safety; SUS BigRiver (2,696, 45,832); 1437 FtBragg CB-32 manually closed after Big River 57 whips were dis-engaged and crews stood in the clear, restoring Big River; eventID=10699</t>
  </si>
  <si>
    <t>FU-2014-054</t>
  </si>
  <si>
    <t>Forced - 11/18/14, 0938 to 1011 SycamoreCreek-NotreDame-TableMountain 115kV open-ended after SycamoreCreek 115kV bus section "F" forced out to support distribution switching; no customer interruption</t>
  </si>
  <si>
    <t>TM-2014-1602</t>
  </si>
  <si>
    <t>Relayed - 11/18/14, 1137 FortBragg-Elk 60kV (BigRiver Tap) de-energized after BigRiver SW-59 opened due to TMAN CHANGING BATTERIES IN TRANSMISSION SW WHEN SW 59 OPENED DROPPING SUB; SUS BigRiver (2,211, 59,697); 1204 BigRiver restored; eventID=10700</t>
  </si>
  <si>
    <t>FU-2014-055</t>
  </si>
  <si>
    <t>Relayed - 11/18/14, 1302 &amp; 1405 StocktonA-Lockeford-Bellota #2-115kV open ended after Stockton "A" CB-142 tripped open, reclosed by automatics; on the trouble Stockton "A" 115kV bus section "E" de-energized; MOM Stockton "A" #3-115/60kV xfmr (5,563); weather clear; eventID=10703</t>
  </si>
  <si>
    <t>Relayed - 11/18/14, 1710 Weimar #1-60kV relayed, tested OK; Oxbow PH separated on the trouble; MOM ForrestHill (2,617); weather cloudy; 1758 Oxbow paralleled; PG&amp;E phase A-C, 0.24 from Weimar CB-52 near structure 0/7 (+/- 0.5  mi); from 0/1 to 0/17 ground patrol found  no cause, no damage to our facilities</t>
  </si>
  <si>
    <t>VD-2014-072</t>
  </si>
  <si>
    <t>Relayed - 11/19/14, 0732 PotterValley-Willits 60kV relayed, did not test; no customer interruption; rain; 0747 line manually tested NG; faulted phase B-C, ~3.6 miles from Willits going toward PV near structure 09/06A (+/- 0.3 mi); 1122 to 1549 line cleared to remove tree from conductor between poles 9/2-3; eventID=10707</t>
  </si>
  <si>
    <t>FU-2014-056</t>
  </si>
  <si>
    <t>Relayed - 11/19/14, 1131 RioOso-Woodland #2-115kV relayed, tested OK; MOM Zamora (580); rain; PG&amp;E phase A-G, 5.5 mi from ZamoraJct towards MadisonJct, near structure 031/187 on line section towards MadisonJct (+/- 2.0 mi); found flashed insulator string at structure 31/191 due to bird contamination</t>
  </si>
  <si>
    <t>VD-2014-073</t>
  </si>
  <si>
    <t>Forced - 11/19/14, 1317 BirdsLanding-CoCoSub 230kV forced out to replace bottom phase arm &amp; rehang conductor at tower 26/165; no customer interruption; 11/21/14, 1028 line returned to service after crews repaired failed cross-arms at structures 26/165 and 25/161</t>
  </si>
  <si>
    <t>VD-2014-074</t>
  </si>
  <si>
    <t>Relayed - 11/19/14, 1327 to 1407 Waukena-CorcoranPV 115kV open ended after CorcoranPV CB-1 opened while crew was performing routine clearance on adjacent line; SUS Corcoran PV (off line); eventID=10706</t>
  </si>
  <si>
    <t>Relayed - 11/19/14, 1631 Helm 230kV bus relayed, tested OK; on the trouble Helms 230/70kV BK1, Helm 70kV main &amp; aux busses, Helm-Stroud, Helm-Kerman, Mendota-SanJoaquin-Helm 70kV lines, Westlands, Wesix &amp; Giffen 70kV taps de-energized; Helm-StroudSwSta 70kV remains de-energized; Fresno Cogen, Giffen PV &amp; Stroud PV separated; MOM SanJoaquin (1,850), Kerman (7,573), Giffen (400), Stroud (397), Westland, Wesix; rain; PG&amp;E B-G phase fault @ Helm 230kV Bus (+/- 0.0 mi); 1804 Helm-StroudSwStareturned to service after crew replaced auxiliary relay cover; external contact, foreign object at Helm SW-241 (EVIDENCE OF SMALL ANIMAL/RODENT IN AREA SUGGEST MAY BE CAUSE. MARKS ON INSULATOR OF HELM SW 241, EQUIPMENT REMAINS OK FOR SERVICE)</t>
  </si>
  <si>
    <t>FR-2014-065</t>
  </si>
  <si>
    <t>ETL.2380</t>
  </si>
  <si>
    <t>LOS ESTEROS-MONTAGUE</t>
  </si>
  <si>
    <t>Relayed - 11/19/14, 1634 LosEsteros-Montague 115kV open ended after Montague CB-132 tripped open, reclosed by automatics; MOM Montague #1 &amp; #2-115/21kV xfmr (7,872); rain; no indication of any system disturbance that might have caused trip, so clearance has been set on 12/29/14 to do a functional test on CB-132</t>
  </si>
  <si>
    <t>ME-2014-031</t>
  </si>
  <si>
    <t>Forced - 11/19/14, 2358 Exchequer-LeGrand 115kV de-energized for voltage control</t>
  </si>
  <si>
    <t>LB-2014-0951</t>
  </si>
  <si>
    <t>Forced - 11/20/14, 0708 to 1823 BirdsLanding-CoCoPP 230kV forced out to facilitate repairs to broken arm at tower 26/165, which is a common tower with the already forced out of service Birds Landing-CoCoSub 230kV</t>
  </si>
  <si>
    <t>VD-2014-075</t>
  </si>
  <si>
    <t>Relayed - 11/20/14, 1032 Schindler-Coalinga #2-70kV open ended after Coalinga CB-12 tripped, reclosed by automatics; no customer interruption; weather overcast; based on F/U bench testing of relays, they all performed OK, but still unclear why path open ended</t>
  </si>
  <si>
    <t>FR-2014-1644</t>
  </si>
  <si>
    <t>Relayed - 11/20/14, 1453 Trinity-MapleCreek 60kV relayed, tested OK; MOM RidgeCabin, Hyampom, BigBar, Big Creek (off line) &amp; Grouse Creek; rain; PG&amp;E phase B-G, 5.2 miles from Maple Creek, near pole 48/26 (+/- 3 miles); contaminated insulator at 48/20 center phase buzzing, insulator tracking, LCN created to replace</t>
  </si>
  <si>
    <t>RM-2014-065</t>
  </si>
  <si>
    <t>Relayed - 11/21/14, 0931 Gates-TulareLake 70kV relayed, tested NG; SUS KettlemanHills, Chevron Pipeline, Kettleman, Avenal, Sun City, Sand Drag &amp; Avenal Park; 1237 Chevron Pipeline, Avenal, Sun City, Sand Drag &amp; Avenal Park restored; 1314 Chevron Pipeline-Kettleman tap cleared; 1555 Chevron Pipeline-Kettleman tap restored after crew removed debris &amp; replaced flashed insulator at pole 0/9; eventID=10713</t>
  </si>
  <si>
    <t>FR-2014-066</t>
  </si>
  <si>
    <t>Relayed - 11/22/14, 0640 Arco-TulareLake 70kV relayed, tested OK; MOM LostHills, TulareLake (662), BadgerHill &amp; LasPerillas; fog; C phase to ground fault, just outside Arco sub; found mylar balloon found 6 spans out of Arco, all facilities OK for service</t>
  </si>
  <si>
    <t>FR-2014-067</t>
  </si>
  <si>
    <t>Relayed - 11/22/14, 0843 Pittsburg-Martinez #2-115kV relayed, tested NG; SUS Imhoff; 1342 line returned to service; A-G fault, 2.64 miles from Martinez PP terminal near tower # 12/068, at Imhoff 115kV Tap (+/- 1.0 mi); 1447 to 1830 Imhoff 115kV Tap &amp; Pittsburg-Martinez #1-115kV (BollmanJct-Martinez) cleared to repair blown insulator at tower 12/068 (SW-155); eventID=10715</t>
  </si>
  <si>
    <t>PS-2014-026</t>
  </si>
  <si>
    <t>Relayed - 11/25/14, 1441 Garberville-Laytonville 60kV relayed, tested OK; MOM Kekawaka cogen (offline); weather clear; PG&amp;E phase B-G fault 10 mi from Laytonville near pole 32/8 (+/- 5 mi); patrolled 2 mi either side of fault and nothing found</t>
  </si>
  <si>
    <t>HM-2014-024</t>
  </si>
  <si>
    <t>Relayed - 11/27/14, 1941 Vaca-Bahia 230kV relayed, tested OK; 1942 Vaca-Parkway relayed, tested OK (two lines share same tower); no customer interruption; weather clear; found two clipped static wires down between towers 26/141-142 due to vandalism</t>
  </si>
  <si>
    <t>VD-2014-076</t>
  </si>
  <si>
    <t>Relayed - 11/27/14, 1942 Vaca-Parkway 230kV relayed, tested OK; Vaca-Bahia had relayed, tested OK one min earlier (circuits share same tower); no customer interruption; weather clear; found two clipped static wires down between towers 26/141-142 due to vandalism</t>
  </si>
  <si>
    <t>VD-2014-077</t>
  </si>
  <si>
    <t>Forced - 11/27/14, 2009  Helms-Gregg #2-230kV de-energized for voltage control; 12/01/14, 1010 line energized</t>
  </si>
  <si>
    <t>FR-2014-1799</t>
  </si>
  <si>
    <t>Relayed - 11/30/14, 0600 Lakeville #2-60kV relayed, tested OK; MOM Petaluma "A" (1,245); rain; PG&amp;E BGT fault, 3.7 mi from Lakeville near structure 3/064  or 4/086 (+/- 0.2 mi);</t>
  </si>
  <si>
    <t>FU-2014-057</t>
  </si>
  <si>
    <t>Relayed - 12/02/14, 0645 Christie-WillowPass 60kV relayed, tested OK; MOM Stauffer, Urich &amp; Kinder Morgan; rain; PG&amp;E phase C-G 6.2 miles from Christie Sub near Tower 006/081, include patrols of taps to Stauffer and Urich as needed; (+/- 1 mile)</t>
  </si>
  <si>
    <t>PS-2014-027</t>
  </si>
  <si>
    <t>Relayed - 12/03/14, 0411 to 0413 Magunden CB-22 tripped while crew performing relay testing in stn; KernCanyon-Magunden-Weedpatch &amp; Weedpatch-Wellfield 70kV lines de-energized; MOM Sycamore (GrimmwayFarms), Weedpatch (2,721), Wellfield (1,160), KernCanyon (offline) &amp; RioBravo Hydro (offline); eventID=10729</t>
  </si>
  <si>
    <t>MD-2014-056</t>
  </si>
  <si>
    <t>Forced - 12/03/14, 0938 to 1737 Helm-StroudSwSta 70kV open-ended after Helm CB-22 forced out to repair NG compressor; no customer interruption</t>
  </si>
  <si>
    <t>FR-2014-1804</t>
  </si>
  <si>
    <t>Relayed - 12/03/14, 1113 Stanislaus-Manteca #2-115kV relayed, tested NG; no customer interruption; rain; PG&amp;E phase B-G), 33.6 miles from Stanislaus near tower 34/206; 1248 Manteca-RiverbankJct energized; 1402 Stanislaus-RiverbankJct cleared to replace a cotter pin on tower 34/205 &amp; rehang downed conductor between towers 34/205-206; 1705 llne returned normal; eventID=10737</t>
  </si>
  <si>
    <t>TE-2014-047</t>
  </si>
  <si>
    <t>Relayed - 12/03/14, 1115, 1119, 1122, 1132, 1136 &amp; 1140 Cortina #4-60kV relayed, tested OK; MOM Maxwell (1,123) &amp; Rice (1,350); rain, wind; line breakers placed in manual control; 1210 due to no recent relay action Cortina #4-60kV line has been placed back into automatic operation; PG&amp;E phase B-A, 7.5 mi from Cortina near structure 7/113 (+/- 0.2 mi); line subsequently forced out at 1524 to effect repairs to loose sag at pole 07/116</t>
  </si>
  <si>
    <t>TM-2014-079</t>
  </si>
  <si>
    <t>TM-2014-074</t>
  </si>
  <si>
    <t>TM-2014-077</t>
  </si>
  <si>
    <t>TM-2014-078</t>
  </si>
  <si>
    <t>TM-2014-076</t>
  </si>
  <si>
    <t>Relayed - 12/03/14, 1133 Smartville-Nicolaus #2-60kV relayed, tested NG; SUS Beale AFB #1 60kV Tap; rain; 1156 Beale AFB #1 60kV Tap successfully transferred to Smartville-Nicolaus #1 restoring Beale AFB; PG&amp;E phase ABC, 7.7 from Cortina near structure 21/442 (+/- 1.3 mi); found pole 21/439 burnt through w/ spans of wire down due to pole fire (cause unknown); 1558 WheatlandJct-Nicolaus cleared to replace pole 21/439 &amp; replace burnt conductor at pole 21/439, due to pole fire damage; 2357 line returned normal</t>
  </si>
  <si>
    <t>TM-2014-075</t>
  </si>
  <si>
    <t>TM-2014-081</t>
  </si>
  <si>
    <t>TM-2014-082</t>
  </si>
  <si>
    <t>Forced - 12/03/14, 1524 to 1933 Cortina #4-60kV forced out to repair loose sag at pole 07/116; line had relayed, tested OK 6x earlier in day; no customer interruption</t>
  </si>
  <si>
    <t>TM-2014-1616</t>
  </si>
  <si>
    <t>Forced -- 12/05/14, 0222 to 1513 Diablo-Midway #3-500kV de-energized for voltage control; P15 limited to: LBN=Pbase+IRAS, LBS=Pbase+IRAS &amp; MWN=Pbase+IRAS-350MW</t>
  </si>
  <si>
    <t>DW-2014-0849</t>
  </si>
  <si>
    <t>Forced -- 12/05/14, 0359 to 1428 Dinuba-Orosi 70kV (Dinuba-StoneCorral) forced out to replace distribution pole 13/3 due to car pole damage; no customer interruption; eventID=10744</t>
  </si>
  <si>
    <t>FR-2014-068</t>
  </si>
  <si>
    <t>Relayed - 12/07/14, 0856 Colgate-Smartville #2-60kV relayed, tested OK; Narrows #2 PH separated on the trouble; MOM Narrows 60/21kV BK2 (7,590); weather clear; 0900 Narrows #2 PH paralleled; PG&amp;E phase B to ground, 8.75 mi from Colgate or 2.08 mi from Smartville near structure 8/100 (+/- 2.0 mi); patrolled 7/86 to 10/117, no cause found</t>
  </si>
  <si>
    <t>TM-2014-083</t>
  </si>
  <si>
    <t>Relayed - 12/07/14, 1005 Trinity-MapleCreek 60kV relayed, tested OK; Big Creek PH separated on the trouble; MOM GrouseCreek, BigBar, RidgeCabin &amp; Hyampom; weather clear; 1540 Big Creek PH paralleled; PG&amp;E phase C-G, 5 miles from Maple Creek near pole 49/3 (+/- 4 mi); line forced out next day @ 1738 to repair gunshot conductor</t>
  </si>
  <si>
    <t>RM-2014-066</t>
  </si>
  <si>
    <t>Relayed - 12/07/14, 1239 &amp; 1243 Exchequer-LeGrand 115kV relayed, tested OK; no customer interruption; weather clear; unknown at tower 45/12; eventID=10745</t>
  </si>
  <si>
    <t>LB-2014-046</t>
  </si>
  <si>
    <t>LB-2014-047</t>
  </si>
  <si>
    <t>Relayed - 12/07/14, 2020 LosBanos-Canal-OroLoma 70kV relayed, tested OK; MOM Wright (547), Arburua, Ortiga (2,193) &amp; Mercy Springs; weather clear; PG&amp;E A-G (multi-Tap line), 1.9 mi from Mercy Springs Jct towards Arburua near pole 001/008A (+/- 2.5 mi); bird found at pole 0/2 &amp; SW-65, flashed insulator</t>
  </si>
  <si>
    <t>LB-2014-048</t>
  </si>
  <si>
    <t>Relayed - 12/08/14, 0712 Pit #1-Cottonwood 230kV relayed, tested OK; Burney Forest Products separated on the trouble; no customer interruption; scattered showers in area; PG&amp;E phase A-G, 1.5 miles from Cottonwood near tower 58/525 (+/- 1.5 mi); 0922 Burney Forest Product paralleled; contamination-animal waste at 58/526, flashed bells</t>
  </si>
  <si>
    <t>RM-2014-067</t>
  </si>
  <si>
    <t>Forced - 12/08/14, 1415 to 1449 Mendocino-Willits-FtBragg 60kV open-ended after Ft Bragg CB-42 forced out for capacitance testing on BigRiver SVC; no customer interruption</t>
  </si>
  <si>
    <t>FU-2014-0820</t>
  </si>
  <si>
    <t>Forced - 12/08/14, 1738 Trinity-MapleCreek 60kV (RidgeCabin-SnowCamp) force out to replace damaged (gunshot) conductor at pole 46/6 (first reported as 46/4); no customer interruption; line had relayed, tested OK yesterday @ 1005; 12/09/10, 1653 line returned to normal service</t>
  </si>
  <si>
    <t>RM-2014-0853</t>
  </si>
  <si>
    <t xml:space="preserve">Forced - 12/09/14, 1209 to 1636 Mendocino-Hartley 60kV (Mendocino-UpperLake) forced out to re-attach center phase conductor to its insulator on pole 8/4; no customer interruption  </t>
  </si>
  <si>
    <t>FU-2014-0728</t>
  </si>
  <si>
    <t>Forced - 12/10/14, 0905 to 1307 Lawrence Livermore Lab 115kV tap forced out for WAPA to add SF6 gas to CBs 752 &amp; 852; no customer interruption</t>
  </si>
  <si>
    <t>TE-2014-1693</t>
  </si>
  <si>
    <t>Relayed - 12/11/14, 0357, 0504 &amp; 0538 Tulucay-Napa #1-60kV relayed, tested OK; MOM Cordelia (4,301) &amp; Cordelia Pumps; wind, rain (declared MED); A-C (multi-terminal line) - fault 1: 0.7 mi from Tulucay near: structure 0/9; fault 2: 0.7 mi from Tulucay toward Basalt near structure 0/4  (+/- 0.1 miles); patrolled from Tulucay to structure 1/8, no cause found, no damage</t>
  </si>
  <si>
    <t>FU-2014-058</t>
  </si>
  <si>
    <t>ETL.7212</t>
  </si>
  <si>
    <t>SNEATH LANE-HALF MOON BAY</t>
  </si>
  <si>
    <t>Relayed - 12/11/14, 0409 SneathLane-HMB 60kV relayed, tested OK; no customer interruption; wind, rain (declared MED), reports of 35 to 40 mph winds at Pacifica; PG&amp;E phase A-B, 4.3 miles from Half Moon Bay (9.75 mi from Sneath Lane) near tower 009/002, close to SW-47 (+/- 2.0 mi); found burnt open jumper on pole 1/15; eventID=10772</t>
  </si>
  <si>
    <t>SA-2014-011</t>
  </si>
  <si>
    <t>Forced - 12/11/14, 0426 SneathLane-HMB 60kV forced out due to a possible single phasing condition; no customer interruption (declared MED); 0643 SneathLn-PacificaJct manually tested OK; ETOR 12/12/14;.12/12/14, 0525 to 1052 SneathLn-PacificaJct forced out to repair burnt open jumper on pole 1/15, line normal; evenetID=10772</t>
  </si>
  <si>
    <t>Relayed - 12/11/14, 0430 RioDell 60kV tap relayed, tested OK; MOM RioDell (2,003) &amp; EelRiver Power cogen (offline); wind, rain (declared MED); no fault locating relays installed at RioDellJct CB 22/42 for the Rio Dell Jct 60kV tap; patrolled entire tap, found no cause, no damage</t>
  </si>
  <si>
    <t>HM-2014-025</t>
  </si>
  <si>
    <t>Relayed - 12/11/14, 0500 Garberville-Laytonville 60kV relayed, did not test by design; Kekawaka cogen separated; 0503 line manually tested OK; wind, rain (declared MED); PG&amp;E phase A-B-C, 2.1 mi from Garberville near pole 60/7 (+/- 0.5 mi)</t>
  </si>
  <si>
    <t>HM-2014-026</t>
  </si>
  <si>
    <r>
      <t>Relayed - 12/11/14, 0503 Garberville-Laytonville 60kV relayed, did not test by design; MOM Kekawaka cogen (offline); 0505 line manually tested OK; wind, rain (declared MED); 0514 Kekawaka cogen paralleled; PG&amp;E phase A-B-C,  2.5 mi from Garberville near pole 60/2 (+/- 0.5 mi); f</t>
    </r>
    <r>
      <rPr>
        <b/>
        <sz val="8"/>
        <color rgb="FFFF0000"/>
        <rFont val="Calibri"/>
        <family val="2"/>
        <scheme val="minor"/>
      </rPr>
      <t>ound tree in ROW about ½ mi out of Garberville sub</t>
    </r>
  </si>
  <si>
    <t>HM-2014-027</t>
  </si>
  <si>
    <t>FU-2014-059</t>
  </si>
  <si>
    <t>Relayed - 12/11/14, 0517 MontaVista-Burns 60kV relayed, tested OK; MOM PtMoretti (924), Crusher &amp; BigBasin (4,096); rain, wind (declared MED); PG&amp;E C-G fault, 8.5 mi from MV close to SW-19 (+/- 1.0 mi); patrol found no direct cause, but lots of vegetation in RoW</t>
  </si>
  <si>
    <t>ML-2014-024</t>
  </si>
  <si>
    <t>Relayed - 12/11/14, 0532 Gualala MontaRio 60kV relayed, tested OK; MOM Gualala (3,710), Annapolis (230), FtRoss (637) &amp; SalmonCreek (1,747); wind, rain (declared MED); fault:  ABC, 22.6 mi from Monte Rio near structure 37/4 &amp; SW-79 (+/- 2 mi); patrol found no cause, no damage</t>
  </si>
  <si>
    <t>FU-2014-060</t>
  </si>
  <si>
    <t>FU-2014-061</t>
  </si>
  <si>
    <t>Relayed - 12/11/14, 0547 HatCreek #1-Westwood 60kV relayed, tested OK; MegaHatCreek separated; MOM HallsFlat &amp; Bogard (9); storm (declared MED); PG&amp;E phase B-Ground, 19.0 miles from Hat Creek (+/- 2.0 mi); tree contact at structure 17/337</t>
  </si>
  <si>
    <t>RM-2014-068</t>
  </si>
  <si>
    <t>Relayed - 12/11/14, 0620 FtBragg-Elk 60kV (FtBragg-BigRiver) relayed, tested OK; Elk-BigRiver relayed, tested NG; MOM BigRiver (2,699); rain, wind (declared MED); ABC fault 7.5 from Elk near structure 7/5 (+/- 0.5 mi) - Note the relay all detected fault activities about 12 miles from Elk - recommend to patrol start 12/0; 1449 BigRiver-Elk cleared to repair ET wire down at pole 12/0 (Van Damme state park) due to failed tree; 12/12/14, 1559 BigRiver-Elk returned to service; eventID=10770</t>
  </si>
  <si>
    <t>FU-2014-062</t>
  </si>
  <si>
    <t>Relayed - 12/11/14, 0633 Glenn #2-60kV relayed, tested OK; MOM HamiltonA (1,093) &amp; Jacinto (988); wind, rain (declared MED); PG&amp;E phase A to ground, 12.8 mi from GlennSwSta (about 4.5 mi away from HamiltonJct towards Jacinto) near structure 13/259 (+/- 2 mi)</t>
  </si>
  <si>
    <t>TM-2014-084</t>
  </si>
  <si>
    <t>Relayed - 12/11/14, 0637 EssexJct-Orick 60kV relayed, tested NG; SUS Orick (353), BigLagoon (143) &amp; Trinidad (1,481); storm (declared MED); PG&amp;E phase A-C-G, 3.7 mi from EssexJct near pole 3/10 (+/- 0.5 mi);  1249 line returned to service restoring Orick, Big Lagoon &amp; Trinidad after tree removed from all 3 phases between poles 3/8-9</t>
  </si>
  <si>
    <t>HM-2014-028</t>
  </si>
  <si>
    <t>Relayed - 12/11/14, 0708 Colgate-Palermo 60kV relayed, did not test by design w/ interruption to Bangor (2,415); 0713 manually tested line OK from Colgate restoring Bangor; line remains open ended at Palermo due to air pressure alarm on CB-32; 0951 Palermo CB 32 closed restoring Colgate-Palermo normal after crew replaced failed air valve; PG&amp;E phase B to ground, 17.9 mi from ColgateSwSta or 4.7 mi from Palermo or 4.3 mi from Bangor near structure 17/345 ((+/- 5 mi); declared MED; tree thru wire at 17/351 &amp; 17/352 (per eSLIC)</t>
  </si>
  <si>
    <t>TM-2014-085</t>
  </si>
  <si>
    <t>Station-other</t>
  </si>
  <si>
    <t>Relayed - 12/11/14, 0721 A-Y #1, X-Y #1 &amp; H-Y #1-115kV cables relayed, did not test by design due to Larkin 12kV trouble (declared MED); on the trouble AY #2-115kV open-ended at Larkin; SUS Larkin 115/12kV BKs 1, 2, 3, 4, 5, 6 &amp; Mission 115/12kV BK-5; wind, rain (declared MED); 0953 A-Y #1 returned to service, restoring Larkin BKs 1 &amp; 2; 0955 X-Y #1 returned to service, restoring Larkin BKs 3 &amp; 4; 0957 HY #1 returned to service, restoring Larkin BKs 5 &amp; 6; 0957 H-Y #1 returned to service restoring Larkin BKs 5 &amp; #6; 0959 A-Y #2 returned to service; 1010 Mission BK-5 returned to service; eventID=10765</t>
  </si>
  <si>
    <t>SA-2014-012</t>
  </si>
  <si>
    <t>SA-2014-014</t>
  </si>
  <si>
    <t>SA-2014-015</t>
  </si>
  <si>
    <t>SA-2014-013</t>
  </si>
  <si>
    <t>Relayed - 12/11/14, 0829  Tesla-StocktonCogenJct 115kV relayed, manually (line test was found cutout) tested OK at 0833; on the trouble Thermal Energy, Ripon &amp; San Joaquin cogens separated; wind, rain (declared MED); 0835 San Joaquin &amp; 0845 Ripon &amp; 0850 Thermal Energy paralleled to system; PG&amp;E phase A-phase to ground - due to line topology there are two possible fault locations: 1) 20.1 miles from Tesla on Ripon Cogen Tap near pole 20/3; 2) 21.06 miles from Tesla on Ripon cogen tap to San Joaquin cogen near pole 2/1 (relays do not provide any data to support the reporting of an accuracy); patrol found no cause, no damages</t>
  </si>
  <si>
    <t>TE-2014-048</t>
  </si>
  <si>
    <t>Relayed - 12/11/14, 0907 Caribou-PlumasJct 60kV relayed, tested NG; SUS E-Quincy (1,546) &amp; Plumas-Sierra; Sierra Pacific &amp; Marble Tie separated on the trouble; storm, declared MED; PG&amp;E phase B-C, 20 mi from Caribou near structure 008/021 &amp; SW-49 (+/- 1 mi); 0952 E-Quincy restored by ED back ties; 1208 line manually tested NG; 1303 line manually tested NG; 1344 line manually tested NG; 1430 line manually tested NG to open Plumas-Sierra SW-75; 1615 PlumasJct-Gansner cleared to remove tree across 3 phases bet poles 9/10-11 &amp; repair ET wire down; 1625 Sierra Pacific paralleled; 1631 Plumas-Sierra restored, Marble Tie paralleled; 2000 line returned normal after crew repaired 3 phases of ET wire down bet  poles 09/10-11 &amp; 1 phase at pole 09/12; eventID=10774</t>
  </si>
  <si>
    <t>TM-2014-086</t>
  </si>
  <si>
    <t>Relayed - 12/11/14, 0910 DelMonte-Monterey 60kV relayed, tested OK; MOM NavySchool; wind, rain (declared MED); PG&amp;E C-G, 1.1 mi from DelMonte near structure 001/038 (+/- 0.5 mi); per eSLIC, FOUND A TREE DOWN NEAR TOWER 1/56 (2 SPANS OUTSIDE OF NAVY SCHOOL SUB); NO DAMAGE TO CONDUCTOR; report out on daily call stated tree brushed line at structure 1/38</t>
  </si>
  <si>
    <t>ML-2014-NA</t>
  </si>
  <si>
    <t>Relayed - 12/11/14, 1028 DelMonte-Viejo 60kV relayed, tested OK; MOM Hatton (5,201) &amp; MontereyNavy Lab; storm, declared MED; PG&amp;E phase B-C, 6.5 mi from DelMonte near structure 006/140 (+/- 1  mi); per eSLIC FOUND TREE DOWN AT 6/142 THAT CAME INTO CONTACT WITH LINE; NO DAMAGE TO CONDUCTOR; report out on daily call ID'd structure 6/140</t>
  </si>
  <si>
    <t>ML-2014-026</t>
  </si>
  <si>
    <t>Relayed - 12/11/14, 1031 &amp; 1157 Drum-Spaulding &amp; Spaulding-Summit 60kV relayed, tested OK due to fault on NV side of Spaulding-Summit line; on the trouble Spaulding #3-Spaulding #1-60kV de-energized; Haypress &amp; Spaulding #1, #2 &amp; #3 PHs separated; MOM CiscoGrove, Summit Metering Station, Tamarack (566) &amp; Bowman PH (offline); wind, rain (declared MED); bad trip coil on Spaulding CB-40 was found &amp; was subsequently forced out (B&amp;C) on 12/13/14 @ 0916 to replace trip coil; also suspect problems on NV side of line as well</t>
  </si>
  <si>
    <t>VD-2014-078</t>
  </si>
  <si>
    <t>Relayed - 12/11/14, 1116 ValleySprings-Martell #1-60kV relayed, tested OK; MOM Amfor; rain, wind (declared MED); PG&amp;E phase A-C, 5.2 miles from Valley Springs near pole 5/1; patrol found no cause, no damages</t>
  </si>
  <si>
    <t>TE-2014-049</t>
  </si>
  <si>
    <t>VD-2014-079</t>
  </si>
  <si>
    <t>Relayed - 12/11/14, 1409 Gates-TulareLake 70kV relayed, tested OK; MOM KettlemanHills (1,185), Avenal (1,725), SunCity PV, SandDrag PV, AvenalPark PV &amp; ChevronPipeline Kettleman; weather cloudy (declared MED); PG&amp;E A-G, multi-terminal line: fault loc 1: 2.5 miles from Gates; fault loc 2: N/A (+/- 1 mi); patrol found no cause, but high winds in area</t>
  </si>
  <si>
    <t>FR-2014-069</t>
  </si>
  <si>
    <t>Relayed - 12/11/14, 1434 Gates-Coalinga #2-70kV relayed, tested OK; no customer interruption; weather high winds (declared MED)</t>
  </si>
  <si>
    <t>FR-2014-070</t>
  </si>
  <si>
    <t>Relayed - 12/11/14, 1436 Gates-Coalinga #2-70kV relayed, tested NG; no customer interruption; high winds, declared MED; PG&amp;E phase A-C, 2.0 mi from Gates near pole 1/11 &amp; Gates Wellhead SW-47 &amp; SW-49 (+/- 0.5  mi); 1624 T-man found loose connections on vertical construction at Gates Wellhead 70kV Tap, which is open-ended (Gates Wellhead facility not in-service); 1924 line returned to service after crew cut in clear jumpers at Wellhead Gates SW-43</t>
  </si>
  <si>
    <t>Relayed - 12/11/14, 2154 Taft-Cuyama #2- 70kV relayed, tested NG; wind, rain (declared MED); PG&amp;E phase A,B,C, 11.2 mi from Taft near structure 11/96 (+/- 1 mi); 70kV conductor (including underbuild) down as well as two poles outside Cuyama; SUS Cuyama #2-70/12kV xfmr (292) due to loss of underbuild; 12/12/14, 2235 line returned to service after crew repaired down conductor restoring Cuyama #2 xfmr; eventID=10762</t>
  </si>
  <si>
    <t>MD-2014-057</t>
  </si>
  <si>
    <t>ETL.2610</t>
  </si>
  <si>
    <t>MIDWAY-SHAFTER</t>
  </si>
  <si>
    <t>Relayed - 12/11/14, 2204 Midway-Shafter 115kV relayed, tested OK; no customer interruption; rain, wind (declared MED)</t>
  </si>
  <si>
    <t>MD-2014-060</t>
  </si>
  <si>
    <t>Relayed - 12/11/14, 2205 Midway-Shafter 115kV relayed, tested NG; no customer interruption; rain, wind (declared MED); PG&amp;E phase B-G, 8.58  mi from Midway towards ShafterJct near structure   8/75 (+/- 1 mi); found broken pole 9/81; 12/12/14, 0325 line returned to service after pole was replaced</t>
  </si>
  <si>
    <t>Relayed - 12/11/14, 2307 &amp; 2308 DelMonte-Viejo 60kV relayed, tested OK; MOM Hatton (5,201) &amp; Monterey Navy Lab; wind, rain (declared MED); PG&amp;E phase B, 3.0 from ViejoJct near structure 4/89 (+/- 0.5 mi); per eSLIC, A &amp; C PHASE TO GROUND, 3.9 MILES FROM DEL MONTE SUB; found tree brushed ET on its way down at structure 4/90 and came to rest on ED underbuild</t>
  </si>
  <si>
    <t>ML-2014-027</t>
  </si>
  <si>
    <t>Relayed - 12/12/14, 0003 LiveOak-KernOil 115kV relayed, tested NG; SUS Vedder, PosoMtn (160) &amp; Oxy Kern-Front; rain; on trouble Kern-Magunden-Witco 115kV open-ended at Kern after  Kern CB-152 tripped out of section, re-closed by automatics; PG&amp;E Phase B-C-G -trip, 5.05 mi from LiveOak towards KernOil or 0.5 mi from KernOil towards VeederJct; 1307 line returned to service after crew replaced top phase jumper at tower 9/67; 1321 Vedder tap cleared to replace towers 3/52, 4/56 &amp; 4/57 &amp; ET wire down damaged by storm; 1402 Oxy Kern-Front restored; 12/13/14, 1059 Vedder Tap returned to service restoring transmission service to Poso Mtn &amp; Vedder</t>
  </si>
  <si>
    <t>MD-2014-058</t>
  </si>
  <si>
    <t>Relayed - 12/12/14, 0049 DelMonte-Viejo 60kV relayed, tested OK; MOM Hatton (5,201) &amp; MontereyNavyLab; wind, rain; PG&amp;E phase B, 3.7 from ViejoJct near structure 4/103 (+/- 0.5 mi); no cause found; per eSLIC, AT TOWER 6/103 FOUND A TREE THAT FELL DOWN &amp; THERE'S DEBRIS FROM TREE HANGING ON DISTRIBUTION UNDERBUILD; WILL NTFY DISTRIBUTION (UNABLE TO DISTINGUISH WHICH TREE CAUSED THE TWO MOMENTARIES ON THIS LINE)</t>
  </si>
  <si>
    <t>ML-2014-028</t>
  </si>
  <si>
    <t>Relayed - 12/12/14, 0123 Kern-OldRiver #2-70kV relayed, tested OK; MOM Panama (9,926) &amp; CarnationDairy; rain; PG&amp;E phase B-G, 15 mi from Kern PP towards Panama near structure  15/207 (+/- 1  mi); 16/228 tree brushed structure</t>
  </si>
  <si>
    <t>MD-2014-059</t>
  </si>
  <si>
    <t>Relayed - 12/12/14, 0129 Caribou #2-60kV relayed, tested NG; SUS SpanishCreek (35), CrescentMills (868), GraysFlat (123) &amp; Gansner (1,178); snow; 0140 Gansner restored via alternate source (Cairbou-PlumasJct); 0144 Caribou-GraysFlat manually tested OK restoring GraysFlat; 0156 GraysFlat-SpanishCreek manually tested NG; MOM GraysFlat; 0157 Caribou-GraysFlat manually tested OK restoring Grays Flat; 0256 BlackHawk-SpanishCreek manually tested OK restoring SpanishCreek &amp; CrescentMills; PG&amp;E phase ABC, 18.5 mi from Caribou near structure 18/7 (+/- 0.5 mi); 0739 GraysFlat-SpanishCreek cleared to repair down conductor between poles 18/27 and 18/29, 19/0 &amp; 19/10; 12/13/14, 1557 Caribou #2 (GraysFlat-SpanishCreek returned to service after crew replaced a span of conductor bet poles 20/12-13</t>
  </si>
  <si>
    <t>TM-2014-087</t>
  </si>
  <si>
    <t>Relayed - 12/12/14, 0342 Caribou-Westwood 60kV relayed, tested OK; MOM BigMeadows (2,597), HamiltonBranch (2,320), Chester (1,647) &amp; CollinPines; snow; PG&amp;E phase AB to ground, 19.2 mi from Caribou towards Mt Lassen (about 4 mi from HamiltonBranch towards MtLassen Pwr) or 18 miles from Caribou towards Chester (2.8 miles from HamiltonBranch towards Chester) near structure 002/081 or 19/384 (+/- 1 mi); tree failure @ 17/349</t>
  </si>
  <si>
    <t>TM-2014-089</t>
  </si>
  <si>
    <t>Relayed - 12/12/14, 0428 Caribou #2-60kV relayed, tested OK; MOM GraysFlat (123) &amp; Gansner (1,178); snow; PG&amp;E phase C to ground &amp; then B to ground, 25.5  mi from Caribou near structure 7/12 (+/- 1 mi) per eSLIC, tree failure at 14/9</t>
  </si>
  <si>
    <t>TM-2014-090</t>
  </si>
  <si>
    <t>Relayed - 12/12/14, 0432 &amp; 0442 RioOso-Brighton 230kV open-ended after RioOso CB-212 tripped open, re-closed by automatics; no customer interruption; rain</t>
  </si>
  <si>
    <t>TM-2014-091</t>
  </si>
  <si>
    <t>TM-2014-092</t>
  </si>
  <si>
    <t>Relayed - 12/12/14, 0450 to 0856 RioOso-Brighton 230kV open ended after RioOso CB-212 tripped open, did not reclose due to operator intervention (placed on manual control due to relaying 2x earlier); no target information; rain; no customer interruption; CB-212 returned to service after crew adjusted pressure switch</t>
  </si>
  <si>
    <t>TM-2014-093</t>
  </si>
  <si>
    <t>Relayed - 12/12/14, 0509 &amp; 0821 Caribou #2-60kV relayed, tested OK; MOM GraysFlat (123), E-Quincy (1,546), Gansner (1,178) &amp; SPI Quincy (off-line); Marble tie still separated from earlier trouble; snow; 0455 opened E-Quincy SW-77 sectionalizing Caribou-PlumasJct 60kV; 0455 closed Caribou CB-22 testing line NG; 0503 closed Caribou CB-42 w/ Gansner SW-49 closed testing Caribou #2 OK restoring GraysFlat (123), E-Quincy (1,546) &amp; SPI Quincy; per eSLIC, equipment failure field insulator at 7/14</t>
  </si>
  <si>
    <t>TM-2014-094</t>
  </si>
  <si>
    <t>Forced -- 12/12/14, 0525 to 1052 SneathLn-HMB 60kV (SneathLane-PacificaJct) forced out to repair a burnt open jumper on pole 1/15; no customer interruption</t>
  </si>
  <si>
    <t>Relayed - 12/12/14, 0007 (eSLIC reports 0531 start time) Lerdo-Famoso 115kV relayed, tested OK; MOM Cawelo "C", Ultra Power &amp; Mt Poso; wind, rain</t>
  </si>
  <si>
    <t>TM-2014-095</t>
  </si>
  <si>
    <t>Relayed - 12/12/14, 0944 Caribou #2-60kV relayed, tested NG; SUS GraysFlat (123), E-Quincy (1,546), Gansner (1,178) &amp; SPI Quincy (off-line); Marble tie was still separated from earlier trouble; snow; GraysFlat-SpanishCreek still cleared on earlier trouble @ 0129; PG&amp;E phase A-G, 17.5 mi from Caribou near open SW-17 at GraysFlat (- 1 mi); 1018 Gansner &amp; E-Quincy restored; 1036 SpanishCreek-GraysFlat cleared to repair 3-phase downed conductors between poles 18/2 &amp; 19/0; 1159 SierraPacific paralleled; 1313 to 1702 SpanishCreek- Keddie cleared to repair downed conductor bet poles 0/27 and 0/28; 1115 to 2035 Howells-Gansner cleared to repair flashed insulators at tower 14/9; 12/13/14, 1100 patrol found all 3 phases down at pole 20/13; 1557 GraysFlat-SpanishCreek returned to service, replaced a span of three phase conductor BET poles 20/12-13</t>
  </si>
  <si>
    <t>TM-2014-096</t>
  </si>
  <si>
    <t>Relayed - 12/13/14, 0409 Brighton-GrandIsland #1-115kV relayed, tested OK; on the trouble GI CS-116 tripped open out of section, re-closed by automatics; MOM Grand Island #3-115/21kV xfmr (2,820); rain; PG&amp;E phase B-G, 12.8 mi from Brighton towards GI (+/- 1.5 mi); line relays at Brighton &amp; GI operated correctly, breaker fail relays &amp; bus protection did not operate as expected; grd patrol from 10/85 to 13/109 found no cause, no damages</t>
  </si>
  <si>
    <t>VD-2014-080</t>
  </si>
  <si>
    <t>Relayed - 12/13/14, 0644 Helms-Gregg #2-230kV relayed, tested OK; no customer interruption; weather clear; A-G fault, 15.9 mi from Helms PH SwYd near tower 15/113 (+/- 1.5 mi); patrol found nothing</t>
  </si>
  <si>
    <t>FR-2014-071</t>
  </si>
  <si>
    <t>Relayed - 12/13/14, 1151 Corcoran-OliveSwSta relayed, tested NG; weather cloudy; Corcoran 115kV bus sects D, E, F, 115kV xfr bus, #1-115/70kV xfmr, #1 &amp; #2-70kV busses, Corcoran-Guernsey &amp; Corcoran-Angiola 70kV lines de-energized; SUS Quebec, Alpaugh (338) &amp; Alpaugh North; MOM Corcoran #3 &amp; #4-115/21kV transformers, Boswell, Boswell Tomato Plant &amp; Angiola; weather cloudy; carpole @ HWY 43 &amp; Avenue 144 between Alpaugh &amp; Corcoran; 1347 OliveSwSta-Alpaugh energized restoring Alpaugh &amp; Alpaugh North; 1622  Corcoran-Alpaugh cleared to repair carpole @ 1/6; 12/14/14, 0218 Corcoran-OliveSwSta (Corcoran-Alpaugh) returned to service normal restoring Quebec</t>
  </si>
  <si>
    <t>FR-2014-072</t>
  </si>
  <si>
    <t>Relayed - 12/13/14, 2216 Caruthers-LemooreNAS-Camden 70kV relayed, tested NG; no customer interruption; weather clear, heavy fog slowing patrol; 12/14/14, 0457 found COG at pole 15/07 between Camden SW-13 &amp; CamdenJct SW-25; 1021 line in service after ET wire down replaced; eventID=10760</t>
  </si>
  <si>
    <t>FR-2014-073</t>
  </si>
  <si>
    <t>Relayed - 12/14/14, 1304 Pittsburg-Martinez #1-115kV relayed, tested OK; MOM WillowPass &amp; Bollman; weather cloudy; PG&amp;E phase B-G,  9.0 mi from Pittsburg PP near tower 008/043, +/- 2 mi (between WillowPass Tap &amp; BollmanJct); patrolled from structure 6/35 to 10/54 including tap points, no cause or damages found</t>
  </si>
  <si>
    <t>PS-2014-028</t>
  </si>
  <si>
    <t>Relayed - 12/16/14, 0339 Cortina #4-60kV relayed, tested NG; SUS Maxwell (803, 105,193) &amp; Rice (1,350); rain; 0348 Rice restored from Glenn #2; 0550 Maxwell restored from Cortina #3; PG&amp;E phase ABC, 2.34 mi from Cortina near structure 2/040 (+/- 0.5 mi); 0626 to 2301 Cortina-Maxwell cleared to replace pole 2/43 due to carpole &amp; 400' of ET wire down</t>
  </si>
  <si>
    <t>TM-2014-097</t>
  </si>
  <si>
    <t>Forced - 12/16/14, 0923 to 1718 MossLanding-Coburn 230kV open ended after Coburn CB-212 forced out to repair NG compressor (replaced NG contact on air compressor); no customer interruption</t>
  </si>
  <si>
    <t>ML-2014-0627</t>
  </si>
  <si>
    <t>Forced - 12/16/14, 1018 to 1629 Salado-Newman #2-60kV (GustineJct-CrowsLandingJct), de-energized to replace pole 5/12 due to carpole; no customer interruption; eventID=10773</t>
  </si>
  <si>
    <t>TE-2014-1697</t>
  </si>
  <si>
    <t>Relayed - 12/17/14, 1207 Garberville-Laytonville 60kV relayed, did not test; non-test established on line due to AFW swlog 14-0218 to replace various bolted connectors on energized line; Kekawaka cogen separated; weather cloudy; PG&amp;E phase A-G, 18.0 mi from Garberville near structure 044/007 (+/- 2.0 mi); 1234 line manually tested OK; 1508 Kekawaka paralleled; eSLIC notes possible failed hotstick (shotgun) while working on structure 47/4; eventID=10782</t>
  </si>
  <si>
    <t>HM-2014-029</t>
  </si>
  <si>
    <t>Forced - 12/17/14, 1256 to 1618 Midway-Taft 115kV open-ended after Midway CB-312 forced out for load &amp; direction checks</t>
  </si>
  <si>
    <t>Forced - 12/18/14, 0920 to 1600 Vaca-Bahia 230kV forced out to repair broken insulators at pole 20/108; no customer interruption</t>
  </si>
  <si>
    <t>VD-2014-082</t>
  </si>
  <si>
    <t>Relayed - 12/18/14, 1144 Colgate-GrassValley 60kV relayed, tested OK; no customer interruption; weather cloudy; fault Location unavailable (COLGATE CB 72 RLY, DEVICE 667/667N-7 (SEL 267-5) did not record any event &amp; line has 2 ongoing clearances: line is open ended at Birchville Jct); patrol will be conducted next day</t>
  </si>
  <si>
    <t>TM-2014-098</t>
  </si>
  <si>
    <t xml:space="preserve">Relayed - 12/19/14, 1031 Ignacio-MareIsland #1-115kV relayed, tested OK; MOM SkaggsIsland (2), JamesonCanyon Pumps &amp; Carquinez (6,535); rain; PG&amp;E phase A-G, 22.2 mi from Ignacio near tower 20/143 (+/- 3 mi); </t>
  </si>
  <si>
    <t>FU-2014-064</t>
  </si>
  <si>
    <t>Forced - 12/19/14, 1128 to 1433 Mendocino-Redbud 115kV open-ended after Mendo CB-142 forced out to repair control circuitry; no customer interruption</t>
  </si>
  <si>
    <t>FU-2014-065</t>
  </si>
  <si>
    <t>Reactor</t>
  </si>
  <si>
    <t>Forced - 12/19/14, 2131 to 2219 Gates 500/230kV BK-11 forced out due to NG 13.8kV tertiary reactor 1303, which had tripped earlier @ 2012 &amp; was subsequently forced out @ 2202 (ETOR 12/22/14); P15 limited to: LBN=Pbase+IRAS, LBS=Pbase+IRAS- 850MW &amp; MWN= Pbase +IRAS-300MW; ETOR 12/22/14</t>
  </si>
  <si>
    <t>Relayed - 12/21/14, 0507 Caruthers-LemooreNAS-Camden 70kV relayed, did not test as designed; foggage; 0510 line manually tested NG; PG&amp;E phase A-B to Grd, 6.6 mi from CamdenJct towards Lemoore NAS Jct, +/- 1.0  mi; 0825 found 2 phases of ET wire down between poles 50/1-3 &amp; on top of Henrietta 1110 (274, 74,106) on LemooreNAS-Camden section; 1608 line returned to service normal, re-sleeved 3 sections of conductor down due to fatigue of vertical connection at pole 50/1; eventID=10793</t>
  </si>
  <si>
    <t>FR-2014-074</t>
  </si>
  <si>
    <t>Forced - 12/22/14, 1130 to 1453 Brighton-GrandIsland #2-115kV open-ended after G.I. 115kV bus sections D &amp; E &amp; #1 &amp; #2-115/21kV xfmrs forced out to replace NG aux contact on CS-106; no customer interruption; related to out of section trip on 12/13/14 on #1 circuit</t>
  </si>
  <si>
    <t>VD-2014-083</t>
  </si>
  <si>
    <t>Forced - 12/23/14, 0952 to 1007 Palermo-Orville #2-60kV (Palermo-ElginJct) forced out due to mylar balloons in line at pole A5/58; SUS KellyRidge PH (off-line)</t>
  </si>
  <si>
    <t>TM-2014-099</t>
  </si>
  <si>
    <t>Forced - 12/24/14, 0358 to 2330 Helms-Gregg #1-230kV line de-energized for voltage control.  No customer interruption.</t>
  </si>
  <si>
    <t>FR-2014-1825</t>
  </si>
  <si>
    <t>Relayed - 12/24/14, 0851 Merced #1-70kV relayed, did not test by design; ElNido cogen separated; no customer interruption; fog; PG&amp;E phase A-C-G 33.0 m from Merced, 7.0 mi from  Poso Jct towards Bonita Jct, +/- 1.0  mi; 1056 found gunshot damaged 12kV conductor at pole 40/14, but no damage to 70kV; 1059 Merced #1 manually tested OK, restored normal; eventID=10799</t>
  </si>
  <si>
    <t>LB-2014-049</t>
  </si>
  <si>
    <t xml:space="preserve">Relayed - 12/24/14, 0937 EssexJct-Orick 60kV relayed, tested OK; MOM Trinidad (1,484), BigLagoon (143) &amp; Orick (353); storm; PG&amp;E phase A-C (phase-phase fault, 7.2 mi from Essex Jct towards Orick near structure 007/004 (+/- 1.0 mi); </t>
  </si>
  <si>
    <t>HM-2014-030</t>
  </si>
  <si>
    <t>Relayed - 12/24/14, 1012 MapleCreek-Hoopa 60kV relayed, tested NG; SUS RussRanch (2), WillowCreek (2,433) &amp; Hoopa (1,994); wind, rain; 1037 MapleCreek-WillowCreek sect manually tested NG; PG&amp;E phase A-G fault 0.8 mi from MapleCreek, near structure 000/009, +/- 1.0 mi; 1306 MapleCreek-WillowCreek returned to service after tree removed from line at pole 1/4, restoring RussRanch &amp; WillowCreek; 1309 line returned to service, restoring Hoopa; eventID=10801</t>
  </si>
  <si>
    <t>HM-2014-031</t>
  </si>
  <si>
    <t>Forced - 12/24/14, 1151 to 1642 Herndon-Ashlan 230kV open-ended after AshlanAven CB-212 forced out at Fresno DO's request (trouble at AshlanAve); no customer interruption</t>
  </si>
  <si>
    <t>Relayed - 12/24/14, 1432 Bridgeville-Cottonwood 115kV relayed, tested NG; SUS LowGap (739), ForestGlen &amp; Wildwood (145); wind, rain; A-G fault - very low fault current on Cottonwood indicates fault is close to Bridgeville sub or 67 mi from Cottonwood; 1502 LowGap restored via distribution back ties; 1633 Wildwood restored. 2028 Cottonwood-Wildwood de-energized to close SW-229 dead momentarily interrupting Wildwood (145); 2033 Cottonwood-ForestGlen returned to service, restoring Wildwood &amp; ForestGlen; 2338 Bridgeville-ForestGlen cleared (due to rough terrain &amp; weather, patrol will resume in the morning); 12/25/14, 1106 crew reported to make repairs, tree in line at tower 063/455, no ET wire down; 2023 Bridgeville-ForestGlen returned to service; eventID=10802</t>
  </si>
  <si>
    <t>RM-2014-069</t>
  </si>
  <si>
    <t xml:space="preserve">Relayed - 12/24/14, 1456 Kilarc-CedarCreek 60kV relayed, tested OK; MOM CedarCreek (783), KilarcPH (offline) &amp; CloverCreek PH (offline); wind, rain; PG&amp;E phase C-G, 1.5 mi from Kilarc towards Clover (+/- patrol 1st 4 miles from Kilarc towards Clover); </t>
  </si>
  <si>
    <t>RM-2014-070</t>
  </si>
  <si>
    <t>Relayed - 12/24/14, 1621 Kern-Magunden-Witco 115kV relayed, tested OK; MOM Witco Refinery &amp; Kernwater; weather clear; PG&amp;E phase B-G, 6 MI from KERN PP TOWARDS &amp; PAST  KERN WATER JCT near structure 005/37 (+/- 1 mi); bird's nest found &amp; will be removed at structure 7/44</t>
  </si>
  <si>
    <t>MD-2014-062</t>
  </si>
  <si>
    <t>Forced - 12/24/14, 1651 Herndon-Ashlan 230kV open-ended at Ashlan Ave; 1654 to 1725 Ashlan Ave 230kV bus section forced out of service per Fresno DO request to de-energize AshlanAve #1-230/12kV xfmr from high side; 1725 line returned to service normal</t>
  </si>
  <si>
    <t>FR-2014-1827</t>
  </si>
  <si>
    <t>Forced - 12/25/14, 0125 to 0208 Borden-Glass 70kV open-ended after Glass CB-22 forced out to close SW-15 at Glass for customer work; no customer interruption</t>
  </si>
  <si>
    <t>LB-2014-050</t>
  </si>
  <si>
    <t>Forced - 12/25/14, 0126 to 0217 Biola-Glass-Madera 70kV open-ended after Glass CB-12 forced out to close SW-15 at Glass for customer work; no customer interruption</t>
  </si>
  <si>
    <t>Forced - 12/25/14, 0419 to 0956 Helms-Gregg #1-230kV de-energized for voltage control; no customer interruption</t>
  </si>
  <si>
    <t>FR-2014-1828</t>
  </si>
  <si>
    <t xml:space="preserve">Relayed - 12/25/14, 0832 Salinas-FortOrd #1-60kV relayed, did not test as designed. MOM Boronda (924); weather clear; 0836 line manually tested OK; fault location Boronda Sub near structure 1/9F (+/- 0.5 mi); </t>
  </si>
  <si>
    <t>ML-2014-031</t>
  </si>
  <si>
    <t>Relayed - 12/26/14, 0708 Bellota-Riverbank-MelonesSwSta 115kV relayed, tested OK; Tulloch PH separated on the trouble; weather clear; PG&amp;E phase C-G close to RiverbankJct, +/- 2.5 mi (look from Riverbank Jct towards Melones PH &amp; also towards Riverbank sub); 0753 Tulloch PH paralleled</t>
  </si>
  <si>
    <t>TE-2014-050</t>
  </si>
  <si>
    <t>Relayed - 12/26/14, 0840 Kearney-Biola 70kV relayed, tested NG; MOM Biola (2,599); weather clear; 1229 line cleared to repair inadequate conductor spacing between structures 0/3-4; 1714 line returned to service normal; eventID=10800</t>
  </si>
  <si>
    <t>FR-2014-075</t>
  </si>
  <si>
    <t xml:space="preserve">Relayed - 12/26/14, 2007 Glenn #2-60kV relayed, tested OK; MOM HamiltonA (1,093) &amp; Jacinto (988); weather clear; PG&amp;E phase B-G evolved into 3 phase fault, 3.5 mi from Provident Tap towards Rice Tap near structure 027/516 (+/- 1.0 mi); </t>
  </si>
  <si>
    <t>TM-2014-100</t>
  </si>
  <si>
    <t xml:space="preserve">Relayed - 12/28/14, 0807 Weber #1-60kV relayed, tested OK; MOM Cargill, JM Manufacturing &amp; FrenchCamp (4,311); weather clear; PG&amp;E phase A-G (multi-terminal line): 1) 1.5 mi from Weber SW-29 toward WeberJct near structure A01/42; 2) 0.75 mi from Dana Tap to Cargill Tap near structure 01/39 (+/-1.0 mi); </t>
  </si>
  <si>
    <t>TE-2014-051</t>
  </si>
  <si>
    <t>Relayed - 12/28/14, 0951 Cascade-Benton-Deschutes 60kV relayed, tested OK; MOM Wintu Pumps &amp; OregonTrail (866) #1-60/12kV xfmr bk; weather clear; fault ABC, 8.1 mi from Deschutes, pole fire close to Benton sub as initial report (+/- 0.01 mi); insulator failure at 11/239</t>
  </si>
  <si>
    <t>RM-2014-071</t>
  </si>
  <si>
    <t>Relayed - 12/30/14, 1032 Drum-RioOso #1-115kV (RioOso-Brunswick) relayed, tested OK; no customer interruption; wind; PG&amp;E phase B-G, 27.4 miles from RioOso near structure 017/142 (+/- 3.0 mi); revised fault loc is 24 mi out of RioOso, B phase to GRD, +/- 2 mi - near twr 020/160; patrol found flashed insulators at 019/152, top &amp; bottom phases</t>
  </si>
  <si>
    <t>VD-2014-084</t>
  </si>
  <si>
    <t>Relayed - 12/30/14, 1055 Garberville-Laytonville 60kV relayed, tested OK; on the trouble Kekawaka cogen separated; no customer interruption; wind; PG&amp;E phase A-C, 2.0 mi from Garberville near structure 060/000 (+/- 1.0 mi); 1317 Kekawaka cogen paralleled; caused by tree contact between poles 61/4-5 (TREE LIMB BELOW LINES W/ BURN MARKS- CONDUCTOR UNDAMAGED)</t>
  </si>
  <si>
    <t>HM-2014-033</t>
  </si>
  <si>
    <t>Relayed - 12/30/14, 1102 Oakland "J"- Grant 115kV (OaklandJ-OwensBrockway) relayed, tested NG; SUS Owens Brockway; high winds; 1111 Owens Brockway restored via distribution back ties; PG&amp;E phase C-G, 0.73 mi from OaklandJ near pole 0/16 (+/- 0.5 mi); 1550 to 1719 section cleared to repair downed conductor due to tree contact between poles 0/10-11</t>
  </si>
  <si>
    <t>NE-2014-010</t>
  </si>
  <si>
    <t>Relayed - 12/30/14, 1107 SantaRosa-Corona 115kV relayed, tested OK; MOM StonyPt, Penngrove (1,987) &amp; Bellevue (19,633); wind; caused by tree contact at tower 0/17 on Penngrove tap (actually @ 1112 (5 minutes) manually tested the SantaRosa-Bellevue restoring StonyPt)</t>
  </si>
  <si>
    <t>FU-2014-066</t>
  </si>
  <si>
    <t>Relayed - 12/30/14, 2325 Spaulding-Summit relayed, tested NG; SUS CiscoGrove, Tamarack &amp; Summit; wind (MtLincoln recorded 119 mph gust at 12:50 PM w/ extreme winds continuing until relay time &amp; bitterly cold temps); 2332  Spaulding-Tamarack manually tested NG; PG&amp;E phase ABC, 3.5 mi from Spaulding PH (remote comn to Spaulding PH unavailable, fault loc done 1 terminal back using Drum CB22 (+/- 1.0 mi); 12/31/14, 0325 Summit restored via NV Energy; still working to close Tamarack SW-27 (frozen half way open); 0550 Tamarack-Summit energized, restoring Tamarack; 0751 Tamarack-CiscoGrove energized restoring CiscoGrove; large tree fell thru conductor with 5 poles (3/127, 3/128, 3/129, 3/130 &amp; 3/131 just w/o Donner Lake) broken &amp;  on ground, &amp; COG; location inaccessible, ETOR 01/08/15 due to resources required; 01/02/15, 1934 line returned to service</t>
  </si>
  <si>
    <t>VD-2014-085</t>
  </si>
  <si>
    <t>Forced - 12/31/14, 0646 StocktonA-Weber#1-60kV de-energized due car pole &amp; ET wire down AT POLE A5/132 TWD A4/131 - NO CB RELAY DUE TO LINE NORMALLY OPEN ENDED; SUS Ragu, Cherokee (1,948, 619,446) &amp; Waterloo (1,424, 108,224); 0725 Waterloo-Cherokee energized via alternate source restoring Cherokee &amp; Waterloo; 0915 StocktonA-Weber-SantaFe returned to service; 1434 Ragu restored; 1450 line returned to normal configuration; eventID=10810</t>
  </si>
  <si>
    <t>TE-2014-052</t>
  </si>
  <si>
    <t>Forced - 12/31/14, 0717 to 0725 Lockeford #1-60kV de-energized to close Waterloo SW-37 dead; no customer interruption</t>
  </si>
  <si>
    <t>Forced - 12/31/14, 1208 AlmendraJct-Nicolaus 60kV de-energized due to single phasing; SUS Tudor (683, 80,453) &amp; Barry (1,053, 232,713); 1355 AlmendraJct-Tudor energized restoring Tudor &amp; Barry; 1442 to 1915 Tudor-ENicolaus cleared to repair ET wire down (center phase) bet poles 19/400-401; eventID=10813</t>
  </si>
  <si>
    <t>TM-2014-101</t>
  </si>
  <si>
    <t>Forced - 12/31/14, 1347 to 2122 CoCo-Pittsburg 60kV forced out to repair broken pole 22/11 due to carpole; no customer interruption</t>
  </si>
  <si>
    <t>PS-2014-1725</t>
  </si>
  <si>
    <t>Forced - 01/02/15, 0915 to 1614 Coburn-Panoche 230kV open-ended after Coburn CB 222 forced out to replace overload starter breaker on compressor; no customer interruption</t>
  </si>
  <si>
    <t>ML-2014-0647</t>
  </si>
  <si>
    <t>Relayed - 01/03/15, 0150 Kingsburg-WaukenaSwSta 115kV relayed, tested OK; on the trouble Waukena-Corcoran &amp; Waukena-CorcoranPV 115kV lines de-energized; MOM Corcoran PV; weather clear; PG&amp;E B-G, 15.6 mi from Kingsburg near structure 026/194 (+/- 1.5 mi); patrol found nothing</t>
  </si>
  <si>
    <t>FR-2015-001</t>
  </si>
  <si>
    <t>Relayed - 01/03/15, 0150 Kingsburg-WaukenaSwSta 115kV relayed, tested OK; Waukena-Corcoran &amp; Waukena-CorcoranPV 115kV lines de-energized; MOM Corcoran PV; weather clear</t>
  </si>
  <si>
    <t>WAUKENA SW STA-CORCORAN PV</t>
  </si>
  <si>
    <t>Relayed - 01/04/15, 1242 Nicolaus-PlainfieldJct 60kV relayed, tested OK; no customer interruption; weather clear; PG&amp;E phase B-G, 8.0 mi from Nicolaus near structure 008/162 (+/- 1.0 mi); ground patrol found bird contact at 8/167, flashed insulators &amp; damaged down guy; eventID=10817</t>
  </si>
  <si>
    <t>TM-2015-001</t>
  </si>
  <si>
    <t>Relayed - 01/05/15, 0229 Stagg #1-60kV relayed, tested OK; MOM Terminous (639), NewHope (980), Constellation &amp; Sutter Home Winery; weather clear; PG&amp;E phase A-C-G (multi-terminal line), either 1.95 mi from New HopeJct to NewHope (near structure C018/334) or 3.5 mi from NewHopeJct to ColonyJct near structure 02/367 (+/- 3.0 mi); patrol from New Hope Jct to New Hope sub, no cause or damages found</t>
  </si>
  <si>
    <t>TE-2015-001</t>
  </si>
  <si>
    <t>Forced - 01/05/15, 0756 to 1434 El Dorado-MissouriFlat #2-115kV forced out to perform mech service on Placerville CS-346; no customer interruption</t>
  </si>
  <si>
    <t>VD-2015-NA</t>
  </si>
  <si>
    <t>Forced - 01/05/15, 1614 to 1832 Spaulding-Summit 60kV (Tamarack-Summit) forced out to jumper Tamarack SW-27 due to NG interrupter bottle - by product of line equipment problems from last month; no customer interruption</t>
  </si>
  <si>
    <t>VD-2015-002</t>
  </si>
  <si>
    <t>Forced -- 01/05/15, 1804 Martinez-Sobrante &amp; Oleum-Martinez 115kV lines open-ended at Martinez due to Martinez 115kV bus section "D" NG "C" phase CCVT; no customer interruption; 01/06/15, 2312 Martinez CBs 132 &amp; 142 returned to service</t>
  </si>
  <si>
    <t>PS-2015-0297</t>
  </si>
  <si>
    <t>ETL.2275</t>
  </si>
  <si>
    <t>FAIRVIEW-MARTINEZ SW STA</t>
  </si>
  <si>
    <t>Forced - 01/06/15, 0852 to 2347 Fairview-Martinez 115kV de-energized in preparation of Martinez 115kV bus section D forced outage to repair NG ccvt from yesterday; no customer interruption</t>
  </si>
  <si>
    <t>PS-2015-0298</t>
  </si>
  <si>
    <t>ETL.2250</t>
  </si>
  <si>
    <t>MARTINEZ-SHELL OIL #1</t>
  </si>
  <si>
    <t>Forced - 01/06/15, 0918 to 2322 Martinez-Shell Oil #1-115kV de-energized in preparation of Martinez 115kV bus section D forced outage to repair NG ccvt from yesterday; no customer interruption</t>
  </si>
  <si>
    <t>ETL.5910</t>
  </si>
  <si>
    <t>MALACHA TAP</t>
  </si>
  <si>
    <t>Forced - 01/07/15, 0624 to 0705 Malacha 230kV Tap forced out to add SF-6 gas to Malacha CB-262 (customer owned); SUS Malacha PH (offline)</t>
  </si>
  <si>
    <t>RM-2015-0043</t>
  </si>
  <si>
    <t>Forced - 01/07/15, 0659 to 1413 SanBenito-Hollister &amp; Llagas-Hollister 115kV lines forced out to repair hot spot at a connector on tower 21/135; no customer interruption</t>
  </si>
  <si>
    <t>ML-2015-0063</t>
  </si>
  <si>
    <t>Relayed - 01/07/15, 1157 Coleman-Cottonwood 60kV relayed, tested NG due to sheared pole 5/109 (car pole); SUS Coleman Hatchery; weather clear; PG&amp;E phase C-G (PG&amp;E phase B-G on the test), 3.0 mi from Cottonwood near pole 5/110 (+/- 2 mi); 1404 to 1924 line cleared to repair broken pole; eventID=10819</t>
  </si>
  <si>
    <t>RM-2015-001</t>
  </si>
  <si>
    <t>Relayed - 01/08/15, 0808 Taft 70kV bus sections D &amp; E relayed, did not test; on the trouble Taft-ElkHills, Taft-Maricopa, Carneras-Taft &amp; Taft-Cuyama #1 &amp; #2-70kV lines de-energized, Taft 115/70kV BK2 open-ended on low side &amp; Cadet Cogen &amp; Solar Tannehill gen separated; SUS Cuyama (813, 15,447), ElkHills (808, 15,352), Texaco Buena Vista Hills, McKittrick (156, 2,964), Celeron, Midway Pipeline South (Mobil Oil), Berry Petroleum, Moco &amp; Maricopa (703, 14,060); weather clear; 0826 Taft 70kV bus sections D &amp; E manually tested OK, returning Taft BK2 to service; Taft-ElkHills, Taft-Maricopa, Carneras-Taft &amp; Taft-Cuyama #1 &amp; #2 returned to service via autos restoring Cuyama, ElkHills, Texaco Buena Vista Hills, McKittrick, Celeron, Midway Pipeline South (Mobil Oil), Berry Petroleum, Moco &amp; Maricopa; eventID=10822</t>
  </si>
  <si>
    <t>MD-2015-001</t>
  </si>
  <si>
    <t>Relayed - 01/09/15, 1201 Midway-Whirlwind 500kV (SCE) relayed, did not test by design; weather clear, no customer interruption; 1211 line manually tested NG; line patrol in progress by SCE personnel; PG&amp;E phase A-G w/in 1.5 mi from Midway - no tower information given due to present of series compensation (Series Capacitors); SCE shows fault location of 70 miles from Whirlwind that would put the fault roughly 6 miles out of Midway; P26 limited to 2,000MW n2s &amp; 1,563MW s2n; 1717 SCE reports that they have found a trip signal locked in on an RFL relay at Whirlwind, the Trip has been reset; 1829 line manually tested OK; 1832 line returned to service; multiple patrols along the 50 mile long section that PG&amp;E owns, found no cause, no damages</t>
  </si>
  <si>
    <t>MD-2015-002</t>
  </si>
  <si>
    <t>Relayed - 01/12/15, 0244  Mendota SanJoaquin-Helm 70kV relayed, tested OK; MendotaBiomas cogen separated on trouble; MOM Westland, Wesix &amp; Giffen (390), Cal Renew Solar &amp; Adams East Solar; weather clear; PG&amp;E phase A-G, 2.0 miles from Mendota near pole 23/8 or 2.0 miles from MendotaBiomass near pole 1/14 (+/- 2 mi); 0841 Mendota Biomass paralleled; @ structure 2/5 flashed insulators found, will be replaced later</t>
  </si>
  <si>
    <t>LB-2015-003</t>
  </si>
  <si>
    <t>Relayed - 01/12/15, 1155 Cortina #4-60kV relayed, tested NG; SUS Maxwell (1,136, 124,417) &amp; Rice (1,002, 18.036); weather clear; 1212 Rice restored from alternate source; PG&amp;E phase AC to ground, 14.8 mi from Cortina near structure 14/234 (+/- 0.5 mi); 1327 Cortina-Colusa returned to service restoring Maxwell; 1336 to 2321 MaxwellJct-Delevan cleared to replace damaged pole B-15/253 due to car pole; ET wire down; eventID=10835</t>
  </si>
  <si>
    <t>Forced - 01/13/15, 1549 Salinas-Firestone #2-60kV (Spence-SanbornJct) forced out from scheduled work (TO RE-INSULATE POLE 7/176, REPLACE POLE 6/148, REMOVE AUTO BUMP SPLICES AT POLE 8/196) due to NG SpenceJct SW-37 (BROKEN/CRACKED INSULATORS; REPLACEMENT SW IN YARD, will leave switch open &amp; replace during tomorrow's clearance on ML-15-0021); no customer interruption; 01/14/15, 0744 COMPLETED SWITCHING TO CLEAR SALINAS-FIRESTONE #2 (SPENCE JCT TO SANBORN JCT)</t>
  </si>
  <si>
    <t>ML-2015-0010</t>
  </si>
  <si>
    <t>Relayed - 01/15/15, 0707 Palermo-Bogue 115kV relayed, tested OK; MOM Honcut (1,406); foggage; PG&amp;E phase A to ground 19 mi from Palermo near structure 018/133 ( +/- 2 mi); patrol from structure 17/123 to 20/144, no cause or damage found</t>
  </si>
  <si>
    <t>TM-2015-003</t>
  </si>
  <si>
    <t>Relayed - 01/16/15, 0547 Hat Creek #1-Westwood 60kV relayed, tested OK; Mega Hat Creek cogen separated on trouble; MOM Bogard (9) &amp; HallsFlat; rain; gunshot insulator</t>
  </si>
  <si>
    <t>RM-2015-002</t>
  </si>
  <si>
    <t>Relayed - 01/16/15, 0548 Hat Creek #1-Westwood 60kV relayed, did not test by design; SUS Bogard (9, 1683), HallsFlat &amp; Mega Hat Creek cogen (off-line); rain; 0816 Hat Creek #1-Bogard manually tested NG; 0855 HallsFlat-Westwood tested OK, restoring HallsFlat &amp; Bogard; PG&amp;E phase A-G, 5.6 mi from Hat Creek #1 PH near pole 5/109 (+/- 3 mi); 1109 to 1324 Hat Creek #1-Halls Flat cleared to replace broken insulator at pole 5/103 due to gunshot, Mega returned to service</t>
  </si>
  <si>
    <t>Relayed - 01/16/15, 0849 Weimar #1-60kV relayed, tested OK; Oxbow PH separated on the trouble; MOM ForestHill (2,621); rain; PG&amp;E phase B to ground, 2.7 mi from Weimar near structure 003/049 (+/- 1 mi); 0857 Oxbow PH paralleled; patrolled 1/30 to 4/64, found nothing, no damage</t>
  </si>
  <si>
    <t>VD-2015-003</t>
  </si>
  <si>
    <t>Forced - 01/17/15,2022 to 2137 Wilson-Merced #2-115kV open-ended after Merced CB-162 opened in preparation to return Merced 115/70kV BK2 to service; no customer interruption</t>
  </si>
  <si>
    <t>LB-2015-0151</t>
  </si>
  <si>
    <t>Relayed - 01/18/15, 0802 Bellota 115kV bus #2 momentarily tripped, B-G fault, magnitude of ~19,500 amps cleared in 3 cycles; Bellota CBs 100, 140, 160 &amp; 180 correctly tripped by both the SET A &amp; SET B B90 bus differential relay scheme &amp; correctly closed by autos restoring bus #2; on trouble Bellota #2-230/115kV xfmr open-ended on low side, StocktonA-Lockeford-Bellota #2-115kV open ended at Bellota, both restored by autos; Bellota-Riverbank-MelonesSwSta 115kV remained open-ended at Bellota; fog; 0808 B-R-MelonesSS returned normal; no customer interruptions; 1144, found flashed "B" phase under-arm insulator between switches 141, 147 &amp; 149; no other damage found; scheduled outage will be submitted to make repairs; eventID=10850</t>
  </si>
  <si>
    <t>TE-2015-002</t>
  </si>
  <si>
    <t>Relayed - 01/18/15, 0802 Bellota 115kV bus #2 momentarily tripped, B-G fault, magnitude of ~19,500 amps cleared in 3 cycles; Bellota CBs 100, 140, 160 &amp; 180 correctly tripped by both the SET A &amp; SET B B90 bus differential relay scheme &amp; correctly closed by autos restoring bus #2; on trouble Bellota #2-230/115kV xfmr open-ended on low side, StocktonA-Lockeford-Bellota #2-115kV open ended at Bellota, both restored by autos; Bellota-Riverbank-MelonesSwSta 115kV remained open-ended at Bellota; fog; 0808 B-R-MelonesSS returned normal; no customer interruptions; 1144, found flashed "B" phase under-arm insulator between switches 141, 147 &amp; 149; no other damage found; scheduled outage will be submitted to make repairs</t>
  </si>
  <si>
    <t>Relayed - 01/18/15, 1650 Lakeville-PetalumaC 60kV relayed, tested OK; MOM PetalumaC (17,253); fog, rain; A-G fault, ~3 MI FROM LAKEVILLE, near POLE 003/011; patrolled 2 miles each direction, no cause or damage found</t>
  </si>
  <si>
    <t>FU-2015-002</t>
  </si>
  <si>
    <t>Forced - 01/20/15, 1853 ML-LB 500kV forced out from scheduled work due to NG Set "A" relay; Per Sys Prot, relay not 3 Pole tripping for single line to ground fault (The 1P/3P switch not wired to correct relay input) - relay in-service since 2002 (Contractor – 3rd party); switch was wired to proper input &amp; relay was verified to trip correctly; 01/21/15, 1554 line returned to service</t>
  </si>
  <si>
    <t>ML-2015-0029</t>
  </si>
  <si>
    <t>Forced - 01/21/15, 1415 to 2131 RioOso-Brighton 230kV de-energized for voltage control (RE ENERGIZED ONCE CB-212 AT RIO OSO WAS BY PASSED &amp; CLEARED); no customer interruption</t>
  </si>
  <si>
    <t>VD-2015-005</t>
  </si>
  <si>
    <t>Forced - 01/22/15, 1319 SycamoreCreek-NotreDame-TM 115kV open-ended at SC after SC-NotreDameJct section forced out to operate NotreDameJct SW-315 to attempt to fully seat switch (found not fully seated/closed during routine air patrol); no customer interruption; 1418 SycamoreCreek CB 122 was closed after crew was able to fully close SW-315, which is now dead operation only due to NG whips &amp; linkage</t>
  </si>
  <si>
    <t>TM-2015-004</t>
  </si>
  <si>
    <t>Relayed - 01/23/15, 0843 Smartville-Nicolaus #2-60kV open-ended after E-Nicolaus CB-42 tripped, re-closed by automatics; no customer interruption; SF6 TRIPPING RLYS WERE NOT C/OUT BEFORE ADDING SF6 AT CB; eventID=10847</t>
  </si>
  <si>
    <t>TM-2015-005</t>
  </si>
  <si>
    <t>Relayed - 01/24/15, 1348  FrenchMeadows-MiddleFork 60kV relayed, manually rested OK; FrenchMeadows &amp; HellHole PHs separated; MOM HellHole; weather clear; 1547 FM PH paralleled; 1631 HH PH paralleled; PG&amp;E phase A-B, 2.3 mi from MiddleFork near structure 010/199 (+/- 0.5 mi); PER CAL FIRE "TANNERS FIRE" IN AREA ON RALSTON RIDGE, APPROX 15 ACRES IN SIZE &amp; MOVING; UNCLEAR IF FIRE CAUSED RELAY ACTION OR IF FIRE IS ENDANGERING LINE; subsequent air patrol of affected section found no damage</t>
  </si>
  <si>
    <t>VD-2015-004</t>
  </si>
  <si>
    <t>Relayed - 01/25/15, 0554 Herdlyn-Balfour 60kV relayed, tested OK; MOM MiddleRiver (315), Westside &amp; McDonald Island; fog; PG&amp;E phase B-C, 15 mi from Herdlyn near pole 6/120 on Woodward Island; no cause found, but lots of bird activity in area (no body found)</t>
  </si>
  <si>
    <t>TE-2015-003</t>
  </si>
  <si>
    <t>Relayed - 01/27/15,2216 Mesa-Divide #2-115kV relayed, tested OK; no customer interruption; weather clear; PG&amp;E B-Gfault, 5.25 mi from Divide near structure 009/056 (+/- 0.5 mi); ground patrol found nothing, F/U air patrol no cause found as well</t>
  </si>
  <si>
    <t>DW-2015-001</t>
  </si>
  <si>
    <t>Forced - 01/28/15, 0943 to 1632 Trinity-MapleCreek 60kV (Hyampom-MapleCreek) forced out to replace split pole 37/11; no customer interruption</t>
  </si>
  <si>
    <t>RM-2015-0102</t>
  </si>
  <si>
    <t>Relayed - 01/28/15, 1005 Placerville #3-115/12kV xfmr de-energized during scheduled Auburn D.O. switching to RESTORE PLACERVILLE SUB FROM SECT-D NEW CCVT TEST PROGRAM; on the trouble Placerville 115kV bus sect F de-energized; MOM Placerville (9,798); weather clear; INVESTIGATION REVEALED CS-366 DID NOT FULLY CLOSE, THE DISCONNECTS CLOSED BUT INTERRUPTERS DID NOT; eventID=10851</t>
  </si>
  <si>
    <t>Forced - 01/28/15, 1213 to 1355 Moraga-Oakland #1-115kV open-ended after Moraga CB-612 forced out to repair NG air compressor; no customer interruption</t>
  </si>
  <si>
    <t>PS-2015-0489</t>
  </si>
  <si>
    <t>Relayed - 01/28/15, 1310 Placer-GoldHill #2-115kV open-ended after GoldHill CB-112 tripped due to low SF6 gas, re-closed by automatics; no customer interruption; further investigation revealed there was sufficient SF6 gas &amp; pressure switch &amp; relay were OK; hence, unknown cause</t>
  </si>
  <si>
    <t>VD-2015-006</t>
  </si>
  <si>
    <t>Forced - 01/28/15, 1727 to 1839 Moraga-Oakland #2-115kV open-ended after Moraga CB-622 forced out to repair NG air compressor; no customer interruption</t>
  </si>
  <si>
    <t>PS-2015-0490</t>
  </si>
  <si>
    <t>Forced - 01/29/15, 1042 Pit #1-McArthur 60kV open-ended after Pit #1 PH CB-42 forced out from scheduled work due to NG operating mechanism; no customer interruption; older OCB, scheduled to be replaced next year, but may be moved up; ETOR 02/12/15; 02/04/15, 1528 Pit #1 PH CB 42 returned to service after crews repaired NG operating mechanism</t>
  </si>
  <si>
    <t>RM-2015-0016</t>
  </si>
  <si>
    <t>Relayed - 01/29/15, 1807 Manteca #1-60kV relayed, tested NG; SUS Westley (1,666, 184,933) &amp; BantaCarbona (1); weather clear; A-G on initial trip &amp; A-B phase on NG line test, 17.6 mi from Manteca near pole 17/294; 2015 BantaCarbona-Westley cleared to replace pole 15/268 due to car pole; 2021 BantaCarbona restored; 01/30/15, 0320 line returned to service; ED underbuild on ground, but ET conductor remained intact; eventID=10853</t>
  </si>
  <si>
    <t>TE-2015-004</t>
  </si>
  <si>
    <t>Relayed - 01/31/15, 1303 Crag View-Cascade 115kV relayed, manually tested OK; no customer interruption; weather clear; AGT fault 64 mi from Cascade CB 122 in BPA line section</t>
  </si>
  <si>
    <t>RM-2015-003</t>
  </si>
  <si>
    <t>Forced - 01/31/15, 2114 Sumiden Wire Products 60kV tap (Stockton A-Weber #3) forced out per customer request; SUS Sumiden Wire Products (BLOWN metering CT ON LOAD SIDE OF SUMIDEN WIRE 42); 02/01/15, 1250 tap returned to service</t>
  </si>
  <si>
    <t>TE-2015-0373</t>
  </si>
  <si>
    <t>Forced - 02/01/15, 0834 Salado-Newman #1-60kV (Crows Landing-Newman) forced out due to a car/pole at 11/14; no customer interruption; A phase conductor floating above 12kV under build &amp; B phase conductor laying on an insulator; 1215 line returned to normal service after crew reframed xarm; eventID=10858</t>
  </si>
  <si>
    <t>TE-2015-0374</t>
  </si>
  <si>
    <t>Relayed - 02/02/15, 1348 Trinity-MapleCreek 60kV relayed, tested OK; BigCreek PH separated on the trouble; MOM Hyampom, GrouseCreek, BigBar &amp; RidgeCabin; rain; CGT fault 24.9 mi  from Trinity near pole 24/2 near SW-89 (+/- 2.0 mi); 1504 BigCreek PH paralleled; patrol of section from mile 22 to mile 26 found nothing, no damage</t>
  </si>
  <si>
    <t>RM-2015-004</t>
  </si>
  <si>
    <t>Relayed - 02/03/15, 0646 Ignacio-Alto-Sausalito #2-60kV relayed, tested OK; MOM Sausalito (7,416); weather clear; A-G fault 8.1 mi from Alto near Sausalito SW-35 (+/- 0.5 mi); A phase failed to seat on SW-35 during switching TO CLEAR ALTO BREAKER 12 &amp; LINE PT in order TO REPLACE HVCB 12 &amp; THE DROPS FROM DISCONNECT SWITCHES INTO BREAKER (FU-2015-0049)</t>
  </si>
  <si>
    <t>FU-2015-003</t>
  </si>
  <si>
    <t>Relayed - 02/03/15, 0805 McCall-Reedley 115kV relayed; McCall-Wahtoke tested NG, Wahtoke-Reedley tested OK; MOM Wahtoke (10,870); weather clear; AC fault initially, then ABC, 6.2 - 6.6  from McCall Sub (+/- 0.5 mi); tractor hit guy wire at pole 4/17, which whipped up into all 3 phases; 1203 McCall-Wahtoke cleared to repair conductor &amp; guy wire at pole 4/17; 1440 line section returned to service; eventID=10864</t>
  </si>
  <si>
    <t>FR-2015-002</t>
  </si>
  <si>
    <t>Relayed - 02/03/15, 1520  Placer-DelMar 60kV (Placer-Penryn) relayed, tested NG; weather clear; SUS Penryn (9,048) due to Penryn-DelMar section already cleared for scheduled work (ETOR 02/04/15, 1600); PG&amp;E phase B-C, 2.4 mi from Placer near structure 002/053 (+/- 1.0 mi); found car pole @ 2/48; 1754 DelMar-Penryn manually tested OK restoring transmission service to Penryn; 02/04/15, 0147 Placer-Del Mar (Placer to Penryn) returned to service after crew replaced pole 2/48, no conductor down; eventID=10867</t>
  </si>
  <si>
    <t>VD-2015-007</t>
  </si>
  <si>
    <t>Relayed - 02/05/15, 0142 Humboldt-Trinity 115kV relayed, tested NG; no customer interruption; rain; B-G fault 23.05 from Humboldt near pole 91/1 (+/- 2.0 mi); 0942 line returned to service after patrol found no trouble, looking over several miles on either side of fault location</t>
  </si>
  <si>
    <t>RM-2015-005</t>
  </si>
  <si>
    <t>Relayed - 02/05/15, 1207 Sobrante-StandardOilSwSta #1-115kV relayed, tested OK; MOM PtPinole (8,876); weather cloudy; PG&amp;E phase C-G, 14.5 mi from Sobrante.near tower 014/086 (+/- 2 mi) - expect fault to be between San Pablo Tap &amp; Pt Pinole Tap - include Pt Pinole Tap if no trouble found between the tap points; updated fault location: 16.22 mi from Sobrante near tower 016/097, +/- 2 mi (Expect fault to be between Pt Pinole Tap &amp; Chevron Standard Oil Sub)</t>
  </si>
  <si>
    <t>PS-2015-001</t>
  </si>
  <si>
    <t>Relayed - 02/06/15, 0024 HatCreek #1-Westwood 60kV relayed, tested NG; SUS MegaHatCreek , Halls Flat &amp; Bogard (9); storm; 0356 HatCreek #1-Bogard manually tested NG to open Bogard SW-37; 0401 Westwood-Bogard manually tested NG to open Bogard SW-37, hence trouble on both sides of Bogard SW-37; trees down in line affecting multiple structures; 02/10/15, 0101 HatCreek #1-Bogard returned to service restoring MegaHatCreek, Halls Flat &amp; Bogard after crews made repairs to poles: 18/349, 18/351, 25/484, 25/487, 25/489, 26/510 to 26/512, 26/514 to 26/518, 27/520 to 27/527, 27/530, 32/621 to 32/627 &amp; 32/632; 1908 Bogard-Westwood cleared to repair poles: 38/748, 39/751, 39/765, 40/766, 40/768, 40/770 to 40/773, 40/776, 40/768; 2228 line returned normal</t>
  </si>
  <si>
    <t>RM-2015-006</t>
  </si>
  <si>
    <t>Relayed - 02/06/15, 0134 HatchetRidge-CarberrySwSta 230kV relayed, did not test by design; SUS HatchetRidge Wind Farm; storm; PG&amp;E phase B-G, 2.1 miles from CarberrySwSta (+/- 1 mi); 0756 line tested OK after a full patrol was performed w/ no trouble found; 0833 Hatchet Ridge paralleled</t>
  </si>
  <si>
    <t>RM-2015-007</t>
  </si>
  <si>
    <t>Relayed - 02/06/15, 0209 Pit #3-Pit #1-230kV relayed, tested OK; SPI Burney separated on the trouble; storm; line relayed again @ 0337, see that entry for fault location details</t>
  </si>
  <si>
    <t>RM-2015-008</t>
  </si>
  <si>
    <t>Relayed - 02/06/15, 0233 Pit #1-Cottonwood 230kV relayed, tested OK, remained open ended at Pit#1; BurneyForest Products (BFP) separated; storm; PG&amp;E phase B-G, near BFP 230kV Tap (+/- 3 mi); 0330 attempted to close Pit#1 PH CB-220 &amp; it tripped open; 0941 line cleared to remove tree from conductor bet twrs 13/110-111; SUS BFP (off line); 1317 line returned to normal service</t>
  </si>
  <si>
    <t>RM-2015-009</t>
  </si>
  <si>
    <t xml:space="preserve">Relayed - 02/06/15, 0337 Pit#3-PIt#1 230kV relayed, tested OK; due to Pit#1-Ctnwd being out, Malacha 230kV Tap, Hat#1-Pit#1 60kV, Pit#1-McArthur 60kV, Pit#1-HatCreek #2-Burney 60kV de-energized; HatCreek #1&amp;#2 PHs &amp; Pit#1 PH separated; MOM Malacha, McArthur (1,737), Burney (2,393) &amp; RisingRiver (734); storm; PG&amp;E phase A-G, evolved to A-C-G, 7.3 mi from Pit#3 (one end fault location, Pit#1 relays have no remote communication capability) near SPI Burney tap, around pole 007/059 (+/- 2 mi); </t>
  </si>
  <si>
    <t>RM-2015-010</t>
  </si>
  <si>
    <t xml:space="preserve">Relayed - 02/06/15, 0337 Pit#3-PIt#1 230kV relayed, tested OK; due to Pit#1-Ctnwd being out, Malacha 230kV Tap, Hat#1-Pit#1 60kV, Pit#1-McArthur 60kV, Pit#1-HatCreek #2-Burney 60kV de-energized; HatCreek #1&amp;#2 PHs &amp; Pit#1 PH separated; MOM Malacha, McArthur (1,737), Burney (2,393) &amp; RisingRiver (734); storm; A-G fault, evolved to A-C-G, 7.3 mi from Pit#3 (one end fault location, Pit#1 relays have no remote communication capability) near SPI Burney tap, around pole 007/059 (+/- 2 mi); </t>
  </si>
  <si>
    <t xml:space="preserve">Relayed - 02/06/15, 0428 &amp; 0556 Spaulding-Summit 60kV relayed, tested OK; MOM CiscoGrove, Tamarack (566) &amp; Summit (1,329); storm; PG&amp;E "AC phase-to-phase", 3.0 mi from Summit towards SummitMeterSta near pole 019/605 (+/- 2 mi); </t>
  </si>
  <si>
    <t>VD-2015-008</t>
  </si>
  <si>
    <t>Relayed - 02/06/15, 0555 Caribou #2 relayed, tested NG; SUS SpanishCreek (35), CrecentMills (863), GraysFlat (123) &amp; Gansner (1,718); storm; 0626 Caribou-Gansner tested NG; 0628 Gansner restored via Caribou-PlumasJct; 0633 Caribou-GraysFlat tested NG; 0856 Caribou-SpanishCreek in service restoring SpanishCreek &amp; GraysFlat -removed tree branch at pole 18/21; 0929 Caribou-SpanishCreek relayed, tested OK &amp; then relayed, tested NG; 1548 SpanishCreek, CrecentMills &amp; GraysFlat ET service restored via Caribou-PlumasJct; 2308 Caribou-GraysFlat returned to service, replaced poles 17/18, 17/19, 17/20 &amp; repaired open jumper at 6/4;  02/09/15, 1633 SpanishCreek-Blackhawk returned, crew removed branch at pole 0/17; 1637 line normal</t>
  </si>
  <si>
    <t>TM-2015-006</t>
  </si>
  <si>
    <t>Relayed - 02/06/15, 0556 GoldHill #1-60kV relayed, tested NG; SUS Limestone &amp; PW Pipe; wind &amp; rain; PG&amp;E phase A-C (first), then PG&amp;E phase A-B (second), 16.5 mi from Gold Hill (+/- 2 mi) - revised: 2 possible locations: either between PW Pipe &amp; GoldHillJct to Oleta (Closer to PW Pipe), or on the tap to Lime Stone (50% on the tap); 0747 GoldHill-PW Pipe tested OK, restoring PW Pipe &amp; Limestone; 1205 GoldHill #1 returned to normal service - crew removed a tree from the line; eventID=10881</t>
  </si>
  <si>
    <t>VD-2015-009</t>
  </si>
  <si>
    <t>VD-2015-010</t>
  </si>
  <si>
    <t xml:space="preserve">Relayed - 02/06/15, 0807 (aware time=0824) Kilarc-CedarCreek 60kV relayed, tested OK; MOM CedarCreek (781); Clover Creek Hydro &amp; Kilarc PH separated on the trouble; wind &amp; rain; PG&amp;E AC-G, very close to Kilarc sub (w/in 1 mi of station) near pole 0/3 (accuracy - medium); </t>
  </si>
  <si>
    <t>RM-2015-011</t>
  </si>
  <si>
    <t>Relayed - 02/06/15, 0814 Gualala-MonteRio 60kV relayed, tested NG; MonteRio-FtRoss tested OK; Gualala transferred on trouble to its alt source; MOM FtRoss (637), SalmonCreek (1,720) &amp; Gualala (3,710); SUS Annapolis (230); storm;; fault ABC, 36 mi from MonteRio near pole 50/2 (+/- 1.0 mi); 0951 FtRoss-Annapolis energized restoring Annapolis; 1258 Annapolis-Gualala tested NG from the Elk source; MOM Garcia, PtArena &amp; Gualala; 1514 found tree in line &amp; all 3 phases are down on ground bet poles 53/9 &amp; 54/0; Gualala-Annapolis has been cleared to make repairs; 1904 Gualala-Annapolis &amp; line returned to service after crew repaired down conductor; eventID=10877</t>
  </si>
  <si>
    <t>FU-2015-005</t>
  </si>
  <si>
    <t>BK12_VD</t>
  </si>
  <si>
    <t>Relayed - 02/06/15, 0857 Vaca-Tesla 500kV &amp; Vaca 500/230kV BK12 relayed, did not test by design; no customer interruption; storm; 0935 line manually tested NG; C-G (relay B-G), 1 to 2 mi from VD; no bk diff or high side relay opn, only low side grd instantaneous-BK may be restored (BK overtrip similar to Gates &amp; all bks under investigation &amp; setting changes made as needed); 1046 BK12 returned to service, no trouble found; 1355 Vaca-Tesla cleared to repair broken insulator &amp; re-attach conductor bet twrs 0/3-4; Vaca-Tesla 500kV line Series CAP BK2 at Vaca has a pole disagreement &amp; close coil trouble; 02/07/15, 0206 line returned to service; 02/09/15, 1635 CAP BK2 returned to service, repaired pole disagreement alarm wiring</t>
  </si>
  <si>
    <t>VD-2015-011</t>
  </si>
  <si>
    <t>Relayed - 02/06/15, 0857 Vaca-Tesla 500kV &amp; Vaca 500/230kV BK12 relayed, did not test by design; no customer interruption; storm; 0935 line manually tested NG; C-G (relay B-G), 1 to 2 mi from VD; no bk diff or high side relay opn, only low side grd instantaneous-BK may be restored (BK overtrip similar to Gates &amp; all bks under investigation &amp; setting changes made as needed); 1046 BK12 returned to service, no trouble found; 1355 Vaca-Tesla cleared to repair broken insulator &amp; re-attach conductor bet twrs 0/3-4; Vaca-Tesla 500kV line Series CAP BK2 at Vaca has a pole disagreement &amp; close coil trouble; 02/07/15, 0206 line returned to service; 02/09/15, 1635 CAP BK2 returned to service, repaired pole disagreement alarm wiring; eventID=10888</t>
  </si>
  <si>
    <t>Relayed – 02/06/15, 0918 Caribou-Westwood relayed, tested NG; storm; SUS LMUD, BigMeadows (2,597), Chester (1,647), CollinsPine (offline) &amp; HamiltonBranch (2,320); A- C fault 18.5 mi from Caribou PH bet HamBranch &amp; UltraPwrJct near pole 018/366, +/- 1.5 mi; HatCreek #1-Westwood out so no back feed available; poles 6/126-130 need replacement; 02/08/15, 1822 Caribou-BigMeadows energized restoring BigMeadows, repaired NG splices &amp; reframed poles bet 2/35-40; 2358 BigMeadows-HamBranch tested OK, reconnected conductor at pole 9/187, reframed poles 9/188-189; 02/09/15, 0011 HamBranch restored; 0026 HamBranch-Chester manually tested NG; 1021 HamBranch-Chester sect returned to service after crew removed tree limb @ pole 9/202 restoring Chester &amp; CollinsPine; 02/09/15, 2210 HamBranch-Westwood sect returned to service making line normal after crews replaced pole 18/367, reframed poles 18/364 &amp; 18/365 &amp; 18/368 thru 18/371; 02/10/15, 1141 Caribou-Westwood has returned to service; eventID=11045</t>
  </si>
  <si>
    <t>TM-2015-007</t>
  </si>
  <si>
    <t>Relayed - 02/06/15, 1010, 1244, 1246, 1247 &amp; 1249 SneathLane-HMB 60kV (eSLIC reports Millbrae-Pacifica) relayed, tested OK; no customer interruption; rain, wind; started as A-G, evolved into A-B, 10 mi from SneathLn or 2.5 mi from HMB near SW-47 bet pole 10/001 &amp; 006/008 (+/- 2.1 mi); operator placing CB on manual for a sustained outage on the next relay action (which it did @ 1500 same day)</t>
  </si>
  <si>
    <t>SA-2015-001</t>
  </si>
  <si>
    <t>Relayed - 02/06/15, 1019 Caribou PlumasJct relayed, tested NG after relaying, testing OK @ 1018; SUS E-Quincy (1,546), Gansner (1,718) &amp; Sierra Pacific; rain, wind; B-G fault 3.6 mi from Caribou PH near Pole 003/009 (+/- 2 mi); there are MANY trees down in area; 02/07/15, 0758 found broken pin near structure 2/12; 0910 Caribou-GraysFlat cleared for repairs to pole 2/12; line patrol for remainder of line in progress; 1422 GraysFlat-PlumasJct manually tested OK after patrol found no more trouble, restoring ET service to E-Quincy, Gansner &amp; Sierra Pacific; 1548 SpanishCreek, CrescentMills &amp; GraysFlat restored; 1720 MarbleTie paralleled</t>
  </si>
  <si>
    <t>TM-2015-010</t>
  </si>
  <si>
    <t>Relayed - 02/06/15, 1124 Wilson-OroLoma 115kV relayed, tested NG; SUS ElNido (626) &amp; OroLoma 115/12kV BK3 (1,818); wind, rain; PG&amp;E phase (B-G), 19.3mi from Wilson (+/- 6 mi); 1255 Wilson-ElNido energized restoring ElNido 115/12kV BK1; 1300 ElNido 115/12kV BK2 restored; 1545 OroLoma-ElNido cleared for crew to replace pole 19/5 damaged by tractor; 2153 line returned normal; eventID=10876</t>
  </si>
  <si>
    <t>LB-2015-001</t>
  </si>
  <si>
    <t>Relayed - 02/06/15, 1155 Colgate-GrassValley relayed, tested NG; MOM GrassValley (3,369 customers restored by autos via alt source Drum-GrassValley-Weimar); rain, wind; ABC fault 3.4 mi from ColgateSwSta near pole 003/081 (+/- 1 mi); tree thru line bet poles 3/81-82; pole 3/81 is broken &amp; on ground, ET wire down bet 3/80-85; ETOR 02/07/15; 02/07/15, 2122 Colgate-BirchvilleJct work complete - replaced pole 3/81, reframed pole 3/82 &amp; repaired down conductor between poles 3/80 and 3/85; 2143 line section remotely tested OK from GrassValley; 02/08/15, 0048 line returned to normal service; eventID=10886</t>
  </si>
  <si>
    <t>TM-2015-011</t>
  </si>
  <si>
    <t>Relayed - 02/06/15, 1219 Colgate- Alleghany 60kV relayed, tested OK - relayed to lockout @ 1234 (see eventID=10885); MOM ColumbiaHill (1,131), PikeCity (437) &amp; Alleghany (1,230); wind, rain</t>
  </si>
  <si>
    <t>TM-2015-012</t>
  </si>
  <si>
    <t>Relayed - 02/06/15, 1234 Colgate-Alleghany relayed, tested NG after relaying, testing OK @ 1219; MOM ColumbiaHill (1,131) after Colgate-ColumbiaHill energized @ 1238; SUS PikeCity (437) &amp; Alleghany (1,230); wind, rain; AB fault, 8 mi from ColgateSwSta bet ColumbiaHill &amp; PikeCity near pole 007/209, +/- 2 mi; 1745 ColumbiaHill-PikeCity cleared to repair 3 phases of ET wire down at pole 10/283; 2353 CH-PC in service after repairing down conductor at 10/283; 02/07/15, 0056 PikeCity-Alleghany returned to service after patrol found no trouble, restoring Alleghany; 0106 PikeCity restored; eventID=10885</t>
  </si>
  <si>
    <t>TM-2015-013</t>
  </si>
  <si>
    <t>SA-2015-002</t>
  </si>
  <si>
    <t>Relayed - 02/06/15, 1258 ELK-GUALALA 60 KV RELAYED, TESTED OK; ABC fault 37 mi from Elk CB-12 near Gualala sub, possibly at pole 66/3, +/- 2 mi; FU-2015-006 shows WPE; MOM Garcia, PtArena &amp; Gualala (note: this outage is linked to the Gualala-MonteRio outage event w/ start time=0814)</t>
  </si>
  <si>
    <t>FU-2015-006</t>
  </si>
  <si>
    <t>Relayed - 02/06/15, 1500 SneathLane-HMB 60kV relayed, did not test by design; no customer interruption; rain, wind; started as A-G, evolved into A-B fault 10 mi from SneathLane near pole 006/008, +/- 2.1 mi; 2315 line returned to service after patrol found no trouble</t>
  </si>
  <si>
    <t>SA-2015-003</t>
  </si>
  <si>
    <t>Relayed - 02/06/15, 1606 PhiloJct-Elk 60kV relayed, tested NG; MOM Philo (2,163); wind, rain; ABC fault 23.8 mi from PhiloJct near pole 24/0, +/- 0.2 mi; found broken poles &amp; ET wire down bet 24/1 &amp; 24/0; 02/07/15, 2147 PhiloJct-Elk section returned to service after repair to downed conductor between poles 24/0-1; eventID=10878</t>
  </si>
  <si>
    <t>FU-2015-007</t>
  </si>
  <si>
    <t>Relayed - 02/06/15, 1655 WestPt-ValleySprings 60kV relayed, tested OK, then relayed, tested OK again @ 1851; WestPt PH separated on trouble; MOM WestPt (4,531), PineGrove (5,715) &amp; Electra (3,616); wind, rain; PG&amp;E phase AC, 20.18 mi from Valley Springs near structure 01/17, +/- 2 mi</t>
  </si>
  <si>
    <t>TE-2015-006</t>
  </si>
  <si>
    <t>Relayed - 02/06/15, 1656 MiddleFork #1-60kV relayed, tested NG; no customer interruption; wind, rain; fault location cannot be done because MiddleFork CB-32 has electromechanical relays w/ no fault locating capabilities, cannot use xfmr bk relays for fault location since they also are electromechanical relays; 02/07/15, 1417 line returned to service after patrol found no trouble; note in eSLIC that tree may have been cause; eventID=10882</t>
  </si>
  <si>
    <t>VD-2015-012</t>
  </si>
  <si>
    <t>Relayed - 02/06/15, 1851 WestPoint-ValleySprings 60kV relayed, tested OK after relaying, testing OK earlier @ 1655; MOM West Point (4,531), PineGrove (5,715) &amp; Electra (3,616); rain; initial reports of ET wire down at pole 2/35 (ultimately proved to be incorrect); patrol subsequently found equipment failure, connector/ hardware at "line off the biscuit on pole 2/35" (floater), no wire down</t>
  </si>
  <si>
    <t>TE-2015-007</t>
  </si>
  <si>
    <t>Relayed – 02/06/15, 1905 FtBragg-Elk relayed, tested NG &amp; Elk-Gualala correctly de-energized; SUS BigRiver (2,699), Elk (1,353), PtArena (891), Garcia (9) &amp; Gualala (3,710); storm; 1920 Elk-Gualala energized from MonteRio, restoring Elk, PtArena, Garcia &amp; Gualala; A-C fault 9.2 mi from FtBragg near BigRiver pole 14/14, +/- 0.5 mi; 1931 BigRiver-Elk returned to service restoring BigRiver; 02/07/15, 0119 BigRiver-Elk forced out, inadequate voltage support &amp; lack of protection; SUS BigRiver &amp; Elk; 0735 FtBragg-BigRiver manually tested NG; patrol ongoing, BigRiver &amp; Elk remain out, tree in line bet poles 13/14 &amp; 14/14; 1317 FtBragg-Elk returned to service restoring BigRiver &amp; Elk</t>
  </si>
  <si>
    <t>FU-2015-009</t>
  </si>
  <si>
    <t>Relayed – 02/06/15, 1905 FtBragg-Elk relayed, tested NG &amp; Elk-Gualala correctly de-energized; SUS BigRiver (2,699), Elk (1,353), PtArena (891), Garcia (9) &amp; Gualala (3,710); storm; 1920 Elk-Gualala energized from MonteRio, restoring Elk, PtArena, Garcia &amp; Gualala; A-C fault 9.2 mi from FtBragg near BigRiver pole 14/14, +/- 0.5 mi; 1931 BigRiver-Elk returned to service restoring BigRiver; 02/07/15, 0119 BigRiver-Elk forced out, inadequate voltage support &amp; lack of protection; SUS BigRiver &amp; Elk; 0735 FtBragg-BigRiver manually tested NG; patrol ongoing, BigRiver &amp; Elk remain out, tree in line bet poles 13/14 &amp; 14/14; 1317 FtBragg-Elk returned to service restoring BigRiver &amp; Elk; eventID=10880</t>
  </si>
  <si>
    <t>Forced - 02/06/15, 2048 to 2051 WP-VS 60kV de-energized for safety -pole fire at 2/35, PineGrove Jct SW-27 open to isolate the trouble; SUS WestPt (4,531); MOM PineGrove (5,715) &amp; Electra (3,616); D.O. working to restore customers via back ties; 2114 PineGroveJct-WestPt cleared to repair damage pole 2/35; 02/07/15, 0112 line returned to service after crew completed repairs to 2/35, restoring WestPt</t>
  </si>
  <si>
    <t>TE-2015-0389</t>
  </si>
  <si>
    <t>Relayed - 02/06/15, 2106 Ctnwd#2 relayed, tested NG; SUS Tyler (3,299), RedBankMeter Stn, PAC-TIV, Rawson (2,517), RedBluff PP &amp; CalPwr Holdings; rain; B-C-G near Tyler, +/- 3 mi; Tyler SW-65 &amp; SW-77 NG due to common broken xarm; 2230 line returned to service restoring PAC-TIV, Rawson, CalPwr Holdings &amp; Red Bluff PP; 02/07/15, 2000 RedBankJct-Tyler cleared to repair SW-65; 2204 completed temp repair to Tyler SW-65 (wired closed); 2340 RedBankJct-Tyler returned to service, restoring ET service to Tyler</t>
  </si>
  <si>
    <t>RM-2015-012</t>
  </si>
  <si>
    <t>Forced - 02/06/15, 2152 ElCapitan-Wilson 115kV open ended after ElCapitan 115kV bus sect F forced out &amp; cleared per Yosemite D.O. request to repair NG ElCapitan SW-195; no customer interruption; 02/07/15, 0218 El Capitan 115kV bus sect F returned to service following Yosemite D.O. work; eventID=10916</t>
  </si>
  <si>
    <t>LB-2015-0225</t>
  </si>
  <si>
    <t>Relayed - 02/06/15, 2155 Mendo-Willits-FtBragg relayed, tested NG; SUS FtBragg (FB, 8,273); wind &amp; rain; ABC fault 7 mi from FB near pole 35/9, +/- 3 mi; 02/07/15, 0722 line returned to service after crew repaired ET wire down bet poles 34/1-2 due to tree failure; 0728 FB restored; eventID=10879</t>
  </si>
  <si>
    <t>FU-2015-008</t>
  </si>
  <si>
    <t xml:space="preserve">Relayed - 02/06/15, 2243 Paradise-TM 115kV relayed, tested OK; no customer interruption; wind &amp; rain; PG&amp;E System C-phase to ground, 8 mi from Paradise, +/- 2 mi; </t>
  </si>
  <si>
    <t>TM-2015-014</t>
  </si>
  <si>
    <t>Relayed - 02/06/15, 2244 Garberville-Laytonville relayed, tested NG; SUS Kekawaka cogen (off line); wind &amp; rain; A-C-G, 7.5 mi from Garberville near pole 55/4, +/-3 mi; patrol suspended, road washed out; 02/07/15, 1038 line returned to service restoring Kekawaka cogen after no trouble found</t>
  </si>
  <si>
    <t>HM-2015-001</t>
  </si>
  <si>
    <t>Relayed - 02/06/15, 2319 HatchetRidge-CarberrySwSta 230kV relayed, did not test by design; on the trouble HatchetRidge Wind Farm separated; no other customer interruption; wind, rain; PG&amp;E phase B-G, 2.0 mi from CarberrySwSta (line data not available on GIS), +/- 1 mile; 02/07/15, 0939 line returned to service, no trouble found; 0946 Hatchet Ridge paralleled</t>
  </si>
  <si>
    <t>RM-2015-013</t>
  </si>
  <si>
    <t>Relayed - 02/06/15, 2341 Bridgeville-Garberville 60kV relayed, tested OK; MOM Fruitland (1,124), FtSeward (340) &amp; Garberville (3,499); wind, rain; PG&amp;E phase A-B, 0 mi from FruitlandJct near pole 18/6, +/- 2 mi; eventID=10892</t>
  </si>
  <si>
    <t>HM-2015-002</t>
  </si>
  <si>
    <t>Relayed - 02/07/15, 0016 Humboldt-Trinity 115kV relayed, tested OK; no customer interruption; wind &amp; rain; PG&amp;E phase B-G, 29.5 mi from Humboldt near pole 84/2, +/- 5 mi; eventID=10895</t>
  </si>
  <si>
    <t>RM-2015-014</t>
  </si>
  <si>
    <t>Relayed - 02/07/15, 0045 Caribou-Palermo 115kV relayed, tested OK, &amp; then Caribou CB-112 tripped open, reclosed by autos @ 0052 &amp; 0121 open ending Caribou-Palermo; line subsequently relayed to lock out @ 0136; Grizzly PH separated on the trouble; no other customer interruption; wind &amp; rain</t>
  </si>
  <si>
    <t>TM-2015-015</t>
  </si>
  <si>
    <t>Relayed - 02/07/15, 0052 &amp; 0121 Caribou CB-112 tripped open, reclosed by autos open-ending Caribou-Palermo 115kV (line had relayed, tested OK earlier @ 0045); cause unknown; wind &amp; rain; CB placed on manual after 2nd trip, and line subsequently relayed, tested NG @ 0136</t>
  </si>
  <si>
    <t>TM-2015-016</t>
  </si>
  <si>
    <t>Relayed - 02/07/15, 0107 Pit #5-RM #1-230kV relayed, did not test by design; 0109 line manually tested NG; Pit#5 &amp; Cove Road separated on trouble, no other cust interruption; wind, rain; A-B-G, 2 mi from Pit# 5 near 002/020, +/- 1 mi; 02/08/15, 1714 line cleared to replace broken arm on twr 0/6; 02/09/15 1700 line in service</t>
  </si>
  <si>
    <t>RM-2015-015</t>
  </si>
  <si>
    <t>TM-2015-017</t>
  </si>
  <si>
    <t>Relayed - 02/07/15, 0136 Caribou-Palermo relayed, tested NG after relaying, testing OK earlier at 0045; SUS GrizzlyPH (offline); storm; 2 fault locs: C-G 33.6 mi from Caribou PH near 033/268, +/- 2 mi &amp; A-B-G, 9.6 mi from Caribou PH near structure 009/073, +/- 1 mi; found broken pole 0/6 on Grizzly tap -2123 tap cleared to replace pole 0/6; 2136 Caribou-Palermo section returned to service; 02/10/15, 1322 BucksCreek-Grizzly returned to service, line returned normal</t>
  </si>
  <si>
    <t>TM-2015-018</t>
  </si>
  <si>
    <t>Relayed - 02/07/15, 0247 &amp; 0255 Spaulding-Summit 60kV relayed, tested OK; MOM CiscoGrove, Tamarack (566) &amp; Summit (1,329); rain; PG&amp;E System AB and then AC (phase-phase faults), close to Summit, +/- 2 mi (from Summit towards Tamarack, or From Summit to Summit Metering); eventID=10887</t>
  </si>
  <si>
    <t>VD-2015-013</t>
  </si>
  <si>
    <t>VD-2015-014</t>
  </si>
  <si>
    <t xml:space="preserve">Relayed - 02/07/15, 0642 Cottonwood #1-60kV relayed, tested OK; MOM Gerber (1,825) &amp; Louisiana Pacific; rain &amp; wind; PG&amp;E phase B-G, 0.5 mi from Cottonwood near tower 0/3, +/- 0.5 mi; </t>
  </si>
  <si>
    <t>RM-2015-016</t>
  </si>
  <si>
    <t>Relayed - 02/07/15, 1118 Colgate-Alleghany 60kV relayed, tested NG; weather cloudy; 1122 Colgate-PikeCity manually tested OK; MOM (&lt;5 mins) Columbia Hill (1,131) &amp; PikeCity (437); SUS Alleghany (1,230); unconfirmed reports of wire down 6 poles from Pike City to Alleghany; fault location delayed: remote access dial up problems; 1207 reports of damage to pole 20/555; 1426 PlumValley-BuhlRanch cleared to re-attach conductor to pole 22/555; CLEAN BREAK AT JUMPER, CONDUCTOR x-PHASED, MADE CONTACT W/ POLE &amp; STARTED A FIRE - POLE SNAPPED AS A RESULT; 2319 PlumValley-Alleghany returned to service restoring Alleghany; eventID=10883</t>
  </si>
  <si>
    <t>TM-2015-019</t>
  </si>
  <si>
    <t>Relayed - 02/08/15, 1059 SneathLane-HMB 60kV relayed, tested NG; no customer interruption; storm; fault started as A-G, evolved to A-B, 10 mi from SneathLn near pole 006/008, +/- 2.1 mi (same fault loc as previous 6 opns over last 2 days); 1158 SneathLn-Pacifica tested OK, Pacifica-HMB remains out;  1946 no trouble found on Pacifica-HMB; 2003 Pacifica-HMB manually tested OK after no trouble found on patrol making line normal</t>
  </si>
  <si>
    <t>SA-2015-004</t>
  </si>
  <si>
    <t>Relayed - 02/08/15, 1254 Exchequer-Yosemite 70kV relayed, tested OK; MOM BearValley (2,486), SaxonCreek, IndianFlat (591), Yosemite &amp; Arch Rock; storm; GIS Lightning Archives confirms coincident lightning strike @ SaxonCreek; A-B-C fault (lightning strike at same time as fault per GIS), 0.6 mi from Briceburg Jct twd SaxonCreek near TWR 022/083, +/- 0.50 mi</t>
  </si>
  <si>
    <t>LB-2015-002</t>
  </si>
  <si>
    <t>Relayed - 02/08/15, 1855, 2048 &amp; 2106 Humboldt-Trinity 115kV relayed, tested OK; no customer interruption; 2048 relay: PG&amp;E phase B-G, 25.5 mi from Humboldt near RidgeCabin Sub &amp; pole 89/2, +/- 5 mi; 2106 relay: PG&amp;E phase B-G 27 miles from Humboldt near pole 87/0, +/- 5 miles; eventID=10896</t>
  </si>
  <si>
    <t>RM-2015-017</t>
  </si>
  <si>
    <t xml:space="preserve">Relayed - 02/08/15, 1855, 2048 &amp; 2106 Humboldt-Trinity 115kV relayed, tested OK; no customer interruption; 2048 relay: PG&amp;E phase B-G, 25.5 mi from Humboldt near RidgeCabin Sub &amp; pole 89/2, +/- 5 mi; 2106 relay: PG&amp;E phase B-G 27 miles from Humboldt near pole 87/0, +/- 5 miles; </t>
  </si>
  <si>
    <t>RM-2015-018</t>
  </si>
  <si>
    <t xml:space="preserve">Relayed - 02/08/15, 2053 FtBragg-Elk 60kV relayed, tested OK; MOM Big River (2,699); wind &amp; rain; AC fault 4.9 mi from Elk near pole 4/10, +/- 0.5 miles; </t>
  </si>
  <si>
    <t>FU-2015-012</t>
  </si>
  <si>
    <t>Relayed - 02/08/15, 2100 PhiloJct-Philo section of PhiloJct- Elk 60 kV relayed, tested OK; MOM Philo (2,163); on the trouble Philo-Elk remained de-energized; wind &amp; rain; A-B fault 15.5 mi from Elk or 2.5 mi from Philo Tap twd Elk near pole 21/5, +/- 1.0 mi; 02/09/15, 02/09/15, 0230 Philo-GreenwoodRoad section cleared to repair 3 phases of ET wire down at pole 21/11 and one phase of downed conductor at pole 22/0; 0909 Philo-Elk section manually tested OK; 0910 Elk restored; eventID=10909</t>
  </si>
  <si>
    <t>FU-2015-016</t>
  </si>
  <si>
    <t>Relayed - 02/08/15, 2102 FtBragg-Elk relayed after relaying, testing OK a few mins b/4 @ 2053; FtBragg-BigRiver tested OK; BigRiver-Elk tested NG; Elk-Gualala  de-energized on the trouble; SUS Elk (1,353),Garcia (9) &amp; PtArena (891); MOM BigRiver(2,699); storm; 2123 Elk-Gualala energized from MonteRio to open Elk CB-22, restoring PtArena &amp; Garcia; 02/09/15, 1002 line returned to service, restoring ET to BigRiver; 1007 ET restored to FtBragg; eventID=10900</t>
  </si>
  <si>
    <t>FU-2015-014</t>
  </si>
  <si>
    <t>RM-2015-019</t>
  </si>
  <si>
    <t xml:space="preserve">Relayed - 02/08/15, 2110 Mendo-Willits-FtBragg 60kV relayed, tested OK; MOM FtBragg (8,273) &amp; BigRiver (2,699); wind &amp; rain; AC evolved into ABC 32.5 mi from Mendo or 9.5 mi from FtBragg near pole 32/7, +/- 1.0 mi; </t>
  </si>
  <si>
    <t>FU-2015-017</t>
  </si>
  <si>
    <t>Relayed - 02/08/15, 2118 Mendo-Willits-FtBragg relayed, tested NG; SUS FtBragg (8,273) &amp; BigRiver (2,699); wind &amp; rain; A-G 19.4 mi from Mendo near pole 19/5, +/- 1.0 mi; 02/09/15, 0420 EastHill-McGuireMill cleared to remove tree limb &amp; 100' fir tree, caused 3 phases of ET wire down at pole 19/0 w/ under build trouble; 1638 McGuireMillJct-FtBragg section cleared to repair ET wire down bet poles 31/3-4 (canyon); 02/10/15, 1654 Mendo-W-FB (McGuireMillJct-FtBragg) returned to service; eventID=10901</t>
  </si>
  <si>
    <t>FU-2015-013</t>
  </si>
  <si>
    <t>Relayed - 02/08/15, 2200 Garberville-Laytonville 60kV relayed, tested NG; SUS Kekawaka cogen (offline); wind &amp; rain; PG&amp;E phase A-B-G 5.0 mi from Garberville near pole 58/0, +/- 2 mi; 02/09/15, 0249 line manually tested OK restoring ET service to Kekawaka cogen after patrol found no trouble; eventID=10894</t>
  </si>
  <si>
    <t>HM-2015-003</t>
  </si>
  <si>
    <t>Relayed - 02/08/15, 2251  Tesla-SchulteSwSta #1-115kV relayed, tested NG; SUS AEC Site 300; wind &amp; rain; PG&amp;E phase B-G on initial fault &amp; 3-Phase on NG line test, 6.6 mi from Tesla near pole 0/3 on AEC 115kV tap (accuracy of loc=high); reports of 2 broken poles, 2/2 &amp; 2/3 w/ 3 phases of ET wire down on AEC Site #115kV Tap beyond SW-145; 02/09/15, 0606 line restored to service after AEC Site #2-115kV Tap SW-145 was opened to isolate trouble; 1955 AEC Site #2 Tap returned to normal restoring  AEC Site 300 after crews made repairs to poles 2/2 &amp; 2/3; eventID=10903</t>
  </si>
  <si>
    <t>TE-2015-008</t>
  </si>
  <si>
    <t>Relayed - 02/09/15, 1334 Cottonwood-Benton #1 relayed, tested OK, remained open-ended at Benton; coincidentally, Benton 60kV bus relayed, did not test as designed; Cottonwood-Benton#2 &amp; Cascade-Benton-Deschutes open-ended @ Benton; no customer interruption; GIS confirms coincident lightning strike near structure 006/171 on Cottonwood-Benton #1; A-B-C, 7 mi from Cottonwood near pole 6/64, +/- 1 mi; 1342 Benton bus manually tested NG; 1431 Cottonwood-Benton #1 &amp; Benton 60kV bus manually tested OK, found no trouble; 1432 Cottonwood-Benton#2 returned normal; 1433 Cascade-Benton-Deschutes returned normal</t>
  </si>
  <si>
    <t>RM-2015-021</t>
  </si>
  <si>
    <t>RM-2015-020</t>
  </si>
  <si>
    <t xml:space="preserve">Relayed - 02/09/15, 1334 Trinity-Cottonwood 115kV relayed, tested OK; no customer interruption; rain; PG&amp;E phase ABG, 8.5 mi from Cottonwood near structure 08/79, +/- 2 mi; </t>
  </si>
  <si>
    <t>RM-2015-022</t>
  </si>
  <si>
    <t>Relayed - 02/09/15, 1424 PhiloJct-Elk relayed, tested NG; Elk-Gualala &amp; FtBragg-Elk de-energized on the trouble; SUS Elk, BigRiver, FortBragg, &amp; Philo; MOM PtArena &amp; Garcia; high winds; A-B-C 18.5 mi from PhiloJct twd Philo Tap near pole 8/4, +/- 1.0 mi; 1700 PhiloJct-Philo section cleared to repair 3 spans of ET wire down between poles 18/9 &amp; 18/11 due to tree contact; 2308 Philo restored; 2355 Philo-Elk section returned to service; 02/10/15, 0043 Elk restored; 0052 FtBragg-Elk energized restoring FtBragg &amp; Big River; 0102 line returned normal; eventID=10910</t>
  </si>
  <si>
    <t>FU-2015-018</t>
  </si>
  <si>
    <t>Relayed - 02/09/15, 1424 PhiloJct-Elk 60kV relayed, tested NG; Elk-Gualala &amp; FortBragg-Elk 60kV lines de-energized on the trouble; SUS Elk, BigRiver, FortBragg, &amp; Philo; MOM PtArena &amp; Garcia; high winds; A-B-C fault 18.5 mi from PhiloJct. to Philo Tap near pole 8/4, +/- 1.0 mi; 1700 PhiloJct-Philo section cleared to repair 3 spans of ET wire down between poles 18/9 &amp; 18/11 due to tree contact; 2308 Philo restored; 2355 Philo-Elk section returned to service; 02/10/15, 0043 Elk restored; 0052 FtBragg-Elk energized restoring FtBragg &amp; Big River; 0102 line returned normal</t>
  </si>
  <si>
    <t>Relayed - 02/09/15, 1632 Coleman-RedBluff 60kV relayed, tested OK; MOM Dairyville (713), Vina (142) &amp; LosMolinos (2,153); wind &amp; rain; PG&amp;E phase A-B-C 2.8 mi from Coleman PH twds ColemanJct near structure 002/049 or 3.3 mi from ColemanJct. twds Dairyville near structure 014/250, +/- 1.0 mi</t>
  </si>
  <si>
    <t>RM-2015-023</t>
  </si>
  <si>
    <t>Relayed - 02/10/15, 0402 Kern-KernFront 115kV relayed, tested NG; KERN CB-272 WAS SLOW TO OPEN so TROUBLE BACKED UP INTO KERN PP 115KV BUS CAUSING #1 BUS SECTs D &amp; E &amp; #2 BUS SECT D TO CLEAR FAULT (see eventID=10664 for similar operation of CB on 10/24/14); Kern 115kV bus #1 sect D &amp; E, bus #2 section D, Lamont #1 &amp; #2-115kV bus, Kern #1-115/60kV xfmr, Kern #6 &amp; #7-115/21kV xfmrs, 7thStandard-Kern, Kern-Tevis-Stockdale, Kern-Tevis-Stockdale-Lamont, AdobeSwSta-Lamont, Kern-Westpark #2, Lamont-Grimmway-Malaga, Westpark-Magunden 115kV lines, Kern 70kV bus #1, Kern-OldRiver #1 &amp; Kern-Fruitvale 70kV lines de-energized on the trouble; SUS KernFront cogen, DoubleC cogen, HighSierra cogen, BadgerCreek cogen, Westpark #2 &amp; #3-115/12kV xfmrs, BearMtn cogen &amp; CalWater; MOM 7thStandard, Tevis, Stockdale #1 &amp; #4-115/12kV xfmrs, ArvinEdison, Lamont, Grimmway-Malaga, Regulus PV Solar, Adobe PV, Columbus &amp; BolthouseFarms; weather clear; 0444 Kern-Westpark #2-115kV energized restoring Westpark #2 &amp; #3-115/12kV xfmrs.  0511 Westpark to Columbus section energized restoring Bear Mountain cogen &amp; CalWater; 0854 Kern-KernFront cleared to repair broken &amp; flashed insulators at pole 11/167; 1901 Kern-KernFront returned to service restoring KernFront cogen, DoubleC cogen, HighSierra cogen &amp; BadgerCreek coge</t>
  </si>
  <si>
    <t>MD-2015-004</t>
  </si>
  <si>
    <t>Relayed - 02/10/15, 0402 Kern-KernFront 115kV relayed, tested NG; KERN CB-272 WAS SLOW TO OPEN so TROUBLE BACKED UP INTO KERN PP 115KV BUS CAUSING #1 BUS SECTs D &amp; E &amp; #2 BUS SECT D TO CLEAR FAULT (see eventID=10664 for similar operation of CB on 10/24/14); Kern 115kV bus #1 sect D &amp; E, bus #2 section D, Lamont #1 &amp; #2-115kV bus, Kern #1-115/60kV xfmr, Kern #6 &amp; #7-115/21kV xfmrs, 7thStandard-Kern, Kern-Tevis-Stockdale, Kern-Tevis-Stockdale-Lamont, AdobeSwSta-Lamont, Kern-Westpark #2, Lamont-Grimmway-Malaga, Westpark-Magunden 115kV lines, Kern 70kV bus #1, Kern-OldRiver #1 &amp; Kern-Fruitvale 70kV lines de-energized on the trouble; SUS KernFront cogen, DoubleC cogen, HighSierra cogen, BadgerCreek cogen, Westpark #2 &amp; #3-115/12kV xfmrs, BearMtn cogen &amp; CalWater; MOM 7thStandard, Tevis, Stockdale #1 &amp; #4-115/12kV xfmrs, ArvinEdison, Lamont, Grimmway-Malaga, Regulus PV Solar, Adobe PV, Columbus &amp; BolthouseFarms; weather clear; 0444 Kern-Westpark #2-115kV energized restoring Westpark #2 &amp; #3-115/12kV xfmrs.  0511 Westpark to Columbus section energized restoring Bear Mountain cogen &amp; CalWater; 0854 Kern-KernFront cleared to repair broken &amp; flashed insulators at pole 11/167; 1901 Kern-KernFront returned to service restoring KernFront cogen, DoubleC cogen, HighSierra cogen &amp; BadgerCreek cogen; eventID=10902</t>
  </si>
  <si>
    <t>10120B</t>
  </si>
  <si>
    <t>LAMONT-GRIMMWAY-MALAGA TAP</t>
  </si>
  <si>
    <t>Relayed - 02/10/15, 1732 GoldHill #2-230kV bus sect E relayed, tested OK; MiddleFork-GH, GH-EightMileRd &amp; RioOso-GH 230kV open-ended; GH 230/115kV BK2 open-ended on hi side; no customer interruption; weather clear; MiddleFork, Ralston, HellHole &amp; FrenchMeadows PHs islanded supplying stn service; 1810 HellHole separated; 1835 FrenchMeadows separated; 1850 Ralston separated; 1949 MiddleFork separated, de-energizing MF-GH, FrenchMeadows-MF &amp; MF#1; 2009 MF-GH energized restoring Ralston &amp; MF; 2014 MF paralleled energizing FrenchMeadows-MF &amp; MF#1; 2025 FrenchMeadows paralleled; 2100 HellHole paralleled; 2116 Ralston paralleled; B-G fault on GH #2-230kV bus sect E -inspect found no problem</t>
  </si>
  <si>
    <t>VD-2015-016</t>
  </si>
  <si>
    <t>Relayed - 02/11/15, 0730 Palermo-Bogue 115kV relayed, tested OK; MOM Honcut (1,406); weather clear; phase A to G, 3.3 mi from Honcut twd Bogue near pole 014/104, +/-  2 mi; patrol found nothing, no damage from 11/84 to 17/124</t>
  </si>
  <si>
    <t>TM-2015-020</t>
  </si>
  <si>
    <t>Forced - 02/12/15, 1000 to 1619 ElPatio-SanJoseA 115kV de-energized after ElPatio CB-142 forced out to make breaker failure relay settings changes</t>
  </si>
  <si>
    <t>ME-2015-0108</t>
  </si>
  <si>
    <t>Relayed - 02/15/15, 1737 Caribou #2-60kV relayed, tested NG; SUS GraysFlat, SpanishCreek &amp; Gansner; weather clear; 1757 Gansner restored; 1845 GraysFlat &amp; SpanishCreek restored; 2317 Caribou-GraysFlat cleared to repair 2 phases of ET wire down due to tree in line at structure 16/17 (60kV into 4kV); ETOR 02/16/15; 02/17/15, 0135 line returned to service; eventID=10927</t>
  </si>
  <si>
    <t>TM-2015-021</t>
  </si>
  <si>
    <t>Forced - 02/17/15, 1147 to 1627 Vaca-Vacaville-Jameson-NTower 115kV forced out to make repairs to Vaca Dixon SW-1623</t>
  </si>
  <si>
    <t>VD-2015-0403</t>
  </si>
  <si>
    <t>Relayed - 02/18/15, 1141 GoldHill-Bellota-Lockeford 115kV relayed, tested OK; MOM Camanche PH (offline); weather clear; PG&amp;E phase B-G, 8.8 miles from GoldHill near structure 44/266, +/- 2 miles; patrol from 40/242  to 46/282 found no cause, no damages</t>
  </si>
  <si>
    <t>TE-2015-009</t>
  </si>
  <si>
    <t>Forced - 02/19/15, 1153 to 1158 Fulton-Hopland forced out for customer test program; no customer interruption</t>
  </si>
  <si>
    <t>FU-2015-NA</t>
  </si>
  <si>
    <t>Forced - 02/20/15, 2042 RM-TM #2-500kV forced out to repair OPEN JUMPER ON SUB CONDUCTOR AT TWR 50/219 DISCOVERED BY AIR PATROL, LINE IS DOUBLE BUNDLED. OPEN JUMPER IS ON ONE BUNDLE ON ONE PHASE. ALL 3 PHASES STILL INTACT; COI limited to 3,250MW n2s &amp; 2,450MW s2n (no change); 02/21/15 at 2025 line returned to service; eventID=10920</t>
  </si>
  <si>
    <t>RM-2015-0142</t>
  </si>
  <si>
    <t>Relayed - 02/22/15, 0018 &amp; 0020 Garberville-Laytonville 60kV relayed, tested OK; Kekawaka cogen separated on the trouble; weather clear; PG&amp;E phase A-B-C, 2 mi from Garberville near pole 61/0, +/- 2 mi; 0223 Kekawaka cogen paralleled; tree contact, burned in the clear at structure 58/5</t>
  </si>
  <si>
    <t>HM-2015-004</t>
  </si>
  <si>
    <t>HM-2015-005</t>
  </si>
  <si>
    <t>Relayed - 02/22/15, 1002 (aware time=1143) Carneras CB-32 tripped; on the trouble Arco-Carneras open-ended; Carneras CB-42 failed to close by automatics; SUS Carneras; heavy rain, Carneras SW-31 failed in service; 1301 Carneras restored; 02/23/15, 1615 CB-32 returned to service, jumpered out NG SW-31; EVENT ID=10922</t>
  </si>
  <si>
    <t>MD-2015-007</t>
  </si>
  <si>
    <t>Relayed - 02/22/15, 2008 Kilarc-Deschutes relayed, tested OK &amp; Kilarc-CedarCreek de-energized, MegaOlsen cogen, BearCreek Hydro, Kilarc PH, CowCreek PH &amp; CloverCreek Hydro separated; MOM Whitmore (525) &amp; CedarCreek (781); weather clear; per ILIS 15-0014896 NG 12kV lightning arrester (LA) at pole 1/9 (?) on Whitmore 1101 caused 117-min outage to 19 customers; 2225 Kilarc PH paralleled; B-C-G, 2.4 mi from KilarcPH twds CedarCreek near pole 02/53, +/- 2 mi; Kilarc PH CB-32 relay operated to clear the fault; Deschutes CB-22 relay did not call for trip meaning there's good coordination between Deschutes CB-22 &amp; Kilarc PH CB-32 relays; patrol found tree limb contact at pole 4/100, which is probable cause of line relay &amp; LA failure per Sys Prot</t>
  </si>
  <si>
    <t>RM-2015-024</t>
  </si>
  <si>
    <t>Relayed - 02/23/15, 0719 RioDellJct-Bridgeville relayed, tested NG; SUS Humboldt Redwood &amp; Carlotta; windy; C-G fault, 2.9 mi from Bridgeville near pole 37/7, +/- 0.3 mi; 0902 RioDellJct-CarlottaJct manually tested OK, restoring Carlotta &amp; Humboldt Redwood; 1645 Bridgeville-Carlotta tested OK; 1717 line returned normal, however, 1727 RioDellJct CB-22 forced out to add SF6 gas; 1819 CB-22 returned &amp;  line returned normal; repaired ET wire down bet poles 37/6-7 after tree fell into line, &amp; added SF6 gas to CB-22; eventID=10926</t>
  </si>
  <si>
    <t>HM-2015-006</t>
  </si>
  <si>
    <t>Forced - 02/25/15, 1739 to 2117 Sobrante-"G" #1-115kV forced out due to NG drops on El Cerrito 'G' CB-112; no customer interruption</t>
  </si>
  <si>
    <t>PS-2015-0313</t>
  </si>
  <si>
    <t>Relayed - 02/26/15, 0745 Fulton-Hopland relayed, tested OK; SUS Badger (City of Healdsburg) after Badger SW-57 did not close due to a bad battery; weather clear; A-G-T fault, 16 miles from Fulton near pole 16/3, +/- 3 miles; 0906 Badger SW-57 manually closed restoring transmission to Badger; air  &amp; grd patrols found nothing; eventID=10940</t>
  </si>
  <si>
    <t>FU-2015-020</t>
  </si>
  <si>
    <t>Relayed - 02/26/15, 0841 Electra PH 230/13kV BK1 relayed by low oil level alarm due to corroded cable, did not test by design; a low oil trip will both trip &amp; lockout bank; on the trouble TigerCreek-Electra &amp; Electra-Bellota 230kV lines open-ended at Electra; SUS Electra PH (offline); weather clear; 1537 Electra-Bellota returned normal energizing Electra BK1 &amp; restoring Electra PH; 1547 TigerCreek-Electra returned normal; BK-1 maintained by Hydro, suspect cause of corrosion was previous storm in Feb; low oil level device needed some repair due to carbon build up &amp; connector was repaired</t>
  </si>
  <si>
    <t>TE-2015-010</t>
  </si>
  <si>
    <t>Relayed - 02/27/15, 0846 Humboldt-MapleCreek (MC) relayed, tested OK; on the trouble Trinity-MC open-ended at MC &amp; MC-Hoopa de-energized; MOM MapleCreek (145), RussRanch (2), WillowCreek (2,435) &amp; Hoopa (2,014); weather clear; C-G fault 1 mi from MC  near pole 13/4, + 5 miles/- 1 mile; 1510 patrol completed, no cause or problemos found</t>
  </si>
  <si>
    <t>HM-2015-007</t>
  </si>
  <si>
    <t>Relayed - 02/27/15, 0846 Humboldt-MapleCreek (MC) relayed, tested OK; on the trouble Trinity-MC open-ended at MC &amp; MC-Hoopa de-energized; MOM MapleCreek (145), RussRanch, WillowCreek (2,435) &amp; Hoopa (1,196); weather clear; C-G fault 1 mi from MC  near pole 13/4, + 5 miles/- 1 mile; 1510 patrol completed, no cause or problemos found</t>
  </si>
  <si>
    <t>Relayed - 02/27/15, 1847 Colgate-Palermo 60kV relayed, tested OK; MOM Bangor (893); lightning in area, but no apparent coincident strike showing in GIS; fault data delayed as Palermo relays have no remote communication capability; A-C fault 8 miles from Colgate near pole 007/139, +/- 2 miles; air patrol found no cause, no damage</t>
  </si>
  <si>
    <t>TM-2015-022</t>
  </si>
  <si>
    <t xml:space="preserve">Relayed - 02/27/15, 1904 Colgate-Smartville #2-60kV relayed, tested OK; MOM Narrows (7,585); Narrows #2 PH separated on the trouble (at 19:15 they re-synchronized to the system); lightning in area, no apparent direct &amp; coincident strike in GIS; PG&amp;E phase B-G fault 3 miles from Smartville towards Narrows #2 PH near pole 002/036A (one-end fault location only, couldn't establish communication with relays at Colgate Sub), - 2 miles; </t>
  </si>
  <si>
    <t>TM-2015-023</t>
  </si>
  <si>
    <t>Relayed - 02/28/15, 0613  Madison-Vaca relayed tested NG; SUS Madison; weather clear; no SCADA switching at Madison; A-G fault, 6.5 mi from Vaca, +/- 2 mi; 0755 Madison restored via RioOso-Woodland #1; 2058 line returned to svc, repaired ET wire down at tower 47/290; per TLine specialist, appears that there was contact by a bird streamer or nesting material; eventID=10941</t>
  </si>
  <si>
    <t>VD-2015-018</t>
  </si>
  <si>
    <t>Forced - 02/28/15, 1610 to 1803 Sobrante CB-342 forced out to make repairs to NG potential device, open ending Martinez-Sobrante 115kV</t>
  </si>
  <si>
    <t>PS-2015-0675</t>
  </si>
  <si>
    <t>Relayed - 02/28/15, 1631 MV-Burns relayed, tested OK; Burns-LoneStar #1 &amp; #2 de-energized; MOM Burns, BigBasin (4,104), Crusher, CEMEX &amp; PtMoretti (1,065); lightning in area; A, B, C &amp; Ground fault 2.2 miles from MontaVista near tower 002/022, +/- 0.25 MILE; patrol found flashed insulators at structure 2/23, will replace using LCN</t>
  </si>
  <si>
    <t>ME-2015-001</t>
  </si>
  <si>
    <t>Relayed - 03/01/15, 1510 Diablo-Mesa 230kV relayed, tested OK; no customer interruption; heavy rain, lightning; C-G fault 25 miles from Mesa near pole 010/046 (double-end fault location), - 2 miles; ground patrol found nothing, will F/U w/ air; GIS Lightning Archives shows coincident strike near twr 009/041</t>
  </si>
  <si>
    <t>DW-2015-003</t>
  </si>
  <si>
    <t>Relayed - 03/01/15, 1526 MorroBay-Diablo 230 kV relayed, tested OK; no customer interruption; heavy rain, lightning; A-G fault, 12 miles from MorroBay near pole 03/019 (single-end fault location, not able to communicate to Diablo CB), - 2 miles; ground patrol found nothing, will F/U w/ air; GIS Lightning Archives shows coincident strike adjacent to DCPP</t>
  </si>
  <si>
    <t>DW-2015-004</t>
  </si>
  <si>
    <t>Relayed - 03/01/15, 1719 WheelerRidge-Tejon 70kV relayed, tested OK; MOM Tecuya, Tejon 70/12kV BK-1 &amp; BK-2 (1,135), Pacific Pipeline Grapevine, Grapevine, Rose, Castaic &amp; Lebec; rain; A-B-C fault 3.68 miles from WHEELER RIDGE TOWARDS TEJON near pole 003 /60, +/ - 1 mile; GIS shows coincident strike near Wheeler Ridge PP on 230kV Midway-Wheeler Ridge #1 &amp; #2, &amp; both these 230kV cross over Wheeler Ridge-Tejon just outside Wheeler Ridge substation (not the same as Wheeler Ridge PP)</t>
  </si>
  <si>
    <t>MD-2015-008</t>
  </si>
  <si>
    <t>Forced - 03/02/15, 1130 to 2206 TM-Tesla 500kV forced out due to NG 'B' phase on Table SW-523 (found disconnect mechanism &amp; insulator broken during routine switching to clear TM-Tesla 500kV line series CAP BK-4 at Table); no additional COI limitations</t>
  </si>
  <si>
    <t>TM-2015-0252</t>
  </si>
  <si>
    <t>Relayed - 03/02/15, 1240 Panoche-OroLoma 115kV relayed, tested OK; MOM Hammonds (374), San Luis #3, San Luis #5, Westlands #1 RA PP, Oxford &amp; De Francesco; weather light rain, lightning in area but GIS Lightning Archives show no coincident strike; A-B-G (multi-terminal line), 4.37 miles from Hammonds tap near structure 009/005 or 7.5 miles from Panoche bus towards Westlands Tap (fault could be 2 miles in any direction from Westlands tap (3 locations possible), +/- 2 miles; air patrol entire line found nothing, no damage</t>
  </si>
  <si>
    <t>Relayed - 03/02/15, 1354 Merced #1-70kV relayed, tested OK, subsequently relayed, tested NG @ 1700; MOM El Nido Biomass (off-line); possible lightning in area; B-C fault 35.2  MILES FROM MERCED between Poso Jct &amp; Bonita Jct near POLE 036/010, + /- 2 mile; GIS Lightning Archives shows coincident strike at Poso Jct, which would account for coincident relay of this line &amp; Oro Loma Mendota</t>
  </si>
  <si>
    <t>LB-2015-005</t>
  </si>
  <si>
    <t>Relayed - 03/02/15, 1354 OroLoma-Mendota 70kV relayed, tested OK; MOM Firebaugh (3,398) &amp; Tomateck; A-B-C fault 12.8 MILES FROM ORO LOMA near POLE 46/011, + /- 1 mile; GIS Lightning Archives shows coincident strike at Poso Jct, which would account for coincident relay of this line &amp; Merced #1; subsequent patrol found trouble at several locations: flashed insulators @ 6/4, splintered poles 25/12 through 25/15 &amp; damage to distribution underbuild facilities at 2/26; will coordinate repairs/replaces as needed</t>
  </si>
  <si>
    <t>LB-2015-004</t>
  </si>
  <si>
    <t>Relayed - 03/02/15, 1700 Merced #1-70kV relayed, tested NG (after relaying, testing OK earlier @ 1354); SUS El Nido Biomass; rain; no SCADA available for Merced CB-52, ETA for Electrician to Merced for possible switching 1830; C-G fault 36.9 miles from Merced between Poso Jct &amp; Bonita Jct near structure 34/006, +/- 2 miles; patrol found NG insulator (GIS Lightning Archives show no coincident strike) at pole 33/9A; 1945 Merced-PosoJct returned to service restoring El Nido Bio Mass; 03/03/15, 0203 line returned to service after crew replaced flashed insulator; eventID=10950</t>
  </si>
  <si>
    <t>LB-2015-006</t>
  </si>
  <si>
    <t>Relayed - 03/03/15, 1509 HumboldtBay-RioDellJct 60kV relayed, tested OK; MOM EelRiver (3,017) &amp; Newburg (6,468); weather clear; A-B-C-G fault near Eel River Sub, +/- 1 mile; CAR POLE RIGHT OUTSIDE EEL RIVER SUB, POLE LEANING, NO THREAT TO LIFE; NEED TO OFFLOAD EEL RIVER SUB to effect repairs; eventID=10955</t>
  </si>
  <si>
    <t>HM-2015-008</t>
  </si>
  <si>
    <t>Forced - 03/03/15, 1616 to 1656 HumboldtBay-RioDellJct 60kV (HumboldtBay-Newburg) forced out for safety at T-line supervisor's request due to a carpole at pole 2/3 (line relayed, tested OK earlier @ 1509); SUS EelRiver; 1652 Eel River 60kV tap cleared to replace pole; 03/04/15, 0744 tap returned to service; eventID=10955</t>
  </si>
  <si>
    <t>HM-2015-0039</t>
  </si>
  <si>
    <t xml:space="preserve">Relayed - 03/05/15, 0608  Kerckhoff-Clovis-Sanger #2-115kV relayed, tested OK; MOM Clovis #2 &amp; #3-115/12kV xfmrs (17,615); weather clear; C-G fault (multi-terminal line) 10.2 miles from Sanger, +/- 1 mile from Clovis Sub Tap; fault Location #2= 21 miles from Kerckhoff 2, +/- 1 mile from Clovis Tap; </t>
  </si>
  <si>
    <t>FR-2015-005</t>
  </si>
  <si>
    <t>Forced - 03/05/15, 1555 to 1611 Bridgeville-Garberville 60kV (Bridgeville-Fruitland) &amp; Fruitland 60kV tap forced out to remove tree branch at pole 0/5; no customer interruption</t>
  </si>
  <si>
    <t>HM-2015-0041</t>
  </si>
  <si>
    <t>Forced - 03/05/15, 1642 to 1733 Herndon-Ashlan 230kV open-ended after section of AshlanAve 230kV bus &amp;  #1-230/12kV xfmr forced out per Fresno D.O. request to repair stuck LTC; no customer interruption</t>
  </si>
  <si>
    <t>FR-2015-0720</t>
  </si>
  <si>
    <t>BK2_Moraga</t>
  </si>
  <si>
    <t>Forced - 03/05/15, 1915 Moraga 230/115kV BK-2 forced out to repair oil leak on 'A' phase high side bushing; no customer interruption; 3/6/15, 1314 Moraga 230/115kV BK-2 returned to service</t>
  </si>
  <si>
    <t>PS-2015-0694</t>
  </si>
  <si>
    <t>BK4_VacaDixon</t>
  </si>
  <si>
    <t>Forced - 03/06/15, 0833 to 1439 VacaDixon #4-230/115kV xfmr forced out to repair NG SW-1721; no customer interruption</t>
  </si>
  <si>
    <t>VD-2015-019</t>
  </si>
  <si>
    <t>Forced -03/06/15, 0908 to 0952 Madison-Vaca 115kV open-ended at Vaca while switching (WPE, switch man inadvertently opened SW-1735 rather than 1715) to clear NG VacaDixon SW-1721; no customer interruption; eventID=10957</t>
  </si>
  <si>
    <t>VD-2015-020</t>
  </si>
  <si>
    <t>Relayed - 03/07/15, 0911 Atascadero-Cayucos relayed, tested NG; no customer interruption; 1112 to 1752 line cleared to repair ET wire down (failed mid-span between poles 8/73-74, apparent corrosion just outside armor rod -sent to Asset Strategy for analysis; CAUSED 5285 FUSES TO BLOW &amp; sustained outage to 42 customers on Cayucos 1102 (CAIDI-246 minutes); eventID=</t>
  </si>
  <si>
    <t>DW-2015-005</t>
  </si>
  <si>
    <t>Relayed - 03/10/15, 0602 during scheduled testing at Waukena, CBs 1332 &amp; 1322 tripped causing Waukena-Corcoran PV 115kV to relay, test OK; Corcoran PV &amp; Corcoran PV West separated on trouble; no customer interruption, trip initiated by customer tech working under an approved PG&amp;E switch log; eventID=10968</t>
  </si>
  <si>
    <t>FR-2015-0694</t>
  </si>
  <si>
    <t xml:space="preserve">Relayed - 03/10/15, 1816 Smyrna-Semitropic-Midway 115kV relayed, tested OK; OliveSS-Smyrna, Corcoran-OliveSS, Quebec tap, WhiteRiver West tap de-energized; MOM Quebec, Alpaugh (338), AlpaughNorth, Atwell, WhiteRiver PV, WhiteRiver West, Smyrna &amp; Ganso (430); weather clear;  C- G fault 12.73 mi from Midway near TWR 077/595, +/- 1.0 mi; air patrol +/- 5 mi from target found no cause, no damage; Smyrna BK2 (101) momentaried, but BK1 (375, 19,125) had sustained outage due to UF relay action (3rd party gen connected to distribution?) </t>
  </si>
  <si>
    <t>MD-2015-009</t>
  </si>
  <si>
    <t>Relayed - 03/10/15, 1816 Smyrna-Semitropic-Midway 115kV relayed, tested OK; OliveSS-Smyrna, Corcoran-OliveSS, Quebec tap, WhiteRiver West tap de-energized; MOM Quebec, Alpaugh (338), AlpaughNorth, Atwell, WhiteRiver PV, WhiteRiver West, Smyrna &amp; Ganso (430); weather clear;  C- G fault 12.73 mi from Midway near TWR 077/595, +/- 1.0 mi; air patrol +/- 5 mi from target found no cause, no damage; Smyrna BK2 (101) momentaried, but BK1 (375, 19,125) had sustained outage due to UF relay action (due to 3rd party gen)</t>
  </si>
  <si>
    <t>Forced - 03/11/15, 0528 to 0529 Mesa-Divide #1-115kV open ended after Mesa CB-152 forced out to perform SCADA function test; no customer interruption</t>
  </si>
  <si>
    <t>DW-2015-0190</t>
  </si>
  <si>
    <t>Relayed - 03/11/15, 0651 MercedFalls-Exchequer 70kV relayed, tested OK; MOM McSwain PH; rain; C- G fault then B-C-G fault, 4.3 miles from Exchequer towards Merced Falls -patrol McSwain Tap in and up to Merced Falls bus, +/- 2.0 mile; air patrol of entire line found no cause, no damage</t>
  </si>
  <si>
    <t>LB-2015-007</t>
  </si>
  <si>
    <t>SUTTER HOME SW STA-STAGG</t>
  </si>
  <si>
    <t>Relayed - 03/11/15, 0724 SutterHomeSwSta-Stagg (formerly Stagg #1) 60kV momentarily &amp; inadvertently de-energized; MOM Terminous (528) &amp; Constellation; rain; eventID=10970</t>
  </si>
  <si>
    <t>TE-2015-011</t>
  </si>
  <si>
    <t>Forced - 03/11/15, 1140 to 1322 SycamoreCreek-NotreDame-TM 115kV open ended after SycamoreCreek CB-122 forced out due to NG NotreDame JCT SW-315 (same forced out last Jan 22); no customer interruption (PULL NOTRE DAME JCT SWITCH 315 BLADES CLOSED WITH HOT LINE TOOLS AND JUMPER THE SWITCH OUT UNTIL PERMANENT REPAIRS CAN BE MADE)</t>
  </si>
  <si>
    <t>TM-2015-0260</t>
  </si>
  <si>
    <t>Relayed - 03/13/15, 0722 Tupman #2-115/12kV xfmr relayed, tested NG; on the trouble Tupman-Norco 115kV tap de-energized; SUS Inergy &amp; Norco; weather clear; 1104 Tupman 115kV bus section 'E' returned to service; 1105 Tupman-Norco 115kV tap returned to service restoring Norco &amp; Inergy; 1226 Tupman #2-115/12kV xfmr returned to service after crew found no trouble - FAULT ON TUPMAN 115KV BUS OR HIGH SIDE OF TUPMAN BK-2 FROM THE BUSHING; subsequently found RELAY DESIGN ERROR &amp; WILL BE CORRECTING IT</t>
  </si>
  <si>
    <t>MD-2015-010</t>
  </si>
  <si>
    <t>Relayed - 03/14/15, 0526 Caribou #2-60kV relayed, tested NG; SUS SpanishCreek (906, 146,772), GraysFlat (123, 15,990) &amp; Gansner (1,717, 104,737); rain; 0627 Gansner restored via distribution switching; 0736 Caribou-GraysFlat tested OK restoring GraysFlat; 0808 SpanishCreek-BlackHawk tested OK restoring SpanishCreek; ABC fault 19.3 miles from Caribou near pole 19/11 or 1/15 (patrol should start at Grays Flat out twd Spanish Creek or Elizabethtown), +/- 1 mi; 1026 to 1343 GraysFlat-SpanishCreek cleared to remove tree &amp; replace 1 span of 3 phase conductor bet poles 19/14-15; eventID=10974</t>
  </si>
  <si>
    <t>TM-2015-024</t>
  </si>
  <si>
    <t>Forced - 03/18/15, 1150 to 1748 KernFront 115kV tap forced out to repair insulator at pole 11/176 (from earlier incident on February 10); SUS Kern Front Cogen (off-line)</t>
  </si>
  <si>
    <t>MD-2015-011</t>
  </si>
  <si>
    <t>Relayed - 03/18/15, 1658 Sobrante-StandardOilSwSta #1-115kV relayed, tested OK; MOM PointPinole (8,878); weather clear; PG&amp;E phase B-G 14.38 miles from Sobrante near tower 015/094, +/- 2 miles (expect fault to be between Pt Pinole Tap &amp; Chevron Standard Oil Sub); FOUND A FLASHED TRACKING INSULATOR (center phase) AT TOWER 015/095; DOES NOT APPEAR TO BE A HAZARD AT THIS TIME BUT WILL SCHEDULE A CLEARANCE IN THE FUTURE TO REPAIR; reported to be same location where a flashed insulator was found when the line relayed last February 05</t>
  </si>
  <si>
    <t>PS-2015-003</t>
  </si>
  <si>
    <t>Relayed - 03/19/15, 0929 Cortina-Mendocino #1-115 kV relayed, tested OK; MOM Lucerne (5,494) &amp; IndianValley PH (offline); weather clear; A-G fault 32 miles from Mendocino near tower 28/137, +/-  1 mile; air patrol of 50 structures centered around target found no cause, no damages</t>
  </si>
  <si>
    <t>FU-2015-021</t>
  </si>
  <si>
    <t>Relayed - 03/20/15, 0947 Centerville 60/12kV BK-1 &amp; 60kV bus relayed, did not test by design due to animal contact on Centerville BK-1 (HYDRO ROVER FOUND RINGTAIL CAT IN 2.3KV BUS ON THE LOWSIDE); on the trouble Desabla-Centerville 60kV de-energized &amp; Centerville-TM &amp; Centerville-TM-Oroville 60kV lines open ended at Centerville; Centerville, Toadstown &amp; Desabla PHs separated; SUS Forks of the Butte, OroFino (4,506, 465,744) &amp; Centerville (412, 78,692); weather clear; 1125 Centerville 60kV bus returned to service; 1125 Centerville-TM returned normal; 1130 Desabla-Centerville returned to service restoring OroFino &amp; Forks of the Butte; 1135 Centerville-TM-Oroville returned normal; 1258 Centerville restored via distribution back ties; ETOR  03/21/15; eventID=10997</t>
  </si>
  <si>
    <t>TM-2015-025</t>
  </si>
  <si>
    <t>Relayed - 03/20/15, 1205 Nicolaus-PlainfieldJct &amp; Nicolaus-WilkinsSlough 60kV relayed, tested OK; MOM District 1001 &amp; Carnack; weather clear; PG&amp;E B-G 3.2 miles from District 1001 Tap toward KnightsLandingJct near structure 015/254, +/- 1 mile (Nicolaus-Plainfield &amp; Nicolaus-WilkinsSlough share same tower 015/254); bird contact @ Nicolaus-plainfield District tap 1001 pole #0/1B which is location of normal open SW-5; bird made contact between open sw blades &amp; ground, also caused the momentary on Nicolaus-WilkinsSlough as conductor from SW-5 &amp; SW-3 come together on same pole 1 span away on District 1001</t>
  </si>
  <si>
    <t>VD-2015-021</t>
  </si>
  <si>
    <t>Forced - 03/20/15, 1951 to 1955 Midway-Kern #3-230kV open ended after Midway CB-572 manually opened (SW-573 burning, which was ultimately jumpered out); no customer interruption</t>
  </si>
  <si>
    <t>MD-2015-0183</t>
  </si>
  <si>
    <t>Relayed - 03/21/15, 1158 Soledad #1-60kV relayed, tested NG; SUS Gonzales (2,012, 94,747); weather clear; no SCADA in area; 1240 line returned to service restoring Gonzales after crew removed 12kV under build in 60kV; 1247 all load restored at Gonzales; AT POLE 14/262 (reported as between 14/251-252 on daily call) THE 12kV UNDERBUILD CONDUCTOR BROKE &amp; LANDED ON RAILROAD TRACKS - PASSING TRAIN WHIPPED THE 12kV INTO THE 60kV; CONDUCTOR WAS REMOVED, LINE RE-ENERGIZED; MINOR DAMAGE ON 60KV CONDUCTOR; CREW TO TAKE CLEARANCE IN MORNING, 3/22/15, TO REPAIR CONDUCTOR; eventID=11000</t>
  </si>
  <si>
    <t>ML-2015-002</t>
  </si>
  <si>
    <t>Relayed - 03/22/15, 0243 Watsonville-Salinas 60kV relayed, tested OK; MOM GraniteRock &amp; Brigatano; weather clear; PG&amp;E phase A-G 1 mile from Salinas near pole 025/312 (single-end fault location), - 0.5 miles</t>
  </si>
  <si>
    <t>ML-2015-003</t>
  </si>
  <si>
    <t>Forced - 03/22/15, 0710 to 0917 Soledad #1-60kV (NinthStJct-Chualar) forced out to repair damaged conductor at pole 14/262; no customer interruption (from trouble yesterday)</t>
  </si>
  <si>
    <t>ML-2015-0201</t>
  </si>
  <si>
    <t xml:space="preserve">Relayed - 03/22/15, 1645 CragView-Cascade 115kV relayed, manually tested OK; no customer interruption; rain, lightning; B-G fault 33 miles from Cascade (fault is on Pac West side), +/- 1 mile; </t>
  </si>
  <si>
    <t>RM-2015-026</t>
  </si>
  <si>
    <t>Relayed - 03/22/15, 1914 ButtValley-Caribou 115kV relayed, did not test by design (same relay time as Caribou-TM 230kV; SUS ButtValley PH (off-line); no customer interruption; rain, lightning; 1926 Caribou CB-122 closed returning line to service restoring ButtValley PH; cause for both outages appears to be ring tail cat in control room getting into trash &amp; back of control board</t>
  </si>
  <si>
    <t>TM-2015-026</t>
  </si>
  <si>
    <t>Relayed - 03/22/15, 1914 Caribou-TableMountain 230kV relayed, tested OK, but remained open-ended at Caribou (same relay time as Butt Valley-Caribou 115kV); no customer interruption; rain, lightning; 1929 Caribou CB-252 closed returning Caribou-TM to service normal; cause for both outages appears to be ring tail cat in control room getting into trash &amp; back of control board</t>
  </si>
  <si>
    <t>Forced - 03/24/15, 1630 to 2302 SantaMaria-Sisquoc 115kV open-ended after SantaMaria CB-162 opened to mitigate potential overload for loss of Mesa-Santa Maria 115kV</t>
  </si>
  <si>
    <t>DW-2015-0052</t>
  </si>
  <si>
    <t>Forced - 03/25/15, 0835 to 1534 SantaMaria-Sisquoc 115kV open-ended after SantaMaria CB-162 opened to mitigate potential overload for loss of Mesa-SantaMaria 115kV</t>
  </si>
  <si>
    <t>Forced - 03/25/15, 1209 to 1543 MossLanding-DelMonte #2-115kV forced out to adjust &amp; lube Moss SW-567; no customer interruption</t>
  </si>
  <si>
    <t>ML-2015-0120</t>
  </si>
  <si>
    <t>Forced - 03/26/15, 1014 to 1251 Sonoma-Pueblo 115kV open-ended after Sonoma CB-142 forced out to repair air compressor leak; no customer interruption</t>
  </si>
  <si>
    <t>BK3_ContraCosta</t>
  </si>
  <si>
    <t>Relayed - 03/26/15, 1521 CoCo #3-230/115kV xfmr relayed, did not test by design; Riverview generator islanded feeding CoCo 115/21kV BK4, G-P Gypsum, Pittsburg, ShellChemical, WillowPass, DuPont, Marsh, Briones, Balfour &amp; Antioch; no customer interruption, weather clear; 1659 transformer returned to service after no trouble found, ending island condition; sudden pressure valve not properly setup perhaps from earlier clearance, resulting in possible false sudden pressure operation; eventID=11011</t>
  </si>
  <si>
    <t>PS-2015-004</t>
  </si>
  <si>
    <t xml:space="preserve">Forced - 03/27/15, 0717 to 1240 MiddleFork-GoldHill 230kV removed from service for voltage control; no customer interruption; swlog for pre-arranged clearance to clear GoldHill CB-242 for 6 YEAR TERMINAL MAINTENANCE - RELAY TEST - TRIP CHECKS - AUTOS, when CB was opened voltage registered 248kV </t>
  </si>
  <si>
    <t>VD-2015-0244</t>
  </si>
  <si>
    <t>Station auxiliary equipment</t>
  </si>
  <si>
    <t>Forced - 03/27/15, 1500 Exchequer-LeGrand 115kV open-ended after Exchequer PH CB-112 forced out due to DC control wiring issue; no customer interruption; ETOR 03/28/15; 03/28/15, 1233 Exchequer PH CB-112 returned to service after crew repaired DC control wiring</t>
  </si>
  <si>
    <t>LB-2015-0390</t>
  </si>
  <si>
    <t>Relayed - 03/28/15, 0834 CragView-Cascade 115kV open ended after Cascade CB-122 tripped (properly per System Protection) by thermal relay; no customer interruption; weather clear; 0845 Cascade CB-122 closed returning line normal; LINE THERMAL FAULT RLY C PHASE TO GRD; this was a CAISO controlled item as it was trying to force more load through the line for market purposes</t>
  </si>
  <si>
    <t>RM-2015-027</t>
  </si>
  <si>
    <t>Relayed - 03/29/15, 0155 Henrietta-GWF 115kV relayed, tested OK; MOM Leprino Food &amp; Kansas Solar PV; weather clear; at same time Kent-KentSouth PV 70kV relayed, did not test; SUS KentSouth PV; weather clear; 0545 line returned to service, patrol found no trouble, restoring ET to KentSouth PV</t>
  </si>
  <si>
    <t>FR-2015-008 (GWF)</t>
  </si>
  <si>
    <t>Relayed - 03/29/15, 0225 Fulton-Pueblo 115kV relayed, tested OK; no customer interruption; weather clear; CGT fault 28.5 miles from Fulton (start to patrol is pole 15/71, +/- 1 mile; ground patrol from structures 11/56 to 18/83 found no cause, no damage</t>
  </si>
  <si>
    <t>FU-2015-023</t>
  </si>
  <si>
    <t>Relayed - 03/29/15, 1028 Drum-Higgins 115kV relayed, tested NG; SUS Chicago Park PH (off-line) &amp; DutchFlat #1 PH (off-line); weather clear; Auburn D.O. reports ET wire down in city of Grass Valley; Fire Department on-site for 911 stand-by, no report of fire at this time; 1205 Drum-ChicagoPark PH manually tested OK, restoring DutchFlat &amp; ChicagoPark PHs; 1432 to 2034 ChicagoPark PH-Higgins cleared to repair 2 phases of ET wire down at tower 23/180 due to failure of pine tree outside ROW; eventID=11017</t>
  </si>
  <si>
    <t>VD-2015-022</t>
  </si>
  <si>
    <t>Relayed -- 03/30/15, 0828 Bellota-Weber relayed, tested NG after carpole on Weber-MormonJct &amp; failure of Weber CB-12 to clear fault; Weber-Tesla open ended momentarily at Weber; StocktonA-Weber #1, 2 &amp; 3, Weber-MormonJct &amp; Weber #1 de-energized; MOM multiple subs in area &amp; SUS Mormon sub &amp; Weber 1102; ET wire down outside Mormon (carpole) &amp; Weber subs (CB-12); eventID=11014 &amp; 11016</t>
  </si>
  <si>
    <t>TE-2015-012</t>
  </si>
  <si>
    <t>BK3_Moraga</t>
  </si>
  <si>
    <t xml:space="preserve">Forced - 03/30/15, 1038 to 1826 Moraga 230/115kV BK-3 forced out to REPAIR BROKEN DELTA BUS ON STATION SERVICE BANK 3, TEST TRANSFORMERS, CLEAN B PHASE BUSHINGS &amp; REFUSE BANK; no customer interruption; </t>
  </si>
  <si>
    <t>PS-2015-0810</t>
  </si>
  <si>
    <t>Relayed - 04/01/15, 0449  Trinity-MapleCreek 60kV relayed, tested OK; MOM RidgeCabin, Hyampom, BigCreek, GrouseCreek &amp;  BigBar; rain; PG&amp;E phase B-G fault 6.0 miles from Trinity CB-22 near structure 006/000, +/- 1 mile; avian contact @ structure 5/9 with one string of flashed dead-end insulators</t>
  </si>
  <si>
    <t>RM-2015-028</t>
  </si>
  <si>
    <t>Relayed - 04/01/15, 0701 (aware time=0927) Tesla-Salado #1-115kV relayed, tested OK; MOM Tigert, Granite &amp; Miller; weather clear; PG&amp;E phase C-G fault 14.25 miles from Tesla near structure 14/72 at Teichert Jct (accuracy of Location: medium); POLE 11/67 HAS BROKEN BELL BUT DOES NOT SEEMS NEW ENOUGH TO BE CAUSE. NO CAUSE FOUND NEAR 14/72</t>
  </si>
  <si>
    <t>TE-2015-013</t>
  </si>
  <si>
    <t>Forced - 04/01/15, 0722 to 1826 Arco-Carneras 70kV open-ended after Carneras CB-32 forced out to repair damaged insulator on Carneras SW-31 &amp; SW-33; no customer interruption</t>
  </si>
  <si>
    <t>MD-2015-0422</t>
  </si>
  <si>
    <t>Relayed - 04/01/15,1032 Colgate-Challenge 60kV relayed, tested OK; MOM Dobbins (906) &amp; Challenge (1,587); wind; PG&amp;E phase C-A fault 5.5 miles from Colgate CB-42 near structure 005/101, +/- 1 mile; patrol found no specific cause; ESLIC reports possible mylar balloon contact at structure 7/132, which doesn't line up with Protection info</t>
  </si>
  <si>
    <t>TM-2015-027</t>
  </si>
  <si>
    <t>Relayed - 04/03/15, 0938 KernCanyon-Magunden-Weedpatch 70kV relayed, tested OK due to catastrophic failure of Wellfield 70/12kV BK-2 regulator; on the trouble, Weedpatch-Wellfield 70kV de-energized; SUS Wellfield #2-70/12kV xfmr bank (165, 20,790); MOM Sycamore, Wellfield #1-70/12kV xfmr, KernCanyon PH (offline) &amp; RioBravo Hydro (offline); weather clear; fault location not available as electromechanical relays at Magunden CB-22; Weedpatch-Wellfield 70kV needs to be forced out to isolate Wellfield BK-2</t>
  </si>
  <si>
    <t>MD-2015-014</t>
  </si>
  <si>
    <t>Forced - 04/03/15, 1359 to 1404 Weedpatch-Wellfield 70kV de-energized per Kern D.O. to force out Wellfield #2-70/12kV xfmr bank regulator; MOM Wellfield #1-70/12kV xfmr (91) &amp; Sycamore</t>
  </si>
  <si>
    <t>MD-2015-0427</t>
  </si>
  <si>
    <t>Forced - 04/03/15, 1623 to 2307 Salinas-Firestone #2-60kV (SpenceJct-SanbornJct) forced out to repair broken pole 4/108 due to car pole; no customer interruption</t>
  </si>
  <si>
    <t>ML-2015-0377</t>
  </si>
  <si>
    <t>Relayed - 04/04/15, 0913 WillowPass-ContraCosta 60kV relayed, tested OK; MOM Pittsburg (305), Shell Chemical &amp; Willow Pass (11,816); weather clear; PG&amp;E phase A-G fault 9.4 miles from CoCo Sub near twr 000/019, +/- 1 mile (Expect fault close to SW-17, ShellChemical Jct); FOUND FLASH MARKS AT TOWER A9/8 WITH NO CAUSE FOUND, NO REPAIRS NEEDED</t>
  </si>
  <si>
    <t>PS-2015-005</t>
  </si>
  <si>
    <t>Relayed - 04/04/15, 1241 Caribou #2-60kV relayed, tested OK, then relayed, tested NG @ 1340; MOM SpanishCreek (35), CrescentMills (871), GraysFlat (123) &amp; Gansner (1,716); weather clear</t>
  </si>
  <si>
    <t>TM-2015-028</t>
  </si>
  <si>
    <t>Relayed - 04/04/15, 1340 Caribou #2 relayed, tested NG after relaying, testing OK earlier; SUS SpanishCreek, CrescentMills, GraysFlat &amp; Gansner; weather clear; C-A fault 6.8 miles from GF twds SC near 024/000, +/- 1 mile; 1351 Gansner restored from Caribou-PlumasJct; 1635 Caribou-GF manually tested OK restoring GF; 1648 GF transferred to Caribou-PlumasJct; 1737 GF-SC manually tested NG after air &amp; grd patrols found nothing; 1926 GF-SC manually tested NG to open SC SW-29; 1935 GF-SC manually tested OK to open Paxton SW-23; 2017 Paxton-SC manually tested OK restoring SC &amp; CM- crew removed tree bet 22/17-18; 2049 GF returned to Caribou #2; 2053 Gansner returned to Caribou #2, line normal; eventID=11029</t>
  </si>
  <si>
    <t>TM-2015-029</t>
  </si>
  <si>
    <t xml:space="preserve">Relayed - 04/05/15, 0645 Temblor-SLO 115kV relayed, tested OK; MOM CarrizoPlains (329); weather clear; B-G fault 26.1 miles from Temblor CB-332 twds Carrizo Plains sub near pole 026/160, +/- 2 miles; </t>
  </si>
  <si>
    <t>MD-2015-016</t>
  </si>
  <si>
    <t>Forced - 04/05/15, 0820 to 1702 Schindler-Coalinga #2-70kV (Schindler-PleasantValley Pumps) forced out to replace broken pole 3/12 due to car pole; no customer interruption (although Schindler 1114 under build had 328 customers, CAIDI=133 mins</t>
  </si>
  <si>
    <t>FR-2015-0823</t>
  </si>
  <si>
    <t>Relayed - 04/05/15, 1933 Volta-Deschutes 60kV relayed, tested OK; no customer interruption; weather clear; C-G fault 5.1 miles from Volta PH near pole 5/109, +/- 2 miles</t>
  </si>
  <si>
    <t>RM-2015-029</t>
  </si>
  <si>
    <t>Relayed - 04/06/15, 0608 Corcoran-OliveSwSta 115kV relayed, tested OK; MOM Alpaugh North &amp; South (both offline); weather clear; A-G FAULT 3.2 MILES FROM OLIVE SW STA LINE 3 TOWARDS ALPAUGH SUB near STRUCTURE 052/401, +/- 1 mile; patrol found dead bird at 053/403</t>
  </si>
  <si>
    <t>FR-2015-008</t>
  </si>
  <si>
    <t>BK1_TM</t>
  </si>
  <si>
    <t>Relayed - see comments for TABLE MTN-PALERMO; eventID=11024</t>
  </si>
  <si>
    <t>TM-2015-033</t>
  </si>
  <si>
    <t>BK2_TM</t>
  </si>
  <si>
    <t>BK3_TM</t>
  </si>
  <si>
    <t>BK4_TM</t>
  </si>
  <si>
    <t>ETL.8426</t>
  </si>
  <si>
    <t>PEACHTON-PEASE</t>
  </si>
  <si>
    <t>Relayed - 04/06/15, 0812 TM #1-230kV bus sect E relayed, did not test by design; RAS &amp; Caribou SPS initiated per design; multiple facilities &amp; customers affected, declared MED; replaced flashed insulator on TM SW-313; repaired NG reclosing relay &amp; stuck latching mechanism on TM CB632; repaired NG lightning arrestor on TM BK4; eventID=11024</t>
  </si>
  <si>
    <t>Relayed - 04/07/15, 0032 Gualala-MR relayed, tested NG; MOM Gualala; SUS Annapolis, FtRoss &amp; SalmonCreek; 0056 MR-FtRoss tested OK, restoring SalmonCreek &amp; FtRoss; 0216 Annapolis restored; 0231 line normal; BCGT fault 9.6 mi from MR from SalmonCreekJct twd structure 2/6 to SalmonCreek or 24/07 toward FtRoss, +/- 1 mi</t>
  </si>
  <si>
    <t>FU-2015-024</t>
  </si>
  <si>
    <t>Relayed - 04/07/15, 0540 K-D #2-115kV cable open ended after Oakland 'D' CB-122 opened, reclosed by automatics; no customer interruption; rain; 1100 switchman verified CB122 did indeed open &amp; close; no relay targets found at stn; automatics parallel target was found for reclose; 1906 CB122 forced out to troubleshoot relay that mis-operated; 04/07/15, 2151 Oakland D CB122 returned to service troubleshooting has been completed; Alameda load transferred back to normal source</t>
  </si>
  <si>
    <t>PS-2015-0</t>
  </si>
  <si>
    <t>Relayed - 04/07/15, 1104 OliveSwSta-Smyrna 115kV relayed, tested OK; Corcoran-OliveSwSta (Alpaugh-OSS) &amp; OSS-WhiteRiver 115kV lines de-energized; rain; Alpaugh-N, Alpaugh-S, Atwell, WhiteRiver &amp; WhiteRiverWest separated; OSS-WhiteRiver 115kV remains out, hence SUS WhiteRiver West &amp; WhiteRiver PV; C-G fault 7.8 MILES FROM SMYRNA SUB TWDS OSS or 3.4 MILES FROM OSS TWDS SMYRNA &amp; ATWELL PV JCT near twr 059/453, +/- 1 mi; 1143 Alpaugh-S paralleled; 1152 Alpaugh-N paralleled; 1158 Atwell paralleled; 1416 OSS-WhiteRiver returned to service after WhiteRiver reset its DTT relay; 1418 WhiteRiver West paralleled; 1420 WhiteRiver paralleled</t>
  </si>
  <si>
    <t>FR-2015-009</t>
  </si>
  <si>
    <t>Relayed - 04/07/15, 1104 OliveSwSta-Smyrna relayed, tested OK; Corcoran-OliveSwSta (Alpaugh-OSS) &amp; OSS-WhiteRiver de-energized; rain; Alpaugh-N, Alpaugh-S, Atwell, WhiteRiver &amp; WhiteRiverWest separated; OSS-WhiteRiver 115kV remains out, hence SUS WhiteRiver West &amp; WhiteRiver PV; C-G fault 7.8 MILES FROM SMYRNA SUB TWDS OSS or 3.4 MILES FROM OSS TWDS SMYRNA &amp; ATWELL PV JCT near twr 059/453, +/- 1 mi; 1143 Alpaugh-S paralleled; 1152 Alpaugh-N paralleled; 1158 Atwell paralleled; 1416 OSS-WhiteRiver returned to service after WhiteRiver reset its DTT relay; 1418 WhiteRiver West paralleled; 1420 WhiteRiver paralleled</t>
  </si>
  <si>
    <t>Forced - 04/07/15,1212 to 1918 Live Oak-Kern Oil 115kV forced out due to NG Oxy Kern-Front JCT SW145; SUS Oxy Kern-Front</t>
  </si>
  <si>
    <t>MD-2015-0448</t>
  </si>
  <si>
    <t>Relayed - 04/07/15, 1326 Stanislaus-Manteca #2-115kV relayed, tested OK; MOM Avena (2,066); rain; B-G fault 31 miles from Manteca near structure 23/135 (near HWY 4), +/- 1.0 mile; broken insulators due to lightning found at 22/131A</t>
  </si>
  <si>
    <t>TE-2015-014</t>
  </si>
  <si>
    <t>Relayed - 04/07/15, 1337 Garberville-Laytonville 60kV relayed, tested OK; Kekawaka cogen separated on the trouble; rain, no lightning per GIS; B-G fault 2.5 miles from Laytonville near pole 25/3, +/- 2 miles; 1550 Kekawaka Cogen paralleled</t>
  </si>
  <si>
    <t>HM-2015-009</t>
  </si>
  <si>
    <t>Relayed - 04/07/15, 1356 Clay-Martell 60kV relayed, tested OK; Gold Hill #1-60kV de-energized on the trouble; MOM Oleta (2,761), Ione (682), PW Pipe &amp; Limestone; rain; AG fault 2.5 miles from Martell near structure 28/416 (closest lightning strikes &amp; times), +/- 1 mile; flashed insulators due to lightning found at 27/408</t>
  </si>
  <si>
    <t>TE-2015-015</t>
  </si>
  <si>
    <t>Relayed - 04/07/15, 1415 Stanislaus-MelonesSwSta-Manteca #1-115kV (Melones-MelonesJct) relayed, tested OK; no customer interruptions; rain; B-G fault 6.3 miles from MelonesSwSta near structure 006/036, +/- 1.0 mile; patrol found nothing, no damage</t>
  </si>
  <si>
    <t>TE-2015-016</t>
  </si>
  <si>
    <t>Relayed - 04/07/15, 1439 Bellota-Riverbank-MelonesSwSta 115kV relayed, tested OK; MOM Tulloch PH (offline); lightning; C-G fault 12.7 miles from Melones near pole 12/6, +/- 3 miles; flashed insulators @ 23/10</t>
  </si>
  <si>
    <t>TE-2015-017</t>
  </si>
  <si>
    <t>Relayed - 04/07/15, 1453 Cottle-Melones 230kV relayed, tested OK; no customer interruption; lightning; A-G fault 15.0 miles from Cottle Sta near structure 011/050, +/- 2.5 miles (high impedance fault)</t>
  </si>
  <si>
    <t>LB-2015-008</t>
  </si>
  <si>
    <t>Relayed - 04/07/15, 1454 Bogue-RioOso &amp; Palermo-Bogue 115kV lines relayed, tested OK; on the trouble FREC-Bogue 115kV de-energized; MOM Bogue (7,579), Greenleaf Power &amp; FREC; lightning; AC-G fault 7.3 miles from Bogue or 13.9 miles from Rio Oso Sub near structure 030/218, +/- 1 mile; GIS shows lightning activity near structure 001/15, about 5 miles from Bogue (or 2 miles away from the original fault location we provided earlier); Palermo-Bogue &amp; Bogue-Rio Oso 115kV line share the same towers in this vicinity; unable to remotely dial into relays at Bogue or Palermo, possible communication issues; requesting Tech to go to stations &amp; download events</t>
  </si>
  <si>
    <t>TM-2015-030</t>
  </si>
  <si>
    <t>ETL.1532</t>
  </si>
  <si>
    <t>FREC-BOGUE</t>
  </si>
  <si>
    <t>Relayed - 04/07/15, 1500 TM-Peachton 60kV relayed, tested OK; MOM TresVias (1,262) &amp; City of Biggs; lightning; ABC phase fault 7 miles from Table near structure 006/136, +/- 1 mile around the vicinity of TresVias</t>
  </si>
  <si>
    <t>TM-2015-031</t>
  </si>
  <si>
    <t>Relayed - 04/07/15, 1534 Cottle-Melones 230kV relayed, tested NG; no customer interruption; lightning; A-G fault 4.7 miles from Melones near structure 04/022, + 3.0 /- 1.0 miles; 1657 Line returned to service, patrol found no cause, no damage</t>
  </si>
  <si>
    <t>LB-2015-009</t>
  </si>
  <si>
    <t>Relayed - 04/07/15, 1534 Melones-Wilson 230kV relayed, tested OK; New Melones PP separated on the trouble; lightning; 1650 NewMelones PP paralleled; A-G fault 6 mi from Melones near structure 06/32, +/- 2 miles; patrol found no cause, no damage</t>
  </si>
  <si>
    <t>Relayed - 04/07/15, 1538 TM-Peachton 60kV relayed, tested OK; MOM TresVias (1,262) &amp; City of Biggs; A-C-G fault 5.9 miles from Peachton near structure 009/199, +/- 1 mile; flashed insulators found at 9/188 due to lightning</t>
  </si>
  <si>
    <t>TM-2015-032</t>
  </si>
  <si>
    <t>Relayed - 04/07/15, 1638 Weedpatch-SanBernard relayed, tested NG; SUS Arvin (574, 18,942); Orion separated; rain; electromech relays at SanBernard CB32 so no fault data; Weedpatch CB42 is N.O. summer setup; 1711 Weedpatch-Orion tested OK, restoring Arvin; 1812 Orion restored; patrol in progress; fault info from remote Wheeler CB42: 2.5 MI FROM SAN BERNARD CB32 TOWARDS ORION PV TAP; 2009 SanBernard-OrionJct cleared to replace pole fire at 6/111 w/ ET wire fallen into 12kV u-build; 2011 Orion paralleled; 04/08/15, 0408 line returned normal; eventID=11063</t>
  </si>
  <si>
    <t>MD-2015-017</t>
  </si>
  <si>
    <t>Relayed - 04/07/15, 1639  Henrietta-GWF 115kV relayed, tested OK; MOM Leprino Foods; on the trouble KansasSolar PV separated; rain; 1901 Kansas Solar PV paralleled; C-G fault 2.7 miles from Henrietta near pole 2/12, +/-  0.5 mile; found flashed insulator @ 1/5, lightning in area, but GIS shows no coincident strike</t>
  </si>
  <si>
    <t>FR-2015-010</t>
  </si>
  <si>
    <t>Relayed - 04/07/15, 1646 Kingsburg-Lemoore 70kV relayed, tested OK; MOM Hardwick; rain; ABC fault 8.65 miles from Kingsburg near Hardwick tap SW 27/29, +/- 0.5 mile; found flashed insulator @ 8/1 due to lightning</t>
  </si>
  <si>
    <t>FR-2015-011</t>
  </si>
  <si>
    <t>Relayed - 04/07/15, 1659 Kingsburg-WaukenaSwSta 115kV relayed, tested OK; no customer interruption; lightning; B-G fault 5.18 miles from Kingsburg near tower 015/119, +/- 0.5 mile; air patrol found no damage</t>
  </si>
  <si>
    <t>FR-2015-012</t>
  </si>
  <si>
    <t>Relayed - 04/07/15, 1818 ValleySprings-CalaverasCement 60kV relayed, tested OK; MOM Calaveras Cement &amp; North Brach; lightning; B-phase to ground fault 0.6 miles from Valley Springs at pole 0/7, accuracy of location: Medium; patrol found no damage</t>
  </si>
  <si>
    <t>TE-2015-019</t>
  </si>
  <si>
    <t>Forced - 04/09/15, 1009 Arco-Carneras 70kV open ended after Carneras CB32 forced out due to hydraulic system trouble; no customer interruption; 04/11/15, 1157 Carneras CB32 returned to service after crews made repairs to hydraulic system</t>
  </si>
  <si>
    <t>MD-2015-0455</t>
  </si>
  <si>
    <t xml:space="preserve">Relayed - 04/10/15, 1727 Garberville-Laytonville relayed, tested OK; MOM Kekawaka Cogen (offline); weather clear; C-G fault 13.7 miles from Garberville near BellSprings SW-47, +/- 3 miles; patrol suspects at structures 50/10 to 51/0 (aligns with fault location provided) apparent tree contact, will F/U w/ property owner </t>
  </si>
  <si>
    <t>HM-2015-010</t>
  </si>
  <si>
    <t>Relayed - 04/11/15, 0855 Humboldt-Eureka 60kV relayed, tested OK; MOM Harris (8,867); light rain present; BG fault, 0.14 miles from Humboldt CB6432/6422 near pole 0/4, +/- 0.05 mile; patrol found no cause, no damages</t>
  </si>
  <si>
    <t>HM-2015-011</t>
  </si>
  <si>
    <t>Relayed - 04/11/15, 1021 &amp; 1024, Corcoran 115/70kV BK1 relayed, tested OK; Corcoran #1&amp;#2-70kV busses, Corcoran-Guernsey &amp; Corcoran-Angiola de-energized; MOM Boswell, BoswellTomato &amp; Angiola (713); weather clear; CORCORAN BK1 VOLTS/HZ TROUBLE, HIGH VOLTAGE IN AREA (WHEN PVs ARE CORCORAN SOURCE VOLTAGE CAN BECOME A problem, WHEN CURTAILING PV GEN THEIR INVERTERS TRY TO COMPENSATE BY RAISING VOLTAGE)</t>
  </si>
  <si>
    <t>FR-2015-013</t>
  </si>
  <si>
    <t>FR-2015-014</t>
  </si>
  <si>
    <t>Relayed - 04/11/15, 1028 Corcoran 115/70kV BK1 relayed, did not test (high &amp; low side CBs in manual due to relayed 2x earlier; Corcoran #1&amp;#2-70kV busses, Corcoran-Guernsey &amp; Corcoran-Angiola de-energized; SUS Boswell, BoswellTomato &amp; Angiola; weather clear; 1210 Corcoran Guernsey energized from Guernsey source; 1212 Corcoran #1-70kV bus energized; 1214 Corcoran-Angiola energized restoring Boswell, BoswellTomato &amp; Angiola; 1225 Corcoran #2-70kV bus returned to service; 1653 Corcoran BK-1 energized; caused by V/Hz relay in preliminary investigation</t>
  </si>
  <si>
    <t>FR-2015-015</t>
  </si>
  <si>
    <t>Forced - 04/11/15, 1107 MossLanding-Salinas #1 &amp; #2-115kV removed from service due to suicidal 3rd party climber on common tower 11/62 (located in a park); SUS Dolan Road; 1300 Dolan Road restored by distribution back-ties; 1427 #1 line returned to service; 1429 #2 line returned to service; 1432 ET service restored to Dolan Road; eventID=11036</t>
  </si>
  <si>
    <t>ML-2015-004</t>
  </si>
  <si>
    <t>Relayed - 04/11/15, 1230 Llagas-Hollister 115kV relayed, tested OK; no customer interruptions; weather clear C-G fault 7.5 miles from Llagas terminal near tower 027/176, +/- 0.5 MILE; patrol of entire line found no cause, no damages</t>
  </si>
  <si>
    <t>ME-2015-003</t>
  </si>
  <si>
    <t>Relayed - 04/11/15, 1557 EssexJct-Arcata-Fairhaven relayed, tested NG; EssexJct-Orick &amp; BlueLake 60kV tap de-energized; SUS Trinidad, BigLagoon, Orick, Kernen Construction, BlueLake, BlueLake Pwr &amp; SimpsonKorbel; BlueLake separated; light rain; A-C fault 6.6 miles from Fairhaven near pole 3/16, +/- 1 mile; 2006 FairhavenJct-Fairhaven cleared to replace NG insulators on pole 2/15; 04/12/15, 0137 line returned to service</t>
  </si>
  <si>
    <t>HM-2015-012</t>
  </si>
  <si>
    <t>Relayed - 04/12/15, 0931 OliveSwSta-Smyrna relayed, tested NG; Corcoran-OliveSS &amp; Olive-WhiteRiver de-energized; SUS Atwell, WhiteRiver PV, WhiteRiver West, Alpaugh, Alpaugh-N &amp; Quebec; weather clear; 0942 Corcoran-OliveSS energized from Corcoran restoring Quebec, Alpaugh &amp; Alpaugh-N; FIRST FAULT: A-G FAULT, THEN A-C -G  WHEN LINE TESTED AFTER  15 secs, 10 MILES FROM SMYRNA TWD OLIVE SS, 1. 5 MI FROM OLIVE SS TWD ATWELL PV JCT TAP (near pole 57/434 on OliveSS-Smyrna, +/- 1 mile); 1205  OliveSS-WhiteRiver energized restoring WhiteRiver PV &amp; WhiteRiver West; 1246 Smyrna CB112 closed to open AtwellJct SW197 energizing Atwell; 1336 OliveSS-AtwellJct cleared to repair ET wire down bet twrs 57/436-437; 1348  OliveSS 115kV bus returned normal; 2012 line returned normal; eventID=11037</t>
  </si>
  <si>
    <t>FR-2015-017</t>
  </si>
  <si>
    <t>Relayed - 04/13/15, 0629  Salinas-FtOrd #2-60kV relayed, tested OK; no customer interruption; weather clear; PG&amp;E phase B fault 0.2 miles from FtOrd near pole 9/7, +/- 0.5 mile; PATROL FOUND BURN MARKS ON SHOE AT 9/7 ON SALINAS-FORT ORD #2 60KV LINE; NO CAUSE FOUND, NO REPAIRS NEEDED AT THIS TIME, per report out on daily 0830 call by TL Supv, flash marks might have been due to nesting activity in area</t>
  </si>
  <si>
    <t>ML-2015-005</t>
  </si>
  <si>
    <t>Relayed - 04/13/15, 1543 Cayucos-Cambria 70kV relayed, tested OK due to distribution trouble (failed regulator) at Perry sub; MOM Perry (3,531) &amp; Cambria (1,622); weather clear; no fault locating relays installed</t>
  </si>
  <si>
    <t>DW-2015-006</t>
  </si>
  <si>
    <t>Forced - 04/14/15, 0011 to 0013 Cayucos-Cambria 70kV forced out per SLO D.O. request (DE-ENERGIZE PERRY SW 75 TO CLO DEAD &amp; TEST PERRY BK 2 W/ CAYUCOS CB-42; from trouble yesterday at Perry); MOM Cambria (2,328)</t>
  </si>
  <si>
    <t>DW-2015-0227</t>
  </si>
  <si>
    <t xml:space="preserve">Relayed - 04/14/15, 0733 Kingsburg-Lemoore relayed, tested OK; SUS Hardwick; weather clear; 0926 Kingsburg-HardwickJct de-energized due to single phasing condition; 0931 Hardwick restored; PG&amp;E phase A fault 7.0 mi from Kingsburg near pole 6/8, +/- 0.5 mi; 1058 to 1338 Kingsburg-HardwickJct cleared to replace burnt open middle phase jumper &amp; all jumper connectors at pole 5/16 </t>
  </si>
  <si>
    <t>FR-2015-018</t>
  </si>
  <si>
    <t>Relayed - 04/14/15, 0839 (aware time=1120) GWF-Kingsburg 115kV open-ended after GWF SwSta CB-132 tripped, reclosed by automatics; no customer interruption, no apparent trouble on GWF-Kingsburg line &amp; KansasSolar reports no work being done at time of trouble; KansasSolar PV DTT was C/OUT normal at Kingsburg &amp; Kansas Solar PV at time of the trouble</t>
  </si>
  <si>
    <t>FR-2015-019</t>
  </si>
  <si>
    <t>Relayed - 04/14/15, 0939 Kern-Westpark #2-115kV relayed, tested OK during scheduled work on Westpark CB-122; no customer interruption; weather clear; C-G  FAULT 3 MI FROM KERN PP CB-222 TOWARDS WESTPARK CB-122 or 1 MI FROM WESTPARK CB-222 TWDS KERN PP CB-222, +/- 1 mile; worker injury; eventID=11039</t>
  </si>
  <si>
    <t>MD-2015-019</t>
  </si>
  <si>
    <t>Forced - 04/14/15, 1151 to 1954 Caribou-Palermo 115kV (Caribou-BigBend) forced out to repair open jumper at tower 10/84; no customer interruption</t>
  </si>
  <si>
    <t>TM-2015-034</t>
  </si>
  <si>
    <t>Forced - 04/14/15 1203 to 1759 Reedley-Dinuba #1-70kV open-ended after Dinuba CB-12 &amp; 70kV bus sect 'D' forced out per Fresno D.O. request; no customer interruption</t>
  </si>
  <si>
    <t>FR-2015-NA</t>
  </si>
  <si>
    <t>Relayed - 04/15/15, 0800 Dairyland-Mendota 115kV relayed, tested OK; MOM NewHall (558), LLC Madera (1), ParamountFarms &amp; GillRanch; weather clear; B phase to ground (multi-terminal line) fault 0.5 miles from Gill Ranch Tap near structure 14/180, +/- 2 miles; patrol conducted +/- 3 miles from target plus Gill Ranch tap itself, no cause, no damage found</t>
  </si>
  <si>
    <t>LB-2015-010</t>
  </si>
  <si>
    <t>Relayed - 04/16/15, 0646 GoldHill-Bellota-Lockeford #1-115kV relayed, tested OK; MOM Comanche PH; weather clear; PG&amp;E phase B-G (multi-terminal line): fault location 1: 2.79 miles from Camanche Tap to Camanche Cogen near pole 004/001; Fault Location 2: 2.85 miles from Camanche Tap to White Rock Jct near structure 62/336 (+/- 2 miles); found stick hanging on 61/381, which was subsequently removed - not clear if this was cause of relay event however</t>
  </si>
  <si>
    <t>TE-2015-021</t>
  </si>
  <si>
    <t>Relayed - 04/16/15, 1020 Moraga-Lakewood relayed, tested NG; no customer interruption; A-C fault 1.1 mi from Moraga-due to tap on line, could be near 012/090 or 011/084 (+/- 1 mi); 1233 to 1811 line cleared to remove large eucalyptus tree from conductor bet poles 8/65-66; VM will be investigating area for other possible trees that could fail in area</t>
  </si>
  <si>
    <t>PS-2015-007</t>
  </si>
  <si>
    <t xml:space="preserve">Relayed - 04/17/15, 1559 Oroville 60kV bus relayed, did not test by design; on the trouble Palermo-Oroville #1-60kV open-ended at Oroville &amp; Palermo-Oroville #2-60kV de-energized; MOM Pacific Oroville Power (offline) &amp; Highway 70 Industrial Park; SUS Oroville (5,634, 537,014), Oroville Energy (offline) &amp; KellyRidge PH (offline); weather clear; 1749 Oroville #1-60/4kV xfmr bk &amp; #2-60/12kV xfmr energized restoring Oroville; Palermo-Oroville #2 &amp; Oroville #3-60/12kV xfmr cleared to remove NG blade from Oroville SW-35; 2009 Palermo-Oroville #2 energized restoring KellyRidge PH &amp; Oroville Energy; 2019 Oroville #3-60/12kV xfmr bank energized  </t>
  </si>
  <si>
    <t>TM-2015-035</t>
  </si>
  <si>
    <t>Forced - 04/17/15, 2115 to 2329 RioBravo Tomato 115kV tap forced out per customer request (loose jumper on customer SW-135)</t>
  </si>
  <si>
    <t>Auxiliary station equipment</t>
  </si>
  <si>
    <t>Forced - 04/19/15, 1029 to 1424 Vasona-Metcalf 230kV forced out due to NG tuner ground switch; no customer interruption</t>
  </si>
  <si>
    <t>ME-2015-0218</t>
  </si>
  <si>
    <t>Forced - 04/20/15, 0608 Temblor-SLO 115kV open-ended after SLO CB-112 opened for overload mitigation on Midway-Temblor 115kV; P15 limited to: LBN=Pbase+IRAS-92MW, LBS=Pbase+IRAS-1,700MW &amp; MWN=Pbase+IRAS-1,950MW; 04/21/15, 0013 SLO CB-112 returned to service</t>
  </si>
  <si>
    <t>DW-2015-0303</t>
  </si>
  <si>
    <t>Relayed - 04/20/15, 1009  Glenn #2-60kV relayed, tested OK; MOM HamiltonA (1,093) &amp; Jacinto (988); weather clear; PG&amp;E C phase to ground fault 8 miles from Glenn near structure 007/144, +/- 2 miles; patrol found avian contact @ 007/134 w/ flashed insulators, LCN created to replace insulators</t>
  </si>
  <si>
    <t>TM-2015-036</t>
  </si>
  <si>
    <t>Forced - 04/20/15, 1311 Vasona-Metcalf 230kV open ended after Vasona CB-252 forced out to replace NG breaker failure relay; no customer interruption; 1434 CB-525 cleared; 04/21/15, 1557 Vasona CB-252 returned to service</t>
  </si>
  <si>
    <t>ME-2015-004</t>
  </si>
  <si>
    <t>Relayed - 04/20/15, 1427 Kern-KernOil-Famoso 70kV relayed, tested NG; Wasco-Famoso 70kV de-energized on the trouble; 1430 Wasco-Famoso returned to service via Wasco CB-32; MOM McFarland (3,050); SUS Cawelo 'B'; weather clear; A-C  FAULT 9.67 miles from Kern PP TWDS LERDO HIGHWAY (corner Lerdo Hwy &amp; Hwy 99, +/-  0.5 mile; car pole (truck) at structure A010/152; 2305 line returned to service after crew repaired damage pole A010/152; 2325 Cawelo B restored</t>
  </si>
  <si>
    <t>MD-2015-020</t>
  </si>
  <si>
    <t>Forced - 04/20/15, 1715 to 2047 Drum-RioOso #1-115kV forced out during scheduled reconductor job for #1 &amp; #2 circuits to trim trees from low sagging conductor (new) at multiple locations; SUS DutchFlat #2 PH (offline)</t>
  </si>
  <si>
    <t>VD-2015-0224</t>
  </si>
  <si>
    <t>Relayed - 04/21/15, 0559 Sanger-California Ave 115kV relayed, tested OK; no customer interruption; weather clear; PG&amp;E phase B-G fault 5.32 miles from Sanger near structure 003/016, +/- 0.5 mile; patrolled 3 miles either side of this structure, nothing found</t>
  </si>
  <si>
    <t>FR-2015-020</t>
  </si>
  <si>
    <t>Forced - 04/21/15, 0651 Temblor-SLO 115kV open-ended after SLO CB-112 opened for contingency mitigation on Midway-Temblor 115kV; P15 limited to: LBN=Pbase+IRAS-92MW, LBS=Pbase+IRAS-1,700MW &amp; MWN=Pbase+IRAS-1950MW; 04/22/15, 0232 SLO CB-112 returned to service</t>
  </si>
  <si>
    <t>DW-2015-NA</t>
  </si>
  <si>
    <t>Relayed - 04/21/15, 1229 Manteca #1 relayed, tested OK, then relayed, tested NG @ 1239; MOM BantaCarbona &amp; Westley; weather clear; due to possible single phasing &amp; report of low voltage at Banta Carbona we are forcing this line out, personnel being dispatched to pick up Westley from alternate source Salado-Newman #2; A-C fault 4.43 miles from Manteca at pole 4/72, accuracy=med</t>
  </si>
  <si>
    <t>TE-2015-020</t>
  </si>
  <si>
    <t>Forced - 04/21/15, 1239 Manteca #1 forced out due to single-phase condition; SUS Banta Carbona &amp; Westley; 1422 PattersonJct-MantecaJct energized, restoring Banta Carbona &amp; Westley; 1422 MantecaJct-LeeJct cleared to repair ET wire down bet poles 2/41-42 (failed splice); 1649 Manteca-LeeJct manually tested OK; 2104 line returned to service; eventID=11061</t>
  </si>
  <si>
    <t>Relayed - 04/21/15, 1654 Caribou #2-60kV relayed, tested OK; MOM GraysFlat (124), SpanishCreek (906) &amp; Gansner (1,716); lightning; three phase fault 28 miles from Caribou towards Gansner or 25.3 miles from Caribou towards Spanish Creek (near structure 007/022 around the vicinity of Gansner or structure 024/013 around the vicinity of Spanish Creek, +/- 1 mile);  flashed insulator found at structure 024/004 due to lightning</t>
  </si>
  <si>
    <t>TM-2015-037</t>
  </si>
  <si>
    <t>Forced - 04/21/15, 1815 to 2227 Ignacio-SanRafael #1-115kV forced out to remove old structure 10/60; no customer interruption</t>
  </si>
  <si>
    <t>FU-2015-025</t>
  </si>
  <si>
    <t>Forced - 04/22/15, 0624 Temblor-SLO 115kV open-ended after SLO CB-112 opened for contingency mitigation on the Midway-Temblor 115kV; P15 limited to: LBN=Pbase+IRAS-92MW, LBS=Pbase+IRAS-1,700MW &amp; MWN=Pbase+IRAS-1,950MW; 04/23/15, 0039 SLO CB-112 returned to service</t>
  </si>
  <si>
    <t xml:space="preserve">Relayed - 04/22/15, 0754 RioOso-Woodland #1 relayed, tested OK; MOM Knights Landing (1,110); weather clear; PG&amp;E phase B to G Fault 2.7 mi from ZamoraJct twd Woodland at pole 022/135, +/- 1.5 mi; partial patrol conducted, will complete patrol next day; </t>
  </si>
  <si>
    <t>Forced - 04/23/15, 0456 Temblor-San Luis Obispo 115kV open-ended after SLO CB-112 opened for contingency mitigation on Midway-Temblor 115kV; P15 limited to: LBN=lesser of Pbase+IRAS-92MW or hard limit of 1,250MW, LBS=Pbase+IRAS-1,700MW &amp; MWN=Pbase+IRAS-1,950MW; ETOR 04/24; 04/25/15, 0645 SLO CB-112 returned to service; P15 limited to: LBN = Pbase + IRAS - 92MW, LBS = Pbase + IRAS - 1,700MW &amp; MWN = Pbase + IRAS -1,900MW; from trouble on 04/23/15 at 0456</t>
  </si>
  <si>
    <t>DW-2015-0130</t>
  </si>
  <si>
    <t>Relayed - 04/23/15, 0734 Coalinga #1-SanMiguel 70kV relayed, tested OK; no customer interruption; weather clear; PG&amp;E phase B-G fault 22.6 miles from Coalinga #1 near structure 22/02, +/- 2 miles; patrol found nothing</t>
  </si>
  <si>
    <t>DW-2015-008</t>
  </si>
  <si>
    <t xml:space="preserve">Relayed - 04/23/15, 1553 Drum-Summit #2-115kV relayed, tested OK; no customer interruption; lightning; PG&amp;E phase C to Ground fault 15.5 miles from Drum PH at pole 015/179,  +/- 0.5 mile </t>
  </si>
  <si>
    <t>VD-2015-025</t>
  </si>
  <si>
    <t>Relayed - 04/23/15, 1553 Spaulding-Summit 60kV open-ended after Spaulding CB-40 tripped, reclosed by automatics; Spaulding#3 PH tripped out of section; no customer interruption; lightning; PG&amp;E phase AB fault 6.8 miles from Spaulding at pole 006/235, +/- 0.5 mile</t>
  </si>
  <si>
    <t>VD-2015-026</t>
  </si>
  <si>
    <t>Relayed - 04/23/15, 1559 Drum-Spaulding 60kV relayed, tested OK; MOM BowmanPH (offline) &amp; HaypressPH (offline); lightning; fault location in vicinity of Bowman tap; patrol found nothing</t>
  </si>
  <si>
    <t>VD-2015-027</t>
  </si>
  <si>
    <t>Relayed - 04/23/15, 1559 Spaulding-Summit 60kV relayed, tested OK; on the trouble Spaulding#3-Spaulding#1-60kV de-energized; Spaulding#1 PH &amp; Spaulding#2 PH separated; MOM Tamarack (108), CiscoGrove, Spaulding &amp; Summit (1,329); lightning; PG&amp;E phase ABC fault near Bowman PH (15% of tap from Bowman PH &amp; BowmanPH tap belong to 3rd party (NID) &amp; isn't modeled in GIS, +/- 2.0 mile</t>
  </si>
  <si>
    <t>Relayed - 04/23/15, 1625 Drum-Summit #1-115kV relayed, tested OK; no customer interruption; lightning; PG&amp;E phase B-G fault 26.3 miles from Drum near structure 026/193, +/- 2 miles; found @ 23/474 flashed insulators due to lightning</t>
  </si>
  <si>
    <t>VD-2015-028</t>
  </si>
  <si>
    <t>Relayed - 04/23/15, 2209 Colgate-Alleghany 60kV relayed, tested OK; MOM ColumbiaHill (1,136), PikeCity (438) &amp; Alleghany (1,231); rain; PG&amp;E B-C phase to ground fault 15.4 miles from ColgateSwSta near structure 14/395 in vicinity of PikeCity, +/- 1.5 miles; GIS suggests lightning strike @ structure 10/291, patrolled from 8/236 to end of line, found no damage</t>
  </si>
  <si>
    <t>TM-2015-038</t>
  </si>
  <si>
    <t>Relayed - 04/24/15, 1916 Pit#3-Pit#1 RTOK; Pit#1-Ctnwd de-energized, properly didn't restore; HatCreek(HC)#1-Wstwd, HC#1-Pit#1, Pit#1-McArthur, Pit#1-HC#2-Burney 60kV &amp; Malacha 230kV tap de-energized; SUS BurneyForest Products; SPI &amp; HC#1, HC#2 &amp; Pit#1 PHs separated; MOM Malacha, McArthur (1,736), Bogard (9), HallsFlat, MegaHatCreek, Burney (2,400), MtnBurney Pwr &amp; RisingRiver (734); ESLIC rpts lightning in area, but no strikes shown in GIS; 1943 Pit#1-Ctnwd in service restoring BFP; 2227 SPI paralleled; C-G fault 7 mi from Pit#1 near twr 6/56, +/- 5 mi; no damage or specific cause found after patrol</t>
  </si>
  <si>
    <t>RM-2015-030</t>
  </si>
  <si>
    <t>Relayed - 04/24/15, 2159 StocktonA-Weber #3 relayed, tested NG; SUS Sumiden, OakPark (551, 63,577), WestLane (5,741, 665,287) &amp; E-Stockton (4,608, 364,032); weather cloudy; 2320 (StocktonA-Weber-Oak ParkJct) returned to service restoring E-Stockton &amp; Sumiden; 2320 West Lane restored; 04/25/15, 0000 OakPark restored via ED back ties; 0025 to 0826 OakPark tap cleared to replace pole A3/91 due to car/pole; fault loc delayed due to comm probs w/ relays at Weber; eventID=11068</t>
  </si>
  <si>
    <t>TE-2015-022</t>
  </si>
  <si>
    <t>Relayed - 04/25/15, 0614 Drum-Spaulding 60kV relayed, tested OK (coincident with Spaulding-Summit 60kV relay &amp; did not test); MOM Bowman PH (offline) &amp; Haypress PH (offline); rain</t>
  </si>
  <si>
    <t>VD-2015-029</t>
  </si>
  <si>
    <t>Relayed - 04/25/15, 0614 Spaulding-Summit relayed, did not test (same time as Drum-Spaulding RTOK); Spaulding#3-Spaulding#1 de-energized; Spaulding#1, #2 &amp; #3 PHs separated; MOM Tamarack, CiscoGrove, Spaulding &amp; Summit; rain; 0619 #3 PH paralleled; 0623 Spaulding-Summit restored; 1330 #1 PH paralleled; 3 phase fault close to Summit metering (boundary of NV Energy &amp; PG&amp;E), can be either on PG&amp;E side or NV energy side of line, +/- 2.0 mi (patrol from Summit Metering Stn towards Drum PH); Spaulding-Summit subsequently forced out later in day to replace NG trip coil &amp; set A&amp;B relay contacts</t>
  </si>
  <si>
    <t>Relayed - 04/25/15, 0630 Fulton-Molino-Cotati relayed, tested OK; Sonoma Co Landfill separated; MOM Molino (16,555), Cotati (11,866) &amp; Laguna; weather clear; 0800 Landfill paralleled; B-G fault 14.02 mi from Fulton at pole 014/259, +/- 1.0 mi; patrol +/- 3 miles around fault found nothing</t>
  </si>
  <si>
    <t>FU-2015-026</t>
  </si>
  <si>
    <t>Relayed - 04/25/15, 0748 Wilson-Atwater#2 relayed, tested OK; no customer interruption; rain; C-G fault 3.8 mi from Atwater near structure 12/83, +/- 1 mi; flashed C-phase insulator found at 12/83</t>
  </si>
  <si>
    <t>LB-2015-011</t>
  </si>
  <si>
    <t>Relayed - 04/25/15, 0749 RioOso-Woodland #2 relayed, tested OK; MOM Zamora (1,289); rain; B-G fault 4.1 mi from ZamoraJct twds MadisonJct, +/- 1.5 mi; possible lightning, but patrol found no cause, no damages</t>
  </si>
  <si>
    <t>VD-2015-030</t>
  </si>
  <si>
    <t>Forced - 04/25/15, 1211 to 1620 Spaulding-Summit 60kV open-ended after Spaulding CB-40 forced out to replace NG trip coil &amp; set "A" &amp; "B" relay NG contacts; no customer interruption</t>
  </si>
  <si>
    <t>VD-2015-0625</t>
  </si>
  <si>
    <t>Relayed - 04/25/15, 1513 Weber 60kV main bus RTOK; Weber 60kV aux bus, StocktonA 60kV main &amp; aux busses, StocktonA-Weber#1, 2 &amp; 3 &amp; StocktonA #1, Weber-MormonJct &amp; Weber#1 de-energized; DTE Cogen &amp; Stockton Wastewater separated; MOM Mormon, Weber #3 &amp; #4-60/12kV xfmrs, SumidenWire, OakPark, WestLane, E-Stockton, Linden, Monarch, Harding, StocktonAcres, Channel, Rough &amp; Ready, New Port of Stockton, PacificEthanol, Cal Cedar, Ragu, StocktonA, Cherokee, Waterloo, Dana, Cargill, JM Manufacturing &amp; FrenchCamp; weather clear; 1645 Stockton Wastewater paralleled; 1650 DTE cogen paralleled; reports of flash marks on A phase insulator bet Weber SW-31 &amp; SW-32 along w/ all 6 insulators on CB-32; unclear what caused flash; a few days later on CB-92 found piece of bailing wire; eventtIDD=11070</t>
  </si>
  <si>
    <t>TE-2015-023</t>
  </si>
  <si>
    <t>Relayed - 04/25/15, 1758 West Sacramento 115kV bus sections D, E &amp; F relayed, tested OK; MOM W-Sacramento (13,227); weather cloudy, windy; no relay targets found, 1 operation on breakers 132, 112, 122 &amp; MOAS 349; no further trouble found, System Protection investigating; PG&amp;E phase A-G fault on W-Sacto 115kV bus; external contact-foreign object - mylar BALLOON NEAR BUS STRUCTURE</t>
  </si>
  <si>
    <t>VD-2015-031</t>
  </si>
  <si>
    <t>Forced - 04/25/15, 2120 Temblor-SLO 115kV open-ended after SLO CB-112 opened for contingency mitigation on the Midway-Temblor 115kV; P15 limited to: LBN=lesser of Pbase+IRAS-92MW or hard limit of 1,250MW, LBS=Pbase+IRAS-1,700MW &amp; MWN=Pbase+IRAS-1,950MW; ETOR 04/26; 04/26/15, 0845 SLO CB-112 returned to service</t>
  </si>
  <si>
    <t>Forced - 04/26/15, 1956 Temblor-SLO open-ended after SLO CB-112 opened for contingency mitigation on Midway-Temblor; P15 limited to: LBN=lesser of Pbase+IRAS-92MW or hard limit of 1,250MW, LBS =Pbase+IRAS-1,700MW &amp; MWN=Pbase+IRAS-1,950MW; ETOR 04/27/15</t>
  </si>
  <si>
    <t xml:space="preserve">Relayed - 04/27/15, 0647 Borden-Madera #1-70kV relayed, tested OK; no customer interruption; weather clear; C-G  ~4K amps) fault 1.5 mi from Borden near pole 001/007,  +/- 0.5 mi; found flashed insulators at structure 0/20, will address via LCN process </t>
  </si>
  <si>
    <t>LB-2015-012</t>
  </si>
  <si>
    <t>Relayed - 04/29/15, 0417 &amp; 1050 RioOso-Woodland #2-115kV relayed, tested OK; MOM Zamora (1,339); weather clear; 0417 fault - PG&amp;E phase A-G fault 4.4 miles from Ridgecut Jct towards Zamora near twr 22/137, +/- 2 miles; 1050 fault info: PG&amp;E phase A-G  fault 4 miles from Woodland near twr 6/41, +/- 4 miles; @ 23/140 active bird's nest that caused the momentary, but no damages; tree crew working in area of 2nd fault, but unclear if it had contacted line, no other cause found; VM contacted</t>
  </si>
  <si>
    <t>VD-2015-032</t>
  </si>
  <si>
    <t>Forced - 04/29/15, 0803 to 1049 StocktonA-Weber #3-60kV open-ended after Weber CB-32 forced out for emergency power factor testing; no customer interruption (related to event that just happened on 04/25/15 @ 1513)</t>
  </si>
  <si>
    <t>TE-2015-0795</t>
  </si>
  <si>
    <t>Relayed - 04/29/15, 1002 Coalinga #1-SanMiguel 70kV relayed, tested OK; no customer interruption; weather clear; PG&amp;E phase C-G fault 19.2 miles from Coalinga #1 Sub near structure 19/000, +/- 2 miles; patrol found no cause, no damages</t>
  </si>
  <si>
    <t>DW-2015-009</t>
  </si>
  <si>
    <t>VD-2015-033</t>
  </si>
  <si>
    <t>Relayed - 04/29/15, 1251 Midway-Temblor &amp; Temblor-Kernridge relayed, tested NG; Temblor-SLO 115kV de-energized; Kernridge CoGen, McKittrick Cogen &amp; Pumpjack Solar separated; MOM CarrizoPlains (328) &amp; Temblor (111); SUS Belridge; weather clear; PG&amp;E PHASES  A-B-C, (2X) fault 25 MI FROM MIDWAY NEAR KERNRIDGE (SOUTH BELRIDGE) SUB, +/- 2 miles; 1339 Midway-Temblor &amp; Temblor-Kernridge returned to service after isolating Kernridge CoGen due to internal trouble, restoring Belridge; eventID=11094</t>
  </si>
  <si>
    <t>MD-2015-021</t>
  </si>
  <si>
    <t>Relayed - 04/30/15, 0903 CastroValley-Newark 230kV relayed, tested OK; no customer interruption; weather clear; PG&amp;E phase A-C fault 1.98 miles from CASTRO VALLEY near tower 1/13, +/- 1 mile; found mylar balloon that had contacted the line at 1/13</t>
  </si>
  <si>
    <t>NE-2015-002</t>
  </si>
  <si>
    <t>Forced - 04/30/15, 1159 Moraga-OaklandX #3 &amp; #4-115kV lines open-ended after Moraga CBs 632 &amp; 642 opened for contingency mitigation for Moraga #2-115kV bus sect D; ETOR 05/06/15</t>
  </si>
  <si>
    <t>PS-2015-0929</t>
  </si>
  <si>
    <t>Mercy Springs Sw Sta-Vega PV Solar</t>
  </si>
  <si>
    <t>Relayed - 05/01/15, 1505 MercySpringsSwSta-VegaPV Solar 70kV relayed, properly did not test; no customer interruption; VegaPV Solar separated on the trouble; weather clear; 1740 line returned to service; relay targets from MercySpringsSS indicate DTT was received from Vega PV causing Mercy Springs breakers to trip; appears to be inadvertent trip of our CBs 7222 &amp; 7212 when Vega PV Site opened its CB-82</t>
  </si>
  <si>
    <t>LB-2015-013</t>
  </si>
  <si>
    <t>Forced - 05/01/15, 2035 ShawRoad (BART) 115kV tap (SanMateo-Martin #6) forced out per customer request; BART has a NG switch at Shaw; ETOR 05/04; 05/04/15, 1136 Shaw Road 115kV tap returned to service after customer completed repairs to NG SW-111</t>
  </si>
  <si>
    <t>SA-2015-0491</t>
  </si>
  <si>
    <t>Relayed - 05/02/15, 0714 AlmendraJct-Nicolaus 60kV relayed, tested OK; MOM Barry (1,052) &amp; Tudor (685); weather clear; PG&amp;E B phase to ground fault 2 mi from E-Nicolaus near structure 22/452, +/- .5 mi; bird found at TWR 22/453</t>
  </si>
  <si>
    <t>TM-2015-039</t>
  </si>
  <si>
    <t xml:space="preserve">Relayed - 05/02/15, 0834 Mesa-Divide #2-115kV relayed, tested OK; no customer interruptions; weather clear; PG&amp;E B-G fault 2.2 miles from Mesa near structure 2/12, +/- 1 mi; </t>
  </si>
  <si>
    <t>DW-2015-010</t>
  </si>
  <si>
    <t>Relayed - 05/02/15, 1454 Caribou-Palermo 115kV relayed, tested OK; MOM Grizzly PH (offline); weather clear; PG&amp;E A phase to ground fault 4 miles from Big Bend towards Palermo near structure 12/101, +/- 3 mi</t>
  </si>
  <si>
    <t>TM-2015-040</t>
  </si>
  <si>
    <t>Forced - 05/03/15, 0230 to 0854 Helm-Stroud 70kV forced out to repair NG Helm CB-42 air compressor; no customer interruption</t>
  </si>
  <si>
    <t>FR-2015-021</t>
  </si>
  <si>
    <t>ETL.5216</t>
  </si>
  <si>
    <t>CALIENTE SW STA-MIDWAY #1</t>
  </si>
  <si>
    <t>Relayed - 05/03/15, 0537 CalienteSwSta-Midway#1-230kV relayed, tested OK; no customer interruption; weather clear; PG&amp;E A-G fault 6.7 mi from Midway near structure 74/327, +/- 2 mi; CalienteSS-CVSR 230kV de-energized on the trouble; SUS CVSR; 0559 CalienteSS-CVSR energized, restoring CVSR; ground &amp; air patrols found no cause, no damage</t>
  </si>
  <si>
    <t>DW-2015-011</t>
  </si>
  <si>
    <t xml:space="preserve">Relayed - 05/03/15, 1301 Drum-Spaulding 60kV relayed, tested OK; MOM Haypress PH (offline); Bowman PH separated on trouble; Spaulding PH Units #1 &amp; #3 separated out of section; weather clear; 1316 Spalding PH Unit #3 paralleled; 1327 Bowman PH paralleled; 1545 Spaulding PH Unit #1 paralleled; PG&amp;E phase B-G fault 2.0 from Drum PH near structure 01/044, +/- 1.0 miles; </t>
  </si>
  <si>
    <t>VD-2015-034</t>
  </si>
  <si>
    <t xml:space="preserve">Forced - 05/03/15, 1318  to 1850 CrowsLanding 60kV Tap (Salado-Newman #2) forced out to replace pole 3/54 damaged by car pole; no customer interruption; </t>
  </si>
  <si>
    <t>TE-2015-0810</t>
  </si>
  <si>
    <t>ETL.4950</t>
  </si>
  <si>
    <t>FULTON-LAKEVILLE</t>
  </si>
  <si>
    <t>Relayed - 05/04/15, 2025  Lakeville #2-230kV bus sect E relayed, tested OK; on the trouble, Fulton-Lakeville 230kV open ended &amp; Lakeville-Ignacio #2-230kV open ended out of section at Lakeville; Geysers #9-Lakeville 230kV de-energized; Lakeville #2-230/115kV &amp; #3-230/60kV xfmrs open-ended on high side; Geysers #13, #18, #20, Sonoma P.P., Calistoga Geothermal, Santa Fe Geothermal and NCPA #1, #2 separated; no customer interruption; weather clear; caused by flashed 230kV disconnect SW-221 at Lakeville (drops fell off); ETOR 05/05/15; 05/05/15, 0424  Geysers #9-Lakeville 230kV manually tested OK w/ Lakeville CB-222 bypassed over CB-202 after crews cut burned  "C" jumper in clear on disconnect SW-221</t>
  </si>
  <si>
    <t>FU-2015-027</t>
  </si>
  <si>
    <t>Relayed - 05/05/15, 0041, 0936 &amp; 1006 Vaca-Plainfield 60kV relayed, tested OK; MOM Winters (698) &amp; Plainfield (4,131); weather clear; for 0041 &amp; 0936 relays, A-B fault 8.7 mi from Winters twd Plainfield near structure 034/210, +/- 2 mi; 1006 fault near structure 33/204, A-C , +/- 2 mi; patrol found no damage, but TMan found evidence of a hay bailing operation conducted last night until 2400 then starting up again this morning at 0600 - operation was conducted bet structures 14/211 to 15/222; foreman of hay bailing operation reports he's done for season -thorough inspection found no residual hay or straw on conductors, insulators or hardware</t>
  </si>
  <si>
    <t>VD-2015-035</t>
  </si>
  <si>
    <t>VD-2015-036</t>
  </si>
  <si>
    <t>VD-2015-037</t>
  </si>
  <si>
    <t>Forced - 05/06/15, 1848 Temblor-SLO open-end after SLO CB-112 opened for contingency mitigation on Midway-Temblor; 05/16/15, 2311 SLO CB-112 closed returning Temblor-SLO  normal; from contingency mitigation on 05/06/15 at 1848</t>
  </si>
  <si>
    <t>Relayed - 05/07/15, 0119 Colgate-GrassValley 60kV relayed, tested OK; no customer interruption, Grass Valley offloaded per scheduled DO work; lightning; PG&amp;E A-B phase to ground fault 13 miles from Colgate near structure 012/314 vicinity of GrassValley, - 4 mile; patrol found no damage, but lightning was probable cause</t>
  </si>
  <si>
    <t>TM-2015-042</t>
  </si>
  <si>
    <t>Relayed - 05/07/15, 0141 Drum-GV-Weimar relayed, properly did not test; Weimar #1 de-energized; 0142 line manually tested OK; MOM Weimar (2,118), BonnieNook (1,033), CapeHorn, ShadyGlen (2,615) &amp; ForestHill (2,623); Oxbow, Alta &amp; Rollins PHs separated; lightning PG&amp;E phase C-G 5.1 mi from BonnieNook twd CapeHorn near structure 10/234, +/- 2 miles; lightning strike recorded near this location at 0141, no damage found on patrol</t>
  </si>
  <si>
    <t>VD-2015-038</t>
  </si>
  <si>
    <t xml:space="preserve">Relayed - 05/07/15, 0141 &amp; 0144 Drum-Higgins 115kV relayed, tested OK; Higgins-Bell &amp; Bell-Placer 115kV lines de-energized on the trouble; MOM Higgins (9,166) &amp; Bell (7,498); ChicagoPark &amp; DutchFlat #1 PHs separated; PG&amp;E phase C-G fault 9.7 miles from Drum PH near structure 009/085 (1-span from Chicago Park PH 115kV Tap) +/- 1.0 mi; </t>
  </si>
  <si>
    <t>VD-2015-039</t>
  </si>
  <si>
    <t>Relayed - 05/07/15, 0144 Drum-GV-Weimar 60kV relayed, properly did not test (had relayed 3 mins earlier); SUS BonnieNook, CapeHorn, ShadyGlen, &amp; Rollins PH (offline) Alta PH (offline); lightning; 0201 line manually tested OK</t>
  </si>
  <si>
    <t>VD-2015-041</t>
  </si>
  <si>
    <t>VD-2015-040</t>
  </si>
  <si>
    <t>Relayed - 05/07/15, 0144 &amp; 0156 Drum-RioOso #1 relayed, tested OK; DutchFlat #2 PH separated; MOM Brunswick #1-115/12kV xfmr (7,127); lightning; A-G fault 6 mi from Drum PH near structure 005/064, +/- 4 mi</t>
  </si>
  <si>
    <t>Relayed - 05/07/15, 0156 Drum-RioOso #2 relayed, tested OK; MOM Brunswick #2 &amp; #3-115/12kV xfmrs (14,028); lightning; A-G fault 2 mi from Drum PH near structure 001/020, + 4/- 2 mi</t>
  </si>
  <si>
    <t xml:space="preserve">Relayed - 05/07/15, 0230 DeerCreek-Drum relayed, manually tested OK; DeerCreek PH separated; lightning; 1550 DeerCreek PH paralleled; PG&amp;E phase C-G (High Impedance fault) 4.8 mi from Drum #1 PH toward DeerCreek near structure 001/035, +/- 1.5 mi; </t>
  </si>
  <si>
    <t>Relayed - 05/07/15, 0230 (aware time=0421) Drum-Summit #1-115kV relayed, manually tested OK; no customer interruption; lightning; PG&amp;E phase A-B fault 1.9 miles from Drum #1 PH twd Summit metering near structure 001/022, +/- 1.0 mi; patrolled structures 1/14 thru 3/34, no damage found</t>
  </si>
  <si>
    <t>VD-2015-042</t>
  </si>
  <si>
    <t>Relayed - 05/07/15, 0230 (aware time=0421)Drum-Summit #2 relayed, manually tested OK; Drum #2-115kV de-energized; MOM Drum#2 PH (offline); lightning; A-G (hi imped fault) 1.8 mi from Drum #1 PH toward Summit metering near struc 001/021, +/- 1.5 mi; lightning strike in that area at 0230; fault in same area as fault for Drum-Summit #1; patrolled structures 1/14 thru 3/34, no damage found</t>
  </si>
  <si>
    <t>VD-2015-043</t>
  </si>
  <si>
    <t>Forced - 05/07/15, 0312 Temblor-SLO 115kV open-end after SLO CB-112 opened for contingency mitigation on Midway-Temblor 115kV; P15 limited to: LBN=Pbase+IRAS-92MW, LBS=Pbase+IRAS-1,700MW &amp; MWN=Pbase+IRAS-1,950MW; ETOR 05/08/15</t>
  </si>
  <si>
    <r>
      <t xml:space="preserve">Relayed - 05/07/15, 0325 ElkCreek tap de-energized; SUS StonyGorge PH (offline) &amp; ElkCreek; 0653 ElkCreekJct-ClarkValleyRd cleared to repair </t>
    </r>
    <r>
      <rPr>
        <sz val="8"/>
        <color rgb="FFFF0000"/>
        <rFont val="Calibri"/>
        <family val="2"/>
      </rPr>
      <t>ET wire down</t>
    </r>
    <r>
      <rPr>
        <sz val="8"/>
        <color rgb="FF002060"/>
        <rFont val="Calibri"/>
        <family val="2"/>
      </rPr>
      <t xml:space="preserve"> at pole 3/72 due to compression splice failure; 1000 tap returned to service restoring StoneyGorge PH &amp; ElkCreek; fault loc based on relay info from Glenn CB12 (ElkCreekJct CB22 relays electromechanical): PG&amp;E A-G fault 23 miles from Glenn; eventID=11098</t>
    </r>
  </si>
  <si>
    <t>TM-2015-041</t>
  </si>
  <si>
    <t>Relayed - 05/07/15, 0433 SaltSprings-TigerCreek relayed, tested OK; MOM KMGreen &amp; SaltSprings PH (offline, 2,977 custs); lightning; B-G fault 2.9 mi from Tiger Creek PH twds SaltSprings PH near structure 13/101, +/- 2 mi; lightning strikes recorded in area; patrol found broken bell insulator at structure 13/103, will replace under LCN process</t>
  </si>
  <si>
    <t>TE-2015-024</t>
  </si>
  <si>
    <t>Relayed - 05/07/15, 0638 Stanislaus-Manteca #2 relayed, did not test; no customer interruption; lightning; 0650 line returned to service, but remained open-ended at Stanislaus PH; LIGHTNING PROGRAM INDICATES STRIKE NEAR TOWER 9/56; 0859 line returned normal; no fault on line - Manteca CB 154/164 tripped for faults on the adjacent lines (Stanislaus-MelonesSwSta-RiverbankJct &amp; Stanislaus-MelonesSwSta-Manteca #1) due to the multiple contingency condition of Stanislaus PH Bank #1 offline &amp; double simultaneous faults on adjacent lines; patrol found no damage; eventID=11109</t>
  </si>
  <si>
    <t>TE-2015-026</t>
  </si>
  <si>
    <t>Relayed - 05/07/15, 0638 Stanislaus-MelonesSwSta-Manteca #1 relayed, tested OK, remained open-ended at Stanislaus PH; MOM Avena (2,069) &amp; Frogtown (10,281); LIGHTNING PRGM INDICATES STRIKE NEAR TWR 9/57; 0859 line normal; A-G fault 9.5 mi from Stanislaus PH near twr 9/57, +/- 3 mi; patrol found no damage, eventID=11109</t>
  </si>
  <si>
    <t>TE-2015-025</t>
  </si>
  <si>
    <t>Relayed - 05/07/15, 0638 Stanislaus-MelonesSwSta-RiverbankJct relayed, tested OK, but remains open-ended at Stanislaus PH; SUS Stanislaus PH (offline, 4,323 customers); lightning; 0858 Stanislaus PH 115kV bus energized restoring Stanislaus; Stockton D.O. given OK to restore customers; 0859 Stanislaus transmission normal; LIGHTNING PRGM INDICATES STRIKE NEAR TWR 9/56; A-G fault 9.5 mi from Stanislaus PH near twr 9/56, +/- 3 mi; eventID=11109</t>
  </si>
  <si>
    <t>TE-2015-027</t>
  </si>
  <si>
    <t>Relayed - 05/07/15, 1304 Atwater-Merced relayed, tested OK; Gallo-Livingston de-energized on trouble; lightning; MOM Gallo &amp; Livingston (5,360); PG&amp;E 3-phase ABC fault 7.35 mi from Atwater near structure 7/11, +/- 1.5 mi; patrol found no cause, no damage</t>
  </si>
  <si>
    <t>LB-2015-014</t>
  </si>
  <si>
    <t>Relayed - 05/07/15, 1410 KingCity-Coburn #1 &amp; Soledad #3 lines relayed, tested NG; SUS Jolon (600), LosOsitos (1,640) &amp; Soledad Energy (offline); wind, rain; Aphase fault 2.2 mi from JolonJct twd Jolon near pole 2/27, +/- .5 mi; at time of lightning strike, GCC had SoledadJct SW-39 closed &amp; Soledad CB-32 open, which extended KingCity-Coburn#1 into Soledad to open Soledad CB-32 - abnormal set up for scheduled work &amp; when strike occurred, Soledad CB-32 failed internally, causing Soledad 60KV bus diff relay to clear bus @ same time KingCity-Coburn #1 relayed to lock out; 1614 Coburn-OrchardJct energized restoring Jolon; 1640 OrchardJct-LosOsitos in service restoring LosOsitos; 05/08/15, 1320 KingCity-Coburn#1 returned normal</t>
  </si>
  <si>
    <t>ML-2015-006</t>
  </si>
  <si>
    <t>Relayed - 05/07/15, 1410 Soledad 60kV main bus relayed, properly did not test; Soledad 60kV aux bus, Soledad #1, #2 &amp; #4 de-energized &amp; Soledad #4 &amp; #5-115/60kV xfmr bks open-ended on low side; SUS Soledad #2-60/12kV xfmr, Gonzales (3,108) &amp; Camphora (205); wind, lightning, rain; 1556 Salinas DO restored Soledad #2-60/12kV xfmr customers via 12kV bus transfer; 1644 Gonzales restored; 1736 Camphora restored; 05/08/15, 0510 Soledad 60kV main &amp; aux buses returned to service restoring Soledad #2-60/12kV xfmr; 0511 Soledad #4 &amp; #5-115/60kV xfmr bks returned to normal; 0512 Soledad #4 energized; 1208 Soledad #1 returned normal; 1230 Soledad #2 energized; Soledad #4 was energized at time buses were restored normal; 1320 KingCity-Coburn #1 returned normal; 1337 Soledad #3 returned to service restoring Soledad Energy; Soledad CB-32 remains cleared for replacement</t>
  </si>
  <si>
    <t>Relayed - 05/07/15, 1425 LeGrand-Dairyland 115kV relayed, tested OK; no customer interruption; lightning; PG&amp;E B-G fault 1.6 mi from Dairyland near structure 9/12, +/- 1.5 mi; found flashed insulators at structures 9/9 &amp; 9/10, will replace under LCN process</t>
  </si>
  <si>
    <t>LB-2015-015</t>
  </si>
  <si>
    <t>Relayed - 05/07/15, 1428 Coleman-Cottonwood 60kV relayed, tested OK; wind, rain; MOM Coleman Hatchery; PG&amp;E phase B-G fault 5.1 mi from Cottonwood near pole 3/69, +/- 3 mi; eventID=11104</t>
  </si>
  <si>
    <t>RM-2015-031</t>
  </si>
  <si>
    <t>Forced - 05/07/15, 1621 to 2133 Coleman-Cottonwood 60kV forced out due to broken pole 5/104, broke off about 18' above ground due to wind; SUS Coleman Hatchery; eventID=11104</t>
  </si>
  <si>
    <t>RM-2015-0216</t>
  </si>
  <si>
    <t>Forced - 05/07/15, 2136 to 2242 Coburn-OilFields #1-60kV (Coburn-SanArdo) forced out to straighten leaning pole 14/248; SargentCanyon Cogen forced offline per engineering study</t>
  </si>
  <si>
    <t>ML-2015-0547</t>
  </si>
  <si>
    <t>Relayed - 05/07/15, 2350 Carneras-Taft relayed, tested NG; SUS McKittrick, MidwayPipeline-S &amp; Celeron; wind; A-B fault 19.5 mi from Taft twds Carneras near 124/38 (SWS 29 &amp; 47), +/- 2 mi; 05/08, 0127 Taft-McKittrickJct tested OK from Taft restoring McKittick &amp; MPS;  0216 Caneras-TemblerJct tested OK restoring Celeron; 1215 line normal, replaced bunt pole 22/350, ET wire down across Temblor 1104 under build; eventID=11101</t>
  </si>
  <si>
    <t>MD-2015-022</t>
  </si>
  <si>
    <t>Relayed - 05/08/15, 1606 Corcoran-Guernsey relayed, tested OK; no customer interruption; weather cloudy; subsequently forced out at 1712 to repair damage to pole 8/14 hit by car</t>
  </si>
  <si>
    <t>FR-2015-022</t>
  </si>
  <si>
    <t>Forced - 05/08/15, 1712 Corcoran-Guernsey de-energized for safety - line floating 10 feet above ground due to carpole at 8/14 (line had relayed, tested OK earlier at 1606); no customer interruption; 05/09/15, 0339 line returned to service after repairs to damage pole; PG&amp;E phase C-G fault 12 miles from Corcoran  (car pole at 8/14), +/- 0.25 mi; eventID=11111</t>
  </si>
  <si>
    <t>FR-2015-023</t>
  </si>
  <si>
    <t>ETL.2592</t>
  </si>
  <si>
    <t>10186B</t>
  </si>
  <si>
    <t>TUPMAN-NORCO TAP</t>
  </si>
  <si>
    <t>Forced - 05/08/15, 2050 to 2219 Tupman-Norco 115kV tap line forced out to replace broken pole 0/12; SUS Inergy, which was returned to service at 2236; eventID=11113</t>
  </si>
  <si>
    <t>MD-2015-0524</t>
  </si>
  <si>
    <t>Relayed - 05/09/15, 0404 Clearlake-Hopland relayed, tested OK; MOM Granite; weather clear; PG&amp;E phase ABG fault 4.23 mi from Clearlake near pole structure 7/4, +/- 1.0 mi; bird found at POLE 7/12</t>
  </si>
  <si>
    <t>FU-2015-028</t>
  </si>
  <si>
    <t>Relayed - 05/11/15, 0108 EssexJct-Orick (TrinidadJct-Orick) relayed, tested NG; EssexJct-TrinidadJct sectionalized, tested OK; MOM Trinidad (1,485); SUS BigLagoon (143, 14,300) &amp; Orick (353, 304,009); weather cloudy; 0235 Trinidad-BigLagoon manually tested OK, restoring BigLagoon; 1602 BigLagoon-Orick returned to service after crew removed three trees from line at pole 025/001 restoring Orick; eventID=11115</t>
  </si>
  <si>
    <t>HM-2015-013</t>
  </si>
  <si>
    <t>Relayed - 05/11/15, 0253 Keswick-Trinity relayed, tested OK; MOM FrenchGulch (327); weather cloudy; PG&amp;E phase A-B-C-G fault 7 mi from Keswick near pole 6/91, +/- 2 mi; found flashed insulators at structures 6/86 &amp; 6/87 due to lightning</t>
  </si>
  <si>
    <t>RM-2015-032</t>
  </si>
  <si>
    <t>Relayed - 05/11/15, 0647 Fulton-Hopland relayed, tested OK; no customer interruption; weather clear; PG&amp;E phase B-G fault 12.84 mi from Fulton near pole structure 12/4 around SW-89, +/- 1.0 mi; bird contact at 12/6, LCN created to modify structure to preclude future such external contacts</t>
  </si>
  <si>
    <t>FU-2015-029</t>
  </si>
  <si>
    <t>Relayed - 05/11/15, 0929 RioDellJct-Bridgeville relayed, tested NG; SUS Carlotta (1,174, 75,136) &amp; Humboldt Redwood; weather cloudy; restoration delayed due to failed SCADA Carlotta SW-49 (open COE item, in Engineering); no back tie available on Bridgeville 1102 due to LR 37486 relaying, testing NG at 0958; 1032 RioDell-Carlotta tested OK, restoring ET to Carlotta &amp; Humboldt Redwood; A-B fault 7.8 mi from Bridgeville near pole 32/6, +/- 1 mi; 2131 line in service, crew removed tree from conductor bet poles 33/1-2; eventID=11117</t>
  </si>
  <si>
    <t>HM-2015-014</t>
  </si>
  <si>
    <t>Forced - 05/11/15, 0950 Pittsburg-Eastshore 230 kV stub bus at Eastshore forced out due to lack of stub bus protection indication; FOUND LINE RELAYS FOR PITTSBURG-EAST SHORE 230KV DID NOT RECOGNIZE DISCONNECT 2435 AT EAST SHORE OPEN UNDER CLEARANCE; ETOR 05/12; 05/20/15, 2242 Pittsburg-Eastshore (Eastshore stub bus section) returned to service after stub bus was returned as part of Pittsburg-Eastshore line</t>
  </si>
  <si>
    <t>PS-2015-0357</t>
  </si>
  <si>
    <t>Relayed - 05/11/15, 1226 Pittsburg-Tesla #2 relayed, did not test; no customer interruption; weather clear, hi winds; 1246 line normal; A-C fault 19.6 mi from Pittsburg near twr 019/087, +/- 1 mi; line relayed, did not test again 2 mins later at 1248</t>
  </si>
  <si>
    <t>PS-2015-008</t>
  </si>
  <si>
    <t>Relayed - 05/11/15, 1248 Pittsburg-Tesla #2 relayed, did not test (relayed earlier @ 1226); no customer interruption; weather clear, high winds; A-C fault 19.6 mi from Pitt near twr 019/087, +/- 1 mi, same as earlier relay; at 20/80 conductor fell due to failed "C" hook (new hdwr, line recently re-conductored), sample to ATS for testing; 05/12/15, 1328 line normal, repaired NG "C" hook</t>
  </si>
  <si>
    <t>PS-2015-009</t>
  </si>
  <si>
    <t>Relayed - 05/14/15, 0948 Guernsey-Henrietta (Guernsey-JacobsCorner) &amp; Kingsburg-Lemoore relayed, tested OK during planned work (FR-2015-0826) to reframe pole 13/13; Kent-KentSouth PV &amp; KentSouth PV tripped outa section; SUS JacobsCorner (1,738, 17,380), ReserveOil (19, 1,064), Armstrong &amp; Kansas South Solar; MOM Guernsey (2,201) &amp; Hardwick (2,035); rain; 0958 Henrietta-Jacobs manually tested OK, restoring Jacobs Corner &amp; KansasSouth; Henrietta CB-12 has electromech relay (radial line) so no fault data; 1042 ReserveOil &amp; Armstrong restored; switching error &amp; failure of JACOBS CORNER SW-27 TO CLOSE &amp; SEAT PROPERLY; 06/26/15, 1454 JacobsCorner SW-27 returned to service after crew completed repairs; eventID=11126</t>
  </si>
  <si>
    <t>FR-2015-024</t>
  </si>
  <si>
    <t>Relayed - 05/14/15, 1142 Helm 230kV bus relayed, tested OK; on the trouble Helms #1-230/70kV transformer bank, Helm 70kV main &amp; aux bus, Helm-Stroud, Helm-Kerman, Mendota-San Joaquin-Helm 70kV lines, Westlands, Wesix &amp; Giffen 70kV Taps de-energized; Adams E-Solar, Fresno Cogen, Giffen Solar Station &amp; Stroud Solar Station separated; MOM San Joaquin (2,018), Kerman (7.487), Giffen (394), Stroud (349), Westland &amp; Wesix; rain; PG&amp;E phase BG @ 230kv bus; flash marks on SW-241, B phase insulator; similar to previous incident last November</t>
  </si>
  <si>
    <t>FR-2015-025</t>
  </si>
  <si>
    <t xml:space="preserve">Relayed - 05/14/15, 1216 Jefferson-Stanford relayed, tested OK; SUS Menlo #1 &amp; #3-60/4kV transformers (5,708, 102.744); MOM Emerald (1,760), Stanford, SLAC &amp; Palou; rain, lightning; 1227 manually tested Menlo 60KV bus section "F"; 1228 restored Menlo #1 &amp;#3-60/4kV transformers; PG&amp;E phase A-B fault located from Menlo Tap toward one of the three substations: Palou, Stanford or SLAC; suggest patrol from Menlo Tap to Palou, Stanford and SLAC; </t>
  </si>
  <si>
    <t>SA-2015-007</t>
  </si>
  <si>
    <t>Relayed - 05/14/15, 1346 LosEsteros-Metcalf relayed, properly did not test due to UG section; no customer interruption; rain, lightning; B-G fault 23 mi from Metcalf near twr 22/99, +/- 4.0 mi; 1621 line manually tested OK after crew found no trouble; 1622 line returned normal; coincident lightning strike shown in GIS across structure 019/088, patrol found no damage</t>
  </si>
  <si>
    <t>ME-2015-005</t>
  </si>
  <si>
    <t>Relayed - 05/14/15, 1359 CoCo-Balfour relayed, tested OK; MOM Balfour (812), Marsh &amp; Briones; rain, lightning; PG&amp;E phase A-B-C fault 18 mi from CoCo Sub near pole 002/040 between Marsh &amp; Briones; recommend begin patrol from Marsh towards Briones, +/- 3 mi; patrol found no damage</t>
  </si>
  <si>
    <t>PS-2015-010</t>
  </si>
  <si>
    <t>ETL.4680</t>
  </si>
  <si>
    <t>FULTON-IGNACIO #1</t>
  </si>
  <si>
    <t>Relayed - 05/14/15, 1408 Fulton-Ignacio 230kV relayed, tested OK; Calistoga Unit #1 separated on the trouble; rain; PG&amp;E phase C-G fault 4.2 mi from Ignacio near twr 36/172, +/- 1.0 mi; 1442 Calistoga Unit #1 paralleled; air patrol of entire line, no damage found, cause lightning</t>
  </si>
  <si>
    <t>FU-2015-030</t>
  </si>
  <si>
    <t>Relayed - 05/14/15, 1434 Bellota-Riverbank-MelonesSwSta relayed, tested OK; Tulloch PH separated; MOM Riverbank; rain, lightning; A-B-C fault 12.4 mi from Bellota near near structure 12/005, +/- 1 mi; 1508 Tulloch PH paralleled; patrol found flashed insulators at 12/78</t>
  </si>
  <si>
    <t>TE-2015-028</t>
  </si>
  <si>
    <t>Relayed - 05/14/15, 1444 Metcalf #2 &amp; #4-230/115kV transformers relayed, properly did not test; no customer interruption; rain, lightning; fault on Metcalf BK-4 possible due to a lightning strike on bank (although GIS shows no coincident strike) causing major damage, including oil spill being contained by SPCC ponds; no ETOR; 1606 BK-2 returned to service after visual inspection, review of relay targets (some issues found on the relay itself) &amp; manually testing OK (BK2 had a SYMPATHETIC TRIP ON BK 4 LOSS &amp; it was confirmed on daily call that relay mis-operated, wil follow closely &amp; probably replace in conjunction w/ relay replacements already scheduled on BK-4); 1806 BK-4 cleared to replace transformer; ETOR 06/15; eventID=11124</t>
  </si>
  <si>
    <t>ME-2015-007</t>
  </si>
  <si>
    <t>Relayed - 05/14/15, 1444 Metcalf #2 &amp; #4-230/115kV transformers relayed, properly did not test; no customer interruption; rain, lightning; fault on Metcalf BK-4 possible due to a lightning strike on bank (although GIS shows no coincident strike) causing major damage, including oil spill being contained by SPCC ponds; no ETOR; 1606 BK-2 returned to service after visual inspection, review of relay targets (some issues found on the relay itself) &amp; manually testing OK (BK2 had a SYMPATHETIC TRIP ON BK 4 LOSS &amp; it was confirmed on daily call that relay mis-operated, wil follow closely &amp; probably replace in conjunction w/ relay replacements already scheduled on BK-4); 1806 BK-4 cleared to replace transformer; ETOR 06/15; 07/29/15, 1925 BK4 returned to service after crews repaired ruptured corner weld; eventID=11124</t>
  </si>
  <si>
    <t>ME-2015-006</t>
  </si>
  <si>
    <t>Relayed - 05/14/15, 1548 Kern-Tevis-Stockdale-Lamont relayed, tested OK; MOM Tevis (6,719) &amp; Arvin Edison; AbobeSwSta-Lamont open ended at Lamont; Lamont-Grimmway-Malaga &amp; Lamont-Regulus PV Solar 115kV taps de-energized; Regulus PV Solar separated; MOM Lamont (6,356) &amp; Grimmway-Malaga; rain, lightning; C-G fault 4.2 mi from Lamont near twr 14/82 (ArvinTap), +/- 3 mi -summer config w/ WheelerRidge CB-142 open &amp; Lamont radial feed from Kern PP; no bus fault  detected &amp; Lamont CBs power failed as designed; patrol centered around target area found no cause, no damage</t>
  </si>
  <si>
    <t>MD-2015-023</t>
  </si>
  <si>
    <t>ETL.1942</t>
  </si>
  <si>
    <t>GRIMMWAY-MALAGA TAP</t>
  </si>
  <si>
    <t>Relayed - 05/14/15, 1602 Stanislaus-MelonesSwSta-Manteca #1-115kV relayed, tested OK; MOM Frogtown (5,955) &amp; Avena (2,063); Stanislaus PH tripped out of section; rain, lightning; 1854 Stanislaus PH paralleled; PG&amp;E phase C-G fault 29.1 mi from Melones twr 24/154, accuracy of Location: High; patrol found no damage</t>
  </si>
  <si>
    <t xml:space="preserve">TE-2015-029  </t>
  </si>
  <si>
    <t>Relayed - 05/14/15, 1606 Clay-Martell relayed, did not test; SUS Ione (681) &amp; Oleta (2,670); rain, lightning; 1613 manually tested line OK restoring Ione &amp; Oleta, line returned normal; B-C-G fault, multi-terminal line -fault loc 1: 2 mi from Clay on Ione near pole 0/14; fault loc 2: 2.2 mi from Clay near pole19/275, accuracy=med; patrol found no damage</t>
  </si>
  <si>
    <t>TE-2015-030</t>
  </si>
  <si>
    <t>Relayed - 05/14/15, 1615 ValleySprings-Clay 60kV relayed, tested OK; Buena Vista Bio Mass separated on the trouble; rain, lightning; PG&amp;E phase C-G fault 3 mi from Clay near pole 14/203, accuracy of Loc: High; patrol found no damage, believe lightning was cause</t>
  </si>
  <si>
    <t>TE-2015-031</t>
  </si>
  <si>
    <t>Relayed - 05/14/15, 1628 Mendocino-PhiloJct-Hopland 60kV relayed, tested OK; no customer interruption; rain, lightning; PG&amp;E phase A-G fault 2.34 mi from Hopland near pole 19/10, +/- 1.0 mi; patrol found no damage to facilities</t>
  </si>
  <si>
    <t>FU-2015-031</t>
  </si>
  <si>
    <t>Relayed - 05/14/15, 1705 &amp; 1744 Atlantic-GoldHill 230kV relayed, tested OK; no customer interruption; rain, lightning; PG&amp;E phase C-G fault 9.1 mi from Atlantic twds GoldHill near structure 026/113, +/- 1.0 mi; 1744 relay: PG&amp;E phase B to Grd fault 2.4 mi from Atlantic twds GoldHill near structure 019/083, +/- 1.0 mi; patrol 17/73 to 23/173 found no damage, lightning cause</t>
  </si>
  <si>
    <t>VD-2015-044</t>
  </si>
  <si>
    <t>Relayed - 05/14/15, 1713 Placer-GoldHill #2-115 relayed, tested OK; MOM Flint (2,054); rain, lightning; C-G fault 5.0 mi from Gold Hill twds Horseshoe near structure 014/097, +/- 1.0 mi; found flashed insulators at 13/93 due to lightning, create LCN to replace</t>
  </si>
  <si>
    <t>VD-2015-045</t>
  </si>
  <si>
    <t>VD-2015-046</t>
  </si>
  <si>
    <t>Relayed - 05/14/15, 1753 RioOso-Atlantic 230kV relayed, tested OK; no customer interruption; rain, lightning; C-G fault 6.9 mi from Atlantic near structure 010/044, +/- 1.0 mi; patrol 7/35 to 17/73B found no damage, lightning was cause</t>
  </si>
  <si>
    <t>VD-2015-047</t>
  </si>
  <si>
    <t>Relayed - 05/14/15, 2344 KernCanyon-Magunden-Weedpatch relayed, tested NG; SUS Wellfields (91, 3,549), RioBravo Hydro cogen, KernCanyon PH &amp; Sycamore; pole fire at 12kV level at 2/43; 05/15, 0023 Wellfields &amp; Sycamore restored; 0708 line returned to service after crew replaced damage pole 2/43; eventID=11129</t>
  </si>
  <si>
    <t>MD-2015-024</t>
  </si>
  <si>
    <t>Relayed - 05/15/15, 0353 RioOso-Lockeford relayed, tested OK; no customer interruption; rain; B-G fault 13 mi from Lockeford near twr 52/350; accuracy=med; patrol from 50/340 to 54/367, no problems found</t>
  </si>
  <si>
    <t>TE-2015-032</t>
  </si>
  <si>
    <t>Relayed - 05/17/15, 1400 Caribou-PlumasJct relayed, tested OK; Marble Tie separated; MOM E-Quincy (1,548) &amp; SierraPacific (Offline); rain, lightning; 1433 Marble tie paralleled; A-G fault 5.6 mi from Caribou PH near structure 005/009 (GIS shows strike around the same time, 1.3 mi away from this structure), +/- 2 mi; patrol found EVIDENCE OF LIGHTNING STRIKE BUT NO DAMAGE TO INSULATORS OR EQUIPMENT</t>
  </si>
  <si>
    <t>TM-2015-043</t>
  </si>
  <si>
    <t>Relayed - 05/17/15, 1434 HatCreek #1-Westwood relayed, tested OK; MOM HallsFlat &amp; Bogard (9); Mega separated; rain, lightning; A-B-C fault 2.7 mi from HallsFlatJct toward Westwood near pole 22/425, +/- 2 mi; patrol found no damage to facilities</t>
  </si>
  <si>
    <t>RM-2015-033</t>
  </si>
  <si>
    <t>Relayed - 05/17/15, 2041 Kingsburg-Lemoore relayed, tested OK; Guernsey-JacobsCorner sect of Guernsey-Henrietta de-energized due to Armstrong SwSta MOASs 37 &amp; 39 failing to close on restore power feature; MOM Guernsey (1,086) &amp; Hardwick (2,035); SUS ReserveOil (20) &amp; Armstrong; lightning; 05/18/15, 0133 manually closed Armstrong SwSta MOAS-37 restoring Reserve Oil &amp; Armstrong; 0136 manually closed Armstrong SwSta MOAS-39 energizing Guernsey-Henrietta; patrol found flashed &amp; shattered flower pot insulators found @ structure 18/14, notification created to replace</t>
  </si>
  <si>
    <t>FR-2015-026</t>
  </si>
  <si>
    <t>Relayed - 05/17/15, 2105 Reedley-Orosi relayed, tested NG; SUS SandCreek (1,647, 253,368) &amp; Dunlap (1,808, 291,088); weather cloudy, lightning; 2313 Reedley-DunlapJct manually tested OK; 2346 line manually tested OK from Reedley restoring Sand Creek &amp; Dunlap; 2347 line restored normal; A-B-C phase fault 6.1 mi from SandCreek tap twds Dunlap near pole # 013/004, +/- 1 mi; due to safety concerns patrol will be during daylight -NO TROUBLE FOUND ON PATROL</t>
  </si>
  <si>
    <t>FR-2015-027</t>
  </si>
  <si>
    <t>Forced - 05/18/15, 1614 to 1656 Glenn #2 (Glenn-JacintoJct) forced out per N-Valley D.O. request due to stolen ground straps on HamiltonA #1A &amp; #1B-60/12kV xfmr banks; SUS HamiltonA (1,084, 105,248); 1623 to 1759 HamiltonA 60kV tap cleared; 1802 HamiltonA restored</t>
  </si>
  <si>
    <t>TM-2015-0518</t>
  </si>
  <si>
    <t>Forced - 05/18/15, 1744 to 1759 Glenn #2-60kV (Glenn-JacintoJct) forced out per N-Valley D.O. request to close Hamilton "A" SW-75 dead; no customer interruption</t>
  </si>
  <si>
    <t xml:space="preserve">Relayed - 05/20/15, 1218 Mendocino-Redbud relayed, tested OK; no customer interruption; lightning; B-G fault 8.2 mi from Redbud near twr 34/165, +/- 2 mi; </t>
  </si>
  <si>
    <t>FU-2015-032</t>
  </si>
  <si>
    <t>Relayed - 05/20/15, 1252 DelMonte-Viejo relayed, tested OK; MOM Monterey NavyLab &amp; Hatton (5,322); weather clear; 1.72 mi from ViejoJct near pole 2/58, +/- 0.5 mile; tree branch pressing 60kV into DelMonte 2103; line later forced out for crew to lift branch &amp; inspect xarm; eventID=11137</t>
  </si>
  <si>
    <t>ML-2015-007</t>
  </si>
  <si>
    <t>Forced - 05/20/15, 1351 to 1730 DelMonte-Viejo 60kV (ViejoJct-Hatton) forced out to replace broken insulator at pole 3/61; no customer interruption; event ID=11137</t>
  </si>
  <si>
    <t>ML-2015-0584</t>
  </si>
  <si>
    <t>Relayed - 05/20/15, 1425 Caribou-Westwood relayed, tested OK; CollinsPine PH separated; MOM BigMeadows (2,605), Chester (1,649), LMUD &amp; HamiltonBranch (2,326); wind, rain; 1707 CollinsPine PH paralleled; A-B-C fault 20.4 mi from Cariboud PH near structure 020/407 (GIS Lightning program shows a strike around the same time, 0.06 (320') mi away from this structure), +/- 1 mi</t>
  </si>
  <si>
    <t>TM-2015-045</t>
  </si>
  <si>
    <t>Relayed - 05/21/15, 0024 RanchoSeco-Bellota #1-230kV open-ended after Rancho Seco CBs 210 &amp; 310 tripped; no customer interruption; rain; 0027 Path restored by SMUD operator, but SMUD personnel investigating trouble &amp; inability to close Rancho Seco CB-210 remotely</t>
  </si>
  <si>
    <t>VD-2015-NA1</t>
  </si>
  <si>
    <t>Relayed - 05/21/15, 0543 KingCity-Coburn #1-60kV relayed, tested OK; MOM Jolon (609) &amp; LosOsitos (5,248); weather clear; patrol found broken guy wire which broke loose at 3-pole structure 2/236, causing earlier King City-Coburn #1-60kV line to relay action; crew has made repairs with no damaged incurred to line itself</t>
  </si>
  <si>
    <t>ML-2015-009</t>
  </si>
  <si>
    <t>Forced - 05/21/15, 1837 to 1853 Pit#6Jct-RM 230kV forced out per Pit #5 PH operator request to complete Hydro test program (NG Pit #6 PH CB-362; SUS Pit #6 PH &amp; Pit #7 PH)</t>
  </si>
  <si>
    <t>RM-2015-034</t>
  </si>
  <si>
    <t>Forced - 05/22/15, 0610 to 1448 Barton-Airways-Sanger 115kV &amp; Sanger 115kV aux bus forced out to make repairs to NG Sanger SW-513; no customer interruption</t>
  </si>
  <si>
    <t>FR-2015-1051</t>
  </si>
  <si>
    <t>Forced - 05/22/15, 1054 to 1343 Bogue-RioOso 115kV open-ended after RioOso CB-522 forced out to repair NG air valve; no customer interruption</t>
  </si>
  <si>
    <t>TM-2015-0531</t>
  </si>
  <si>
    <t>Relayed - 05/22/15, 1657 Lerdo-Famoso relayed, tested OK (aware time=1726, no SCADA at Lerdo or Famoso); MOM CaweloC &amp; Famoso (615); MtPoso cogen separated; weather clear; 2304 MtPoso paralleled; B-G fault 6.8 mi from Lerdo near twr 6/58 at UltraPwr (OGLE) tap, +/- 1 mi; patrol reported bird contact at structure 7/69</t>
  </si>
  <si>
    <t>MD-2015-025</t>
  </si>
  <si>
    <t>ETL.7728</t>
  </si>
  <si>
    <t>OILFIELDS-SALINAS RIVER</t>
  </si>
  <si>
    <t>Forced - 05/23/15, 1722 to 1959 OilFields-SalinasRiver 60kV de-energized per SalinasRiver cogen (offline) request to perform work on its end; no customer interruption</t>
  </si>
  <si>
    <t>ML-2015-NA</t>
  </si>
  <si>
    <t>Relayed - 05/24/15, 0531 Drum-RioOso #1 relayed, tested OK (aware=0535); MOM Brunswick #1 115/12kV xfmr (7,128) &amp; DutchFlat #2 PH (offline); weather clear; B-G (high impedance) fault 9.5 mi from RioOso twd HalseyJct near structure 035/251, +/- 2.5 mi</t>
  </si>
  <si>
    <t>VD-2015-048</t>
  </si>
  <si>
    <t>Relayed - 05/25/15, 0242 RioOso-Woodland #1 relayed, tested OK; MOM KnightsLanding (1,111); weather clear; A-G fault 3.9 mi from Zamora Jct twds Madison near structure 028/176, +/- 1.5 mi; patrol rpts flashed/ broken insulators @ 29/177 that started a small fire, will create LCN to replace insulator string; no specific cause evident</t>
  </si>
  <si>
    <t>VD-2015-049</t>
  </si>
  <si>
    <t>Forced - 05/25/15, 0915 to 0932 Tesla-Tracy 115kV (Tesla-Leprino Foods) forced out per customer request to isolate windmill equipment at Ellis sub</t>
  </si>
  <si>
    <t>TE-2015-0897</t>
  </si>
  <si>
    <t>Relayed - 05/25/15, 1129 Drum-Summit #1 relayed, manually tested OK; no customer interruption; rain; A-B-C fault past Summit Meter Station on NV Energy side; patrolled between structures 32/233 to 38/275, no cause found</t>
  </si>
  <si>
    <t>VD-2015-050</t>
  </si>
  <si>
    <t>Relayed - 05/25/15, 1156 Corona-Lakeville open-ended after Lakeville CB-372 opened, didn't reclose; CB will not close remotely; windy, no customer interruption; 1407 line returned normal; per SysProt, no fault on line as confirmed by Corona CB-122 u-processor relays- Lakeville CB-372 need to be investigated why it tripped open; also ODN communication to the microprocessor relays were not connecting &amp; need resolution; Tech discovered NG reclosing relay</t>
  </si>
  <si>
    <t>FU-2015-033</t>
  </si>
  <si>
    <t>Relayed - 05/25/15, 1554 Wishon-Coppermine relayed, tested OK; MOM CraneValley PH (offline), San Joaquin #2 PH, San Joaquin #2 PH (offline, 1,047 customers), San Joaquin #3 PH, SanJoaquin #3 PH (offline), AG Wishon PH (offline) &amp; Auberry (4,894); weather clear; C-G fault 4.9 mi from C-mine twd Auberry tap near pole # 014/107, +/- 0.5 mi; air patrol found fire under struct 14/104; fire marshal unable to determine what caused fire</t>
  </si>
  <si>
    <t>FR-2015-028</t>
  </si>
  <si>
    <t>Relayed - 05/26/15, 0903 Kern-OldRiver #2 relayed, tested OK; MOM Carnation &amp; Panama; OldRiver One Solar &amp; SouthKern Solar tripped outa sect on trouble; weather clear; A-G fault 5.1 mi from OldRiver twd EisenJct near twr 17/243, +/- 1 mi; patrol rpts tree trimming activity @ 16/234, suspect it was cause</t>
  </si>
  <si>
    <t>MD-2015-026</t>
  </si>
  <si>
    <t>Forced - 05/26/15, 1100 to 1446 Corona-Lakeville 115kV open-ended after Lakeville CB-372 forced out to replace NG reclosing SEL-279 relay; no customer interruption</t>
  </si>
  <si>
    <t>FU-2015-0491</t>
  </si>
  <si>
    <t>Forced - 05/26/15, 1507 to 1839 Smartville 60kV tap forced out per Auburn D.O. request due to NG Smartville SW-95 (broken bolt on NEMA pad); no customer interruption</t>
  </si>
  <si>
    <t>TM-2015-NA</t>
  </si>
  <si>
    <t>Relayed - 05/27/15, 2134 Lerdo-Famoso relayed, tested NG; SUS CaweloC, Famoso (615, 36,900), UltraPwr cogen (offline); MtPoso cogen separated; weather clear; no SCADA at Famoso; 2234 Famoso restored via alt ET source; 2254 CaweloC restored; B-G (2x) fault 4.9  mi from Lerdo twd SW-125 near pole 4/35, +/- 1 mi; 5/28/15, 0106 to 1557 Lerdo-CaweloC cleared to replace downed poles 05/45 &amp; 05/46 caused by tractor (ET wire down); 1335 to 1515 Lerdo bus disconnect 133 cleared to repair NG drops; eventID=11147</t>
  </si>
  <si>
    <t>Relayed - 05/30/15, 1103 Borden-Coppermine relayed, tested OK; Friant PH separated &amp; due to summer setup, Coppermine 70kV main &amp; aux busses, AG Wishon 70kV bus, Friant-Coppermine, Coppermine-TivyValley, Wishon-Coppermine &amp; Wishon-SanJoaquin#3, RiverRock &amp; Auberry taps momentarily de-energized; MOM AG Wishon PH (offline), CraneValley PH (offline), SanJoaquin #1, #2 &amp; #3 PHs (offline), Cassidy (2,373), RiverRock (13), SJPH #2 (1,047), SJPH #3 (1,860), Coppermine (4,341) &amp; Auberry (4,894); weather clear; B-G, evolves to A-B phase to phase 0.8 mi from RiverRockJct SW-45 near structure 000/015, +/- 1 mi; 1224 Friant PH paralleled; RiverRock tap later cleared to repair broken pole 000/015 damaged by excavator; eventID=11154</t>
  </si>
  <si>
    <t>LB-2015-016</t>
  </si>
  <si>
    <t>FR-2015-029</t>
  </si>
  <si>
    <t>Forced - 05/30/15, 1332 to 1922 River Rock 70kV tap (Borden-Coppermine) forced out to replace pole 000/015 damaged by tractor; SUS RiverRock (12kV underbuild was damaged w/ wire down); no ET wire down; 06/01/15, 1016 RiverRock SW-75 closed restoring RiverRock after customer verified equipment status; eventID=11154</t>
  </si>
  <si>
    <t>LB-2015-0504</t>
  </si>
  <si>
    <t>Forced - 05/30/15, 1508 to 1544 Oleum-Martinez 115kV open ended after Oleum CB-120 forced out per OE recommendations for load &amp; directional checks on Martinez CB-122; no customer interruption</t>
  </si>
  <si>
    <t>PS-2015-0870</t>
  </si>
  <si>
    <t>Relayed - 05/30/15, 2316 Borden-Coppermine relayed, tested OK; Friant PH separated, Coppermine 70kV main &amp; aux busses, AG Wishon 70kV bus, Friant-Coppermine, Coppermine-TivyValley, Wishon-Coppermine &amp; Wishon-San Joaquin #3, RiverRock &amp; Auberry taps de-energized; MOM AG Wishon PH (offline), CraneValley PH (offline), San Joaquin #1 PH (offline), #2 PH (offline) &amp; #3 PH (offline), Cassidy, SanJoaquin #2 PH, SanJoaquin #3 PH, Coppermine &amp; Auberry; weather clear; A-B, then A-B-G double line to ground; multi-terminal line-fault loc 1: 0.8 mi from RiverRock Jct SW-45 near structure 000/015; fault loc 2: 1.4 mi from RiverRock Jct SW-49 near structure S000/013,+/- 2 mi; at structure 000/015 witnessed geese contacted distribution underbuild that caused momentary on 70kV</t>
  </si>
  <si>
    <t>LB-2015-017</t>
  </si>
  <si>
    <t>Forced - 05/31/15, 0930 to 1249 Herndon-Barton 115kV open ended after Barton CB-152 forced out due to suspected single phase condition; no customer interruption; no cause found</t>
  </si>
  <si>
    <t>FR-2015-030</t>
  </si>
  <si>
    <t>Relayed - 05/31/15, 2318 Stanislaus-Manteca #2 relayed, tested OK; no customer interruption; weather clear; C-G fault 44 mi from StanislausPH near Avena sub @ structure 44/275, +/- 2 mi; ground patrol found at 43/275A found hawk's nest, suspect debris contacted line; no damage, will remove nest</t>
  </si>
  <si>
    <t>TE-2015-034</t>
  </si>
  <si>
    <t>Relayed - 06/01/15, 0420 DelMonte-FortOrd #2-60kV relayed, tested OK; no customer interruption; weather cloudy; PG&amp;E phase B-C fault 4.5 mi from Del Monte near structure 4/65, +/- 0.5 mi; patrol found no cause, no damage half mile either side of target area</t>
  </si>
  <si>
    <t>ML-2015-008</t>
  </si>
  <si>
    <t>Relayed - 06/01/15, 0754 Lakeville #2-60kV relayed, tested OK; Cotati-PetulamaA remained de-energized; MOM PetalumaA (1,245); weather clear; PG&amp;E phase C-G evolved into A-B-C fault 3.35 mi from Lakeville or 0.8 mi from Lakeville Jct twd PetA near  3/69, +/- 0.5 mi; 0950 Cotati-PetalumaA returned to service; 1035 to 1709 LakevilleJct-PetalumaA cleared to repair damaged conductor, insulator &amp; guy wire at pole 4/85 due to avian contact; eventID=11161</t>
  </si>
  <si>
    <t>FU-2015-034</t>
  </si>
  <si>
    <t>Relayed - 06/01/15, 1919 RockCreek-Poe 230kV relayed, tested OK; on the trouble Poe PH Unit #1 &amp; RockCreek PH Unit #1 separated; no customer interruption; weather clear; eventID=11174</t>
  </si>
  <si>
    <t>TM-2015-046</t>
  </si>
  <si>
    <t>Forced - 06/01/15, 2202 RockCreek-Poe 230kV forced out due to single phasing condition; on trouble BucksCreek PH islanded feeding BucksCreek; no customer interruption; 06/02/15, 0405 line returned to service; 0836 BucksCreek PH CB-232 closed ending island condition; eventID=11174</t>
  </si>
  <si>
    <t>Forced - 06/01/15, 2219 Poe-RioOso 230kV forced out due to single phasing condition; no customer interruption; 6/02/15, 0455 to 1630 RioOso #1-230kV bus cleared to repair 'B' phase jumper due to single phase condition on RioOso SW-237; no customer interruption; 0400 Poe-RioOso returned to service; eventID=11174</t>
  </si>
  <si>
    <t>TM-2015-0574</t>
  </si>
  <si>
    <t>Relayed - 06/02/15, 1858 Palermo #1 &amp; #2-115kV busses relayed, tested OK; Woodleaf &amp; SlyCreek PHs &amp; Deadwood Creek separated; Caribou-Palermo, Palermo-Pease, Palermo-Nicolaus &amp; Palermo-Bogue 115kV open-ended at Palermo; Palermo-Wyandotte 115kV de-energized; Woodleaf-Palermo 115kV islanded w/ Forbestown PH feeding Kanaka; MOM Wyandotte (17,094); weather clear; 1924 Forbestown PH manually tripped ending island condition &amp; Woodleaf-Palermo returned to service restoring Kanaka; MOM Kanaka (725); caused by failed Palermo #1-115kV bus potential transformer</t>
  </si>
  <si>
    <t>TM-2015-047</t>
  </si>
  <si>
    <t>BK2_Palermo</t>
  </si>
  <si>
    <t>Forced - 06/02/15, 1948 to 2120 Palermo #2-230/115kV xfmr forced out due to fire (METERING POT ON 115KV BUS BLEW UP &amp; ON FIRE); no customer interruption</t>
  </si>
  <si>
    <t>Forced - 06/03/15, 0951 to 1841 Palermo-Nicolaus 115kV open-ended after Palermo CB-162 forced out to clean oil contaminated insulators caused by Palermo #1-115kV bus blown PT; no customer interruption</t>
  </si>
  <si>
    <t>TM-2015-0581</t>
  </si>
  <si>
    <t>Forced - 06/04/15, 0832 to 1607 Metcalf-CoyotePP 115kV forced out for emergency customer work; SUS Coyote PP</t>
  </si>
  <si>
    <t>ME-2015-0471</t>
  </si>
  <si>
    <t>Relayed - 06/04/15, 1348 Caribou-TM 230kV relayed, tested NG; on the trouble Caribou SPS properly initiated; Caribou 230kV bus relayed out of section; Caribou #2 PH Unit #4, Unit #5 &amp; ButtValley PH separated; Caribou-ButtValley 115kV &amp; Caribou #9-230/12kV xfmr de-energized; SUS Belden PH (offline) &amp; Caribou #2 PH (offline), CollinsPine (offline), MtLasson Power (offline) &amp; Caribou #1 PH (offline); lightning; PG&amp;E phase A-B fault 33 mi from Table or 21.3 from Caribou PH near structure 28/205, +/- 2 mi; 1716 Caribou CB-292 forced out due to NG trip coil; 1750 Caribou-TM returned to service, flashed insulator found on twr 29/209, line OK for service; 1756 Caribou-ButtValley energized; 1759 Caribou #9-230/12kV energized; 1806 Caribou #2 PH Unit #4 paralleled; 1811 Caribou #2 PH Unit #5 paralleled; 1818 ButtValley PH paralleled; 06/05/15, 0034 Caribou CB-292 returned to service after NG trip coil was replaced, but will need another clearance to effect further needed repairs; eventID=11163</t>
  </si>
  <si>
    <t>TM-2015-0592</t>
  </si>
  <si>
    <t>Relayed - 06/04/15, 2104 FrenchMeadows-MiddleFork relayed, tested OK; FrenchMeadows &amp; HellHole PHs separated; MOM HellHole; weather clear; 2326 HellHole PH paralleled; B-C fault, 13.0 mi from MiddleFork (0.1 mi from FrenchMeadows PH) near structure 000/001, + 1.0 mi; 06/05/15, 0004 FM PH paralleled; patrol from 0/1 to 12/237, found flashed insulator at 0/11, lightning caused</t>
  </si>
  <si>
    <t>VD-2015-051</t>
  </si>
  <si>
    <t>Relayed - 06/05/15, 1355 Drum-Summit #2 relayed, tested OK; no customer interruption; lightning; A-B-C fault 6 mi from Summit Metering Station on NV Energy side of line, i.e., no patrol necessary</t>
  </si>
  <si>
    <t>VD-2015-052</t>
  </si>
  <si>
    <t>Relayed - 06/05/15, 1359 Spaulding-Summit relayed, tested OK; MOM Summit (1,759) &amp; CiscoGrove; Tamarack sub offline &amp; not interrupted; rain, lightning; A-G fault 0.50 mi from Summit twd Tamarack near structure 19/603 (based on GIS - could not establish remote communication to relay at Spaulding CB-40), +/- 0.5 mi</t>
  </si>
  <si>
    <t>VD-2015-053</t>
  </si>
  <si>
    <t>Relayed - 06/05/15, 1414 Donnells-Curtis relayed, tested OK; SpringGap PH (1,702, 212,750), Beardsley PH, Donnells PH &amp; Fiberboard cogen separated on trouble; MOM Miwuk (7,509, 52,563 CMins due to CB-112 autos being cut out per ILIS) &amp; SandBar (offline); lightning; 1515 Beardsley PH paralleled; 1547 Fiberboard cogen paralleled; 1606 Donnells PH paralleled; 1654 SpringGap PH paralleled; ABC fault 25.8 mi from Curtis near structure 001/000 (1 mi from Donnells PH), +/- 1 mile; patrolled from Donnells PH to 2/4, found no damage</t>
  </si>
  <si>
    <t>TE-2015-035</t>
  </si>
  <si>
    <t>Relayed - 06/05/15, 1421 Colgate-Alleghany relayed, tested OK; MOM Columbia Hill (1,135), Pike City (439) &amp; Alleghany (1,231); rain; A-B-C fault 15.0 mi from Colgate(near Pike City)- lightning in area around the same time near structure 14/386 (patrol towards Alleghany), +/- 3 mi</t>
  </si>
  <si>
    <t>TM-2015-048</t>
  </si>
  <si>
    <t>Relayed - 06/05/15, 1441 CoCo-Balfour relayed, tested OK; MOM Marsh, Briones &amp; Balfour (811); weather clear; A-C fault 18.4 mi from CoCo Sub near pole 002/041 bet Marsh &amp; Briones -patrol from Marsh twd Briones, +/- 1 mi; similar to fault location provided for momentary on 05/14/15</t>
  </si>
  <si>
    <t>PS-2015-011</t>
  </si>
  <si>
    <t>Relayed - 06/05/15, 1729 &amp; 1735 Wishon-Coppermine relayed, tested OK &amp; Wishon-SJ#3 de-energized; MOM CraneValley PH (offline), SJPH #2 (1,047), SanJoaquin #2 PH (offline), SJPH #3, SanJoaquin #3 PH (offline), AGWishon PH (offline) &amp; Auberry (4,894); lightning; PG&amp;E phase AB-G fault 17 mi from Coppermine (3 mi from WishonPH) near structure 003/023 (not very accurate); patrol found structure 11/70 w/ flashed insulator bottom phase, OK for service</t>
  </si>
  <si>
    <t>FR-2015-032</t>
  </si>
  <si>
    <t>Relayed - 06/05/15, 1729 &amp; 1735 Wishon-Coppermine relayed, tested OK &amp; Wishon-SJ#3 de-energized; MOM CraneValley PH (offline), SJPH #2 (1,047), SanJoaquin #2 PH (offline), SJPH #3, SanJoaquin #3 PH (offline), AGWishon PH (offline) &amp; Auberry (4,894); lightning; patrol found structure 11/70 w/ flashed insulator bottom phase, OK for service</t>
  </si>
  <si>
    <t>Relayed - 06/05/15, 1729 &amp; 1735 Wishon-Coppermine relayed, tested OK &amp; Wishon-SJ#3 de-energized; MOM CraneValley PH (offline), SJPH #2 (1,047), SanJoaquin #2 PH (offline), SJPH #3, SanJoaquin #3 PH (offline), AGWishon PH (offline) &amp; Auberry (4,894); lightning; patrol found structure 11/79 w/ flashed insulator bottom phase, OK for service; also found flashed insulators at 0/12, 0/15 &amp; 1/16</t>
  </si>
  <si>
    <t>FR-2015-033</t>
  </si>
  <si>
    <t>Relayed - 06/05/15, 1902 Drum-GV-Weimar relayed, tested OK &amp; Weimar#1 de-energized; Rollins PH, Oxbow PH &amp; Alta PH Unit #1 separated; MOM BonnieNook (1,033), CapeHorn, Weimar (2,119), ShadyGlen (2,616) &amp; Foresthill (2,624); lightning; 2013 Rollins PH paralleled; 2059 Oxbow PH paralleled; Sys Prot reports trouble w/ relay comunications at Drum PH; A-B-C fault,  multi-terminal line; fault loc #1: near structure 021/494; fault loc 2: 3.4 mi from RollinsPH Tap twd GrassValley near structure B20/458, +/- 2 mi</t>
  </si>
  <si>
    <t>VD-2015-056</t>
  </si>
  <si>
    <t>Relayed - 06/05/15, 1929 Higgins-Bell 115kV relayed, tested OK; no customer interruption; lightning; A-G fault 6.6 mi from Bell near structure 031/235 (LIGHTNING IN AREA), +/- 1 mi</t>
  </si>
  <si>
    <t>VD-2015-054</t>
  </si>
  <si>
    <t xml:space="preserve">Relayed - 06/05/15, 1930 MiddleFork-Gold Hill relayed, tested OK; Ralston &amp; MiddleFork PHs separated; lightning; 1933 Middlefork PH paralleled; A-G-T  fault 28.4 mi from MiddleFork PH near structure 28/216, +/- 1 mi; </t>
  </si>
  <si>
    <t>VD-2015-055</t>
  </si>
  <si>
    <t>Relayed - 06/05/15, 1938 Bell-Placer relayed, tested NG; no customer interruption; lightning; ET wire down bet poles 4/30-31; 1942 manually tested NG; A-B-C fault 0.77 mi  from Placer (GIS shows lightning) near structure 004/031, +/- 0.5 mi; 06/06/15, 0028 to 0558 line cleared to replace wire &amp; NG top phase insulator on pole 4/30; eventID=11176</t>
  </si>
  <si>
    <t>VD-2015-057</t>
  </si>
  <si>
    <t xml:space="preserve">Relayed - 06/05/15, 1953 &amp; 1956 Caribou-TM 230kV relayed, tested OK, remained open ended at CaribouPH; Caribou SPS properly initiated; Caribou#2 PH Unit#4, Unit#5, Belden PH &amp; ButtValley PH separated; Caribou-ButtValley de-energized; MOM Caribou#2 PH (offline), CollinsPine (offline), MtLassonPwr (offline) &amp; Caribou#1 PH (offline); lightning; 2005 Caribou-TM returned to service; 2017 Caribou-BV energized; 2025 Caribou#2 PH Units #4 &amp; #5 paralleled; 2024 ButtValley PH paralleled; C-G fault 13.4 mi from TM (GIS shows lightning in area) near structure 48/345, +/- 2 mi; </t>
  </si>
  <si>
    <t>TM-2015-049</t>
  </si>
  <si>
    <t xml:space="preserve">Relayed - 06/05/15, 1957 MiddleFork-GoldHill relayed, tested OK; Ralston PH not yet paralleled from earlier relay @ 1930; MiddleFork PH separated again; lightning; 1959 Middlefork PH paralleled; 2027 Ralston PH paralleled; PG&amp;E phase A-G fault 21.04 mi from MiddleFork PH near structure 19/159, +/- 1 mi; </t>
  </si>
  <si>
    <t>VD-2015-058</t>
  </si>
  <si>
    <t>Relayed - 06/05/15, 2019 &amp; 2022 Paradise-TM 115kV relayed, tested OK; no customer interruption; lightning; 2019 fault: PG&amp;E phase C-G 2.7 mi from TM near structure 058/400 (lightning in area), +/- 2 mi; at 2022 fault: PG&amp;E phase A-G 0.86 mi from TM near structure 060/0408 (lightning in area), +/- 2 mi</t>
  </si>
  <si>
    <t>TM-2015-050</t>
  </si>
  <si>
    <t>TM-2015-051</t>
  </si>
  <si>
    <t>Relayed - 06/05/15, 2025 Centerville-TM-Oroville 60kV relayed, tested OK; MOM Clark Rd (1,462); lightning; PG&amp;E phase A-B-C fault 17.2 mi from TM near structure 003/075 (LIGHTNING NEAR TOWER 005/115, about 14.1 miles away from TM), +/- 3 mi</t>
  </si>
  <si>
    <t>TM-2015-052</t>
  </si>
  <si>
    <t>Relayed - 06/06/15, 1749 Colgate-RioOso relayed, tested OK; ColgatePH Unit #2 separated; no customer interruption; lightning in area, but GIS shows 1702 time near ColgatePH; 1750 ColgatePH Unit #2 paralleled; B-G fault  13.5 mi from RioOso near structure 038/173, +/- 1 mi; patrols from 0/1 to 16/74 to 26/123 to 52/233 , no apparent cause or damage found, suspect lightning as cause</t>
  </si>
  <si>
    <t>TM-2015-053</t>
  </si>
  <si>
    <t>Forced - 06/07/15, 1952 to 2018 Wishon-San Joaguin#3-70kV open ended after SJPH#3 CB-12 forced out for DO switching; no customer interruption</t>
  </si>
  <si>
    <t>FR-2015-1106</t>
  </si>
  <si>
    <t>Relayed - 06/08/15, 1047 VacaDixon CB-932 tripped due to low air pressure; no customer interruption; 1238 CB-932 returned to service after crew repaired air compressor tube leak</t>
  </si>
  <si>
    <t>VD-2015-059</t>
  </si>
  <si>
    <t>Relayed - 06/08/15, 1248 Kern-Westpark #2 open-ended after Westpark CB-122 tripped, reclosed by autos; no customer interruption; weather clear; no uprocessor relays on this CB 122 terminal, hence fault location unavailable; CAUSE FOR INADVERTENT TRIP - FOUND NO EVIDENCE OF WILDLIFE ENCROACHMENT, BUT CONDUIT RUNNING INTO CB-122 HAD NO WILDLIFE GUARD &amp; WAS LARGE ENOUGH FOR SMALL ANIMAL TO GET IN</t>
  </si>
  <si>
    <t>MD-2015-028</t>
  </si>
  <si>
    <t>Relayed - 06/08/15, 2003 Sobrante-'G' #2-115kV relayed, tested OK after El Cerrito 'G' 115kV bus section 'H' de-energized due to animal contact on 12kV bus (SQUIRREL ACROSS C PHASE BUSHING ON BK4-D/2); SUS ElCerrito 'G' #4-115/12kV xfmr (39,479, 4,482,040); MOM ElCerrito 'G' 115/12kV BK-6; weather clear; 2113 ElCerrito 'G' 115kV bus section 'H' &amp; #4-115/12kV xfmr energized; 2147 El Cerrito 'G' 115kV bus returned to normal; substation personnel working to find replacement bushing and/or 12kV breaker; eventID=11179</t>
  </si>
  <si>
    <t>PS-2015-012</t>
  </si>
  <si>
    <t>Forced - 06/09/15, 0641 to 1500 GoldHill #1-60kV forced out to repair leaning pole 8/103 (identified on a job walk as a safety issue) that has 21kV under build (Clarksville 2105) on it</t>
  </si>
  <si>
    <t>VD-2015-0781</t>
  </si>
  <si>
    <t>Relayed - 06/09/15, 1636  Humboldt-Trinity 115kV relayed, tested OK; no customer interruption; rain, lightning; PG&amp;E phase A-G fault 20 mi from Trinity near structure 065/002, +/- 1.0 mi; patrol conducted around targeted area, no identified cause, but probably lightning that also resulted in fire in area</t>
  </si>
  <si>
    <t>RM-2015-035</t>
  </si>
  <si>
    <t>Relayed - 06/09/15, 1753 Delta-MtnGateJct (MtnGateJct-Antler) relayed, tested OK; MOM Antler; Antler-Delta sect de-energized on trouble; no customer interruption; rain, lightning; 1855 Antler-Delta manually tested OK; 1902 line returned normal; FLASHED INSULATOR ONE BELL OUT OF FIVE ON STRUCTURE 7/106 (two pole DDE) due to lightning strike</t>
  </si>
  <si>
    <t>RM-2015-036</t>
  </si>
  <si>
    <t>Relayed - 06/09/15, 1832 Coleman-RedBluff 60kV relayed, tested OK; MOM Dairyville (711), Vina (142) &amp; LosMolinos (2,161); lightning; PG&amp;E phase A-B-C fault 1.8 mi from Coleman PH near pole 1/32, +/- 0.5 mi; confirmed lightning and @ 1/22, 1/24 &amp; 1/25 found flashed insulators, immediate (90 day) tag created to replace</t>
  </si>
  <si>
    <t>RM-2015-037</t>
  </si>
  <si>
    <t>Forced - 06/09/15, 2304 Kern-Westpark #2 open-ended after Westpark CB-122 forced out to troubleshoot CB, perform mech service &amp; install fault recorder; no customer interruption; 06/12/15, 2238 CB-122 returned to service after new CB installed &amp; line side PT replaced</t>
  </si>
  <si>
    <t>MD-2015-0587</t>
  </si>
  <si>
    <t>Relayed - 06/10/15, 0010 CrazyHorseCanyonSwSta-Salinas-Soledad #2-115kV relayed, tested OK; no customer interruption; weather cloudy; PG&amp;E phase A-G fault 15 miles from Natividad SW-119 toward Soledad near twr 15/078, +/- 1 mi; remnants of a mylar balloon found at 15/77, no damage found</t>
  </si>
  <si>
    <t>Relayed - 06/10/15, 0454 Newark-Livermore 60kV relayed, tested OK, as did Radum-Vallecitos 60kV; no customer interruption; rain; PG&amp;E phase B-G fault 16.30 mi from Newark near structure B004/096, +/- 2 mi; patrol found avian debris (nest) at base of pole B004/096 (SW-55), LCN created to remove nest</t>
  </si>
  <si>
    <t>NE-2015-003a</t>
  </si>
  <si>
    <t>Relayed - 06/10/15, 0454 Radum-Vallecitos 60kV relayed, tested OK (as did Newark-Livermore 60kV); MOM Iuka; rain; patrol found avian debris (nest) at base of pole B004/096 (SW-55), LCN created to remove nest</t>
  </si>
  <si>
    <t>NE-2015-003b</t>
  </si>
  <si>
    <t>Relayed - 06/10/15, 1609 Taft-ChalkCliff relayed, tested OK; Chalk Cliff Cogen &amp; University Cogen separated; no customer interruption; lightning; A-G fault 4 mi from TAFT outside ChalkCliff &amp; University cogens vicinity, +/- 1 mi; line forced out next day to repair flashed insulator at tower 4/64A; eventID=11187</t>
  </si>
  <si>
    <t>MD-2015-029</t>
  </si>
  <si>
    <t>Forced - 06/11/15, 0957 to 1508 Taft-ChalkCliff forced out to repair flashed insulator at tower 4/64A; no customer interruption, had relayed, tested OK yesterday @ 1609; eventID=11187</t>
  </si>
  <si>
    <t>MD-2015-0597</t>
  </si>
  <si>
    <t>Forced - 06/11/15, 2253 Martinez-Sobrante 115kV forced out from scheduled work to repair NG AlhambraJct SW-137; no customer interruption; 06/12/15, 1353 line returned to service after crew jumpered NG Alhambra Jct SW-137</t>
  </si>
  <si>
    <t>PS-2015-0826</t>
  </si>
  <si>
    <t>Relayed - 06/12/15, 0617 Tesla-StocktonCogen relayed, tested OK; ThermalEnergy &amp; Ripon &amp; SanJoaquin cogens separated; no customer interruption; GIS showing no lightning in area; C-G fault 3 mi from Tesla near pole 3/1, accuracy=med; 0620 SanJoaquin paralleled; 0623 Ripon paralleled; 0950 Thermal Energy paralleled; patrol from 0/10 to 4/10  found found small grass fire @ 3/11, but no specific cause</t>
  </si>
  <si>
    <t>TE-2015-036</t>
  </si>
  <si>
    <t>Relayed -- 06/12/15, 1331 Llagas-Hollister relayed, tested OK; no customer interruption; weather clear; B-Ground (Relay C-Ground) fault 1.59 mi from Llagas near twr 021/136, +/- 0.5 mi; bird contact @ 21/137</t>
  </si>
  <si>
    <t>ME-2015-008</t>
  </si>
  <si>
    <t>Forced - 06/13/15, 0523 to 2136 RM-TM #1-500kV forced out due to inadequate line protection (failed ccvt); no customer interruption; COI limited to 3,300MW n2s, remains 3,200MW s2n; replaced, tested &amp; released new CCVT &amp; secondary wiring</t>
  </si>
  <si>
    <t>RM-2015-0321</t>
  </si>
  <si>
    <t xml:space="preserve">Relayed - 06/14/15, 2106 Colgate-Smartville #2-60kV relayed, tested OK; Narrows #2 PH separated on the trouble; MOM Narrows (7,595); weather clear; 2109 Narrows #2 PH paralleled; PG&amp;E A-G fault 9.1 mi from Colgate Sw Sta near structure 008/101, +/- 2 mi;  </t>
  </si>
  <si>
    <t>TM-2015-055</t>
  </si>
  <si>
    <t>Relayed - 06/16/15, 1040 Martinez-Sobrante relayed, did not test due to scheduled non-test (PS15-0836, RE-INSULATE STRUCTURES 13/72 THRU 13/76); MOM Alhambra (6,708); weather clear; B-G fault 14.4 mi from Sobrante, +/- 1 mi; 1124 line returned to service; 1142 non-test re-established &amp; crew assumed same; BIRD DROPPED MATERIAL ONTO T-LINES, MATERIAL CAUGHT FIRE, DROPPED TO THE GROUND CAUSING FIRE BET TWR 8/58-59. FIRE EXTINGUISHED @ 1145; eventID=11194</t>
  </si>
  <si>
    <t>PS-2015-014</t>
  </si>
  <si>
    <t>Relayed - 06/18/15, 2048 (aware time=2111) Wishon-SanJoaquin #3-70kV relayed, tested NG; SUS SanJoaquin #2 PH (offline; 1,047, 267,388), SanJoaquin #3 PH (offline, 1,860, 269,700) &amp; CraneValley PH (offline); weather clear; two faults occurred ~20 sec apart; CB-32 apparently reclosed OK after Fault #1 &amp; 20 sec later tested NG; Fault #1: A-B 3.8 mi from Wishon PH close to SJPH#2, +/- 1.0 mi; Fault #2: A-G, 2.0 mi from Wishon PH, close to SJPH #2 PH, +/- 1.0 mi;  06/21/15, 1630 line returned to service after crew replaced damaged insulators at pole 5/3, replaced pole 5/15, repaired ET wire down, replaced insulators &amp; reframed pole 6/3 &amp; re-sagged conductor at pole 6/2, restoring SJPH #2 P.H., SJPH #3 &amp; CraneValley PH; eventID=11198</t>
  </si>
  <si>
    <t>FR-2015-034</t>
  </si>
  <si>
    <t>Relayed - 06/20/15, 1346 Lerdo-KernOil-7th Standard 115kV relayed, tested OK; on the trouble Lerdo-Famoso 115kV de-energized; MtPoso cogen separated; MOM Lerdo (993) &amp; CaweloC; weather clear; 2040 MtPoso cogen parallel; PG&amp;E phase C-G fault 1.92 mi from Lerdo twd KERN OIL - 7TH STANDARD SUSBSTATIONS, +/- 1 mi; patrol of entire line found no cause, no damage</t>
  </si>
  <si>
    <t>MD-2015-030</t>
  </si>
  <si>
    <t>Relayed - 06/20/15, 1449 Temblor-SLO relayed, did not test by design; SUS CarrizoPlains; weather clear; 1456 line manually tested OK, restoring CarrizoPlains; PG&amp;E phase B-C fault 20 mi from SLO near structure 37/217, +/- 2 mi</t>
  </si>
  <si>
    <t>MD-2015-031</t>
  </si>
  <si>
    <t>Relayed - 06/20/15, 1508 Temblor-SLO 115kV relayed, did not test by design; SUS CarrizoPlains (348, 47,232); weather clear; 1733 Temblor-CarrizoPlains manually tested OK, restoring Carrizo Plains; 2339 CarrizoPlains-SLO manually tested OK; 06/21/15, 0016 line returned to service, fire was the cause</t>
  </si>
  <si>
    <t>MD-2015-032</t>
  </si>
  <si>
    <t>Relayed - 06/20/15, 1544 MorroBay-SolarSwSta#1-230kV relayed, did not test by design; no customer interruption; weather clear; 1549 line manually tested OK;Calfire reports Parkhill fire in SLO area; per eSLIC, fire at TWR 23/101-26/114; PG&amp;E phase A-B fault 18.2 mi from MorroBay near structures 016/069 &amp; 016/071, +/- 1 mi</t>
  </si>
  <si>
    <t>DW-2015-012a</t>
  </si>
  <si>
    <t>Relayed - 06/20/15, 1544 MorroBay-SolarSwSta#2-230kV relayed, did not test by design; no customer interruption; weather clear; 1550 line manually tested OK; Calfire reports Parkhill fire in SLO area; per eSLIC, fire at TWR 23/101-26/114; PG&amp;E phase A-B fault 18.2 mi from MorroBay near structure 016/068 &amp; 016/069, +/- 1 mi</t>
  </si>
  <si>
    <t>DW-2015-013a</t>
  </si>
  <si>
    <t>Relayed - 06/20/15, 1552 MorroBay-SolarSwSta#2-230kV relayed, did not test by design; no customer interruption; weather clear; 2310 line manually tested OK; 2311 line returned to service; Calfire reports Parkhill fire in SLO area; per eSLIC, fire at TWR 23/101-26/114</t>
  </si>
  <si>
    <t>DW-2015-013b</t>
  </si>
  <si>
    <t>Relayed - 06/20/15, 1553 MorroBay-SolarSwSta #1-230kV relayed, did not test by design; no customer interruption; weather clear; P15 limited to: LBN=Pbase+IRAS, LBS=Pbase+IRAS-1,600MW &amp; MWN=Pbase+IRAS-1,650MW; 2258 line manually tested OK; 2306 line returned to service; Calfire reports Parkhill fire in SLO area; per eSLIC, fire at TWR 23/101-26/114</t>
  </si>
  <si>
    <t>DW-2015-012b</t>
  </si>
  <si>
    <t>Relayed - 06/21/15, 0317 Pease-RioOso 115kV relayed, tested NG; MOM Olivehurst; weather clear; 0907 line cleared to replace Olivehurst MOAS-159 insulators, jumper out center phase &amp; cut potential transformer in clear; Olivehurst MOAS-159 PT is NG due to catastrophic failure; 50 acre fire at location extinguished; Olivehurst MOAS-159 now dead operation only until PT is returned to service; 1158 line returned to service, COE created for MOAS; eventID=11199</t>
  </si>
  <si>
    <t>TM-2015-054</t>
  </si>
  <si>
    <t>Relayed - 06/22/15, 0614 Pittsburg-Kirker-USP relayed, tested OK; MOM Kirker &amp; USP; weather clear; starts as B-G fault, evolves into B-C-G, then finally 3-phase fault 7 mi from Pittsburg PP near 001/012, +/- 2 mi; per eSLIC &amp; daily call, SOMETHING GOT INTO TWR 1/17, NOTHING THERE NOW- POSSIBLE BIRD CONTACT, but no carcous</t>
  </si>
  <si>
    <t>Relayed - 06/23/15, 0823 Manteca 115/60kV BK-3 open ended on low side during scheduled work to exercise Manteca CB-62 via swlog TE-2015-0888; Manteca #1 &amp; Manteca-Louise 60kV lines de-energized, both manually restored 1 minute later; MOM BantaCarbona, Westley (1,661), Gronemeyer &amp; Louise; eventID=11201</t>
  </si>
  <si>
    <t>TE-2015-037</t>
  </si>
  <si>
    <t>Relayed - 06/23/15, 1355 Nicolaus-Marysville relayed, tested OK; MOM Plumas (7,839); weather clear; A-B-C phase fault 9.1 mi from E-Nicolaus near structure 009/207, +/- 1 mi; patrol from 7/154 to 10/223 found no problems</t>
  </si>
  <si>
    <t>Relayed - 06/24/15, 0407 Pit #1-Cottonwood 230kV relayed, tested OK; Burney Forest Power separated on the trouble; weather clear; 1131 BFP paralleled; PG&amp;E phase C-G fault 1.0 mi from Pit #1 PH near structure 000/007, +/- 1.0 mi; air patrol from Pit#1 PH to 5 miles w/ no findings</t>
  </si>
  <si>
    <t>RM-2015-038</t>
  </si>
  <si>
    <t>Forced - 06/24/15, 0901 to 1031 Martinez-ShellOil #2-115kV forced out to add SG6 gas to Martinez CB-182; no customer interruption</t>
  </si>
  <si>
    <t>PS-2015-1157</t>
  </si>
  <si>
    <t>Forced - 06/24/15, 2032 to 2310 Eastshore-SanMateo 230kV open ended after SanMateo CB-222 forced out to inspect/repair CCVT cable conduit damaged by contractor backing into such Inside San Mateo sub; no customer interruption; 06/25/15, 0020 SanMateo CB-222 returned to service after crew repaired CCVT cable &amp; completed testing of Set "A" &amp; "B" relays</t>
  </si>
  <si>
    <t>SA-2015-NA</t>
  </si>
  <si>
    <t>Forced - 06/25/15, 1725 Hammer-CountryClub 60kV open ended after Hammer CB-32 opened for flow limit mitigation; no customer interruption; 06/26/15, 0217 Hammer CB-32 returned to service</t>
  </si>
  <si>
    <t>TE-2015-0</t>
  </si>
  <si>
    <t>Forced - 06/25/15, 2017 to 2111 Britton-MontaVista 115kV open-ended after Britton CB-112 opened to direction &amp; load check its line relays</t>
  </si>
  <si>
    <t>ME-2015-NA</t>
  </si>
  <si>
    <t>BK5_SanMateo</t>
  </si>
  <si>
    <t>Relayed - 06/26/15, 1403 SanMateo #5-230/115kV transformer relayed, tested OK; no customer interruption; weather clear; suspect wiring or inputs to relay</t>
  </si>
  <si>
    <t>Forced - 06/26/15, 1503 Hammer-CountryClub 60kV open-ended after Hammer CB-32 opened for flow limit mitigation; no customer interruption; 06/27/15, 0105 Hammer CB-32 returned to service</t>
  </si>
  <si>
    <t>Forced - 06/26/15, 1928 to 2303 OroLoma-Canal #1-70kV (Canal-SantaRita) forced out for crew to replace NG insulator at pole 23/3, suspected carpole; no customer interruption; eventID=11211</t>
  </si>
  <si>
    <t>LB-2015-0</t>
  </si>
  <si>
    <t>Forced - 06/26/15, 2328 Poe-RioOso 230kV forced out due to inadequate line protection; no customer interruption; 06/27/15, 2159 line in service, techs installed temp line protection relays at Poe PH</t>
  </si>
  <si>
    <t>TM-2015-0</t>
  </si>
  <si>
    <t>Relayed - 06/29/15, 1310 Lerdo-Kern Oil-7th Standard 115kV relayed, tested OK; on the trouble Lerdo-Famoso 115kV de-energized &amp; MtPoso cogen separated; MOM Ultra Power cogen (offline), Lerdo (993) &amp; Cawelo 'C'; weather clear; PG&amp;E phase C-G fault 6.0  miles from 7TH STANDARD substation towards KERN OIL - LERDO SUBSTATIONS near POLE  F001/008, +/- 1 mile; 1636 MtPoso Cogen paralleled; caused by flashed insulator at tower 2/11; TRAMP TWR, CANNOT REPAIR HOT, OK W/ WAITING UNTIL WEEKEND BUT LINE WILL CONTINUE TO MOMENTARY UNTIL REPAIRED</t>
  </si>
  <si>
    <t>MD-2015-033</t>
  </si>
  <si>
    <t>Forced - 06/30/15, 0019 to 0550 Lerdo-KernOil-7thStandard 115kV forced out to replace NG insulator at tower 2/11; no customer interruption</t>
  </si>
  <si>
    <t>MD-2015-0667</t>
  </si>
  <si>
    <t>Forced - 06/30/15, 1821 Colgate-Alleghany 60kV forced out for EMERGENCY TEST PROGRAM ON TEMP BANK AT ALLEGHANY - yesterday there was catastrophic failure of BK-1 bushing prompting a mobile transformer to be shipped &amp; installed; SUS Alleghany, PikeCity &amp; ColumbiaHill; 1830 line returned to service restoring Alleghany, Pike City &amp; Columbia Hill</t>
  </si>
  <si>
    <t>TM-2015-0648</t>
  </si>
  <si>
    <t>Relayed - 07/01/15, 0526  Lamont-Grimmway 115kV relayed, tested OK; MOM Grimmway-Malaga; weather clear; PG&amp;E Phase A-G fault 4.5 mi from Lamont twd GrimmwayMalaga just outside of Grimmway-Malaga substation, +/- 0.5 mi; patrol found no damage, no cause</t>
  </si>
  <si>
    <t>MD-2015-034</t>
  </si>
  <si>
    <t>Relayed - 07/01/15, 1727 &amp; 1730 Atwater-ElCapitan 115kV relayed, tested OK; no customer interruption; lightning; PG&amp;E phase B-G fault 1.2 mi from El Capitan near structure 009/062, +/- 1 mi; patrol found flashed insulators at structure 1/81</t>
  </si>
  <si>
    <t>LB-2015-018</t>
  </si>
  <si>
    <t>Relayed - 07/01/15, 1727 &amp; 1730 Atwater-ElCapitan relayed, tested OK; no customer interruption; lightning; PG&amp;E phase C-G fault 1 mi from El Capitan near structure 009/059, +/- 1 mi; flashed insulators at structure 1/81; LCN created to replace</t>
  </si>
  <si>
    <t>LB-2015-019</t>
  </si>
  <si>
    <t>Relayed - 07/01/15, 1730 Wilson-Atwater#2 relayed, tested OK; no customer interruption; lightning; C-G fault 5.7 mi from Atwater near pole 010/065, +/- 2 mi; patrol found flashed insulators at structures 5/37, 9/59, 11/81 &amp; 12/83, will create LCN to replace</t>
  </si>
  <si>
    <t>LB-2015-020</t>
  </si>
  <si>
    <t>Relayed - 07/01/15, 2155 Dinuba-Orosi relayed, tested OK; MOM StoneCorral (1,709); coincident lightning strike at structure 017/007 per GIS Lightnig Archives; PG&amp;E phase ABC (multi-terminal line) fault 0.9 mi from StoneCorralJct twd Dinuba near pole 13/1 or 0.8 mi from Stone CorralJct twd StoneCorral near pole 0/12,  +/- 1.0 mi; patrol found flashed insulators at structures 16/03 &amp; 17/03, will create LCN to replace</t>
  </si>
  <si>
    <t>FR-2015-036</t>
  </si>
  <si>
    <t>Relayed - 07/01/15, 2211 McCall-Sanger #3-115kV relayed, tested OK; on the trouble Dinuba Energy tripped out of section; no customer interruption; coincident lightning strike at structure 003/001 per GIS Lightning Archives; 2222 Dinuba Energy paralleled; PG&amp;E phase B-C fault 2.5 mi from McCall near pole 002/004, +/- 1.5 mi; patrol found flashed insulators at multiple locations: 0/5, 1/02, 4/15, 5/12, 5/13 &amp; 6/14; LCN created to replace</t>
  </si>
  <si>
    <t>FR-2015-037</t>
  </si>
  <si>
    <t>Relayed - 07/01/15, 2220 Balch-McCall 230kV relayed, tested OK, but remained open-ended at Balch; Balch #2 PH Unit #2 separated on the trouble; no customer interruption; lightning near McCall sub per GIS; patrol found flashed insulators at structure 42/210 (GIS shows lightning strike there as well); update to Balch-McCall line trouble on 07/01/15 at 2220: 07/02/15, 0300 PineFlat PH paralleled</t>
  </si>
  <si>
    <t>Relayed - 07/01/15, 2222 McCall #1 &amp; #2-230kV busses relayed by differential, properly did not test; HaasPH Units #1 &amp; #2 separated, Helm-McCall, Gates-McCall, Balch-McCall &amp; Haas-McCall 230kV lines &amp; Haas-Woodchuck 70kV de-energized; McCall 230/115kV BKs 1&amp;2 &amp; 230/115kV BK3 open-ended on high side; SUS Woodchuck; coincident lightning strike at McCall sub per GIS; PG&amp;E phase AB fault @ McCall 230kv bus; 7/02/15, 0131 to 0939 McCall CB-202 cleared to replace NG trip coil; 0137 McCall CB-262 cleared to replace NG breaker failure relay; eventID=11232</t>
  </si>
  <si>
    <t>FR-2015-040a</t>
  </si>
  <si>
    <t>FR-2015-040b</t>
  </si>
  <si>
    <t>FR-2015-040c</t>
  </si>
  <si>
    <t>FR-2015-040e</t>
  </si>
  <si>
    <t>FR-2015-040d</t>
  </si>
  <si>
    <t>Relayed - 07/01/15, 2226 Sanger-CaliforniaAve 115kV relayed, tested OK; no customer interruption; coincident lightning strike outside CaliforniaAve per GIS; PG&amp;E phase C-G fault 6.3 mi from Sanger near pole 003/003, +/- 1 mi; patrol found flashed insulators at structure 2/10, LCN created to replace</t>
  </si>
  <si>
    <t>FR-2015-041</t>
  </si>
  <si>
    <t>Relayed - 07/01/15, 2250 Wishon-Coppermine 70kV relayed, tested OK; on the trouble Wishon-SanJoaquin #3-70kV de-energized; MOM Auberry, AG Wishon (offline), SJPH #1A (offline), SJPH #2, SJPH #2 (offline), SJPH #3, SJPH #3 (offline) &amp; CraneValley PH (offline); coincident lightning strike near structure 019/133 per GIS; per System Protection, ABC to ground fault 2.8 mi from Coppermine near structure 016/117, +/- 0.5 mi; patrol found no damage</t>
  </si>
  <si>
    <t>FR-2015-038</t>
  </si>
  <si>
    <t>Relayed - 07/02/15, 0101 McCall-Malaga 115kV relayed, tested OK; MOM AirProducts, RanchersCotton &amp; RioBravo (Fresno) (offline); lightning; AB to ground fault 0.8 mi from McCall near structure 000/019, +/- 0.5 mi; flashed insulator found @ 2/2 &amp; splintered pole 2/3</t>
  </si>
  <si>
    <t>FR-2015-039</t>
  </si>
  <si>
    <t>Relayed - 07/02/15, 1259 OroLoma-Canal 70kV relayed, tested OK; MOM SantaRita (869) &amp; DosPalos (3,441); weather clear; PG&amp;E phase A-G fault 10.6 mi from Oro Loma near structure 12/01, +/- 2 mi; per eSLIC, tree contact at 30 FOOT EUCALYPTUS TREE branch HIT T&amp;D 10/8 - 10/9 NO DAMAGE</t>
  </si>
  <si>
    <t>Relayed - 07/02/15, 2106 Colgate-Smartville #1-60kV relayed, tested OK; MOM Narrows #1 PH (offline) &amp; Narrows 60/21kV BK-1 (3,918); confirmed lightning strike in GIS; PG&amp;E phase C-G fault 7.98 mi from Colgate PH near structure 8/90, +/- 0.5 mi; patrol from structures 6/68 to 10/125 found no damage</t>
  </si>
  <si>
    <t>TM-2015-056</t>
  </si>
  <si>
    <t>Relayed - 07/03/15, 1149 Coleman-South 60kV relayed, tested OK; MOM Inskip PH (offline); weather clear; PG&amp;E C-G fault 10.5 mi from Coleman PH near structure 002/063, +/- 1 mi; per eSLIC, MYLAR BALLON AT POLE 3/85</t>
  </si>
  <si>
    <t>RM-2015-039</t>
  </si>
  <si>
    <t>BK12_ME</t>
  </si>
  <si>
    <t>Relayed - 07/04/15, 0349 Metcalf 500/230kV BK-12 relayed, did not test by design; no customer interruption; weather clear; per System Protection, no fault detected; 1254 BK-12 cleared for crew to replace STA BK-6/1 blown B-phase fuse &amp; remove bird nest from "A" phase on STA BK 6; 1711 Metcalf 500kV ring bus restored normal; 07/06/15, 1831 BK-12 returned to service after replacing STA BK 6/1ABC insulators &amp; B phase blown fuse; eventID=11236</t>
  </si>
  <si>
    <t>ME-2015-009</t>
  </si>
  <si>
    <t>Relayed - 07/04/15, 0657 Stanislaus-MelonesSwSta-Manteca #1-115kV relayed, tested OK; MOM Avena (2,074) &amp; Frogtown (5,959); weather clear; PG&amp;E phase A-G fault 10.7 mi from Manteca near structure 42/271, +/- 3 mi; patrol from structures 36/231 to 46/294 (10 miles) found no cause, no damage</t>
  </si>
  <si>
    <t>TE-2015-039</t>
  </si>
  <si>
    <t>Relayed - 07/04/15, 0737 Herndon-Manchester relayed, tested OK; no customer interruption; weather clear; A-G fault 2.7 mi from Herndon near pole 02/18, +/- 1.5 mi; found broken insulator on tramp tower 1/13 w/ evidence of grass fire at base of twr</t>
  </si>
  <si>
    <t>FR-2015-042</t>
  </si>
  <si>
    <t>Relayed - 07/05/15, 1228 Dinuba-Orosi 70kV relayed, tested NG; MOM StoneCorral (1,913); 1230 Dinuba-StoneCorral manually tested NG; 1232 Orosi-StoneCorral manually tested OK restoring StoneCorral; weather clear; 1441 Dinuba-StoneCorralJct cleared to replace poles 14/5 &amp; 14/6 due to car pole; 07/06/15, 0452 Dinuba-Orosi returned to service after crew replaced poles &amp; downed conductor; eventID=11233</t>
  </si>
  <si>
    <t>FR-2015-043</t>
  </si>
  <si>
    <t>Relayed - 07/06/15, 2228 Manteca-Louise 60kV relayed, tested OK; MOM Gronemeyer &amp; Louise #1-60/12kV xfmr; weather clear</t>
  </si>
  <si>
    <t>TE-2015-040</t>
  </si>
  <si>
    <t>Relayed - 07/06/15, 2232 Manteca-Louise relayed, tested NG; SUS Gronemeyer &amp; Louise #1-60/12kV xfmr; weather clear; 07/07/15, 0041 Gronemeyer 60kV tap cleared due to animal (squirrel) contact damage on Gronemeyer customer equipment; 0045 Manteca-Louise returned to service restoring Louise #1-60/12kV xfmr; eventID=11239</t>
  </si>
  <si>
    <t>TE-2015-041</t>
  </si>
  <si>
    <t>Relayed - 07/07/15, 0331 RiverbankJctSwSta-Manteca 115kV relayed, tested OK; MOM ValleyHome (1,943) &amp; Ripon (5,801); weather clear; PG&amp;E phase A-G fault 15.8 mi from Manteca near structure 38/233 at Valley Home Tap, +/- 2 mi; patrol from structure 46/292 to Riverbank Jct found nothing</t>
  </si>
  <si>
    <t>TE-2015-042</t>
  </si>
  <si>
    <t>Relayed - 07/07/15, 0806 Delta-MtnGateJct de-energized due to PACW trouble; SUS Antler &amp; MtnGate; storm; 0957 line returned to service from Cascade CB-62, restoring Antler &amp; MtnGate (Cascade CB-62 was out of service due to scheduled 6-year relay testing under swlog RM-2015-0247, hence "stranded" load, no distribution back ties in area)</t>
  </si>
  <si>
    <t>RM-2015-040</t>
  </si>
  <si>
    <t>Relayed - 07/07/15, 1638 Merced #1-70kV relayed, tested OK; MOM El Nido Biomass (offline); weather clear; carpole was discovered about 1 mi s/o El Nido Biomass, line subsequently cleared for repairs; eventID=11243</t>
  </si>
  <si>
    <t>LB-2015-021</t>
  </si>
  <si>
    <t>Forced - 07/07/15, 1727 Merced #1-70kV forced out to replace damaged pole 007/001 due to car; SUS El Nido Biomass (offline) &amp; customers on El Nido 1104 (ILIS 15-0046133); 07/08/15, 0107 line returned to service restoring El Nido; eventID=11243</t>
  </si>
  <si>
    <t>LB-2015-0623</t>
  </si>
  <si>
    <t>Relayed - 07/08/15, 0926 Paul Sweet STATCOM (static synchronous compensator) tripped offline due to blown A-phase capacitor leads; ETOR 07/17; per ML-2015-0789, statcom still out of service a/o 09/02/15</t>
  </si>
  <si>
    <t>ML-2015-010</t>
  </si>
  <si>
    <t>Relayed - 07/08/15, 1429 Drum-Summit #2-115kV relayed, tested OK; no customer interruption, lightning in area; PG&amp;E phase B-C-G fault 10.6 mi from Summit metering towards Cal sub (belonging to NV Energy) - fault is on the NV Energy side, so patrol is unnecessary</t>
  </si>
  <si>
    <t>VD-2015-060</t>
  </si>
  <si>
    <t>Relayed - 07/08/15, 1903 Humboldt-Trinity 115kV relayed, tested OK; no customer interruption; lightning; PG&amp;E phase B-G fault 16.5 mi from Trinity near structure 062/001, +/- 3 mi; air patrol found no problems</t>
  </si>
  <si>
    <t>RM-2015-041</t>
  </si>
  <si>
    <t>Relayed - 07/08/15, 1907 Trinity-Cottonwood 115kV relayed, tested OK; no customer interruption; lightning; PG&amp;E A-C-G fault 2.2 mi from Trinity near structure 43/283B, +/- 2 mi; 42/279 had flashed insulators, LCN created to replace</t>
  </si>
  <si>
    <t>RM-2015-042</t>
  </si>
  <si>
    <t>Relayed - 07/09/15, 0250 Trinity-MapleCreek 60kV relayed, tested OK; MOM Hyampom, BigCreek (offline), GrouseCreek, RidgeCabin &amp; BigBar; lightning; C-G fault 2.0 mi from Maple Creek near structure 051/010, +/- 4 mi; flashed insulators found at 50/3, LCN created</t>
  </si>
  <si>
    <t>RM-2015-043</t>
  </si>
  <si>
    <t>Relayed - 07/09/15, 0324 Gates-TulareLake relayed, tested OK; SunCity, SandDrag &amp; AvenalPark separated; MOM ChevronPipeline, KettlemanHills (1,189) &amp; Avenal; lightning; A-B-G fault 2.1 mi from Avenal Tap Jct twd Avenal PV or 2.8 mi from Avenal Tap Jct twd Tulare Lake, +/- 0.5 mi; patrol found flashed insulators at pole 13/08</t>
  </si>
  <si>
    <t>FR-2015-044</t>
  </si>
  <si>
    <t>Relayed - 07/09/15, 0728 GWF-Kingsburg 115kV relayed, tested OK; MOM Contadina; lightning in area; PG&amp;E phase A-C-B 5.92 mi from Kingsburg near pole 31/4, +/- 2 mi; GIS Lightning Archives show coincident strike near pole 029/004; line de-ennegized @ 0850 for safety to effect repairs to pole 30/3 destroyed by lightning; eventID=11248</t>
  </si>
  <si>
    <t>FR-2015-045</t>
  </si>
  <si>
    <t>Forced - 07/09/15, 0850 to 1627 GWF-Kingsburg 115kV forced out for safety to replace pole 30/3 destroyed by lightning; SUS Contadina; 1000Contadina restored; eventID=11248</t>
  </si>
  <si>
    <t>FR-2015-1343</t>
  </si>
  <si>
    <t>Relayed - 07/09/15, 1308 Drum-Summit #2-115kV relayed, tested OK @ 1310; no customer interruption; lightning in area; A-B-G fault 6.0 mi from Summit Metering towards Cal sub (belonging to NV Energy), hence fault is on the NV Energy side</t>
  </si>
  <si>
    <t>VD-2015-061</t>
  </si>
  <si>
    <t>Relayed - 07/09/15, 1411 Caribou-PlumasJct 60kV relayed, tested OK; MarbleTie separated; MOM E-Quincy (1,547) &amp; Sierra Pacific Quincy; rain; 1659 MarbleTie paralleled; PG&amp;E A-C fault 16 mi from Caribou near structure 016/001, +/- 1 mi; patrol found nothing</t>
  </si>
  <si>
    <t>TM-2015-058</t>
  </si>
  <si>
    <t>Relayed - 07/09/15, 1621 Fulton-Lakeville 230kV open-ended at Fulton, reclosed via automatics; no customer interruption; weather cloudy; per System Protection, Fulton CB 432/532 breakers were opened during testing  of transfer trip circuit - SEL 321 relays showed no line fault; eventID=11251</t>
  </si>
  <si>
    <t>FU-2015-036</t>
  </si>
  <si>
    <t>Relayed - 07/09/15, 1647 HatCreek #1-Westwood 60kV relayed, tested OK; MOM HallsFlat, Bogard (9) &amp; Mega Generation (offline); lightning; PG&amp;E phase A-B-G 28 mi from Hat Creek #1 PH near structure 028/538,  +/- 2 miles</t>
  </si>
  <si>
    <t>RM-2015-044</t>
  </si>
  <si>
    <t>Relayed - 07/09/15, 1841 Spaulding-Summit 60kV relayed, tested OK; MOM CiscoGrove &amp; Summit (1,331); rain; fault on NV Energy side of line per System Protection</t>
  </si>
  <si>
    <t>VD-2015-062</t>
  </si>
  <si>
    <t>Forced - 07/10/15, 0824 to 07/13/15, 1635 Vaca Dixon #3-230/115kV xfmr forced out due to NG aux control relay; no customer interruption</t>
  </si>
  <si>
    <t>VD-2015-0948</t>
  </si>
  <si>
    <t>Relayed - 07/10/15, 1046 Drum-GV-Weimar relayed, tested OK; on the trouble Weimar#1 de-energized; Oxbow, Rollins &amp; Alta PHs separated; Spaulding #3 PH tripped out of section; MOM Weimar (2,119), Bonnie Nook (1,032), Cape Horn, ForestHill (2,624) &amp; Shady Glen (2,615); rain; 1055 Oxbow paralleled; 1142 Rollins paralleled; 1205 Spaulding#3 PH paralleled; 1212 Alta paralleled; B-C phase-to-phase fault 7 mi from Drum near structure 007/172, +/- 1 mi; caused by flashed insulators at pole 7/192, line subsequently forced out same day @ 1850 to effect repairs</t>
  </si>
  <si>
    <t>VD-2015-063</t>
  </si>
  <si>
    <t>VD-2015-064</t>
  </si>
  <si>
    <t>Relayed - 07/10/15, 1429 Keswick-Trinity 60kV relayed, tested OK; on the trouble Keswick-Cascade 60kV open ended at Keswick; MOM French Gulch (327); windy; PG&amp;E phase C-G fault 12 mi from Trinity near structure 19/276, +/- 3.0 mi</t>
  </si>
  <si>
    <t xml:space="preserve">RM-2015-045 </t>
  </si>
  <si>
    <t>Relayed - 07/10/15, 1429 Keswick-Trinity 60kV relayed, tested OK; on the trouble Keswick-Cascade 60kV open ended at Keswick; MOM French Gulch (327); windy; PG&amp;E phase C-G fault 12 mi from Trinity near structure 19/276, +/- 3.0 mi; patrol found flashed insulators at 23/363, LCN created to replace</t>
  </si>
  <si>
    <t>Forced -07/10/15, 1850 to 2243 Drum-GV-Weimar 60kV (CapeHorn-Bonnie Nook) forced out after relaying, test OK earlier in day at 1046 to replace lightning-damaged insulators, bond wire &amp; jumpers at pole 7/192; no customer interruption</t>
  </si>
  <si>
    <t>VD-2015-0985</t>
  </si>
  <si>
    <t>Relayed - 07/11/15, 2059 Manteca #1-60kV relayed, tested OK due to mylar balloons in 60kV &amp; 12kV underbuild (i.e., Westley 1103, see ILIS 15-0046979); MOM Westley (1,662) &amp; Banta Carbona; weather clear; PG&amp;E phase B-G evolving to 3-phase fault 22 miles from Manteca at or near Westley Sub, +/- 1 mile</t>
  </si>
  <si>
    <t>TE-2015-043</t>
  </si>
  <si>
    <t>Forced - 07/12/15, 2341 Lawrence Lab #1-115kV tap open-ended after Tesla CB-142 forced out due to oil leak; no customer interruption; ETOR 07/13/15; 07/24/15, 1334 Tesla CB-142 returned to service, crew replaced oil bladder &amp; hydraulic pump</t>
  </si>
  <si>
    <t>TE-2015-1027</t>
  </si>
  <si>
    <t>Relayed - 07/14/15, 1048 Gates-Huron 70kV relayed, tested OK; on the trouble Gates bus tie CB-62 opened &amp; reclosed (i.e., Gates 70kV aux bus de-energized); no customer interruption; weather clear; bird contact at Gates SW-35</t>
  </si>
  <si>
    <t>FR-2015-046</t>
  </si>
  <si>
    <t>Forced - 07/14/15, 1208 Bridgeville-Cottonwood 115kV forced out due to bird-caged conductor at pole 64/463 found by contractors (good catch) previewing line prior to future planned work; MOM Wildwood (146) &amp; ForestGlen; 1222 to 1835 Bridgeville-Forest Glen cleared to repair NG conductor</t>
  </si>
  <si>
    <t>HM-2015-0264</t>
  </si>
  <si>
    <t>Relayed - 07/14/15, 1237 Cortina #1-60kV relayed, tested OK; MOM Arbuckle (2,401), Harrington, Drake &amp;  Dunnigan (887); weather clear; PG&amp;E A-G fault 17.7 mi from Cortina near structure 017/307, +/- 2 mi; found bird at structure 10/189; eventID=11257</t>
  </si>
  <si>
    <t>TM-2015-059</t>
  </si>
  <si>
    <t>Relayed - 07/16/15, 1009 to 1152 LosBanos-Panoche #1-230kV open-ended after Panoche CB-332 forced out from scheduled work (annual exercise) to repair leaking hydraulic (oil) system; no customer interruption</t>
  </si>
  <si>
    <t>LB-2015-0696</t>
  </si>
  <si>
    <t>Forced - 07/17/15, 0814 to 1201 Placer-GoldHill #2-115kV (Placer-Horseshoe) forced out to remove mylar balloon s/o twr 6/52; no customer interruption</t>
  </si>
  <si>
    <t>VD-2015-0992</t>
  </si>
  <si>
    <t xml:space="preserve">Relayed - 07/18/15, 1215 &amp; 2359 Taft-Maricopa relayed, test OK &amp; Maricopa-Copus de-energized; MOM BarryPetro, SolarTannehill Cogen (offline), Cadet Cogen (offline), Moco, Maricopa (696), Gardner, BasicSchool PS, Pentland &amp; Copus 70/12kV BK-1 (203); lightning </t>
  </si>
  <si>
    <t>MD-2015-035b</t>
  </si>
  <si>
    <t>MD-2015-035a</t>
  </si>
  <si>
    <t xml:space="preserve">Relayed - 07/18/15, 1539 AdobeSS-Lamont relayed, tested OK &amp; AdobeSS #1 &amp; #2-115kV busses, Adobe SS-Adobe PV &amp; WheelerRidge-AdobeSS de-energized; Adobe PV separated; lightning; A-C-B fault 2.8 mi from WR Jct near pole A12/164, +/- 1 mi; </t>
  </si>
  <si>
    <t>MD-2015-048a</t>
  </si>
  <si>
    <t>Relayed - WheelerRidge (WR) 70kV main bus sect D &amp; E relayed, tested OK; Weedpatch 70kV main &amp; aux bus, WR 115/70kV BK-2, WR-Lakeview, WR-SanBernard, Weedpatch-SanBernard, WR-Tejon, WR-Weedpatch, Weedpatch-Wellfield, Tejon-Lebec &amp; SanBernard-Tejon de-energized; SanBernard (SB) SW-85 on shoo fly has 2 NG vacuum bottles but OK to return to service; 07/19/15, 0148 line tested NG from Tejon CB-22, limited resources for patrol; no customer interruption; 0631 found multiple flashed insulators found at SB SW-43, poles 0/1, 0/5 &amp; 0/7; SW-55 remains NG due to suspected direct lightning hit, will remain o/s w/ no system impact; 1143 SB-Tejon cleared due to NG SB SW-43; no customer interruption; ETOR 07/20</t>
  </si>
  <si>
    <t>MD-2015-041h</t>
  </si>
  <si>
    <t>Relayed - WheelerRidge (WR) 70kV main bus sect D &amp; E relayed, tested OK; Weedpatch 70kV main &amp; aux bus, WR 115/70kV BK-2, WR-Lakeview, WR-SanBernard, Weedpatch-SanBernard, WR-Tejon, WR-Weedpatch, Weedpatch-Wellfield, Tejon-Lebec &amp; SanBernard-Tejon de-energized (WR CB-12 C phase failed to open causing BF relay to trip 70kV bus); lightning; A-B-C fault 0.7 mi from WR, +/- 1 mi; 07/19/15, 0715 WR-Weedpatch in service, remains open ended due to NG breaker failure relay on WR CB-12 -- broken pole A12/159 &amp; flashed insulators on pole A12/158 replaced; ETOR 07/20/15</t>
  </si>
  <si>
    <t>MD-2015-041g</t>
  </si>
  <si>
    <t>MD-2015-041e</t>
  </si>
  <si>
    <t>MD-2015-041f</t>
  </si>
  <si>
    <t xml:space="preserve">Relayed - 07/18/15, 1539 AdobeSwSta-Lamont relayed, tested OK &amp; AdobeSS #1 &amp; #2-115kV busses, Adobe SS-Adobe PV &amp; WheelerRidge-AdobeSS de-energized; Adobe PV separated; lightning; A-C-B fault 2.8 mi from WR Jct near pole A12/164, +/- 1 mi; </t>
  </si>
  <si>
    <t>MD-2015-048b</t>
  </si>
  <si>
    <t>MD-2015-041a</t>
  </si>
  <si>
    <t>MD-2015-041b</t>
  </si>
  <si>
    <t>MD-2015-041c</t>
  </si>
  <si>
    <t>Relayed - WheelerRidge (WR) 70kV main bus sect D &amp; E relayed, tested OK; Weedpatch 70kV main &amp; aux bus, WR 115/70kV BK-2, WR-Lakeview, WR-SanBernard, Weedpatch-SanBernard, WR-Tejon, WR-Weedpatch, Weedpatch-Wellfield, Tejon-Lebec &amp; SanBernard-Tejon de-energized (WR CB-12 C phase failed to open causing BF relay to trip 70kV bus); lightning; A-B-C fault 0.7 mi from WR, +/- 1 mi; 07/19/15, 0715 WR-Weedpatch in service, remains open ended due to NG breaker failure relay on WR CB-12 -- broken pole A12/159 &amp; flashed insulators on pole A12/158 replaced; eventID=11282; ETOR 07/20/15</t>
  </si>
  <si>
    <t>MD-2015-041d</t>
  </si>
  <si>
    <t xml:space="preserve">Relayed - 07/18/15, 1711 (aware time= 07/19/15 @ 0220 due to SCADA COMM FAIL AT CHARCA) Charca-Famoso 115kV relayed, tested OK; MOM Famoso; lightning; A-B-C fault 1.3 mi from Charca near structure 8/97, +/- 1 mi; </t>
  </si>
  <si>
    <t>MD-2015-047</t>
  </si>
  <si>
    <t>Relayed - 07/18/15, 1808 Coppermine-TivyValley relayed, tested OK; no customer interruption; lightning; A-C-B fault 6 mi from Tivy near pole 18/1, +/- 2 mi</t>
  </si>
  <si>
    <t>FR-2015-056</t>
  </si>
  <si>
    <t>MD-2015-041i</t>
  </si>
  <si>
    <t xml:space="preserve">Relayed - 07/18/15, 1813 Balch-Sanger relayed, tested OK; MOM Balch #1 PH; lightning; A-G fault 10.5 mi from PiedraJct twd Balch PH near twr 11/62, +/- 1 mi; also, multiple lightning strikes near twr 20/106, 0.8 mi from PiedraJct towards Balch; </t>
  </si>
  <si>
    <t>FR-2015-055</t>
  </si>
  <si>
    <t>Relayed - 07/18/15, 1826 Balch-McCall relayed, tested OK; Haas PH Units #1 &amp; #2 &amp; Balch PH #2 islanded feeding Hass-McCall, Hass-Woodchuck &amp; Woodchuck; no customer interruption; lightning; 2103 Balch CB-232 closed ending island condition</t>
  </si>
  <si>
    <t>FR-2015-054</t>
  </si>
  <si>
    <t>Relayed - 07/18/15, 1833 &amp; 1836 WheelerRidge-SanBernard relayed, tested OK; on the trouble Weedpatch-SanBernard &amp; Weedpatch 70kV aux bus de-energized; MOM SanBernard, Orion &amp; Arvin; lightning</t>
  </si>
  <si>
    <t>MD-2015-049b</t>
  </si>
  <si>
    <t>MD-2015-049a</t>
  </si>
  <si>
    <t>Relayed - 07/18/15, 1836 WR-Tejon relayed, did not test &amp; Tejon-Lebec de-energized; SUS Tejon, PacificPipeline, Grapevine, Rose, Castaic &amp; Lebec; 1842 WR-Tejon manually tested OK restoring Tecuya; 1843 Tejon-Lebec energized restoring Rose, Castaic, Lebec, Grapevine &amp; Pacific Pipeline</t>
  </si>
  <si>
    <t>MD-2015-050b</t>
  </si>
  <si>
    <t>Relayed - 07/18/15,1836 WheelerRidge-Lakeview 70kV relayed, tested OK; MOM Emidio, Texaco Emidio, Kelly, Pacific Pipeline Emidio &amp; Lakeview #1-70/12kV xfmr; lightning</t>
  </si>
  <si>
    <t>MD-2015-051</t>
  </si>
  <si>
    <t>MD-2015-050a</t>
  </si>
  <si>
    <t>FR-2015-0</t>
  </si>
  <si>
    <t xml:space="preserve">Relayed - 07/18/15, 1849 McCall-Reedley relayed, tested OK; MOM Wahtoke (10,260); lightning; A-C-B fault 2.7 mi from McCall near pole 1/7, +/- 1 mi; </t>
  </si>
  <si>
    <t>FR-2015-057</t>
  </si>
  <si>
    <t xml:space="preserve">Relayed - 07/18/15, 1850 (Aware Time=1920) Kingsburg-Lemoore relayed, tested OK; MOM Hardwick (2,035), Armstrong &amp; ReserveOil (20); lightning; A-G fault 2.5 mi from Lemoore, +/- 1.0  mi; </t>
  </si>
  <si>
    <t>FR-2015-058</t>
  </si>
  <si>
    <t>Relayed - 07/18/15, 1905 (aware time= 07/19/14 @ 0414) KernCanyon-Magunden-Weedpatch relayed, tested OK &amp; Weedpatch-Wellfield de-energized; MOM Weedpatch, Wellfield, Sycamore, KernPH &amp; RioBravo Hydro; lightning</t>
  </si>
  <si>
    <t>MD-2015-039a</t>
  </si>
  <si>
    <t>Relayed - 07/18/15, 1905 (Aware Time= 07/19/14 @ 0414) KernCanyon-Magunden-Weedpatch 70kV relayed, tested OK; on the trouble Weedpatch-Wellfield 70kV de-energized; MOM Weedpatch, Wellfield, Sycamore, KernPH &amp; RioBravo Hydro; lightning</t>
  </si>
  <si>
    <t>MD-2015-039b</t>
  </si>
  <si>
    <t xml:space="preserve">Relayed - 07/18/15, 1906 Midway-WheelerRidge #1-230kV relayed, tested OK; MOM BuenaVista, WheelerRidge &amp; WindGap PPs; lightning; PG&amp;E phase B-G fault 9.0 mi from Buena Vista PP Tap twd WR twd 31/138, +/- 2 mi (also, lightning strikes at 11.4, 14.0, 16.1, 18.4 &amp; 19.2 mi from BVPP Tap towards WR); </t>
  </si>
  <si>
    <t>MD-2015-042</t>
  </si>
  <si>
    <t>Relayed - 07/18/15, 1912 (eSLIC reports 1906) Midway-WheelerRidge #2-230kV relayed, tested OK; MOM BuenaVista, WheelerRidge &amp; WindGap PPs; lightning; PG&amp;E phase C-G fault 14.7 mi from Buena Vista PP Tap twd Wheeler Ridge near twr 37/162, +/- 2 mi</t>
  </si>
  <si>
    <t>MD-2015-043</t>
  </si>
  <si>
    <t xml:space="preserve">Relayed - 07/18/15, 1917 &amp; 1950 Wishon-Coppermine relayed, tested OK &amp; Wishon-SJ #3 de-energized; MOM CraneValley PH (offline), SJPH #2 (1,049), SanJoaquin #2 PH (offline), SJPH #3 (1,860), SanJoaquin #3 PH (offline), AG Wishon PH (offline) &amp; Auberry (4,899); lightning; C-G fault 2.1 mi from Coppermine, +/- 1.0  mi; </t>
  </si>
  <si>
    <t>FR-2015-047a</t>
  </si>
  <si>
    <t>FR-2015-047b</t>
  </si>
  <si>
    <t>FR-2015-048a</t>
  </si>
  <si>
    <t>FR-2015-048b</t>
  </si>
  <si>
    <t>Relayed - 07/18/15, 1952 Kerckhoff-Clovis -Sanger #1-115kV relayed, tested OK; MOM Clovis (25,448); lightning; PG&amp;E phase A-C-B fault 0.6 mi from WoodwardJct twd Kerckhoff #2 PH near twr 11/6, +/- 1 mi</t>
  </si>
  <si>
    <t>FR-2015-049</t>
  </si>
  <si>
    <t>Relayed - 07/18/15, 1959 Gregg-Ashlan &amp; Herndon-Ashlan relayed, properly did not test; SUS Ashlan (35,344) &amp; Figarden (32,958); lightning; test on UG sect awaits PROT review approval &amp; fault loc awaits personnel reporting to Figarden; ETA 45 mins; 2029 Gregg-Ashlan &amp; Herndon-Ashlan manually tested OK restoring Figarden; while restoring Ashlan CB-222 tripped @ 2030, opening Ashlan CB-212, SUS Ashlan (lines in service, remain open-ended at Ashlan); SUS Ashlan; damaged lightning arrestor on Ashlan 230/12kV BK-3; B-G fault at Ashlan 230kV bus, +/- 0.25 mi;  4,000 Ashlan custs remain out due to ED problems; 2240 Ashlan 230kV bus normal</t>
  </si>
  <si>
    <t>FR-2015-059</t>
  </si>
  <si>
    <t>FR-2015-050</t>
  </si>
  <si>
    <t xml:space="preserve">Relayed - 07/18/15, 2049, 2050 &amp; 2055 Kearney-Kerman 70kV relayed, tested OK; MOM Fresno Waste Water &amp; Kerman #2-70/12kV xfmr (3,500); lightning; ABC-G fault 6.2 mi from Kearney, +/- 1.0  mi (multiple lightning strikes on line, recommend patrol of entire line); </t>
  </si>
  <si>
    <t>FR-2015-051</t>
  </si>
  <si>
    <t>FR-2015-052</t>
  </si>
  <si>
    <t>FR-2015-053</t>
  </si>
  <si>
    <t>Relayed - 07/18/15, 2109 Kearney-Kerman relayed, did not test (Kearney CB-32 had been placed on manual control due to lightning storms &amp; earlier 3 relays); SUS Fresno Waste Water &amp; Kerman #2-70/12kV xfmr (3,500); lightning; 2214 Kearney-Fresno WasteWaterJct manually tested OK restoring Fresno Waste Water; 2223 Kerman #2-70/12kV xfmr restored; 07/19/15, 1143 Kearney-Kerman returned to service after patrol found flashed insulator at pole 6/16</t>
  </si>
  <si>
    <t>FR-2015-065</t>
  </si>
  <si>
    <t>Relayed - 07/18/15, 2122 Taft-ElkHills 70kV relayed, tested OK; MOM Texaco BuenaVista Hills &amp; ElkHills (809); lightning</t>
  </si>
  <si>
    <t>MD-2015-045</t>
  </si>
  <si>
    <t>Relayed - 07/18/15, 2309 SanBernard 70/12kV BK-1 relayed, properly did not test; Weedpatch-SanBernard &amp; SanBernard 70kV bus de-energized on the trouble; SUS Arvin (571) &amp; SanBernard (292); lightning; 2350 Weedpatch-SanBernard returned to service restoring Arvin &amp; SanBernard 70kV bus; fault data unavailable, no microprocessor relays available at SB for remote communication</t>
  </si>
  <si>
    <t>MD-2015-NA</t>
  </si>
  <si>
    <t>MD-2015-036b</t>
  </si>
  <si>
    <t>MD-2015-036a</t>
  </si>
  <si>
    <t xml:space="preserve">Relayed - 07/19/15, 0123 SLO-Cayucos 70kV relayed, tested OK; MOM CalPoly &amp; Baywood (282); lightning; no fault locating relays installed at SLO or Cauyucos ends; </t>
  </si>
  <si>
    <t>DW-2015-014</t>
  </si>
  <si>
    <t xml:space="preserve">Relayed - 07/19/15, 0124 Midway-WheelerRidge #2-230kV relayed, tested OK; MOM BuenaVista, WheelerRidge &amp; WindGap PPs; lightning; A-C fault 1.5 mi from BuenaVista Tap-2 twd Midway &amp; 20.3 miles from Midway, +/- 1 mi; </t>
  </si>
  <si>
    <t>MD-2015-037</t>
  </si>
  <si>
    <t xml:space="preserve">Relayed - 07/19/15, 0222 Atascadero-Cayucos 70kV relayed, tested OK; no customer interruption; lightning; PG&amp;E phase A-B-C fault 6.52 mi from Atascadero near structure 006/058, +/- 1.5 mi; </t>
  </si>
  <si>
    <t>DW-2015-015</t>
  </si>
  <si>
    <t xml:space="preserve">Relayed - 07/19/15, 0325 &amp; 0928 Temblor-SLO 115kV relayed, tested OK; MOM CarrizoPlains (328); lightning; 0325 Fault: A-G 24.72 mi from SLO near structure 032/190, +/- 2 mi; 0928 Fault: B-G 30.02 mi from SLO near structure 27/165, +/- 2 mi; </t>
  </si>
  <si>
    <t>MD-2015-038 (0325)</t>
  </si>
  <si>
    <t>Relayed - 07/19/15, 0350 PasoRobles-Templeton 70kV relayed, tested OK; no customer interruption; lightning; PG&amp;E phase ? fault 0.5 mi from PasoRobles near structure 0/03, +/- .5 mi</t>
  </si>
  <si>
    <t>DW-2015-016</t>
  </si>
  <si>
    <t>Relayed - 07/19/15, 0451 SanMiguel-PasoRobles 70kV relayed, tested OK; no customer interruption; lightning; PG&amp;E phase ? fault 0.5 mi  from PasoRobles  near structure 9/158, +/- .5 mi</t>
  </si>
  <si>
    <t>DW-2015-017</t>
  </si>
  <si>
    <t xml:space="preserve">Relayed - 07/19/15, 0603 DelMonte-Viejo 60kV relayed, tested OK; MOM Monterey Navy Lab &amp; Hatton (4,699); storm in area; PG&amp;E phase A-B-G fault close In fault  from Viejo sub or 7.9 mi from DelMonte near structure 006/159, +1 mi twd DelMonte; </t>
  </si>
  <si>
    <t>ML-2015-011</t>
  </si>
  <si>
    <t xml:space="preserve">Relayed - 07/19/15, 0624 Divide-Vandenberg #2-70kV relayed, tested OK from Divide, remains open-ended at Vandenberg; no customer interruption; storm in area; 0810 Divide-Vandenberg #2 returned normal; PG&amp;E phase A-B-C fault 0.25 mi from Divide near structure 00/02, +/- .5 mi; </t>
  </si>
  <si>
    <t>DW-2015-018</t>
  </si>
  <si>
    <t xml:space="preserve">Relayed - 07/19/15, 0659 &amp; 0935 (eSLIC reports 0938) Laureles-Otter 60kV relayed, tested OK; MOM Otter (1,110); lightning; PG&amp;E phase A-B-C fault 9.0 mi from Laureles near structure 09/10, +/- 1.0 mi; </t>
  </si>
  <si>
    <t>ML-2015-012</t>
  </si>
  <si>
    <t>Relayed - 07/19/15, 0741 Taft-ChalkCliff 115kV relayed, tested OK; University &amp; ChalkCliff cogens separated on the trouble; possible lightning in area</t>
  </si>
  <si>
    <t>MD-2015-040</t>
  </si>
  <si>
    <t>Forced - 07/19/15, 0849 SanMiguel-PasoRobles 70kV forced out to replace pole 3/63 on fire from lightning strike; 1133 line cleared; 07/20/15, 0449 line returned normal; eventID=11273</t>
  </si>
  <si>
    <t>DW-2015-0603</t>
  </si>
  <si>
    <t xml:space="preserve">Relayed - 07/19/15, 0902 (eSLIC reports 0910) Mesa-Divide #1-115kV open ended at Divide, reclosed by autos; no customer interruption; lightning; C-G fault 4.8 mi from Divide near structure 09/57, +/- 1.0 mi; </t>
  </si>
  <si>
    <t>DW-2015-019</t>
  </si>
  <si>
    <t xml:space="preserve">Relayed - 07/19/15, 0922 &amp; 1022 MorroBay-SolarSwSta #1-230kV relayed, tested OK; no customer interruption; lightning; 0922 fault: PG&amp;E phase C-G 10 mi from Solar SS near structure 36/155, +/- 1 mi; 1022 fault: PG&amp;E phase C-G 5.5 mi from Solar SS near structure 40/172, +/- 1 mi; </t>
  </si>
  <si>
    <t>DW-2015-020</t>
  </si>
  <si>
    <t>Relayed - 07/19/15, 0925 MorroBay-SolarSwSta #2-230kV relayed, tested OK; no customer interruption; lightning</t>
  </si>
  <si>
    <t>DW-2015-021</t>
  </si>
  <si>
    <t>MD-2015-046 (0928)</t>
  </si>
  <si>
    <t>ML-2015-013</t>
  </si>
  <si>
    <t>Forced - 07/19/15, 0945 Figarden CB-262 forced out due to NG trip coil (actually trip coil OK, seal stack was replaced per report out on 0830 call), open-ending 1 of 3 terminals of Gregg-Ashlan 230kV; no customer interruption; 1345 Figarden CB-262 returned to service</t>
  </si>
  <si>
    <t>FR-2015-1380</t>
  </si>
  <si>
    <t>DW-2015-023</t>
  </si>
  <si>
    <t xml:space="preserve">Relayed - 07/19/15, 1035 &amp; 1039 Arco-Carneras 70kV relayed, tested OK; Lost Hills Solar &amp; Blackwell PV separated on the trouble; MOM Blackwell (160), Carneras (55) &amp; Paramount Farms; lightning in area; 1035 Fault Data: PG&amp;E phase B-C-G 16 mi from Arco twd Carneras, +/- 2.0 mi; 1039 Fault Data: PG&amp;E phase B-G 10 mi from Arco twd Carneras, +/- 1.0 mi; </t>
  </si>
  <si>
    <t>FR-2015-060</t>
  </si>
  <si>
    <t>FR-2015-061</t>
  </si>
  <si>
    <t xml:space="preserve">Relayed - 07/19/15, 1109 Arco-TulareLake 70kV relayed, tested OK; MOM TulareLake (701), Las Perillas, BadgerHill &amp; Lost Hills Water District; lightning; PG&amp;E phase A-B-C fault 1.4 mi from Arco twd TulareLake near structure 001/023, +/- 1.0 mi; </t>
  </si>
  <si>
    <t>FR-2015-062</t>
  </si>
  <si>
    <t xml:space="preserve">Relayed - 07/19/15, 1121 MorroBay-Mesa 230kV relayed, tested OK; no customer interruption; lightning; PG&amp;E phase C-G fault 26 mi from Mesa near structure 09/41, +/- 1.0 mi; </t>
  </si>
  <si>
    <t>DW-2015-022</t>
  </si>
  <si>
    <t>Relayed - 07/19/15, 1457 Exchequer-LeGrand relayed, tested NG; no customer interruption; lightning; ExchequerPH limited to 30MW w/ this outage but offline at time of trouble; 1633 to 2158 line cleared to replace broken pole 26/3 due to car; A-C-G fault 27 mi from Exchequer near structure 26/3, +/- 0.5 mi</t>
  </si>
  <si>
    <t>LB-2015-023</t>
  </si>
  <si>
    <t xml:space="preserve">Relayed - 07/19/15, 1958 SantaMaria-Sisquoc 115 kV relayed, tested OK; no customer interruption; lightning; PG&amp;E phase B-G fault 0.5 mi from SantaMaria near structure 00/012, +/- 0.5 mi; </t>
  </si>
  <si>
    <t>DW-2015-024</t>
  </si>
  <si>
    <t xml:space="preserve">Relayed - 07/20/15, 1708 Wishon-SJ #3-70kV relayed, tested OK; MOM CraneValley PH, SanJoaquin #2 PH (1,000), SJPH #2, SanJoaquin #3 PH (1,000), SJPH #3 &amp; AG Wishon PH; lightning; 3PG fault 1.1 mi from SJPH # 3 twd SJ PH # 2 near structure 000/017, +/- 0.5 mi; </t>
  </si>
  <si>
    <t>FR-2015-064</t>
  </si>
  <si>
    <t>Relayed - 07/21/15, 1834 Balch-McCall 230kV relayed, tested OK; Haas-McCall 230kV &amp; Haas-Woodchuck 70kV de-energized; SUS Haas PH, Balch PH #2 Unit #3 &amp; Woodchuck (70); MOM PineFlat PH; rain, lightning in area; 1945 Haas-McCall manually tested OK, remains open-ended at Haas (CB-212 failed to closed by autos due to Haas BK #1 Set-A differential target blocking the reclose (targets reset &amp; bank inspected OK so it's returned to service) &amp; no SCADA available on CB; personnel sent, ETA 1 hr); 1952 Balch PH #2 Unit #3 paralleled; 2206 Haas CB-212 closed returning Haas-McCall to normal &amp; energizing Haas-Woodchuck restoring Woodchuck; 2215 Haas PH paralleled; B-G fault 0 mi from Haas PH 230kV bus, + 0 miles, - 5 mi; patrol found flashed insulators @ 0/10</t>
  </si>
  <si>
    <t>FR-2015-066a</t>
  </si>
  <si>
    <t>FR-2015-066b</t>
  </si>
  <si>
    <t>FR-2015-066c</t>
  </si>
  <si>
    <t xml:space="preserve">Relayed - 07/22/15, 0357 Semitropic-Midway #1 relayed, tested OK &amp; Semitropic-Midway #2 &amp; Semitropic bus sect E de-energized; MOM Semitropic 115/12kV BK-3 (1,498), WildwoodSolar, GooseLake (944) &amp; Semitropic Storage H2O Dist Cogen; weather cloudy; A-C fault 3.0 MI FROM MIDWAY TWD SEMITROPIC near STRUCTURE 003/033, +/- 1.0 mi; </t>
  </si>
  <si>
    <t>MD-2015-052a</t>
  </si>
  <si>
    <t>MD-2015-052b</t>
  </si>
  <si>
    <t>Relayed - 07/22/15, 1101 Drum-Summit #1 relayed, tested OK; no customer interruption; weather clear; A-G fault on NV Energy side after Summit metering twd N-Truckee sub, hence patrol is not necessary</t>
  </si>
  <si>
    <t>VD-2015-067</t>
  </si>
  <si>
    <t>Relayed - 07/22/15, 1403 Ctnwd 60kV main &amp; aux busses relayed, locked out during testing of protection scheme; Cottonwood #2&amp;#3-230/60kV xfmrs open-ended on low side; Cottonwood #1&amp;#2 de-energized; Cottonwood-RedBluff, Coleman-Cottonwood &amp; Cottonwood-Benton#2 open-ended; SUS LouisianaPacific, Gerber (1,832, 58,624), Tyler (3,364, 107,648), Pac-TIV, Rawson (2,514, 80,448), Red Bank Meter Stn &amp; RedBluff PP; weather clear; 1408 CragView-Cascade de-energized due to thermal overload scheme</t>
  </si>
  <si>
    <t>RM-2015-046d</t>
  </si>
  <si>
    <t>RM-2015-046a</t>
  </si>
  <si>
    <t>RM-2015-046b</t>
  </si>
  <si>
    <t>RM-2015-046e</t>
  </si>
  <si>
    <t>RM-2015-046c</t>
  </si>
  <si>
    <t>RM-2015-046f</t>
  </si>
  <si>
    <t>Relayed - 07/22/15, 1707 WheelerRidge-SanBernard relayed, tested NG; Weedpatch-SanBernard de-energized; SUS Arvin (574, 4,592), Orion &amp; SanBernard (250, 38,837); weather clear; SB 70kV bus &amp; CB-12 cleared to repair damaged insulators due to PT that failed catastrophically; 07/31/15, 1459 WR-SB returned to service after new SB CB-12 line side PT tested &amp; put in service; eventID=11276</t>
  </si>
  <si>
    <t>MD-2015-053b</t>
  </si>
  <si>
    <t>MD-2015-053a</t>
  </si>
  <si>
    <t>Relayed - 07/23/15, 0911 MapleCreek-Hoopa relayed, tested OK; MOM Hoopa (1,984), WillowCreek (2,436) &amp; RussRanch (2); weather clear; A-B-G fault 1.7 mi from WillowCreek twd Hoopa near pole 21/8, +/- 2 mi; found 3rd party tree cutter had dropped tree in Willow Creek 1102 @ pole 21/7 per ILIS 15-0050011; no damage to ET, but damage to distribution underbuild (xfmr)</t>
  </si>
  <si>
    <t>HM-2015-015</t>
  </si>
  <si>
    <t>Relayed - 07/23/15, 1932 WillowPass-CoCo relayed, tested OK, then relayed tested NG half hour later @ 2004; MOM WillowPass (11,867), Pittsburg (304) &amp; ShellChemical; weather clear</t>
  </si>
  <si>
    <t>PS-2015-015</t>
  </si>
  <si>
    <t>Relayed - 07/23/15, 2004 WillowPass-CoCo relayed, tested NG due to fire near pole 6/81; line had relayed, tested OK half hour earlier @ 1932; MOM Willow Pass; SUS Pittsburg &amp; ShellChemical; weather clear; 2112 Pittsburg restored; 07/24/15, 0051 line in service after repairs to NG compressor valve on CoCo CB-20, restoring ShellChemical; A phase fault 3.73 mi from CoCo sub near twr 006/080, +/- 0.5 mi; patrol found evidence of external contact at twr 6/81 (no carcous)</t>
  </si>
  <si>
    <t>PS-2015-016</t>
  </si>
  <si>
    <t>Relayed - 07/25/15, 1452 Drum-RioOso #1 relayed, tested OK; MOM DutchFlat #2; SUS Brunswick #1-115/12kV xfmr (7,133, 784,630); weather clear, "Lowell" fire in area; 1641 ETservice restored to Brunswick 115kV bus section D &amp; #1-115/12kV xfmr; PG&amp;E phase B-A fault 8.1 mi  from Drum PH near pole 8/85, +/- 1 mi</t>
  </si>
  <si>
    <t>VD-2015-068</t>
  </si>
  <si>
    <t xml:space="preserve">Relayed - 07/25/15, 1459 &amp; 1537 Drum-RioOso #2 relayed, tested OK; MOM Brunswick #2 &amp; #3-115/12kV (15,000) xfmrs; weather clear, "Lowell" in area; C-B fault 8.0 mi from Drum PH near pole 7/83, +/- 1 mi; </t>
  </si>
  <si>
    <t>VD-2015-069</t>
  </si>
  <si>
    <t>VD-2015-070</t>
  </si>
  <si>
    <t>Relayed - 07/26/15, 0239 Cascade-Cottonwood relayed, tested OK; Sierra Pacific Industries Anderson generator separated; MOM OregonTrail (2,775) &amp; Jessup (5,925); weather clear; A-G-T fault 3.88  mi from Cascade CB-112 near pole 25/221, +/- 1 mi; found flashed insulators @ structure 025/224, unknown why flashing occurred; LCN created to replace insulators</t>
  </si>
  <si>
    <t>RM-2015-047</t>
  </si>
  <si>
    <t xml:space="preserve">Relayed - 07/27/15, 0352 Poe-RioOso relayed, tested OK; PoePH Unit #2 separated, immediately re-paralleled; no customer interruption; weather clear; Poe Unit1, RockCreek, BucksCreek &amp; Cresta PHs are islanded feeding 484 customers at BucksCreek; 0436 island de-energized by separating Poe Unit1, RockCreek, BucksCreek &amp; Cresta PHs; MOM BucksCreek; 0436 Poe PH CB-252 closed ending island condition restoring BucksCreek; 0903 Cresta PH paralleled; 0915 RockCreek PH paralleled; 0959 BucksCreek PH paralleled; B-G fault 11.8 mi from RioOso near structure 062/400, +/- 1 mi; </t>
  </si>
  <si>
    <t>TM-2015-060</t>
  </si>
  <si>
    <t>Forced - 07/27/15, 0602 BucksCreek-RockCreek-Cresta 230kV de-energized due to single phase condition; SUS BucksCreek (484) &amp; Bucks Creek PH; 0742 line energized, but remained open ended at Cresta &amp; BucksCreek; 0856 BucksCreek restored; 0903 Cresta PH restored; eventID=11284</t>
  </si>
  <si>
    <t>TM-2015-061</t>
  </si>
  <si>
    <t>Relayed - 07/27/15, 1700 Brighton-GrandIsland#2 open ended after G.I. #2-115/21kV xfmr relayed, locked out &amp; 115kV bus sect E de-energized; 07/28/15, 0625 bus sect E returned to service; 2 starlings on top of SW REG-2/3-B made contact taking B phase to grd; stn animal guarded to spec prior to this contact; additional animal guarding of tubing &amp; connections above REG 2 switch applied; eventID=11286</t>
  </si>
  <si>
    <t>VD-2015-1032</t>
  </si>
  <si>
    <t>Relayed - 07/28/15, 1235 Fairhaven-Humboldt relayed, tested NG (abnormal state per HM15-0074) &amp; EssexJct-Arcata-Fairhaven, EssexJct-Orick, Fairhaven#1 &amp; multiple 60kV taps in area de-energized; 1257 EssexJct-Arcata-Fairhaven manually tested OK, energizing EssexJct-Orick, Jane Creek, FairhavenPwrCo &amp; Fairhaven #1 tap, restoring Trinidad, BigLagoon &amp; Orick; eventID=11290</t>
  </si>
  <si>
    <t>HM-2015-016b</t>
  </si>
  <si>
    <t>HM-2015-016c</t>
  </si>
  <si>
    <t>Relayed - 07/28/15, 1235 Fairhaven-Humboldt relayed, tested NG (abnormal state per HM15-0074) &amp; EssexJct-Arcata-Fairhaven, EssexJct-Orick, Fairhaven#1 &amp; multiple 60kV taps in area de-energized; 1319 Fairhaven#1 tap manually tested OK energizing FairhavenPwrCo tap restoring HumboldtBay Harbor Dist &amp; Fairhaven PP; eventID=11290</t>
  </si>
  <si>
    <t>HM-2015-016d</t>
  </si>
  <si>
    <t>Relayed - 07/28/15, 1235 Fairhaven-Humboldt relayed, tested NG (abnormal state per HM15-0074) &amp; EssexJct-Arcata-Fairhaven, EssexJct-Orick, Fairhaven#1 &amp; multiple 60kV taps in area de-energized; 1252 Fairhaven-Humboldt manually tested OK restoring SPLumber; 1254 Fairhaven restored; eventID=11290</t>
  </si>
  <si>
    <t>HM-2015-016a</t>
  </si>
  <si>
    <t>Relayed - 07/28/15, 1325 BlueLake Tap manually tested NG from earlier trouble @ 1235 again de-energizing EssexJct-Arcata-Fairhaven &amp; EssexJct-Orick; MOM Trinidad, BigLagoon &amp; Orick; 1327 EssexJct-Arcata-Fairhaven &amp; EssexJct-Orick manually tested OK restoring Trinidad, BigLagoon &amp; Orick; C-G fault 14.7 mi from Fairhaven twd EssexJct near EssexJct SW-19, +/- 1 mi; 1515 BlueLake customers restored via 12kV back ties;</t>
  </si>
  <si>
    <t>HM-2015-017a</t>
  </si>
  <si>
    <t>HM-2015-017b</t>
  </si>
  <si>
    <t xml:space="preserve">Relayed - 07/28/15, 1618 BlueLake tap manually tested NG via EssexJct SW-19, again de-energizing EssexJct-Arcata-Fairhaven &amp; EssexJct-Orick; MOM Trinidad, BigLagoon &amp; Orick; 1647 Blue Lake Tap manually tested OK energizing BlueChipMilling, UltraPwr &amp; Simpson-Korbel taps after Blue Lake Power isolated a NG customer bank (actually failed lightning arrestor), restoring Simpson-Korbel &amp; Kernen Construction; eventID=11290 </t>
  </si>
  <si>
    <t>HM-2015-017c</t>
  </si>
  <si>
    <t>HM-2015-017d</t>
  </si>
  <si>
    <t>Relayed - 07/28/15, 2013 Camden-Kingsburg 70kV relayed, tested OK due to carpole @ 4/2; MOM Camden (4,685); weather clear; B-G fault 7.9 mi from Kingsburg near structure 008/003, +/- 0.5mi</t>
  </si>
  <si>
    <t>FR-2015-067</t>
  </si>
  <si>
    <t>Relayed - 07/29/15, 2152 LowerLake-Homestake 115kV relayed, properly did not test; SUS Homestake rock quarry; weather clear; 07/30/15, 0525 report of multiple poles bet 6/2-9/1 damaged &amp; limited access due to "Rocky" fire; A-B fault; 08/01/15, 1859 &amp; 1908 EagleRock-Cortina &amp; Cortina-Mendo#1 forced out for safety due to fire;  08/05/15, 0125 ER-LowerLakeTap &amp; LowerLake-Homestake returned to service after replacing 31 poles &amp; reframing 8 poles &amp; repairing several sections of ET wire down damaged by fire; remaining sections of ER-Cortina &amp; Cortina-Mendo#1 to remain de-energized pending approval from CalFire</t>
  </si>
  <si>
    <t>FU-2015-037</t>
  </si>
  <si>
    <t xml:space="preserve">Relayed - 07/29/15, 2234 Smartville Nicolaus #1-60kV relayed, tested OK; MOM BealeAFB; weather clear; B-G fault 15.5 mi from Smartville near structure 015/305 (check SW-57), - 1 mi; </t>
  </si>
  <si>
    <t>TM-2015-062</t>
  </si>
  <si>
    <t xml:space="preserve">Relayed - 07/30/15, 1842, 1847 &amp; 1919 Bridgeville-Garberville relayed, tested OK; MOM FtSeward (336) &amp; Fruitland (1,125); lightning; 1842: B-A-G fault 12.23 mi from Garberville near pole 24/01 on main line twd Bridgeville or on FtSeward Tap 0/15, +/- 1 mi; 1847: B-G fault 12.69 mi  from Garberville near pole 23/12 on main line twd Bridgeville or on FtSeward Tap 1/1, +/- 1 mi; </t>
  </si>
  <si>
    <t>HM-2015-018</t>
  </si>
  <si>
    <t xml:space="preserve">Relayed - 07/30/15, 1842, 1847 &amp; 1919 Bridgeville-Garberville 60kV relayed, tested OK; MOM FtSeward (336) &amp; Fruitland (1,125); lightning; 1842: B-A-G fault 12.23 mi from Garberville near pole 24/01 on main line twd Bridgeville or on FtSeward Tap 0/15, +/- 1 mi; 1847: B-G fault 12.69 mi  from Garberville near pole 23/12 on main line twd Bridgeville or on FtSeward Tap 1/1, +/- 1 mi; </t>
  </si>
  <si>
    <t>HM-2015-019</t>
  </si>
  <si>
    <t>HM-2015-020</t>
  </si>
  <si>
    <t>Relayed - 07/30/15, 1929 Bridgeville-Garberville relayed, tested OK, remains open ended after Garberville CB-32 put in manual 2 mins earlier; MOM FtSeward &amp; Fruitland; lightning; 07/31/15, 0153 FtSeward tap forced out due to FtSeward 60/12kV xfmr bk fire due to failed A-phase bushing; SUS FtSeward; 0328 Garberville-FtSeward energized after Garberville CB-32 returned to service; 0420 Bridgeville-Fruitland de-energized to open NG FruitlandJct SW-69; SUS Fruitland; 0431 Bridgeville-Fruitland energized restoring Fruitland; LCN created to replace SW-69 &amp; working w/ Asset Strategy to replace bank; eventID=11354</t>
  </si>
  <si>
    <t>HM-2015-NA</t>
  </si>
  <si>
    <t>Forced - 07/30/15, 2347 BucksCreek PH CB-232 forced out per Hydro request to do maintenance &amp; address bad bushing, open ending BucksCreek-RockCreek-Cresta 230kV; no customer interruption; 07/31/15, 0706 CB 232 returned to service restoring BucksCreek PH</t>
  </si>
  <si>
    <t>Relayed - 07/31/15, 1352 Drum-Summit #1 relayed, tested OK; no customer interruption; rain; 1354 line manually open ended at Drum SW-317 due to single phase condition; A-G fault 0.87 mi from Drum PH near structure 000/011, +/- 1 mi; 1705 line returned to service, patrol found no trouble</t>
  </si>
  <si>
    <t>VD-2015-071</t>
  </si>
  <si>
    <t xml:space="preserve">Relayed - 07/31/15, 1403 DeerCreek-Drum 60kV relayed, tested OK; on the trouble DeerCreek PH separated; no customer interruption; lightning; A-B-C fault 3.3 mi from Drum PH near structure 002/069, +/- 1 mi; </t>
  </si>
  <si>
    <t>VD-2015-072</t>
  </si>
  <si>
    <t xml:space="preserve">Relayed - 07/31/15, 1832 Haas-Woodchuck 70kV relayed, tested OK; MOM Woodchuck; lightning; GIS lightning Archives show fault to be 3.5 mi from Haas bet SWs 17 &amp; 19; </t>
  </si>
  <si>
    <t>FR-2015-068</t>
  </si>
  <si>
    <t>Relayed - 08/01/15, 0527 (aware time 0546) LB-Pacheco 70kV relayed, properly did not test; SUS Dinosaur Point International Wind Turbine (offline) &amp; Pacheco PP; weather clear, GIS shows no lightning; EM RELAYS ON LB CB-22 NO FAULT LOCATION POSSIBLE; 0549 line manually tested NG; 1015 to 2217 line cleared to replace burnt down pole 007/003 (fire in area due to 3rd party vehicle) &amp; repair ET wire down; eventID=11314</t>
  </si>
  <si>
    <t>LB-2015-025</t>
  </si>
  <si>
    <t>Forced - 08/01/15, 1148 Drum-Summit #1-115kV forced out per NV Energy request due to single phasing condition at N-Truckee due to NG phase on Drum SW-317; no customer interruption; 08/03/15, 1203 to 1711 line forced out to repair burnt open jumper on Drum SW-317; no customer interruption; from trouble on 08/01/15 at 1148</t>
  </si>
  <si>
    <t>VD-2015-073</t>
  </si>
  <si>
    <t>Forced - 08/01/15, 1859 EagleRock-Cortina 115kV forced out for safety due to Rocky fire in area (LowerLake-Homestake de-energized 2 days earlier); no customer interruption (Highland xfrd to EagleRock-Redbud &amp; Lucerne xfrd to Mendo-Redbud); 08/05/15, 0125 EagleRock-LowerLakeTap sect returned to service; 08/06/15, 1912 EagleRock-Cortina returned to service; Lucerne &amp; Highland xfrd back to normal sources</t>
  </si>
  <si>
    <t>FU-2015-038</t>
  </si>
  <si>
    <t>Forced - 08/01/15, 1908 Cortina-Mendo#1-115kV forced out for safety due to fire in area; SUS IndianValley PH (offline); ETOR 08/04/15; 08/06/15, 1901 line returned to service</t>
  </si>
  <si>
    <t>FU-2015-039</t>
  </si>
  <si>
    <t>Relayed - 08/02/15, 0808 MercedFalls-Exchequer relayed, tested NG; MercedFalls #2-70/12kV xfmr de-energized; SUS MercedFalls PH (offline), MercedFalls (2,321, 1,072,946) &amp; McSwain PH (offline); weather clear; 1254 line cleared to repair ET wire down at pole 13/2 due to avian contact; 1819 MercedFalls PH &amp; Merced Falls restored; 1947 line returned to service restoring McSwain PH; eventID=11315</t>
  </si>
  <si>
    <t>LB-2015-027</t>
  </si>
  <si>
    <t>Forced - 08/02/15, 0935 Merced-MercedFalls &amp; MercedFalls 70kV bus forced out due to single phasing condition; no customer interruption; 1434 line returned to service after replacing burnt open jumper at pole 2/1; 1437 MercedFalls 70kV bus energized; 1440 Merced-MercedFalls &amp; MercedFalls 70kV bus returned to service; MercedFalls CB-82 will not close; small grass fire near Merced Falls sub &amp; burning under the Merced-MercedFalls; eventID=11313</t>
  </si>
  <si>
    <t>LB-2015-026</t>
  </si>
  <si>
    <t>Relayed - 08/02/15, 1444 Pit #1-McArthur relayed, tested OK; MOM McArthur (1,731); weather clear; C-A-G fault 7.4 mi from Pit #1 PH near structure 007/098 in vicinity of McArthur sub, - 1 mi; at structure 7/104 patrol found 3 dead black birds</t>
  </si>
  <si>
    <t>RM-2015-048</t>
  </si>
  <si>
    <t>Relayed - 08/03/15, 1753 Colgate-Palermo relayed, tested OK; MOM Bangor (893); weather clear; B-G fault 0.48 mi from Colgate near structure 000/0008, +/-  0.1 mi; fire near pole 0/8 due to bird contact, currently we can't patrol line per CDF order</t>
  </si>
  <si>
    <t>TM-2015-063</t>
  </si>
  <si>
    <t>Relayed - 08/04/15, 1100 Smartville-Marysville relayed, tested OK; MOM Yuba Consolidated Goldfields &amp; BrownsValley (568); weather clear; B-C fault 6.4 miles  from Smartville near structure 006/126, +/- 1 mi</t>
  </si>
  <si>
    <t>TM-2015-064</t>
  </si>
  <si>
    <t>Relayed - 08/04/15, 1759 Exchequer-Yosemite relayed, tested OK; MOM SaxonCreek, IndianFlat (593), BearValley (2,488), ArchRock &amp; Yosemite; rain; A -G fault 1.87 mi from IndianFlat near structure 37/218, +/- 3mi; bird (crow) contact at 7/19 resulting in flashed insulators; eventID=11373</t>
  </si>
  <si>
    <t>LB-2015-028</t>
  </si>
  <si>
    <t>Relayed - 08/04/15, 2242 Borden-Coppermine relayed, tested OK; Coppermine 70kV main &amp; aux busses, AG Wishon 70kV bus, Friant-Coppermine, Coppermine-TivyValley, Wishon-Coppermine &amp; Wishon-SJ #3-70kV lines, RiverRock &amp; Auberry 70kV taps de-energized; MOM Friant PH (offline), AG Wishon PH (offline), CraneValley PH (offline), San Joaquin #1, #2 &amp; #3 PHs (offline), Cassidy (2,376), RiverRock (12), SJPH #2 (1,049), SJPH #3 (1,860), Coppermine (4,388) &amp; Auberry (4,896); weather cloudy, GIS shows no lightning in area; B-G fault 0.1 MI FROM BORDEN near structure 019/013, +/- 0.05 mi; patrol of entire line found no cause, no damage</t>
  </si>
  <si>
    <t>LB-2015-029</t>
  </si>
  <si>
    <t>FR-2015-069c</t>
  </si>
  <si>
    <t>FR-2015-069b</t>
  </si>
  <si>
    <t>FR-2015-069a</t>
  </si>
  <si>
    <t>FR-2015-069d</t>
  </si>
  <si>
    <t>Relayed - 08/06/15, 2132 LosEsteros-Metcalf relayed, properly did not test; no customer interruption; lightning; A-G fault 6.48 MI FROM Metcalf near structure 006/031, +/- 3 mi; 2315 line manually tested OK; 2316 line returned to service; air patrol found no damage, no specific cause (probable lightning); eventID=11376</t>
  </si>
  <si>
    <t>ME-2015-010</t>
  </si>
  <si>
    <t>Relayed - 08/06/15, 2144 GreenValley-PaulSweet relayed, tested OK; MOM RobRoy (10,614); lightning; A-B-C fault 5.8 mi from GV near structure 005/069, +/- 0.5 mi; air patrol found flashed insulators at structure 5/69, LCN created</t>
  </si>
  <si>
    <t>ML-2015-014</t>
  </si>
  <si>
    <t>Relayed - 08/06/15, 2221 Salinas-Firestone #1 relayed, tested OK; MOM BuenaVista (1,483) &amp; FreshExpress; lightning; A-B-C closing fault to Firestone or 6.12 mi from Salinas near structure 05/143, +/- 1 mi; ground &amp; air patrols found nothing</t>
  </si>
  <si>
    <t>ML-2015-016</t>
  </si>
  <si>
    <t>Relayed - 08/06/15, 2221 Salinas-Firestone #2 relayed, tested OK; MOM IndustrialAcres (2,612), Spence (851) &amp; Firestone; lightning; A-B-C fault 9 mi from Salinas near structure 08/198 (bet Spence &amp; SpenceJct), +/- 2 mi; ground patrol found flashed insulators @ 8/198, LCN created to replace</t>
  </si>
  <si>
    <t>ML-2015-017</t>
  </si>
  <si>
    <t>Relayed - 08/06/15, 2221 Soledad #1-60kV relayed, tested OK; MOM Gonzales (3,106); lightning; A-B-C fault 14 mi from Soledad near structure 14/269 (very close to Chualar tap), +/- 1 mi; air patrol found nothing</t>
  </si>
  <si>
    <t>ML-2015-015</t>
  </si>
  <si>
    <t>Relayed - 08/06/15, 2255 GreenValley-Llagas 115kV (Llagas-Hollister per eSLIC - IDLE SECTION FROM LLAGAS CB 142 TO O/J AT HOLLISTER) relayed, tested OK; no customer interruption; lightning; B-C-G fault 2.5 mi from Llagas in vicinity of twr 022/144, +/- 1 mi; air patrol found flashed insulators @ 22/139, LCN created</t>
  </si>
  <si>
    <t>ME-2015-011</t>
  </si>
  <si>
    <t>Relayed - 08/06/15, 2255 Vierra-Tracy-Kasson 115kV relayed, tested OK; MOM HowlandRd; lightning; B-G fault 3.7 mi from Kasson twd Vierra near twr 4/35; accuracy of location: medium; per report out on morning call, 3rd party "issue"</t>
  </si>
  <si>
    <t>TE-2015-044</t>
  </si>
  <si>
    <t>Relayed - 08/06/15, 2315 Manteca #1-60kV relayed, tested OK; MOM BantaCarbona &amp; Westley (1,664); lightning; A-B-C fault 8 mi from Manteca near twr 18/16, medium; patrol +/- mile of fault location found nothing</t>
  </si>
  <si>
    <t>TE-2015-045</t>
  </si>
  <si>
    <t>Relayed - 08/07/15, 0008 &amp; 0015 Lockeford-Lodi #1 relayed, tested OK; MOM Colony (1,040) &amp; NewHope (978); lightning; B-C-G &amp; C-G faults, both 5.4 mi from Lockeford at Colony Substation, +/- 1 mi; ILIS 15-0053412 shows Colony BK-2 high side fuse blew causing sustained outage to 1,040 customers w/ CAIDI=184 mins (192,828 CMins); flashed insulators at 6/85, LCN created to replace; eventID=11386</t>
  </si>
  <si>
    <t>TE-2015-046</t>
  </si>
  <si>
    <t>TE-2015-047</t>
  </si>
  <si>
    <t>Relayed - 08/07/15, 0143 CHCSS-Salinas-Soledad #1 &amp; #2 relayed, tested OK; Soledad 115kV bus sects D, E, F, G, H &amp; I, #3-115/12kV xfmr, #4&amp;#5-115/60kV xfmr bks, 60kV main &amp; aux busses, #2-60/12kV xfmr, &amp; Soledad #1, #2 &amp; #4 de-energized; MOM Soledad (5,445), Gonzales (3,106) &amp; Camphora (207); lightning; CHCSS #1 circuit: B-G fault 5.5 mi from Soledad near structure 021/108, +/- 2 mi; CHCSS #2 circuit: B-C-G fault 3.3 mi  from Soledad sub near 023/123, +/- 2.0 mi; air patrol found pitted conductor at structures 21/105 &amp; 23/123</t>
  </si>
  <si>
    <t>ML-2015-018</t>
  </si>
  <si>
    <t>ML-2015-019</t>
  </si>
  <si>
    <t>ML-2015-020</t>
  </si>
  <si>
    <t>ML-2015-021</t>
  </si>
  <si>
    <t>ML-2015-022</t>
  </si>
  <si>
    <t>Relayed - 08/07/15, 0211 MercySpringsSwSta-Canal-OroLoma relayed, tested OK; ORO LOMA CB-32 OPEN FOR SUMMER SET-UP; MOM Ortiga (2,887) &amp; MercySprings; lightning; A-B-C fault 1.5 mi from MercySpring Jct twd OroLoma near structure 10/15, +/- 2 mi; air patrol found 8/10 &amp; 8/14 damaged,  ultimately replaced; eventID=11383</t>
  </si>
  <si>
    <t>LB-2015-030</t>
  </si>
  <si>
    <t>Relayed - 08/07/15, 0245 Wilson-OroLoma relayed, tested OK; MOM OroLoma BK3 (1,390); lightning; A-B-C fault 6.5 mi from ElNido twd OroLoma near structure 21/003, +/- 3 mi; patrol found splintered pole tops @ 21/03 &amp; 21/4</t>
  </si>
  <si>
    <t>LB-2015-031</t>
  </si>
  <si>
    <t>Relayed - 08/07/15, 0313 LosBanos-MercySprings relayed, tested OK; MOM Wright (746) &amp; Arburua; lightning; B-G fault 2.0 mi from MercySpringsSS  twd LB near twr 100/441, +/- 0.5 mi; air patrol found no damage</t>
  </si>
  <si>
    <t>LB-2015-032</t>
  </si>
  <si>
    <t>Relayed - 08/07/15, 0352 OroLoma-Canal #1 relayed, tested OK; MOM DosPalos (3,403) &amp; SantaRita (819); lightning; A-C fault  11 mi from OroLoma near structure 12/007, +/- 1.5 mi; air patrol found flashed insulator at pole 12/09, LCN created to replace</t>
  </si>
  <si>
    <t>LB-2015-033</t>
  </si>
  <si>
    <t>Relayed - 08/07/15, 0520 Bellota-Cottle relayed, tested NG; no customer interruption; lightning; B-C-G fault 4.9 mi from Cottle twr 14/95, +/- 2 mi; patrol found twr 16/109 (shared twr w/ Bellota-Warnerville) w/ broken bell &amp; sagging conductor; 1917 line returned to service after crews replaced broken bell (per morning call, C-hook separated at a bell string) &amp; repair sagging conductor at tower 16/109 (conductor was floating 20+ feet above ground but never on the ground)</t>
  </si>
  <si>
    <t>TE-2015-048</t>
  </si>
  <si>
    <t>Forced - 08/07/15, 1230 to 2217 MercySpringsSS-Canal-OroLoma (MercySprings Jct-OroLoma) forced out to replace fire damaged poles 8/10 &amp; 8/14 (fire damage from lightning)</t>
  </si>
  <si>
    <t>LB-2015-0730</t>
  </si>
  <si>
    <t>Relayed - 08/07/15, 1627 Trinity-MapleCreek relayed, tested OK; MOM Hyampom, GrouseCreek, BigBar, RidgeCabin &amp; BigCreek Hydro; weather clear; A-B fault 22.8 mi from MC near structure 31/004, +/- 1.0 mi; patrolled 21/5 to 31/2, no damage found but fire was cause of relay</t>
  </si>
  <si>
    <t>RM-2015-049</t>
  </si>
  <si>
    <t>Relayed - 08/07/15, 1830 EagleRock-Redbud relayed, tested OK; no customer interruption; weather clear, fire in area</t>
  </si>
  <si>
    <t>FU-2015-041</t>
  </si>
  <si>
    <t>Relayed - 08/07/15, 1850 EagleRock-Redbud &amp; EagleRock-Cortina relayed, tested NG; LowerLake -Homestake de-energized; SUS Highlands (9,083, 1,317,035) &amp; Homestake; weather clear; ER-Redbud: A-B fault 9.7 mi from ER near structure 009/054, +/- 1.0 mi; twr 9/53 contaminated w/ fire retardant, will need to be washed (common tower for ER-Redbud &amp; ER-Cortina); ER-Cortina: A-G fault 28.82 mi from Cortina near structure 14/006, +/- 1.0 mi; 2042 Lower Lake Jct SW-187 opened isolating the trouble; 2101 CalFire gave OK to energize from Cortina to open LowerLake SW-187 to restore customers at Highlands; 2113 Cortina-LowerLake energized restoring Highlands @ 2115; 2118 LowerLake-Homestake energized restoring Homestake; 2134 Redbud-Highlands sect energized; 08/08/15, 0133 to 1342 ER-Redbud (ER-Highlands sect) &amp; 0133 to 1350 ER-Cortina (ER-LowerLake) cleared to wash &amp;/or replace insulators on twr 9/53</t>
  </si>
  <si>
    <t>FU-2015-042b</t>
  </si>
  <si>
    <t>FU-2015-042a</t>
  </si>
  <si>
    <t>FU-2015-042c</t>
  </si>
  <si>
    <t>Relayed - 08/09/15, 1005 Stanislaus-MelonesSwSta-Manteca #1 relayed, tested OK; MOM Frogtown (4,186) &amp; Avena (2,076); weather clear; A-G fault 15.8 mi from Stanislaus near structure 15/97, +/- 5 mi; patrol 2 miles on either side of provided fault location found nothing</t>
  </si>
  <si>
    <t>TE-2015-049</t>
  </si>
  <si>
    <t xml:space="preserve">Relayed - 08/09/15, 1420 Humboldt-Trinity relayed, tested OK; no customer interruption; weather clear; A-C fault 37.9 mi from Humboldt near structure 076/000, +/- 1.0 mi; </t>
  </si>
  <si>
    <t>RM-2015-052</t>
  </si>
  <si>
    <t>Relayed - 08/09/15, 1422 Humboldt-Trinity relayed, tested NG; no customer interruption; weather clear; A-G fault 37.5 mi from Humboldt near structure 076/004, +/- 1.0 mi; 2259 line returned to service after patrol found no damage from River Complex fire in area</t>
  </si>
  <si>
    <t>RM-2015-050</t>
  </si>
  <si>
    <t xml:space="preserve">Relayed - 08/09/15, 1432 Trinity-MapleCreek relayed, tested OK; MOM Hyampom, GrouseCreek, BigBar, RidgeCabin &amp; BigCreek Hydro; weather clear; both this line &amp; the 115kV that relayed minutes earlier share a common RoW; River Complex fire in area; A-G fault 24.5 mi from MC near structure 29/009, +/- 1.0 mi; </t>
  </si>
  <si>
    <t>RM-2015-051</t>
  </si>
  <si>
    <t>Relayed - 08/10/15, 1612 Trinity-MapleCreek 60kV open ended after Trinity CB-22 tripped, re-closed by automatics; no customer interruption; weather clear; A-C fault 4.8 mi from Hyampom Jct toward Trinity near pole 29/9, +/- 3 mi</t>
  </si>
  <si>
    <t>RM-2015-053</t>
  </si>
  <si>
    <t>Relayed - 08/11/15, 1518 LL-Homestake relayed, properly did not test (LL CB-183 in manual due to on-going fire); SUS Homestake; weather clear; 08/15/15, 1313 line returned to service restoring Homestake; replaced poles 12/16, 13/7, 13/8, 13/11, 13/12, 14/10, 14/12, 14/16, 15/2, 15/8 &amp; re-framed pole 15/6eventID=11391</t>
  </si>
  <si>
    <t>FU-2015-043</t>
  </si>
  <si>
    <t>Relayed - 08/12/15, 0128 Ravenswood-Ames #1 relayed, tested OK; no customer interruption; weather clear; C-G fault 4.8 mi from Ravenswood near twr 004/031, +/- 0.5 mi; patrol found at structure 5/33 heavy cormorant nesting activity - observed adult birds crapping streamers the length of the insulation; center phase has fresh burn marks on hot &amp; cold end hardware, guano shield &amp; several cold end sheds on polymer insulator, indicating a flashover likely caused by a streamer; observed fresh arc marks on armor rod at center phase; repairs being scheduled after 10/1/15 per our permit with the refuge, due to nesting season restrictions on non-emergency work</t>
  </si>
  <si>
    <t>ME-2015-012</t>
  </si>
  <si>
    <t>Relayed - 08/13/15, 0304 Arcata 60kV bus relayed, tested OK; on the trouble Arcata-Humboldt &amp; EssexJct-Arcata-Fairhaven 60kV open-ended at Arcata; MOM Arcata (11,234); weather clear, caused by 12kV trouble @ Arcata (REPORT OF 3RD PARTY WHO CLIMBED ON TOP OF CB-1123 &amp; GRABBED A PHASE CONDUCTOR ON BOTH SIDES OF TERMINAL OF BREAKER CAUSING STATION OUTAGE)</t>
  </si>
  <si>
    <t>HM-2015-021a</t>
  </si>
  <si>
    <t>HM-2015-021b</t>
  </si>
  <si>
    <t>Forced - 08/13/15, 1124 to 1212 Bridgeville-Cottonwood 115kV (Bridgeville-Wildwood) de-energized for safety reasons; SUS LowGap (740, 19,240), ForestGlen &amp; Wildwood (146, 7008); logging truck came in contact with telephone pole, not PG&amp;E ET assets</t>
  </si>
  <si>
    <t>RM-2015-054</t>
  </si>
  <si>
    <t>Relayed - 08/14/15, 0626 Newark-Nummi relayed, tested OK; MOM Nummi &amp; Western Digital; weather clear; 3rd party CRANE HIT LINE AT 45500 FREMONT BLVD JUST OUTSIDE OF NUMMI (Tesla Motors) SUB; WIRE DOWN; C-G fault 4.74 mi from Newark (end of line) @ Nummi (Tesla Motors) sub; line subsequently forced out to effect repairs; eventID=11403</t>
  </si>
  <si>
    <t>NE-2015-004</t>
  </si>
  <si>
    <t>Forced - 08/14/15, 0639 Newark-Nummi forced out after relaying, tested OK a few mins earlier to repair ET wire down just outside Nummi due to 3rd party crane; SUS Nummi &amp; Western Digital; 0901 Newark-WesternDigitalJct energized restoring Western Digital; 1208 Newark-WesternDigital forced out to repair open jumper at tower 1/21; SUS Western Digital; 1816 line energized restoring Western Digital &amp; Nummi; eventID=11403</t>
  </si>
  <si>
    <t>NE-2015-1028</t>
  </si>
  <si>
    <t>Forced - 08/14/15, 1414 Kingsburg-Lemoore (HardwickJct-HanfordSS) forced out due to arcing HanfordSS MOAS-75; no customer interruption; 1551 Lemoore CB-12 (N.O. terminal point for Kingsburg-Lemoore) forced out due to NG latching mechanism; ETOR 08/21; 08/17/15, 1543 Lemoore CB-12 returned to service; eventID=11415</t>
  </si>
  <si>
    <t>FR-2015-1480</t>
  </si>
  <si>
    <t>Forced - 08/16/15, 0759 to 1024 Sutter Home SW STA-Lockeford-Lodi 60426 (NewHopeJct-ColonyJct) forced out for crew to make repairs to damaged pole 23/444; no customer interruption, crew made tempory repairs (stubbed) pole 23/444; eventID=11406</t>
  </si>
  <si>
    <t>TE-2015-1237</t>
  </si>
  <si>
    <t>Relayed - 08/16/15, 1604 McKee 115/12kV BK-3 relayed, properly did not test; McKee 115kV bus sect F de-energized &amp; DixonLanding-McKee open ended @ McKee; SUS McKee BK-3; weather clear; 1715 McKee BK-3 returned to service; 1721 all customers restored; unintended trip by BK-3 LTC fault pressure relay is apparent cause, relay currently cut out to test, &amp; adequate protection remains on BK-3 &amp; its LTC; eventID=11414</t>
  </si>
  <si>
    <t>ME-2015-013</t>
  </si>
  <si>
    <t>Relayed - 08/16/15, 1959 Bridgeville-Cottonwood relayed, tested OK; MOM ForestGlen, LowGap (740) &amp; Wildwood (146); weather clear; A-C fault 2.3 mi from ForestGlen twd Bridgeville near structure 61/441, +/- 3 mi; patrol 2 miles each direction from fault location, no cause or damages found; most likely fire related</t>
  </si>
  <si>
    <t>RM-2015-055</t>
  </si>
  <si>
    <t>Relayed - 08/17/15, 0110 Pit#3-Pit #1 relayed, tested OK; no customer interruption; Burney Forest Products (BFP) &amp; SPI Burney units separated; weather clear; 1030 BFP paralleled; 1036 SPI Burney paralleled; A-G fault 12.5 mi from Pit#3 PH near structure 009/081, +/- 2 mi; patrol found bird contact at structure 9/81, flashed insulators due to contact which will be addressed w/ LCN</t>
  </si>
  <si>
    <t>RM-2015-056</t>
  </si>
  <si>
    <t>Forced - 08/17/15, 1646 MB-SolarSS #1&amp;#2 forced out- "Questa" fire under lines; Temblor overload protection scheme properly open ended Temblor-SLO at Temblor; 2234 PasoRobles CB-72 opened per OE, open ending SanMiguel-PasoRobles; no customer interruption; 08/19/15, CalFire granted us access to lines; 08/19/15, 1422 #1 normal after dead wash on twrs 13/55 thru 15/63; 1423 #2 line normal; 1439 SM-PR normal</t>
  </si>
  <si>
    <t>DW-2015-025a</t>
  </si>
  <si>
    <t>DW-2015-025b</t>
  </si>
  <si>
    <t>DW-2015-025c</t>
  </si>
  <si>
    <t>Forced - 08/18/15, 0311 to 0700 Pease-Harter 60kV forced out to replace Greenleaf #2 SW-125 middle &amp; bottom phase connector terminals due to hot spots; SUS Greenleaf II PP</t>
  </si>
  <si>
    <t>Relayed - 08/19/15, 0859 Kasson CB-132 tripped, reclosed via automatics (terminal point for SCHULTE SW STA - KASSON - MANTECA 115kV) when replacing NG fuse on 115kv bus pot to resolve trouble w/ CB-142; all personnel OK &amp; in the clear; no customer interruption; weather clear</t>
  </si>
  <si>
    <t>TE-2015-1018</t>
  </si>
  <si>
    <t>Relayed - 08/19/15, 1118 Panoche-Schindler #1 relayed, tested OK; MOM Kamm, Westlands &amp; Cantua (10,446); weather clear; personnel in station at time of trouble will investigate; B-G fault 9.5 mi from Schindler twd Panoche near twr 23/113, +/- 2 mi; patrol of entire line found no cause, no damages</t>
  </si>
  <si>
    <t>FR-2015-072</t>
  </si>
  <si>
    <t>Relayed - 08/19/15, 1714 OroLoma-Mendota relayed, tested NG after carpole @ 50/5; SUS Firebaugh (3,307, 345,303); weather clear; 1852 Firebaugh restored via Mendota source; 1941 OroLoma-PosoJct cleared; 08/20/15, 0439 line normal after pole 50/5 replaced; eventID=11423</t>
  </si>
  <si>
    <t>LB-2015-034</t>
  </si>
  <si>
    <t>Forced - 08/19/15, 2102 to 2237 Taft-Cuyama #1-70kV forced out to tighten loose xarm bolts at pole 7/73; no customer interruption</t>
  </si>
  <si>
    <t>MD-2015-0847</t>
  </si>
  <si>
    <t>Forced - 08/19/15, 2115 Martin 230/115kV BK-7 forced out to repair NG regulator SW-7/1; no customer interruption; 08/20/15, 0619 Martin BK-7 returned to service after substation personnel made repairs to regulator SW-7/1</t>
  </si>
  <si>
    <t>SA-2015-0753</t>
  </si>
  <si>
    <t>Relayed - 08/20/15, 1523 Weimar #1 relayed, tested NG; SUS Foresthill; OxbowPH separated; 1531 Foresthill-OxbowPHJct returned to service restoring Foresthill &amp; OxbowPH; 1755 Weimar-ForestHill cleared for crew to remove tree from conductor at structure 0/19; tree had fallen into line as a result of high speed car chase that ended when chased vehicle lost control &amp; crashed into tree which then fell across 60kV; 2028 OxbowPH paralleled; 2109 line returned normal</t>
  </si>
  <si>
    <t>VD-2015-074</t>
  </si>
  <si>
    <t>Relayed - 08/20/15, 1849 FortBragg-Elk relayed, tested OK; MOM BigRiver (2,549); weather clear; B-G fault 9.1 mi from Elk sub twd BigRiver near structure 009/001, +/- 1 mi; patrol from 7/4 to 10/6 found no damage, no cause of relay</t>
  </si>
  <si>
    <t>FU-2015-044</t>
  </si>
  <si>
    <t xml:space="preserve">Relayed - 08/21/15, 0254 Midway-WheelerRidge #1-230kV relayed, tested OK; MOM BuenaVista PP#1KYA-230/13kV xfmr, WheelerRidge PP#1KYA-230/13kV xfmr &amp; WindGap PP #1KYA &amp; #KYB 230/13kV xfmrs; weather clear; C-G fault 3.3 mi from BuenaVista Tap twd Midway twr 19/88, +/- 2 mi; found at structure 17/81 failed insulator, unknown cause  </t>
  </si>
  <si>
    <t>MD-2015-060</t>
  </si>
  <si>
    <t xml:space="preserve">Relayed - 08/21/15, 0931 Camden-Kingsburg relayed, tested OK; MOM Camden (4,688); weather clear; C-G fault 8.6 mi from Kingsburg near structure 008/000, +/- 1.5 mi; FOUND BURNED BOND WIRE AT POLE 6/11; APPEARS SOMETHING GOT INTO UPPER CONDUCTOR &amp; GROUND; EQUIPMENT OK, WILL SCHEDULE REPAIRS LATER; patrol found nothing at targeted area but at structure 11/7 found evidence of a crow contact  </t>
  </si>
  <si>
    <t>FR-2015-073</t>
  </si>
  <si>
    <t>Relayed - 08/21/15, 1224 Fulton-Calistoga 60kV relayed, tested OK; MOM Calistoga (1,700); weather clear; B-G fault 11.5 mi from Fulton near structure 010/006, +/- 2 mi; at structure ;11/3 bird contact (Vulture); bird report &amp; LCN created</t>
  </si>
  <si>
    <t>FU-2015-045</t>
  </si>
  <si>
    <t>Forced - 08/21/15, 1351 Haas-Woodchuck forced out due to 'Rough' fire; HaasPH forced out on trouble, evacuation in progress; 08/31/15, 1457 Haas-Woodchuck returned to service, no repairs needed</t>
  </si>
  <si>
    <t>FR-2015-074</t>
  </si>
  <si>
    <t xml:space="preserve">Forced - 08/21/15, 1423 Haas-McCall 230kV forced out due to 'Rough' fire in area; ETOR 08/22; 08/29/15, 1612 Haas-McCall returned to service with Haas PH energized; no repairs were needed; 08/29/15, 1612 Haas-McCall returned to service with Haas PH energized; no repairs were needed; Note: Haas-Woodchuck still not released for service </t>
  </si>
  <si>
    <t>FR-2015-075</t>
  </si>
  <si>
    <t>Forced - 08/21/15, 1451 Balch-McCall 230kV (including Pine Flat PH) forced out due to "Rough" fire concerns in area; ETOR 08/22; 08/29/15, 1517 Balch-McCall returned to service, no repairs needed</t>
  </si>
  <si>
    <t>FR-2015-076</t>
  </si>
  <si>
    <t>Forced - 08/21/15, 1658 Balch-Sanger forced out due to 'Rough' fire in area; 08/22/15, 1847 Sanger-KingsRiverJct energized; 2127 Balch#1PH-KingsRiverJct cleared, ET wire down at twr 3/23; ETOR 08/24; 08/28/15, 1843 Balch-Sanger returned to service; eventID=11445</t>
  </si>
  <si>
    <t>FR-2015-077</t>
  </si>
  <si>
    <t>Relayed - 08/22/15, 0858 Smartville-Nicholaus #1-60kV relayed, tested OK. MOM Beale AFB; weather clear; A-C-G fault 15.7mi from Smartville near structure 015/304, -2 mi; bird contact at 15/286; bird report &amp; LCN completed</t>
  </si>
  <si>
    <t>TM-2015-065</t>
  </si>
  <si>
    <t xml:space="preserve">Relayed - 08/22/15, 2104 CaliforniaAve-McCall 115kV relayed, tested OK due to carpole at 1/22; MOM California Dairy; weather clear; A-B-C fault near twr 18/88A; </t>
  </si>
  <si>
    <t>FR-2015-078</t>
  </si>
  <si>
    <t>Relayed - 08/25/15, 0820 Centerville#1-60/12kV xfmr relayed, locked out during routine switching at Centerville (CV); CV 60kV bus &amp; Desabla-CV de-energized; CV-TM open ended at CV; SUS OroFino (4,506, 85,614), CV (412, 54,384), Forks of the Butte (offline), CV PH (offline), Toadstown PH (offline) &amp; Desabla PH (offline); weather clear; 0836 CV-TM &amp; CV 60kV bus returned to service restoring CV #1-60/12kV xfmr &amp; CV PH; 0840 Desabla-CV returned to service restoring OroFino, Forks of the Butte, Toadstown PH &amp; Desabla PH; eventID=11433</t>
  </si>
  <si>
    <t>TM-2015-066</t>
  </si>
  <si>
    <t>Relayed - 08/25/15, 1538 RioDell tap relayed, tested OK during switching to parallel RioDell Jct w/ Humboldt-Rio Dell Jct; temp CBs 42T &amp; 22T at Rio Dell Jct tripped, reclosed by autos; on the trouble RioDellJct-Bridgeville de-energized; MOM Carlotta (1,173), Humboldt Redwood Company, RioDell (2,252) &amp; Eel River Power Cogen (offline); weather clear; B-G fault 0 mi from Rio Dell Jct (fault at Rio Dell Jct Sub), +/- 0.5 mi; patrol +/- 2 miles around target area found no cause, no damage</t>
  </si>
  <si>
    <t>HM-2015-022</t>
  </si>
  <si>
    <t>Relayed - 08/25/15, 1604 Humbolt-Trinity relayed, tested OK; no customer interruption; weather clear, report of wildfire in area; B-C fault 33.5 mi from Trinity near structure 079/002, +/- 1.0 mi; fault in active fire area, patrol found no damage</t>
  </si>
  <si>
    <t>RM-2015-057</t>
  </si>
  <si>
    <t>Relayed - 08/26/15, 2317 Borden 70kV main bus relayed, tested OK; Borden-Coppermine, Borden-Glass, Wishon-Coppermine, Coppermine-TivyValley, Friant-Coppermine, Wishon-SJ#3-70kV lines, Coppermine &amp; Wishon 70kV busses de-energized (only Borden-Glass remained de-energized as it's partially UG &amp; on a non-test); Borden #1-230/70kV xfmr open-ended on low side, Borden-Madera #1 &amp; #2-70kV lines open-ended at Borden; MOM Cassidy, River Rock, Coppermine #1-70/12kV xfmr, Auberry, Friant PH (offline), AGWishon PH (offline), San Joaquin #1A P.H. (offline), SJPH #2 (offline), SJPH #3 (offline) &amp; Crane PH (offline); weather clear; 08/27/15, 0626 Borden-Glass returned to service after crew found evidence of avian (owl) contact on the bus side of Borden CB-2; 08/27/15, 0626 Borden-Glass returned to service</t>
  </si>
  <si>
    <t>LB-2015-035b</t>
  </si>
  <si>
    <t>LB-2015-035a</t>
  </si>
  <si>
    <t>LB-2015-035c</t>
  </si>
  <si>
    <t>LB-2015-035d</t>
  </si>
  <si>
    <t>LB-2015-035e</t>
  </si>
  <si>
    <t>LB-2015-035f</t>
  </si>
  <si>
    <t>Relayed - 08/27/15, 0058 Nicolaus-WilkinsSlough relayed, tested OK; MOM District 1001 Metering &amp; Carnack; weather clear; B-G fault (multi-terminal line so fault loc 1=3.4 mi from District 1001 Tap twd KnightsLandingJct near structure 015/255; fault loc 2=1.3 mi from District 1001 Tap twd District 1001 60kV bus near structure 001/028, +/- 1.0 mi; hawk found at structure 14/251, no repairs needed; 2nd patrol at 2nd fault site found nothing; eventID=11439</t>
  </si>
  <si>
    <t>VD-2015-075</t>
  </si>
  <si>
    <t>Relayed - 08/27/15, 0816 GoldHill-Bellota-Lockeford relayed, tested NG; SUS Camanche PH (offline due to lack of H2O); PG&amp;E phase evolving BG-ABC-BAG fault 24.5 mi from Bellota near structure 58/361 (accuracy=med); 1112 line cleared to repair ET wire down bet poles 61/381 &amp; 61/382; 1955 line returned to service restoring Camanche PH; Vineyard EE was driving tractor with wire pulling set up attached to trailer being pulled by tractor one big hill on one side of vineyard and another big hill on other side tower line running thru a shallow valley in the middle. wire became tight and then was raised up into bottom phase conductor 
Conductor level was 35ft plus at the lowest point; eventID=11457</t>
  </si>
  <si>
    <t>TE-2015-050</t>
  </si>
  <si>
    <t>Relayed - 08/28/15, 0314 Kearney-Caruthers relayed, tested NG; Caruthers-Camden-Lemoore NAS de-energized; SUS Caruthers (2,993, 122,314); weather clear; 0348 Caruthers-Camden-Lemoore NAS energized from Camden; 0351 Caruthers restored; caused by carpole @ 30/8; 0632 Kearney-Caruthers cleared to repair 3 phases ET wire down while McMulline 1106 UB wire down also under repair; 1634 Kearney-Caruthers returned to service</t>
  </si>
  <si>
    <t>FR-2015-079</t>
  </si>
  <si>
    <t>Relayed - 08/28/15, 0314 Kearney-Caruthers relayed, tested NG; Caruthers-Camden-Lemoore NAS de-energized; SUS Caruthers (2,993, 122,314); weather clear; 0348 Caruthers-Camden-Lemoore NAS energized from Camden; 0351 Caruthers restored; caused by carpole @ 30/8; 0632 Kearney-Caruthers cleared to repair 3 phases ET wire down while McMulline 1106 UB wire down also under repair; 1634 Kearney-Caruthers returned to service; eventID=11448</t>
  </si>
  <si>
    <t>Relayed - 08/28/15, 1707 Trinity-MapleCreek relayed, tested OK; MOM BigBar, RidgeCabin, Hyampom, GrouseCreek &amp; BigCreek; rain; A-B fault 34 mi from TRINITY near structure xx/yy (GIS NOT WORKING TO GIVE STRUCTURE), +/- 1.0 mi; patrol for cause found nothing</t>
  </si>
  <si>
    <t>RM-2015-059</t>
  </si>
  <si>
    <t>Relayed - 08/28/15, 2129 SM-Martin #4, #6 &amp; SFAirport-SM relayed, properly did not test due to 3rd party excavator damage to twrs 03/31 &amp; 02/19 &amp; ET wire down; both directions of HWY 101 closed delaying crew arrivals; MOM Burlingame (7,746); weather clear; 2251 SM-Martin #3-115kV forced out for safety; no customer interruption; 08/29/15; 0049 SM-Martin #6 cleared; 0125 SFAirport-SM cleared; 0153 SM-Martin #4 cleared; 0227 SM-Martin #3 cleared; 0436 SM-Martin #6 (Martin-ShawRd) energized restoring ShawRd; 2304 SM-Martin #4 returned to service; 2309 SM-Martin #3 returned to service after crew replaced broken xarm on structure 2/19; ETOR 08/31/15; eventID=11443</t>
  </si>
  <si>
    <t>SA-2015-010a</t>
  </si>
  <si>
    <t>SA-2015-010b</t>
  </si>
  <si>
    <t>SA-2015-010c</t>
  </si>
  <si>
    <t>Forced - 08/28/15, 2251 SM-Martin #3 forced out for safety after SM-Martin #4, #6 &amp; SFAirport-SM relayed, properly did not test earlier at 2129 due to 3rd party crane contact; no customer interruption; 08/29/15, 2309 SM-Martin #3 returned to service after crew replaced broken xarm on structure 2/19</t>
  </si>
  <si>
    <t>SA-2015-011</t>
  </si>
  <si>
    <t>Relayed - 08/29/15, 0240 Glenn #3 relayed, tested OK; MOM Capay (1,134), HeadGate &amp; Anita (2,926); weather clear; A-B-C fault 27.6 mi from Glenn near structure 027/506, +/- 0.5 mi; patrol found flashed &amp; broken insulators on all 3 phases at structure 28/521, unclear what caused failure altho two small patches for burned grass at base of structure; LCN created to repair</t>
  </si>
  <si>
    <t>TM-2015-067</t>
  </si>
  <si>
    <t>Forced - 08/29/15, 1008 to 1149 Biola-Glass-Madera 70kV open-ended after Glass CB-12 forced out to replace NG air valve; no customer interruption</t>
  </si>
  <si>
    <t>LB-2015-0811</t>
  </si>
  <si>
    <t>Relayed - 08/31/15, 0720 Christie-WillowPass relayed, tested OK; MOM Stauffer, Urich &amp; SantaFe PP (offline); weather clear; A-B-C fault 10 mi from Christie near twr 09/160, +/- 1.5 mi; patrol found bird between 9/160-161</t>
  </si>
  <si>
    <t>PS-2015-017</t>
  </si>
  <si>
    <t>Relayed - 08/31/15, 1659 Caruthers-Lemoore NAS-Camden 70kV relayed, tested NG; no customer interruption; weather clear; B-C-G fault 4.75 mi from Caruthers near structure 14/014, +/- 1.0 mi; 1859 line cleared to repair ET wire down at pole 42/2 after contact on down guy by tractor; 09/01/15, 0219 line returned to service; eventID=11451</t>
  </si>
  <si>
    <t>FR-2015-080</t>
  </si>
  <si>
    <t>Relayed - 09/01/15, 0137 Kern-Magunden relayed, tested OK; KernCanyon-Magunden-Weedpatch &amp; Weedpatch-Wellfield de-energized; MOM Golden State Metals, KernCanyon PH, RioBravo Hydro Cogen, Sycamore &amp; Wellfield (187); weather clear; A-G fault 7.0 mi from Kern PP twd Magunden near structure 006/0048, +/-  1 mi; patrolled from structures 2/18 to 7/75, no cause found</t>
  </si>
  <si>
    <t>MD-2015-061b</t>
  </si>
  <si>
    <t>MD-2015-061a</t>
  </si>
  <si>
    <t>MD-2015-061c</t>
  </si>
  <si>
    <t>Relayed - 09/01/15, 0725 Kilarc-Dechutes relayed, tested OK; Kilarc-CedarCreek de-energized (scheduled non-test on Kilarc-CC prevented its testing - crew will stand down until line can be tested - personnel must go to Kilarc to close breaker (no SCADA), ETA 30 mins); SUS CedarCreek (779, 60,762), KilarcPH, CloverCreek &amp; CedarCreek; MOM CowCreek PH (offline), BearCreek Hydro (offline), Whitmore (542) &amp; Mega Olsen Cogen (offline); weather clear; C-G fault 11.5 mi from DESCHUTES near structure 11/245, +/- 3 mi; 0843 Kilarc-Cedar Creek energized restoring Kilarc PH, CedarCreek &amp; CloverCreek; patrol found at 11/244 avian contact; eventID=11456</t>
  </si>
  <si>
    <t>RM-2015-060</t>
  </si>
  <si>
    <t>RM-2015-061 (Kilarc-CC)</t>
  </si>
  <si>
    <t>Relayed - 09/02/15, 0553 Lakewood-ML-Clayton open-ended after MeadowLane CB-112 tripped, reclosed by autos; no customer interruption; weather clear; inspect of breaker found no problems; KB Zone 1 relay cut out as it appears it mis-operated</t>
  </si>
  <si>
    <t>PS-2015-018</t>
  </si>
  <si>
    <t>Forced - 09/02/15, 1449 to 2040 Colgate-Palermo 60kV (Bangor-Palermo) forced out for safety per CalFire request due to Olive fire; no customer interruption; eventID=11461</t>
  </si>
  <si>
    <t>TM-2015-0881</t>
  </si>
  <si>
    <t>Forced - 09/02/15, 1912 TM-Peachton 60kV (TresVias-City of Biggs) forced out to replace damaged pole 11/220 due to carpole; no customer interruption; 09/03/15, 0013 line returned to service; eventID=11462</t>
  </si>
  <si>
    <t>TM-2015-0883</t>
  </si>
  <si>
    <t>Forced - 09/03/15, 1119 to 1605 Stagg-Tesla 230kV open ended after Stagg CB-222 forced out due to air system leak</t>
  </si>
  <si>
    <t>TE-2015-1317</t>
  </si>
  <si>
    <t xml:space="preserve">Relayed - 09/03/15, 2341 Borden-Coppermine relayed, tested OK; Coppermine 70kV main &amp; aux busses, AG Wishon 70kV bus, Friant-Coppermine, Coppermine-TivyValley, Wishon-Coppermine &amp; Wishon-SJ #3, RiverRock &amp; Auberry 70kV taps de-energized; MOM Friant PH (offline), AG Wishon PH (offline), CraneValley PH (offline), San Joaquin #1A, #2 &amp; #3 PH (offline), Cassidy (2,376), RiverRock, Coppermine (4,399) &amp; Auberry (4,895); weather clear; PG&amp;E phase C-G &amp; B-C-G fault 0.02 mi from Borden 70kV bus near structure 019/014B, +/- 0.5 miles towards Coppermine; </t>
  </si>
  <si>
    <t>LB-2015-036a</t>
  </si>
  <si>
    <t>LB-2015-036b</t>
  </si>
  <si>
    <t>LB-2015-036c</t>
  </si>
  <si>
    <t>LB-2015-036d</t>
  </si>
  <si>
    <t>LB-2015-036e</t>
  </si>
  <si>
    <t>Forced - 09/04/15, 1300 to 1733 Placer-DelMar (Penryn-Placer) forced out to repair broken xarm at structure 5/115; no customer interruption</t>
  </si>
  <si>
    <t>VD-2015-076</t>
  </si>
  <si>
    <t>Relayed - 09/05/15, 1925 Nicolaus-Plainfield relayed, tested OK; no customer interruption; weather clear B-G fault 8.7 mi from E-Nicolaus twd Plainfield near structure 008/176, +/- 1.0 mi; patrol from 5/100 to 11/235 found no cause, no damage</t>
  </si>
  <si>
    <t xml:space="preserve">VD-2015-077 </t>
  </si>
  <si>
    <t>Relayed - 09/05/15, 2323 Ignacio-Bolinas #2 relayed, tested OK; MOM Stafford (10,126), Tocaloma &amp; Olema (2,072); weather clear PG&amp;E phase CA and ABC fault 10.08 mi from Ignacio near structure 010/0122, +/- 0.5 mi; eventID=11473</t>
  </si>
  <si>
    <t xml:space="preserve">FU-2015-046 </t>
  </si>
  <si>
    <t>Relayed - 09/06/15, 0003 RioOso-Woodland #2 relayed, tested OK. MOM Zamora (1,341); weather clear; A-G fault 7.8 mi from RioOso twd Zamora Jct near structure 007/047, +/- 1.0 mi; patrol from 5/30 to 9/56 found no cause, no damage</t>
  </si>
  <si>
    <t>VD-2015-078</t>
  </si>
  <si>
    <t>Forced - 09/07/15, 1238 Kilarc-CedarCreek forced out due to air compressor leak (bad air hose) on Kilarc CB-32; SUS Kilarc PH (offline) &amp; Clover Creek (offline); 09/09/15, 1102 line returned to service</t>
  </si>
  <si>
    <t>RM-2015-0425</t>
  </si>
  <si>
    <t>Relayed - 09/07/15, 1304 Marysville bus sect D &amp; E relayed, tested OK open ending Pease-Marysville-Harter &amp; Smartville-Marysville; MOM Marysville (8,772); weather clear; Marysville 60kV bus differential relayed &amp; tripped CBs 32, 42, 62 &amp; 82, causing MOM Marysville BK-1; due to summer setup, Marysville CB-22 is run Normal Open, hence MOM Marysville BK-3 too; A phase fault on Marysville bus; 3 separate inspections found no cause, no damage</t>
  </si>
  <si>
    <t>TM-2015-068a</t>
  </si>
  <si>
    <t>TM-2015-068b</t>
  </si>
  <si>
    <t>Relayed - 09/07/15, 1548 Lerdo-KernOil-7thStandard 115kV open ended after KernOil CB-142 tripped, reclosed by autos; at same time Kern-LiveOak 115kV open ended after LiveOak Sw Sta CB-172 tripped, reclosed by autos; weather clear, no customer interruptions due to these lines open ending, however customers on KernOil 1108 under build experienced sustained outage; B-G fault 2.25 mi from KernOil twd PetrolJct near twr 8/59, +/- 1.0 mi; carpole at twr 8/59 - 12kV conductor hit 2 bottom phases 115kV at same twr; 2257 &amp; 2344 the 2-115kV lines were forced out to facilitate repairs; eventID=11476</t>
  </si>
  <si>
    <t>MD-2015-062</t>
  </si>
  <si>
    <t>Relayed - 09/07/15, 1548 Lerdo-KernOil-7thStandard 115kV open ended after KernOil CB-142 tripped, reclosed by autos; at same time Kern-LiveOak 115kV open ended after LiveOak Sw Sta CB-172 tripped, reclosed by autos; weather clear, no customer interruptions due to these lines open ending, however customers on KernOil 1108 under build experienced sustained outage; B-G fault 2.25 mi from KernOil twd PetrolJct near twr 8/59, +/- 1.0 mi; carpole at twr 8/59 - 12kV conductor hit 2 bottom phases 115kV at same twr; 2257 &amp; 2344 the 2-115kV lines were forced out to facilitate repairs; eventID=11477</t>
  </si>
  <si>
    <t>Forced - 09/07/15, 2257 Lerdo-KernOil-7th Standard forced out to repair damaged conductor bet twrs 8/58-59 (line had momentarily open ended earlier at 1548); Kern-LiveOak is on common towers &amp; in process of being forced out as well to facilitate repairs; no customer interruptions; 09/08/15, 0437 line returned to service; eventID=11476</t>
  </si>
  <si>
    <t>MD-2015-0909</t>
  </si>
  <si>
    <t>Forced - 09/07/15, 2344 Kern-LiveOak forced out to make repairs to damaged conductor bet twrs 8/58-59 (line had momentarily open ended earlier at 1548, as did Lerdo-KernOil-7thStandard); 09/08/15, 0522 line returned to service; eventID=11477</t>
  </si>
  <si>
    <t>MD-2015-0910</t>
  </si>
  <si>
    <t>Relayed - 09/08/15, 0455 FortBragg-Elk relayed, tested OK; MOM BigRiver (2,552); weather clear; B-G fault 8.58 mi from Elk near structure 8/10, +/- 0.5 mi; patrol found no cause, no damage</t>
  </si>
  <si>
    <t>FU-2015-047</t>
  </si>
  <si>
    <t>Forced - 09/08/15, 1204 to 2159 Ignacio-Bolinas#2 (StaffordJct-TocalomaJct) forced out to repair damaged pole 8/99 due to carpole (per 0830 call report, this event was not linked to the relay, test OK that occurred on this line last Saturday); no customer interruption</t>
  </si>
  <si>
    <t>FU-2015-048</t>
  </si>
  <si>
    <t>Relayed - 09/09/15, 1743 WestPt-VS relayed, tested NG; SUS Electra, PineGrove &amp; WestPt PH (offline); weather clear, Butte fire in area; B-C fault 12.2 mi from VS near structure 12/99; 09/11/15, 2008 WestPtPH-WestPtJct returned to service restoring WestPt; ETOR 09/24; 09/17/15, 1738 WP-VS returned to service paralleling WestPt island to system; 1749 D.O. given OK to energize PineGrove &amp; Electra; fire damaged poles requiring replacement: 10/114, 10/117, 10/120, 10/121, 10/124, 11/132, 11/136, 11/137, 11/138, 11/140, 12/147, 12/148, 12/154, 12/156, 13/161, 13/165, 13/166; reframing required: 12/155, 12/153, 12/146; washing or re-insulate due to fire retardant: 10/127, 10/126, 10/127B, 10/119; ET wire down per superintendent; eventID=11580</t>
  </si>
  <si>
    <t>TE-2015-053</t>
  </si>
  <si>
    <t>Relayed - 09/09/15, 1808 TC-VS 230kV relayed, tested NG; no customer interruption; weather clear; fire in area; A-C fault 11 mi from VS near Electra PH &amp; structure 13/106; 09/13/15, 1304 line cleared to repair fire damage; ETOR 09/16; 09/16/15, 1419 line returned to service, crew washed fire retardant off pole 1/13</t>
  </si>
  <si>
    <t>TE-2015-051</t>
  </si>
  <si>
    <t>Relayed - 09/09/15, 1810 Electra-Bellota relayed, tested NG; on the trouble Tiger Creek-Electra &amp; SaltSprings-TigerCreek 115V de-energized; SUS KM Green, Electra PH (offline, 3,643, 16,651,893), TigerCreek PH (offline), SaltSprings PH (offline, 2,977, 551,343) &amp; Spicer Meadows (offline); weather clear, fire in area; C-G evolving to A-C fault 0.1 mi from Electra PH near structure 0/1; accuracy=high; Electra-Bellota cleared due to ET wire down (wire down was on 60kV West Pt-Valley Springs per TL Supt) one span out from Electra; 09/16/15, 1255 line returned to service- crews washed fire retardant off poles 14/211 to 13/106, restoring Electra PH</t>
  </si>
  <si>
    <t>TE-2015-052a</t>
  </si>
  <si>
    <t>Relayed - 09/09/15, 1810 Electra-Bellota relayed, tested NG &amp; TC-Electra &amp; SaltSprings-TC de-energized; SUS KM Green, Electra PH (offline, 3,643), TigerCreek PH (offline), SaltSprings PH (offline, 2,977) &amp; Spicer Meadows (offline); weather clear, Butte fire in area; C-G evolving to A-C fault 0.1 mi from Electra PH near structure 0/1; Electra-Bellota cleared due to ET wire down one span out from Electra; 09/16/15, 1444 line energized but remains open-ended at Salt Springs; KM Green restored; 09/17/15, 1726 Salt Springs-TC returned to service</t>
  </si>
  <si>
    <t>TE-2015-052c</t>
  </si>
  <si>
    <t>Relayed - 09/09/15, 1810 Electra-Bellota relayed, tested NG; TC-Electra &amp; SaltSprings-TC de-energized; SUS KM Green, Electra PH (offline, 3,643), TigerCreek PH (offline), SaltSprings PH (offline, 2,977) &amp; Spicer Meadows (offline); weather clear, fire in area; C-G evolving to A-C fault 0.1 mi from Electra PH near structure 0/1; 09/13/15, 1313 TC-Electra cleared to repair fire damage; ETOR 09/16; 09/16/15, 1410 line returned to service after crews washed fire retardant off pole 13/107, restoring Tiger Creek PH</t>
  </si>
  <si>
    <t>TE-2015-052b</t>
  </si>
  <si>
    <t>Relayed - 09/10/15, 0905 EssexJct-Orick 60kV relayed, manually tested OK; MOM Trinidad (1,485), BigLagoon (143) &amp; Orick (351); weather clear; A-C-G fault 7.1 mi from Big Lagoon twd Orick near pole 26/8, +/- 2 mi (Note:  fault likely involved distribution feeder); line subsequently relayed, tested NG; eventID=11486</t>
  </si>
  <si>
    <t>HM-2015-023</t>
  </si>
  <si>
    <t>Relayed - 09/10/15, 0909 EssexJct-Orick relayed, tested NG; SUS BigLagoon (143, 10,868) &amp; Orick (298, 238,816); MOM Trinidad; weather clear; 1021 Trinidad-Big Lagoon manually tested OK, restoring Big Lagoon; 1231 Big Lagoon-Orick cleared to repair ET wire down at pole 25/10; 2206 line returned normal restoring transmission service to Orick; older tree from outside of ROW dominoed to another tree that fell thru line; eventID=11486</t>
  </si>
  <si>
    <t>HM-2015-0295</t>
  </si>
  <si>
    <t>Forced - 09/10/15, 1123 to 1521 Kilarc-CedarCreek 60kV forced out to repair Kilarc CB-32 air system leak; SUS Clover Creek Hydro (offline)</t>
  </si>
  <si>
    <t>RM-2015-0427</t>
  </si>
  <si>
    <t>Relayed - 09/10/15, 1408 Christie-WillowPass 60kV relayed, tested OK; MOM ECO Services, Urich &amp; Santa Fe Power; weather clear; PG&amp;E phase C fault 4.82 miles from Christie near Twr 04/063  (SW-47) bet PortCosta &amp; Stauffer Taps - recommend begin patrol from HWY 680 towards PortCosta tap (alt location: near Port Costa  Brick 60kV Sub), +/- 1.5 mi; ground patrol found no cause, no damages; eventID=11485</t>
  </si>
  <si>
    <t>PS-2015-019</t>
  </si>
  <si>
    <t xml:space="preserve">Relayed - 09/10/15, 1611 Bridgeville-Cottonwood relayed, tested NG; Bridgeville #1-115/60kV xfmr, 115kV bus, 60kV main &amp; aux busses, Bridgeville-Garberville, Garberville-Laytonville, Bridgeville#2, Garberville#1 &amp; Laytonville#1-60/12kV xfmrs de-energized; SUS LowGap (741, 210,072), ForestGlen, Wildwood (146, 19,856), Bridgeville (376, 10,904), Fruitland (1,125, 38,250), FtSeward (338, 11,154), Laytonville (1,699, 401,311), Kekawaka cogen (offline) &amp; Garberville (3,506, 442,234); weather clear; PG&amp;E contractor performing planned RoW clearance fell tree that dominoed into another tree that fell in line bet poles 60/436-437; 1637 Bridgeville 60kV main &amp; aux busses energized, restoring Bridgeville#2-xfmr; 1642 Bridgeville-Garberville section to open FtSeward Jct 79 energized, restoring Fruitland &amp; FtSeward; 1825 Cottonwood-ForestGlen energized restoring ForestGlen &amp; Wildwood; 2021 ForestGlen-Bridgeville cleared for crews to repair ET wire down bet twrs 60/436-437; 09/11/15, 0220 ForestGlen-Bridgeville returned to service; eventID=11483  </t>
  </si>
  <si>
    <t>RM-2015-062a</t>
  </si>
  <si>
    <t>RM-2015-062b</t>
  </si>
  <si>
    <t>RM-2015-062c</t>
  </si>
  <si>
    <t>Relayed - 09/10/15,1839 Humboldt-Trinity relayed, tested NG; no customer interruption; weather clear; A-G fault 17.8 mi from Humboldt near structure 96/6; 09/11/15, 0040  line returned to service after patrol found dead bird at twr 96/4, 2 acre fire resulted &amp; contained; eventID=11488</t>
  </si>
  <si>
    <t>RM-2015-063</t>
  </si>
  <si>
    <t>Relayed - 09/11/15, 0809 Llagas-Hollister 115kV (idle) relayed, tested OK; no customer interruption; weather clear; patrol found nothing</t>
  </si>
  <si>
    <t>ME-2015-014</t>
  </si>
  <si>
    <t>Forced - 09/11/15, 1406 to 1633 Glenn #3-60kV (Anita-Vina sect) forced out to replace NG insulators on pole 28/521; no customer interruption; eventID=11490</t>
  </si>
  <si>
    <t>TM-2015-0899</t>
  </si>
  <si>
    <t>Forced - 09/12/15, 0336 to 0816 Soledad #1-60kV (Chualar-NinthStJct) forced out to repair damaged king pin on center phase at pole 12/230 due to car pole; no customer interruption; eventID=11492</t>
  </si>
  <si>
    <t>ML-2015-024</t>
  </si>
  <si>
    <t>Forced - 09/12/15, 0410 Haas-McCall &amp; Balch-McCall 230kV lines forced out for safety due to re-emergence of 'Rough' fire in area; SUS Balch #2 PH (offline) &amp; PineFlat PH (offline); 0459 Balch #1 PH island established feeding house power bank (D.O. using house power bank to feed PG&amp;E customers); 09/15/15, 1239 line returned to service after no trouble found</t>
  </si>
  <si>
    <t>FR-2015-1582</t>
  </si>
  <si>
    <t>Forced - 09/12/15, 0410 Haas-McCall &amp; Balch-McCall 230kV lines forced out for safety due to re-emergence of 'Rough' fire in area; SUS Balch #2 PH (offline) &amp; PineFlat PH (offline); 0459 Balch #1 PH island established feeding house power bank (D.O. using house power bank to feed PG&amp;E customers); 09/15/15, 1259 line returned to service after no trouble found</t>
  </si>
  <si>
    <t>FR-2015-1581</t>
  </si>
  <si>
    <t>Forced - 09/12/15, 0527 Balch-Sanger (Balch-PiedraJct section) de-energized for safety due to re-emergence of 'Rough' fire in area; no customer interruption; 09/15/15, 1350 line returned to service, no trouble found</t>
  </si>
  <si>
    <t>FR-2015-1583a</t>
  </si>
  <si>
    <t>Forced - 09/12/15, 0531 KingsRiver-Sanger-Reedley (KingsRiver-RainbowJct-PiedraJct section) de-energized for safety due to re-emergence of 'Rough' fire in area; SUS KingsRiver PH (offline); 09/15/15, 1350 line returned to service, no trouble found</t>
  </si>
  <si>
    <t>FR-2015-1583b</t>
  </si>
  <si>
    <t xml:space="preserve">Relayed - 09/12/15, 0951 Drum-RioOso #2 relayed, tested OK due to avian contact at pole 19/152; MOM Brunswick #2 &amp;  #3-115/12kV xfmrs (14,038); weather clear; </t>
  </si>
  <si>
    <t>VD-2015-079</t>
  </si>
  <si>
    <t>Relayed - 09/12/15, 1738 Fulton-Calistoga relayed, tested OK; MOM Calistoga (3,785); weather clear, 'Valley' fire in area; B-G fault 24.47 mi from Fulton near structure 06/006 twd Calistoga, +/- 1.0 mi</t>
  </si>
  <si>
    <t>FU-2015-050</t>
  </si>
  <si>
    <t>Relayed - 09/12/15, 1803 Konocti-Middletown relayed, tested NG; MOM Middletown (4,958); weather clear, 'Valley' fire in area; A-C &amp; A-B fault 16.7 mi from Konocti near structure 14/003 twd Middletown, +/- 1.0 mi; 09/19/15, 0937 line returned to service; Middletown returned to its normal source; DO continues to restore customers at Middletown</t>
  </si>
  <si>
    <t>FU-2015-049</t>
  </si>
  <si>
    <t>Forced - 09/12/15, 2126 Fulton-Calistoga (Calistoga-Middletown sect) forced out for safety due to 'Valley' fire; SUS Middletown (4,958); 09/13/15, 1428 to 1847 CalistogaJct-Middletown sect cleared to repair/replace multiple fire-damaged poles; 09/14/15, 1843 line restored normal</t>
  </si>
  <si>
    <t>FU-2015-051</t>
  </si>
  <si>
    <t>Relayed - 09/13/15, 0302 Geysers12-Fulton relayed, properly did not test; SUS Geysers #12, #14, #16, NCPA #2, BearCanyon &amp; WestFordFlat (all offline); weather clear; fire in area; C-G fault 23.5 mi from Fulton near structure 000/001 at Geyser#12 plant, +/- 1.0 mi; 09/15/15, 2001 line returned to service, no trouble found (OK given by Cal Fire &amp; Incident Commander); 09/17/15, 1345 Geyser12 paralleled; 09/18/15, 1238 Geysers14 paralleled</t>
  </si>
  <si>
    <t>FU-2015-052</t>
  </si>
  <si>
    <t>Relayed - 09/13/15, 0307 Geysers #9-Lakeville 230kV relayed, properly did not test by design; SUS Calistoga #1 &amp; #2, Geysers #13, #18, #20, NCPA #1 &amp; Sonoma PP (all are offline); weather clear; fire in area; A-G fault near Calpine Geysers Complex; there are several Geysers plants contributed faults current that caused Lakeville CB-222 to give a false fault location - since we do not test this line due to Oakmont UG 230kV cables &amp; with the Geysers plants off line, fault location would not be accurate - recommend patrol lines that connect to the plants nearest to fire; 09/15/15, 2004 line returned to service after OK given by CalFire &amp; Incident Commander</t>
  </si>
  <si>
    <t>FU-2015-053</t>
  </si>
  <si>
    <t>Forced - 09/13/15, 0432 Fulton-Hopland 60kV open-ended per CAISO request after Hopland CB-22 opened AND FITCH MTN SW-15 PLACED ON MAN AS CONTINENCY FOR POSSIBLE LOSS OF EAGLE ROCK-FULTON-SILVERADO 115KV during 'Valley' fire</t>
  </si>
  <si>
    <t>Forced - 09/13/15, 0524 Woodleaf-Palermo forced out per CalFire request due to 'Lumpkin' fire; SUS Woodleaf PH (offline); weather clear; 09/17/15, 1607 Woodleaf-Palermo available for service but remains out for scheduled work; 2127 line returned to service</t>
  </si>
  <si>
    <t>TM-2015-069</t>
  </si>
  <si>
    <t>Relayed - 09/13/15, 0600 ER-Cortina relayed, tested NG due to 'Valley' fire; LowerLake-Homestake de-energized; SUS Highland (8,124, 738,509) &amp; Homestake; weather overcast; A-B &amp; B-C fault 35.9 mi from Cortina near structure 7/42, +/- 1.0 mi; 0720 LowerLakeJct-Cortina section manually tested OK, restoring Highland; 0724 LowerLake-Homestake energized restoring Homestake; 09/15/15, 2026 ER-Cortina in service after OK given by Cal Fire &amp; Incident Commander - insulators cleaned on twrs 8/48, 9/53, 9/54 &amp; 10/56</t>
  </si>
  <si>
    <t>FU-2015-054a</t>
  </si>
  <si>
    <t>Relayed - 09/13/15, 0600 ER-Redbud relayed, tested NG due to 'Valley' fire; no customer interruption; weather overcast; A-B-C fault 13.8 mi from Redbud near structure 9/52 Eagle Rock, +/- 1.0 mi; 09/15/15, 2120 line returned to service after OK given by CalFire &amp; Incident Commander - insulators cleaned on twrs 8/48, 9/53, 9/54 &amp; 10/56</t>
  </si>
  <si>
    <t>FU-2015-055</t>
  </si>
  <si>
    <t>Relayed - 09/143/15, 0600 Eagle Rock-Cortina relayed, tested NG due to 'Valley' fire; LowerLake-Homestake de-energized; SUS Highland (8,124, 738,509) &amp; Homestake; weather overcast; A-B &amp; B-C fault 35.9 mi from Cortina near structure 7/42 Eagle Rock, +/- 1.0 mi; 0720 LowerLakeJct-Cortina section manually tested OK, restoring Highland; 0724 LowerLake-Homestake energized restoring Homestake</t>
  </si>
  <si>
    <t>FU-2015-054b</t>
  </si>
  <si>
    <t>Relayed - 09/14/15, 2139 El Dorado PH 115kV bus relayed, tested OK; ElDorado-MissouriFlat #1 &amp; #2 open-ended at the PH; MOM El Dorado PH (4,602); weather clear; per eSLIC FOUND BK#2 DIFF TARGET WHICH PROBABLY CAUSED TRIP OF CBs 310 &amp; 320</t>
  </si>
  <si>
    <t>VD-2015-080</t>
  </si>
  <si>
    <t>Relayed - 09/16/15, 2234 &amp; 2333 Sobrante-SOSS#1-115kV relayed, tested OK; MOM PtPinole (8,638); weather clear; C-G fault 3 mi from Sobrante near twr 02/015, +/- 2 mi; 09/17/15, 0218 found 3 of 8 insulators NG on top (B) phase at SW-175 on PtPinole Tap; forced out next day @ 1323 to effect repairs; eventID=11519</t>
  </si>
  <si>
    <t>PS-2015-020</t>
  </si>
  <si>
    <t>PS-2015-021</t>
  </si>
  <si>
    <t>Relayed - 09/17/15, 0907 Colgate-GrassValley 60kV relayed, tested OK; MOM GrassValley (3,384); B-G fault 8.5 mi from Colgate SW STA near structure 8/198, +/- 1 mi; aerial patrol beginning at 3 mi to end of line, no cause, no damage found</t>
  </si>
  <si>
    <t>TM-2015-070</t>
  </si>
  <si>
    <t>Relayed - 09/17/15, 1242 CragView-Cascade relayed, properly did not test by design; no customer interruption; rain; 1312 line manually tested OK; B-C fault 40 mi from Cascade sub (fault is on PacifiCorp's line section, PG&amp;E only owns the first 21 miles of the line from Cascade), +/- 3 mi; 1322 line returned to service</t>
  </si>
  <si>
    <t>RM-2015-064</t>
  </si>
  <si>
    <t>Forced - 09/17/15, 1323 to 2120 Sobrante-StandardOilSwSta #1-115kV forced out to jumper out PtPinoleJct SW-175; no customer interruption; had relayed, tested OK 2x yesterday; eventID=11519</t>
  </si>
  <si>
    <t>PS-2015-1383</t>
  </si>
  <si>
    <t xml:space="preserve">Forced - 09/17/15, 2127 Palermo-Wyandotte 115kV (Palermo-Wyandotte) &amp; Palermo #2-115kV bus forced out to repair NG Palermo SW-109; no customer interruption; 09/18/15, 1506 line &amp; bus returned to service after repair of Palermo SW-109 motor operator </t>
  </si>
  <si>
    <t>TM-2015-0912</t>
  </si>
  <si>
    <t>Relayed - 09/18/15, 0253 Nicolaus-WilkinsSlough relayed, tested OK; MOM Districts 1001 &amp; 1500; weather clear; C-G fault 10.42 mi from E-Nicolaus near structure 010/213, +/- 1.0 mi; confirmed bird contact at structure 9/199</t>
  </si>
  <si>
    <t>VD-2015-081</t>
  </si>
  <si>
    <t>Forced - 09/18/15, 1238 to 1449 Semitropic-Wasco 70kV forced out to cut in clear Semitropic CB-12 line side potential PT; no customer interruption; ETOR 10/15/15</t>
  </si>
  <si>
    <t>MD-2015-0939</t>
  </si>
  <si>
    <t xml:space="preserve">Relayed - 09/20/15, 0232 Corcoran-OliveSwSta 115kV relayed, tested OK; MOM Alpaugh (915), Quebec &amp; Alpaugh North; weather clear; B-G fault 14 mi from OliveSwSta twd Corcoran near structure 041 /310, +/- 1 mi; </t>
  </si>
  <si>
    <t>FR-2015-081</t>
  </si>
  <si>
    <t>Forced - 09/20/15, 1113 to 1914 Pittsburg #1-230kV bus sect 'E' forced out to perform dead wash due to heavy contamination, open ending Pittsburg-Tidewater &amp; Pittsburg-Tesla #1-230kV; no customer interruption</t>
  </si>
  <si>
    <t>PS-2015-1384b</t>
  </si>
  <si>
    <t>PS-2015-1384a</t>
  </si>
  <si>
    <t>Relayed - 09/20/15, 1622 Pittsburg #2-230kV bus sect 'E' relayed, properly did not test; on the trouble Pittsburg-TesoroSwSta, Pittsburg-Eastshore, Pittsburg-SanMateo, Pittsburg-Tesla#2-230kV lines open-ended at Pittsburg; no customer interruption; weather clear; from personnel on site, flashover on open switch on bus 2 sect 'E' during wash; 1709 Pittsburg #2-230kV bus sect "E" manually tested NG; 1757 Pittsburg #2-230kV bus sect 'E' manually tested OK; 1757 Pittsburg-Tesla #2 restored; 1802 Pittsburg-SanMateo restored; 1803 Pittsburg-Eastshore restored; 1804 Pittsburg-TesoroSwStarestored; all 230kV lines associated w/ bus relay have been restored</t>
  </si>
  <si>
    <t>PS-2015-022b</t>
  </si>
  <si>
    <t>PS-2015-022c</t>
  </si>
  <si>
    <t>PS-2015-022d</t>
  </si>
  <si>
    <t>PS-2015-022a</t>
  </si>
  <si>
    <t>Relayed - 09/20/15, 1702 Lakeville #2 (Lakeville-Petaluma) relayed, tested OK, PetalumaA-Cotati sect de-energized; MOM Petaluma 'A' (1,245); weather clear; 1728  PetalumaA-Cotati manually tested OK; 1729 Lakeville #2 restored normal; A-B-C (multi-terminal line) fault 4.33 mi from Lakeville near structure 005/118 or 3.82 mi from Lakeville (or 1.45 mi from Lakeville Jct along HWY 101) near structure A07/141 , +/- 1 mi; mylar balloons found at structure 4/100, will remove</t>
  </si>
  <si>
    <t>FU-2015-056</t>
  </si>
  <si>
    <t>Relayed - 09/21/15, 0407 GoldHill #1-60kV relayed, tested OK; MOM Limestone, PW Pipe &amp; Oleta (2,764); weather clear; B-G fault (multi-terminal line) 1.3 mi on the LimeStone tap near structure 001/022 or PW Pipe Jct near structure 010/145, +/- 2.0 mi; patrolled bet 8/100 to 12/193 and Limestone Tap, no cause, no damages found</t>
  </si>
  <si>
    <t>VD-2015-082</t>
  </si>
  <si>
    <t>Relayed - 09/23/15, 1540 Glenn#3 relayed, tested OK; MOM Capay (1,131), HeadGate &amp; Anita (2,925); weather clear; C-G fault (multi-terminal line) 5.31 mi from Glenn near structure 006/096 or 5.29 mi from Glenn twds Head Gate Metering near structure 000/005 (about 3 spans past SW-85 on Head Gate tap), +/- 1 mi; avian contact turkey vulture contact at structure 5/104; eventID=11585</t>
  </si>
  <si>
    <t>TM-2015-071</t>
  </si>
  <si>
    <t>Relayed - 09/24/15, 0046 Crazy Horse Canyon-Salinas-Soledad #1 relayed, tested OK; no customer interruption; weather clear; C-G fault 19.0 mi from Natividad SW-117 near structure 19/97, +/- 1 mi; patrol found flashed insulators @ structure 20/103, which will be replaced via LCN process</t>
  </si>
  <si>
    <t>ML-2015-025</t>
  </si>
  <si>
    <t>Relayed - 09/24/15, 0430 FtRoss-Gualala relayed, tested NG; MOM Gualala (3,714); SUS Annapolis (230); light rain; B-A fault 12.37 mi from FtRoss near structure 041/007, +/- 1.0 mi; 0615 Annapolis restored; 0815 Annapolis-FtRoss cleared to repair downed conductor bet poles 41/6-7; preliminary cause is failure of crimped sleeve; 1330 Annapolis-FtRoss restored returning FtRoss-Gualala normal</t>
  </si>
  <si>
    <t>FU-2015-057</t>
  </si>
  <si>
    <t xml:space="preserve">Relayed - 09/24/15, 1134 Mendocino-Hartley relayed, tested OK; on the trouble Hartley 60kV bus sections 'D' &amp; 'E' erroneously de-energized &amp; Hartley-ClearLake open-ended at Hartley due to over tripping; MOM Hartley (4,462) &amp; UpperLake (1,328); C-G fault 9.8 mi from Mendocino near structure 009/006, +/- 1.0 mi; </t>
  </si>
  <si>
    <t>FU-2015-058b</t>
  </si>
  <si>
    <t>Relayed - 09/24/15, 1134 Mendocino-Hartley relayed, tested OK &amp; Hartley 60kV bus sect 'D' &amp; 'E' erroneously de-energized &amp; Hartley-ClearLake open-ended at Hartley due to over tripping; MOM Hartley (4,462) &amp; UpperLake (1,328); C-G fault 9.8 mi from Mendocino near structure 009/006, +/- 1.0 mi; dead turkey vulture found at structure 9/4, no equipment damage; System Protection working w/ GE to replace relay at Hartley</t>
  </si>
  <si>
    <t>FU-2015-058a</t>
  </si>
  <si>
    <t>Relayed - 09/24/15, 1413 Fulton-SantaRosa#2 open-ended after Santa Rosa 'A' CB-142 tripped opened &amp; manually reclosed; no customer interruption; weather clear; per eSLIC, work procedure error, equipment incorrectly set at SANTA ROSA A</t>
  </si>
  <si>
    <t>FU-2015-059</t>
  </si>
  <si>
    <t xml:space="preserve">Relayed - 09/24/15, 1728 Colgate-Alleghany relayed, tested OK; MOM ColumbiaHill (1,133), PikeCity (439) &amp; Alleghany (1,231); weather clear; A-C fault 8.47 mi from Colgate near structure 8/225, +/- 1 mi; flew from 7/190 thru to 9/260, flashed insulator found @ 7/210, no cause found from air for flash marks, will make out tag to re -insulate pole </t>
  </si>
  <si>
    <t>TM-2015-072</t>
  </si>
  <si>
    <t>Relayed - 09/25/15, 0432 Kingsburg-Corcoran #1-115kV relayed, tested OK; no customer interruption; weather clear; A-G fault 14 mi from Kingsburg near structure 24/182, +/- 3 mi; mylar balloons found @ structure 23/174; flashed insulator; LCN created to replace insulator</t>
  </si>
  <si>
    <t>FR-2015-082</t>
  </si>
  <si>
    <t xml:space="preserve">Forced - 09/26/15, 0205 Pittsburg-Tidewater 230kV open-ended after Pittsburg CB-612 forced out to investigate cause of tripping during routine switching; no customer interruption; ETOR 09/27;  </t>
  </si>
  <si>
    <t>PS-2015-1398</t>
  </si>
  <si>
    <t>Relayed - 09/26/15, 0759 CL-Stanford relayed, tested OK; Menlo 60kV bus sect D de-energized; MOM Menlo #2-60/4kV xfmr (1,739), Menlo #4 60/12kV xfmr (5,131), Glenwood (6,082) &amp; S.R.I. (offline); weather clear; A-B fault 2 mi from CL near tower 004/050; Cooley CB12 already opened for scheduled work- when switching to sectionalize line, Menlo CB82 opened; xphase occurred when SRI JCT SW-47 was opened via SCADA; switch is newly installed 3-gap bottle SEECO switch that failed to drop the line as designed, to open Cooley Landing CB 12; T-man inspected switch, found no damage to switch contacts, switch will be cleared at a later date for inspection by SECCO rep; eventID=11531</t>
  </si>
  <si>
    <t>SA-2015-012</t>
  </si>
  <si>
    <t>Relayed - 09/27/15, 1021 MonteVista-LosGatos relayed, tested OK; Almaden-LosGatos de-energized; MOM LosGatos (9,277); weather clear; B-G fault 9.5 mi from MontaVista near twr 009/176, +/-1.0 mi; patrol found flashed insulators @ structure 8/162, LCN created to replace</t>
  </si>
  <si>
    <t>ME-2015-015b</t>
  </si>
  <si>
    <t>ME-2015-015a</t>
  </si>
  <si>
    <t>Relayed - 09/28/15, 1530 Salinas-Fort Ord #2 60kV relayed, tested OK; no customer interruption; weather clear; B-G fault 3.4 mi from Fort Ord near structure 06/07, +/- 1 mi; patrol found no cause, no damage</t>
  </si>
  <si>
    <t>ML-2015-026</t>
  </si>
  <si>
    <t>Relayed - 09/29/15, 0447 Salado-Newman #1 relayed, tested OK; MOM Gustine (3,806); Covanta Cogen separated; weather clear; A-B fault 0.65 mi from Salado near structure 000/010, +/- 0.5 mi; patrol found slack guy wire had been hit by harvesting equipment at pole 0/1</t>
  </si>
  <si>
    <t>TE-2015-055</t>
  </si>
  <si>
    <t>Relayed - 09/29/15, 0748 Trinity-MapleCreek relayed, tested OK; MOM BigBar, RidgeCabin, BigCreek PH (offline), Hyampom &amp; Grouse Creek; weather clear; A-G fault near Big Bar Sub, +/- 3 mi; patrol found no cause, no damages</t>
  </si>
  <si>
    <t>RM-2015-065</t>
  </si>
  <si>
    <t>Relayed - 09/30/15, 1125 ClearLake-Hopland relayed, tested OK; MOM Granite; weather overcast; C-G fault 0.26 mi from Clearlake near structure 011/005, +/- 0.1 mi; bird (turkey vulture) found at first pole out of Clear Lake sub (POLE 11/9)</t>
  </si>
  <si>
    <t>FU-2015-060</t>
  </si>
  <si>
    <t>Relayed - 09/30/15, 1254 MontaVista-LosGatos 60kV relayed, tested OK; on the trouble Almaden-LosGatos 60kV de-energized; MOM LosGatos (9,277); rain; A-B fault 6.7 mi from MV in the vicinity of twr 006/130, +/-0.5 mi; bird (pigeon) found at 6/136 - 6/137-VERY LITTLE PHASE TO PHASE CLEARANCE AT THIS POINT IN THE LINE</t>
  </si>
  <si>
    <t>ME-2015-016</t>
  </si>
  <si>
    <t>Relayed - 09/30/15, 1254 MontaVista-LosGatos relayed, tested OK &amp; Almaden-LosGatos de-energized; MOM LosGatos (9,277); rain; A-B fault 6.7 mi from MV in the vicinity of twr 006/130, +/-0.5 mi; bird (pigeon) found at 6/136 - 6/137-VERY LITTLE PHASE TO PHASE CLEARANCE AT THIS POINT IN THE LINE</t>
  </si>
  <si>
    <t>ME-2015-017</t>
  </si>
  <si>
    <t>Relayed - 10/01/15, 0422 Brighton-GI #1 &amp; GI bus sects D, E &amp; F relayed, tested OK; Brighton-GI #2 open ended after GI CB-182 opened, reclosed by autos; MOM Grand Island (8,607); rain; A-G fault 0.1 mi from GI near structure 024/185; relay setting changes made at GI &amp; Brighton</t>
  </si>
  <si>
    <t>VD-2015-083a</t>
  </si>
  <si>
    <t>VD-2015-083b</t>
  </si>
  <si>
    <t>Relayed - 10/01/15, 1128 Merced-MercedFalls relayed, tested OK; no customer interruption; rain; C-G fault 11 mi from Merced near structure 11/000, +/- 2 mi; line relayed, tested NG at 1212 same day, and after being restored, relayed, tested NG a 3rd time at 1337</t>
  </si>
  <si>
    <t>LB-2015-038</t>
  </si>
  <si>
    <t>Relayed - 10/01/15, 1212 Merced-MercedFalls relayed, did not test after relaying, testing OK earlier at 1128; no customer interruption; rain; 1239 performed a manual test on line energized - Merced Falls CB-22 remained open; 1253 Merced Falls CB-22 manually closed, line restored normal; B-C evolving to A-B-C fault 2 mi from MercedFalls near structure 18/012, +/- 1.5 mi; eventID=11556</t>
  </si>
  <si>
    <t>LB-2015-039</t>
  </si>
  <si>
    <t>Relayed - 10/01/15, 1337 Merced-MercedFalls relayed, did not test (had relayed 2x earlier in day); no customer interruption; rain, line to remain de-energized until problem found; 1553 line cleared to repair ET wire down @ pole 19/7 due to pole fire; 10/02/15, 0232 line returned to service after crew repaired wire down &amp; replaced pole 19/7 - conductor fell down on distribution underbuild &amp; caused fire on pole 19/7;  Fire Dept called to put out fire; eventID=11556</t>
  </si>
  <si>
    <t>LB-2015-040</t>
  </si>
  <si>
    <t>Relayed - 10/01/15, 1411 Weimar #1-60kV relayed, tested OK; on the trouble MiddleFork#1 &amp; FrenchMeadows-MiddleFork 60kV lines de-energized; Oxbow &amp; FrenchMeadows PHs separated; MOM ForestHill (2,622), Ralston PH (offline), MiddleFork PH (offline) &amp; HellHole PH (offline); rain; B-C fault 2.85  mi from Weimar twd Foresthill near structure 003/050, + / - 2.5 mi; line forced out next day to replace broken xarm at pole 1/24</t>
  </si>
  <si>
    <t>VD-2015-084</t>
  </si>
  <si>
    <t>Relayed - 10/01/15, 1630 CoCo-Balfour relayed, tested OK; MOM Marsh, Briones &amp; Balfour (846); lightning; B-C-G fault 19.5 mi from CoCo sub near pole 004/070 bet Marsh &amp; Briones; patrol from Marsh twd Briones, +/- 2 mi; DIABLO DO CONFIRM LIGHTINING STRIKES IN AREA FOUND MULTIPLE BLOWN FUSES SOUTHSIDE OF BRIONES, WEST OF DEER VALLEY ROAD; patrol found no damage</t>
  </si>
  <si>
    <t>PS-2015-023</t>
  </si>
  <si>
    <t xml:space="preserve">Relayed - 10/02/15, 0508 Kern-KernFront relayed, tested OK, and then relayed, tested NG later @ 0629; MOM KernFront cogen (offline), Double "C" cogen (offline), HighSierra cogen (offline) &amp; Badger Creek cogen (offline); weather clear; A-B-G fault 15.75 MI FROM KERN PP (END OF LINE), +/-  2 mi; </t>
  </si>
  <si>
    <t>MD-2015-064</t>
  </si>
  <si>
    <t>Relayed - 10/02/15, 0629 Kern-KernFront relayed, tested NG after relaying, testing OK earlier at 0508; SUS KernFront cogen (offline), Double 'C' cogen (offline), HighSierra cogen (offline) &amp; BadgerCreek cogen (offline); weather clear; 1105 line cleared to jumper out NG HighSierra Jct SW-117 (burned, need replacement) &amp; replace flashed insulators on pole 0/1; 1612 line returned to service restoring KernFront Cogen, Double 'C' Cogen, HighSierra Cogen &amp; BadgerCreek Cogen; eventID=11557</t>
  </si>
  <si>
    <t>MD-2015-065</t>
  </si>
  <si>
    <t>Forced - 10/02/15, 1850 to 2223 Weimar #1-60kV (Weimar-ForestHill) forced out to reframe NG xarm at pole 1/24; line had relayed, tested OK yesterday; no customer interruption</t>
  </si>
  <si>
    <t>VD-2015-1273</t>
  </si>
  <si>
    <t>Relayed - 10/03/15, 0711 Exchequer-Yosemite relayed, tested OK; MOM BearValley (2,499), SaxonCreek, IndianFlat (597), Yosemite &amp; ArchRock; weather clear; A-B fault (multi-terminal line) 6.5 mi from SW-55 &amp; SW-57 on Mariposa Tap near SW-39 at structure 006/012 or 7.0 mi from SC twd IF near structure 029/152, +/- 2.0  mi; patrol of entire line found no cause, no damage</t>
  </si>
  <si>
    <t>Forced - 10/03/15, 2043 to 2337 LodiSTIG-EightMileRoad 230kV forced out to remove one span of downed static wire between twrs 77/322 &amp; 76/321; no customer interruption</t>
  </si>
  <si>
    <t>TE-2015-1452</t>
  </si>
  <si>
    <t>Forced - 10/05/15, 2244 Arco-Twisselman (Chevron tap) forced out to repair failed insulator connection at pole 1/31; SUS LostHills &amp; NationsPetroleum; 10/06/15, 0313 line &amp; tap returned to service after crew replaced insulator at pole 1/31 restoring LostHills &amp; NationsPetroleum; will be sending insulator to ATS for analysis</t>
  </si>
  <si>
    <t>MD-2015-1122</t>
  </si>
  <si>
    <t xml:space="preserve">Relayed - 10/06/15, 0110 LosBanos-MercySprings 70kV relayed, tested OK; MOM Wright (746) &amp; Arburua; weather clear; per eSLIC, insulator failure at ARBURUA SUB (Chevron facility); 10/08/15, 1200 Arburua tap forced out per customer request; </t>
  </si>
  <si>
    <t>LB-2015-041</t>
  </si>
  <si>
    <t>Relayed - 10/06/15, 1956 Ravenswood 230/115kV BK-2 relayed by set A &amp; set B differential relays w/ A, B &amp; C phase targets, properly did not test by design; no customer interruption; weather clear; A-B-C fault inside of BK-2, relays operated on bank differential, +/- 0.0 mi; 2355 bank manually tested OK after no damage found; 2356 bank returned to service; animal (fox) found on xfmr tertiary</t>
  </si>
  <si>
    <t>SA-2015-013</t>
  </si>
  <si>
    <t>Relayed - 10/09/15, 0613 ML-DelMonte #1 relayed, tested OK; MOM Castroville (3,958); weather clear; A-G fault 0.0 mi from Castroville near structure 04/26A, +/- 0.5 mi (1st structure out of stn); found flashed insulator at Castroville CS-136</t>
  </si>
  <si>
    <t>ML-2015-027</t>
  </si>
  <si>
    <t>Relayed - 10/10/15, 0206, 0219 &amp; 0243 Ravenswood-Bair#2-115kV relayed, tested OK; MOM RMC Lonestar &amp; Shredder; weather clear; line relayed again at 0244, but was set up not to test</t>
  </si>
  <si>
    <t>SA-2015-014a</t>
  </si>
  <si>
    <t>SA-2015-014b</t>
  </si>
  <si>
    <t>SA-2015-014c</t>
  </si>
  <si>
    <t>Relayed - 10/10/15, 0244 Ravenswood-Bair#2 relayed, did not test per setup after line had relayed 3x earlier; SUS RMC Lonestar &amp; Shredder; weather clear; 0415 line manually tested NG; 0451 Ravenswood-Bair #2 energized to open customer SW-145 at Cemex (RMC Lonestar) restoring Shredder; 0500 line restored; 2325 line de-energized for switching; SUS Shredder (offline); 2352 line returned to service restoring RMC Lonestar &amp; Shredder after crew repaired customer equipment (flashed insulators due to contamination coupled with morning foggage) at RMC Lonestar</t>
  </si>
  <si>
    <t>SA-2015-015</t>
  </si>
  <si>
    <t>Relayed - 10/10/15, 0658 Shilo#2-BirdsLanding relayed, properly did not test by design; Shilo4, Shilo2 &amp; Shilo3 (wind farms) separated &amp; Montezuma II tripped out of section; foggage; B-G fault 0.9 mi from BirdsLdg near structure 002/019, +/- 1.0 mi; 1006 Montezuma paralleled; 1259 line tested OK after patrol found no trouble; 1314 Shiloh 2 paralleled; 1509 Shiloh 4 paralleled; patrol found no cause, no damage to facilities</t>
  </si>
  <si>
    <t>VD-2015-085</t>
  </si>
  <si>
    <t>Relayed - 10/10/15, 0748 Oakland 'J'-Alameda 115kV relayed, properly did not test by design; MOM Jenny which was transferred to its alt source (Cartwright); weather cloudy; C-G fault 0.5 mi from Oakland 'J' w/in O/H line section of the line from Oakland J Sub, +/- 0.3 mi; ETOR 10/11/15 due to customer dead wash requested; 10/11/15, 1536 line returned to service</t>
  </si>
  <si>
    <t>PS-2015-024</t>
  </si>
  <si>
    <t>Relayed - 10/10/15, 0753, 0807 &amp; 0819 Ignacio-MI #2 relayed, tested OK; MOM MareIsland &amp; Highway (15,826); weather cloudy; 0838 Highway transferred to its alt source</t>
  </si>
  <si>
    <t>FU-2015-061</t>
  </si>
  <si>
    <t>Relayed - 10/10/15, 0755 Newark-Trimble relayed, tested NG; weather cloudy, no customer interruption; A-C-G fault 5.5 mi from Newark near structure 5/37, +/- 0.5 mi; found Zanker #1 tap SW-315 (PG&amp;E switch), w/ pieces of conductor &amp; insulator on ground; 1117 to 2133 Zanker #1 Tap cleared to repair Zanker SW-315; 1127 Newark-Trimble restored to service; 2100 Newark-Trimble de-energized for switching.  2133 Newark-Trimble returned to service restoring Zanker #1 tap</t>
  </si>
  <si>
    <t>ME-2015-018</t>
  </si>
  <si>
    <t>FU-2015-062</t>
  </si>
  <si>
    <t>FU-2015-063</t>
  </si>
  <si>
    <t>Relayed - 10/10/15, 0841 Ignacio-MI #2 relayed, tested OK; MOM MareIsland; weather cloudy; A-G fault 0.9 mi from N-Tower twd MI near structure 034/237, +/- 0.5 mi; 0938 MI transferred to its alt source; found blown support insulator at twr 34/241 on Carquinez SW-129; possible cause is contamination coupled w/ fog in area or per local residents could be gunshot; 2007 Ignacio-MI#2 returned to normal after crew jumpered NG SW-129 at Carquinez Jct</t>
  </si>
  <si>
    <t>FU-2015-064</t>
  </si>
  <si>
    <t>Relayed - 10/10/15, 0938 CooleyLanding-Stanford (Menlo-CL) relayed, tested OK; MOM Glenwood (6,943); SRI separated on trouble; foggage; B-G fault 1.6 mi from CooleyLanding near structure 001/004, +/- 1 mi; 1657 SRI co-generator paralleled; WPE by contract construction crew grounding an energized line; eventID=????</t>
  </si>
  <si>
    <t>SA-2015-016</t>
  </si>
  <si>
    <t>Relayed - 10/10/15, 1103 Metcalf-GreenValley 115kV relayed, tested OK - this is an idle line w/ no customers affected; foggage; patrol found no cause</t>
  </si>
  <si>
    <t>ML-2015-028</t>
  </si>
  <si>
    <t>Forced - 10/10/15, 1143 to 2007 Ignacio-MI#2-115kV (N-Tower-MI) forced out to jumper out Carquinez SW-129; no customer interruption</t>
  </si>
  <si>
    <t>FU-2015-0766</t>
  </si>
  <si>
    <t>Forced - 10/10/15, 2100 Newark-Trimble de-energized for switching after previous trouble on Zanker SW-315; 2133 line returned to service restoring Zanker #1 tap</t>
  </si>
  <si>
    <t>Forced - 10/10/15, 2325 Ravenswood-Bair#2 de-energized for switching; SUS Shredder (offline); 2352 line returned to service restoring RMC Lonestar &amp; Shredder after crew repaired customer equipment (flashed insulators due to contamination coupled with morning foggage) at RMC Lonestar</t>
  </si>
  <si>
    <t>Forced - 10/11/15, 0804 Delevan-Vaca #2-230kV de-energized for voltage control; 10/12/15, 0522 line energized</t>
  </si>
  <si>
    <t>VD-2015-1289</t>
  </si>
  <si>
    <t>Relayed - 10/11/15, 1619 Pit#1-Cottonwood 230kV relayed, tested OK; BurneyForest Products (BFP) separated; no customer interruption; weather clear; B-G fault 2.9 mi from Pit #1 near structure 2/24, +/- 1.5 mi; 2116 BFP paralleled</t>
  </si>
  <si>
    <t>RM-2015-066</t>
  </si>
  <si>
    <t>Relayed - 10/12/15, 1238 DelMonte-FtOrd #2 relayed, tested OK; no customer interruption; weather clear; C-G fault 2.0  mi from DM near structure 2/43, +/- 1.0 mi; patrolled 2 miles each side of target, no cause, no damage found; aerial patrol found flashed insulators @ structure 2/20 &amp; pitted corona shield</t>
  </si>
  <si>
    <t>ML-2015-029</t>
  </si>
  <si>
    <t>Forced - 10/13/15, 0809 to 1701 MercedFalls-Exchequer 70kV (MercedFalls-MercedFallsJct) forced out for customer work at McSwain PH; SUS McSwain PH (offline)</t>
  </si>
  <si>
    <t>LB-2015-0902</t>
  </si>
  <si>
    <t>Relayed - 10/13/15, 1725 MontaVista-LosGatos relayed, tested OK; MOM LosGatos (9,277); weather clear; A-G fault 2.05 mi from MV near structure 002/042, +/- 1.0 mi; patrol found no cause, no damage</t>
  </si>
  <si>
    <t>ME-2015-019</t>
  </si>
  <si>
    <t>Late-extended</t>
  </si>
  <si>
    <t>Forced - 10/14/15, 1224 to 1405 Tesla-Salado-Manteca 115kV open-ended after Tesla CB-162 forced out (extended) to test SCADA points to new RTU; no customer interruption</t>
  </si>
  <si>
    <t>TE-2015-1256</t>
  </si>
  <si>
    <t xml:space="preserve">Relayed - 10/14/15, 1852 Midway-Taft relayed, tested OK; MOM Taft #3-115/12kV xfmr (3,164); lightning; A-G fault 14 mi from Midway towards Taft near twr 14/5, +/- 1 mi; </t>
  </si>
  <si>
    <t>MD-2015-066</t>
  </si>
  <si>
    <t>Relayed - 10/14/15, 1945 Temblor-SLO relayed, tested OK; MOM CarrizoPlains (328); lightning; C-G fault 10.0 mi from CarrizoPlains twd Temblor near structure 10/62, +/- 1.0 mi</t>
  </si>
  <si>
    <t>MD-2015-067</t>
  </si>
  <si>
    <t>Relayed - 10/14/15, 2046 Divide-Cabrillo #1 relayed, tested OK; MOM Surf; lightning; B-G fault 5.8 mi from Divide near structure 5/78, +/- 1.0 mi; flashed insulators found @ structure 4/67; LCN created to repair/replace</t>
  </si>
  <si>
    <t>DW-2015-027</t>
  </si>
  <si>
    <t>Relayed - 10/14/15, 2057 Divide-Vandenberg#1 relayed, tested OK, remained open-ended at Vandenberg as designed; no customer interruption; lightning; 2134 line returned normal; A-B-C fault 2.7 mi from Divide near structure 2/19, +/- 1.0 mi; flashed insulators found @ structure 2/19; LCN created to repair/replace</t>
  </si>
  <si>
    <t>DW-2015-028</t>
  </si>
  <si>
    <t>Relayed - 10/14/15, 2142 &amp; 2319 KernCanyon-Magunden-Weedpatch relayed, tested OK; Weedpatch-Wellfield de-energized; MOM KernCanyon PH (offline), RioBravo Hydro cogen (offline), Sycamore &amp; Wellfield (193); lightning; A-B-C fault 15.0 MI from KERN PP near structure 008/136, +/- 1 mi</t>
  </si>
  <si>
    <t>MD-2015-068a</t>
  </si>
  <si>
    <t>MD-2015-068b</t>
  </si>
  <si>
    <t>Relayed - 10/14/15, 2209 LiveOak 115kV bus relayed, properly did not test; Kern-LiveOak &amp; LiveOak-KernOil open-ended; SUS LiveOak cogen; lightning; B-C fault (em relays) ~2.5 mi - 3.5 mi near structure 02/48, +/- 2 mi; 10/15/15, 1306 to 2341 LiveOak-KernOil forced out to replace damaged insulators on pole 1/29 &amp; 2/34; SUS Vedder, Oxy Kern-Front &amp; Poso Mtn (27); 2341 LiveOakTap, LiveOak-KernOil &amp; Kern-LiveOak returned to service</t>
  </si>
  <si>
    <t>MD-2015-069a</t>
  </si>
  <si>
    <t>MD-2015-069b</t>
  </si>
  <si>
    <t xml:space="preserve">Relayed - 10/14/15, 2236 Lamont-Grimmway 115kV relayed, tested OK; MOM Grimmway-Malaga; lightning; A-B-C  fault 0.32 mi from Lamont twd Grimmway Malaga Jct near structure 000/005, +/- 0.5   mi; </t>
  </si>
  <si>
    <t>MD-2015-070</t>
  </si>
  <si>
    <t>Relayed - 10/14/15, 2244 &amp; 2344 Corcoran-OliveSwSta relayed, tested OK. MOM Alpaugh (340), Alpaugh North &amp; Quebec; lightning; for 224 time, C-G fault 16 mi from OLIVE SW STA or 2 mi from Corcoran near structure 039 / 295, +/- 1 mi; for 2344 time, C-G fault 5.5 mi from OLIVE SW STA near twr 050/385, +/- 1 mi; flashed insulators found at structures 52/399 &amp; 52/398; LCN created to repair/replace</t>
  </si>
  <si>
    <t>FR-2015-083</t>
  </si>
  <si>
    <t xml:space="preserve">Relayed - 10/14/15, 2251 Kern-OldRiver #2-70kV relayed, tested OK; MOM Panama (9,957) &amp; Carnation Dairy; lightning; C-G fault 5.0 mi FROM KERN PP TWD OLD RIVER near structure 005/047, +/- 1 mi; </t>
  </si>
  <si>
    <t>MD-2015-071</t>
  </si>
  <si>
    <t xml:space="preserve">Relayed - 10/14/15, 2259 Kern-KernOil-Famoso 70kV relayed, tested OK; on the trouble Wasco-Famoso 70kV de-energized; MOM Wasco (3,733), McFarland (3,080) and Cawelo "B"; lightning; C-G  FAULT 3.0  MI KERN PP TO KERN OIL-FAMOSO, +/- 1 mi; </t>
  </si>
  <si>
    <t>MD-2015-072a</t>
  </si>
  <si>
    <t>MD-2015-072b</t>
  </si>
  <si>
    <t xml:space="preserve">Relayed - 10/14/15, 2302 LiveOak-KernOil 115kV relayed, tested OK; MOM PosoMtn, Oxy Kern-Front &amp; Vedder; lightning </t>
  </si>
  <si>
    <t>MD-2015-074</t>
  </si>
  <si>
    <t>Relayed - 10/14/15, 2315 Corcoran-Guernsey relayed, tested OK; no customer interruption; lightning; A-B-C-G fault 2.0 mi from Corcoran near structure 001/015, +/- 1.0 mi; flashed insulators found at structure 1/1; LCN created to repair/replace</t>
  </si>
  <si>
    <t>FR-2015-084</t>
  </si>
  <si>
    <t>MD-2015-068c</t>
  </si>
  <si>
    <t>MD-2015-068d</t>
  </si>
  <si>
    <t>FR-2015-085</t>
  </si>
  <si>
    <t>Relayed - 10/14/15, 2345 Metcalf-MossLanding #1 relayed, tested OK; no customer interruption; lightning; B-G fault 8.58 mi from Moss near structure 53/230, +/- 2 mi; patrolled from structures 10/15 to 56/244 w/ no cause or damage found</t>
  </si>
  <si>
    <t>ML-2015-030</t>
  </si>
  <si>
    <t>Relayed - 10/14/15, 2346 Corcoran-Angiola 70kV relayed, tested OK; MOM Boswell, Boswell Tomato Plant &amp; Angiola (719); lightning; A-C-G fault 2.3 mi from Corcoran near structure 001/008, +/- 1.0 mi; flashed insulators found at structures 3/9 &amp; 3/10; LCN created to repair/replace</t>
  </si>
  <si>
    <t>FR-2015-086</t>
  </si>
  <si>
    <t>Relayed - 10/15/15, 0114 Gates-TulareLake relayed, tested OK; MOM Kettleman Hills (988), Avenal (1,939),  Chevron Pipeline Kettleman, Avenal Park, Sand Drag &amp; Sun City; lightning; A-B-G fault 10 mi from Gates near structure 010/001 (2 mi from Avenal Tap twd Chevron Pipeline Kettleman tap), +/- 2 mi; flashed insulators found at structure 14/11; LCN created to repair/replace</t>
  </si>
  <si>
    <t>FR-2015-087</t>
  </si>
  <si>
    <t>Relayed - 10/15/15, 0141 Kingsburg-WaukenaSwSta 115kV relayed, tested OK; no customer interruption; lightning; A-G fault 8 mi from Kingsburg near structure 018/141, +/- 3 mi; flashed insulators found at structure 20/153; LCN created to repair/replace</t>
  </si>
  <si>
    <t>FR-2015-088</t>
  </si>
  <si>
    <t>Relayed - 10/15/15, 0224 Panoche-Schindler #1 relayed, tested OK; MOM Westland, Cantua (485) &amp; Kamm; lightning; B-G (multi-terminal line) fault 2.9 mi from WestlandsJct twd Panoche near structure 22/109 or 1.6 mi from WestlandsJct twd Westlands near structure 001/010, +/- 3 mi; patrol found no cause, no damage</t>
  </si>
  <si>
    <t>FR-2015-089</t>
  </si>
  <si>
    <t>Forced - 10/15/15, 1410 ElDorado-MF #2 forced out to clear ElDorado PH CB-320 due to NG hydraulic system; ElDorado-MF#1 open-ended; SUS ElDorado PH (3,450); 1435 El Dorado-MF#1 returned service restoring El Dorado PH; 1516 El Dorado-MF#2-115kV energized, remains open-ended at ElDorado PH; ETOR 10/23; 10/26/15, 1345 CB-320 returned to service after crew replaced NG hydraulic pump</t>
  </si>
  <si>
    <t>VD-2015-086a</t>
  </si>
  <si>
    <t>VD-2015-086b</t>
  </si>
  <si>
    <t>Relayed - 10/15/15, 1531 McCall#2-230kV bus relayed, properly did not test during routine switching to return McCall CB-262 to service; large flash reported bet SW-263 &amp; CB; Helm-McCall 230kV &amp; McCall #3-230/115kV xfmr de-energized, no customer interruption, weather clear; 1543 Helm-McCall energized, remains open-ended at McCall; 2007 McCall CB-262 cleared; 2019 Helm-McCall returned to service, energizing McCall #2-230kV bus; 2025 McCall #3-230/115kV xfmr returned to service; eventID=11597</t>
  </si>
  <si>
    <t>FR-2015-090</t>
  </si>
  <si>
    <t>Relayed - 10/15/15, 1639 Wasco-Famoso relayed, tested OK, remains open-ended at Wasco (normally open for summer); 1641 Wasco CB-32 failed to close via SCADA; Wasco 70kV bus de-energized on the trouble; MOM McFarland (3,080); SUS Wasco (3,733); lightning, heavy rain; 2208 Wasco 70kV bus manually tested OK, restoring Wasco after no trouble found; A-B-C fault 4.0 mi from Famoso twd Wasco near 009/154 (at McFarland Tap), +/- 1 mi; Prot working w/ relay manufacturer to determine its efficacy; per System Protection on 11/19/15 daily call, GE subsequently reports relay operated incorrectly</t>
  </si>
  <si>
    <t>MD-2015-075</t>
  </si>
  <si>
    <t xml:space="preserve">Relayed - 10/15/15, 1828 Caruthers-LemooreNAS-Camden relayed, tested OK; no customer interruption; lightning; A-B-C (multi-terminal line) fault 3.4 mi from CamdenJct twd Camden near pole 16/5 or 3.6 mi from CamdenJct twd LemooreNAS near pole 48/12, +/- 1 mi; </t>
  </si>
  <si>
    <t>FR-2015-092</t>
  </si>
  <si>
    <t xml:space="preserve">Relayed - 10/15/15, 1828 Henrietta-GWF 115kV relayed, tested OK; Kanas Solar separated on the trouble; MOM Leprino Food; lightning; A-B-C (multi-terminal line) fault 0 mi from Henrietta near pole 0/12 or 0 mi from Leprino Foods near pole A12/108, +/- 0.5 mi; </t>
  </si>
  <si>
    <t>FR-2015-091</t>
  </si>
  <si>
    <t>Relayed - 10/15/15, 1828 Henrietta-LemooreNAS 70kV relayed, tested OK; MOM LemooreNAS; lightning</t>
  </si>
  <si>
    <t>FR-2015-094</t>
  </si>
  <si>
    <t>Relayed - 10/15/15, 1843 Henrietta-Lemoore 70kV relayed, tested OK; MOM Lemoore (11,336), Leprino &amp; Candlewick; lightning</t>
  </si>
  <si>
    <t xml:space="preserve">FR-2015-094 </t>
  </si>
  <si>
    <t>Relayed - 10/15/15, 1911 &amp; 1915 LeGrand-Dairyland 115kV relayed, tested OK; no customer interruption; lightning; patrol found FLASHED INSULATOR @ POLE 9/6</t>
  </si>
  <si>
    <t>LB-2015-042a</t>
  </si>
  <si>
    <t>LB-2015-042b</t>
  </si>
  <si>
    <t>Relayed - 10/17/15, 0319 Drum-RioOso #1 relayed, tested OK; MOM Brunswick #1-115/12kV xfmr (21,230) &amp; DutchFlat PH (offline); light rain; A-G fault 0.1  mi from HalseyJct twd Brunswick near structure 022/170, +/- 2.0 mi; patrol from 20/158 to 25/190 no cause, no damage found</t>
  </si>
  <si>
    <t>VD-2015-087</t>
  </si>
  <si>
    <t>Relayed - 10/17/15, 0809 WestPt-VS relayed, tested OK, remained open ended at W-Pt by design; W-Pt PH separated; MOM PineGrove (5,714), Electra (3,617) &amp; WestPt (4,530); lightning; A-B-C fault 13.6 mi from Valley Springs near structure 7/90; accuracy med; 0921 line returned normal restoring W-Pt PH; GIS Lightning Archives confirms lightning in area coincident with relay</t>
  </si>
  <si>
    <t>TE-2015-056</t>
  </si>
  <si>
    <t>Forced - 10/17/15, 0810 MontaVista-Hicks 230kV forced out due to NG MV SW-223; ETOR 10/18</t>
  </si>
  <si>
    <t>ME-2015-0431</t>
  </si>
  <si>
    <t>Relayed - 10/17/15, 1527 Drum-Spaulding relayed, tested OK;  on trouble Spaulding-Summit &amp; Spaulding #3-Spaulding #1 de-energized; Bowman PH, Spaulding #2 &amp; #3 PH separated; MOM CiscoGrove, Tamarack (567) &amp; Haypress PH (offline); SUS Spaulding (167) &amp; Spaulding#1 PH (offline); Hydro rover en-route to Spaulding; lightning in area; Spaulding CB-40 did not close due to low air pressure; 1544 Bowman PH paralleled; 1706 Spaulding &amp; Spaulding#1 PH restored; 1801 Spaulding#3 PH paralleled; 2225 Spaulding#2 PH paralleled; C-G fault 6.0  mi from Drum #1 PH twd Spaulding PH near structure 005/148, +/- 2.0 mi; patrol from 4/90 to 8/225 found no cause, no damage</t>
  </si>
  <si>
    <t>VD-2015-088a</t>
  </si>
  <si>
    <t>VD-2015-088c</t>
  </si>
  <si>
    <t>VD-2015-088b</t>
  </si>
  <si>
    <t>Forced - 10/18/15, 0508 to 1352 OroLoma-Canal #1 70kV (SantaRita-Canal) forced out to replace pole 19/12 due to carpole (tractor-trailer semi on Hwy 154); no customer interruption; eventID=11601</t>
  </si>
  <si>
    <t>LB-2015-0918</t>
  </si>
  <si>
    <t>Relayed - 10/18/15, 0700 Metcalf-ML#1&amp;#2 230kV relayed, did not test; see Comments cell for #1 circuit for other ET circuits in area affected; extent of outage resulted in declared MED</t>
  </si>
  <si>
    <t>ML-2015-031e</t>
  </si>
  <si>
    <t>ML-2015-031f</t>
  </si>
  <si>
    <t>ML-2015-031g</t>
  </si>
  <si>
    <t>ML-2015-031h</t>
  </si>
  <si>
    <t>Relayed - 10/18/15, 0700 Metcalf-ML#1&amp;#2 relayed, did not test; ML-DelMonte#1&amp;#2 relayed, tested NG; DM-Monterey, DM-FtOrd #1&amp;#2, DM-Viejo, Viejo-Monterey, DM 115kV, 60kV main, aux buses, #4, #5-115/60kV xfmrs &amp; #1&amp;#2-115/21kV xfmrs de-energized; SUS NavySchool, DelMonte, Viejo, Hatton, Castroville &amp; Monterey; MOM FtOrd; caused by twr (#61-267-40804953) collapse at MLPP on ML-Metcalf#1&amp;#2; weather clear; 0913 DM-FtOrd#1&amp;#2 returned to service restoring DM 60kV main/aux busses; 1021 DM-Monterey returned to service restoring Monterey &amp; NavySchool; 1028 Viejo-Monterey &amp; DM-Viejo returned to service restoring Viejo &amp; Hatton; 1028 Metcalf-ML#1 cleared; 1210 Metcalf-ML#2 cleared; 1314 ML-DM#1&amp;#2 cleared; 2206 ML-DM#1 manually tested OK; 2207 line returned to service; 2213 ML-DM#2 manually tested OK; 2218 line returned to service; 2321 Castroville restored; 2329 DelMonte restored</t>
  </si>
  <si>
    <t>ML-2015-031a</t>
  </si>
  <si>
    <t>ML-2015-031b</t>
  </si>
  <si>
    <t>ML-2015-031c</t>
  </si>
  <si>
    <t>ML-2015-031d</t>
  </si>
  <si>
    <t>Relayed - 10/18/15, 0700 MossLanding-Salinas #1 &amp; #2-115kV relayed, tested OK; MOM DolanRd; weather clear</t>
  </si>
  <si>
    <t>ML-2015-031i</t>
  </si>
  <si>
    <t>Forced - 10/18/15, 0912 to 1259 Kern-KernOil-Famoso 70kV forced out to replace pole A15/240 due to carpole; no customers interrupted</t>
  </si>
  <si>
    <t>MD-2015-1181</t>
  </si>
  <si>
    <t>Relayed - 10/18/15, 1628 RM-TM#2-500kV relayed, tested OK by single pole tripping ('A' phase); no customer interruption; lightning; no access to relays &amp; TWS only provides distance - 9.58 mi from RM, +/- 0.1 mi; patrol found lightning struck twrs 10/56, 11/57 &amp; 11/58 w/ insulator damage</t>
  </si>
  <si>
    <t>RM-2015-067</t>
  </si>
  <si>
    <t>Relayed - 10/18/15, 1631 Cottonwood-RedBluff relayed, tested OK; no customer interruption; lightning; B-C fault 1.95 mi from Cottonwood near structure 001/036, +/- 0.2 mi; patrol at 1/36 found king-pin insulator damaged, LCN created to replace</t>
  </si>
  <si>
    <t>RM-2015-068</t>
  </si>
  <si>
    <t>Forced - 10/19/15, 1550 to 1803 RM-TM #2-500kV forced out to replace NG insulator at twr 11/57; no customer interruption; COI limited to 3,100MW n2s &amp; 2,400MW s2n (no change); work not completed, will force out again tomorrow</t>
  </si>
  <si>
    <t>RM-2015-0470a</t>
  </si>
  <si>
    <t>Relayed - 10/20/15, 0728 Bellota #2-115kV bus relayed, tested OK; Bellota 230/115kV BK-1 relayed, did not test; on the trouble Bellota-Riverbank-MelonesSwSta &amp; StocktonA-Lockeford-Bellota #2-115kV open-ended at Bellota; no customer interruption, weather clear; 1134 Bellota BK-1 cleared for inspection; ETOR 10/21; 10/22/15, 1612 Bellota #1-230/115kV transformer returned to service; insulator failed at T TAP SEC BTW 147 &amp; 149</t>
  </si>
  <si>
    <t>TE-2015-057a</t>
  </si>
  <si>
    <t>TE-2015-057b</t>
  </si>
  <si>
    <t>Forced - 10/20/15, 0734 to 1606 RM-TM#2-500kV forced out to replace NG insulators at towers 10/56, 11/57 &amp; 11/58 (continued from yesterday's unfinished work); no customer interruption; COI limited to 3,100MW n2s &amp; 2,400MW s2n (no change)</t>
  </si>
  <si>
    <t>RM-2015-0470b</t>
  </si>
  <si>
    <t>Forced - 10/20/15, 1205 to 2250 MossLanding-DelMonte #2-115kV forced out to open jumpers at twr 0/4 to connect shoofly to MossLanding-Salinas #1-115kV; no customer interruption, from trouble on 10/18/15 at 0700</t>
  </si>
  <si>
    <t>ML-2015-0</t>
  </si>
  <si>
    <t>Forced - 10/20/15, 1325 to 2250 MossLanding-Salinas #1-115kV forced out to connect shoofly to MossLanding-DelMonte #2-115kV; no customer interruption, from trouble on 10/18/15 at 0700</t>
  </si>
  <si>
    <t>Forced - 10/21/15, 0303 to 0738 RM-TM#2-500kV de-energized for voltage control</t>
  </si>
  <si>
    <t>RM-2015-0472</t>
  </si>
  <si>
    <t>Forced - 10/21/15, 0325 Diablo-Midway#3-500kV de-energized for voltage control; will remain de-energized thru 10/26/15 for voltage control</t>
  </si>
  <si>
    <t>Relayed - 10/21/15, 0614 McCall 230/115kV BK-3 relayed, tested OK &amp; McCall #2-230kV sync condenser tripped offline; no customer interruption, weather clear; 0827 McCall #2-230kV synchronous condenser cleared to repair damaged (flashover) control cabinet; no ETOR</t>
  </si>
  <si>
    <t>FR-2015-095</t>
  </si>
  <si>
    <t>Forced - 10/22/15, 0544 MossLanding-DelMonte #1-115kV cleared for safety to facilitate repairs to Metcalf-MossLanding #1 &amp; #2-230kV; no customer interruption</t>
  </si>
  <si>
    <t>ML-2015-1091</t>
  </si>
  <si>
    <t>Relayed - 10/22/15, 0733 Gates-MustangSwSta #2-230kV open ended at Mustang, reclosed by autos; no customer interruption, weather clear</t>
  </si>
  <si>
    <t>FR-2015-096</t>
  </si>
  <si>
    <t>Forced - 10/22/15, 2148 Cortina #1 (Arbuckle-Dunnigan) de-energized due to blown line fuses (correct operation) at Arbuckle caused by car pole at 18/326; SUS Harrington, Drake &amp; Dunnigan (956); Arbuckle 1104 circuit (456 customers) also affected by this outage; weather clear; 10/23/15, 0125 to 1035 Cortina #1 (Arbucke-Dunnigan) cleared to replace pole 18/326</t>
  </si>
  <si>
    <t>TM-2015-074</t>
  </si>
  <si>
    <t>Relayed - 10/22/15, 2156  Panoche-Schindler#2 relayed, tested OK &amp; Panoche-Schindler#1 relayed, tested NG; SUS Cantua (485), Kamm, Westlands 16RA &amp; Westlands 18RA; MOM Cheney &amp; Schindler #3-115/12kV xfmr; weather clear; 0044 Kamm-Schindler energized restoring Westlands 16RA, Westlands 18RA, Kamm &amp; Cantua; 10/23/15, 0119 to 1555 Panoche-Schindler#1 (Panoche-Kamm) cleared to repair ET wire down (center phase) at twr 1/9; all relay actions were correct as #1 ckt contacted #2 ckt when falling; eventID=11612</t>
  </si>
  <si>
    <t>FR-2015-097b</t>
  </si>
  <si>
    <t>FR-2015-097a</t>
  </si>
  <si>
    <t>Forced - 10/23/15, 0644 to 1312 MossLanding-DelMonte#2 forced out to remove shoofly at twr 0/4;  no customer interruption, from trouble on 10/18</t>
  </si>
  <si>
    <t>ML-2015-1087</t>
  </si>
  <si>
    <t>Forced - 10/23/15, 0646 to 1316 MossLanding-Salinas#1 forced out to remove shoofly at twr 0/4; no customer interruption; from trouble on 10/18</t>
  </si>
  <si>
    <t>ML-2015-1092</t>
  </si>
  <si>
    <t>Forced - 10/23/15, 0701 SutterHomeSS-Stagg forced out due to ET wire down (broken armor rod) on underbuild 21kV (Eight Mile 2101) at Terminous tap, pole 000/014; SUS Terminous (525, 95,467); 0757 Terminous Tap cleared; 0802 line returned to service; 1227 Terminous Tap returned to service restoring Terminous; eventID=11615</t>
  </si>
  <si>
    <t>TE-2015-1527</t>
  </si>
  <si>
    <t>Forced - 10/23/15, 1001 to 1249 Herdlyn-Balfour open-ended after Herdlyn CB-32 forced out for emergency dead wash due to excessive contamination; no customer interruption</t>
  </si>
  <si>
    <t>TE-2015-1526</t>
  </si>
  <si>
    <t>Forced - 10/24/15, 0246 to 0819 RM-TM#2-500kV de-energized for voltage control; no additional COI limitation</t>
  </si>
  <si>
    <t>RM-2015-0479</t>
  </si>
  <si>
    <t>Forced - 10/25/15, 0112 to 0857 RM-TM#2-500kV de-energized for voltage control; no additional COI limitation</t>
  </si>
  <si>
    <t>RM-2015-0480</t>
  </si>
  <si>
    <t>Forced - 10/25/15, 0408 to 1442 TM-Vaca 500kV de-energized for voltage control; no additional COI limitation</t>
  </si>
  <si>
    <t>TM-2015-0995</t>
  </si>
  <si>
    <t>Relayed - 10/25/15, 1520 MapleCreek-Hoopa relayed, tested OK; MOM Hoopa (1,984), WillowCreek (2,438) &amp; Russ Ranch (2); weather clear; A-G fault 0 mi from Hoopa sub near pole 29/5, +/- 2 mi; 28/0 wood pole fire started at 12kV level (Maple Creek 1101)</t>
  </si>
  <si>
    <t>HM-2015-024</t>
  </si>
  <si>
    <t>Relayed - 10/26/15, 0708 GrandIsland bus sections  D, E &amp; F relayed, tested OK; on the trouble Brighton-GI #1 &amp; #2-115kV open ended at GI; MOM #1 (1,264), #2 (2,829) &amp; #3 (4,539) 115/21kV xfmrs; weather clear; per eSLIC, GRAND ISLAND CBs 172 &amp; 182 BUS SIDE INSULATORS ARE HEAVLY CONTAMINATED WITH BIRD GUANO &amp; PROBABLY CAUSED A FLASH OVER AT THE PRIMARY INSULATORS; SUBSTATION WASH IS SCHEDULED FOR NOVEMBER 16TH</t>
  </si>
  <si>
    <t>VD-2015-089a</t>
  </si>
  <si>
    <t>VD-2015-089b</t>
  </si>
  <si>
    <t>Relayed - 10/26/15, 0708 MercedFalls-Exchequer relayed, tested NG; McSwain PH separated; weather clear; found 2 phases of ET wire down bet poles 13/1-2; 1748 line returned to service normal after crew replaced 6 strings of NG insulators &amp; half a span of 1/0 Cu conductor bet poles 13/1-2; bird streamer contaminated string of bells at 13/2; eventID=11616</t>
  </si>
  <si>
    <t>LB-2015-043</t>
  </si>
  <si>
    <t>Forced - 10/27/15, 1927 to 2126 Brighton-GI#2-115kV open-ended after GI CB-182 forced out for emergency dead wash due to excess contamination</t>
  </si>
  <si>
    <t>VD-2015-1305</t>
  </si>
  <si>
    <t>Forced - 10/27/15, 2135 to 2323 Brighton-GI#1-115kV open-ended after GI CB-172 forced out for emergency dead wash due to excess contamination</t>
  </si>
  <si>
    <t>VD-2015-1304</t>
  </si>
  <si>
    <t>Relayed - 10/28/15, 0744 RioDellJct-Bridgeville relayed, tested OK; MOM Carlotta (1,175) &amp; Humboldt Redwood; rain in area; A-B fault 10 mi from Bridgeville near pole 30/9, +/- 1 mi; tree bet structures 30/6-7 fell &amp; brushed line causing the momentary</t>
  </si>
  <si>
    <t>HM-2015-026</t>
  </si>
  <si>
    <t>Forced - 10/30/15, 2159 RioBravo CB-112 forced out due to NG directional current relay &amp; suspect line side CCVT - this open ends Shafter-RioBravo 115kV at Shafter; no customer interruption; ETOR 11/02</t>
  </si>
  <si>
    <t>MD-2015-1217</t>
  </si>
  <si>
    <t>Forced - 10/31/15, 0205 to 1701 Helms-Gregg #1-230kV de-energized for voltage control; no customer interruption</t>
  </si>
  <si>
    <t>FR-2015-1814</t>
  </si>
  <si>
    <t>Forced - 10/31/15, 0942 Valley Springs #1-60kV forced out for safety to extinguish fire caused by carpole bet poles 10/201-202; SUS Corral (actually underbuild Corral 1102 had relayed earlier at 0745 w/ 5,674 customers out for an average of 121 mins per ILIS 15-0074424) &amp; NewHogan PH (off line); 1106 Corral-LindenJct energized restoring Corral; 1133 ValleySprings-CorralJct cleared for crew to replace damaged pole 10/206; 2058 line normal</t>
  </si>
  <si>
    <t>TE-2015-1557</t>
  </si>
  <si>
    <t>Forced - 10/31/15, 1402 to 1833 Dixon-Vaca#2-60kV forced out to repair ET wire down - insulator failed at CENTER PHASE BET 17/358 &amp; 17/359; no customer interruption</t>
  </si>
  <si>
    <t>VD-2015-090</t>
  </si>
  <si>
    <t>VACA-PEABODY</t>
  </si>
  <si>
    <t>Relayed - 11/01/15, 2233 Vaca-Peabody relayed, tested NG; no customer interruption; rain; B-G fault 2.0  mi from Peabody twd Vaca, +/- 1.0 mi; 11/02/15, 0416 line tested OK, returned to service, patrol found no trouble in area on a 3 mile section around the fault location estimate; eventID (RIN)=11675</t>
  </si>
  <si>
    <t>VD-2015-091</t>
  </si>
  <si>
    <t>ETL.3970</t>
  </si>
  <si>
    <t>TESLA-SCHULTE SW STA #2</t>
  </si>
  <si>
    <t>Relayed - 11/02/15, 0051 Tesla-SchulteSwSta#2 relayed, tested NG; SUS Safeway; rain; B-G fault 1.4 mi from SchulteSwSta near Safeway tap vicinity; 1537 line returned to service after crew replaced Safeway Jct SW-185 flashed insulator on 'B' phase; 1543 Safeway restored</t>
  </si>
  <si>
    <t>TE-2015-059</t>
  </si>
  <si>
    <t>Relayed - 11/02/15, 0515 Vaca-Peabody relayed, tested NG; no customer interruption; rain; B-G fault 0.2 mi from Peabody near structure 003/021; 0810  T-man Reports found 'B' phase flashed insulators on wave trap line side of CB-252 at Peabody; 2103 line returned to service after crew cut NG wave trap in clear; eventID(RIN)=11675</t>
  </si>
  <si>
    <t>VD-2015-092</t>
  </si>
  <si>
    <t xml:space="preserve">Relayed - 11/02/15, 1011 Lakewood-MeadowLane-Clayton relayed, tested OK; MOM WalnutCreek PP; rain; B-G fault 3 mi from Clayton sub near twr 02/18; </t>
  </si>
  <si>
    <t>PS-2015-025</t>
  </si>
  <si>
    <t>Relayed - 11/02/15, 1202 to 1652 Ukiah-Hopland-Cloverdale open ended after Cloverdale CB-142 forced out due to NG hydraulic pump; no customer interruption</t>
  </si>
  <si>
    <t>FU-2015-071</t>
  </si>
  <si>
    <t>Relayed - 11/02/15, 1403 Konocti-Middletown relayed, tested OK; MOM Middletown; rain; A-B-C fault 6.5  mi from Konocti near structure 29/1, +/- 1.0 mi; GIS Lightning Archives confirms 2 coincident strike with relay time, one @ 25/009, other @ 27/009</t>
  </si>
  <si>
    <t>FU-2015-067</t>
  </si>
  <si>
    <t>Relayed - 11/02/15, 1410 EagleRock-Cortina relayed, tested NG; on the trouble LowerLake-Homestake 115kV de-energized; MOM Highlands (9,069); SUS Homestake; rain, lightning; C-G fault 4.77  mi from EagleRock near structure 4/27, +/- 1.0 mi; 1444 ER-Cortina returned to service; 1449 LowerLake-Homestake energized restoring Homestake</t>
  </si>
  <si>
    <t>FU-2015-069a</t>
  </si>
  <si>
    <t>Relayed - 11/02/15, 1410 EagleRock-Redbud relayed, tested OK; no customer interruption; C-G fault 4.77 mi from EagleRock near structure 4/27, +/- 1.0 mi; GIS confirms lightning</t>
  </si>
  <si>
    <t>FU-2015-070</t>
  </si>
  <si>
    <t>FU-2015-069b</t>
  </si>
  <si>
    <t>Relayed - 11/02/15, 1443 Fulton-Calistoga 60kV relayed, tested OK; MOM Calistoga (3,772); lightning; A-B-C fault 6.1 mi from Calistoga near pole 6/2, +/- 1.0 mi; GIS confirms lightning</t>
  </si>
  <si>
    <t>FU-2015-066</t>
  </si>
  <si>
    <t xml:space="preserve">Relayed - 11/02/15, 1507 Fulton-Pueblo 115kV relayed, tested OK; MOM Pueblo (18,409); lightning; B-C fault 26.7  mi from Fulton near twr 18/85, +/- 1.0 mi; </t>
  </si>
  <si>
    <t>FU-2015-068</t>
  </si>
  <si>
    <t>Relayed - 11/02/15, 1529 Desabla-Centerville relayed, tested OK; Forks of the Butte separated; MOM OroFino (4,505) &amp; Desabla PH (offline); rain; A-G fault 2.6 mi from Centerville PH near structure 003/038, +/- 1.5 mi; aerial patro found @ 4/48B flashed insulator &amp; tie wire; LCN created to effect repairs</t>
  </si>
  <si>
    <t>TM-2015-075</t>
  </si>
  <si>
    <t>Relayed - 11/02/15, 1547 CoCo-LosPositas 230kV relayed, tested OK; no customer interruption; rain; B phase fault 1.7 mi from LasPositas near Tower 018/118, +/- 1.5 miles; lightning in area per GIS, but no evidence of coincident strike</t>
  </si>
  <si>
    <t>PS-2015-026</t>
  </si>
  <si>
    <t>Relayed - 11/02/15, 1557 Pittsburg-ColumbiaSteel relayed, tested OK; MOM PraxAir &amp; Columbia Solar generator (unknown status); rain; A-G fault 4.86 mi from Pittsburg SW terminal near twr 04/026 (crossing w/ idle Brighton-Clayton #1 &amp; #2 115kV), +/- 1 mi; GIS shows lightning in area but no coincident strike</t>
  </si>
  <si>
    <t>PS-2015-027</t>
  </si>
  <si>
    <t>Relayed - 11/02/15, 1609 Oleum-NTower-Christie 115kV relayed, tested OK; MOM NTower (18,701); rain; C-G fault 0.9 mi from NTower near twr 031/199, +/- 2.0 mi; GIS shows coincident lightning strikes adjacent to Crockett sub</t>
  </si>
  <si>
    <t>PS-2015-028</t>
  </si>
  <si>
    <t>Relayed - 11/02/15, 1626 Butte-SycamoreCreek relayed, tested NG; SUS Nord (7,585, 964,264); limited SCADA visibility in area; C-G fault 3 mi from SC near structure 14/294, +/- 1.0 mi; 1802 Butte-Nord returned to service restoring Nord; replaced poles 14/293 thru 14/298, + 2 distribution poles broken 15-20' above grd due to "micro burst" of wind, rain, lightning; 11/03/15, 1139 line returned to service; eventID=11657</t>
  </si>
  <si>
    <t>TM-2015-076</t>
  </si>
  <si>
    <t>BK6_Tesla</t>
  </si>
  <si>
    <t>Relayed - 11/02/15, 1659 Tesla 500/230kV BK6 &amp; Tesla-Newark#2 relayed, did not test; Pittsburg-Tesla#1 open ended at Tesla CB-2422; no customer interruption; rain; A-G fault 4.35 mi from Tesla near twr 4/27; 1835 line manually tested OK, patrol found nothing; 1841 line restored normal; 2132 BK6 returned to service, no trouble found; eventID=11649 &amp; 11646</t>
  </si>
  <si>
    <t>TE-2015-060b</t>
  </si>
  <si>
    <t>TE-2015-060c</t>
  </si>
  <si>
    <t>TE-2015-060a</t>
  </si>
  <si>
    <t xml:space="preserve">Relayed - 11/02/15, 1710 CoCo-Balfour 60kV relayed, tested OK; on the trouble Herdlyn-Balfour 60kV de-energized; MOM Dupont, Marsh, Briones, Balfour (812), McDonaldIsland, MiddleRiver (248), Westside &amp; Herdlyn (1,263); lightning; A-C fault 20.8 mi from CoCo sub near pole.004/072, +/- 3 mi; </t>
  </si>
  <si>
    <t>PS-2015-029</t>
  </si>
  <si>
    <t xml:space="preserve">Relayed - 11/02/15, 1804 Smartville-Marysville 60kV relayed, tested OK; MOM BrownsValley; lightning; A-B-C fault 6.35 mi from Smartville near structure 13/267, +/- 1.0 mi; </t>
  </si>
  <si>
    <t>TM-2015-077</t>
  </si>
  <si>
    <t>Relayed - 11/02/15, 2249 Kingsburg #2-115/70kV xfmr relayed, did not test; on the trouble Kingsburg 70kV bus, Camden 70kV bus sect E, Camden-Kingsburg &amp; Kingsburg-Lemoore de-energized; SUS Hardwick (2,336) &amp; Camden #2-70/12kV xfmr (1,689); MOM Camden #1-70/12kV xfmr; rain 2301 Camden 70kV bus sect E energized restoring Camden #2-70/12kV xfmr; 2309 Camden-Kingsburg returned to service; 2317 Kingsburg-Lemoore returned to service, restoring Hardwick; 11/03, 1956 Kingsburg #2-115/70kV xfmr returned to service after adding oil to reservoir</t>
  </si>
  <si>
    <t>FR-2015-099a</t>
  </si>
  <si>
    <t>FR-2015-099b</t>
  </si>
  <si>
    <t>Forced - 11/03/15, 0858 to 0924 Nicolaus-Marysville 60kV open ended after Marysville CB-22 forced out to repair NG micro-switch for hydraulic pump; no customer interruption</t>
  </si>
  <si>
    <t>Relayed - 11/03/15, 1341 BirdsLandingSwSta-Shiloh open ended after Shiloh CB-542 (customer owned) opened, cause unknown; Shiloh wind farm separated; SUS Shiloh wind farm, no other customer interruptions; weather clear; 1424 line returned to service, no trouble found; 1424 Shiloh wind farm paralleled</t>
  </si>
  <si>
    <t>Relayed - 11/04/15, 1257 Napa 60kV bus sect F relayed, did not test by design during scheduled work on Napa #3-60/12kV xfmr; on trouble Tulucay-Napa #1 open-ended at Napa; no customer interruption; weather clear; 1420 Napa 60kV bus sect F returned to service; 1421 line returned normal; WPE-BK3 FAULT PRESSURE RELAY WAS NOT C/OUT PRIOR TO WORK TO REPAIR OIL LEAKS</t>
  </si>
  <si>
    <t>FU-2015-072</t>
  </si>
  <si>
    <t>ETL.2190</t>
  </si>
  <si>
    <t>MANTECA-VIERRA</t>
  </si>
  <si>
    <t xml:space="preserve">Relayed - 11/06/15, 0626 Manteca-Vierra open ended after Manteca CB-164 tripped, reclosed by autos &amp; CB-174 tripped open, was then closed by SCADA; no customer interruption, weather cloudy; C-G fault 1.1 mi from Manteca near structure 01/13, +/- 1 mi; </t>
  </si>
  <si>
    <t>TE-2015-062</t>
  </si>
  <si>
    <t>Forced - 11/06/15, 1102 RockCreek-Poe 230kV de-energized for voltage control due to associated scheduled work at Rock Creek PH; ETOR 11/18; 11/19/15, 1833 line energized</t>
  </si>
  <si>
    <t>TM-2015-1026</t>
  </si>
  <si>
    <t>Relayed - 11/07/15, 0631 Vaca-Vacaville-Jameson-NTower relayed, tested OK; MOM Jameson (8,592), Hale &amp; Vacaville #1-230/12kV xfmr (5,471); weather cloudy; C-G fault 2.79 mi from Vaca Dixon near twr 2/21, +/- 0.5 mi; line patrolled from A2/18 (Vaca Jct) to A3/28 &amp; 1/14 to 3/24 with no cause</t>
  </si>
  <si>
    <t>VD-2015-093</t>
  </si>
  <si>
    <t>Relayed - 11/07/15, 0911 HZ #2 230kV cable relayed, properly did not test by design while crew was working on Embarcadero #2-230/34.5kV xfmr; SUS Embarcadero #1-230/34.5kV xfmr; no customer interruption (network connected system); weather clear; 0937 report that initiation of low oil trip on Embarcadero #2 xfmr caused the cable to relay; 1114 cable returned to service restoring ET service to Embarcadero #1-230kV xfmr; eventID=11666</t>
  </si>
  <si>
    <t>SA-2015-017</t>
  </si>
  <si>
    <t>Relayed - 11/08/15, 0018  KernCanyon-Magunden-Weedpatch &amp; Weedpatch-Wellfield 70kV lines relayed, tested OK (WEEDPATCH SHOO-FLY SW-85 CLOSED AT TIME OF INTERRUPTION); MOM RioBravo Hydro Cogen, Kern Canyon PH, Sycamore (19,545) &amp; Wellfield (1,200); weather clear; no uprocessor relays at Magunden-22 during radial configuration; no remote relay communication, electromechanical relays only; remote stations at Kern PP CB-22 captured no events; A-B line fault close to Weedpatch -Wellfield subs or KernCanyon PH; patrol completed, no cause found</t>
  </si>
  <si>
    <t>MD-2015-076</t>
  </si>
  <si>
    <t>Forced - 11/08/15, 0046 to 0348 Helm 70kV CB-22 forced out to replace NG breaker compressor governor &amp; repair air leak; no customer interruption; open ends Helm-StroudSwSta 70kV</t>
  </si>
  <si>
    <t>FR-2015-1831</t>
  </si>
  <si>
    <t xml:space="preserve">Relayed - 11/08/15, 1111 Humboldt-Trinity open ended after Trinity CBs 1012 &amp; 1022 tripped, re-closed by autos; no customer interruption; rain; per System Protection, out of section fault due to an issue w/ pilot communication system bet Humboldt &amp; Trinity; to prevent another out-of-section trip, cut/out the pilot on both ends of the Humboldt-Trinity; </t>
  </si>
  <si>
    <t>HM-2015-025</t>
  </si>
  <si>
    <t xml:space="preserve">Relayed - 11/08/15, 1341 Exchequer-Yosemite relayed, tested OK; MOM BearValley (2,500), IndianFlat (599), Yosemite, ArchRock, SaxonCreek; rain; A-G fault 0.5 mi from IndianFlat twd SaxonCreek near structure 35/198, +/- 1.0 mi; </t>
  </si>
  <si>
    <t>LB-2015-044</t>
  </si>
  <si>
    <t>Relayed - 11/09/15, 0823 SneathLane HMB relayed, tested OK; no customer interruption; rain, lightning reported in area but nothing shown in GIS; heavy rain cell passed through at time of relay</t>
  </si>
  <si>
    <t>SA-2015-018a</t>
  </si>
  <si>
    <t>ETL.7575</t>
  </si>
  <si>
    <t>SNEATH LANE-PACIFICA</t>
  </si>
  <si>
    <t>Relayed - 11/09/15, 0823 SneathLane-Pacifica relayed, tested OK; MOM Pacifica (9,968); rain, lightning in area but nothing in GIS that aligns with fault data provided by System Protection; heavy rain cell passed through @ time of relay</t>
  </si>
  <si>
    <t>SA-2015-018b</t>
  </si>
  <si>
    <t>Relayed - 11/09/15, 0919 Newark-NRS#1 &amp; #2 -115kV relayed, tested OK; no customer interruption; thunder &amp; lightning in area; #1 ckt: C-G fault 2.7 mi from Newark near twr 2/17, +/- 1mi; #2 ckt: C-G fault 1.7 mi from Newark near twr 1/12, +/- 1mi; will contact SVP for fault events from NRS; bird found at 1/12</t>
  </si>
  <si>
    <t>NE-2015-005</t>
  </si>
  <si>
    <t>NE-2015-006</t>
  </si>
  <si>
    <t>Relayed - 11/09/15, 0924  Newark-Jarvis #2-115 relayed, tested OK; no customer interruption; rain; A-G fault 11.5 mi from Newark near twr 11/68, +/- 2 mi; no relay remote access @ Jarvis; air patrol conducted, no cause found; however, GIS Lightning Archives show a coincident lightning strike about 3,500' from structure ID'd by System Protection; eventID=11663</t>
  </si>
  <si>
    <t>NE-2015-007</t>
  </si>
  <si>
    <t>Relayed - 11/09/15, 1013 Newark-Kifer relayed, did not test by design; SUS ZankerRd (ZR); 1019 ZR transferred to alt source; rain, lightning; B-G fault 5.5 MI from NEW near 5/37, +/- 0.5 mi (near Zanker#2 tap); 1110 line tested NG w/ C-G fault 5.0 MI from NEW near structure 5/33, +/- 1.0 mi; 1333 patrol found animal contact &amp; guy wire wrapped around conductor at structure 0/4 on Zanker #2 Tap; 1436 to 1652 line cleared to remove guy wire</t>
  </si>
  <si>
    <t>ME-2015-020</t>
  </si>
  <si>
    <t>Relayed - 11/09/15, 1022 Centerville-TM 60kV relayed, tested OK (coincident w/ TM-Butte#1 relaying, testing OK); MOM Ameresco (offline); rain, lightning; B-G fault 10.71 mi from Centerville or 0.11 miles from DurhamJct twd TM near structure 010/163, +/- 1.0 mi; lightning at TWR 1/14 FLASHED INSULATORS which will be replaced via LCN process</t>
  </si>
  <si>
    <t>TM-2015-079</t>
  </si>
  <si>
    <t>Relayed - 11/09/15, 1022 TM-Butte #1 115kV relayed, tested OK (coincident w/ Centerville-TM relaying, testing OK); no customer interruption; rain, lightning; A-C-G fault 0.14 miles from TM near structure 000/004, +/- 1.0 mi; lightning at TWR 1/14 FLASHED INSULATORS, which will be replaced via LCN process</t>
  </si>
  <si>
    <t>TM-2015-078</t>
  </si>
  <si>
    <t xml:space="preserve">Relayed - 11/09/15, 1800 KingsRiver-Sanger-Reedley &amp; Balch-Sanger 115kV relayed, tested OK; on the trouble Balch PH#1 &amp; Kings River PH separated; MOM Rainbow (4,216); lightning; 1915 KingsRiver PH paralleled.  1929 Balch PH #1 paralleled; A-G fault 3.5 mi from Sanger near twr 31/165, +/- 1 mile; </t>
  </si>
  <si>
    <t>FR-2015-101b</t>
  </si>
  <si>
    <t>FR-2015-101a</t>
  </si>
  <si>
    <t>Forced - 11/10/15, 1959 to 2047 BucksCreek-RockCreek-Cresta 230kV open ended after RockCreek CB-262 open for customer switching (LOCAL ALARMS THAT WONT RESET); no customer interruption</t>
  </si>
  <si>
    <t>Relayed - 11/14/15, 0643 RioOso-Woodland #2-115kV relayed, tested OK; MOM Zamora (1,342); weather clear, A-G fault 0.1 mi from ZamoraJct twd Madison near structure 025/153; patrol found 1 of 8 bells flashed on top phase, tower 24/151, unknown what caused flashing</t>
  </si>
  <si>
    <t>VD-2015-094</t>
  </si>
  <si>
    <t>Relayed - 11/14/15, 1148 NTower 115kV bus sects D, E &amp; F relayed, tested OK; open ending Oleum-NTower-Christie; MOM NTower #1 &amp; #4-115/12kV xfmrs &amp; #2 &amp; #3-115/21kV xfmrs (17,097 total customers); caused by blown distribution PT on NTower BK-3; weather clear; 1441 line restored normal; 1818 Ignacio control center forced out BK-3 after differential target - SUS BK-3 (8,051, 200,553); eventID=11687</t>
  </si>
  <si>
    <t>FU-2015-073</t>
  </si>
  <si>
    <t>Relayed - 11/15/15, 0758 Bridgeville-Garberville relayed, tested OK &amp; then relayed, tested NG @ 0759; MOM Fruitland (1,125) &amp; FtSeward (338); showers; A-B-C-G fault 1.3 mi from Garberville near pole 34/9, +/- 0.5 mi; eventID=11679</t>
  </si>
  <si>
    <t>HM-2015-026a</t>
  </si>
  <si>
    <t>Relayed - 11/15/15, 0759 Bridgeville-Garberville relayed, tested NG; SUS Fruitland (1,125, 20,250)) &amp; FtSeward (338, 6,084)); rain; 0817 Bridgeville-FtSeward in service restoring customers; Ft Seward-Garberville remains out, personnel en-route ETA 2 hrs; A-B-C-G fault 1.3 mi from Garberville near pole 34/9, +/- 0.5 mi; 1138 to 1539 line cleared to repair floator at pole 34/6; eventID=11679</t>
  </si>
  <si>
    <t>HM-2015-026b</t>
  </si>
  <si>
    <t xml:space="preserve">Relayed - 11/15/15, 1320 Cresta-RioOso open ended after RioOso CB-242 tripped; SUS RockCreek PH (offline) &amp; BucksCreek PH (479, 94,405); BucksCreek PH separated; Cresta PH remained energized; 1333 BC-RC-Cresta de-energized due to hi voltage; 1342 Cresta-RioOso de-energized to parallel CrestaPH -1344 line returned to service &amp; Cresta PH paralleled; 1347 BC-RC-Cresta energized, remains open ended at RC CB-262; 1622 BucksCreek PH paralleled; C-G fault 21.8 mi from RioOso near structure 052/0338; 1634 BucksCreek PH all customers restored; rain; ETOR RockCreek CB-262 11/16; </t>
  </si>
  <si>
    <t>TM-2015-080a</t>
  </si>
  <si>
    <t>Relayed - 11/15/15, 1320 Cresta-RioOso open ended after RioOso CB-242 tripped; SUS RockCreek PH (offline) &amp; BucksCreek PH (479, 94,405); BucksCreek PH separated; Cresta PH remained energized; 1333 BC-RC-Cresta de-energized due to hi voltage; 1342 Cresta-RioOso de-energized to parallel CrestaPH -1344 line returned to service &amp; Cresta PH paralleled; 1347 BC-RC-Cresta energized, remains open ended at RC CB-262; 1622 BucksCreek PH paralleled; C-G fault 21.8 mi from RioOso near structure 052/0338; 1634 BucksCreek PH all customers restored; rain; 11/16/15, 1341 RockCreek PH CB 262 returned to service after crew reset overvoltage relay lockout</t>
  </si>
  <si>
    <t>TM-2015-080b</t>
  </si>
  <si>
    <t>Relayed - 11/15/15, 1412 &amp; 1414 Placer-GoldHill #2-115kV relayed, tested OK; MOM Flint (2,057); rain; A-G evolving into A-B-G fault 1.4  mi from NewCastle Jct twd Flint Jct near structure 03/028, +/- 1.0 mi; veg patrol found 2 down guys burnt &amp; broken -top DG had the appearance that it was struck by lightning; removed  hazard that was left by the old down guys and replaced them with new ones</t>
  </si>
  <si>
    <t>VD-2015-095a</t>
  </si>
  <si>
    <t>VD-2015-095b</t>
  </si>
  <si>
    <t>Relayed - 11/15/15, 1936 Reedley-Orosi &amp; Dinuba-Orosi 70kV lines relayed, tested OK; MOM SandCreek (1,647), Dunlap (1,625), Orosi (4,316) &amp; StoneCorral (1,770); weather overcast; patrol found flashed insulators at structures 7/11 &amp; 7/12 on Reedley-Orosi due to lightning; Dinuba-Orosi incorrectly tripped due to relay mis-coordination of newly installed relays; eventID=11683</t>
  </si>
  <si>
    <t>FR-2015-102b</t>
  </si>
  <si>
    <t>Relayed - 11/15/15, 1936 Reedley-Orosi &amp; Dinuba-Orosi 70kV lines relayed, tested OK; MOM SandCreek (1,647), Dunlap (1,625), Orosi (4,316) &amp; StoneCorral (1,770); weather overcast; patrol found flashed insulators at structures 7/11 &amp; 7/12 on Reedley-Orosi due to lightning; Dinuba-Orosi incorrectly tripped due to relay mis-coordination of newly installed relays</t>
  </si>
  <si>
    <t>FR-2015-102a</t>
  </si>
  <si>
    <t>Relayed - 11/16/15, 1413 Kern-KernFront relayed, tested OK; MOM BadgerCreek (Offline), HighSierra (offline), DoubleC (offline) &amp; Kern Front (offline) cogens; weather clear, windy; A-G fault 4.6 mi from Kern Power near structure 004/076, +/- 1  mi; patrolled per targets +/- 2 mi; no cause found</t>
  </si>
  <si>
    <t>MD-2015-077</t>
  </si>
  <si>
    <t>Forced - 11/16/15, 1535 Weimar #1 open ended after Weimar CB-52 forced out due to NG hydraulic pump; no customer interruption; ETOR 11/17; 11/21/15, 1508 line restored normal after Weimar CB-52 returned to service -NG hydraulic pump was replaced</t>
  </si>
  <si>
    <t>VD-2015-096</t>
  </si>
  <si>
    <t>Relayed - 11/17/15, 0537 Kern-Magunden relayed, tested OK; on trouble KernCanyon-Magunden-Weedpatch &amp; Weedpatch-Wellfield de-energized; MOM GoldenStateMetals, RioBravo Hydro, KernCanyon PH, Sycamore, Wellfield (1,200); weather clear; B-C fault 12.5 mi from KernPwr twd Magunden near pole 011/160, +/- 1  mi; no cause found after patrol between mile 8 &amp; mile 13</t>
  </si>
  <si>
    <t>MD-2015-066b</t>
  </si>
  <si>
    <t>MD-2015-066a</t>
  </si>
  <si>
    <t>MD-2015-066c</t>
  </si>
  <si>
    <t>Forced - 11/17/15,0749 to 1143 Palermo-ENicholas 115kV open-ended after Palermo CB-162 forced out to repair NG air compressor control circuit; no customer interruption</t>
  </si>
  <si>
    <t>TM-2015-1038</t>
  </si>
  <si>
    <t>Forced - 11/17/15, 1646 ElPatio-SanJoseA open-ended after ElPatio CB-142 forced out due to low air pressure caused by NG air compressor belt; no customer interruption; 11/18/15, 1201 line returned to normal service</t>
  </si>
  <si>
    <t>ME-2015-0700</t>
  </si>
  <si>
    <t>Forced - 11/17/15, 1903 Helms-Gregg #1 de-energized for voltage control; ETOR 11/18; 11/21/15, 1548 line returned to service</t>
  </si>
  <si>
    <t>FR-2015-1838</t>
  </si>
  <si>
    <t>Forced - 11/18/15, 1039 to 1106 Colgate-GrassValley open ended after GrassValley CB-22 forced out for distribution work (TRANSFER GRASS VALLEY TO THE DRUM-GRASS VALLEY-WEIMAR 60KV LINE FOR DISTRIBUTION PARALLELS); no customer interruption</t>
  </si>
  <si>
    <t>TM-2015-1041</t>
  </si>
  <si>
    <t>Relayed - 11/18/15, 2218 Kasson-Louise relayed, tested NG; Louise #2-60/12kV xfmr de-energized; MOM Louise (Libby Owens Ford); SUS Calvo; weather clear, no fault locating relays installed at Kasson or Louise; 11/19/15, 0104 Kasson-Calvo tested OK, restoring Calvo; 0134 Louise #2-60/12kV xfmr energized, all customers restored; 1001 to 2013 Mossdale-LathropJct cleared to repair 3 downed conductors bet poles 20/146-147 due to gunshot conductor - top phase failed first &amp; then dropped across bottom two phases which also subsequently came down; eventID=????</t>
  </si>
  <si>
    <t>TE-2015-063</t>
  </si>
  <si>
    <t>Relayed - 11/19/15, 0633 Malaga-KRCD (Kings River Conservation District) relayed, did not test by design during routine switching to clear Malaga-Sanger 115kV; MOM Malaga Power (offline); weather clear; 0638 line returned to service</t>
  </si>
  <si>
    <t>FR-2015-1383</t>
  </si>
  <si>
    <t>Forced - 11/20/15, 0516 Poe-RioOso de-energized for voltage control; ETOR 11/23/15; 12/08/15, 0754 Poe-RioOso 230kV line energized</t>
  </si>
  <si>
    <t>TM-2015-1053</t>
  </si>
  <si>
    <t>Kansas PV-Leprino Sw Sta</t>
  </si>
  <si>
    <t>Relayed - 11/20/15, 1004 KansasPV-LeprinoSwSta 115kV relayed, tested OK; MOM KansasSolar PV (offline); weather clear; caused by unscheduled 3rd party direct transfer trip testing</t>
  </si>
  <si>
    <t>FR-2015-NA1</t>
  </si>
  <si>
    <t>Relayed - 11/20/15, 1008 KansasPV-LeprinoSwSta 115kV relayed, did not test; SUS KansasSolar PV (offline); 1734 line returned to service; weather clear; caused by unscheduled 3rd party direct transfer trip testing</t>
  </si>
  <si>
    <t>FR-2015-NA2</t>
  </si>
  <si>
    <t>Forced - 11/20/15, 1028 to 1517 Panoche #1-230kV bus sections D, E &amp; CB-322 forced out due to NG SW-327, open ending Panoche-Helm 230kV; no customer interruption</t>
  </si>
  <si>
    <t>LB-2015-1012</t>
  </si>
  <si>
    <t>Relayed - 11/20/15, 1151 Tesla-Salado #1 relayed, tested OK; MOM Teichert, Granite &amp; Miller; weather clear; C-G fault, patrol from Salado Jct  to Miller Sub (unable to duplicate exact fault location fault simulation program); dist t-man rpts fire (extiguished) @ pole 44/3-44/4 - not sure of cause of fire</t>
  </si>
  <si>
    <t>TE-2015-064</t>
  </si>
  <si>
    <t>Relayed - 11/20/15, 1501 Cotati #2-60/12kV xfmr relayed, properly did not test by design while performing scheduled work on Cotati #1-60/12kV xfmr; on the trouble Fulton-Molino-Cotati 60kV open-ended at Cotati &amp; Cotati 60kV bus de-energized; SUS Cotati (7,052, 531,073); weather clear; 1707 line returned to normal energizing Cotati 60kV bus; 1730 Cotati restored; eSLIC reports equipment failure-Regulator/LTC &amp; TROUBLE WITH 60KV BUS DIFF RLY</t>
  </si>
  <si>
    <t>FU-2015-074</t>
  </si>
  <si>
    <t>Forced - 11/20/15, 1709 to 11/21/15 @ 0014 Vaca-Vacaville-Jameson-NTower (VacaDixon-CordeliaJc) forced out to remove tree bet towers 5/39-40; no customer interruption</t>
  </si>
  <si>
    <t>VD-2015-1440</t>
  </si>
  <si>
    <t>Relayed - 11/21/15, 0703 Manchester-Airways-Sanger relayed, tested OK; MOM Airways #2-115/12kV xfmr (4,300) &amp; Las Palmas; weather clear; B-G fault 1.5 mi from LasPalmasJct twd Manchester near structure 13/120, +/- 3 miles; patrolled entire line, no cause found</t>
  </si>
  <si>
    <t>FR-2015-103</t>
  </si>
  <si>
    <t>Relayed - 11/21/15, 0803 Guernsey-Henrietta relayed, tested OK; MOM KansasSouth PV, Jacobs Corner (1,699), Armstrong, ReserveOil (19) &amp; Guernsey (1,142); weather clear; no fault location relay installed at Henrietta; patrol of entire line found no cause</t>
  </si>
  <si>
    <t>FR-2015-104</t>
  </si>
  <si>
    <t>Forced - 11/21/15, 1833 Salinas-Laureles (LaurellesJct-NavyLab) cleared to replace pole A16/336 damaged by car; no customer interruption; 11/22/15, 0346 line returned to service; eventID=11698</t>
  </si>
  <si>
    <t>ML-2015-1133</t>
  </si>
  <si>
    <t xml:space="preserve">Forced -- 11/21/15, 2049 Helms-Gregg#1 de-energized for voltage control; ETOR 11/23; </t>
  </si>
  <si>
    <t>FR-2015-1819</t>
  </si>
  <si>
    <t>Relayed - 11/21/15, 2352 Salinas-FtOrd#1 relayed, tested OK; MOM Boronda (855); weather clear; A-C-G fault 0.25 mi from FtOrd near structure 09/07, +/- 0.25 mi; patrolled entire line, found at structure 9/6 dead owl, eventID=11704</t>
  </si>
  <si>
    <t>ML-2015-033</t>
  </si>
  <si>
    <t>Relayed - 11/22/15, 0645 GH-Bellota-Lockeford relayed, tested NG; SUS CamanchePH (offline); weather clear; C-G, evolved to A-C-G fault 5.61 mi from Camanche Tap near structure 59/367 (fault location based on abnormal switching during fault); 1002 patrol found 2 spans of ET wire down bet twrs 42/256-257; 1227 to 2053 line cleared to replace downed B &amp; C phases; eventID=11737</t>
  </si>
  <si>
    <t>TE-2015-065</t>
  </si>
  <si>
    <t>Relayed - 11/22/15, 1118 Coburn-0ilFields#2-60kV relayed, tested OK; on the trouble SargentCanyon cogen separated; MOM SanArdo (814); weather clear; 2002 SargentCanyon cogen paralleled; C-G fault 0.34 mi from San Ardo near structure 021/314, +/- 1 mi</t>
  </si>
  <si>
    <t>ML-2015-034</t>
  </si>
  <si>
    <t>Relayed - 11/23/15, 0649 Colgate-Challenge relayed, tested OK; MOM Dobbins (906) &amp; Challenge (1,590); weather clear; B-C fault 4.9 mi from ColgatePH near structure 004/098 (ChallengeJct SW-19), +/- 1 mi; patrol on both sides of target found no cause, no damage</t>
  </si>
  <si>
    <t>TM-2015-081</t>
  </si>
  <si>
    <t>Relayed - 11/25/15, 0157 Tesla-Tracy#1-230kV relayed, tested OK; no customer interruption; rain; B-G fault 3.0 mi from Tesla near structure 2/15A; detailed patrol found no cause</t>
  </si>
  <si>
    <t>TE-2015-066</t>
  </si>
  <si>
    <t>Relayed - 11/25/15, 0952 Ignacio-Sobrante relayed, tested OK; no customer interruption; Crocket cogen separated; 0957 Crocket cogen re-synchronized to the system; B-G fault 12.38 mi from Ignacio near structure 17/76; grd patrol &amp; detailed inspection near fault location found no cause, no damage - however, suspect bird (cormorant) contact; eventID=11712</t>
  </si>
  <si>
    <t>FU-2015-075</t>
  </si>
  <si>
    <t>Relayed - 11/25/15, 1041 Geysers#3-Cloverdale 115kV open ended after Cloverdale CB-132 tripped, reclosed by automatics; no customer interruption; weather clear; eventID=11713</t>
  </si>
  <si>
    <t>FU-2015-076</t>
  </si>
  <si>
    <t>Relayed - 11/25/15, 1351 Kern-KernFront 115kV relayed, tested OK; no customer interruption; on the trouble KernFront, DoubleC, HighSerra &amp; BadgerCreek cogens separated; weather clear; A-G (10,281 amps) fault 6.6 mi from KernPower near pole 006/098, +/- 1 mi; found @ structure 11/173 flashed insulators, which will be replaced</t>
  </si>
  <si>
    <t>MD-2015-078</t>
  </si>
  <si>
    <t xml:space="preserve">Relayed - 11/26/15, 1239 Exchequer-Yosemite relayed, tested OK; MOM BearValley (2,501), SaxonCreek, IndianFlat (599), Yosemite, &amp; ArchRock; weather cloudy; A-G fault 19 mi from ExchequerPH or 2.37 mi from SaxonCreek twd IndianFlat near pole 024/101, +/- 2.5 mi; </t>
  </si>
  <si>
    <t>LB-2015-046</t>
  </si>
  <si>
    <t>Relayed - 11/27/15, 1439 Corcoran #1-115/70kV xfmr relayed, did not test due to kV/Hz operation, also de-energizing Corcoran #1 &amp; #2-70kV busses, Corcoran-Guernsey &amp; Corcoran-Angiola 70kV; SUS Angiola (245, 11,515), Boswell &amp; Boswell Tomato Plant; weather clear; 1522 Corcoran #1 xfmr manually tested OK after no trouble found restoring Corcoran #1 &amp; #2-70kV busses, Corcoran-Guernsey &amp; Corcoran-Angiola; 1531 all distribution customers restored; relay appears coincident with a unit @ Helms PP taken off line</t>
  </si>
  <si>
    <t>FR-2015-107b</t>
  </si>
  <si>
    <t>FR-2015-107a</t>
  </si>
  <si>
    <t xml:space="preserve">Forced - 11/27/15, 1502 Helms-Gregg#1-230kV removed from service for voltage control; 11/28/15, 0106 line energized </t>
  </si>
  <si>
    <t>FR-2015-1887</t>
  </si>
  <si>
    <t>Relayed - 11/28/15, 1226 Salinas-Firestone#1 relayed, tested OK &amp; Salinas#2-115/60kV xfmr &amp; Salinas-Firestone#2 de-energized; CrazyHorse-Salinas-Soledad #1&amp;#2 open ended after CBs 1422, 1432, 1322 &amp; 1312 @ CH opened out of section, reclosed by autos; MOM FreshExpress, Spence (852), BuenaVista (1,486) &amp; IndustrialAcres (2,615); weather clear, FAULT on S-F#1 ~3/4 MI FROM SALINAS; LIKELY BALLOON CONTACT from nearby CAR LOTS THAT HAVE STRINGS OF BALLOONS TIED TO CARS; eventID=11718</t>
  </si>
  <si>
    <t>ML-2015-035c</t>
  </si>
  <si>
    <t>ML-2015-035d</t>
  </si>
  <si>
    <t>ML-2015-035a</t>
  </si>
  <si>
    <t>ML-2015-035b</t>
  </si>
  <si>
    <t>Relayed - 11/28/15, 2045 SutterHome-Stagg relayed, tested NG; MOM SutterHome Winery; SUS Terminous (525, 48,300) &amp; Constellation; weather clear; 2220 SutterHomeSwSta-TerminousJct energized restoring Terminous &amp; Constellation; B-G fault 6.3 mi from Stagg twd SutterHomeSwSta near pole 6/123; found one span ET wire down bet poles 6/126-127; 11/29/15, 0310 line returned normal; eventID=11719</t>
  </si>
  <si>
    <t>TE-2015-067</t>
  </si>
  <si>
    <t>Forced - 11/30/15, 0245 to 1758 Helms-Gregg #1-230kV de-energized for voltage control</t>
  </si>
  <si>
    <t>FR-2015-1893</t>
  </si>
  <si>
    <t>Forced - 11/30/15, 1100 Vaca-Lakeville #1-230kV open ended after Lakeville CB-232 forced out to repair NG air compressor; no customer interruption; ETOR 12/01; 12/08/15, 1255 Lakeville CB-232 returned to service after NG air compressor was replaced</t>
  </si>
  <si>
    <t>FU-2015-0823</t>
  </si>
  <si>
    <t>Forced - 12/01/15, 0114 to 0645 Helms-Gregg #1-230kV de-energized for voltage control</t>
  </si>
  <si>
    <t>FR-2015-1898</t>
  </si>
  <si>
    <t>Forced - 12/01/15, 1057 to 1838 Sobrante-Grizzly-Claremont#1-115kV open-ended after Claremont CB-332 forced out to repair leaking air compressor; no customer interruption</t>
  </si>
  <si>
    <t>PS-2015-1509</t>
  </si>
  <si>
    <t>Forced - 12/01/15, 1238 to 1720 Bahia-Moraga 230kV open-ended after Moraga CB-222 forced out to repair inoperable Moraga SW-229; no customer interruption</t>
  </si>
  <si>
    <t>PS-2015-0594</t>
  </si>
  <si>
    <t>Forced - 12/01/15, 2126 Helms-Gregg #1-230kV de-energized for voltage control; no customer interruption; 12/02/15, 1630 line energized</t>
  </si>
  <si>
    <t>FR-2015-1900</t>
  </si>
  <si>
    <t>Forced - 12/02/15, 2025 Westpark-Magunden 115kV open ended after Magunden CB-122 forced out to facilitate repair on NG Magunden CS-176 (SF6 leak on A phase, working to replace switch); no customer interruption; 12/03/15, 1553 line restored normal after crew made Magunden CS-176  inoperable</t>
  </si>
  <si>
    <t>MD-2015-1278</t>
  </si>
  <si>
    <t>Forced - 12/02/15, 2102 Helms-Gregg #1-230kV de-energized for voltage control; no customer interruption; 12/03/15, 1417 line energized</t>
  </si>
  <si>
    <t>FR-2015-1901</t>
  </si>
  <si>
    <t>Relayed - 12/03/15, 0924 Garberville-Laytonville relayed, tested NG; Kekawaka Cogen separated; high winds &amp; rain; 1210 Garberville-BellSprings energized; B-G fault 1.9 mi from Garberville &amp; 5.1 mi from Garberville near pole 61/1 &amp; 57/8; 1217 Laytonville-BellSprings energized; 1228 Garberville-BellSprings relayed, properly did not test by design; 1649 line restored normal after NG jumper tie insulator (flower pot) at pole 52/8 replaced</t>
  </si>
  <si>
    <t>HM-2015-027</t>
  </si>
  <si>
    <t>Forced - 12/03/15, 1110 to 1137 Herdlyn CB-32 forced out to perform emergency dead wash; no customer interruption, open ends Herdlyn-Balfour 60kV</t>
  </si>
  <si>
    <t>TE-2015-1611</t>
  </si>
  <si>
    <t>Relayed - 12/03/15, 1113 HatCreek #1-Westwood 60kV relayed, tested OK; Mega Hat Creek separated; MOM HallsFlat &amp; Bogard (9); wind, rain; B-C fault at HallsFlatJct near HallsFlat SW-29, +/- 2.0 mi; high winds in area caused treee from outside RoW to fall and brush conductor at structure 23/454</t>
  </si>
  <si>
    <t>RM-2015-069</t>
  </si>
  <si>
    <t>Relayed - 12/03/15, 1125 Caribou-Westwood 60kV relayed, tested NG; HamBranch-Chester 60kV deenergized; CollinsPine Cogen &amp; LMUD separated; SUS Hamilton Branch (3,887, 571,389), HamiltonBranch PH (offline), BigMeadows (973, 174,167) &amp; Chester (1,649, 242,403); wind, rain; 1210 Westwood 60kV bus energized; 1352 Westwood-BigMeadows energized restoring HamBranch-Chester, HamiltonBranch &amp; Chester; A-C, then B-C fault 2.8 mi from Caribou PH near structure 002/053, +/- 0.5 mi; patrol found tree contacting 3 phases  at pole 002/051; 1510 Caribou-BigMeadows cleared; 1416 Big Meadows restored via 12kV backties; 1809 line restored normal; 1902 LMUD paralleled</t>
  </si>
  <si>
    <t>TM-2015-082</t>
  </si>
  <si>
    <t>Relayed - 12/03/15, 1136 HatCreek #1-Westwood 60kV relayed, tested OK (relayed, tested OK earlier at 1113); MOM HallsFlat, Bogard (9) &amp; MegaHatCreek cogen (offline); wind, rain; B-C fault at HallsFlatJct near HallsFlat SW-29, +/- 2.0 mi (same as earlier relay); high winds in area caused treee from outside RoW to fall and brush conductor at structure 25/487</t>
  </si>
  <si>
    <t>RM-2015-070</t>
  </si>
  <si>
    <t>Forced - 12/03/15, 2146 Helms-Gregg #1-230kV de-energized for voltage control; 12/04/15, 1004 line returned to service</t>
  </si>
  <si>
    <t>FR-2015-1902</t>
  </si>
  <si>
    <t>Relayed - 12/04/15, 1347 MapleCreek-Hoopa 60kV relayed, tested OK; MOM RussRanch (2), WillowCreek (2,438) &amp; Hoopa (2,025); weather clear; B-C fault 24 mi from MapleCreek near structure 023/007, +/- 2.0 mi; ILIS 15-0082818 for WillowCreek 1101 has coincident FNL &amp; reports "TREE THRU LINE BET POLE 24/0 &amp; 24/1 WITH 1 WIRE DOWN IN 1 SPAN &amp; 3 WIRES DOWN IN 1 SPAN" (ED wire down)</t>
  </si>
  <si>
    <t>HM-2015-029</t>
  </si>
  <si>
    <t>Forced - 12/05/15, 1112 to 1634 Helms-Gregg #1-230kV de-energized for voltage control</t>
  </si>
  <si>
    <t>FR-2015-1906</t>
  </si>
  <si>
    <t>Relayed --- 12/05/15, 1125 Mendocino-Hartley 60kV relayed, tested OK; MOM UpperLake (1,327); weather clear; A-G fault 6.35 mi from Hartley or 1.04 mi from UpperLake twd Mendocino near structure 16/006, +/- 1.0 mi; avian (hawk) contact on insulator at twr 17/3, line subsequently forced out same day @ 1726 to effect repairs</t>
  </si>
  <si>
    <t>FU-2015-078</t>
  </si>
  <si>
    <t>Forced - 12/05/15, 1515 to 1603 CoCo-Pitt 60kV forced out per Diablo D.O. request to install mobile xfmr at Antioch; no customer interruption</t>
  </si>
  <si>
    <t>PS-2015-NA</t>
  </si>
  <si>
    <t>Forced --- 12/05/15, 1726 Mendocino-Hartley (Mendo-UpperLake) forced out to repair damaged insulator at twr 17/3 (line had relayed, tested OK earlier in day at 1125 due to hawk contact); no customer interruption; 12/06/15, 0203 line returned to service</t>
  </si>
  <si>
    <t>FU-2015-0828</t>
  </si>
  <si>
    <t>Forced - 12/06/15, 0109 Helms-Gregg #2-230kV de-energized for voltage control; 12/07/15, 0656 line energized</t>
  </si>
  <si>
    <t>FR-2015-1907</t>
  </si>
  <si>
    <t>Relayed - 12/06/15, 0748 Pease-Marysville-Harter 60kV relayed, tested OK; MOM Harter, Yuba City Energy Center (offline) &amp; Yuba City cogen (offline); light rain in area; A-G then A-C-G fault, multi-terminal line, 3.51 mi from Pease twd Marysville near structure 003/065 or 0.1 mi from Yuba City Cogen near structure 000/019, +/- 1 mi; patrolled from 2/49 to 4/86 w/ no problems found – per customer report 12kV problem at 3/65</t>
  </si>
  <si>
    <t>TM-2015-083</t>
  </si>
  <si>
    <t>Relayed - 12/08/15, 1023 MorroBay-SolarSwSta #2-230kV relayed, tested NG; no customer interruption; weather windy, cloudy (#1 already out for scheduled work); B-C fault 27 mi from SolarSS near structure 18/78, +/- 1 mi; conductor separated on 'B' phase bet twrs 43/187-188, ET wire down; caused by a sleeve separating which will require splicing (conductor actually parted about 4" outside the splice); 12/09/15, 0515 line returned to service; eventID=11733</t>
  </si>
  <si>
    <t>DW-2015-029</t>
  </si>
  <si>
    <t xml:space="preserve">Relayed - 12/09/15, 1541 Trinity-MapleCreek 60kV relayed, tested OK; MOM BigBar, GrouseCreek, BigCreek, Hyampom &amp; RidgeCabin; rain/wind; C-G fault 12.5 mi from Trinity near structure 012/002, +/- 2.0 mi; </t>
  </si>
  <si>
    <t>RM-2015-071</t>
  </si>
  <si>
    <t>Forced - 12/09/15, 1912 RioOso CB-522 (open ends Bogue-RioOso 115kV?) removed from service to repair air leak; no customer interruption; 12/10/15, 1501 RioOso CB-522 returned to service</t>
  </si>
  <si>
    <t>TM-2015-1068</t>
  </si>
  <si>
    <t>Relayed - 12/09/15, 2235 MapleCreek-Hoopa 60kV relayed, tested OK; MOM RussRanch (2), WillowCreek (2,436) &amp; Hoopa (2,036); rain/wind; B-C fault 23.0 mi from Maple Creek near structure 022/007, +/- 1.0 mi; ILIS report 15-0083691 for Willow Creek 1102, which experienced a sustained outage with a coincident start time due to tree failure</t>
  </si>
  <si>
    <t>HM-2015-030</t>
  </si>
  <si>
    <t>Relayed - 12/10/15, 0001 Essex Jct-Orick relayed, tested NG; SUS Trinidad (1,854, 287,370), Big Lagoon (142) &amp; Orick (351); wind, rain; 0214 EssexJct-Trinidad manually tested OK restoring Trinidad; 0222 Trinidad-BigLagoon manually tested OK restoring BigLagoon; 0237 EssexJct-Big Lagoon de-energized for safety due to downed 12kV; SUS Trinidad &amp; Big Lagoon; 0249 EssexJct-Trinidad manually tested OK restoring Trinidad; 0321 Trinidad-BigLagoon manually tested OK restoring BigLagoon; A-B-C (evolving) fault 23.13 mi from EssexJct near structure 22/04; 0504 BigLagoon-Orick manually tested OK restoring Orick, line returned normal; per eSLIC tree contact at 22/4; eventID=11749</t>
  </si>
  <si>
    <t>HM-2015-032</t>
  </si>
  <si>
    <t xml:space="preserve">Relayed - 12/10/15, 0002 &amp; 0440 HumboldtBay-RioDellJct 60kV relayed, tested OK; MOM Eel River (3,017) &amp; Newburg (6,420); wind, rain; C-G fault 8.55 mi from Humboldt Bay near structure 09/08; patrol found no trouble, but suspect high winds; C-G fault 11 mi from HumboldtBay, +/- 2.0 mi; </t>
  </si>
  <si>
    <t>HM-2015-031</t>
  </si>
  <si>
    <t>Relayed - 12/10/15, 0022 Garberville-Laytonville 60kV relayed, tested NG; no customer interruption; rain/wind; 0633 line manually tested OK, returned to service normal after patrol found nothing; eventID=11750</t>
  </si>
  <si>
    <t>HM-2015-033</t>
  </si>
  <si>
    <t>Hatchet Ridge-Carberry Sw Sta</t>
  </si>
  <si>
    <t>Relayed - 12/10/15, 0059 HatchetRidge-CarberrySwSta 230kV relayed, did not test (by design); no customer interruption; HatchetRidge Wind Farm separated on the trouble; wind/rain; 0950 line returned to service after line patrol found no trouble; 1000 Hatchet Ridge Wind Farm paralleled</t>
  </si>
  <si>
    <t>RM-2015-072</t>
  </si>
  <si>
    <t xml:space="preserve">Relayed - 12/10/15, 0101 HatCreek #1-Westwood relayed, tested OK; MOM HallsFlat &amp; Bogard (9); Mega Hat Creek cogen separated; wind/rain; C-G fault 19.4 mi from HatCreek near structure  019/373, +/- 2.0 mi; </t>
  </si>
  <si>
    <t>RM-2015-073</t>
  </si>
  <si>
    <t>ETL.7390</t>
  </si>
  <si>
    <t>LAYTONVILLE-COVELO</t>
  </si>
  <si>
    <t>Relayed - 12/10/15, 0131 Laytonville-Willits relayed, tested OK; on the trouble Laytonville-Covelo 60kV de-energized; MOM Laytonville (1,699) &amp; Covelo (1,306); wind/rain; B-C evolving into 3 phase fault 2.2 mi from Garberville twds Laytonville near structure 060/005, +/- 1.5 mi; A-B fault 0.5 mi from Laytonville twd Willits near structure 22/4; patrol found nothing</t>
  </si>
  <si>
    <t>FU-2015-079</t>
  </si>
  <si>
    <t>Relayed - 12/10/15, 0353 Caribou CB-112 tripped open-ending Caribou-Palermo 115kV; Grizzly PH separated, no customer interruption; SierraPacific, Caribou#1, CollinsPine cogen, HamiltonBranch PP &amp; ButtValley PH islanded feeding Caribou area load; 0408 no targets found at Palermo, so Caribou CB-112 closed restoring line normal; wind/rain; A-G very high impedance fault, suspect it's same fault that happened later at 0601 near structure 22/189 (also patrol towards Grizzly PH); 0408 line returned normal ending island condition</t>
  </si>
  <si>
    <t>TM-2015-084</t>
  </si>
  <si>
    <t>HM-2015-037</t>
  </si>
  <si>
    <t>Relayed - 12/10/15, 0601 Caribou-Palermo relayed, tested NG. Grizzly PH separated; wind, rain; SierraPacific, Caribou#1, #3, HoneyLake, CollinsPine cogen, HamiltonBranch PP &amp; ButtValley PH islanded feeding Caribou area load; 0707 Caribou-TM 230kV energized; 0713 Caribou-TM returned to service ending island condition; 1133 line returned to service; 1435 Grizzly Tap cleared to repair ET wire down bet poles 0/4-5 due to tree contact &amp; repair damaged pole 0/2; 12/11/15, 1247 Grizzly tap returned to service after crew replaced pole 0/2, ET wire down &amp; removed tree bet poles 0/4-5; eventID=11744</t>
  </si>
  <si>
    <t>TM-2015-085</t>
  </si>
  <si>
    <t>Relayed - 12/10/15, 0710 &amp; 0724 Spaulding-Summit 60kV relayed, tested OK; MOM Summit (1,764); rain; A-C fault 29 mi from Spaulding at Summit Meter Station (both momentaries at the same location), +/- 2.0 mi; A-C fault 3.0 mi from Summit twd Truckee, NV Energy side of the line, no patrol needed</t>
  </si>
  <si>
    <t>VD-2015-099</t>
  </si>
  <si>
    <t>VD-2015-100</t>
  </si>
  <si>
    <t>Forced - 12/11/15, 0011 to 1343 Helms-Gregg #1-230kV de-energized for voltage control; no customer interruption</t>
  </si>
  <si>
    <t>FR-2015-1908</t>
  </si>
  <si>
    <t>Relayed - 12/11/15, 1606 Taft-Cuyama#1-70kV relayed, tested OK; MOM Cuyama #1-70/12kV xfmr (522); rain; B-C fault 12 mi from Taft near structure 011/110, +/- 1.0 mi; golden eagle found at structure 12/115</t>
  </si>
  <si>
    <t>MD-2015-079</t>
  </si>
  <si>
    <t>Forced - 12/12/15, 0102 to 1730 Helms-Gregg #1-230kV de-energized for voltage control; no customer interruption</t>
  </si>
  <si>
    <t>FR-2015-1917</t>
  </si>
  <si>
    <t xml:space="preserve">Forced - 12/12/15, 2347 Helms-Gregg #1-230kV de-energized for voltage control; 12/13/15, 0230 line returned to service </t>
  </si>
  <si>
    <t>FR-2015-1919</t>
  </si>
  <si>
    <t>Relayed -- 12/13/15, 0225 Manteca-Louise relayed, tested NG; on the trouble Weber #1 de-energized; SUS FrenchCamp (4,323, 581,699), JM Manufacturing &amp; Gronemeyer; weather cloudy; A-B-C fault 3 mi from Manteca near pole B3/65; 0457 Weber #1 energized; 0548 to 1708 Manteca-Louise cleared to replace damaged pole B3/68 &amp; ET wire down due to carpole; 0750 all customers restored by 12kV back feeds; eventID=11746</t>
  </si>
  <si>
    <t>TE-2015-068a</t>
  </si>
  <si>
    <t>TE-2015-068b</t>
  </si>
  <si>
    <t>Relayed - 12/13/15, 0320 HatchetRidge-CarberrySwSta 230kV relayed, did not test by design; SUS Hatchet Ridge Wind Farm; wind/rain; 1001 line manually tested OK, after no trouble found; 1006 Hatchet Ridge Wind Farm restored</t>
  </si>
  <si>
    <t>RM-2015-NA</t>
  </si>
  <si>
    <t>Relayed - 12/13/15, 0354 Henrietta-LemooreNAS 70kV relayed, tested NG; on the trouble Caruthers-Camden-LemooreNAS 70kV de-energized; Caruthers CB-22 closed by autos; MOM LemooreNAS; weather clear; 0526 Caruthers-Camden Lemoore NAS forced out due to single phasing condition; SUS LemooreNAS; 0656 Caruthers-Camden energized; 0757 Lemoore-NAS Jct cleared to repair ET wire down at pole 50/12; 0807 Henrietta-LemooreNAS energized; 1430 line returned normal restoring Lemoore NAS; eventID=11743</t>
  </si>
  <si>
    <t>FR-2015-108a</t>
  </si>
  <si>
    <t>FR-2015-108b</t>
  </si>
  <si>
    <t>Relayed - 12/13/15, 0448  Cascade-Benton-Deschutes relayed, tested NG; SUS Wintu Pumps &amp; Oregon Trail (977); wind, rain; 0655 Cascade-OregonTrail manually tested OK restoring OregonTrail; 0722 Benton-LoomisJct manually tested OK restoring Wintu Pumps; 0720 OregonTrail-Loomis Jct cleared to repair ET wire down bet 3/77-79 due to tree failure; 2132 line returned normal; eventID=11748</t>
  </si>
  <si>
    <t>RM-2015-075</t>
  </si>
  <si>
    <t>Relayed - 12/13/15, 0500 HatCreek #1-Westwood 60kV relayed, tested OK; Mega Hat Creek cogen separated on the trouble; MOM HallsFlat &amp; Bogard (9); wind, rain; C-G fault 19.3 mi from HatCreek twd Westwood near structure 19/368, +/- 2.0 mi; snow offload from tree adjacent to structure 18/364</t>
  </si>
  <si>
    <t>RM-2015-076</t>
  </si>
  <si>
    <t>Relayed - 12/13/15, 0512 Garberville-Laytonville 60kV open-ended after Garberville CB 42 tripped, re-closed by automatics; Kekawaka Co-Gen separated on the trouble; wind, rain; C-G fault 8.19 mi from Garberville twd Laytonville near structure 54/2, +/- 1.0 mi; patrol found no damage, no apparent cause</t>
  </si>
  <si>
    <t>HM-2015-038</t>
  </si>
  <si>
    <t>Relayed - 12/13/15, 0526 Bridgeville-Garberville relayed, tested NG; SUS Fruitland (1,129) &amp; FtSeward (105); wind, rain; 0544 Garberville-FtSewardJct manually tested OK restoring FtSeward; fault (no phases defined) 14.6 mi from Bridgeville twd FruitlandJct near structure 014/005, +/- 2.0 mi; 0755 FtSeward-Fruitland manually tested OK restoring Fruitland; tree across 3 phases bet poles 16/0-1; 1239 BridgevilleFruitlandJct cleared to repair ET wire down bet poles 16/0, 16/1 &amp; 16/8 thru 1610 due to fallen tree; 12/14/15, 1955 section &amp; line returned to service</t>
  </si>
  <si>
    <t>HM-2015-039</t>
  </si>
  <si>
    <t xml:space="preserve">Relayed - 12/13/15, 0551 Trinity-MapleCreek 60kV relayed, tested OK; MOM BigBar, GrouseCreek, BigCreek, Hyampom &amp; RidgeCabin; wind, rain; A-B fault 23.78 mi from Trinity twd Maple near structure 23/7, +/- 2.0 mi; </t>
  </si>
  <si>
    <t>RM-2015-077</t>
  </si>
  <si>
    <t>Relayed - 12/13/15, 0730 (aware time=1110) Glenn #2-60kV relayed, tested OK; MOM Jacinto (973) &amp; HamiltonA (1,008); rain; A-G fault 0.1 mi from HamiltonA twd Jacinto near structure 009/179, +/- 2.0 mi; patrol found mylar balloon remnants at structure 009/183</t>
  </si>
  <si>
    <t>TM-2015-086</t>
  </si>
  <si>
    <t xml:space="preserve">Relayed - 12/13/15, 1004 Bair-CooleyLanding #2-60kV open ended after CL CB-72 tripped, reclosed by autos; no customer interruption; wind, rain; A-G fault 2.4 mi from Cooley Landing near structure 03/25, +/- 1.0 mi; </t>
  </si>
  <si>
    <t>SA-2015-019</t>
  </si>
  <si>
    <t>Relayed - 12/13/15, 1043 StocktonA-Lockeford-Bellota#1 relayed, did not test due to NG Bellota CB-110; Bellota#1-115kV bus de-energized &amp; 230/115kV BK-1 open-ended on low side; GoldHill-Bellota-Lockeford &amp; Bellota-Riverbank open-ended at Bellota; SUS Ingredion &amp; CHCF; MOM StocktonA #4 &amp; #5-115/12kV xfmrs; wind, rain; A-B-C then A-B-C w/ B-phase going high, fault loc - possible BK trouble at CHCF or Ingredion not cleared by customer protection; 1237 Bellota CB-110 cleared; 1308 Bellota#1-115kV bus manually tested OK; 1309 Bellota BK-1 returned normal; 1310 Bellota-Riverbank returned to service; 1311 GH-Bellota-Lock returned to service; 1329 StocktonA- Lock-Bellota#1 manually tested OK; replacement of Bellota CB-110 needed, ETOR 06/30/16; eventID=11752</t>
  </si>
  <si>
    <t>TE-2015-1621c</t>
  </si>
  <si>
    <t>TE-2015-1621b</t>
  </si>
  <si>
    <t>TE-2015-1621a</t>
  </si>
  <si>
    <t>Relayed - 12/13/15, 1127 Reedley-Orosi 70kV relayed, tested OK; MOM SandCreek (1,647) &amp; Dunlap (1,638); rain; C-G fault 1.8 mi from Dunlap, +/- 1.0 mi; A-B-C-G fault 5.8 m from Dunlap (2.3 mi from SandCreek), +/- 1.0 mi; patrol found flashed insulators at structure 9/3 on Dunlap Tap</t>
  </si>
  <si>
    <t>FR-2015-110</t>
  </si>
  <si>
    <t>Forced - 12/13/15, 1617 to 1645 Helms-Gregg #1-230kV de-energized for voltage control</t>
  </si>
  <si>
    <t>FR-2015-1921</t>
  </si>
  <si>
    <t>Relayed - 12/13/15, 1722 DelMonte-Hatton section of DelMonte-Viejo relayed, tested NG; MOM Hatton (4,275); SUS Monterey Navy Lab; wind, rain; 3 spans of ET wire down bet poles A1/25 thru A1/28 due to tree in line; 1847 Monterey Navy Lab restored from alternate source; 1938 DelMonte-ViejoJct cleared for crews to make repairs; 12/14/15, 0515 section &amp; line returned to service; eventID=11745</t>
  </si>
  <si>
    <t>ML-2015-036</t>
  </si>
  <si>
    <t>Forced - 12/14/15, 1635 to 2333 AdobeSwSta-Lamont 115kV forced out to replace pole 2/25 due to carpole; no customer interruption</t>
  </si>
  <si>
    <t>MD-2015-080</t>
  </si>
  <si>
    <t>Relayed - 12/15/15, 0827 CoCo-Balfour relayed, tested NG; MOM Balfour (810); SUS Marsh &amp; Briones; weather wind, car-pole at 1/30, wires down; A-B-C-G fault 1.5 mi from CoCo Sub near pole 001/031, + 3 mi; 1053 DuPontJct-Balfour returned to service restoring Marsh &amp; Briones; 1429 CoCo-DuPontJct cleared to repair ET wire down &amp; replace pole 1/30 due to carpole; 12/16/15, 0832 line returned normal; eventID=11756</t>
  </si>
  <si>
    <t>PS-2015-032</t>
  </si>
  <si>
    <t>Relayed - 12/16/15, 1223 Moraga-SanLeandro #1-115kV relayed, tested OK; no customer interruption; weather clear; B-G fault 1 mi Moraga near pole.001/008, +/- 1 mi; patrol found no damage, no apparent cause</t>
  </si>
  <si>
    <t>Relayed - 12/18/15, 1516 ContraCosta #1-115kV relayed, tested OK; MOM Riverview (offline); weather cloudy; C-G fault 4.3 mi from CoCo Sub near tower 006/036, +/- 1.5 mi; patrol found nothing</t>
  </si>
  <si>
    <t>PS-2015-035</t>
  </si>
  <si>
    <t xml:space="preserve">Relayed - 12/19/15, 0839 (aware time=0952) HatCreek#1-Westwood 60kV relayed, tested OK; MOM HallsFlat, Bogard (9)  &amp; Mega Hat Creek (offline) rain, snow; A-C fault 0.5 mi from Westwood twd HatCreek near structure 55/180, +/- 1.0 mi; </t>
  </si>
  <si>
    <t>RM-2015-078</t>
  </si>
  <si>
    <t>Relayed - 12/19/15, 1209 Helm 230kV bus relayed, tested OK; Adams E-Solar, Fresno Cogen, Giffen Solar &amp; Stroud Solar separated; Helms #1-230/70kV xfmr bank, Helm 70kV main &amp; aux busses, Helm-Stroud, Helm-Kerman, Mendota-SJ-Helm 70kV, Westlands, Wesix &amp; Giffen 70kV taps de-energized; MOM SanJoaquin (2,011), Kerman (8,353), Giffen (388), Stroud (343), Westland &amp; Wesix; weather cloudy, B phase fault on Helm 230kV bus; unknown cause, but patrol found flashed insulator on Helm SW-241</t>
  </si>
  <si>
    <t>FR-2015-111b</t>
  </si>
  <si>
    <t>FR-2015-111a</t>
  </si>
  <si>
    <t>FR-2015-111c</t>
  </si>
  <si>
    <t xml:space="preserve">Relayed - 12/20/15, 1448 Caribou-Palermo 115kV relayed, tested OK; MOM Grizzly PH; rain, snow; C-G fault (multi-terminal line) 0.0 mi from Grizzly PH near structure 000/002 or 24.0 mi from Caribou near structure 23/195, +/- 2 mi; </t>
  </si>
  <si>
    <t>TM-2015-087</t>
  </si>
  <si>
    <t>Forced - 12/21/15, 1022 Stagg-Tesla 230kV &amp; Stagg 230kV bus sect E forced out due to Stagg CB-222 NG hydraulic pump; no customer interruption; 1041 Stagg CB-222 cleared to repair hydraulic pump; 1058 Stagg 230kV bus sect E energized; 1107 Stagg-Tesla energized; ETOR 12/22/15; 12/30/15, 1336 Stagg-Tesla returned to service normal after crew replaced Stagg CB-222</t>
  </si>
  <si>
    <t>TE-2015-1628</t>
  </si>
  <si>
    <t>Relayed - 12/21/15, 1212 HatchetRidge-CarberrySwSta 230kV relayed, properly did not test; SUS HatchetRidge Wind Farm; wind, rain; 1409 line returned to service, patrol found nothing</t>
  </si>
  <si>
    <t xml:space="preserve">Relayed - 12/22/15, 0107 Glenn #1 relayed, tested NG; StoneyGorge PH separated; SUS ElkCreek (922, 71,916) &amp; WillowsA (3,178, 244,706); rain; 0224 StoneyGorge PH, ElkCreek &amp; WillowsA restored; C-G, then A-C-G fault 2.45 mi from Glenn near structure 002/046; 0346 to 1253 Glenn-OrlandA cleared to replace pole 2/47 due to carpole; ET wire down; eventID=11766  </t>
  </si>
  <si>
    <t>TM-2015-088</t>
  </si>
  <si>
    <t>Forced - 12/22/15, 0857 to 1111 Metcalf-Coyote Pumping Plant 115kV forced out per customer request; SUS Coyote Pumping Plant</t>
  </si>
  <si>
    <t>Forced - 12/23/15, 0139 to 0318 Helms-Gregg #2-230kV de-energized for voltage control</t>
  </si>
  <si>
    <t>FR-2015-1909</t>
  </si>
  <si>
    <t>Relayed - 12/24/15, 0238 Bridgeville-Garberville relayed, tested NG; on the trouble Garberville SVC tripped; SUS FtSeward (1,125, 13,500) &amp; Fruitland (337, 4,044); lightning; 0250 Bridgeville-FtSeward returned to service restoring FtSeward &amp; Fruitland; 0258 FtSeward-Garberville returned to service; 0321 Garberville SVC returned to service</t>
  </si>
  <si>
    <t>HM-2015-040</t>
  </si>
  <si>
    <t>Relayed - 12/24/15, 0336 Bridgeville-Garberville relayed, tested NG &amp; Garberville SVC tripped; SUS Fruitland (1,125, 69,294) &amp; FtSeward (337, 5,055); snow; 0339 line manually tested NG; 0351 FtSeward-Garber returned to service restoring FtSeward.  0353 Bridge-FtSeward manually tested NG; Fruitland SW-67 has NG SCADA; A-B fault 14.16 mi from Bridgeville near structure 13/12, +/- 5 mi; 0440 FruitlandJct-FtSeward returned to service restoring Fruitland; 0519 Garberville SVC returned to service; 1709 Bridgeville-Fruitland returned to service after no trouble found; 2031 Bridgeville-Garberville returned to service</t>
  </si>
  <si>
    <t>HM-2015-042</t>
  </si>
  <si>
    <t>Relayed - 12/24/15, 0643 TM-Peachton relayed, tested NG; SUS TresVias (1,257, 82,972) &amp; City of Biggs; wind/rain; C-A-G then A-G fault 11.8 mi from Table near structure 011/231, +/- 2.0 mi; carpole &amp; multiple fatality accident on Hwy-99 at 11/227; 0746 TM-TresVias returned to service restoring TresVias; 0747 City of Biggs-Peachton section returned to service restoring City of Biggs; 0751 to 1408 TresVias-City of Biggs cleared to replace pole 11/227; eventID=11769</t>
  </si>
  <si>
    <t>TM-2015-089</t>
  </si>
  <si>
    <t>Relayed - 12/24/15, 0951 WestPoint-ValleySprings relayed, tested NG; WestPt PH separated; SUS Electra (3,643, 509,777), PineGrove (5,635, 1,758,090) &amp; WestPt PH (4,534, 1,375,487); wind, rain; A-B fault 2.8 mi from VS near structure 18/260; 1243 to 1536 VS-Electra cleared to replace pole 18/250 due to carpole</t>
  </si>
  <si>
    <t>TE-2015-070</t>
  </si>
  <si>
    <t>Relayed - 12/24/15, 1452 Bridgeville-Cottonwood relayed, tested NG; SUS LowGap (25, 43,850), ForestGlen &amp; Wildwood (146, 39,274); wind, rain; B-C fault 14.3 mi from Bridgeville near structure 071/516, +/- 5.0 mi; 1749 Cottonwood-Dinsmore manually tested NG; 1921 Cottonwood-ForestGlen returned to service restoring Wildwood &amp; ForestGlen; 1937 Bridgeville-Dinsmore returned to service; 12/25/15, 2045 Dinsmore-ForestGlen returned to service, removed tree limb across conductors at pole 73/531</t>
  </si>
  <si>
    <t>RM-2015-079</t>
  </si>
  <si>
    <t>Relayed - 12/24/15, 2309 MapleCreek-Hoopa 60kV relayed, tested OK; MOM WillowCreek (2,436) &amp; RussRanch (2); SUS Hoopa (1,984, ); snow; 2315 WC-Hoopa manually tested NG; SUS Willow Creek (2,000, 170,000) &amp; Russ Ranch (2, 170); A-B-C fault 21 mi from MC near structure 21/5, +/- 2 mi; found ET &amp; ED wire down on private property, owner not allowing access to repair poles 22/10 &amp; 22/11; 12/25/15, 0033 MC-WC manually tested OK restoring Russ Ranch &amp; Willow Creek; 1005 MC-WC relayed, tested OK; MOM WillowCreek &amp; Russ Ranch; wind, snow; 1200 WC-Hoopa cleared to repair ET wire down &amp; poles 22/10 &amp; 22/11 due to large tree fell; also found ET wire down bet poles 23/8 &amp; 23/6 (23/6 needs to be re-famed) due to tree contact; 12/27/15, 0233 WC-Hoopa returned to service after crew replaced 2 spans of downed conductor bet poles 23/6-8, reframed 23/6 &amp; repaired poles 23/8, 22/10 &amp; 22/11; 0305 Hoopa restored; eventID=11778</t>
  </si>
  <si>
    <t>HM-2015-043</t>
  </si>
  <si>
    <t xml:space="preserve">Relayed - 12/24/15, 2343 RioDellJct-Bridgeville 60kV relayed, tested OK; MOM Carlotta (1,096) &amp; Humboldt Redwood Co; snow; A-B fault 9.6 mi from Bridgeville near structure 30/4, +/- 1.0 mi; </t>
  </si>
  <si>
    <t>HM-2015-044</t>
  </si>
  <si>
    <t>Relayed - 12/25/15, 0021 Trinity-MapleCreek relayed, tested NG; SUS Hyampom, GrouseCreek, BigBar, RidgeCabin &amp; BigCreek (offline); snow; A-C fault (multi-terminal line) 27 mi from MC near structure 027/002A or bet HyampomJct &amp; BigCreek PH line listed as idle in GIS w/ no data , +/- 2 mi; 0048 line manually tested NG; 1050 Trinity-BigBar manually tested OK restoring BigBar; 1417 BigBar-Hyampom cleared; 1428 MapleCreek-Hyampom manually tested OK restoring Hyampom, GrouseCreek, RidgeCabin &amp; BigCreek; 12/26/15, 1118 found tree across all 3 phases at pole 25/5; 1643 line returned normal after removing tree across conductors at pole 25/5</t>
  </si>
  <si>
    <t>RM-2015-080</t>
  </si>
  <si>
    <t>Relayed - 12/25/15, 0233 Bridgeville-Garberville relayed, tested OK &amp; Garberville SVC tripped; MOM FtSeward (1,125) &amp; Fruitland (337); snow; 0446 Garberville SVC returned to service</t>
  </si>
  <si>
    <t>HM-2015-045</t>
  </si>
  <si>
    <t>Relayed - 12/25/15, 0323  Bridgeville-Garberville relayed, tested NG; SUS Fruitland &amp; FtSeward; snow; 0335 Garberville-FtSeward manually tested OK restoring FtSeward; B-C fault 16.2 mi from Bridgeville near structure 16/002, +/- 1 mi; 0934 Garberville-FtSeward relayed, tested NG &amp; Garberville SVC tripped; SUS FtSeward (105, ); 1012 Garberville SVC returned to service; 1017 FtSeward-Fruitland manually tested OK restoring Fruitland; 1242 Bridgeville-Fruitland returned to service after patrol found no trouble</t>
  </si>
  <si>
    <t>HM-2015-046</t>
  </si>
  <si>
    <t>Relayed - 12/25/15, 0910 StocktonA-Weber#3-60kV open ended after StocktonA CB-32 forced out due to NG air compressor; no customer interruption, ETOR 12/28; 12/29/15, 1130 StocktonA-Weber #3 returned normal after crew repaired air leaks on CB-32; eventID=11774</t>
  </si>
  <si>
    <t>TE-2015-1632</t>
  </si>
  <si>
    <t>Relayed - 12/25/15, 0934 Garberville-Laytonville 60kV relayed, tested OK; MOM Kekawaka Cogen (offline); snow; A-B-G fault 18.3 mi from Laytonville near structure 41/08;</t>
  </si>
  <si>
    <t>HM-2015-047</t>
  </si>
  <si>
    <t>Forced - 12/30/15, 1055 to 1335 EightMileRoad-Stagg 230kV open ended after Stagg CB-212 forced out for load &amp; directional checks on Stagg CB-222; no customer interruption</t>
  </si>
  <si>
    <t>TE-2015-1630</t>
  </si>
  <si>
    <t>Relayed - 01/01/16, 1429 WheelerRidge-Tejon 70kV relayed, tested OK; MOM Tecuya; weather clear; relayed 2x again on following day; A-G fault 4.2 mi from WheelerRidge near structure 004/064, +/- 1 mi; patrol subsequently found loose center phase jumper at pole 4/73</t>
  </si>
  <si>
    <t>MD-2016-001</t>
  </si>
  <si>
    <t>Relayed - 01/02/16, 0917 &amp; 1147 WheelerRidge-Tejon 70kV relayed, tested OK (also relayed, tested OK yesterday @ 1429); MOM Tecuya; weather overcast; A-G fault 4 mi from WheelerRidge near structure 003/064, +/- 1 mi; patrol found a loose center phase jumper touching guy wire at pole 4/73 at Tecuya Tap (Maricopa H2O Dist Pumping Stn); 1155 line forced out to effect repairs</t>
  </si>
  <si>
    <t>MD-2016-002</t>
  </si>
  <si>
    <t>MD-2016-003</t>
  </si>
  <si>
    <t>Forced - 01/02/16, 1155 WheelerRidge-Tejon 70kV forced out due to NG jumper at pole 4/73; SUS Tecuya; winds (50+ mph gusts) in area delaying restoration; 01/04/16, 1436 line returned to service normal after crew repaired NG jumper at pole 4/73 restoring Tecuya</t>
  </si>
  <si>
    <t>MD-2016-004</t>
  </si>
  <si>
    <t>Relayed - 01/03/15, 0057 Kern-KernFront 115kV relayed, tested OK; MOM KernFront, DoubleC, HighSierra &amp; BadgerCreek cogens (all offline); weather clear, windy; A-G fault 6.3 mi from Kern PP near structure 006/097, +/- 1 mi; patrol found no cause</t>
  </si>
  <si>
    <t>MD-2016-005</t>
  </si>
  <si>
    <t>Relayed - 01/03/15, 0755 Elk-Gualala 60kV relayed, tested NG; MOM PtArena (856) &amp; Garcia (9) via line sectionalizing &amp; testing; wind, rain; A-C fault 6.4 mi from Elk near structure 43/6, +/- 1 mi; 1513 to 2126 Elk-PtArena cleared to remove fallen tree bet poles 42/1-2; eventID=11794</t>
  </si>
  <si>
    <t>FU-2016-001</t>
  </si>
  <si>
    <t>Relayed - 01/05/15, 0409 Laytonville-Covelo 60kV relayed, tested OK; MOM Covelo (1,309); rain; C-G fault 15.3 mi from Laytonville or 0.8 mi from Covelo near structure 15/5, +/- 1 mi; patrolled from 16/2 to 13/9, no trouble or cause found; however, patrol did find storm guy laying on 12kV under build at structure 3/10 which was repaired - however, this wasn't in the fault location area provided by System Protection</t>
  </si>
  <si>
    <t>FU-2016-002</t>
  </si>
  <si>
    <t>Relayed - 01/05/15, 1153 WP-VS 60kV relayed, tested OK; MOM WestPt (2,761), Electra (3,642) &amp; PineGrove (5,724); West Pt PH separated on the trouble; rain; C-G fault 11.0 mmi from Valley Springs near structure 10/126 at the tap for Electra PH, +/- 3 mi; 1328 WestPt PH paralleled; patrolled from 13/152 to 9/117 w/ no trouble or cause found</t>
  </si>
  <si>
    <t>TE-2016-001</t>
  </si>
  <si>
    <t>Relayed - 01/05/15, 1334 Colgate-Alleghany 60kV relayed, tested NG; SUS Alleghany (1,231, 270,344), PikeCity (439, 284,033) &amp; Columbia Hill (1,133, 887,606); light rain; A-G fault 5.6 mi from Colgate Sw Sta near structure 005/143, +/- 2 mi; PG&amp;E tree removal contractor completing work in area reports its equipment (tracked masticator) slid in wet clay soil into guy wire which then broke pole top at pole 005/133 just outside ColumbiaHill; additional damage found to Columbia Hill insulators @ the bus; 01/06/15, 0021 line returned to service after repair of broken pole 5/133 &amp; damaged insulators; eventID=11802</t>
  </si>
  <si>
    <t>Relayed - 01/06/15, 0614 Salinas-Firestone #2-60kV relayed, tested NG; SUS Spence (850, 110,454) &amp; IndustrialAcres (2,614, 227,418); rain, lightning; A-G fault 8.5 mi from Salinas near pole 7/193, +/- 1.0 mi; 0741 Salinas-SanbornJct tested OK, restoring IndustrialAcres; distribution switch trouble has delayed the transfer of Spence to Salinas-Firestone #1; 0759 Spence-SanbornJct energized restoring ET service to Spence; 0812 line returned normal; suspect winds caused ED to get into ET overhead, restoration of customers delayed due to breaker fail at Spence; eventID=11893</t>
  </si>
  <si>
    <t>ML-2016-001</t>
  </si>
  <si>
    <t>Relayed - 01/06/15, 1132 Diablo-Mesa 230kV relayed, tested OK; lightning in area; A-G fault 21.87-22.68 mi from Mesa bet structures 013/060 thru 012/056, +/- 2 mi; eventID=11823</t>
  </si>
  <si>
    <t>DW-2016-001</t>
  </si>
  <si>
    <t>Relayed - 01/06/15, 1132 MorroBay-Mesa 230kV relayed, possibly tested NG; lightning in area, rain, wind; 1137 line manually tested OK, 1139 line normal; B-A-G fault 7.42-8.12 mi from MorroBay bet structures 007/033 thru 008/037, +/- 2 mi; eventID=11823</t>
  </si>
  <si>
    <t>DW-2016-002</t>
  </si>
  <si>
    <t xml:space="preserve">Relayed - 01/07/16, 0007 Helms-Gregg #1-230kV relayed, tested OK; no customer interruption; rain; A-G fault 6 mi from Helms PGP near structure xx/yy, +/-2 xx mi; </t>
  </si>
  <si>
    <t>FR-2016-001</t>
  </si>
  <si>
    <t>Relayed - 01/07/16, 0900 Bowman tap relayed, tested OK (it had relayed, tested OK 7 mins earlier at 0853); MOM Bowman PH (offline) &amp; Haypress PH (offline); Drum-Spaulding open-ended after Spaulding CB-20 tripped out of section, re-closed by autos; snow B-C fault on Bowman PH Tap at 68% (0853) and at  72% (0900) of tap length - line belongs to 3rd party, no patrol necessary</t>
  </si>
  <si>
    <t>VD-2016-001</t>
  </si>
  <si>
    <t>Malin-RM #1</t>
  </si>
  <si>
    <t>Relayed - 01/07/16, 0935 Malin-RM #1-500kV (WAPA) relayed, tested OK but remained open ended at RM; no customer interruption; weather clear; 0943 line returned to service; relay mis-operation @ Malin (BPA)</t>
  </si>
  <si>
    <t>RM-2016-001</t>
  </si>
  <si>
    <t>Forced - 01/07/16, 1130 to 1139 Herndon-Ashlan 230kV open ended after Herndon CB-242 forced out to repair air leaks; no customer interruption; subsequently clarified that it should've been CB-232 was leaking air &amp; should have been forced out, which it was later in day @ 2031</t>
  </si>
  <si>
    <t>FR-2016-1245</t>
  </si>
  <si>
    <t xml:space="preserve">Distribution caused </t>
  </si>
  <si>
    <t>Forced - 01/07/16, 1143 Coburn-OilFields #1-60kV forced out to replace pole 22/353 due to pole fire damage; no customer interruption; suspect lack of bridging at ED level; 01/08/15, 0639 line returned to service</t>
  </si>
  <si>
    <t>ML-2016-002</t>
  </si>
  <si>
    <t>ETL.2920</t>
  </si>
  <si>
    <t>MOUNTAIN VIEW-MONTA VISTA</t>
  </si>
  <si>
    <t>Forced - 01/07/16, 1451 to 1508  MountainView-MonteVista 115kV open-ended after MtnView CB-112 forced out per OE request to perform load &amp; direction checks on MtnView CB-122</t>
  </si>
  <si>
    <t>ME-2016-0092</t>
  </si>
  <si>
    <t>Voltatge control</t>
  </si>
  <si>
    <t>Forced - 01/09/16, 0140 to 1621 Helms-Gregg #2-230kV de-energized for voltage control</t>
  </si>
  <si>
    <t>FR-2016-1259</t>
  </si>
  <si>
    <t>Relayed - 01/09/16, 0610 CoCo-Moraga #1-230kV relayed, tested OK; MOM Rossmoor (21,535); rain; B-G fault 6 mi from CoCo PP near twr 06/33, +/- 1 mi; patrol found no cause, no damage; eventID=11808</t>
  </si>
  <si>
    <t>PS-2016-001</t>
  </si>
  <si>
    <t>Relayed - 01/09/16, 0832 Bridgeville-Cottonwood relayed, tested NG; SUS LowGap (741, 35,491), ForestGlen &amp; Wildwood (146, 25,696); wind, rain; 0839 line manually tested NG; 0927 LowGap restored via distribution back ties; A-G fault 3.4 mi from LowGapJct twd WildwoodJct near twr 064/463, +/- 5.0 mi (high imp fault); 1128 Cottonwood-ForestGlen tested OK restoring Wildwood &amp; ForestGlen; 1152 Bridgeville-Dinsmore tested OK; 1240 Dinsmore-ForestGlen cleared to reattach single phase ET wire down at pole 63/437 due to tree failure; 01/10/16 0317 line returned normal; eventID=11807</t>
  </si>
  <si>
    <t>RM-2016-002</t>
  </si>
  <si>
    <t>Forced - 01/11/16, 1257 to 1712 Palermo-Oroville #2-60kV open-ended after Oroville CB-32 forced out from scheduled work due to NG Oroville SW-33; SUS Oroville Energy (offline)</t>
  </si>
  <si>
    <t>TM-2016-0206</t>
  </si>
  <si>
    <t>Forced - 01/12/16, 1440 Ravenswood-Ames #1-115kV open-ended after Ravenswood CB-132 forced out from scheduled work to repair NG air pressure relay (REPLACE INSULATOR ON TOWER OVER WATER HELICOPTER LONG LINE); no customer interruption; 01/13/16, 1640 Ravenswood CB-132 returned to service</t>
  </si>
  <si>
    <t>ME-2016-0051</t>
  </si>
  <si>
    <t>Relayed - 01/12/16, 1721 Taft-Cuyama #1-70kV relayed, tested OK; MOM Cuyama 70/12kV BK1 (400); weather clear; B-G fault 10.5 mi from Taft near pole 11/107C, +/- 1.0 mi; avian contact, no facility damage, found at structure 11/110A</t>
  </si>
  <si>
    <t>MD-2016-006</t>
  </si>
  <si>
    <t>Forced - 01/12/16, 1727 to 2307 Orion PV Jct-San Bernard section of Weedpatch-SanBernard 70kV forced out for crew to replace NG insulator at pole 6/112; no customer interruption; no specific cause found, suspect gun shot; eventID=11816</t>
  </si>
  <si>
    <t>MD-2016-007</t>
  </si>
  <si>
    <t>Relayed - 01/12/16, 1826 &amp; 2057 Humboldt-Trinity 115kV relayed, tested OK; no customer interruption; wind, rain; B-G fault 23.1 mi from Humboldt near pole 90/10, +/- 3 mi; patrol found no cause, no damage; suspect heavy winds in area might have caused jumpers to contact down guy at this 3-pole DE structure, but couldn't prove such</t>
  </si>
  <si>
    <t>RM-2016-003</t>
  </si>
  <si>
    <t>RM-2016-004</t>
  </si>
  <si>
    <t>Relayed - 01/13/16, 1204 Volta-Deschutes 60kV relayed, tested OK; no customer interruption; rain; B-C-G fault 1 mi from SW-59 near structure 16/365, +/- 1.5 mi; conducted ground &amp; air patrols centered around target area, no cause or damage found</t>
  </si>
  <si>
    <t>RM-2016-005</t>
  </si>
  <si>
    <t>Forced - 01/13/16, 1353 to 1741 StocktonA-Lockeford-Bellota #1-115kV (Bellota-Lockeford-CHCF Jct section) forced out to isolate line PT for Bellota CB-110 replacement; no customer interruption</t>
  </si>
  <si>
    <t>TE-2016-0164</t>
  </si>
  <si>
    <t>Forced - 01/14/16, 0342 to 1132 McCall-Sanger #3-115kV forced out to replace sheared pole 7/4 due to non-injury car-pole; eventID=11821</t>
  </si>
  <si>
    <t>FR-2016-1268</t>
  </si>
  <si>
    <t>Relayed - 01/14/16, 1752 Caribou-Westwood 60kV relayed, tested NG; on the trouble HamiltonBranch-Chester 60kV de-energized &amp; LMUD separated; SUS CollinsPine Cogen (offline), Hamilton Branch (2,325, 387,444), HamBranch PH (offline), Big Meadows (2,598, 360,343) &amp; Chester (1,648, 42,822); snow, A-C fault 2.5 mi from Caribou near 002/048, +/- 2 mi; 1802 Westwood 60kV bus energized; 1805 Westwood-Big Meadows energized restoring HamBranch-Chester, Collins Pine Cogen, Hamilton Branch, HamBranch PH &amp; Chester; 1821 manually de-energized Westwood-Big Meadows &amp; Hamilton Branch-Chester due to low voltage condition; SUS Collins Pine Cogen (offline), Hamilton Branch, HamBranch PH (offline) &amp; Chester; 1837 Westwood-Big Meadows energized restoring HamBranch-Chester, Collins Pine Cogen, Hamilton Branch, HamBranch PH &amp; Chester; 1947 ET restored to Big Meadows; 2103 all customers restored; 2202 Caribou-Big Meadows cleared for crew to remove tree THAT FAILED FROM SNOW LOADING from conductor at pole 002/54; 01/15/16, 0129 Caribou-Westwood returned to service; EVENT ID=11825</t>
  </si>
  <si>
    <t>TM-2016-002</t>
  </si>
  <si>
    <t>Forced - 01/14/16, 2054 Weedpatch-San Bernard 70kV forced out to re-seat center phase of Arvin SW-19 (remained partially open during routine switching); SUS Arvin (571, 7,423); 2107 line returned to service restoring Arvin; COE pin created to repair switch; eventID=11830</t>
  </si>
  <si>
    <t>MD-2016-0042</t>
  </si>
  <si>
    <t>Relayed - 01/15/16, 1015 Cortina #2-60kV relayed, tested OK; MOM Wilkins Slough (590), Rough and Ready Pumping Station &amp; El Dorado Pumping Station; B-G fault 0.1 mi from Wilkins Slough Jct twd Wilkins Slough near structure 024/446, +/- 1 mi; patrol  from 25/473 to 18/321 found hawk nest at Wilkins Slough Jct SW-27; nest was removed</t>
  </si>
  <si>
    <t>TM-2016-003</t>
  </si>
  <si>
    <t>Relayed - 01/15/16, 2246 Bridgeville-Cottonwood 115kV relayed, tested NG; SUS Wildwood (146, 19,710), ForestGlen &amp; LowGap (741, 10,374); rain; 01/16/16, 0105 Cottonwood-Wildwood manually tested OK restoring Wildwood; B-G fault 0.0 mi from Bridgeville near pole 86/605C, +/- 5 mi; 0108 Bridgeville-Dinsmore manually tested OK; 0200 ForestGlen-Dinsmore cleared to remove tree limb on conductor bet structures 07/530-531; 0258 Wildwood-ForestGlen manually tested OK restoring ForestGlen; 0929 line return normal; eventID=11825</t>
  </si>
  <si>
    <t>RM-2016-006</t>
  </si>
  <si>
    <t>Relayed - 01/16/16, 1050 Desabla-Centerville 60kV relayed, tested OK; Forks of the Butte &amp; DeSable PH separated; MOM OroFino (4,505); rain; B-G fault 5.58 mi from Centerville twd Orofino or 0.05 mi from Orofino Tap near pole 000/0001, +/- 1.3 mi; 1051 Desabla PH paralleled; 1201 Forks of the Butte paralleled; patrol found broken flower pot insulator @ structure 0/11 (DDE) overarm jumper support, LCN created to effect repair</t>
  </si>
  <si>
    <t>TM-2016-004</t>
  </si>
  <si>
    <t>Forced - 01/16/16, 1529 to 1638 Helms-Gregg #1-230kV de-energized for voltage control</t>
  </si>
  <si>
    <t>FR-2016-1223</t>
  </si>
  <si>
    <t>Relayed - 01/16/16, 1903 HumboldtBay-Humboldt#1-115kV relayed, tested OK, but remains open-ended at HumboldtBay PP; all resources at HumboldtBay PP separated; weather clear; 1919 line return normal; 2014 HumboldtBay PP paralleled; line relayed, tested OK again at 2019, and then was forced out next day to repair open jumper @ 6/28</t>
  </si>
  <si>
    <t>HM-2016-001</t>
  </si>
  <si>
    <t>Relayed - 01/16/16, 2019 HumboldtBay-Humboldt#1-115kV relayed, tested OK, but remains open-ended at HumboldtBay PP; all  resources at HumboldtBay PP separated; weather clear; 2029 line return normal; line previously relayed, tested OK again at 1903, and then was forced out next day to repair open jumper @ 6/28</t>
  </si>
  <si>
    <t>HM-2016-002</t>
  </si>
  <si>
    <t>Relayed - 01/16/16, 2352 LasPositas-Vasco 60kV relayed, tested OK; MOM Vasco (3,328) &amp; Santa Clara Wind; weather cloudy; B-G fault 4.8 mi from LasPositas (on Wind Farms 60kV tap) near structure 000/011, +/- 1 mi; patrol found no cause, however SC Wind had reported bird contact; eventID= 11834</t>
  </si>
  <si>
    <t>NE-2016-001</t>
  </si>
  <si>
    <t>Forced - 01/17/16, 1508 to 2038 HumboldtBay-Humboldt#1-115kV forced out after relaying &amp; testing OK 2x yesterday to make repairs to open C-phase jumper at structure 6/28; no customer interruption</t>
  </si>
  <si>
    <t>HM-2016-0024</t>
  </si>
  <si>
    <t>Relayed - 01/18/16, 0547 Drum-Higgins 115kV relayed, tested NG; Dutch Flat #1 &amp; Chicago Park PHs separated; rain, snow; B-G fault 1.0 mi from Higgins twd Drum, +/- 2.0 mi (fault location based on upstream relays from Placer due to communication problems at Higgins &amp; Drum); 0721 Drum-ChicagoPark PH manually tested NG; 0730 Higgins-ChicagoPark PH returned to service; 0733 ChicagoPark PH ET service restored; 0741 Chicago Park P.H. paralleled; 0801 Drum-DutchFlat #1 PH returned to service restoring Dutch Flat #1 PH; fault location now B-G fault 10.2 mi from Drum #1 PH near tower 9/86, +/- 2 mi; 1231 DutchFlat#1PH-ChicagoParkPH cleared to remove180' tree that fell thru line &amp; repair ET wire down bet structures 7/76-77; 01/19/16, 1444 line returned to service; eventID=11842</t>
  </si>
  <si>
    <t>VD-2016-003</t>
  </si>
  <si>
    <t>Relayed - 01/19/16, 0754 StocktonA #1-60kV relayed, tested NG due to cargo ship (Star Luster) contacting conductor at A7/161 where line crosses Port of Stockton channel; no injuries; ET &amp; ED wire down; on the trouble Robertson, Cogeneration National, Rough and Ready &amp; Stockton Wastewater 60kV taps de-energized; Stockton Wastewater &amp; DTE Cogen separated; SUS Channel (2,226, 278,250), CalCedar, Lerner, Rough and Ready (2,287, 191,108), New Port of Stockton &amp; Pacific Ethanol; rain; 0915 StocktonA-Rough and Ready section returned to service restoring ET service to Rough and Ready, Pacific Ethanol, DTE Energy, Lerner, Stockton Wastewater &amp; CalCedar; 0954 ET service restored to Channel via alt source; 0955 Rough and Ready Jct-Channel cleared to repair ET wire down at tower A7/161; 01/21/16, 1854 60kV conductor re-attached, ETOR 01/22 due to switch accessibility issues; 01/22/16, 0902 line returned to service normal; eventID=11838</t>
  </si>
  <si>
    <t>TE-2016-002</t>
  </si>
  <si>
    <t>Relayed - 01/19/16, 0935 MontaVista-Jefferson #2-230kV relayed, properly did not test by design; no customer interruption; wind, rain; A-B fault 5.5 mi from Jefferson near structure 14/058 (line tap location for SLAC), +/- 2.0 mi; 1548 line returned normal after patrol found no cause or damages; eventID=11840</t>
  </si>
  <si>
    <t>ME-2016-NA</t>
  </si>
  <si>
    <t xml:space="preserve">Relayed - 01/19/16, 0946 Lammers-Kasson 115kV relayed, tested OK; MOM Owens Illinois; wind, rain; C-G fault 4.1 mi from Kasson near structure 12/088; </t>
  </si>
  <si>
    <t>TE-2015-003b</t>
  </si>
  <si>
    <t>Relayed - 01/19/16, 0946 SchulteSwSta-Kasson-Manteca 115kV relayed, tested OK; no customer interruption; wind, rain; B-G fault 3 mi from SchulteSS near structure 10/75</t>
  </si>
  <si>
    <t>TE-2015-003a</t>
  </si>
  <si>
    <t>Relayed - 01/19/16, 1100 SchulteSwSta-Kasson-Manteca 115kV relayed, tested NG; no customer interruption; wind, rain; B-G fault 2.25 mi from SchulteSwSta near structure 9/70; 1357 line cleared from Schulte SW-127, Owens Illinois SW-155, &amp; Kasson SW-149 to replace replace failed hardware at structure 8/63; 1923 line returned to service normal; eventID=11839</t>
  </si>
  <si>
    <t>Relayed - 01/22/16, 0831 Fulton-Molino-Cotati 60kV relayed, tested NG; SUS Laguna &amp; Sonoma Co. Landfill; MOM Molino (16,587); rain; A-B-C fault 10.8 mi from Fulton near pole 10/191, +/- 1.0 mi; 0953 LagunaJct-Cotati manually tested OK, restoring Laguna &amp; Sonoma Co. Landfill; 1007 Fulton-StonyPtJct energized; StonyPtJct-LagunaJct cleared to repair broken pole 14/8 &amp; two phases of ET wire down bet poles 14/7-9 due to carpole; 1857 line returned normal; eventID=11849</t>
  </si>
  <si>
    <t>FU-2016-004</t>
  </si>
  <si>
    <t>Work procedure</t>
  </si>
  <si>
    <t>Relayed - 01/22/16, 1251 McCall-WestFresno #2-115kV open-ended after McCall CB-1522 tripped during COMPANY MANDATED RELAY FUNCTION TESTING, re-closed by automatics; no customer interruption; eventID=11858</t>
  </si>
  <si>
    <t>FR-2016-1190</t>
  </si>
  <si>
    <t>Relayed - 01/22/16, 2103 Humboldt-Trinity 115kV relayed, tested NG; no customer interruption; rain, lightning; B-G fault 23.1 mi from Humboldt Sub near structure 89/8, +/- 5 mi; 01/23/16, 0427 Humboldt-RidgeCabin manually tested OK; patrol of line twd Trinity continues; 0528 Trinity-RidgeCabin manually tested OK after no trouble found; 0610 line returned normal; eventID=11856</t>
  </si>
  <si>
    <t>RM-2016-007</t>
  </si>
  <si>
    <t>Relayed - 01/22/16, 2132  LoganCreek-Delevan 230kV relayed, tested OK; no customer interruption; rain, lighting; 01/23/16, 0035 report of ground animal contact on customer 230/21kV transformer at Schuller Sub (Johns Manville Fiberglass plant); subsequent investigation by System Protection found relay settings were such that Delevan experienced an over-trip</t>
  </si>
  <si>
    <t>VD-2016-005</t>
  </si>
  <si>
    <t>Relayed - 01/23/16, 0930 Ukiah-Hopland-Cloverdale 115kV relayed, tested OK; on the trouble Aidlin tripped out of section; no customer interruption; wind, rain; 1118 Aidlin paralleled; C-G fault 2.42 mi from Hopland twd Ukiah near structure 13/129, +/- 1 mi; patrol completed, no trouble or cause found</t>
  </si>
  <si>
    <t>FU-2016-005</t>
  </si>
  <si>
    <t>Relayed - 01/23/16, 2131 Exchequer-LeGrand 115kV relayed, tested OK; rain; due to ongoing sched work to replace poles on Merced-MercedFalls (AFW LB-2016-0098), MercedFalls-Exchequer, Exchequer-Mariposa, Exchequer-Yosemite &amp; BriceburgJct-Mariposa tap de-energized; MOM McSwain &amp; Exchequer PHs (both offline), BearValley (2,503) &amp; Mariposa (6,990); SUS SaxonCreek, IndianFlat (599, 77,870), Yosemite &amp; ArchRock due to BearValley SW-37 power failure &amp; NG SCADA; A-G fault 22.4 mi from LeGrand near 007/001, +/- 2 mi; 2342 BV SW-37 closed restoring SaxonCreek, IndianFlat, Yosemite &amp; ArchRock; air &amp; grd patrols found no trouble, no cause; Merced-Merced Falls will be cleared in the a.m. to continue work on AFW (scheduled thru MAR)</t>
  </si>
  <si>
    <t>LB-2016-001</t>
  </si>
  <si>
    <t>Relayed - 01/24/16, 1742 Lakeville #2-60kV relayed, tested OK; MOM PetalumaA (1,245); weather cloudy; ground patrol of 6 miles of line found no cause, no damages</t>
  </si>
  <si>
    <t>FU-2016-006</t>
  </si>
  <si>
    <t>Relayed - 01/24/16, 2158 Lockeford-Lodi #1-60kV relayed, tested OK; on the trouble SutterHomeSwSta-Lockeford-Lodi 60kV de-energized; MOM Colony (1,046) &amp; NewHope (975); weather clear; pole 23/435 on SutterHomeSS-Lodi  is floating &amp; has 12kV underbuild; C-G fault 10.7 mi from Lockeford near structure 23/441 (location aligns w/ reported car-pole at 23/435); eventID=11857</t>
  </si>
  <si>
    <t>TE-2016-005a</t>
  </si>
  <si>
    <t>SUTTER HOME SW STA-LOCKEFORD-LODI</t>
  </si>
  <si>
    <t>TE-2016-005b</t>
  </si>
  <si>
    <t>Forced - 01/25/16, 0105 to 0956 Sutter HomeSS-Lockeford-Lodi 60kV (NewHopeJct-ColonyJct) forced out to replace damaged pole 23/435 caused by carpole; eventID=11857</t>
  </si>
  <si>
    <t>TE-2016-0190</t>
  </si>
  <si>
    <t>Relayed - 01/26/16, 0716  Atlantic-PleasantGrove #2-115kV relayed, tested OK; no customer interruption; foggage; C-G fault 3.5 mi from Atlantic terminal twd Pleasant Grove near structure 003/037, +/- 1 mi; air patrol of entire line noticed construction in the area of the fault location, but no specific cause found</t>
  </si>
  <si>
    <t>VD-2016-004</t>
  </si>
  <si>
    <t>Relayed - 01/26/16, 1101 Christie-WillowPass 60kV relayed, tested OK; MOM ECO Services, Urich &amp; KinderMorgan; foggage; A-B fault 10.25 mi from Christie near twr 09/161, +/-2.5 mi; patrol REPORTS FINDING BIRD REMAINS, APPEARS TO HAVE GONE PHASE-TO-PHASE MID SPAN bet towers 09/160-161, EQUIPMENT IS OK FOR SERVICE; eventID=11860</t>
  </si>
  <si>
    <t>PS-2016-003</t>
  </si>
  <si>
    <t>Relayed - 01/26/16, 1834 Kern-OldRiver #1-70kV relayed, tested OK while crew working on OldRiver #1 Solar DTT; on the trouble Copus-Lakeview-OldRiver 70kV de-energized; MOM OldRiver &amp; South Kern Solar; weather clear</t>
  </si>
  <si>
    <t>MD-2016-010b</t>
  </si>
  <si>
    <t>MD-2016-010a</t>
  </si>
  <si>
    <t>Relayed - 01/29/16, 0918 Kilarc-Deschutes 60kV relayed, tested OK; on the trouble Kilarc-CedarCreek 60kV de-energized; MOM Whitmore (543) &amp; Cedar Creek (777); Cow Creek PH (offline), Bear Creek Hydro (offline), Mega Olsen (offline), Kilarc PH (offline) &amp; CloverCreek (offline) separated; rain; B-G fault 2.5 mi from Bear Creek JCT going twd Kilarc; fault may be on Bear Creek tap going twd Bear Creek near structure 008/179, +/- 2.0 mi; 1015 MegaOlsen Cogen paralleled; 1035 Kilarc PH paralleled; lines subsequently forced out at 1745 to repair burnt open jumper; eventID=11867</t>
  </si>
  <si>
    <t>RM-2016-008b</t>
  </si>
  <si>
    <t>RM-2016-008a</t>
  </si>
  <si>
    <t>Forced - 01/29/16, 1745 CowCreek-VoltaTap sect of Kilarc-Deschutes forced out to repair burnt-open jumper at pole 11/244; Kilarc-CedarCreek de-energized; SUS Whitmore, CowCreek PH, BearCreek Hydro, MegaOlsen Cogen, Kilarc PH &amp; CloverCreek; CedarCreek remained energized via distribution back-ties in area; 01/30/16, 0318  Kilarc-Deschutes &amp; Kilarc-CedarCreek returned to service restoring Whitmore; 0712 CowCreekPH paralleled; 1053 BearCreek Hydro paralleled; 0343 Kilarc PH paralleled; eventID=11867</t>
  </si>
  <si>
    <t>RM-2016-0079a</t>
  </si>
  <si>
    <t>Relayed - 01/31/16, 1916 Reedley-Orosi 70kV relayed, did not test; SUS Dunlap (1,318, 372,994) &amp; SandCreek (1,647, 352,087); wind; B-G fault 2.0 mi from SandCreek twd Dunlap, +/- 1.0 mi; 2057 line tested OK from Reedley restoring Dunlap &amp; Sand Creek; 2107 line returned to service normal; subsequently found failed flower pot insulator at pole 9/3 that had been previously identified on 12/15/15 as needing repair, so line forced out next day to effect repairs; eventID=11869</t>
  </si>
  <si>
    <t>FR-2016-003</t>
  </si>
  <si>
    <t>Forced - 01/31/16, 2208 Dixon-Vaca #1-60kV (Travis Tap to Dixon JCT section) forced out to repair arcing SW-37; no customer interruption; 02/01/16, 0532 line returned to service after crew jumpered NG SW-37, which was placed on COE list for repair; eventID=11886</t>
  </si>
  <si>
    <t>Forced - 02/01/16, 0356 to 0620 Reedley-Orosi 70kV (Sand Creek-Dunlap) forced out to replace insulators at pole 9/3; SUS Dunlap (1,040, 212,160)</t>
  </si>
  <si>
    <t>FR-2016-1321</t>
  </si>
  <si>
    <t>Forced - 02/01/16, 1122 to 1535 Caruthers-LemooreNAS-Camden 70kV (Camden-CamdenJct) forced out to re-attach single phase of ET wire down found down bet poles 15/7-8 (discovered while line was in service when attempting to close Camden CB-12 as a setup for a scheduled work at Kingsburg); no customer interruption; 1535 line returned to service; eventID=11873</t>
  </si>
  <si>
    <t>FR-2016-1322</t>
  </si>
  <si>
    <t>Forced - 02/02/16, 1029 RioOso-GoldHill 230kV open ended after GoldHill CB-222 forced out to replace NG hydraulic pump; no customer interruption; 02/03/16, 1545 GoldHill CB-222 returned to service</t>
  </si>
  <si>
    <t>VD-2016-0767</t>
  </si>
  <si>
    <t>Relayed - 02/03/16, 0714 Drum-RioOso #1-115kV relayed, tested OK; DutchFlat #2 separated, re-paralleled at 0718; MOM Brunswick #1-115/12kV xfmr (7,074); light rain; B-G fault 5.7 mi from RioOso twd HalseyJct near 038/276, +/- 1 mi; grd patrol centered at fault loc found no cause, no damages</t>
  </si>
  <si>
    <t>VD-2016-007</t>
  </si>
  <si>
    <t>Relayed - 02/04/16, 0524 Tupman-Norco 115kV Tap relayed, tested OK; MOM Norco (119) &amp; Inergy; weather clear; A-G fault 5.5 mi from Tupman near structure 005/080, +/- 1 mi; patrol found no cause, no damage</t>
  </si>
  <si>
    <t>MD-2016-011</t>
  </si>
  <si>
    <t>Relayed - 02/07/16, 1844 Valley Springs #2-60kV relayed, tested NG; SUS Pardee PH Unit #2 (offline)' weather clear; 2129 PardeeJct-Lockeford cleared due to carpole at 10/191; 2146 ValleySprings-Pardee returned to service restoring Pardee PH Unit #2; 02/08/16, 0618 line returned to service normal after crew replaced pole 10/191; eventID=11888</t>
  </si>
  <si>
    <t>TE-2016-007</t>
  </si>
  <si>
    <t>Relayed - 02/08/16, 0301 Kingsburg-Corcoran #1-115kV relayed, tested OK; MOM Freshwater PV facility (offline); weather clear; B-G fault 7.95 mi from Corcoran near structure 029/219, +/- 2 mi; found flashed insulators at 29/220; FR-2016-003</t>
  </si>
  <si>
    <t>Forced - 02/10/16, 0004 to 0229 Helms-Gregg #1-230kV de-energized for voltage control</t>
  </si>
  <si>
    <t>FR-2016-1344</t>
  </si>
  <si>
    <t>Forced - 02/11/16, 1212 to 1344 RM-TM #1-500kV forced out for load &amp; direction check of new breaker failure relay for TM CB-812; COI limited to 2,900MW n2s &amp; 3,675MW s2n (no change)</t>
  </si>
  <si>
    <t>TM-2016-0328</t>
  </si>
  <si>
    <t>Relayed - 02/13/16, 1244  Caribou-PlumasJct &amp; Caribou #2 60kV lines relayed, did not test due to “loose link connection” bet PT cutout switch &amp; PT fuse holder @ Caribou; on the trouble Caribou-Westwood 60kV open ended at Caribou; HoneyLake Pwr remained islanded carrying 4MW of PG&amp;E load in Caribou area; SUS GraysFlat (124,24,056), E-Quincy (1,549, 300,506), PlumasSierra, SierraPacific, SpanishCreek (907, 155,030) &amp; Gansner (1,717, 333,098); weather clear; 1558 Caribou-PlumasJct &amp; Caribou #2 returned to service restoring GraysFlat, E-Quincy, PlumasSierra, SierraPacific, SpanishCreek &amp; Gansner; 1627 Caribou-Westwood returned normal</t>
  </si>
  <si>
    <t>TM-2016-006a</t>
  </si>
  <si>
    <t>TM-2016-006b</t>
  </si>
  <si>
    <t>TM-2016-006c</t>
  </si>
  <si>
    <t>Relayed - 02/13/16, 1628 Caribou-Westwood 60kV open-ended after Westwood CB-22 tripped, re-closed by autos; MOM LMUD; weather clear</t>
  </si>
  <si>
    <t>TM-2016-0336</t>
  </si>
  <si>
    <t>Relayed - 02/14/16, 1047 Stanislaus-MelonesSwSta-RiverbankJct 115kV relayed, tested OK; no customer interruption; weather clear; C-G fault 5.4 mi from Riverbank Jct near structure 30/184, +/- 3 mi; patrol found no cause, no damage</t>
  </si>
  <si>
    <t>TE-2016-006</t>
  </si>
  <si>
    <t>Relayed - 02/14/16, 1934 Kilarc-CedarCreek relayed, tested NG due to gunshot ET wire down bet structures 1/22-23; MegaOlsen &amp; Kilarc PH separated; SUS CloverCreek (offline) &amp; CedarCreek; weather clear; 2119 completed switching at RM to restore CedarCreek customers via distribution back ties, however distribution LR relayed NG &amp; no customers were restored;; 02/15/16, 0002 Kilarc PH Unit #1 paralleled; 0013 Kilarc PH Unit #2 paralleled; 0720 line returned to normal</t>
  </si>
  <si>
    <t>RM-2016-010</t>
  </si>
  <si>
    <t>Relayed - 02/15/16, 2139 HatCreek #1-Pit #1-60kV relayed, tested OK; HatCreek #1-Westwood 60kV de-energized; HatCreek #1 PH &amp; Mega separated on the trouble; MOM HallsFlat, Bogard (9) &amp; Rising River (729); weather clear; B-C fault 2.1 mi from HatCreek #1 PH near pole 3/34, +/- 0.5 mi; per eSLIC, patrol found failed insulator at STRU 4/41</t>
  </si>
  <si>
    <t>RM-2016-011</t>
  </si>
  <si>
    <t>Forced - 02/16/16, 1926 McCall-Sanger #3-115kV forced out to replace pole 7/14 damaged from earlier car pole; no customer interruption; 02/17/16, 0509 line returned to service; eventID=11909</t>
  </si>
  <si>
    <t>FR-2016-1355</t>
  </si>
  <si>
    <t>Relayed - 02/17/16, 1132 Laytonville-Willits 60kV relayed, tested NG; no customer interruption; wind; A-B-C-G fault 8.5 mi from Willits near pole 8/3, +/- 1 mi; PINE TREE FELL INTO LINE; NO DISTRIBUTION UNDERBUILD BUT EXCAVATOR ACCESS ONLY; 1749 Line cleared to repair 3 phases of ET wire down &amp; replace damaged pole 8/2; 02/18/16, 0455 line returned to service; eventID=11911</t>
  </si>
  <si>
    <t>FU-2016-007</t>
  </si>
  <si>
    <t>Relayed - 02/17/16, 1337 EssexJct-Arcata-Fairhaven 60kV relayed, tested OK; on the trouble EssexJct-Orick 60kV de-energized &amp; Blue Lake Power separated; MOM Simpson-Korbel, Kernon Construction, BigLagoon (143), BlueLake (79), Orick (495) &amp; Trinidad (1,485); wind &amp; rain in area; A-G fault 0.0 mi from Blue Lake Power/Simpson-Korbel sub, +/- 2 mi; tree contact BET 0/9-10</t>
  </si>
  <si>
    <t>HM-2016-003a</t>
  </si>
  <si>
    <t>HM-2016-003b</t>
  </si>
  <si>
    <t>Relayed - 02/17/16, 1756 Fulton-Calistoga relayed, tested NG; SUS Calistoga (3,677, 330,930); wind, rain; A-B-C fault 19.9 mi from Fulton near pole 2/3, +/- 1 mi; 1924 StHelenaJct-CalistogaJct cleared to repair ET wire down; 1930 Middletown-Calistoga manually tested OK, restoring Calistoga; 2025 Fulton-StHelenaJct manually tested OK; 02/18/16; 1352 line returned to service after crew removed tree from line &amp; replaced 2 spans (all 3 phases) bet poles 2/6-8; eventID=11913</t>
  </si>
  <si>
    <t>FU-2016-008</t>
  </si>
  <si>
    <t>Relayed - 02/17/16, 1852 ValleySprings-CalaverasCement relayed, tested OK; MOM N-Branch (1,282) &amp; Calaveras Cement (2,847); wind, rain; C-G fault 0.0 mi from Calaveras Cement, +/- 1 mi; also, A-B-C fault 0.0 mi from N-Branch, +/- 0.5 mi; per eSLIC, "DCC RPTS CAR POLE &amp; WIRE DOWN" (found nothing in Stockton ILIS for either Calaveras 1101 nor N-Branch 1101); air and grd patrols found no cause, no damage</t>
  </si>
  <si>
    <t>Relayed - 02/17/16, 1935 Weimar #1-60kV relayed, tested OK; MOM Forrest Hill (2,628) &amp; Oxbow (offline); rain; B-C fault 0.25 mi from Weimar near structure 000/008; air patrol found no cause, no damage</t>
  </si>
  <si>
    <t>VD-2016-006</t>
  </si>
  <si>
    <t>Relayed - 02/17/16, 1936 GoldHill #1 relayed, tested NG; SUS Limestone &amp; PacWestPipe; wind, rain; 2105 GoldHill-PW Pipe manually tested OK, restoring Limestone &amp; PacWestPipe; B-C evolving to A-B-C fault near SW 57 close to Oleta; found poles 14/217 &amp; 14/217 broken 20' off of ground level due to wind shear; 02/19/16, 1422 line returned to service; eventID=11933</t>
  </si>
  <si>
    <t>Relayed - 02/17/16, 2020 A-H-W #2-115kV cable relayed, tested NG due to low N2 pressure; SUS Bayshore 115/34.5kV BK-2 but customers had previously been offloaded for sched work in area; rain; no fault on AHW-2 115kV cable or anywhere else - equipment trouble (bad seating of gasket on a union) at Bayshore was cause, altho alarm went unacknowledged at GCC for several hours due to volume of outages this day; 02/18/16, 0942 A-H-W #2-115kV cable returned to service; eventID=11921</t>
  </si>
  <si>
    <t>SA-2016-002</t>
  </si>
  <si>
    <t>Relayed - 02/17/16, 2153 Caribou-Westwood relayed, tested NG &amp; HamBranch-Chester de-energized, HamBranch PP &amp; LMUD separated; SUS BigMeadows (2,580, 98,040) &amp; HamBranch 1101 (2,334, 168,048); MOM Chester (1,647) &amp; CollinsPine cogen (offline); rain; 2231 BigMeadows restored; 2336 HamBranch PP paralleled; A-C fault 18.0 mi from Westwood near structure 002/055, +/-1 mi; no ETOR &amp; low voltage concerns in area; 02/18/16, 1058 Caribou-BigMeadows of Caribou-Westwood returned to service making line normal after crew made repairs to broken kingpin insulator at pole 3/74; eventID=11914</t>
  </si>
  <si>
    <t>TM-2016-008</t>
  </si>
  <si>
    <t>Relayed - 02/17/16, 2153 Caribou-Westwood 60kV relayed, tested NG; on the trouble HamiltonBranch-Chester 60kV de-energized, HamBranch PP &amp; LMUD separated; SUS BigMeadows (2,580, 98,040) &amp; HamBranch 1101 (2,334, 168,048); MOM Chester (1,647) &amp; CollinsPine cogen (offline); rain; 2231 BigMeadows restored; 2336 HamBranch PP paralleled; A-C fault 18.0 mi from Westwood near structure 002/055, +/-1 mi; no ETOR &amp; low voltage concerns in area; 02/18/16, 1058 Caribou-BigMeadows of Caribou-Westwood returned to service making line normal after crew made repairs to broken kingpin insulator at pole 3/74; eventID=11914</t>
  </si>
  <si>
    <t>Relayed - 02/18/16, 0005 &amp; 0427 PhiloJct-Elk 60kV relayed, tested OK; MOM Philo (2,166); rain; A-G fault 7.3 mi from Elk near structure 35/1, +/- 1 mi; patrol found no damage, but GIS Lightning Archives shows coincident strike near structure  033/005 for the 2nd relay</t>
  </si>
  <si>
    <t>FU-2016-009</t>
  </si>
  <si>
    <t>FU-2016-010</t>
  </si>
  <si>
    <t>Forced - 02/18/16, 0901 to 1815 Soledad #1-60kV (Ninth Street Jct-ChualarJct) forced out to repair pole 13/248 from car pole; no customer interruption; eventID=11923</t>
  </si>
  <si>
    <t>ML-2016-003</t>
  </si>
  <si>
    <t>Relayed - 02/18/16, 1619 Kerckhoff#1-Kerckhoff#2-115kV relayed, tested NG; Kerckhoff #1 PH separated; SUS Kerckhoff#1 PH (236, 34,692); weather cloudy, GIS Lightning Archives checked, no lightning in area; 1823 line returned to service after crews isolated blown C-phase bushing on Kerckhoff#1 PH #3-115kV step up transformer bank (substation asset, not Power Gen), restoring Kerckhoff#1 PH</t>
  </si>
  <si>
    <t>FR-2016-004</t>
  </si>
  <si>
    <t>Relayed - 02/18/16, 2329 Kasson-Louise 60kV relayed, tested OK; MOM Calvo &amp; Louise; weather clear; B-G evolving into a 3-phase fault 1.1 mi from Kasson twd Calvo (around Calvo Tap) near structure 000/002, +/- 1 mi; SW-65 top phase broken, found bird remains on ground nearby</t>
  </si>
  <si>
    <t>TE-2016-008</t>
  </si>
  <si>
    <t>Relayed - 02/20/16, 1341 Vierra-Tracy-Kasson relayed, tested OK; on the trouble Manteca-Vierra tripped out of section; MOM HowlandRd cogen (offline) &amp; Vierra (11,547); weather clear; B-G fault 5 mi from Kasson on double circuit pole line outside of Vierra sub or HowlandRd Tap; found flashed insulator on middle phase of Vierra SW-137; per daily ORT call, System Protection reports relay incorrectly set at Kasson, hence out of sect trip on Manteca-Vierra; eventID=11945</t>
  </si>
  <si>
    <t>TE-2016-010</t>
  </si>
  <si>
    <t>Relayed - 02/20/16, 1341 Vierra-Tracy-Kasson relayed, tested OK; on the trouble Manteca-Vierra tripped out of section; MOM HowlandRd cogen (offline) &amp; Vierra (11,547); weather clear; B-G fault 5 mi from Kasson on double circuit pole line outside of Vierra sub or HowlandRd Tap; found flashed insulator on middle phase of Vierra SW-137</t>
  </si>
  <si>
    <t>TE-2016-009</t>
  </si>
  <si>
    <t>Forced - 02/21/16, 0228 to 1332 Volta-South forced out to increase clearance between ET &amp; ED under build &amp; add regulators to distribution; no customer interruption, no loading or voltage concerns</t>
  </si>
  <si>
    <t>RM-2016-0098</t>
  </si>
  <si>
    <t>Relayed - 02/21/16, 1611 Dixon-Vaca#1-60kV relayed, tested OK; MOM DixonCanning &amp; TravisAFB; weather clear; A-B-G fault 9.6 mi from VD near structure A009/216, +/- 2 mi</t>
  </si>
  <si>
    <t>VD-2016-009</t>
  </si>
  <si>
    <t>Forced - 02/22/16, 0552 to 0616 Camden-Kingsburg 70kV open ended after Camden CB-22 and BK-2 forced out per Fresno D.O. request; no customer interruption</t>
  </si>
  <si>
    <t>FR-2016-1360</t>
  </si>
  <si>
    <t>Forced - 02/22/16, 1007 to 1052 Drum-RioOso#1-115kV forced out for safety to open BrunswickJct SW-319 dead; no customer interruption</t>
  </si>
  <si>
    <t>VD-2016-0414</t>
  </si>
  <si>
    <t>Relayed - 02/22/16, 1551 Kern-Kern Front 115kV relayed, tested OK; MOM KernFront, DoubleC, HighSierra &amp; Badger Creek cogens (all offline); weather clear; C-G fault 6.5 mi from KernPP twd KernFront near structure 06/101, +/-1 mi; at base of structure 4/76 (lattice steel pole) found small piece of light gauge chain link fence &amp; burn marks on ground; also slight burn marks noted on conductor - appears this was part of a nest building effort; no major damage to report, no repairs needed</t>
  </si>
  <si>
    <t>MD-2016-012</t>
  </si>
  <si>
    <t>Forced - 02/22/16, 2018 Woodland CB-132 forced out from sched work due to NG operating mechanism; no customer interruption; 02/23/16, 1638 Woodland CB 132 returned to service restoring Rio Oso-Woodland #1-115kV line normal after NG operating mechanism was repaired</t>
  </si>
  <si>
    <t>VD-2016-0406</t>
  </si>
  <si>
    <t>Forced - 02/23/16, 0925 to 0927 Arco-PolonioPassPP 70kV forced out to open stuck BerrendaJct SW-85 dead; MOM DevilsDen, PolonioPass &amp; BlueStone Pumping Plants (all off-line); SW-85 was closed as part of routine switching on adjacent Arco-Cholame 70kV</t>
  </si>
  <si>
    <t>MD-2015-0625</t>
  </si>
  <si>
    <t>Relayed - 02/24/16, 1719 Ravenswood-SanMateo 115kV relayed, tested OK; no customer interruption; weather clear; C-G fault 7.0 mi from Ravenswood near structure 006/046, +/-2.0 mi</t>
  </si>
  <si>
    <t>SA-2016-003</t>
  </si>
  <si>
    <t>Relayed - 02/24/16, 2017 Salado-Newman#2-60kV &amp; Gustine#2 Tap relayed, tested NG; MOM CrowsLanding (279); weather clear, A-G fault 0.2 mi from Gustine near structure 4/73; 2317 Gustine#2 tap cleared for crews to repair ET wire down (center phase) bet poles 4/72-73 that fell into 12kV under build (Gustine 1101 (1,843 customers)); 2326 Salado-Newman#2 returned to service; 02/25/16, 0440 Gustine#2 Tap returned to service; still 103 customers without power on Gustine 1101 as 60kV has welded itself to 12kV; eventID=11941</t>
  </si>
  <si>
    <t>TE-2016-011</t>
  </si>
  <si>
    <t>Forced - 02/25/16, 0939 Nicolaus-WilkinsSlough (Dist1500-ENicolaus) forced out due to NG bottle on KnightsLanding Jct SW-3 (COE item); pre-negotiated sustained outage to Dist1500 pumping plant; 1439 KnightsLdgJct-District 1500 energized after replacing all 3 bottles on KnightsLdgJct SW-3; 1444 KnightsLdg Jct-ENicolaus energized; 1516 ET service restored to Dist 1500 making line normal</t>
  </si>
  <si>
    <t>VD-2016-0923</t>
  </si>
  <si>
    <t>Relayed - 02/26/16, 1505 Maricopa-Copus 70 kV relayed, tested OK; MOM Gardner, BasicSchool pumping station, Pentland &amp; Copus (204); Maricopa West PV separated on the trouble; weather clear; B-G fault 2.2 mi from Maricopa twd MaricopaWestJct near structure 002/036, +/- 1 mi; patrol completed, no cause or damage found</t>
  </si>
  <si>
    <t>MD-2016-014</t>
  </si>
  <si>
    <t>Relayed - 02/26/16, 1625 Mendocino-PhiloJct-Hopland 60kV relayed, tested OK; no customer interruption; weather clear; A-G fault 9 mi from Mendocino near structure 9/000, +/- 3.0 mi; patrolled from 7/2 to 10/23, found 3 flashed bell at tramp pole 8/3 --believe small branch fell on line &amp; caused flash</t>
  </si>
  <si>
    <t>FU-2016-011</t>
  </si>
  <si>
    <t>Relayed - 02/27/16, 0235 Herdlyn-Tracy 70kV relayed, tested NG; Vasco-Herdlyn &amp; Herdlyn-Balfour 60kV de-energized; SUS Westside, MiddleRiver (239, 29,714), McDonald Island &amp; ToscoPump Stn &amp; Herdlyn (1,261, 240,375); weather clear; 0403 Vasco-Herdlyn energized restoring ToscoPump Stn; 0423 Herdlyn-Balfour energized restoring Westside, McDonald Island &amp; MiddleRiver; 0438 ET restored to Herdlyn; 1744 Tracy-Herdlyn returned to service after pole 0/13 replaced due to car (sheared at its base, conductor hanging low, but not contacting grd); eventID=11949</t>
  </si>
  <si>
    <t>TE-2016-012b</t>
  </si>
  <si>
    <t>TE-2016-012a</t>
  </si>
  <si>
    <t>TE-2016-012c</t>
  </si>
  <si>
    <t>Forced - 02/27/16, 1928 to 2122 Herdlyn CB-62 forced out (open ends Vasco-Herdlyn 70kV) to replace NG DC control (power supply) breaker; no customer interruption</t>
  </si>
  <si>
    <t>TE-2016-0335</t>
  </si>
  <si>
    <t>Relayed -02/29/16, 0257 Vaca-Plainfield relayed, tested NG; Nicolaus-PlainfieldJct &amp; Nicolaus-WilkinsSlough de-energized; SUS Winters (703, 56,943), Plainfield (4,162, 529,270), Dist1001 &amp; Carnack; weather clear; C-G fault 7.5 mi from Winters twd Plainfield near 015/225, +/- 1.5 mi; 0418 VD-Winters energized restoring Winters; 0620 all Plainfield customers restored via ED backties; 0538 Winters-PlainfieldJct cleared to repair ET wire down bet poles 15/217-218; 1059 line restored normal; eventID=11952</t>
  </si>
  <si>
    <t>VD-2016-010</t>
  </si>
  <si>
    <t>Relayed - 03/01/16, 0144 Stan-Man#1 open-ended at Stanislaus PH &amp; MelonesSS; SUS Frogtown; weather clear; B-G fault 16.3 mi from Melones near 27/174; 0145 MelonesSS CB-122 manually tested NG; 0152 Stanislaus CB-112 manually tested NG &amp; Stanislaus PH separated; 0235 Frogtown xfrd to alt source due to phase imbalance; 0344 Stanislaus PH paralleled; 0829 Manteca-MeridianMineralsJct cleared to replace one phase/one span of  ET wire down bet twrs 29/187-188; 1040 Stanislaus-Meridian Minerals Jct energized;  1539 line returned normal; eventID=11962</t>
  </si>
  <si>
    <t>TE-2016-0338</t>
  </si>
  <si>
    <t>Relayed - 03/01/16, 0457 Kingsburg-Lemoore relayed, tested NG; SUS Hardwick (2,058, 215,814); weather clear; A-B fault 1.68 mi from Kingsburg near structure 001/002, +/- 0.5 mi; 0642 Lemoore-HardwickJct tested OK restoring Hardwick; 0829  Kingsburg-HardwickJct cleared to replace pole 1/5 damaged by car; 2312 line returned normal; eventID=11958</t>
  </si>
  <si>
    <t>FR-2016-005</t>
  </si>
  <si>
    <t>Relayed - 03/01/16, 1108 HatCreek #1-Westwood 60kV relayed, tested OK; MOM Mega cogen (offline), HallsFlat &amp; Bogard (9); weather clear; B-G fault 19 mi from HatCreek #1 PH near structure 19/373, +/- 5 mi; ground patrol found no cause, will F/U w/ air patrol tomorrow; @ 20/387 suspect fallen tree or branch through the line, no damage</t>
  </si>
  <si>
    <t>RM-2016-012</t>
  </si>
  <si>
    <t>Relayed - 03/02/16, 0732 Brighton-Grand Island #1-115kV relayed, tested OK; no customer interruption; weather clear; A-G fault 7.7 mi from Brighton twd GI near structure 007/062, +/- 1.5 mi; ground patrol from 5/50 thru 10/80 found no cause or problems</t>
  </si>
  <si>
    <t>VD-2016-011</t>
  </si>
  <si>
    <t>Relayed - 03/03/16, 1952 SHSS-Lockeford-Lodi relayed, tested NG; SHSS-Stagg (SHSS-StaffJct), SH-SHSS &amp; SebastWinery tap de-energized; SUS Colony (1,046, 165,268), NewHope (974, 153,892), Terminous (526, 87,842), ConstBrandsVintners &amp; SH Winery; 2230 Lodi-SHSS sect returned to service restoring Colony &amp; NewHope; 2240 SHSS-Stagg #1 (SHSS-StaffJct) returned to service restoring Terminous &amp; ConstelVintners; 2245 SH-SHSS returned to service restoring SH Winery; 2319 SHSS-Lockeford-Lodi (Lockeford-ColonyJct sect) cleared to repair ET wire down bet poles 3/41-42 (w/ 12kV under build (Victor 1102) on grd) &amp; replace damaged pole 3/42 due to carpole; C-G fault 2.5 mi from Lockeford (matches carpole location); 03/04/16, 0847 SHSS-Lockeford-Lodi returned to service; eventID=11964</t>
  </si>
  <si>
    <t>TE-2016-013a</t>
  </si>
  <si>
    <t>Relayed - 03/03/16, 1952 SHSS-Lockeford-Lodi relayed, tested NG; SHSS-Stagg #1-60kV (SHSS-StaffJct), SH-SHSS &amp; Sebastiani Winery tap de-energized; SUS Colony (1,046, 165,268), NewHope (974, 153,892), Terminous (526, 87,842), ConstBrandsVintners &amp; SH Winery; 2230 Lodi-SHSS sect returned to service restoring Colony &amp; NewHope; 2240 SHSS-Stagg #1 (SHSS-StaffJct) returned to service restoring Terminous &amp; ConstelVintners; 2245 SH-SHSS returned to service restoring SH Winery; 2319 SHSS-Lockeford-Lodi (Lockeford-ColonyJct sect) cleared to repair ET wire down bet poles 3/41-42 (w/ 12kV under build (Victor 1102) on grd) &amp; replace damaged pole 3/42 due to carpole; C-G fault 2.5 mi from Lockeford (matches carpole location); 03/04/16, 0847 SHSS-Lockeford-Lodi returned to service; eventID=11964</t>
  </si>
  <si>
    <t>TE-2016-013b</t>
  </si>
  <si>
    <t>SUTTER HOME-SUTTER HOME SW STA</t>
  </si>
  <si>
    <t>TE-2016-013c</t>
  </si>
  <si>
    <t>Relayed - 03/04/16, 1134 SM-Martin #4-115kV relayed, tested OK; MOM Burlingame (7,768); rain; B-G fault 0.8 mi from San Mateo near structure 000/006, +/-1.5 mi; at same time, SM 60/4kV BK4 relayed, did not test by design; SUS SM BK-4 (6,261, 531,147); rain; 1356 all distribution customers restored via back ties; 1801 SM BK-4 returned to service, will be replaced w/ mobile Monday; grd patrol of line found no trouble</t>
  </si>
  <si>
    <t>SA-2016-005</t>
  </si>
  <si>
    <t>Relayed - 03/05/16, 1421, 1441, 1454 &amp; 1457 Humboldt-Trinity 115kV relayed, tested OK; no customer interruption; wind, rain,ultimately declared major event day (MED); line test c/out on last relay, and then line relayed, properly did not test at 1514; eventID=11971</t>
  </si>
  <si>
    <t>HM-2016-004</t>
  </si>
  <si>
    <t>HM-2016-004a</t>
  </si>
  <si>
    <t>Relayed - 03/05/16, 1514 Humboldt-Trinity relayed, properly did not test (had relayed 4x earlier so line test c/out); no customer interruption; wind, rain, declared MED; B-G fault 23.3 mi from Humboldt near pole 90/8, +/- 5 mi; 1908 line returned to service after tightening loose jumper connector at structure 90/10; eventID=11971</t>
  </si>
  <si>
    <t>HM-2016-007</t>
  </si>
  <si>
    <t>Station aux equip</t>
  </si>
  <si>
    <t>Relayed - 03/05/16, 1637, 1645, 1646 &amp; 1647 Martin-DalyCity #1 relayed, tested OK; no customer interruption; wind, rain, ultimately declared MED; after 4th relay, test OK line was set up for non-test, and then relayed, did not test at 1648; security light pole inside Daly City sub failed &amp; fell across bus; eventID=11995</t>
  </si>
  <si>
    <t>SA-2016-1637</t>
  </si>
  <si>
    <t>SA-2016-1645</t>
  </si>
  <si>
    <t>SA-2016-1646</t>
  </si>
  <si>
    <t>SA-2016-1647</t>
  </si>
  <si>
    <t>Relayed - 03/05/16, 1648 Martin-DalyCity #1 relayed, properly did not test (line test cut out as line had relayed, tested OK 4x earlier); no customer interruption; wind, rain, declared MED; A-G fault bet structures 003/18 &amp; 003/19, +/- 1.0 mi; 1952 line cleared to remove downed 25' security light wood pole set inside the station in soil that became saturated due to heavy rains &amp; fell across conductors at Daly City; 03/06/16, 0158 line returned to service; eventID=11995</t>
  </si>
  <si>
    <t>SA-2016-006</t>
  </si>
  <si>
    <t xml:space="preserve">Relayed - 03/05/16, 1756, 1955, 1956 &amp; 1958 SneathLane-HMB 60kV relayed, tested OK; no customer interruption; heavy rain, declared MED; A-C fault 11.7 mi from SneathLane sub or 3.5 mi from HMB near structure 008/003 (similar fault has been occurred in 2013 &amp; 2014); 2002 line breakers at Sneath Lane placed on manual control; </t>
  </si>
  <si>
    <t>SA-2016-007a</t>
  </si>
  <si>
    <t>Relayed - 03/05/16, 1822 &amp; 2146 CV-TM-Oroville &amp; Desabla-CV relayed, tested OK; CV-TM open-ended at Centerville (CV); MOM ClarkRd (1,464), CentervillePH (offline), ToadstownPH (offline), OroFino &amp; Forks of the Butte PH (offline); per ILIS OROVILLE CB12 also LOCKED OUT, SUS OROVILLE BK1 (627, 71,478); heavy rain, declared MED; A-B-C fault 0.1 mi from OroFino near pole 1/21, +/- 1 mi; B-G fault 2.7 mi from ClarkRoad near pole 12/239, +/- 3 mi; broken xarm @ 1/17 due to tree strike; eventID=12023</t>
  </si>
  <si>
    <t>TM-2016-009a</t>
  </si>
  <si>
    <t>TM-2016-009b</t>
  </si>
  <si>
    <t>Relayed - 03/05/16, 1830 &amp; 1909 MV-Burns 60kV relayed, tested OK; on the trouble Burns-LoneStar #1 &amp; #2-60kV de-energized; MOM BigBasin (5,239), Burns (503), PtMoretti (448), Crusher &amp; Cemex; heavy rain, declared MED; C-G fault 7.87 mi MV near pole 7/64, +/- 1 mi</t>
  </si>
  <si>
    <t>ME-2016-001b</t>
  </si>
  <si>
    <t>ME-2016-001c</t>
  </si>
  <si>
    <t>ME-2016-001a</t>
  </si>
  <si>
    <t>Relayed - 03/05/16, 1905 FtRoss-MonteRio relayed, tested NG; MonteRio-Fulton open-ended at MR; MOM FtRoss (actually SUS per ILIS report w/ CESO=354, CMIN=2,124), Annapolis (205) &amp; Gualala (3,522); SUS SalmonCreek (1,717, 37,774); heavy rain, declared MED; 1924 SalmonCreek restored from MR; B-A fault 9.98 mi from MR (from SalmonCreekJct near pole 25/0 to FtRoss or near structure 2/10 to SalmonCreek), +/- 1 mi; 03/06/16, 0152 FtRoss-SalmonCreek tested OK from FtRoss after patrol found no trouble; 0249 FR-MR normal</t>
  </si>
  <si>
    <t>FU-2016-013a</t>
  </si>
  <si>
    <t>FU-2016-013b</t>
  </si>
  <si>
    <t>ME-2016-0305b</t>
  </si>
  <si>
    <t>ME-2016-0305c</t>
  </si>
  <si>
    <t>ME-2016-0305a</t>
  </si>
  <si>
    <t>Relayed - 03/05/16, 1913 &amp; 1915 Laytonville-Willits 60kV relayed, tested OK; no customer interruption; heavy rain, declared MED; B-A fault 4.26 mi from Laytonville twd Willits near pole 18/5, +/- 1 mi; air patrol of entire line, no problems or cause found</t>
  </si>
  <si>
    <t>FU-2016-014</t>
  </si>
  <si>
    <t>FU-2016-015</t>
  </si>
  <si>
    <t>SA-2016-007b</t>
  </si>
  <si>
    <t>SA-2016-007c</t>
  </si>
  <si>
    <t>SA-2016-007d</t>
  </si>
  <si>
    <t>Relayed - 03/05/16, 2005 SneathLn-HMB relayed, properly did not test by design - set up for non-test @ 2002 after line had just relayed, tested OK 4x; no customer interruption; heavy rain, declared MED; 03/06/16, 1216 patrol rpts tree branch contact across conductors bet poles 8/2-3, branch gone; 1220 manually tested line tested OK, line restored normal</t>
  </si>
  <si>
    <t>SA-2016-009</t>
  </si>
  <si>
    <t>Relayed - 03/05/16, 2012 HillsdaleJct-HMB 60kV relayed, tested OK; MOM HalfMoonBay (12,188); heavy rain, declared MED; B-C fault 3.4 mi from HillsdaleJct near twr 003/039, +/- 1.5 mi; updated faul loc: B-C-G fault 3 mi from HillsdaleJct near twr 002/033, +/- 1 mi; at structure 3/38 found loose jumper made contact w/ arm</t>
  </si>
  <si>
    <t>SA-2016-008</t>
  </si>
  <si>
    <t>Relayed - 03/05/16, 2056 Tesla-StocktonCoGenJct 115 kV relayed, tested OK; on the trouble Ripon Cogen separated; MOM Tesla Motors, SanJoaquin Cogen &amp; ThermalEnergy; heavy rain, declared MED; C-G fault 18.8 mi from Tesla near twr 18/17, +/- 3 mi; at structure 22/5 slack span found as a result of recent construction</t>
  </si>
  <si>
    <t>TE-2016-014</t>
  </si>
  <si>
    <t>Relayed - 03/05/16, 2104, 2108, 2109, 2111 &amp; 2128 Pease-Harter 60kV relayed, tested OK; MOM Greenleaf PH #2 (offline), AlmendraJct-Nicolaus 60kV, Barry (1,026) &amp; Tudor (687); heavy rain; B-C fault 25.5 mi Pease twd E-Nicholas pole 20/421, +/- 1 mi; bad insulators at 22/453, repairs in progress; declared MED</t>
  </si>
  <si>
    <t>TM-2016-010b</t>
  </si>
  <si>
    <t>TM-2016-010a</t>
  </si>
  <si>
    <t>TM-2016-010d</t>
  </si>
  <si>
    <t>TM-2016-010c</t>
  </si>
  <si>
    <t>TM-2016-010f</t>
  </si>
  <si>
    <t>TM-2016-010e</t>
  </si>
  <si>
    <t>TM-2016-010h</t>
  </si>
  <si>
    <t>TM-2016-010g</t>
  </si>
  <si>
    <t>TM-2016-011</t>
  </si>
  <si>
    <t>TM-2016-012c</t>
  </si>
  <si>
    <t>TM-2016-012a</t>
  </si>
  <si>
    <t>TM-2016-012b</t>
  </si>
  <si>
    <t>Relayed - 03/05/16, 2149 Vaca-PlainfieldJct relayed, tested OK; Nicolaus-PlainfieldJct &amp; Nicolaus-WilkinsSlough de-energized; 2150  Vaca-Plainfield section tested OK; MOM Winters (703) &amp; Plainfield (4,136); SUS Dist 1001 &amp; Carnack; wind, rain, declared MED; B-C fault 3 mi from Dist 1001 near 008/173 or at Dist 1500 60kV bus (line abnormal due to clearances); 03/06/16, 0410 Nicolaus-PJ &amp; Nicolaus-WS returned to service restoring Carnack; 1045 Dist 1001 Tap returned to returned to service normal after repairs to ET &amp; ED wire down bet poles 1/21-22 due to tree failure</t>
  </si>
  <si>
    <t>VD-2016-012b</t>
  </si>
  <si>
    <t>VD-2016-012c</t>
  </si>
  <si>
    <t>VD-2016-012a</t>
  </si>
  <si>
    <t>Relayed - 03/05/16, 2219 Colgate-Smartville #2-60kV relayed, tested NG; SUS Narrows#2-60/21kV xfmr (4,455, 394,932) &amp; Narrow #2-PH; wind, rain; B-G fault 2.71 mi from Colgate PH twd Smartville near pole 2/32, +/- 1 mi; 03/06/16, 0018 Narrows #2-60/21kV xfmr restored from alt source; 0633 line manually tested OK; 0642 line restored normal, no trouble found, declared MED</t>
  </si>
  <si>
    <t>TM-2016-013</t>
  </si>
  <si>
    <t>Relayed - 03/05/16, 2226 Colgate-Challenge 60kV relayed, tested OK; MOM Dobbins (905) &amp; Challenge (1,590); wind, rain; B-C fault 5.15 mi from Colgate twd Challenge near pole 5/104, +/- 1 mi; C-G fault 12 mi from Colgate PH close to Challenge near pole 12/220, +/- 1 mi; declared MED</t>
  </si>
  <si>
    <t>TM-2016-014</t>
  </si>
  <si>
    <t>Relayed - 03/05/16, 2235 Colgate-Challenge 60kV relayed, tested NG; SUS Dobbins (890, 126,380) &amp; Challenge (1,437. 1,029,451); wind, rain; 03/06/16, 0054 Colgate-ChallengeJct energized restoring Dobbins; per eSLIC, station insulator failed at CHALLENGE SW-15; 03/06/16, 1729 line returned normal after crews replaced broken insulators on high side fuses of Challenge #1-60/12kV xfmr bank (blown c-phase arrestor)</t>
  </si>
  <si>
    <t>TM-2016-015</t>
  </si>
  <si>
    <t>Relayed - 03/06/16, 0304 RioOso-Woodland #1 relayed, tested NG; SUS KnightsLanding (1,095, 133,590), restored @ 0506; A-B-G fault 0.1 mi from Madison near pole 34/235, +/- 1 mi; RidgeCutJct-Madison cleared to repair ET wire down &amp; fallen poles 33/220-221; 2204 sect returned to service, line normal; no trees, but strong winds, heavy rain present</t>
  </si>
  <si>
    <t>VD-2016-013</t>
  </si>
  <si>
    <t>Relayed - 03/06/16, 0630 Gates-TulareLake relayed, Gates-KettlemanHillsJct tested OK, but TL-KettlemanHillsJct tested NG; MOM KH (906); SUS Avenal (1,938, 34,348), Chevron Pipeline Kettleman, SunCity, SandDrag &amp; AvenalPark; rain; 0657 TL-AvenalJct manually tested OK restoring Chevron Pipeline Kettleman; SunCity, SandDrag &amp; AvenalPark will remain out 'til line restored normal; report of damaged line re-closer at pole 8/B affecting ET; A-B-C-G fault 8.5 mi from Gates near Avenal Tap  at pole 008/000, +/- 0.5 mi; 1141 Avenal Tap cleared to repair burnt pole 01/04 due to saturated bird's nest at ED level; 03/07/16, 0010 Avenal Tap returned to service making Gates-TulareLake normal; eventID=11973</t>
  </si>
  <si>
    <t>FR-2016-006</t>
  </si>
  <si>
    <t>Relayed - 03/06/16, 0641 PotterValley-Willits 60kV relayed, tested OK; no customer interruption; rain; B-G fault 11.66 mi from PotterValley near pole 011/009, +/- 0.5 mi; air patrol of entire line, no problems or cause found</t>
  </si>
  <si>
    <t>FU-2016-016</t>
  </si>
  <si>
    <t>Relayed - 03/06/16, 0733 CragView-Cascade relayed, properly did not test by design; no customer interruption; rain; 0737 line manually tested OK &amp; returned to normal; C-G fault 6.5 mi from Cascade near structure 015/128, +/- 2 mi; flashed dead-end insulators at structure 10/94</t>
  </si>
  <si>
    <t>RM-2016-013</t>
  </si>
  <si>
    <t>Relayed - 03/06/16, 1213 RioDellJct-Bridgeville relayed, tested NG, sectionalized &amp; manually tested OK from RioDellJct; MOM HumboldtRedwood &amp; Carlotta (1,095); wind, rain; A-C-G fault 9.6 mi from Bridgeville near pole 31/1, +/- 0.5 mi; tree branch fell into line - ET wire down (center phase) bet poles 31/2-3; 2259 Bridgeville-Carlotta returned to service making line normal; eventID=11970</t>
  </si>
  <si>
    <t>HM-2016-008</t>
  </si>
  <si>
    <t>Forced - 03/06/16, 1416 AlmendraJct-Nicolaus 60kV (Tudor-Nicolaus section) forced out to replace NG insulators at pole 22/453; no customer interruption; 03/07/16, 0918 crew has reported on clearance of line section; 1701 Tudor-Nicolaus returned to service making line normal</t>
  </si>
  <si>
    <t>TM-2016-016</t>
  </si>
  <si>
    <t>Forced - 03/06/16, 1548 to 1815 Nicolaus-Marysville 60kV (Marysville-Plumas section) forced out for crew to replace NG pole 7/155</t>
  </si>
  <si>
    <t>TM-2016-0417</t>
  </si>
  <si>
    <t>Relayed - 03/06/16, 1950 Bridgeville-Cottonwood relayed, did not test; SUS Lowgap (741, 11,856), ForestGlen &amp; Wildwood (146, 22,338); wind, rain; B-G fault 2.1 mi from LowGap near 65/470, +/- 10 mi; 2223 Cottonwood-ForestGlen tested OK restoring Wildwood &amp; ForestGlen; 2323 Bridgeville-Dinsmore tested OK; 2355 removed tree branch from conductor at structure 73/530 on Dinsmore-LowGapJct sect; 03/07/16, 0006 Bridgeville-ForestGlen tested OK restoring LowGap; 0034 line normal; eventID=11983</t>
  </si>
  <si>
    <t>RM-2016-014</t>
  </si>
  <si>
    <t>Forced - 03/06/16, 2110 to 2300 Oro Fino 60kV Tap (off DeSabla-Centerville) forced out to repair floating conductor &amp; xarm at structure 1/17; SUS OroFino (4,500, 652,500); 2311 all customers at Orofino restored; eventID=11972</t>
  </si>
  <si>
    <t>TM-2016-0419</t>
  </si>
  <si>
    <t>Relayed - 03/07/16, 0525 Colgate-Challenge relayed, tested NG; SUS Dobbins (890, 125,490) &amp; Challenge (1,568, 20,889), wind, rain, snow, ice; ETA to Dobbins SW-27=2 hrs; 0540 all Challenge customers restored via back-ties; A-G fault 13 mi from ColgateSwSta (close to Challenge sub) near structure 12/221. . .possibly w/in Challenge Sub,+/- 5 miles (very high impedance fault, may be 12kV underbuild fault, if any); 0746 Challenge SW-19 opened to isolate trouble &amp; ET restored to Dobbins; 1023 Dobbins-Challenge manually tested NG after patrol reported no trouble; MOM Dobbins (890); 1024 Colgate-Dobbins returned to service, restoring Dobbins; 1043 to 2018 Dobbins-Challenge cleared to repair ET wires down bet poles 5/111-112 &amp; bet 5/113-114; eventID=12021</t>
  </si>
  <si>
    <t>TM-2016-017</t>
  </si>
  <si>
    <t>Relayed - 03/07/16, 0605  Kern-KernFront 115kV relayed, tested OK; no customer interruption; on the trouble BadgerCreek, HighSierra, Double 'C' &amp; KernFront cogens separated; wind, rain; A-G fault 6.6 mi from Kern PP twd KernFront near structure 6/102, +/- 1 mi; air &amp; ground patrols, no cause found</t>
  </si>
  <si>
    <t>MD-2016-015</t>
  </si>
  <si>
    <t>Relayed - 03/08/16, 0135 Fulton-Pueblo 115kV relayed, tested OK; no customer interruption; weather clear; B-A fault 18.3 mi from Fulton near twr 24/115, +/- 1.0 mi; caused by oak tree failure bet 1/7 &amp; 1/8 with ED under build on ground</t>
  </si>
  <si>
    <t>FU-2016-017</t>
  </si>
  <si>
    <t>Forced - 03/08/16, 0432 to 1612 Viejo-Monterey 60kV forced out due to pole fire at pole 0/1; 0747 line cleared to stub pole 0/1; no customer interruption; fire dept enroute; caused by tree contact in under build; forced out next day again to continue repair work</t>
  </si>
  <si>
    <t>ML-2016-004</t>
  </si>
  <si>
    <t>Relayed - 03/08/16, 0646 CHCSS-Hollister 115kV relayed, tested OK - Hollister CB-192 remained open due to parallel feature being cut out; no customer interruption; weather clear; A-G fault 6.8 mi from CrazyHorseSwSta near structure 30/196, +/- 1 mi; 0715 Hollister CB-192 manually closed, line returned normal; ceramic jumper string had bird contamination which was apparent cause</t>
  </si>
  <si>
    <t>ML-2016-005</t>
  </si>
  <si>
    <t>Forced - 03/08/16, 1147 to 1901 Atascadero-Cayucos 70kV forced out due to single phasing from a burnt jumper at pole 11/91; no customer interruption; per eSLIC, BURNT JUMPERS 3 POLES OUTSIDE OF CAYUCOS SUB HEADING TOWARDS ATASCADERO , and AREA IS VERY INACCESSIBLE</t>
  </si>
  <si>
    <t>DW-2016-003</t>
  </si>
  <si>
    <t>Forced - 03/08/16, 1742 to 2320 Atlantic 230/115kV BK-3 forced out due to oil leak; no customer interruption; replaced NG radiator mounting bolt seal (failed "O"-ring)</t>
  </si>
  <si>
    <t>VD-2016-0965</t>
  </si>
  <si>
    <t>Forced - 03/09/16, 0635 to 1718 Viejo-Monterey 60kV forced out to replace pole 0/1 (from yesterday's trouble); no customer interruption</t>
  </si>
  <si>
    <t>ML-2016-0194</t>
  </si>
  <si>
    <t>LOS BANOS-MERCY SPRINGS SW STA</t>
  </si>
  <si>
    <t>Relayed - 03/10/16, 0607 LosBanos-MercySpringsSwSta 70kV relayed, tested OK; MercySpringsSwSta-VegaPV 70kV unaffected; MOM Wright (708) &amp; Arburua; weather cloudy; B-G fault (multi-terminal line), 2.4 mi from Arburua Tap twd Arburua near structure 002/006, +/- 1.0 mi; line patrol completed, found no cause, no damage</t>
  </si>
  <si>
    <t>LB-2016-003</t>
  </si>
  <si>
    <t>Relayed - 03/10/16, 0610 Sobrante-StandardOilSwSta #1-115kV relayed, tested OK; MOM Point Pinole (8,879); weather drizzle; 'B' phase fault 6.46 miles from Sobrante bet twrs 006/037-038, +/-1.5 mi; air &amp; ground patrols could find no cause, no damage</t>
  </si>
  <si>
    <t>PS-2016-004</t>
  </si>
  <si>
    <t>Forced - 03/10/16, 1416 to 1421 Malin-RM #2-500kV de-energized to open Round SW-835 dead; COI limited to 3,600MW n2s &amp; 2,400MW s2n</t>
  </si>
  <si>
    <t>RM-2016-0310</t>
  </si>
  <si>
    <t>Relayed - 03/11/16, 0412 Spaulding-Summit 60kV relayed, tested OK; Mom CiscoGrove, Tamarack (573) &amp; Summit (1,332); rain; B-G fault 2.5 mi from Summit twd NV Energy near structure 018/590 (high impedance fault, accurate fault loc not possible-recommend patrol whole line); air patrolled, no cause found, suspect low snow loading</t>
  </si>
  <si>
    <t>VD-2016-014</t>
  </si>
  <si>
    <t>Forced - 03/11/16, 1214 to 1233 Newark-Lawrence 115kV open-ended after Lawrence 115kV bus sect 'D' forced out per D.O. request to return 115/12kV BK-1 to service</t>
  </si>
  <si>
    <t>ME-2016-0272</t>
  </si>
  <si>
    <t>Relayed - 03/11/16, 1258 Midsun-Midway 115kV relayed, tested OK; MOM Cymric cogen, ChevronN-Midway cogen &amp; TexacoMcKittrick; rain; B-G-T fault 15.5 mi from Midway twd Midsun near structure 15/168, +/- 1  mi; patrolled from 11/122 to 17/191, no cause found</t>
  </si>
  <si>
    <t>MD-2016-016</t>
  </si>
  <si>
    <t>Relayed - 03/11/16, 1619 KernCanyon-Magunden-Weedpatch 70kV relayed, tested NG; SUS RioBravoHydro cogen &amp; KernCanyon PH; wind, rain; report of pole fire bet MagundenJct &amp; Weedpatch; 1712 restored RioBravoHydro cogen &amp; KernCanyon PH; 1852 Weedpatch-Magunden cleared to replace lightning damaged pole 11/211; C-G fault 5.2 mi from Weedpatch near 11/211, +/- 0  mi; 03/12/16, 0132 line returned normal</t>
  </si>
  <si>
    <t>MD-2016-017</t>
  </si>
  <si>
    <t>Forced - 03/11/16, 1936 to 2015 Merced-MercedFalls 70kV open-ended after MercedFalls CB-22 forced out to repair NG charging motor; no customer interruption</t>
  </si>
  <si>
    <t>LB-2016-0306</t>
  </si>
  <si>
    <t>Relayed - 03/12/16, 0618 Coleman-RedBluff relayed, tested OK; MOM Dairyville (715), Vina (137) &amp; LosMolinos (2,174); weather clear; B-G fault 0.1 mi from RedBluff near twr 16/339, +/- 1 mi; 16/338 FLASHED INSULATOR, UNKN CAUSE, but evidence of distribution caused contact</t>
  </si>
  <si>
    <t>RM-2016-015</t>
  </si>
  <si>
    <t>Relayed - 03/12/16, 0937 FtBragg-Elk relayed, tested NG; FtBragg-BigRiverJct tested OK; Elk-BigRiverJct tested NG; On the trouble BigRiver SVC tripped offline; MOM BigRiver (2,556); rain; 1236 BigRiver SVC returned to service; A-B-C fault 8.1 mi from Elk to BigRiver near structure 8/2, +/- 0.5 mi; ETA 2.5 hrs; tree failed &amp; caused ET wire down (1 span, all 3 phases) bet structures 8/1-2 as well as multiple spans of downed 12kV in same area; 1535 to 2241 Elk-BigRiverJct cleared to re-sag one span of 397 Al conductor bet structures 8/2-3 &amp; make temp repairs to cracked pole 8/3; eventID=12000</t>
  </si>
  <si>
    <t>FU-2016-018</t>
  </si>
  <si>
    <t>Forced - 03/13/16, 0525 to 1458 Lakeville #2 (Lakeville-IgnacioJct) forced out to replace leaning pole 1/36 caused by car pole; no customer interruption</t>
  </si>
  <si>
    <t>FU-2016-0354</t>
  </si>
  <si>
    <t xml:space="preserve">Relayed - 03/13/16, 1339 Tesla-StocktonCogenJct relayed, tested OK; MOM ThermalEnergy, Ripon cogen, TeslaMotors &amp; SanJoaquin cogen; rain; A-C fault 6.35 mi from Tesla - correlates w/ fire hydrant being struck at structure 6/17 and H2O pressure was such that it sprayed line causing it to relay; </t>
  </si>
  <si>
    <t>TE-2016-015</t>
  </si>
  <si>
    <t>Relayed - 03/15/16, 0625 SutterHomeSwSta-Lockeford-Lodi 60kV open ended after Lockeford CB-42 tripped, reclosed by automatics; no customer interruption; weather clear; carpole at 004/060, guy wire wrapped in 12kV (Colony 1101) - no ET line clearance required; B-G fault 4.5 mi from Lockeford near structure 4/60 (corresponds w/ reported car pole location)</t>
  </si>
  <si>
    <t>TE-2016-016</t>
  </si>
  <si>
    <t xml:space="preserve">Relayed - 03/15/16, 0720 Temblor-SLO 115kV relayed, tested OK. MOM Carrizo Plains (327); weather clear; A-G fault 35 mi from SLO at Carizo Plains tap, +/- 1 mi; </t>
  </si>
  <si>
    <t>MD-2016-018</t>
  </si>
  <si>
    <t>Relayed - 03/16/16, 1956 Martin-DalyCity #2-115kV relayed, tested OK; MOM Serramonte (9,190); weather clear; B-G fault 2.60 mi from Martin near structure 002/015, +/- 1.0 mi</t>
  </si>
  <si>
    <t>SA-2016-011</t>
  </si>
  <si>
    <t>Relayed - 03/17/16, 1142 Marysville CB-82 tripped, failed to reclose for cause unknown; no customer interruption; ETOR 03/21; 03/18/16, 1302 Marysville CB-82 closed after dielectric pressure switch re-calibrated; returning Pease-Marysville-Harter 60kV normal</t>
  </si>
  <si>
    <t>TM-2016-0464</t>
  </si>
  <si>
    <t>Relayed - 03/19/16, 1158 Bellota-Riverbank 115kV relayed, tested OK; no customer interruption; weather clear; B-C phase fault 0.9 mi from Riverbank near structure 5/10; patrol +/- 1 mi from fault location found no cause, no damage</t>
  </si>
  <si>
    <t>TE-2016-017</t>
  </si>
  <si>
    <t>Relayed - 03/20/16, 1657 Cascade-Cottonwood relayed, tested NG; SPI Anderson cogen separated; SUS OregonTrail (2,777, 311,024) &amp; Jessup (5,920, 41,440); lightning; 1705 Jessup restored via Trinity-Ctnwd; 1848 Cascade-OregonTrailJct returned to service restoring OregonTrail; A-G fault 12.1 mi from Cottonwood near twr 29/251, +/- 3 mi; 1900 to 2223 OregonTrailJct-SPI Anderson cleared to replace lightning struck insulators at pole 32/283; 1917 SPI Anderson cogen paralleled; eventID=12013</t>
  </si>
  <si>
    <t>RM-2016-016</t>
  </si>
  <si>
    <t>Relayed - 03/21/16, 0625 Stanislaus-Manteca #2 relayed, tested OK during routine switching to clear Bellota-Riverbank 115kV; 0628 line de-energized due to arcing Riverbank Jct SW-179; no customer interruption; weather cloudy; 0659 line returned to service; eventID=12019</t>
  </si>
  <si>
    <t>TE-2016-018</t>
  </si>
  <si>
    <t>Forced - 03/21/16, 0628 Stanislaus-Manteca #2 de-energized due to arcing Riverbank Jct SW-179; no customer interruption; weather cloudy; 0659 line returned to service</t>
  </si>
  <si>
    <t>TE-2016-019</t>
  </si>
  <si>
    <t>FORT ROSS-GUALALA</t>
  </si>
  <si>
    <t>Relayed - 03/21/16, 1252 FtRoss-Gualala 60kV relayed, tested OK; MOM Annapolis (210) &amp; Gualala (3,728); lightning reported, but nothing in GIS Lightning Archives; C-G fault 8.6 mi from FtRoss near pole 37/07, +/- 0.5 mi; patrol found nothing</t>
  </si>
  <si>
    <t>FU-2016-020</t>
  </si>
  <si>
    <t>Relayed - 03/22/16, 0448 MontaVista-LosGatos relayed, tested NG; MOM LG (9,277); light rain; 0738 line cleared to replace 4/98 due to carpole; restoration delayed as MV CB-82 REMAINING OUT DUE TO MORE TESTING NEEDED; 03/25/16, line returned to service after completing mech svc on MV CB-82; eventID=12045</t>
  </si>
  <si>
    <t>ME-2016-002</t>
  </si>
  <si>
    <t xml:space="preserve">Relayed - 03/22/16, 1529 Panoche-Schindler#2-115kV relayed, tested  OK; MOM Cheney (78) &amp; Wellhead Power; wind; A-G fault 3.9 mi from Schindler near pole 029/139, +/- 0.5 mi; </t>
  </si>
  <si>
    <t>FR-2016-008</t>
  </si>
  <si>
    <t>Forced - 03/22/16, 2235 Salinas-FtOrd #1 &amp; #2 forced out due to regulator fire &amp; single phasing at Boronda; SUS Boronda (854, xxxxx)-blown fuse on high side of Boronda #1-60/12kV xfmr; 03/23/16, 0022 all customers restored via ED back-ties; 0257 Salinas-FtOrd#1 &amp; Boronda 60kV bus energized; 0303 Salinas-FtOrd#2 returned to service, Boronda BK1 cleared due to catastrophic failure of reg; no ETOR</t>
  </si>
  <si>
    <t>ML-2016-006a</t>
  </si>
  <si>
    <t>ML-2016-006b</t>
  </si>
  <si>
    <t>Forced - 03/23/16, 0832 to 1711 Panoche-Schindler#1-115kV (Panoche to Cantua) forced out to replace contactors, male &amp; female ends &amp; switch arm of arcing Kamm SW-137; SUS Kamm (Texaco); weather cloudy; (Note: per Black Book Notes, as of 03/22/16 this line has been sectionalized with the release to Operations of Excelsior Sw Sta); eventID=12026</t>
  </si>
  <si>
    <t>FR-2016-1456</t>
  </si>
  <si>
    <t>Relayed - 03/23/16, 1441 Martinez-Sobrante 115kV relayed, tested OK; MOM Alhambra (6,684); weather clear; C phase fault 7.40 mi from Sobrante near twr 009/053 (near ChristieJct &amp; SW 17), +/-1.5 mi; ground patrol found no cause, no damage</t>
  </si>
  <si>
    <t>PS-2016-005</t>
  </si>
  <si>
    <t>Relayed -- Placer SW-31 insulator damaged by squirrel contact; Placer CB-72 relay problem extended outage; eventID=12031</t>
  </si>
  <si>
    <t>VD-2016-015a</t>
  </si>
  <si>
    <t>VD-2016-015d</t>
  </si>
  <si>
    <t>VD-2016-015b</t>
  </si>
  <si>
    <t>VD-2016-015c</t>
  </si>
  <si>
    <t>Forced - 03/24/16, 1549 to 2222 CoCo-LasPositas 230kV open ended after CoCo CB-420 forced out to repair NG SW-421 bus side jumper; no customer interruption</t>
  </si>
  <si>
    <t>PS-2016-0484</t>
  </si>
  <si>
    <t>Forced - 03/28/16, 1835 Merced #1-70kV forced out due to car pole fatality, broken pole 6/7; SUS El Nido Biomass (underbuild El Nido 1104 also forced out); 03/29/16, 0305 line returned to service restoring El Nido Biomass; eventID=12042</t>
  </si>
  <si>
    <t>LB-2016-0316</t>
  </si>
  <si>
    <t>Relayed - 03/29/16, 0512 Nicolaus-Marysville open ended after E-Nicolaus CB-22 opened, reclosed by autos; no customer interruption; weather clear; B-G (self-extinguishing) fault 1.8 mi from E-Nicolaus near structure 16/347, +/- 1 mi; patrol found no cause, no damage</t>
  </si>
  <si>
    <t>TM-2016-0329</t>
  </si>
  <si>
    <t>Relayed - 03/29/16, 0645 Kingsburg-Lemoore relayed, tested NG; SUS Hardwick (2,059, 146,189); weather clear; A-G, evolved to A-C-G; (unsuccessful) line test 15 sec later was C-G fault 1.6 mi from Kingsburg near structure 1/1, +/- 2 mi; 12kV under build wrapped up on ET just outside Kingsburg Sub due to car pole; 0756 Lemoore-HardwickJct returned to service restoring Hardwick; 0852 Kingsburg-HardwickJct cleared to replace damaged pole 0/15; 1632 line returned to service; eventID=12047</t>
  </si>
  <si>
    <t>FR-2016-009</t>
  </si>
  <si>
    <t>Relayed - 03/29/16, 2123 Mendo-PhiloJct-Hopland relayed, tested NG; no customer interruption; weather clear; B-G fault 3 mi from Mendo, +/- 0.5 mi; 03/30/16, 0049 Hopland-PhiloJct manually tested OK; 0210 Mendo-PhiloJct cleared to replace broken xarms &amp; re-attach ET wire down bet poles 2/6-9; 0652 line returned to normal service; eventID=12046</t>
  </si>
  <si>
    <t>FU-2016-022</t>
  </si>
  <si>
    <t>Relayed - 03/31/16, 1004 Keswick-Trinity relayed, tested NG; Trinity-Lewiston restored by autos; SUS FrenchGulch (327, 27,468); weather clear; 1130 ET restored to French Gulch; C-G fault, location estimate not possible as extremely high impedance fault; 1 span of C-phase ET wire down bet 18/258-259; 2115 line returned to service normal</t>
  </si>
  <si>
    <t>RM-2016-018</t>
  </si>
  <si>
    <t>Relayed - 03/31/16, 1704 Carneras-Taft 70kV (Carneras-Temblor Jct) de-energized during routine switching by ET troubleman on the go-back after scheduled work to change out insulators &amp; pole; MOM Celeron; weather clear; eventID=12056</t>
  </si>
  <si>
    <t>MD-2016-0204</t>
  </si>
  <si>
    <t>QUINTO SW STA-SOLAR STAR XIII</t>
  </si>
  <si>
    <t>Forced - 04/01/16, 0641 Quinto Sw Sta-Solar Star XIII-230kV forced out for customer work; no customer interruption</t>
  </si>
  <si>
    <t>LB-2016-0329</t>
  </si>
  <si>
    <t>Relayed - 04/04/16, 0536 SM-Bair relayed, tested OK; MOM Oracle &amp; SanCarlos (9,040); weather clear; B-G fault 2.8 mi from SanMateo near twr 002/019, +/- 2 mi; patrol found no cause, no problems</t>
  </si>
  <si>
    <t>SA-2016-012</t>
  </si>
  <si>
    <t>Relayed - 04/05/16, 0401 Semitropic-Midway#1-115kV relayed, tested OK; on the trouble Semitropic-Midway#2-115kV de-energized; MOM Semitropic Storage Water District Cogen (offline), GooseLake (1,001), Wildwood Solar &amp; Semitropic #3-115/12kV xfmr bk (1,457); weather clear; A-G fault 12.4 mi near structure 012/122, +/- 1 mi; patrol found no cause, no damage</t>
  </si>
  <si>
    <t>MD-2016-019a</t>
  </si>
  <si>
    <t>MD-2016-019b</t>
  </si>
  <si>
    <t>Forced - 04/05/16, 0811 to 2147 KernPP #4-230/115kV xfmr forced out for SCADA testing; no customer interruption</t>
  </si>
  <si>
    <t>MD-2016-0210</t>
  </si>
  <si>
    <t>Forced - 04/05/16, 1427 to 1447 Cortina#4-60kV de-energized due to arching Maxwell SW-25 (bottom phase not fully seated due to high winds in area); SUS Maxwell (977, 20,517) &amp; Rice (1,212, 24,240)</t>
  </si>
  <si>
    <t>TM-2016-018</t>
  </si>
  <si>
    <t>Forced - 04/05/16, 1506 Sandbar 115kV Tap (taps off of Spring Gap Tap which taps off of Donnells-Curtis 115kV) forced out for IPP work (Sand Bar PH PT replacement); SUS Sandbar PH (offline); ETOR 04/26; 04/07/16, 1750 Sandbar Tap returned to service restoring Sandbar PH; 1807 Sandbar PH paralleled</t>
  </si>
  <si>
    <t>TE-2016-0435</t>
  </si>
  <si>
    <t>Forced - 04/05/16, 1635 Salado-Newman#1-60kV open-ended after Newman CB-12 open due to a hotspot on Newman station SW-13; no customer interruption; 2132 CrowsLanding-NewmanJct, Salado 60kV bus sect 'D' &amp; Salado 60/12kV BK1 cleared; 04/06/16, 0353 Salado-Newman#1, Newman bus sect 'D' &amp; Newman BK1 returned to service after crew made temp repairs to Newman SW-13</t>
  </si>
  <si>
    <t>TE-2016-0443</t>
  </si>
  <si>
    <t>Forced - 04/06/16, 1959 Midway-Taft (Taft-Navy 35R Jct) &amp; Taft #3-115/12kV xfmr forced out for crew to make adjustments to Taft SW-197 (T-Line asset just outside station fence per Maint Supt); 2116 to 2117 Midway-Taft de-energized for switchman to open Navy 35R JCT SW 117 on a dead line; MOM Navy 35R cogen (offline); 04/07/16, 0235 line &amp; BK3 returned normal</t>
  </si>
  <si>
    <t>MD-2016-021</t>
  </si>
  <si>
    <t>Relayed - 04/07/16, 0508 GreenValley-PaulSweet relayed, tested OK; PaulSweet STATCOM tripped out of section; MOM RobRoy (11,662); weather clear; 0809 GV-RR cleared to remove large eucalyptus tree &amp; repair ET wire down bet structures 5/67-68; A-B-C fault &amp; matches loc found in field; 1245 PaulSweet STATCOM cleared for stn to investigate; 2122 line normal; ETOR 04/15; 04/14/16, 1602 PaulSweet STATCOM returned to service after repairing DC gate driver in control system; eventID=12072</t>
  </si>
  <si>
    <t>ML-2016-008</t>
  </si>
  <si>
    <t>Relayed - 04/07/16, 1422 Cotati CBs 12 &amp; 22 tripped during scheduled work; MOM Cotati (7,142); 1426 Cotati restored; cause under investigation, appears to be WPE; eventID=12084</t>
  </si>
  <si>
    <t>FU-2016-023</t>
  </si>
  <si>
    <t>Relayed - 04/07/16, 1947 Corcoran-Guernsey relayed, tested OK; no customer interruption; weather clear; eventID=12079</t>
  </si>
  <si>
    <t>FR-2016-010</t>
  </si>
  <si>
    <t>Relayed - 04/07/16, 1959 Corcoran-Guernsey relayed, tested NG; no customer interruption; weather clear; 2341 line cleared due to car pole; 04/08/16, 0856 line returned to service normal, replaced pole 3/1 &amp; insulators, &amp; re-hung conductor; also had to repair some under-build; eventID=12079</t>
  </si>
  <si>
    <t>FR-2016-011</t>
  </si>
  <si>
    <t>Forced - 04/07/16, 2017 Lakeville CB-262 forced out from scheduled work to address hot spot on breaker due to breaker failed to close due to NG relay, open ending Lakeville-Sobrante#2-230kV; ETOR 04/13; eventID=12076</t>
  </si>
  <si>
    <t>FU-2016-0279</t>
  </si>
  <si>
    <t>Relayed - 04/08/16, 0911 RioOso-Woodland#2 relayed, tested OK; MOM Zamora (1,351); weather clear; A-G fault @ ZamoraTap near structure 000/003, +/- 1.0 mi; patrol found no cause, no damage</t>
  </si>
  <si>
    <t>VD-2016-016</t>
  </si>
  <si>
    <t>Relayed - 04/08/16, 1745 RioOso-Brighton open-ended after RioOso CB-212 tripped, locked out; no customer interruption; rain; 2232 line normal after replacing NG 'C' phase pressure transducer for RioOso CB-212</t>
  </si>
  <si>
    <t>TM-2016-0408</t>
  </si>
  <si>
    <t>Relayed - 04/08/16, 1817 Gates-TulareLake relayed, Gates-KettlemanHillsJct sect tested NG, TL-KH Jct tested OK; SUS KettlemanHills (990, 46,066); MOM Avenal (1,939), SandDrag, SunCity, AvenalPark &amp; Chevron Pipeline Kettleman; rain; 2245 KH customers restored via ED back ties; C-G fault 6.5 mi from Gates near 006/002, +/- 1 mi; 2336 Gates-KH Jct manually tested OK after removing bird nest at structure 7/0, restoring KettlemanHills - no damage found; 2348 line returned to service normal; eventID=12080</t>
  </si>
  <si>
    <t>FR-2016-012</t>
  </si>
  <si>
    <t>Relayed - 04/08/16, 1853, 1855 and 2102 Gates-TulareLake (TulareLake-Kettleman Hills Jct section) relayed, tested OK; had relayed, tested OK earlier at 1817 w/ Gates-Kettleman Hills Jct section testing NG; MOM Avenal, SandDrag, SunCity, AvenalPark &amp; Chevron Pipeline Kettleman; rain; removed bird's nest from structure 7/0; eventID=12080</t>
  </si>
  <si>
    <t>FR-2016-013a</t>
  </si>
  <si>
    <t>Relayed - 04/08/16, 1853 HatCreek#1-Westwood relayed, tested OK; MOM HallsFlat, Mega Cogen &amp; Bogard (9); rain GIS Lightning Archives indicates strike near pole 44/858, 10.8 miles from Westwood</t>
  </si>
  <si>
    <t>RM-2016-019</t>
  </si>
  <si>
    <t>Relayed - 04/08/16, 1853, 1855 and 2102 Gates-TulareLake (TulareLake-Kettleman Hills Jct section) relayed, tested OK; had relayed, tested OK earlier at 1817 w/ Gates-Kettleman Hills Jct section testing NG; MOM Avenal, SandDrag, SunCity, AvenalPark &amp; Chevron Pipeline Kettleman; rain; removed bird's nest from structure 7/0</t>
  </si>
  <si>
    <t>FR-2016-013b</t>
  </si>
  <si>
    <t>FR-2016-014</t>
  </si>
  <si>
    <t>Relayed - 04/09/16, 0044 Balch-Sanger 115 relayed, tested OK; MOM Balch PH#1 (off line); rain; B-G fault 12.0 mi from Sanger near structure 22/118, +/- 2 mi; aerial patrol found flashed insulators at twr 20/107, LCN created to replace</t>
  </si>
  <si>
    <t>FR-2016-015</t>
  </si>
  <si>
    <t>Relayed - 04/09/16, 0045 Panoche#1-115kV bus relayed, did not test as design; StarwoodPwr Midway LLC &amp; CalPeak-Panoche IPP separated; Panoche 230/115kV BK1 &amp; Panoche-CalPeak de-energized, Panoche-Mendota &amp; Panoche-Excelsior#1 open-ended at Panoche; rain; no fault recorded on any relays; report of leak in stn roof w/ H2O dripping onto Panoche CB-172 relay; 0716 Panoche CB-172 cleared due to NG breaker failure relay; 0748 Panoche#1 bus returned to service &amp; Panoche-Mendota normal; 0752 Panoche-Excelsior#1 normal; 0754 Panoche-Cal Peak-Starwood energized; 0821 Starwood Power Midway LLC paralleled; 1041 CalPeak Panoche IPP paralleled; ETOR 04/12; 04/11/16, 1342 Panoche  #1-115kV bus &amp; #1-230/115kV bank (CB-172 relay mis-operation) returned to service after moisture removed</t>
  </si>
  <si>
    <t>LB-2016-005a</t>
  </si>
  <si>
    <t>LB-2016-005d</t>
  </si>
  <si>
    <t>LB-2016-005b</t>
  </si>
  <si>
    <t>LB-2016-005c</t>
  </si>
  <si>
    <t>Relayed - 04/09/16, 0839 Mendota-SJ-Helm relayed, tested NG; Giffen, AdamsEast &amp; Cal-Renew solar all separated; SUS MendotaBiomass (offline), Giffen (402, 45,701), Westlands &amp; Wesix; rain; B-C fault 11.2 mi from Helm near 10/13, +/- 2 mi; 0846 Helm-AdamsEast Jct tested NG; 0851 Mendota-AdamsEast Jct tested OK restoring Cal-Renew Solar, Mendota Biomass  Adams E-Solar; 1022 Mendota-AdamsEast Jct forced out to close Adams East Jct SW-57 dead; MOM Adams E-Solar (offline), MendotaBiomass (offline) &amp; Cal-Renew Solar (offline); 1023 Mendota-GiffenJct tested OK restoring Giffen, Westlands &amp; Wesix; 1046 GiffenSolar paralleled; 1208 to 1819 GiffenJct-SanJoaquinJct cleared to remove burnt pole 9/8 &amp; float conductor bet poles 9/7-9; eventID=12081</t>
  </si>
  <si>
    <t>FR-2016-016</t>
  </si>
  <si>
    <t>Relayed - 04/09/16, 0924 Pit #3-Pit #1 relayed, tested OK; MOM SPI Burney (offline) &amp; Snow Mountain Hydro (offline); light rain; B -G fault 1.8 mi from Pit#1 PH near twr 1/15, +/- 2 mi; FLASHED CENTER PHASE INSULATOR &amp; HOLE IN CORONA RING @ structure 1/12</t>
  </si>
  <si>
    <t>RM-2016-020</t>
  </si>
  <si>
    <t>Relayed - 04/09/16, 1110 Atlantic-PleasantGrove#1 relayed, tested OK; no customer interruption; light rain; A-G fault 3.3 mi from Atlantic twd PleasantGrove, +/- 1.0 mi; patrol found no cause, no damage</t>
  </si>
  <si>
    <t>VD-2016-017</t>
  </si>
  <si>
    <t>Relayed - 04/09/16, 1955 Pit #1-Cottonwood relayed, tested OK; on the trouble Burney Forest Power separated; weather cloudy; 2039 BFP paralleled; C-G fault 17.3 mi from Pit#1 PH near twr 17/136, +/- 2 mi; patrol found flashed insulators at structure 14/155, however there was a coincident lightning strike shown in GIS Lightning Archives that matched the fault data provided by System Protection</t>
  </si>
  <si>
    <t>RM-2016-021</t>
  </si>
  <si>
    <t>Relayed - 04/10/16, 0814 Salinas-FtOrd #1 relayed, tested OK; MOM Boronda (853); light rain; B-C-G fault 1.5 mi from FtOrd near structure 08/06, +/- 0.5mi; found bird's nest in area on structure 8/6, no flash marks apparent</t>
  </si>
  <si>
    <t>ML-2016-007</t>
  </si>
  <si>
    <t>Relayed - 04/10/16, 2030 Radum-Vallecitos 60kV relayed, tested OK; MOM Iuka; weather cloudy; line subsequently relayed, tested NG @ 2106 due to carpole</t>
  </si>
  <si>
    <t>NE-2016-004</t>
  </si>
  <si>
    <t>Forced - 04/10/16, 2106 Radum-Vallecitos de-energized for safety after relaying, testing OK @ 2030 due to damaged pole from car accident; SUS Iuka; 2357 IukaJct-SanRamonJct cleared to replace damage pole 2/50; 04/11/16, 0009 Radum-IukaJct section manually tested OK, restoring Iuka; 1815 line returned to service normal</t>
  </si>
  <si>
    <t>NE-2016-0364</t>
  </si>
  <si>
    <t>Relayed - 04/10/16, 2133 Tesla-Salado-Manteca relayed, tested NG; SUS IngramCreek; weather cloudy; A-B-C fault 2 mi s/o IngramCreek Tap twd Salado near structure 022/123; revised - A-B-C fault 1.68 mi from SaladoJct twd open SW-325 at Miller sub near structure 30/000; 04/11/16, 0845 to 1740 Miller#2 tap cleared to repair ET wire down @ 29/8, replace burnt pole top &amp; re-hang two floators; 0919 line manually tested OK, 0923 line returned to service restoring Ingram Creek; eventID=12086</t>
  </si>
  <si>
    <t>TE-2016-020</t>
  </si>
  <si>
    <t>Relayed - 04/11/16, 1110 (aware time=1140) StocktonA#1-60kV relayed, tested OK; MOM StocktonWastewater, CalCedar, Pacific Ethanol, New Port of Stockton, Rough and Ready (2,287)  &amp; Channel (2,927); DTE Cogen separated on the trouble; weather clear; B-G fault, multi-terminal line) - Fault Location 1: 0.44 mi from Rough &amp; Ready Tap to Channel tap near twr A007/162; Fault Loc 2: 0.15 mi from Rough &amp; Ready Tap to Rough &amp; Ready sub near pole 0/3; initial patrol found no cause, no damage; F/U patrol still found no cause</t>
  </si>
  <si>
    <t>TE-2016-021</t>
  </si>
  <si>
    <t>Forced - 04/11/16, 1223 to 1257 Per D.O. request, Kerckhoff CB-112 forced out de-energizing Kerckhoff #1-115kV bus &amp; open-ending Kerckhoff #1-Kerckhoff #2-115kV at Kerckhoff PH #1; no customer interruption</t>
  </si>
  <si>
    <t>FR-2016-0411</t>
  </si>
  <si>
    <t xml:space="preserve">Forced - 04/12/16, 0735 to 1532 Nicolaus-Plainfield 60kV (WoodlandJct-PlainfieldJct) forced out to replace pole 22/375; no customer interruption; </t>
  </si>
  <si>
    <t>VD-2016-0926</t>
  </si>
  <si>
    <t>KENT SW STA-KENT SOLAR PV</t>
  </si>
  <si>
    <t>Relayed - 04/12/16, 0934 KentSwSta-KentSolar PV 70kV relayed, tested OK; KentSouth &amp; Kettleman PVs separated on the trouble; weather clear; line relayed during scheduled clearances for annual exercising of CBs 7222 &amp; 7232 @ KentSwSta (sw logs FR-16-1416 &amp; -1417); per eventID=12094, DTT equipment at Henrietta CB 22/CB 2 erroneously send DTT TX signals to Ken SS/ Kent Solar PV &amp; Kettleman Solar PV</t>
  </si>
  <si>
    <t>FR-2016-017</t>
  </si>
  <si>
    <t>Forced - 04/12/16, 1104 to 1329 RioOso-Brighton 230kV open-ended after RioOso CB-212 forced out to replace NG 'C' phase transducer; no customer interruption</t>
  </si>
  <si>
    <t>TE-2016-0412</t>
  </si>
  <si>
    <t>Relayed - 04/12/16, 2237 Coleman-South relayed, tested OK; South PH separated on the trouble, and Volta-South relayed, tested OK as well due to special setup in area for clearance; MOM Inskip PH (offline); confirmed coincident lightning strike in GIS Lightning Archives near structure 11/108; South PH paralleled</t>
  </si>
  <si>
    <t>RM-2016-022a</t>
  </si>
  <si>
    <t>Relayed - 04/12/16, 2237 Volta-South relayed, tested OK, same time that Coleman-South relayed, tested OK; due to Volta-Deschutes being out of service for scheduled work there was MOM Volta (4,055); lightning</t>
  </si>
  <si>
    <t>RM-2016-022b</t>
  </si>
  <si>
    <t>Forced - 04/13/16, 1833 to 1903 Caruthers-LemooreNAS-Camden 70kV de-energized due to leaning pole 44/7; no customer interruption</t>
  </si>
  <si>
    <t>FR-2016-1541</t>
  </si>
  <si>
    <t>Relayed - 04/14/16, 1748 Arco-Carneras relayed, tested OK; MOM Blackwell (163), ParamountFarms &amp; LostHills Solar; weather clear; B-G fault 7.9 mi from Arco near structure 007/119 (near ParamountFarms), +/- 0.5 mi; patrol centered around target area found no cause, no damage</t>
  </si>
  <si>
    <t>FR-2016-018</t>
  </si>
  <si>
    <t xml:space="preserve">Relayed - 04/15/16, 0549 Exchequer-Yosemite relayed, tested OK; MOM BearValley (2,504), IndianFlat (599), ArchRock, SaxonCreek &amp; Yosemite; weather clear; B-G (multi-terminal line) fault 16.5 mi from SaxonCreek twd Yosemite near structure 27/132, +/- 5 mi; fault loc 2: 1.0 mi from Mariposa SW-39 (N/O) twd BriceburgJct near structure 6/20, +/- 2 mi; </t>
  </si>
  <si>
    <t>LB-2016-007</t>
  </si>
  <si>
    <t>Forced - 04/16/16, 0515 to 1501 Butte-SycamoreCreek (Butte-Nord) forced out to replace pole 9/185 damaged by car; no customer interruption; eventID=12093</t>
  </si>
  <si>
    <t>TM-2016-020</t>
  </si>
  <si>
    <t>Relayed - 04/16/16, 1708 Helm 230kV bus relayed, tested OK; Helm 230/70kV BK1 &amp; 70kV main &amp; aux buses de-energized; TranquilitySwSta-Helm &amp; Helm-McCall 230kV lines, Helm-Stroud, Helm-Kerman, Mendota-SJ-Helm 70kV lines open ended; Westlands, Wesix &amp; Giffen 70kV taps de-energized. Adams E-Solar, Fresno Cogen, Giffen SolarSta &amp; Stroud SolarSta separated; MOM SanJoaquin (2,021), Kerman (8,372), Giffen (404), Stroud (351), Westland &amp; Wesix; weather clear; B-G fault; 1910 found Helm #1-230/70kV xfmr bk 'C' phase high side bushing flashed but no damage; owl present but flew away</t>
  </si>
  <si>
    <t>FR-2016-019a</t>
  </si>
  <si>
    <t>FR-2016-019f</t>
  </si>
  <si>
    <t>FR-2016-019c</t>
  </si>
  <si>
    <t>FR-2016-019d</t>
  </si>
  <si>
    <t>FR-2016-019b</t>
  </si>
  <si>
    <t>TRANQUILLITY SW STA-HELM</t>
  </si>
  <si>
    <t>FR-2016-019e</t>
  </si>
  <si>
    <t>Relayed - 04/16/16, 2308 RioOso-Lockeford 230kV relayed, tested OK; no customer interruption; weather clear; B-G fault 11 mi from Lockeford near structure 54/363; at structure 56/380 discovered a 3rd party climber/fatality as a result of contact w/ energized facility</t>
  </si>
  <si>
    <t>TE-2016-023</t>
  </si>
  <si>
    <t>Forced - 04/17/16, 1302 to 2016 RioOso-Lockeford 230kV forced out for safety</t>
  </si>
  <si>
    <t>TE-2016-0498a</t>
  </si>
  <si>
    <t>Forced - 04/17/16, 1305 to 2004 Brighton-Bellota 230kV forced out for safety</t>
  </si>
  <si>
    <t>TE-2016-0498b</t>
  </si>
  <si>
    <t>Relayed - 04/17/16, 1409 Kern-KernFront relayed, tested OK; MOM KernFront, DoubleC, HighSierra &amp; BadgerCreek cogens (all offline); weather clear; A-B-C fault 6.3 mi from KernPP near pole 007/110, +/- 1 mi; patrol found no cause, no damage</t>
  </si>
  <si>
    <t>MD-2016-022</t>
  </si>
  <si>
    <t>Relayed - 04/18/16, 1509 Smartville-Nicolaus #2 relayed, tested OK; MOM Beale AFB; weather clear; A-G fault 7.11 mi from Smartville near structure 07/138 (turkey vulture carcass found at 07/141 plus one flashed DE bell), +/- 1 mi; eventID=12105</t>
  </si>
  <si>
    <t>TM-2016-021</t>
  </si>
  <si>
    <t>Relayed - 04/21/16, 1021 Sobrante-Grizzly-Claremont#1 relayed, tested NG; SUS E-Portal; weather cloudy; A-G fault in Claremont; 1348 Claremont-EastPortal cleared due to NG Ohio Brass insulator on Claremont SW-333; 04/22/16, 0046 line returned to service; 0048 E-Portal restored</t>
  </si>
  <si>
    <t>PS-2016-007</t>
  </si>
  <si>
    <t>Relayed - 04/21/16, 1756 Cortina-Mendocino#1 relayed, tested OK; MOM Lucerne (4,633); weather partial overcast; A-G fault 32 mi from Mendo near structure 28/134, +/- 3 mi; grd patrol from 26/126 to 31/151 no cause found, no damage</t>
  </si>
  <si>
    <t>FU-2016-024</t>
  </si>
  <si>
    <t>Relayed - 04/22/16, 0551 Arco-Carneras relayed, tested OK; LostHills Solar &amp; Blackwell PV separated; MOM Carneras (56), Blackwell (164) &amp; ParamountFarms; weather clear; C-G fault 2 mi from Carneras near pole 15/245, +/- 1 mi; line subsequently forced out to replace flashed insulator at pole 15/250</t>
  </si>
  <si>
    <t>FR-2016-021</t>
  </si>
  <si>
    <t>Relayed - 04/22/16, 1154 Colgate-Smartville#2 relayed, tested OK; Narrows#2 PH separated; MOM Narrows (7,883); rain; A-C-G fault 5.34 mi from Smartville near structure 005/064, +/- 1 mi; 1155 Narrows#2 PH paralleled; patrol found burned down guy at structure 3/37, most likely due to previous lightning strike</t>
  </si>
  <si>
    <t>TM-2016-022</t>
  </si>
  <si>
    <t xml:space="preserve">Relayed - 04/22/16, 1246 Mendocino-Hartley relayed, tested OK; MOM UpperLake (1,332); weather clear; A-C fault 5.39 mi from Hartley near structure 17/04, +/- 1 mi; </t>
  </si>
  <si>
    <t>FU-2016-026</t>
  </si>
  <si>
    <t>Relayed - 04/22/16, 1336 Cottonwood-Benton#2 relayed, tested OK; no customer interruption; rain; A-G fault 10 mi from Cottonwood near structure 10/092, +/- 2 mi; patrol found no cause, no damage</t>
  </si>
  <si>
    <t>RM-2016-023</t>
  </si>
  <si>
    <t>Forced - 04/22/16, 1339 to 1539 Arco-Carneras (FrontierJct-Carneras) forced out to replace flashed insulator at pole 15/250 (line had relayed, tested OK earlier at 0551); eventID=12123</t>
  </si>
  <si>
    <t>MD-2016-0584</t>
  </si>
  <si>
    <t>Relayed - 04/22/16, 1548 Colgate-Smartville#1 relayed, tested OK; Narrows#1 PH separated on the trouble; MOM Narrows #1 (3,931); rain; B-G fault 6.65 mi from Smartville or 4.63 mi from ColgateSwSta near structure 004/055, +/- 1 mi; 2005 Narrows#1 PH paralleled; air patrol found no cause, no damage</t>
  </si>
  <si>
    <t>TM-2016-023</t>
  </si>
  <si>
    <t>Forced - 04/22/16, 1857 to 1936 Madison-Vaca forced out per Auburn DO request to replace NG fuse on Madison #2-115/12kV xfmr; no customer interruption</t>
  </si>
  <si>
    <t>VD-2016-1106</t>
  </si>
  <si>
    <t>Relayed - 04/22/16, 2051 Drum-Summit#2 relayed, did not test; no customer interruption; weather partial overcast; 2056 line manually tested OK, 2058 line returned to service normal; air patrol found tall skinny tree that fell into line due to wet, heavy snow</t>
  </si>
  <si>
    <t>VD-2016-018</t>
  </si>
  <si>
    <t>Relayed - 04/23/16, 0646 Exchequer-Yosemite relayed, tested OK; MOM SaxonCreek, IndianFlat (599), BearValley (2524), ArchRock &amp; Yosemite; snow; B-G fault 22.14 mi from Exchequer PH near structure 027/132 (accuracy low); updated: B-G (multi-terminal line) fault 0.05 mi from IndianFlat near structure 035/203A or 0.1 mi from Mariposa near structure 007/018 (accuracy med); patrol found no cause, no damage</t>
  </si>
  <si>
    <t>LB-2016-008</t>
  </si>
  <si>
    <t>Relayed - 04/23/16, 1407 HatCreek#1-Pit#1 relayed, tested OK &amp; HatCreek #1-Westwood de-energized; HatCreek#1 PH &amp; MegaHatCreek separated; MOM HallsFlat, Bogard (9) &amp; RisingRiver (732); weather cloudy; A-G fault 7.06 mi from HatCreek near structure 7/137, +/- 1 mi; 1540 Hat Creek #1 P.H. paralleled; patrol only found at structure 4/41 a cracked flower pot insulator</t>
  </si>
  <si>
    <t>RM-2016-024a</t>
  </si>
  <si>
    <t>RM-2016-024b</t>
  </si>
  <si>
    <t>Relayed - 04/24/16, 0244 MapleCreek-Hoopa relayed, tested OK; MOM RussRanch (2), WillowCreek (2,472) &amp; Hoopa (2,100); weather cloudy; A-B-G fault 0.25 mi from Hoopa near pole 28/10; distribution t-man reports pole 28/10 sheared off &amp; needs to be replaced due to car collision; also 60kV conductor hanging bet phases of 12kV underbuild bet 28/10 &amp; 29/00; T-man recommends isolating for safety; eventID=12127</t>
  </si>
  <si>
    <t>HM-2016-011</t>
  </si>
  <si>
    <t>Forced - 04/24/16, 0407 to 1212 Helm-Kerman (SanJoaquin-FresnoCogenJct) forced out for crew to replace damaged pole 7/0 caused by carpole; no customer interruption; eventID=12122</t>
  </si>
  <si>
    <t>FR-2016-1565</t>
  </si>
  <si>
    <t>Forced - 04/24/16, 0557 to 0559 MapleCreek-Hoopa de-energized to force out WillowCreek-Hoopa section; MOM RussRanch (2) &amp; WillowCreek (2,472); SUS Hoopa (2,100, 831,020); 0807 WillowCreek-Hoopa cleared for crew to replace pole 28/10 due to carpole; 1455 line returned to service; eventID=12127</t>
  </si>
  <si>
    <t>HM-2016-0182</t>
  </si>
  <si>
    <t>Relayed - 04/24/16, 0614 KingCity-Coburn#1 relayed, tested OK; on the trouble KingCity-Coburn#2 open ended at KingCity; MOM KingCity (4,959); weather clear; C phase fault @ KingCity 60 kV bus; accuracy based on relay data at Coburn CBs 12 &amp; 22; patrol found no cause, no damage</t>
  </si>
  <si>
    <t>ML-2016-009a</t>
  </si>
  <si>
    <t>ML-2016-009b</t>
  </si>
  <si>
    <t>Relayed - 04/24/16, 1038 Tesla-Salado#1 relayed tested OK; MOM Teichert, Granite &amp; Miller; weather clear; C-G fault 4.75 mi from Miller near structure 45/2; location correlates w/ reported grass fire &lt;30 acres in area; accuracy of location high; patrol found one broken bell at pole 44/4 on Miller #1-115kV Tap; repairs will be made through a scheduled clearance at a later date</t>
  </si>
  <si>
    <t>TE-2016-025</t>
  </si>
  <si>
    <t>Relayed - 04/24/16, 1752 Bogue-RioOso relayed, tested OK; MOM Greenleaf #1 Cogen (offline); personnel at Greenleaf report seeing a lightning strike in the area; C-G fault 0.1 mi from Bogue or 2.3 miles from Greenleaf near twr 6/54B (near Bogue) or pole 2/66 (near Greenleaf), +/- 3 mi; air patrol of Greenleaf Tap from structures 4/39 to 6/54 found no cause, no damage</t>
  </si>
  <si>
    <t>TM-2016-024</t>
  </si>
  <si>
    <t>Relayed - 04/24/16, 2344 Kingsburg-Lemoore relayed, tested NG; SUS Hardwick (2,066, 181,808); weather clear; A-B-C-G fault 2 mi from HanfordSS twd Lemoore near structure 2/5, +/- 1.0 mi; 04/25/16, 0112 Kingsburg-Hardwick returned to service restoring Hardwick; 0251 to 1531 HanfordSwSta-Lemoore cleared to replace pole 2/22 due to carpole &amp; to repair ET Wire Down bet 2/23-24; eventID=12129</t>
  </si>
  <si>
    <t>FR-2016-022</t>
  </si>
  <si>
    <t>Relayed - 04/25/16, 0902 &amp; 0910 Nicolaus-WilkinsSlough 60kV relayed, tested OK; MOM District 1001 &amp; District 1500; weather clear; B-A (multi-terminal line) fault 2.2 mi from District 1001 Tap twd KnightsLandingJct near structure 014/249 or 1.5 mi on District Tap (near customer sub) near structure 001/030, +/- 1 mi; Dist 1001 Tap subsequently forced out at 1219 to repair ET wire down bet poles 0/19-1/22 due to tree failure; eventID=12130</t>
  </si>
  <si>
    <t>VD-2016-019</t>
  </si>
  <si>
    <t>VD-2016-020</t>
  </si>
  <si>
    <t>Forced - 04/25/16, 1219 to 1706 District 1001 60kV Tap forced out to repair ET wire down bet poles 0/19-1/22 (line had relayed, tested OK 2x earlier in the day) due to tree failure; SUS District 1001; eventID=12130</t>
  </si>
  <si>
    <t>VD-2016-1109</t>
  </si>
  <si>
    <t>Forced - 04/25/16, 1230 KingCity-Coburn#1 open-ended after KingCity #1-60/12kV xfmr de-energized due to single phase condition, blown fuse; C phase fault, C phase fuse burned on BK1 high side; SUS KingCity #1-60/12kV xfmr (1,064, 53,542); 1305 KingCity #1-60/12kV xfmr cleared to replace NG high side fuse, returning KingCity-Coburn #1 to normal; 1324 all customers transferred to KingCity #3-60/12kV xfmr; ETOR for BK1 04/26</t>
  </si>
  <si>
    <t>ML-2016-010</t>
  </si>
  <si>
    <t>Relayed - 04/25/16, 1415 Tesla-StocktonCogenJct relayed, tested OK; MOM ThermalEnergy (offline), RiponCogen (offline), TeslaMotors &amp; SanJoaquin cogen (offline); weather clear; A-G fault 0.3 mi from Tesla Motors Tap, confirmed broken down guy at pole 4/15A</t>
  </si>
  <si>
    <t>TE-2016-026</t>
  </si>
  <si>
    <t>Forced - 04/25/16, 1823 to 2148 Kasson-Louise (Mossdale-Louise) forced out to repair NG guy wires at pole 4/15A (this circuit shares pole with Tesla-StocktonCogenJct that relayed earlier at 1415); no customer interruption</t>
  </si>
  <si>
    <t>TE-2016-0528</t>
  </si>
  <si>
    <t>Forced - 04/26/16, 1025 to 1225 Glenn#3 (Headgate-Hamilton) forced out to repair NG xarm at pole 7/148 due to carpole over the weekend that caused bird nesting platform to fail &amp; fall; no customer interruption</t>
  </si>
  <si>
    <t>TM-2016-0568</t>
  </si>
  <si>
    <t>Forced - 04/26/16, 1105 to 1538 KingCity-Coburn #1 open ended after KingCity CB-32 &amp; SW-67 forced out for crew safety working on KingCity #1-60/12kV xfmr; no customer interruption; replaced NG KingCity #1-60/12kV xfmr high side fuses; KingCity #1-60/12kV xfmr new ETOR is now 04/27/16 due to NG insulators</t>
  </si>
  <si>
    <t>ML-2016-0265</t>
  </si>
  <si>
    <t>Relayed - 04/27/16, 1320 &amp; 1704 Stanislaus-MelonesSwSta-Manteca#1 relayed, tested OK; MOM Frogtown (7,807) &amp; Avena (2,124); A-G fault 22.96 mi from Manteca near 30/191, accuracy high (lightning strikes recorded in vicinity at 1320); also, A-G fault 22.41 mi from Manteca near structure 31/196 (close to the previous location on structure 30/191), high accuracy (lightning strikes recorded in vicinity at 17:05); lightning at 30/192 per GIS</t>
  </si>
  <si>
    <t>TE-2016-028</t>
  </si>
  <si>
    <t>PANOCHE-EXCELSIOR SW STA #2</t>
  </si>
  <si>
    <t xml:space="preserve">Relayed - 04/27/16, 1417 Panoche-ExcelsiorSwSta#2-115kV relayed, tested OK; on the trouble Panoche Wellhead Power separated; MOM Cheney (61); lightning; 1532 Panoche Wellhead Power paralleled; B-G fault 10.8 mi from Panoche near structure 010/052, med accuracy; </t>
  </si>
  <si>
    <t>FR-2016-023</t>
  </si>
  <si>
    <t>Relayed - 04/27/16, 1447 WestPt-ValleySprings relayed, tested OK; MOM PineGrove (5,256), Electra (3,282), WestPt PH (offline, 4939) &amp; West Point; lightning; B-C-G fault 0 mi from Pine Grove Jct near pole 5/63, +/- 1.5 mi</t>
  </si>
  <si>
    <t>TE-2016-029</t>
  </si>
  <si>
    <t xml:space="preserve">Relayed - 04/27/16, 1458 Exchequer-Legrand relayed, tested OK; no customer interruption; rain, lightning; B-G fault 11.6 mi from LeGrand near structure 17/4, +/- 2 mi; </t>
  </si>
  <si>
    <t>LB-2016-009</t>
  </si>
  <si>
    <t xml:space="preserve">Relayed - 04/27/16, 1508 Gates-Panoche#1 relayed, tested OK; no customer interruption; rain, lightning; C-G fault 17 mi from Gates near structure 017/081, high accuracy; </t>
  </si>
  <si>
    <t>LB-2016-010</t>
  </si>
  <si>
    <t>Relayed - 04/27/16, 1512 Fulton-Pueblo 115kV relayed, tested OK; no customer interruption; rain, lightning in area; C-G fault 7.87 mi from SW-137 at Silverado to Monticello near structure 18/86, med accuracy; patrol found no cause, no damage</t>
  </si>
  <si>
    <t>FU-2016-027</t>
  </si>
  <si>
    <t>Relayed - 04/27/16, 1514 Schlinder-Huron-Gates &amp; StroudSwSta-Schindler 70kV lines relayed, tested OK @ same time due to a bypass setup; MOM Calflax (269); rain, lightning; B-G fault 1.2 mi from Schindler near structure 001/004, +/- 1.0 mi</t>
  </si>
  <si>
    <t>FR-2016-024</t>
  </si>
  <si>
    <t>Relayed - 04/27/16, 1650 Brighton-GrandIsland#1 relayed, tested OK; no customer interruption; rain, lightning; C-G fault 0.5 mi from Brighton near twr 0/4, +/- 1 mi; patrol found no damage</t>
  </si>
  <si>
    <t>VD-2016-021</t>
  </si>
  <si>
    <t>Relayed - 04/27/16, 1320 &amp; 1704 Stanislaus-MelonesSwSta-Manteca#1-115kV relayed, tested OK; MOM Frogtown (7,807) &amp; Avena (2,124); A-G fault 22.96 mi from Manteca near structure 30/191; accuracy of location is high (lightning strikes recorded in vicinity at 1320); also, A-G fault 22.41 mi from Manteca near structure 31/196 (close to the previous location on structure 30/191), high accuracy (Lightning strikes recorded in vicinity at 17:05); lightning at 30/192 per GIS</t>
  </si>
  <si>
    <t>TE-2016-030</t>
  </si>
  <si>
    <t xml:space="preserve">Relayed - 04/27/16, 1715 Atwater-Livingston-Merced relayed, tested OK &amp; Wilson CB-112 opened out of section &amp; reclosed by automatics; no customer interruption; rain; A-G fault 1.0 mi from AtwaterJct twd Merced near structure 010/015, med accuracy; </t>
  </si>
  <si>
    <t>LB-2016-011</t>
  </si>
  <si>
    <t>Relayed - 04/29/16, 0629 Wilson-OroLoma relayed, tested OK; on the trouble OroLoma #3-115/12kV xfmr de-energized; MOM El Nido (2,949); weather clear; C-G fault 7.0 mi from Wilson near structure 7/0, +/- 2 mi; patrol reports bird's nest &amp; possible avian contact at SW-127, structure 8/2;</t>
  </si>
  <si>
    <t>LB-2016-012</t>
  </si>
  <si>
    <t>Relayed - 04/29/16, 1911 Pittsburg-Martinez#2 relayed, tested OK; MOM Imhoff; weather clear; A-G fault 10.23 miles from Pittsburg PP near twr 009/049, +/- 2 m from Bollman  Jct; patrol found no cause, no damage</t>
  </si>
  <si>
    <t>PS-2016-006</t>
  </si>
  <si>
    <t>Relayed - 04/30/16, 0349 LowerLake-Homestake relayed, tested NG; SUS Homestake; wind; 0935 to 1743 line cleared to replace broken pole 11/13; pole was deteriorated, but failure was caused by high winds (gusts over 50mph); pole was last inspected on 10/22/15 with no tag created for pole..  only tag was for road repair; eventID=12143</t>
  </si>
  <si>
    <t>FU-2016-028</t>
  </si>
  <si>
    <t>Relayed - 05/01/16, 1044 HumBay-Hum#1-115kV relayed, tested OK; no customer interruption; HumboldtBay PP Resource #3 separated; weather clear; Humboldt Bay Gen Stn inspected Resource #3  xfmr bk, found no issues; 1105 HumBay-Hum#1 returned to service; A-G fault 3.30 mi from Humboldt (fault at same location as the #2-60kV that happened an hourlater) near pole 003/015, +/- 1 mi; 1658 Humboldt Bay PP Resource #3 paralleled; no cause, no damage found on patrol</t>
  </si>
  <si>
    <t>HM-2016-012</t>
  </si>
  <si>
    <t>Relayed - 05/01/16, 1144 HumboldtBay-Humboldt#2-60kV relayed, tested OK; no customer interruption; weather clear; A-G fault 3.46 mi from Humboldt near pole 003/015, +/- 1 mi (same fault location as that on the #1-115kV line an hour earlier); no cause, no damage found on patrol</t>
  </si>
  <si>
    <t>HM-2016-013</t>
  </si>
  <si>
    <t>Forced - 05/01/16, 1511 Mendo-Willits-FtBragg forced out for safety due to line engaged with tree causing tree fire; no customer interruption; 05/02/16, 0158 line (McGuireMillJct-FtBragg section) returned to service normal after tree in contact w/ line removed</t>
  </si>
  <si>
    <t>Relayed - 05/01/16, 1653 Stan-MelonesSS-RiverbankJctSS relayed, tested OK, remained open-ended at Stanislaus PH as designed; no customer interruption; 1654 Stanislaus CB-132 manually closed restoring line normal; weather clear; A-G fault 3.4 mi from Stanislaus PH near structure 3/21, +/- 2 mi, location corresponds to lightning strike; 1654 line normal</t>
  </si>
  <si>
    <t>TE-2016-031</t>
  </si>
  <si>
    <t>Forced - 05/02/16, 0545 to 1329 Bellota-Riverbank-MelonesSS open-ended after Riverbank CB-142 forced out to replace NG breaker failure relay; no customer interruption</t>
  </si>
  <si>
    <t>TE-2016-0538</t>
  </si>
  <si>
    <t>Forced - 05/02/16, 1552 Livermore-LasPositas forced out to replace damaged pole 3/82 due to car pole; no customer interruption; 05/03/16, 0631 line returned to service normal</t>
  </si>
  <si>
    <t>NE-2016-0435</t>
  </si>
  <si>
    <t>Forced - 05/02/16, 2055 to 2340 Salado-Newman#2 (PattersonJct-CrowsLandingJct) forced out to repair floator at pole 2/6 - tie line wire appeared to have broken off due to vibration during high winds; no customer interruption</t>
  </si>
  <si>
    <t>TE-2016-0546</t>
  </si>
  <si>
    <t>Relayed - 05/03/16, 2327 LosEsteros-Metcalf relayed, did not test by design due to UG section; no customer interruption; light rain; 5/04/16, 0105 the line returned to normal; A-G fault 13.5 mi from Metcalf near twr 013/063, +/- 3.0 mi; found flashed insulator bells at TWR 13/61 MIDDLE PHASE, will schedule hot wash</t>
  </si>
  <si>
    <t>ME-2016-003</t>
  </si>
  <si>
    <t>Forced - 05/04/16, 0917 HaasPH 230kV/13.8kV BK-1 forced out due to oil leak; Haas-Woodchuck de-energized &amp; Haas-McCall open ended; SUS Woodchuck (B/U gen energized tho); 1009 Haas-Woodchuck returned to service restoring customers; 1529 to 1558 Haas-Woodchuck de-energized for switching; SUS Woodchuck (B/U gen had problemsper ILIS 16-0033861); 1556 Haas PH 230/13.8kV BK-1 returned to service, oil leak repaired; 1606 all customers restored &amp; all equipment returned normal</t>
  </si>
  <si>
    <t>FR-2016-1587c</t>
  </si>
  <si>
    <t>Forced - 05/04/16, 0917 HaasPH 230kV/13.8kV BK-1 forced out due to oil leak; Haas-Woodchuck de-energized &amp; Haas-McCall open ended; SUS Woodchuck (B/U gen energized tho); 1009 Haas-Woodchuck returned to service restoring customers; 05/05/16, 1529 to 1558 Haas-Woodchuck de-energized for switching; SUS Woodchuck (B/U gen had problemsper ILIS 16-0033861); 1556 Haas PH 230/13.8kV BK-1 returned to service, oil leak repaired; 1606 all customers restored &amp; all equipment returned normal</t>
  </si>
  <si>
    <t>FR-2016-1587a</t>
  </si>
  <si>
    <t>Relayed - 05/04/16, 1615 Caruthers-LemooreNAS-Camden relayed, tested OK; no customer interruption; weather cloudy; A-B fault 16.4 mi from Caruthers, relay data matches location where debris (black plastic from nearby strawberry field) was found at structure 55/15 (external contact); line subsequently forced out at 2010 to remove the plastic sheeting; eventID=12153</t>
  </si>
  <si>
    <t>FR-2016-025</t>
  </si>
  <si>
    <t>Forced - 05/04/16, 2010 to 2014 Caruthers-Lemoore NAS-Camden forced out to remove black plastic from nearby strawberry field on pole 55/15; no customer interruption, line had previously relayed, tested OK at 1615 earlier in day; eventID=12153</t>
  </si>
  <si>
    <t>FR-2016-0504</t>
  </si>
  <si>
    <t>MERCY SPRINGS SW STA-CANAL-ORO LOMA</t>
  </si>
  <si>
    <t>Forced - 05/04/16, 2019 to 2023 MercySpringsSS-Canal-OroLoma (MercySpringsSS-OroLoma sect) forced out to open MS SW-47 while de-energized, establishing clearance for replacing pole 8/3 due to tractor damage; MOM MercySprings (SLWD); 2037 MS-Oro Loma sect cleared to replace pole 8/3; 2344 line normal; eventID=12152</t>
  </si>
  <si>
    <t>LB-2016-0394</t>
  </si>
  <si>
    <t>Relayed - 05/05/16, 0903 Kingsburg-Lemoore relayed, tested OK; MOM Hardwick #1-70/12kV xfmr (2,064); weather clear; A-C then evolved into  A-B-C fault 14.9 mi from Kingsburg near structure 14/8, +/- 1 mi</t>
  </si>
  <si>
    <t>FR-2016-026</t>
  </si>
  <si>
    <t>Relayed - 05/05/16, 0917 CoCo-Balfour relayed, tested NG; SUS Marsh &amp; Briones; MOM Balfour (817); weather clear; C-G fault 2.1 mi from CoCo Sub near pole 002/046, +/-1.5 mi; 1121 CoCo-DuPont forced out due to burnt DuPont SW-25; SUS DuPont; 1236 CoCo-DuPont energized; 1244 Balfour-DuPontJct returned to service restoring Marsh &amp; Briones; 1253 to 1548 CoCo-DuPontJct cleared to cut in clear DuPont SW-25 line side PT, replace broken insulator at pole A2/48 &amp; clean DuPont SW-25; 1603 CoCo-Balfour normal</t>
  </si>
  <si>
    <t>PS-2016-008</t>
  </si>
  <si>
    <t>Relayed - 05/05/16, 1020 ClearLake-Konocti relayed, tested OK; no customer interruption; lightning; C-G fault 8.7 mi from Clearlake near pole 019/008, +/- 1 mi; patrol found no damage</t>
  </si>
  <si>
    <t>FU-2016-029a</t>
  </si>
  <si>
    <t>Relayed - 05/05/16, 1022 ClearLake-Konocti relayed, locked out; lightning; 1042 line manually tested OK; A-C-G fault 4.4 mi from Clearlake near pole 015/011, +/- 1 mi; patrol found no damage</t>
  </si>
  <si>
    <t>FU-2016-029b</t>
  </si>
  <si>
    <t>Forced - 05/05/16, 1144 to 1819 Mendocino-Redbud 115kV forced out due to two floators at Lucerne sub SW-325; no customer interruption</t>
  </si>
  <si>
    <t>FU-2016-0479</t>
  </si>
  <si>
    <t>Relayed - 05/05/16, 1317 ClearLake-Hopland relayed, tested OK; MOM Granite; lightning; A-B-C fault 0.7 mi from Clear Lake near pole 10/16, +/- 0.5 mi; patrol found no damage</t>
  </si>
  <si>
    <t>FU-2016-030</t>
  </si>
  <si>
    <t>Forced - 05/05/16, 1449 to 1929 StocktonA#1 (Channel-Rough&amp;Ready) forced out for safety to repair damaged 12kV underbuild; no customer interruption</t>
  </si>
  <si>
    <t>TE-2016-0548</t>
  </si>
  <si>
    <t>Relayed - 05/05/16, 1514 Midway-Kern #4 relayed, tested OK; MOM Bakersfield #3-230/21kV xfmr (8,357); lightning; A-G fault 2.7 mi from Midway near twr 2/18, +/- 0.5 mi; patrol found no cause, no damage</t>
  </si>
  <si>
    <t>MD-2016-023</t>
  </si>
  <si>
    <t>Relayed - 05/05/16, 1528 TM-Butte #1 relayed, tested OK; MOM ChicoB (8,624); lightning; A-G fault 15.79 mi from TM near pole 15/243, +/- 1 mi; patrol +/- 1.5 miles centered around target found no cause or damage, but several lightning strikes in area per GIS</t>
  </si>
  <si>
    <t>TM-2016-025</t>
  </si>
  <si>
    <t>FR-2016-1587b</t>
  </si>
  <si>
    <t>Relayed - 05/05/16, 1917 Schindler-Huron-Gates &amp; StroudSS-Schindler relayed, tested NG (lines effectively one due to scheduled B&amp;C of Schindler CB-32); SUS Calflax (269, 62,320); rain; A-B-C fault 2.7 mi from Calflax twd Huron near structure 11/9, +/- 2 mi; 2231 Schindler-Calflax tested NG; 2315 Gates-Calflax tested OK, restoring Calflax; 05/06/16, 0520 to 1711 StroudSS-Schindler cleared to repair 2 phases ET wire down &amp; replace insulators bet poles 6/5-7 due to lightning; eventID=12162</t>
  </si>
  <si>
    <t>FR-2016-027a</t>
  </si>
  <si>
    <t>Relayed - 05/05/16, 1917 Schindler-Huron-Gates &amp; StroudSS-Schindler relayed, tested NG (lines effectively one due to scheduled B&amp;C of Schindler CB-32); SUS Calflax (269, 62,320); rain; A-B-C fault 2.7 mi from Calflax twd Huron near structure 11/9, +/- 2 mi; 2231 Schindler-Calflax tested NG; 2315 Gates-Calflax tested OK, restoring Calflax; 05/06/16, 0520 to 1711 StroudSS-Schindler cleared to repair 2 phases ET wire down &amp; replace insulators bet poles 6/5-7 due to lightning</t>
  </si>
  <si>
    <t>FR-2016-027b</t>
  </si>
  <si>
    <t>Relayed - 05/05/16, 1946 Helm-Stroud relayed, manually tested OK; no customer interruption; rain in area; A-B-C-G fault 3.4 mi from Helm sub near structure 003/007, +/- 0.5 mi; air patrol found flashed insulators @ pole  4/8; LCN created to replace</t>
  </si>
  <si>
    <t>FR-2016-028</t>
  </si>
  <si>
    <t>Relayed - 05/05/16, 2127 OroLoma-Mendota (OroLoma-Tomatek) relayed, tested OK; MOM Firebaugh (3,318); rain in area; A-B-C fault 11 mi from OroLoma or 2.5 mi from PosoJct twd OroLoma near pole 048/12, +/- 3 mi; air patrol found pole  51/5 splintered; OK for service, LCN created to replace</t>
  </si>
  <si>
    <t>LB-2016-013</t>
  </si>
  <si>
    <t>Relayed - 05/05/16, 2208 Kingburg-Lemoore relayed, tested OK; MOM Hardwick (2,053); heavy rain in area; A-B-C fault 6.4 mi from Kingsburg near structure 5/13, +/- 1.5 mi; GIS Lightning Archives shows coincident strike on Hardwick Tap adjacent to structure 2/4; air patrol found flashed insulators @ poles 5/16 &amp; 6/1; LCN created to replace</t>
  </si>
  <si>
    <t>FR-2016-029</t>
  </si>
  <si>
    <t>Relayed - 05/06/16, 1149 Martin 230/115kV BK-7 relayed, did not test due to NG 'A' phase tertiary potential; no customer interruption; weather overcast; 1543 xfmr cleared to cut A phase potential clear; 05/07/16, 0145 Martin 230/115kV BK-7 returned to service after crew removed NG 'A' phase tertiary PT</t>
  </si>
  <si>
    <t>Relayed - 05/06/16, 1615 Temblor-SLO relayed, tested OK; MOM CarrizoPlains (331); lightning; A-G fault 36 mi from SLO or 2 mi from Carrizo Plains twd SLO near pole 022/131, +/- 3 mi; patrol found flashed insulators at structure 21/128; LCN created to replace</t>
  </si>
  <si>
    <t>MD-2016-024</t>
  </si>
  <si>
    <t>Relayed - 05/06/16, 1736 Arco-Cholame relayed, tested NG; MOM BerrendaA, BerrendaC, Antelope (173) &amp; DevilsDen (172); SUS Cholame  (1,532, 1,019,103); lightning; A-B-C fault 0.5 mi from BerrendaJct twd Cholame near pole 008/94, +/- 1 mi; 2249 BerrendaJct-Cholame cleared to replace insulators at 9/96, 9/97 &amp; 9/98 &amp; reframe pole 9/98; 05/07/16, 0430 BerrendaJct-Cholame manually tested NG; MOM DevilsDen, BerrendaA, BerrendaC &amp; Antelope (173); terrain muddy, difficulty navigating area; 0950 BerrendaJct-Cholame cleared to replace insulators at 9/102 &amp; reframe 10/103, replace broken poles 10/106 &amp; 10/107; 2044 Arco-BerrendaJct de-energized to test Arco-Cholame; MOM DevilsDen (173); 2045 Arco-Cholame returned to service restoring DevilsDen &amp; Cholame; eventID=12163</t>
  </si>
  <si>
    <t>MD-2016-0641</t>
  </si>
  <si>
    <t>Relayed - 05/06/16, 1802 Kern-Tevis-Stockdale relayed, tested OK; MOM Tevis #1-115/21kV xfmr (7,149), Stockdale #1 &amp; #4-115/12kV xfmrs (4,437 &amp; 1,311); lightning; A-G fault 12 mi from KernPP near pole A015/199, +/- 2 mi; air patrol found no cause, no damage; routine air patrol of entire line is scheduled next month in June</t>
  </si>
  <si>
    <t>MD-2016-025</t>
  </si>
  <si>
    <t>Relayed - 05/07/16, 0457 Herdlyn-Balfour relayed, tested OK; MOM MiddleRiver (239), McDonald Island &amp; Westside; weather clear; B-G fault 14 mi from Herdlyn near pole 05/103, accuracy low; patrol of entire line found nothing; follow up report on 12/15/16 reported "3rd party contact"</t>
  </si>
  <si>
    <t>TE-2016-032</t>
  </si>
  <si>
    <t xml:space="preserve">Relayed - 05/07/16, 1314 Corona-Lakeville relayed, tested OK after carpole hit down guy at 2/2; no customer interruption; rain; C-G fault 1.88 mi Lakeville near pole 001/012, +/- 0.3 mi; will create tag to replace down guy at a future date  </t>
  </si>
  <si>
    <t>FU-2016-031</t>
  </si>
  <si>
    <t>Relayed - 05/07/16, 1541 &amp; 1543 MercySpringsSS-Canal-OroLoma relayed, tested OK; MOM MercySprings (2,043, but reported in DRS as Ortiga, 2,984); rain; C-G fault 1 mi from  Mercy Springs Jct twd Oro Loma  near pole 011/008, +/- 1 mi; 1543 relay=C-G fault 1.5 mi from  MercySpringsJct twd OroLoma  near pole 011/003, +/- 1 mi;  air patrol of entire line found no cause, no damage</t>
  </si>
  <si>
    <t>LB-2016-014a</t>
  </si>
  <si>
    <t>LB-2016-014b</t>
  </si>
  <si>
    <t>Relayed - 05/08/16, 0550 Bellota-Riverbank-MelonesSS relayed, tested OK; Tulloch PH separated on the trouble; weather clear; 0654 Tulloch PH paralleled; B-G fault 1.7 mi from Riverbank near structure 18/7 (low accuracy); ground patrol found no cause, no damage</t>
  </si>
  <si>
    <t>TE-2016-033</t>
  </si>
  <si>
    <t>Forced - 05/09/16, 1116 to 1339 Diablo-Gates #1-500kV forced out to perform emergency repairs to Diablo CB-722 breaker failure relay; P15 limited to: LBN=Pbase +IRAS - 150MW, LBS=Pbase+IRAS-1,150MW &amp; MWN=Pbase+IRAS-2600MW</t>
  </si>
  <si>
    <t>DW-2016-0509</t>
  </si>
  <si>
    <t>Relayed - 05/10/16, 1118 ClearLake-Konocti relayed, manually tested OK; no customer interruption; weather clear; A-G fault 0.55 mi from Clear Lake near pole 012/001, +/- 0.2 mi; found flashed insulator @ pole 11/13 due to bird contact</t>
  </si>
  <si>
    <t>FU-2016-032</t>
  </si>
  <si>
    <t>Relayed - 05/12/16, 1750 McCall-Malaga relayed, tested NG; SUS AirProducts, RioBravo (Fresno) &amp; RanchersCotton (1,692, 67,656); weather clear; broken pole 19/9 due to smoke from nearby tire fire that x-phased ET and let to damaged guy wires, but no ET wire down; C-G fault 1.62 mi from Malaga near structure 9/10, +/- 0.5 mi; 1852 Malaga-Air ProductsJct manually tested OK, restoring AirProducts, RioBravo (Fresno) &amp; RanchersCotton; 2047 McCall-AirProducts Jct cleared for crew to repair damaged pole; 05/13/16, 0833 line returned to service normal; eventID=12172</t>
  </si>
  <si>
    <t>FR-2016-032</t>
  </si>
  <si>
    <t>Relayed - 05/15/16, 0718 KingsRiver-Sanger-Reedley relayed, tested OK; MOM KingsRiver PH (offline) &amp; Rainbow (4,227); weather clear; A-G fault 2.5 mi from Sanger near pole 032/171, +/- 1 mi; patrol found no cause, no damage</t>
  </si>
  <si>
    <t>FR-2016-033</t>
  </si>
  <si>
    <t>Relayed - 05/17/16, 0130 Watsonville-Salinas relayed, tested NG; Salinas-Lagunitas (Gabilan-Lagunitas) &amp; Lagunitas 60kV tap de-energized due to Salinas sub abnormal setup for AFW ML-2016-0090; SUS Gabilan (7,696, 1,008,304) &amp; Lagunitas; weather clear; A-G fault 1.0 mi from Salinas near 0/16; 0355 Gabilan-Lagunitas energized, restoring Gabilan &amp; Lagunitas; 0846 Lagunitas-Salinas cleared for crew to make repairs to damaged pole 25/316 caused by car (CHP chase); 1454 line returned to service; eventID=12175</t>
  </si>
  <si>
    <t>ML-2016-0330</t>
  </si>
  <si>
    <t>ML-2016-011</t>
  </si>
  <si>
    <t>Relayed - 05/18/16, 0224 W-C relayed, tested OK, remained open ended at Wishon; on trouble AG Wishon PH islanded feeding SJ#2 &amp; SJ#3-PHs; MOM Auberry (4,937); weather clear; 0250 W-SJ#3 &amp; AG Wishon unit #4 removed from service de-energizing island; MOM AG Wishon PH, SJ#3 PH (offline; 1,866), SJ#2 PH (offline; 1,048)) CraneValley PH (offline) &amp; SJPH #1A (offline); 0253 Wishon 70kV bus energized restoring AG Wishon PH &amp; SJPH #1A; 0254 W-SJ#3 returned to service restoring SJPH#3, SJPH#2 &amp; CraneValley PH; C-G fault 12.5 mi from Coppermine; patrol found flashed insulator at 9/70, LCN created to replace; Protection to be installing UV relays @ Wishon</t>
  </si>
  <si>
    <t>FR-2016-034</t>
  </si>
  <si>
    <t>FR-2016-035</t>
  </si>
  <si>
    <t>Forced - 05/19/16, 0735 to 1349 Tesla-StocktonCogenJct (Ripon Cogen tap) forced out to install additional pole bet poles 22/14-15; no customer interruption</t>
  </si>
  <si>
    <t>TE-2016-0587</t>
  </si>
  <si>
    <t>Relayed - 05/20/16, 1241 Reedley-Orosi relayed, tested OK; MOM SandCreek (1,654) &amp; Dunlap (1,636); weather clear; A-C fault 5 mi from Reedley near structure 5/1, +/- 1.5 mi; ILIS report for Reedley underbuild states bee netting got into both ET &amp; ED</t>
  </si>
  <si>
    <t>FR-2016-036</t>
  </si>
  <si>
    <t>Relayed - 05/20/16, 1524 Drum-Spaulding relayed, did not test by design; no customer interruption, Spaulding#1 PH separated out of section; weather storm; 1529 line manually tested OK &amp; returned to service; B-C fault 4 mi from Drum PH near structure 004/092, +/- 1 mi; coincident strike shown in GIS near structure 004/092; patrol found no damage</t>
  </si>
  <si>
    <t>VD-2016-022</t>
  </si>
  <si>
    <t>Relayed - 05/20/16, 1555 Drum-Higgins relayed, tested OK; no customer interruption; on the trouble ChicagoPark &amp; DutchFlat PHs separated; storm; A-G fault 28.4 mi from Drum or 0.7 mi from Higgins near structure 027/205, +/- 2 mi; coincident strike shown in GIS near structure 25/196, just over 2 mi from Higgins</t>
  </si>
  <si>
    <t>VD-2016-023</t>
  </si>
  <si>
    <t>Relayed - 05/20/16, 1809 Dixon-Vaca#2 relayed, tested OK; MOM Batavia &amp; MainePrairie; lightning; A-B-C fault 12.0 mi from VD near structure 012/255, +/- 2 mi; GIS Lightning Archives shows coincident strike near structures 16/353 &amp; 14/301; found flashed insulators due to lightning, LCN created to repair</t>
  </si>
  <si>
    <t>VD-2016-024</t>
  </si>
  <si>
    <t>Relayed - 05/21/16, 0615 Cortina #4 relayed, tested OK; MOM Maxwell (1,157) &amp; Rice (1,225); weather cloudy; A-B-C fault, multi-tap line, 29.3 mi from Cortina near 029/547 (near Rice SW-39), or 27.5 mil from Cortina near 027/515 (near Colusa SW-69) or 27.15 mi from Cortina near D026/500 (near WilsonAve SW-57), +/- 2.0 mi; inside Rice sub actually on Glenn #2 at C29/554 found flashed insulators probably due to earlier lightning strike; created LCN to replace</t>
  </si>
  <si>
    <t>TM-2016-029</t>
  </si>
  <si>
    <t>Relayed - 05/21/16, 1050 CoCo-DeltaSwYd open-ended after CoCoPP CB-60 tripped; low voltage seen from BuenaVista Windmaster Corp (BVWC) b/4 tripping; BVWC separated; light rain, no customer interruption; 1111 line returned normal after no trouble found; 1515 BVWC paralleled; no fault, it appears there was a problem in one of the electromechanical relays (Zone 2 distance carrier relay cut out); subsequent report out from System Protection on daily call of 06/21/16 confirmed a loose wire connection at one of the relay terminals most likely was responsible for the trip</t>
  </si>
  <si>
    <t>PS-2016-009</t>
  </si>
  <si>
    <t>Forced - 05/22/16, 1446 to 1840 Dixon-Vaca#2 (DixonJct-DixonCanning) forced out to replaced flashed insulators at poles 14/309 &amp; 16/346; no customer interruption; line had relayed, tested OK yesterday due to confirmed lightning strike that flashed the insulators</t>
  </si>
  <si>
    <t>VD-2016-1168</t>
  </si>
  <si>
    <t>Relayed - 05/22/16, 1716 MossLanding-Coburn relayed, tested OK; no customer interruption; weather clear; "Metz" fire in area; A-G fault 10.75 mi from Coburn near C27/107, +/- 5 mi; insulators inspected, will schedule dry wash</t>
  </si>
  <si>
    <t>ML-2016-012</t>
  </si>
  <si>
    <t>Relayed - 05/23/16, 2303 RioBravo 115/12kV BK-3 relayed, did not test by design; on the trouble RioBravo 115kV bus sect 'E' de-energized &amp; Shafter-RioBravo remained open-ended due to animal contact (CAT ACROSS TERITARY CT); SUS RioBravo 115/12kV BK-3 (CESO=2,073, CMIN=332,006); weather clear; 05/24/16, 0128 RioBravo BK-3 returned to service</t>
  </si>
  <si>
    <t>MD-2016-026</t>
  </si>
  <si>
    <t>Relayed - 05/24/16, 1018 Colgate-Alleghany relayed, tested NG; 1020 Colgate-PikeCity manually tested OK; MOM ColumbiaHill (1,134) &amp; PikeCity (439); SUS Alleghany (CESO=1,224; CMIN=524,454); weather cloudy; B-C fault 16.8 mi from ColgateSS near 016/447, +/- 2 mi; 1254 to 1944 PlumValley-BuhlRanch cleared to repair 3 phases of ET wire down bet 19/535-536 due to 3rd party tree trimmers felling tree into line; SH&amp;C notified; eventID-12194</t>
  </si>
  <si>
    <t>TM-2016-030</t>
  </si>
  <si>
    <t>Relayed - 05/24/16, 1048 WestPt PH CB-12 tripped open ending WP-VS at WP due to HPE; SUS WP #1-60/12kV xfmr (1,777); weather clear; 1120 manually closed WP CB 12, returning WP-VS &amp; WP #1-60/12kV xfmr normal; per ILIS, HYDRO PLANNED TIGER CREEK OUTAGE- HYDRO TECH INADVERTENTLY TRIPPED CB12</t>
  </si>
  <si>
    <t>TE-2016-034</t>
  </si>
  <si>
    <t>Relayed - 05/24/16, 1527 Fulton-Hopland relayed, tested OK; no customer interruption; rain, lightning; relay mis-coordination due to loss of 115kV line &amp; xfmr at Hopland; eventID=12192</t>
  </si>
  <si>
    <t>FU-2016-033a</t>
  </si>
  <si>
    <t>Relayed - 05/24/16, 1527 Mendocino-PhiloJct-Hopland relayed, tested OK; no customer interruption; rain, lightning; A-B-C fault 4.75 mi from Hopland twd PhiloJct near 017/002, +/- 2 mi;</t>
  </si>
  <si>
    <t>FU-2016-033c</t>
  </si>
  <si>
    <t>Relayed - 05/24/16, 1527 Ukiah-Hopland-Cloverdale relayed, tested OK; on the trouble Aidlin units #1 &amp; #2 separated out of section; no customer interruption; rain, lightning; 1559 Aidlin unit#1 paralleled; 1600 Aidlin unit#2 paralleled; A-B-C fault 4.75 mi from Hopland twd Ukiah near 011/104, +/- 2 mi;</t>
  </si>
  <si>
    <t>FU-2016-033b</t>
  </si>
  <si>
    <t>Relayed - 05/24/16, 1706 Keswick-Trinity relayed, tested OK; MOM FrenchGulch (335); rain &amp; lightning; A-C-G fault 5.8 mi from Keswick twd Trinity near 005/074, +/- 1.0 mi; patrol found flashed insulator string at 22/161 on the Trinity-Cottonwood due to lightning - at this location the line runs adjacent to Keswick-Trinity which had a coincident relay, test OK</t>
  </si>
  <si>
    <t>RM-2016-025a</t>
  </si>
  <si>
    <t>Relayed - 05/24/16, 1706 Trinity-Cottonwood relayed, tested OK; no customer interruption; rain, lightning; A-G fault 20.6 mi from Cottonwood near 20/148, +/- 3 mi; patrol found flashed insulator string at 22/161 on the Trinity-Cottonwood due to lightning - at this location the line runs adjacent to Keswick-Trinity which had a coincident relay, test OK</t>
  </si>
  <si>
    <t>RM-2016-025b</t>
  </si>
  <si>
    <t>Relayed - 05/25/16, 0546 Palermo-Pease relayed, tested OK; no customers affected; weather is clear; C-G fault 3.8 mi from Palermo near 003/028, +/- 2 mi; patrol found broken insulator bell at 2/21, also found flashed insulators at 14/44, created LCNs to replace</t>
  </si>
  <si>
    <t>TM-2016-031</t>
  </si>
  <si>
    <t>Relayed - 05/25/16, 1339 FrenchMeadows-MiddleFork relayed, tested OK; on the trouble HellHole PH separated; MOM FrenchMeadows PH (offline); weather cloudy</t>
  </si>
  <si>
    <t>VD-2016-025</t>
  </si>
  <si>
    <t>Relayed - 05/26/16, 0918 Coburn-OilFields#2 open-ended after OilFields CB-382 tripped, reclosed by autos; SargentCanyon separated, re-paralleled @ 1005; weather clear; while switching stn electrician opened 60kV main bus potential instead of 12kV xfmr potential resulting in tripping CB due to UV; eventID=12198</t>
  </si>
  <si>
    <t>ML-2016-013</t>
  </si>
  <si>
    <t>Forced - 05/26/16, 1433 ElDorado-MissouriFlat#2 open-ended after ElDorado CB-320 forced out from scheduled work due to 'B' phase PT oil leak; ETOR 06/01; 05/27/16, 0342 ElDorado CB-320 returned to service after crews repaired leak</t>
  </si>
  <si>
    <t>VD-2016-0757</t>
  </si>
  <si>
    <t>Relayed - 05/27/16, 1121 Glenn#2 relayed, tested NG; SUS Hamilton 'A' (CESO=1,094; CMIN=77,674) &amp; Jacinto (CESO=1,091; CMIN=43,225); weather clear; 1150 Rice-Jacinto manually tested OK restoring Jacinto; B-G, then evolved into A-B-C fault 2.3 mi from Glenn near 002/043, +/- 2.5 mi; 1230 HamiltonJct-HamiltonA Jct manually tested OK restoring HamiltonA; 1409 to 1758 Glenn-HamiltonA cleared to repair burnt pole 2/48</t>
  </si>
  <si>
    <t>TM-2016-032</t>
  </si>
  <si>
    <t>Relayed - 05/27/16, 1517 Bridgeville-Garberville relayed, tested OK, Garberville-Laytonville de-energized &amp; Garberville SVC tripped; MOM Garberville, FtSeward (339), Fruitland (1,137) &amp; Kekawaka Cogen (offline); weather clear; 1528 Garberville SVC returned to service; A-B (multi-tap line) fault 3.3 mi from Garberville near 32/8 or 0.75 mi from FtSeward near 6/11, +/- 1 mi; patrol found loose guy wire contacted conductors at pole 34/6</t>
  </si>
  <si>
    <t>HM-2016-014a</t>
  </si>
  <si>
    <t>Relayed - 05/27/16, 1517 Bridgeville-Garberville relayed, tested OK, Garberville-Laytonville de-energized &amp; Garberville SVC tripped; MOM Garberville, FtSeward (339), Fruitland (1,137) &amp; Kekawaka Cogen (offline); weather clear; 1528 Garberville SVC returned to service; caused by loose guy wire that came in contact w/ conductors at pole 34/6</t>
  </si>
  <si>
    <t>HM-2016-014b</t>
  </si>
  <si>
    <t>Relayed - 05/30/16, 0426 ML-LB relayed, tested OK, remained open ended at Moss as designed; 0431 path restored; 0432 line normal; DCPP notified, weather clear; from fault recorder at LB, A-G fault, but location will be delayed; line relayed, tested OK again a few mins later at 0557; 0839 Sys Prot reports fault ~1 mi from MLPP, +/- 1 mi; patrol 3 mi out of Moss complete, found no definitive cause for earlier relays; however found dirty insls from 1/1 to 1/17 &amp; possible tracking at 1/6; 1316 emergency forced hot wash of line begun</t>
  </si>
  <si>
    <t>ML-2016-016</t>
  </si>
  <si>
    <t>Relayed - 05/30/16, 0557 ML-LB relayed, tested OK, remained open ended at Moss as designed; 0602 path restored; 0603 line normal; DCPP notified, weather clear; from fault recorder at LB, A-G fault, but location will be delayed; line previously relayed, tested OK a few mins earlier @ 0426; 0839 Sys Prot reports fault ~1 mi from MLPP, +/- 1 mi; patrol 3 mi out of Moss complete, found no definitive cause for earlier relays; however found dirty insls from 1/1 to 1/17 &amp; possible tracking at 1/6; 1316 emergency forced hot wash of line begun</t>
  </si>
  <si>
    <t>ML-2016-014</t>
  </si>
  <si>
    <t>Relayed - 05/31/16, 1709 Taft 70kV bus relayed by differential, tested OK due to hawk contact at SW-35 (broken, charred bell insulator on switch); weather clear; Maricopa W-Solar separated; Taft #1&amp;#2 115/70kV xfmr bks open-ended on low side; Carneras-Taft, Taft-ElkHills, Taft-Maricopa, Maricopa-Copus, Taft-Cuyama #1&amp;#2, and Celeron, Midway Pipeline South, Texaco BuenaVista Hills, SolarTannehill, Moco, Cadet, Gardner, Pentland &amp; Texaco Basic School taps de-energized; MOM Celeron, McKittrick (115), Midway Pipeline South, ElkHills (829), Texaco Buena Vista Hills, SolarTannehill, BerryPetroleum, Moco, Cadet Cogen, Maricopa (689), Gardner, Basic School Pumping Station, Pentland &amp; Copus (212); SUS Cuyama (CESO=820, CMIN=157,440); 1918 Maricopa W-Solar paralleled; 2002 to 2022 Taft-Cuyama #1 &amp; #2 de-energized for safety to close Cuyama SW-35 &amp; -45 dead; 2022 Cuyama restored; eventID=12207 &amp; 12212</t>
  </si>
  <si>
    <t>MD-2016-027e</t>
  </si>
  <si>
    <t>MD-2016-027f</t>
  </si>
  <si>
    <t>Relayed - 05/31/16, 1709 Taft 70kV bus relayed by differential, tested OK due to hawk contact at SW-35 (broken, charred bell insulator on switch); weather clear; Maricopa W-Solar separated; Taft #1&amp;#2 115/70kV xfmr bks open-ended on low side; Carneras-Taft, Taft-ElkHills, Taft-Maricopa, Maricopa-Copus, Taft-Cuyama #1&amp;#2, and Celeron, Midway Pipeline South, Texaco BuenaVista Hills, SolarTannehill, Moco, Cadet, Gardner, Pentland &amp; Texaco Basic School taps de-energized; MOM Celeron, McKittrick (115), Midway Pipeline South, ElkHills (829), Texaco Buena Vista Hills, SolarTannehill, BerryPetroleum, Moco, Cadet Cogen, Maricopa (689), Gardner, Basic School Pumping Station, Pentland &amp; Copus (212); SUS Cuyama (CESO=820, CMIN=157,440); 1918 Maricopa W-Solar paralleled; 2002 to 2022 Taft-Cuyama #1 &amp; #2 de-energized for safety to close Cuyama SW-35 &amp; -45 dead; 2022 Cuyama restored; DC power supply to the reclose ckt of Cuyama MOASs 35 &amp; 45 was loose w/ only 7 VDC reads - DC fuse holder was bent; eventID=12207 &amp; 12212</t>
  </si>
  <si>
    <t>MD-2016-027b</t>
  </si>
  <si>
    <t>MD-2016-027c</t>
  </si>
  <si>
    <t>MD-2016-027d</t>
  </si>
  <si>
    <t>MD-2016-027a</t>
  </si>
  <si>
    <t>Forced - 06/01/16, 1217 to 1625 Spaulding-Summit (Tamarack-Summit section) forced out to reattach center phase floater at pole 14/474; no customer interruption</t>
  </si>
  <si>
    <t>VD-2016-1171</t>
  </si>
  <si>
    <t>Relayed - 06/01/16, 2231 Stanislaus-MelonesSS-RiverbankJctSS relayed, tested OK; no customer interruption; weather clear; A-G fault 1.4 mi from Riverbank Jct near tower 25/146; patrol found dead bird (egret) at 26/152; no damage to equipment</t>
  </si>
  <si>
    <t>TE-2016-036</t>
  </si>
  <si>
    <t>Forced - 06/02/16, 0752 to 1349 Newark-Livermore open-ended after Livermore CB-62 forced out for crew to repair NG ground relay circuit; no customer interruption</t>
  </si>
  <si>
    <t>NE-2016-0522</t>
  </si>
  <si>
    <t>Forced - 06/02/16, 1207 to 1720 CHCSS-Salinas-Soledad#1 open-ended after Salinas CBs 1322 &amp; 1332 opened per O.E. recommendation for voltage mitigation at Dolan Road due to emergency distribution work associated with yesterday's outage at Dolan Road</t>
  </si>
  <si>
    <t>ML-2016-0602a</t>
  </si>
  <si>
    <t>Forced - 06/02/16, 1208 to 1721 CHCSS-Salinas-Soledad#2 open-ended after Salinas CBs 1522 &amp; 1532 opened per O.E. recommendation for voltage mitigation at Dolan Road due to emergency distribution work associated with yesterday's outage at Dolan Road</t>
  </si>
  <si>
    <t>ML-2016-0602b</t>
  </si>
  <si>
    <t>Forced - 06/02/16, 2105 to 2115 Ignacio-MI#2 forced out per Central D.O. request; no customer interruption; 2115 line returned to service restoring Skaggs Island</t>
  </si>
  <si>
    <t>FU-2016-0546</t>
  </si>
  <si>
    <t>Relayed - 06/04/16, 1630 Glenn#3 relayed, tested OK; MOM Anita (2,968), Headgate (offline) &amp; Capay (1,142); weather partial overcast; C-G fault 15.9 mi from Glenn near 015/271, +/- 2 mi; patrol of entire line found no cause, no damage</t>
  </si>
  <si>
    <t>TM-2016-034</t>
  </si>
  <si>
    <t>Relayed - 06/04/16, 1727 Henrietta-Lemoore relayed, tested OK; MOM Lemoore (11,523), Leprino &amp; Candlewick; controlled burn UNDER LINE BY FIRE CHIEF IN REGARDS TO RIVER INCIDENT FIRE; weather hot; insulators inspected, no further action required</t>
  </si>
  <si>
    <t>FR-2016-037</t>
  </si>
  <si>
    <t>Forced - 06/04/16, 1733 LeGrande CB-112 forced out open-ending LeGrande-Dairyland due to burnt accessory wiring inside cabinet; no customer interruption; 06/05/16, 0051 LeGrande CB-112 returned to service after repairs made to wiring</t>
  </si>
  <si>
    <t>LB-2016-0442</t>
  </si>
  <si>
    <t>Relayed - 06/04/16, 1832 Henrietta-Lemoore relayed, tested OK; MOM Lemoore (11,523), Leprino &amp; Candlewick; controlled burn UNDER LINE BY FIRE CHIEF IN REGARDS TO RIVER INCIDENT FIRE; weather hot</t>
  </si>
  <si>
    <t>FR-2016-038</t>
  </si>
  <si>
    <t>Relayed - 06/05/16, 0524 Guernsey-Henrietta relayed, tested OK; MOM Kansas South Solar (offline), JacobsCorner (1,697), Guernsey (1,163), Armstrong &amp; Reserve Oil; weather clear; full line patrol found no cause, no damage</t>
  </si>
  <si>
    <t>FR-2016-039</t>
  </si>
  <si>
    <t>Relayed - 06/05/16, 1544 Bridgeville-Garberville relayed, tested OK; Garberville-Laytonville &amp; Garberville SVC de-energized; MOM FtSeward (399), Garberville (3,555), Fruitland (1,039) &amp; Kekawaka (offline); weather clear; 1842 SVC returned to service; C-G fault 13.0 mi from Bridgeville near pole 13/0, +/- 2 mi;  hawk got into B-G line @ 14/4, caused fire which was contained</t>
  </si>
  <si>
    <t>HM-2016-016a</t>
  </si>
  <si>
    <t>HM-2016-016b</t>
  </si>
  <si>
    <t>Relayed - 06/05/16, 1559 Drum-Summit#2 relayed, tested OK; no customer interruption; lightning; C-G fault 8.0 mi from Summit Metering towards NV Energy, +/- 2.5 mi - fault is on NV Energy side of the line, no patrol necessary</t>
  </si>
  <si>
    <t>VD-2016-026</t>
  </si>
  <si>
    <t>Relayed - 06/05/16, 2213 Martin-DalyCity#1 open ended after DalyCity CBs 152 &amp; 172 tripped due to relay operation on Daly City #3-115/12kV xfmr; SUS Daly City #3-115/12kV xfmr (CESO=15,524; CMIN=1,618,749); weather clear; 2358 all customers restored via distribution back-ties; 06/06/16, 0510 DalyCity BK-3 energized returning line normal; no trouble found</t>
  </si>
  <si>
    <t>SA-2016-013</t>
  </si>
  <si>
    <t>Forced - 06/06/16, 1404 to 2245 Helms-Gregg #2 &amp; section of the Helms 230kV bus forced out due to mis-aligned Helms SW-293</t>
  </si>
  <si>
    <t>FR-2016-1662</t>
  </si>
  <si>
    <t>Forced - 06/06/16, 1442 to 2353 Corcoran-Guernsey forced out to replace pole 10/7 damaged by car; no customer interruption; eventID=12229</t>
  </si>
  <si>
    <t>FR-2016-1664</t>
  </si>
  <si>
    <t>Relayed - 06/07/16, 1603 LosBanos-Pacheco relayed, tested NG; SUS DinosaurPt (offline) &amp; PachecoPP; weather clear, windy; 2351 line cleared to repair ET wire down in the H2O bet twrs 87/381-382 @ aqueduct &amp; HWY-33, contacted pedestrian in area who was released from hospital ~2 hrs later; appears failure point was at dead end clamp and vibration due to high winds; 06/8/16, 1332 line returned to service; eventID=12236</t>
  </si>
  <si>
    <t>LB-2016-015</t>
  </si>
  <si>
    <t>Relayed - 06/08/16, 0445 Coburn-OilFields#2 relayed, tested NG; SUS SanArdo (CESO=824, CMIN=71,658); weather clear; 0628 SanArdo tap transferred to alt source restoring SanArdo; B-C fault 3 mi from Coburn near 002/256; top phase laying on side phase insulator, likely broken bond wire causde pole 2/56 top to burn; 0929 to 1536 line cleared to replace pole 2/56 &amp; downed center phase conductor that fell into 12kV; eventID=12234</t>
  </si>
  <si>
    <t>ML-2016-017</t>
  </si>
  <si>
    <t>Relayed - 06/09/16, 1511 Westpark-Magunden relayed; Westpark-Columbus tested OK, but remained open ended after Columbus SW-116 failed to properly close by autos due to apparent failure of reclose relay; Magunden-Columbus tested NG; on the trouble BearMtn Cogen separated; MOM CalWater (2,325); SUS Columbus (CESO=9,787, CMIN=166,989) &amp; Bolthouse Farms (BF); weather clear; 1530 Columbus SW-116 closed restoring Columbus; 1610 Magunden-BF Jct tested OK restoring BF; A-C-G fault 1.7 mi from Columbus SW-125 twd BF SW-137 near 010/056, +/- 1 mi; 2007 BF-Columbus cleared to replace flashed insulators at pole 9/51; 6/10/16, 0146 line returned to service after crew replaced flashed insulators on pole 9/51; eventID=12241</t>
  </si>
  <si>
    <t>MD-2016-029</t>
  </si>
  <si>
    <t>Relayed - 06/10/16, 0425 Salinas-FtOrd#2 relayed, tested OK; no customer interruption; weather clear; C-G fault 10.1 mi from FtOrd near 00/002, +/- 1 mi; flashed insulator found at pole 0/2, possible external contact; no repairs needed at this time, may need a hot wash later; further investigation revealed mylar balloon contact at 0/4; eventID=12242</t>
  </si>
  <si>
    <t>ML-2016-018</t>
  </si>
  <si>
    <t>Relayed - 06/10/16, 1458 Exchequer-LeGrand relayed, tested NG; no customer interruption but Exchequer PH separated; weather clear; 1636 PH paralleled; C-G fault 4.5 mi from LeGrand near 024/007, +/- 3 mi; 1745 to 2211 line cleared to repair of ET wire down center phase bet poles 24/2-3 due to hotspot right at connector link; eventID=12246</t>
  </si>
  <si>
    <t>LB-2016-016</t>
  </si>
  <si>
    <t>Relayed - 06/11/16, 0910 Glenn#1 relayed, tested OK; StonyGorge PH separated; MOM ElkCreek (933) &amp; WillowsA (3,188); weather clear; B-A-G fault 12.33 mi from Glenn near 012/247, +/- 2 mi; 1010 StonyGorge PH paralleled; patrol found no cause, no damage</t>
  </si>
  <si>
    <t>TM-2016-033</t>
  </si>
  <si>
    <t xml:space="preserve">Relayed - 06/12/16, 0058 Corcoran-Guernsey 70kV relayed, tested OK; no customer interruption; weather clear; A-B-C fault 7.26 mi from Corcoran near 7/4, +/- 2 mi; GIS shows coincident lightning strike near structure 10/01 </t>
  </si>
  <si>
    <t>FR-2016-040</t>
  </si>
  <si>
    <t>Forced - 06/12/16, 0947 Centerville-TM forced out due to pole fire (conductor on xarm) caused by carpole; Ameresco PH (online at 2MW) forced off line; no customer interruption; 1113 Centerville-DurhamJct returned to service; 1148 Ameresco paralleled; 1227 to 1536 TM-DurhamJct cleared to replace pole 17/304; eventID=12245</t>
  </si>
  <si>
    <t>TM-2016-0658</t>
  </si>
  <si>
    <t>PANOCHE-EXCELSIOR SW STA #1</t>
  </si>
  <si>
    <t>Relayed - 06/12/16, 1808 Panoche-ExcelsiorSS#1-115kV relayed, tested OK; MOM Cantua (364), KAMM &amp; Westlands; weather clear; A-G fault 14.65 mi from Panoche near 14/70 (med)</t>
  </si>
  <si>
    <t>FR-2016-041</t>
  </si>
  <si>
    <t>Relayed - 06/12/16, 2000 Stone-Evergreen-Metcalf 115kV relayed, tested OK; MOM Stone (18,639); weather clear; A-G fault 6.02 mi from Metcalf near 006/039, +/- 2 mi; patrol found flashed suspension insulators on top phase at structure 6/39, ELN created to wash -- per distribution patrol mylar balloons found in TL</t>
  </si>
  <si>
    <t>ME-2016-005</t>
  </si>
  <si>
    <t xml:space="preserve">Relayed - 06/14/16, 0827 PhiloJct-Elk relayed, tested OK; MOM Philo (2,186); weather clear; B-G fault 23.3 mi from Elk near 13/4; </t>
  </si>
  <si>
    <t>FU-2016-037</t>
  </si>
  <si>
    <t>Forced - 06/14/16, 1608 to 1859 Stanislaus-MelonesSS-Manteca#1 (MeridianMineral-Manteca) forced out to re-insert insulator pin at twr 36/229 (discovered during scheduled hot wash of line); no customer interruption</t>
  </si>
  <si>
    <t>TE-2016-0683</t>
  </si>
  <si>
    <t>Forced - 06/14/16, 1618 to 2100 Ignacio-Alto (Greenbrae-Alto) forced out to replace broken xarms at pole 17/197; no customer interruption</t>
  </si>
  <si>
    <t>FU-2016-0570</t>
  </si>
  <si>
    <t>Forced - 06/14/16, 2305 to 2329 Clay-Martell forced out to replace Ione CS-46 (specifically, B phase interruptor); no customer interruption due to transfers to alt sources by Stockton D.O. &amp; MuleCreek</t>
  </si>
  <si>
    <t>TE-2016-0686</t>
  </si>
  <si>
    <t>Forced - 06/15/16, 0844 to 1444 Centerville-TM (TM-DurhamJct) forced out to replace pole 17/304 damaged by car; no customer interruption</t>
  </si>
  <si>
    <t>TM-2016-0668</t>
  </si>
  <si>
    <t>Forced - 06/15/16, 0846 to 1156 Clay-Martell forced out to perform test program on new Ione CS-46; no customer interruption</t>
  </si>
  <si>
    <t>TE-2016-0687</t>
  </si>
  <si>
    <t>Forced - 06/15/16, 1828 Cottonwood-Benton#2 relayed, tested OK; no customer interruption; light rain, LIGHTNING STRIKE INDICATION AT POLE 5/52 ON GIS; A-C-G fault 7.4 mi from Cottonwood near pole 7/67, +/- 1 mi; air patrol found flashed bells @ structure 6/64, LCN created to replace</t>
  </si>
  <si>
    <t>RM-2016-026</t>
  </si>
  <si>
    <t>Relayed - 06/16/16, 0722 Herdlyn-Balfour relayed, tested NG; SUS Westside, McDonaldIsland (MI) &amp; MiddleRiver (CESO=239; CMIN=31,639); weather clear; C-G fault 3.1 mi from Herdlyn near pole 3/66; 0944 Balfour-MiddleRiver energized restoring MR; restoration delayed to manually close Balfour SCADA SW-37, COE pin#22; 0953 MR-MI sect energized restoring MI; 1001 HerdlynJct-MRJct cleared to repair carpole damaged 2/52; 1007 Herdlyn-HerdlynJct energized restoring Westside; 1706 line returned to service normal</t>
  </si>
  <si>
    <t>TE-2016-038</t>
  </si>
  <si>
    <t>Relayed - 06/16/16, 0816 Smyrna-Semitropic-Midway relayed, tested OK; due to summer set-ups, Semitropic 115/70kV BK1, Semitropic-Charca, Smyrna-PondRoad, OliveSS-Smyrna, OliveSS-WhiteRiver, Corcoran-OliveSS 115kV lines, Semitropic-Wasco 70kV de-energized; MOM Wasco (3,609), WascoPrison, Charca (2,593), Ganso (420), Smyrna (736), PondRoad, Atwell, WhiteRiver PV, WhiteRiver West, Alpaugh (930) &amp; Alpaugh N&amp;S; weather clear; A-C fault 13.5 mi from Midway (0.5 mi from Semitropic) near T75/584, +/- 1 mi; patrol found no cause, no damage</t>
  </si>
  <si>
    <t>MD-2016-030d</t>
  </si>
  <si>
    <t>MD-2016-030c</t>
  </si>
  <si>
    <t>MD-2016-030b</t>
  </si>
  <si>
    <t>MD-2016-030e</t>
  </si>
  <si>
    <t>MD-2016-030a</t>
  </si>
  <si>
    <t>Relayed - 06/16/16, 1147 Schindler-Coalinga#2 open ended after Coalinga#2 CB-12 tripped, reclosed by autos; no customer interruption; weather clear; Coalinga #2 terminal protected by electromechanical relays &amp; neither set A nor set B microprocessor relays at Schindler recorded any disturbance; GCC dispatched electrician to Coaling #2 to read the targets (if any) and to investigate the trip; per eSLIC Fresno chron log, "TRIP MOST LIKELY CAUSED BY INADVERTANT CLOSING ELECTRO-MECHANICAL RLY CONTACTS-COMM TECHS IN STATION SAY THEY MAY HAVE CAUSED VIBRATIONS IN EQUIPMENT NEAR RELAY RACK"</t>
  </si>
  <si>
    <t>FR-2016-043</t>
  </si>
  <si>
    <t>Relayed - 06/16/16, 1556 Gregg 230kV shunt cap bus relayed, did not test by design while switching to return Gregg CB-212 &amp; 230kV shunt CAP BK step#1 (out since 12/18/15); 19 ET paths affected; CESO=76,503; CEMO=20,346; CMIN=2,146,012; eventID=12264, 12266 &amp; 12267</t>
  </si>
  <si>
    <t>FR-2016-042j</t>
  </si>
  <si>
    <t>FR-2016-042r</t>
  </si>
  <si>
    <t>ETL.4830</t>
  </si>
  <si>
    <t>GREGG-HERNDON #1</t>
  </si>
  <si>
    <t>FR-2016-042d</t>
  </si>
  <si>
    <t>FR-2016-042e</t>
  </si>
  <si>
    <t>FR-2016-042h</t>
  </si>
  <si>
    <t>FR-2016-042l</t>
  </si>
  <si>
    <t>FR-2016-042o</t>
  </si>
  <si>
    <t>FR-2016-042p</t>
  </si>
  <si>
    <t>HENRIETTA-KENT SW STA</t>
  </si>
  <si>
    <t>FR-2016-042k</t>
  </si>
  <si>
    <t>FR-2016-042m</t>
  </si>
  <si>
    <t>FR-2016-042n</t>
  </si>
  <si>
    <t>HENRIETTA-LEPRINO SW STA</t>
  </si>
  <si>
    <t>FR-2016-042s</t>
  </si>
  <si>
    <t>FR-2016-042b</t>
  </si>
  <si>
    <t>FR-2016-042f</t>
  </si>
  <si>
    <t>FR-2016-042g</t>
  </si>
  <si>
    <t>FR-2016-042i</t>
  </si>
  <si>
    <t>KENT SW STA-TULARE LAKE</t>
  </si>
  <si>
    <t>FR-2016-042q</t>
  </si>
  <si>
    <t>MUSTANG SW STA-GREGG</t>
  </si>
  <si>
    <t>FR-2016-042c</t>
  </si>
  <si>
    <t>FR-2016-042a</t>
  </si>
  <si>
    <t>Relayed - 06/17/16, 1101 Coburn-OilFields#1 relayed, tested OK; MOM Texaco; weather clear; A-G fault 3.82 mi from OilFields near 025/380; dead bird found at base of 26/382; eventID=12263</t>
  </si>
  <si>
    <t>ML-2016-019</t>
  </si>
  <si>
    <t>Relayed - 06/18/16, 2110 Palermo-Nicolaus relayed, tested OK; MOM E-Marysville (4,938); weather clear; B-G fault 15.7 mi from E-Nicolaus near 25/179, +/-2 mi; patrol conducted bet 20/152 to 30/220 found no cause, no damage</t>
  </si>
  <si>
    <t>Relayed - 06/19/16, 1418 Helm 230kV bus relayed, tested OK; Adams E-Solar, FresnoCogen, GiffenSolarSta &amp; StroudSolarSta separated; Helms 230/70kV BK1, Helm 70kV main &amp; aux busses, Helm-Stroud, Helm-Kerman, Mendota-SJ-Helm 70kV lines, Westlands, Wesix &amp; Giffen 70kV taps de-energized; MOM SanJoaquin (2,040), Kerman (8,448), Giffen (399), Stroud (355), Westland &amp; Wesix; weather clear; B-G fault, both bus diff relays picked up &amp; correctly issued a trip; 1429 StroudSolar paralleled; 1431 GiffenSolar paralleled; 1717 Adams E-Solar paralleled; 1844 FresnoCogen paralleled; ATS to perform corona scan on bus, birds in area, but unsure if they caused this relay</t>
  </si>
  <si>
    <t>FR-2016-045c</t>
  </si>
  <si>
    <t>FR-2016-045d</t>
  </si>
  <si>
    <t>FR-2016-045b</t>
  </si>
  <si>
    <t>FR-2016-045a</t>
  </si>
  <si>
    <t>FR-2016-045e</t>
  </si>
  <si>
    <t>Relayed - 06/20/16, 0153 Poe-RioOso relayed, tested OK; on the trouble Poe CB-252 remained open, Poe PH Unit#2 separated &amp; Poe PH Unit#1 remains online energizing RockCreek-Poe; RockCreek PH Unit#2 tripped out of section; no customer interruption; weather clear; 0220 Poe PH Unit#1 separated; 0245 RockCreek PH Unit#2 paralleled; 0331 Belden PH separated de-energizing Rock Creek-Poe; SUS RockCreek PH Unit#1 (offline) &amp; Poe PH Unit#1  (offline); 0334 RockCreek-Poe returned to service restoring RockCreek PH Unit#1 &amp; Poe PH Unit#1; 0342 Belden PH paralleled; 0412 Poe PH Unit#1 paralleled; A-G fault 18.3 mi from RioOso near 55/360, +/-2 mi; patrol 50/330 to 60/390, no cause found, no damage</t>
  </si>
  <si>
    <t>TM-2016-036a</t>
  </si>
  <si>
    <t>TM-2016-036b</t>
  </si>
  <si>
    <t>Relayed - 06/20/16, 0444 Stanislaus-MelonesSS-RiverBankJct relayed, tested OK; no customer interruption; weather clear; B-G fault 6.3 mi from MelonesJct near 12/71; patrol found bird (blue heron) 13/74, bird spikes already installed</t>
  </si>
  <si>
    <t>TE-2016-039</t>
  </si>
  <si>
    <t>Forced - 06/20/16, 2055 Temblor-SLO open-ended after SLO CB-112 opened TO MITIGATE FOR LOSS OF MORRO BAY BK6 OR TEMPLETON-GATES 230KV LINE; P15 available for: LBN=Pbase+IRAS-20MW, LBS=Pbase+IRAS-150MW &amp; MWN=Pbase + IRAS - 200MW; 06/21/16, 0053 SLO CB-112 returned to service</t>
  </si>
  <si>
    <t>DW-2016-0620</t>
  </si>
  <si>
    <t>Forced -- 06/21/16, 1943 Temblor-SLO open-ended after SLO CB-112 open for contingency mitigation; P15 available for: LBN=Pbase+IRAS-20MW, LBS=Pbase+IRAS-150MW &amp; MWN=Pbase+IRAS-200MW; 06/22/16, 0042 SLO CB-112 returned to service</t>
  </si>
  <si>
    <t>DW-2016-0621</t>
  </si>
  <si>
    <t>Relayed - 06/21/16, 2129 ER-Redbud relayed, tested NG; Mendo-Redbud open-ended at Redbud (out of zone trip- sympathethic), Cortina-Mendo open-ended at Cortina; MOM Redbud (5,632); weather clear; B-C-G fault 1.7 mi from Redbud twd ER near 24/115, +/-1 mi; 06/22/16, 0210 Highlands-Redbud cleared to make repairs bet 24/116 &amp; 25/117 damaged by aircraft; 1902 line returned to service (note: Cortina-Mendo &amp; ER-Redbud both occupy twr 24/116); eventID=12273</t>
  </si>
  <si>
    <t>FU-2016-040</t>
  </si>
  <si>
    <t>FU-2016-038</t>
  </si>
  <si>
    <t>FU-2016-039</t>
  </si>
  <si>
    <t>EXCELSIOR SW STA-SCHINDLER #1</t>
  </si>
  <si>
    <t>Relayed - 06/23/16, 1345 ExcelsiorSS-Schindler#1-115kV relayed, tested OK; no customer interruption; weather clear; B-G fault 1.26 mi from ExcelsiorSS near structure 29/139, +/- 1 mi; patrol found no damage, no cause</t>
  </si>
  <si>
    <t>FR-2016-046</t>
  </si>
  <si>
    <t>Relayed - 06/23/16, 1956 LasPositas-Vasco relayed, tested OK; MOM Vasco (4,307); weather clear; B-G fault, agrees w/ initial report of bird contact at Zond (Santa Clara wind) sub - recommend start patrol at Zond &amp; patrol Zond tap twd Wind-Farms tap, +/- 1 mi</t>
  </si>
  <si>
    <t>NE-2016-007</t>
  </si>
  <si>
    <t>Forced - 06/23/16, 2059 Trinity-MapleCreek (BigBar-MudSprings) forced out due to a sheared pole 19/9; no customer interruption; 06/24/16, 0253 line returned to service after completing temp repairs to sheared pole 19/9</t>
  </si>
  <si>
    <t>RM-2016-0253</t>
  </si>
  <si>
    <t>Relayed - 06/23/16, 2326 TigerCreek 230/115kV BK-1 relayed, did not test as designed; on the trouble TigerCreek PH separated, SaltSprings-TigerCreek 115kV de-energized, TC-Electra &amp; TC-Valley Springs 230kV open-ended at TigerCreek; SUS TigerCreek, KM Green, SpicerMeadows (offline), SaltSprings &amp; SaltSprings PH (offline); weather clear; no ETOR, found ring tail cat on tertiary bus, per AM animal abatement is scheduled, but may need to work w/ Pwr Gen to expand scope; 06/24/16, 0052 Tiger Creek BK1 manually tested OK restoring Tiger Creek PH; 0053 TC-VS returned to service; 0102 SS-TC energized restoring KM Green; 0103 TC-Electra returned to service; 0113 SpicerMeadows PH, SaltSpringsPH &amp; Salt Springs restored; 0128 Tiger Creek PH paralleled</t>
  </si>
  <si>
    <t>TE-2016-040c</t>
  </si>
  <si>
    <t>TE-2016-040a</t>
  </si>
  <si>
    <t>TE-2016-040b</t>
  </si>
  <si>
    <t>Relayed - 06/24/16, 1439 Cortina#2 relayed, tested OK; MOM WilkinsSlough (601), Rough &amp; Ready Pumping Station &amp; Eldorado Pumping Station; weather clear; A-G fault 23.2 mi from Cortina near 023/414, +/- 1 mi; air patrol 22/400 to 23/423, no trouble or damage found</t>
  </si>
  <si>
    <t>TM-2016-037</t>
  </si>
  <si>
    <t>Relayed – 06/25/16, 1443 Kilarc-CedarCreek relayed, tested OK; MOM CedarCreek (786), &amp; CloverCreek; Kilarc PH &amp; MegaOlsen cogen separated; weather clear, no fault locating relays installed at Kilarc; B-G fault 3.9 mi from Kilarc PH near pole 3/89, +/- 2 mi; air patrol found extinguished vegetation fire &amp; flashed insulators @ 7/167; suspect bird cause, but found no carcous; LCN created to reframe structure; 1531 MegaOlsen cogen paralleled; 1659 KilarcPH paralleled</t>
  </si>
  <si>
    <t>RM-2016-027</t>
  </si>
  <si>
    <t>Forced - 06/26/16, 2215 SanMiguel-PasoRobles forced out to replace pole 5/85 due to pole fire damage; no customer interruption; grass fire caused by landowner shooting in area; 06/27/16, 0934 line returned to service</t>
  </si>
  <si>
    <t>DW-2016-0591</t>
  </si>
  <si>
    <t>Relayed - 06/26/16, 2313 Delevan-Vaca#3 relayed, tested OK; no customer interruption; weather clear; C-G fault 11.3 mi from Delevan near structure 141/1096, +/- 1 mi; air patrol 139/1082 to 143/1105 found flashed insulators @ structures 142/1101 &amp; 140/1089, no cause apparent for damage, LCN created to replace</t>
  </si>
  <si>
    <t>VD-2016-027</t>
  </si>
  <si>
    <t>Relayed - 06/27/16, 1234 Kearny 70kV main bus sect D relayed, tested OK; Kearny-Kerman, Kearny-Caruthers, Kearny-OldKearny &amp; Kearny-Bowles de-energized, Kearny 230/70kV BK-2 open-ended on low side; MOM Caruthers 70/12kV BK-1 (1,773) , Bowles (2,768), Kearny#3-70/12kV xfmr (1,087), Kerman #2-70/12kV xfmr (6,197) &amp; Fresno Waste Water; weather clear; B-G fault @ Kearney 70kV bus sect D; inpsection found flashed insulator at SW-79 A-phase, but no apparent cause was found for the flashed insulator, which will be repaired</t>
  </si>
  <si>
    <t>FR-2016-047c</t>
  </si>
  <si>
    <t>FR-2016-047a</t>
  </si>
  <si>
    <t>FR-2016-047b</t>
  </si>
  <si>
    <t>Relayed - 06/28/16, 0832 Fulton-Calistoga relayed, tested OK; MOM Calistoga (3,788); weather clear; B-G fault 1.77 mi from Calistoga twd Fulton near structure 009/000  FU-2016-041</t>
  </si>
  <si>
    <t>FU-2016-041</t>
  </si>
  <si>
    <t xml:space="preserve">Relayed - 06/29/16, 1116 Kearney 70kV main bus sect D relayed, tested OK (repeat occurrence from 2 days ago); Kearney-Kerman, Kearney-Caruthers, Kearney-OldKearney &amp; Kearney-Bowles de-energized; MOM Caruthers 70/12kV BK-1 (1,507), Bowles, Kearney#3-70/12kV xfmr (2,592), Kerman#2-70/12kV xfmr (4,193) &amp; Fresno Waste Water; weather clear; C-G fault @ Kearney bus; </t>
  </si>
  <si>
    <t>FR-2016-048d</t>
  </si>
  <si>
    <t>FR-2016-048a</t>
  </si>
  <si>
    <t>FR-2016-048b</t>
  </si>
  <si>
    <t>FR-2016-048c</t>
  </si>
  <si>
    <t>Forced - 06/29/16, 2047 to 2112 Fulton-SantaRosa#1 forced out due to 3rd party climber on tower 6/0; SUS Monroe #1-115/21kV xfmr (CESO=22,028, CMIN=484,740)</t>
  </si>
  <si>
    <t>FU-2016-042a</t>
  </si>
  <si>
    <t>Forced - 06/29/16, 2048 to 2109 Fulton-SantaRosa#2 forced out due to 3rd party climber on tower 6/0; SUS Monroe #2 &amp; #3-115/21kV xfmrs (CESO=22,028, CMIN=484,740)</t>
  </si>
  <si>
    <t>FU-2016-042b</t>
  </si>
  <si>
    <t>Relayed - 06/30/16, 0539 Newark-Jarvis#2 relayed, tested OK; no customer interruption, weather clear; A-G fault 2.3 mi from Jarvis near pole 12/70, +/- 1 mi;  patrol bet twrs 10/65 - 12/74 found no cause, but large number of birds in area (hawks &amp; other large birds), suspected, but unconfirmed, bird contact; ground patrol found no cause, no damage</t>
  </si>
  <si>
    <t>NE-2016-008</t>
  </si>
  <si>
    <t>Relayed - 06/30/16, 1242 Kingsburg-WaukenaSS relayed, tested OK; Corcoran PV tripped offline; weather hot, clear; C-G fault 9.6 mi from Kingsburg near structure 20/151, +/- 3 mi (appears to be a high impedance fault); 1301 Corcoran PV paralleled; 1313 Corcoran PV West paralleled; patrol found dead hawk at base of twr 18/138</t>
  </si>
  <si>
    <t>FR-2016-049</t>
  </si>
  <si>
    <t>Forced - 07/01/16, 0207 to 1020 Kearney 70kV main bus sect D &amp; Kearny-Caruthers forced out for crew to repair various damaged insulators on Kearney SW-31, SW-41 &amp; SW-43 (from earlier relays last Monday &amp; Wednesday on Kearney 230kV bus); no customer interruption; 1020 Kearney 70kV main bus sect D returned to service with Kearney CB-2 acting as a bypass breaker for only Kearney CB-32, limiting exposure of relay action to Kearney 70kV bus sect D upon a possible fault from NG SW-33 insulators</t>
  </si>
  <si>
    <t>FR-2016-1765</t>
  </si>
  <si>
    <t>Relayed - 07/01/16, 0400 Smyrna-Semitropic-Midway relayed, tested NG; Semitropic 115/70kV BK1, Semitropic-Wasco 70kV, Corcoran-OliveSS, OliveSS-Smyrna, Semitropic-Charca, Smyrna-PondRoad, Charca-Famoso &amp; OliveSS-WhiteRiver de-energized; MOM Wasco &amp; Famoso; SUS Alpaugh, Quebec (offline), Alpaugh North (offline), WhiteRiver PV (offline), WhiteRiver West (offline), Atwell (offline), Atwell West (offline), PondRd, Smyrna, Ganso, WascoPrison &amp; Charca; weather clear; A-C fault 0.5 mi from Semitropic near 75/579, +/- 0.5 mi; 0756 to 1343 line cleared to re-attach ET wire down on grd &amp; across Semitropic 1104 bet poles 75/578-579; eventID=12286</t>
  </si>
  <si>
    <t>MD-2016-031b</t>
  </si>
  <si>
    <t>MD-2016-031d</t>
  </si>
  <si>
    <t>MD-2016-031e</t>
  </si>
  <si>
    <t>MD-2016-031c</t>
  </si>
  <si>
    <t>MD-2016-031f</t>
  </si>
  <si>
    <t>MD-2016-031a</t>
  </si>
  <si>
    <t>Forced - 07/02/16, 0126 to 1329 Coalinga#1-SanMiguel de-energized for safety per CAL FIRE request due to nearby 'Curry' fire; no customers interrupted</t>
  </si>
  <si>
    <t>DW-2016-0604</t>
  </si>
  <si>
    <t>Relayed - 07/02/16, 1314 Stanislaus-Manteca#2 relayed, tested OK; Stanislaus PH separated on the trouble; weather clear</t>
  </si>
  <si>
    <t>TE-2016-041</t>
  </si>
  <si>
    <t>Relayed - 07/02/16, 1340 Stanislaus-MelonesSS-Manteca#1 relayed, tested NG; MOM Frogtown (6,005) &amp; Avena (2,129); weather clear; 'Appaloosa' fire in area; 2105 line manually tested OK; 2112 line returned normal restoring Stanislaus &amp; Stanislaus PH; A-B-C fault 38.34 mi from MantecaSS twd Stanislaus PH, confirmed around twr 15/94 given by Opns; twr 14/87 has fire retardant covering half the insulators; CDF is still fighting fire under one portion of conductor; Stanislaus PH having trouble with its station power; eventID=12293</t>
  </si>
  <si>
    <t>TE-2016-042</t>
  </si>
  <si>
    <t>Relayed - 07/02/16, 1341 Stanislaus-Manteca#2 relayed, tested NG; SUS Avena (2,129; 300,302); weather clear; 'Appaloosa' fire in area; 1558 Manteca-RiverbankJct energized restoring Avena; 2232 line returned normal; eventID=12292</t>
  </si>
  <si>
    <t>TE-2016-043</t>
  </si>
  <si>
    <t>Relayed - 07/02/16, 1342 Stanislaus-MelonesSS-RiverbankJctSS relayed, tested OK; MOM Frogtown &amp; Stanislaus; weather clear; 'Appaloosa' fire in area</t>
  </si>
  <si>
    <t>TE-2016-044</t>
  </si>
  <si>
    <t>Forced - 07/02/16, 1403 Stanislaus-MelonesSS-RiverbankJctSS de-energized for safety per CAL FIRE request due to 'Appaloosa' fire; SUS Frogtown (6,005; 2,016,030) &amp; Stanislaus (8,793; 2,098,599)--potentially subject to "non-restorable"; 2044 line manually tested OK restoring Frogtown; 2113 line normal; eventID=12294</t>
  </si>
  <si>
    <t>TE-2016-0740</t>
  </si>
  <si>
    <t>Relayed - 07/03/16, 0529 SLO-Santa Maria relayed, tested OK; no customer interruption; weather clear; A-G fault 10.71 mi from SLO near 010/047; entire line patrolled, no cause, no damage found</t>
  </si>
  <si>
    <t>DW-2016-005</t>
  </si>
  <si>
    <t>Relayed - 07/03/16, 1149 Fulton-Calistoga relayed, tested OK; MOM Calistoga (3,601); weather clear; B-G fault 3.5 mi from Calistoga twd Middletown near pole 003/007, +/- 3 mi; patrol found no cause, no damage</t>
  </si>
  <si>
    <t>FU-2016-043</t>
  </si>
  <si>
    <t>Relayed - 07/04/16, 0432 Glenn #1 relayed, tested OK; MOM ElkCreek (933), WillowsA (3,190) &amp; StonyGorge (offline); weather clear; C-A fault 0.7 mi from ElkCreekJct twd WillowsA near structure 18/391, +/- 1 mi; found avian contact @ 19/413 (large owl) contacted line mid-span; adequate separation per standards; eventID=12296</t>
  </si>
  <si>
    <t>TM-2016-038</t>
  </si>
  <si>
    <t>Forced - 07/04/16, 2204 OroLoma-Canal#1 (OroLoma-DosPalos) forced out to replace burnt pole 1/15; DISTRIBUTION REPORTS TRANFORMER FIRE ON POLE; no customer interruption; 07/05/16, 0255 line returned to service</t>
  </si>
  <si>
    <t>LB-2016-0475</t>
  </si>
  <si>
    <t>Relayed - 07/05/16, 0828 Christie-WillowPass relayed, tested OK; MOM Eco Services, Urich &amp; SFPP; weather clear; A-B fault 10.05 mi from Christie near twr 09/159, +/-1.5 mi; dead bird found A-C phase bet twrs 09/159-160; no damage to equipment</t>
  </si>
  <si>
    <t>PS-2016-010</t>
  </si>
  <si>
    <t>Relayed - 07/06/16, 0803 Elk-Gualala relayed, tested NG; SUS PtArena (900, 17,100) &amp; Garcia (9, 7,002); fog; 0822 Elk-PtArena returned to service restoring PtArena; A-B-G fault 6.8 mi from Garcia Jct twd Gualala or 2.8 mi from Garcia Jct twd Garcia near structure 66/000 twd Gualala or structure 002/009 twd Garcia, +/- 3 mi; 0902 Garcia tap cleared due to tree in line &amp; 2 phases of ET wire down bet poles 1/4-5; 0906 Elk-Gualala returned to service, Garcia customers to remain out for duration, back ties unavailable; 2052 Garcia tap returned to service; eventID=12297</t>
  </si>
  <si>
    <t>FU-2016-044</t>
  </si>
  <si>
    <t>Forced - 07/07/16, 0805 to 0846 Drum-Summit#2 de-energized per NV Energy request to repair gunshot conductor at Summit Meter Station (NV Energy); no customer interruption; line will need to be de-energized again once repairs are complete</t>
  </si>
  <si>
    <t>VD-2016-1255a</t>
  </si>
  <si>
    <t>Forced - 07/07/16, 1341 to 1421 Drum-Summit#2  de-energized per NV Energy request after gunshot conductor repaired at Summit Meter Station; no customer interruption</t>
  </si>
  <si>
    <t>VD-2016-1255b</t>
  </si>
  <si>
    <t>Relayed - 07/07/16, 1652 Cottonwood #1 relayed, tested OK; MOM Gerber (1,974) &amp; Louisiana Pacific; weather clear; A-B-C fault 35 mi from Cottonwood near Corning SW-25, +/- 5 mi; ground patrol found fire from a 3rd party adjacent to structure 835/450</t>
  </si>
  <si>
    <t>RM-2016-028</t>
  </si>
  <si>
    <t>OLIVE SW STA-WHITE RIVER</t>
  </si>
  <si>
    <t>Relayed - 07/08/16, 0147 OliveSS-WhiteRiver 115kV relayed, did not test as designed; SUS WhiteRiver-West &amp; WhiteRiver-PV; weather clear; customer (CON EDISON) inadvertently caused DTT relay action while performing scheduled work at WhiteRiver-West; 0736 line returned to service after lockout was reset, restoring WhiteRiver-West &amp; WhiteRiver-PV; 0740 White River West &amp; White River PV paralleled</t>
  </si>
  <si>
    <t>FR-2016-050</t>
  </si>
  <si>
    <t xml:space="preserve">Relayed - 07/09/16, 0306 &amp; 0813 Fairhaven#1 relayed, tested OK; on the trouble Fairhaven tap de-energized &amp; FairhavenPP separated; MOM Humboldt Bay Conservation District; weather clear; FairhavenPP reports possible flashed insulator on its equipment; Unit unavailable until inspection can be performed; B-C-G &amp; A-C-G faults reported, respectively; communication problems w/ relays at Fairhaven; </t>
  </si>
  <si>
    <t>HM-2016-018</t>
  </si>
  <si>
    <t>Relayed - 07/09/16, 0454 Pit #1-Cottonwood relayed, tested OK; MOM Burney Forest Products (BFP); weather clear; B-G fault 16.9 mi from Cottonwood near twr 42/362, +/- 2 mi; air patrol found flashed insulators at structure 41/345, LCN created to replace</t>
  </si>
  <si>
    <t>RM-2016-029</t>
  </si>
  <si>
    <t>HM-2016-017</t>
  </si>
  <si>
    <t>Relayed - 07/11/16, 1941 Smartville-Marysville (Smartville-BrownsValley) relayed, tested OK; MOM Yuba Consolidated Goldfields &amp; BrownsValley (576); weather clear; C-G fault 9.4 mi from Smartville near structure 8/155 near BrownsValley; accuracy of location: low (using relay events from Colgate PH, one terminal away from Smartville); ground patrol conducted between 7/141 to 9/175 found no cause &amp; no damage</t>
  </si>
  <si>
    <t>TM-2016-039</t>
  </si>
  <si>
    <t>QUINTO SW STA-WESTLEY</t>
  </si>
  <si>
    <t>Relayed - 07/12/16, 2308 QuintoSS-Westley 230kV relayed, did not test by design; no customer interruption; weather clear; for safety reasons crew to patrol line via helicopter at first light; P15 limited to: LBN = Pbase+IRAS, LBS=Pbase+IRAS &amp; MWN= Pbase+IRAS-50MW; B-G fault 22 mi from Quinto near 029/127A - 029/127B, +/- 3 mi; 07/13/16, 0743 line tested OK after no trouble from air patrol; 0747 line returned normal</t>
  </si>
  <si>
    <t>LB-2016-020</t>
  </si>
  <si>
    <t>Relayed - 07/13/16, 0704 Pit #1-Ctnwd relayed, tested OK; BurneyForestProducts separated; weather clear; B-G fault 0.44 mi from Pit#1 PH near 000/004; 0716 BFP paralleled; patrol conducted, no cause or damage found</t>
  </si>
  <si>
    <t>RM-2016-030</t>
  </si>
  <si>
    <t>Relayed - 07/13/16, 1020 Lawrence-MontaVista relayed, tested OK; no customer interruption; weather clear; fire outside MV sub; C-G fault 0.25 mi from MV near 008/053, +/- 0.1 mi; fire contained &amp; cause was bird contact at twr 008/053; insulators on tower flashed, repairs to be scheduled</t>
  </si>
  <si>
    <t>ME-2016-006</t>
  </si>
  <si>
    <t>Relayed - 07/14/16, 1617 Drum-RioOso#1 relayed, tested OK; MOM Brunswick (7,162); DutchFlat PH separated; weather clear C-G evolving into B-C-G fault 7.2 mi from Drum PH #1 near structure 007/074, +/- 1.5 mi</t>
  </si>
  <si>
    <t>VD-2016-028</t>
  </si>
  <si>
    <t>Relayed - 07/15/16, 0627 Manteca#1 relayed, did not test; MOM BantaCarbona &amp; Westley (1,677); weather clear; 0630 line manually tested OK restoring all customers; 1503 completed repairs to NG B seal connection on Manteca CB-22 reclosing relay</t>
  </si>
  <si>
    <t>TE-2016-045</t>
  </si>
  <si>
    <t>Relayed - 07/15/16, 0719 Manteca#1 relayed, did not test; SUS BantaCarbona (BC) &amp; Westley (CESO=1,131; CMIN=39,585); weather clear; 0752 Banta Carbona SW-55 opened isolating pole fire &amp; for customer to repair its burnt jumper; 0754 line manually tested from Manteca restoring Westley; 1002 line normal</t>
  </si>
  <si>
    <t>TE-2016-046</t>
  </si>
  <si>
    <t>Relayed - 07/15/16, 1943 Henrietta CB-112 tripped, open-ending Henrietta-LeprinoSS 115kV; no customer interruption; weather clear; 2014 Henrietta CB-112 returned normal after low oil pressure condition repaired</t>
  </si>
  <si>
    <t>FR-2016-051</t>
  </si>
  <si>
    <t>Relayed - 07/15/16, 2350 Pit#3-Pit#1 relayed, tested OK; MOM SPI Burney; on the trouble Pit 1 PH #1 Unit separated; weather clear; C-G fault 5.8 mi from Pit#1 PH near twr 5/48; found flashed insulators at 5/46 due to raptor streamers; LCN created to replace insulators</t>
  </si>
  <si>
    <t>RM-2016-031</t>
  </si>
  <si>
    <t xml:space="preserve">Forced - 07/16/16, 1150 to 1604 Manteca-Louise (GronemeyerJct-FrenchCampJct) forced out to replace pole A4/087 hit by car; no customer interruption; </t>
  </si>
  <si>
    <t>TE-2016-0789</t>
  </si>
  <si>
    <t>Forced - 07/18/16, 1747 to 1903 EssexJct-Orick (BigLagoon-Orick) forced out to remove tree branches bet poles 20/8-9; no customer interruption</t>
  </si>
  <si>
    <t>HM-2016-0217</t>
  </si>
  <si>
    <t>Relayed - 07/19/16, 0539 Keswick-Trinity relayed, tested OK; MOM FrenchGulch (335); weather clear; A-G fault 3.0 mi from Lewistion tap twd FrenchGulch near 20/293, +/- 2 mi; found at 22/332 one of ten dead-end bells flashed; at base of structure was a hawk carcass with fresh burn marks; eventID=12327</t>
  </si>
  <si>
    <t>RM-2016-032</t>
  </si>
  <si>
    <t>Forced - 07/20/16, 1335 to 1552 Dixon-Vaca#2 (VacaJct-TravisJct) forced out to repair burnt open jumper at VacaJct SW-49; no customer interruption; eventID=12329</t>
  </si>
  <si>
    <t>VD-2016-1280</t>
  </si>
  <si>
    <t>Relayed - 07/21/16, 0826 Henrietta-LemooreNAS relayed, tested NG &amp; Caruthers-LemooreNAS-Camden de-energized (lines tied together due to summer setup); SUS Caruthers 70/12kV BK2 &amp; LemooreNAS, also 70kV fell into Camden 1104; weather clear; 0834 Caruthers BK2 restored via Kearny-Caruthers; 0930 Henrietta-Lemoore NAS &amp; section of Caruthers-LemooreNAS-Camden tested OK restoring LemooreNAS; 1038 Camden-CamdenJct to replace ET wire down at structure 18/12 from crop duster contact; 1520 Camden-CamdenJct returned to service eventID=12335</t>
  </si>
  <si>
    <t>FR-2016-052a</t>
  </si>
  <si>
    <t>FR-2016-052b</t>
  </si>
  <si>
    <t>Forced - 07/21/16, 1552 to 1939 TM-Peachton forced out due to replace pole 5/100 damaged by car; no customer interruption</t>
  </si>
  <si>
    <t>TM-2016-0790</t>
  </si>
  <si>
    <t>Relayed - 07/22/16, 1924 Vaca-PlainfieldJct relayed, did not test; SUS Plainfield (CESO=4,164; CMIN=54,132) &amp; Winters (CESO=708; CMIN=9,204); weather clear; 1937 line manually tested OK restoring Winters &amp; Plainfield; line later open ended to replace NG set 'A' relay at Vaca; eventID=12342</t>
  </si>
  <si>
    <t>VD-2016-029</t>
  </si>
  <si>
    <t>Relayed - 07/23/16, 0859 Lakeville#1 relayed, tested OK; MOM Dunbar (CEMO=7,837); weather clear; B-G fault 8.25 mi from Lakeville near structure 8/2; patrol centered around fault location found no cause, no damage</t>
  </si>
  <si>
    <t>FU-2016-045</t>
  </si>
  <si>
    <t>Relayed - 07/23/16, 1908 Laureles-Otter relayed, tested NG; SUS Otter (CESO=1,114; CMIN=274,775); weather clear, Soberanes fire in area; A-B fault 30 mi from Salinas (vicinity of Soberanes fire); 07/24/16, 0001 Otter customers restored via distribution back-ties; 2359 line cleared to repair ET wire down &amp; 9 poles down when CALFIRE determines it's safe; 08/10/16, 1637 Laureles-Otter returned to service, crews re-built several sections of fire damaged line including replacing 79 poles; ET service restored to Otter; eventID=12390</t>
  </si>
  <si>
    <t>ML-2016-021</t>
  </si>
  <si>
    <t>Relayed - 07/24/16, 0054 Oleum-NTower-Christie relayed, tested OK; MOM NorthTower (25,199); weather clear; A-G fault 1.5 mi from Oleum bet twrs 01/011-012 (near Ignacio - Sobrante also Parkway-Moraga crossing w/ Oleum-N Tower-Christie), +/-1 mi; eventID=12351</t>
  </si>
  <si>
    <t>PS-2016-011</t>
  </si>
  <si>
    <t>Relayed - 07/24/16, 0428 WP-CoCo relayed, tested OK; MOM Pittsburg (307), ShellChemical &amp; WillowPass (12,436); weather clear; B-G fault 7.4 mi from CoCo Sub  bet twrs 03/041-042, +/-2.5 mi; found flashed insulators at structure 2/31, unsure of cause; LCN created to replace insulators</t>
  </si>
  <si>
    <t>PS-2016-012</t>
  </si>
  <si>
    <t>Relayed - 07/24/16, 1624 Oleum-NTower-Christie relayed, did not test; MOM N-Tower; weather clear; 2154 line cleared to repair ET wire down on Hwy 4 bet twrs A4/30-31; no report of injuries, nearby fire extinguished; 07/25/16, 0749 line returned to service after re-attaching conductor at  towers A4/30 &amp; A4/31; NTower xfrd back to normal source; eventID=12351</t>
  </si>
  <si>
    <t>PS-2016-013</t>
  </si>
  <si>
    <t>Relayed - 07/26/16, 1621 Ignacio-Alto relayed, tested OK; MOM Novato (4,533) &amp; Greenbrea (10,973); weather clear; C-G fault 3.31 mi from Alto near structure 13/114; bird found at structure 13/114</t>
  </si>
  <si>
    <t>FU-2016-046</t>
  </si>
  <si>
    <t>Relayed - 07/26/16, 1945 Palermo-Oroville#1 relayed, tested OK; MOM Highway 70 Industrial Park; weather clear; fault location not available due to no fault locating relays installed at Palermo CB-42 nor Oroville CB-22</t>
  </si>
  <si>
    <t>TM-2016-040</t>
  </si>
  <si>
    <t>Forced - 07/26/16, 2322 Vaca-PlainfieldJct open-ended after VacaDixon CB-52 forced out to replace NG primary relay; 07/27/16, 0330 VacaDixon CB-52 returned to service</t>
  </si>
  <si>
    <t>VD-2016-1312</t>
  </si>
  <si>
    <t>Forced - 07/27/16, 1141 StocktonA-Weber#1 &amp; Lockeford #1 (both lines abnormally tied together) de-energized for safety due to arcing Cherokee SW-79; SUS Waterloo (CESO=1,446; CMIN=52,056), Cherokee (CESO=2,121; CMIN=152,672) &amp; Ragu; 1217 Lockefored#1 returned to service restoring Waterloo after Cherokee SW-79 closed; 1254 StocktonA-Weber#1 returned to service restoring Ragu &amp; Cherokee; Cherokee NG SW-79 closed &amp; inoperable</t>
  </si>
  <si>
    <t>TE-2016-0833b</t>
  </si>
  <si>
    <t>TE-2016-0833</t>
  </si>
  <si>
    <t>Relayed - 07/27/16, 1705 Fulton-Hopland relayed, tested OK; no customer interruption; weather clear; B-G fault 3.52 mi from Fulton near structure 003/006B; line later forced out at 2250 to replace NG insulators at pole 3/0 due to bird contact; insulator cracked &amp; buzzing/tracking; eventID=12353</t>
  </si>
  <si>
    <t>FU-2016-047</t>
  </si>
  <si>
    <t>Forced - 07/27/16, 2250 Fulton-Hopland forced out to replace NG insulators at pole 3/0; no customer interruption, line had relayed, tested OK earlier at 1705; 07/28/16, 0417 line returned to service; eventID=12353</t>
  </si>
  <si>
    <t>FU-2016-0713</t>
  </si>
  <si>
    <t>Relayed - 07/28/16, 1407 Centerville-TM relayed, tested OK; on the trouble Ameresco cogen separated; weather clear; C-G fault 9 mi from Centerville near structure 9/135, +/- 2 mi; 1438 Ameresco cogen paralleled; found dead bird at structure 7/120 which apparently led to a 50 acre fire; eventID=12363</t>
  </si>
  <si>
    <t>TM-2016-041</t>
  </si>
  <si>
    <t>Forced - 07/28/16, 1551 Divide-Vandenberg #2 forced out to replace leaking potential transformer (PT) at Vandenberg Metering Station; no customer interruption; ETOR 07/29; 08/04/16, 0845 line returned to service</t>
  </si>
  <si>
    <t>DW-2016-0641</t>
  </si>
  <si>
    <t>Forced - 07/28/16, 2034 Merced #1 forced out due to carpole at 003/006; SUS El Nido Biomass; 07/29/16, 0756 line returned to service normal after replacing pole; eventID=12357</t>
  </si>
  <si>
    <t>LB-2016-0545</t>
  </si>
  <si>
    <t>Relayed - 07/30/16, 0047 FtBragg-Elk open ended after FB CB-32 tripped, reclosed by autos; no customer interruption; weather clear; A-G fault 4 mi from FB near 020/0000, +/- 2 mi; patrol found no specific cause &amp; no damage</t>
  </si>
  <si>
    <t>FU-2016-048</t>
  </si>
  <si>
    <t>Relayed - 08/02/16, 0713  CHCSS-Hollister relayed, tested OK; no customer interruption; weather clear; B-G fault 4.67 mi from Crazy Horse Canyon SS near 032/208, +/- 1 mi; bird found at TWR 032/208; eventID=12371</t>
  </si>
  <si>
    <t>ML-2016-022</t>
  </si>
  <si>
    <t>Relayed - 08/03/16, 0606 Wishon-SJ#3 relayed, tested NG; SUS SJPH#2 &amp; #3 (both offline), SJ #2-70/12kV xfmr (2,104) &amp; CraneValley PH (off line); weather clear; 0657 line normal after isolating SJ#2 xfmr; per ESLIC "Equipment Failure regulator/LTC at SAN JOAQUIN PH #2"; eventID=12376</t>
  </si>
  <si>
    <t>FR-2016-053</t>
  </si>
  <si>
    <t>Relayed - 08/03/16, 1808 Silverado-FultonJct relayed, tested OK; MOM Monticello (CEMO=1,520) &amp; Monticello PH (offline); "Cold" fire in area; A-B-C fault 20.6 mi from Silverado to FultonJct near structure 06/029 at Monticelio PH tap, +/- 2 mi</t>
  </si>
  <si>
    <t>FU-2016-049</t>
  </si>
  <si>
    <t xml:space="preserve">Relayed - 08/03/16, 1809 &amp; 2308 Fulton-Pueblo relayed, tested OK; no customer interruption; "Cold" fire in area; A-B-C fault 20.6 mi from Silverado to FultonJct near structure 06/029 at Monticelio PH tap, +/- 2 mi; A-B-C fault 36.53 mi from Fulton w/o MonticelloPH tap near structure 06/033, +/- 2 mi; </t>
  </si>
  <si>
    <t>FU-2016-050</t>
  </si>
  <si>
    <t>Forced - 08/03/16, 2048 Lockeford-Lodi#3 (LockefordSS-HarneyLaneJct) forced out to replace broken pole 1/28 (car pole); no customer interruption; 08/04/16, 0305 line returned to service</t>
  </si>
  <si>
    <t>TE-2016-0851</t>
  </si>
  <si>
    <t>FU-2016-051</t>
  </si>
  <si>
    <t>HPE</t>
  </si>
  <si>
    <t>Relayed - 08/04/16, 1749 Potrero#2-115kV bus sect D relayed, tested NG; A-H-W#2 &amp; A-X#1 open-ended at Potrero; SUS Potrero #10-115/12kV xfmr (CESO=23,803; CMIN= 1,216,518); weather clear; 1953 Potrero #2 bus sect D manually tested OK, no trouble found; 1958 A-H-W#2 normal; 2001 A-X#1 normal; 2021 Potrero #10-115/12kV xfmr normal; contract electrician working in station inadvertently made contact with a differential relay; eventID=12380</t>
  </si>
  <si>
    <t>SA-2016-014a</t>
  </si>
  <si>
    <t>SA-2016-014b</t>
  </si>
  <si>
    <t>Relayed - 08/05/16, 0924 Pit#3-Pit#1 relayed, tested OK; SPI Burney cogen separated &amp; Burney Forest Products (BFP) tripped out of section; weather clear; B-G fault 11.7 mi from PIT#1 PH near 011/092, +/- 1 mi; 0935 SPI Burney cogen paralleled; 0959 BFP paralleled; patrol found flashed insulators at structure 11/90</t>
  </si>
  <si>
    <t>RM-2016-033</t>
  </si>
  <si>
    <t>Relayed - 08/05/16, 1605 LLagas-Hollister relayed, tested OK; no customer interruption; weather clear</t>
  </si>
  <si>
    <t>ME-2016-007</t>
  </si>
  <si>
    <t>Relayed - 08/05/16, 1634 Bridgeville-Cottonwood open ended after Bridgeville CBs 1012 &amp; 1022 tripped, re- closed by autos; no customer interruptio; C-G fault 50.38 mi from Cottonwood near 050/380, +/- 2.5 mi; confirmed GIS Lightning Archives strike near Wildwood sub; air patrol found no damage</t>
  </si>
  <si>
    <t>HM-2016-019</t>
  </si>
  <si>
    <t>Relayed - 08/05/16, 1750 Sobrante-StandardOilSS#1 relayed, tested OK; MOM PtPinole (8,956); weather clear; A-G fault 8.98 mi from Sobrante near twr 008/051, +/-1.5 mi</t>
  </si>
  <si>
    <t>PS-2016-014</t>
  </si>
  <si>
    <t>Relayed - 08/06/16, 0627 Nicolaus-PlainfieldJct relayed, tested OK; no customer interruption; weather clear; B-C fault 21 mi from E-Nicolaus near 21/356, +/- 1 mi</t>
  </si>
  <si>
    <t>VD-2016-030</t>
  </si>
  <si>
    <t xml:space="preserve">Relayed - 08/07/16, 0617 Humboldt-Bridgeville relayed, tested OK; no momentary interruption; foggage; B-G fault 9.7 mi from Bridgeville near pole 95/2; </t>
  </si>
  <si>
    <t>HM-2016-020</t>
  </si>
  <si>
    <t>Forced - 08/08/16, 0008 to 0742 Lakeville#2 (LakevilleJct-NovatoJct) forced out to replace pole A9/175 due to car pole; no customer interruption</t>
  </si>
  <si>
    <t>FU-2016-0740</t>
  </si>
  <si>
    <t>Relayed - 08/09/16, 1753 ER-Cortina relayed, tested NG due to Kugelman fire; on the trouble Lower Lake-Homestake de-energized; SUS Homestake; MOM Highlands (9,097); weather clear; B-C &amp; A-B fault 14.3 mi from EagleRock twd Redbud or Cortina near 14/3, +/- 1 mi; 1832 Cal Fire reports fire at structures 13/12 &amp; 13/13; 2210 ER-Cortina manually tested OK; 2215 LL-Homestake returned to service restoring Homestake</t>
  </si>
  <si>
    <t>FU-2016-053a</t>
  </si>
  <si>
    <t>FU-2016-053b</t>
  </si>
  <si>
    <t>Relayed - 08/09/16, 1756 ER-Redbud relayed and tested OK; MOM Highlands; weather clear</t>
  </si>
  <si>
    <t>FU-2016-054</t>
  </si>
  <si>
    <t>Forced - 08/09/16, 1833 ER-Redbud de-energized per Cal Fire request due to the Kugelman fire; SUS Highlands (CESO=6,458; CMIN=1,336,806); 2200 line returned to service restoring Highlands</t>
  </si>
  <si>
    <t>FU-2016-055</t>
  </si>
  <si>
    <t>Relayed - 08/10/16, 1300 MercySpringsSS-Canal-OroLoma relayed, tested OK; MOM MercySprings &amp; Ortiga (3,019); weather clear; A-C fault 6.6 mi from OroLoma near 006/010, +/- 3 mi; patrol found no cause, no damage</t>
  </si>
  <si>
    <t>LB-2016-019</t>
  </si>
  <si>
    <t>Relayed - 08/11/16, 0515 Midway-WheelerRidge#2 relayed, tested OK; no customer interruption, but BuenaVista, WheelerRidge &amp; WindGap pumping plants tripped offline; weather clear; C-G fault 17.5 mi from Midway near 17/083, +/- 3 mi; issues with dust contamination in that location due to dirt road, suspect that was cause; will lay down rock road to help eliminate that possibility; eventID=12397</t>
  </si>
  <si>
    <t>MD-2016-032</t>
  </si>
  <si>
    <t>Relayed - 08/12/16, 1901 GV-Llagas (GreenValley-MorganHil Jct) relayed, tested NG; no customer interruption; weather clear, 'Oak' fire in area; RPTS POLES 9/67, 9/66 &amp; 9/65 ARE GOING TO NEED TO BE REPLACED AT A MINIMUM &amp; AT LEAST ONE PHASE DOWN ON GROUND; eventID=12416</t>
  </si>
  <si>
    <t>ME-2016-008</t>
  </si>
  <si>
    <t>Relayed - 08/13/16, 1742 LowerLake-Homestake relayed, tested OK; MOM Homestake; weather clear, 'Clayton' fire in area; eventID=12404</t>
  </si>
  <si>
    <t>FU-2016-058</t>
  </si>
  <si>
    <t>Forced - 08/13/16, 1755 LL-Homestake de-energized per CAL FIRE request due to 'Clayton' fire; SUS Homestake; 08/14/16, 1024 line cleared to repair multiple burnt poles; 08/18/16, 2255 line returned to service, replaced damaged poles 1/11, 1/12, 1/13, 1/14, 1/15, 1/16, 1/17, 2/1, 2/2, 2/3, 2/4, 2/5, 2/6, 2/7 &amp; 2/8; eventID=12404</t>
  </si>
  <si>
    <t>FU-2016-059</t>
  </si>
  <si>
    <t>Forced - 08/14/16, 1725 ER-Cortina de-energized per CAL FIRE request due to 'Clayton' fire; SUS Highlands (CESO=6,459; CMIN=2,086,691); 2302 Cortina-Highlands energized restoring Highlands; 2308 restored all but 1,841 customers who will stay out until Cal Fire allows access; 08/17/16, 1206 ER-LowerLake cleared to replace multiple burnt poles; 08/18/16, 2124 ER-Cortina in service, replaced damaged poles 13/10, 13/14 &amp; 13/16</t>
  </si>
  <si>
    <t>FU-2016-0762</t>
  </si>
  <si>
    <t>Forced - 08/14/16, 1728 ER-Redbud de-energized for safety per CAL FIRE request due to 'Clayton' fire; no customer interruption; weather clear; 08/17/16, 0955 ER-Highlands sect cleared to replace burnt poles; 08/18/16, 1703 line returned to service, replaced damaged poles 13/5, 13/14, &amp; 13/15</t>
  </si>
  <si>
    <t>FU-2016-0763</t>
  </si>
  <si>
    <t>Relayed - 08/17/16, 1401 Butte-Esquon relayed, tested NG; SUS Esquon (CESO=686; CMIN=230,734); weather clear; C-A fault 7.8 mi from Butte near 7/149, +/- 1 mi; 1551 line cleared to replace pole 7/144 due to 3rd party contact by almond shaker; no injuries; 1913 line returned to service restoring Esquon; eventID=12462</t>
  </si>
  <si>
    <t>TM-2016-043</t>
  </si>
  <si>
    <t>Relayed - 08/19/16, 0516 Weber-MormonJct open-ended at Linden due to single phase condition; SUS Linden (CESO=2,246; CMIN=33,690); 0536 Linden restored; 0655 Mormon-MormonJct cleared to repair damaged MormonJct SW-65 due to carpole; 1203 line returned normal; eventID=12413</t>
  </si>
  <si>
    <t>TE-2016-0911</t>
  </si>
  <si>
    <t>Forced - 08/19/16, 1359 to 2011 Mendota-SJ-Helm (GiffenJct-Helm) forced out to re-attach conductor, repair damaged insulator at pole 5/3 &amp; repair SJ SW-47 arcing horns; no customer interruption; eventID=12412</t>
  </si>
  <si>
    <t>LB-2016-0597</t>
  </si>
  <si>
    <t>Forced - 08/20/16, 0051 to 0237 Henrietta#3-230/115kV xfmr forced out to isolate Henrietta #3-115kV reg due to stuck tap; no customer interruption</t>
  </si>
  <si>
    <t>FR-2016-1924</t>
  </si>
  <si>
    <t>Forced - 08/20/16, 0430 LB-Panoche#1 open-ended after Panoche CB-332 forced out to repair control system air leak &amp; charging mechanism seal; no customer interruption; ETOR 08/24 (still not returned a/o 08/28/16)</t>
  </si>
  <si>
    <t>LB-2016-0601</t>
  </si>
  <si>
    <t>Relayed - 08/20/16, 1331 Clayton-MeadowLane relayed, tested OK; no customer interruption; weather clear; A &amp; C fault 4.94 mi from Clayton near twr # 04/16, +/-2.5 mi; burnt palm tree under line appeared to be cause for relay; no facility damage</t>
  </si>
  <si>
    <t>PS-2016-015</t>
  </si>
  <si>
    <t>Relayed - 08/21/16, 1035 DelMonte-FtOrd #1 relayed, tested OK; no customer interruption; weather clear; G-G fault 4.2 mi from Del Monte near 004/058, +/- 1 mi; bird found at 4/63, LCN created to install bird guarding</t>
  </si>
  <si>
    <t>ML-2016-023</t>
  </si>
  <si>
    <t>Relayed - 08/21/16, 1958 SanLeandro 'U' 115kV main bus sect E relayed, properly did not test; Moraga-SL #2&amp;#3 open ended at SL; SUS SL #3-115/12kV (CESO=10,983; CMIN=1,199,524) &amp; #4-115/34kV (BART) xfmrs; weather clear; C-G fault; 2221 bus sect E returned to service; 2223 Moraga-SL#2 returned to service; 2224 Moraga-SL#3 returned to service; 2231 SL BK4 energized restoring BART; 2308 ET service restored to SL BK3; broken insulator on SW-303 due to mylar balloon contact (Note: BART's normal source is SL 'U' BK-4; when normal PG&amp;E source lost, BART can restore power via alt internal source); eventID=12419</t>
  </si>
  <si>
    <t>NE-2016-009a</t>
  </si>
  <si>
    <t>ETL.2790</t>
  </si>
  <si>
    <t>MORAGA-SAN LEANDRO #3</t>
  </si>
  <si>
    <t>NE-2016-009</t>
  </si>
  <si>
    <t xml:space="preserve">Forced -- 08/21/16, 2115 to 2227 Per CAISO dynamic study SanLeandro-Oakland "J" #1-115kV open ended after SL CB-152 opened </t>
  </si>
  <si>
    <t>NE-2016-0642</t>
  </si>
  <si>
    <t>Forced - 08/22/16, 0800 to 1431 MissouriFlat-GoldHill#1 open-ended after GH CB-512 forced out to repair air leaks &amp; excessive compressor run time; no customer interruption</t>
  </si>
  <si>
    <t>VD-2016-1327</t>
  </si>
  <si>
    <t>Relayed - 08/22/16, 1018 Mendota-SJ-Helm (Helm-Adams East Jct) relayed, tested OK; MOM Giffen (399), Wesix &amp; Westlands; Giffen Solar &amp; Adams E-Solar separated; light rain; AG fault 11.9 mi from Helm near GiffenJct (Giffen Tap or Westland Tap), +/- 1.0 mi; 1251 Giffen Solar paralleled; 1420 Adams E-Solar paralleled; patrol found no cause, no damage</t>
  </si>
  <si>
    <t>FR-2016-055</t>
  </si>
  <si>
    <t>Forced - 08/23/16, 0346 Tule-Springville forced out (de-energized) due to grass fire in area; SUS Tule River PH (offline); 1542 line returned to service after Incident Commander &amp; CALFIRE declared area safe for line to be energized</t>
  </si>
  <si>
    <t>FR-2016-056</t>
  </si>
  <si>
    <t>Forced - 08/23/16, 1856 to 2314 ER-Redbud(Highlands-Redbud) forced out due to NG guy wire at pole 16/6 struck by masticator; no customer interruption</t>
  </si>
  <si>
    <t>FU-2016-0780</t>
  </si>
  <si>
    <t>Forced - 08/24/16, 0737 to 1619 Drum-Summit#1 forced out to repair gunshot conductor; no customer interruption</t>
  </si>
  <si>
    <t>VD-2016-1369</t>
  </si>
  <si>
    <t>Relayed - 08/25/16, 1312 Pit#1-HC#2-Burney relayed, tested OK; MOM HatCreek#2 PH (offline), BurneyMtnPwr (offline) &amp; Burney (2,411); weather clear; B-C-G fault 12.24 mi from Pit#1 PH near pole 11/217 on Burney Tap,+/- 1.0 mi; bird found at 0/3 on Burney Tap; LCN created to replace flashed insulator; eventID=12434</t>
  </si>
  <si>
    <t xml:space="preserve">RM-2016-035 </t>
  </si>
  <si>
    <t>Forced - 08/26/16, 0905 to 1041 SchulteSS-Kasson-Manteca open ended after Kasson CB-132 forced out to repair air system leak</t>
  </si>
  <si>
    <t>TE-2016-0932</t>
  </si>
  <si>
    <t>Relayed - 08/26/16, 1014 Glenn#2 relayed, tested OK; MOM HamiltonA (1,095), Jacinto (1,093) &amp; Rice #1 &amp; #2-60/12kV xfmrs (1,298); weather clear; A-G fault 6.5 mi from Glenn near structure 6/114, +/- 1 mi; patrol found no cause, no damage</t>
  </si>
  <si>
    <t>TM-2016-044</t>
  </si>
  <si>
    <t>Relayed - 08/27/16, 0537 Gates-TulareLake relayed, tested OK; on the trouble SandDrag, SunCity &amp; Avenal Park separated; MOM Kettleman Hills (1,006), Avenal (1,943), Chevron Pipeline Kettleman; weather clear; phase A (open phase conductor) fault 7 mi from Gates near structure 006/007, +/- 0.25 mi; line subsequently forced out to replace ET wire down; eventID=12439</t>
  </si>
  <si>
    <t>FR-2016-057</t>
  </si>
  <si>
    <t>Forced - 08/27/16, 0634 Gates-TulareLake (Gates-Kettleman Hills Jct) forced out due to single phasing condition on Kettleman Hills #1-70/12kV xfmr; SUS Kettleman Hills (1,039; CMIN=89,157); weather clear; 0815 ET service restored to KettlemanHills; 1628 line returned to service normal; caused by one phase of ET wire down bet structures 006/007-008 w/ ED under build; small grass fire in area; eventID=12439</t>
  </si>
  <si>
    <t>FR-2016-058</t>
  </si>
  <si>
    <t>Forced - 08/29/16, 1105 to 1109 Fairhaven-Humboldt (Fairhaven-Sierra Pacific Jct) forced out per customer request; no customer interruption</t>
  </si>
  <si>
    <t>HM-2016-0292</t>
  </si>
  <si>
    <t>Other-transmission</t>
  </si>
  <si>
    <t>Relayed - 08/30/16, 0128 Palermo-Nicolaus relayed, tested OK; MOM E-Marysville (6,553); weather clear; A-G fault 21.5 mi from Palermo near structure 21/152 (fault events from Palermo relays only, trouble communicating w/ E-Nicolaus relays), +/- 2 mi; section of line forced out next day to replace NG PT @ E-Marysville JCT SW-179; eventID=12454</t>
  </si>
  <si>
    <t>INT-08475</t>
  </si>
  <si>
    <t>Relayed - 08/30/16, 0952 MR-Fulton relayed, tested OK; on the trouble MR-FtRoss, FtRoss-Gualala &amp; SalmonCreek tap properly de-energized; all equipment returned via autos; MOM Wohler, Mirabel (3,951), MonteRio (6,323), SalmonCreek (1,747), FtRoss (639), Annapolis (230) &amp; Gualala (3,736); weather clear; C-G fault 10.13 mi from Fulton near structure 10/001 twd Monte Rio or structure 000/002 close to Molino, +/- 2 mi; line subsequently forced out to replace damaged center phase insulator at pole 9/2 due to bird contact</t>
  </si>
  <si>
    <t>INT-08476C</t>
  </si>
  <si>
    <t>MONTE RIO-FORT ROSS</t>
  </si>
  <si>
    <t>INT-08476B</t>
  </si>
  <si>
    <t>INT-08476A</t>
  </si>
  <si>
    <t xml:space="preserve">Forced - 08/30/16, 2122 Laytonville-Willits (&amp; RioDellJct-Bridgeville) open-ended after Laytonville CB-12 forced out to facilitate repair of NG regulator on Covelo 60/12kV BK-1 (LOWERING VOLTAGE AT COVELO TO B&amp;C THE REG); no customer interruption; ETOR 09/02; </t>
  </si>
  <si>
    <t>INT-08478a</t>
  </si>
  <si>
    <t xml:space="preserve">Forced - 08/30/16, 2139 RioDellJct-Bridgeville (&amp; Laytonville-Willits) open ended after Bridgeville CB-32 forced out to facilitate repair of NG regulator on Covelo 60/12kV BK-1 (LOWERING VOLTAGE AT COVELO TO B&amp;C THE REG); no customer interruption; ETOR 09/02; </t>
  </si>
  <si>
    <t>INT-08478b</t>
  </si>
  <si>
    <t>Forced - 08/31/16, 0056 to 0506 MR-Fulton (MonteRio-MirabelJct) forced out (line had relayed, tested OK yesterday) to replace flashed center-phase insulator due to bird contact at pole 9/2; also re-attached tie wire at pole 9/2; no customer interruption</t>
  </si>
  <si>
    <t>INT-08487</t>
  </si>
  <si>
    <t>Forced - 08/31/16, 0745 to 1600 Palermo-Nicolaus (Palermo to E-Marysville) forced out to replace NG PT at East Marysville Jct SW-179; no customer interruption; eventID=12454</t>
  </si>
  <si>
    <t>INT-08475a</t>
  </si>
  <si>
    <t>Relayed - 08/31/16, 1028 Kifer-FMC 115kV cable relayed, did not test by design; no customer interruption; weather clear; C-G fault  4.1 mi from FMC near structure 012/081 (fault events from FMC only, Kifer Owned by SVP), +/- 2 mi; 1502 cable  manually tested OK; found burn mark on jumper at pole 11/77 most likely due to bird contact (all that remained were a few feathers), no other trouble found</t>
  </si>
  <si>
    <t>INT-08480</t>
  </si>
  <si>
    <t>Forced - 09/01/16, 0911 to 0912 McCall 230/115kV BK-2 forced out to test a 230kV sync-check relay at McCall that was suspected to be NG; no customer interruption; sync-check relay was verified operational</t>
  </si>
  <si>
    <t>T15-016279</t>
  </si>
  <si>
    <t>ETL.6830</t>
  </si>
  <si>
    <t>EVERGREEN-ALMADEN</t>
  </si>
  <si>
    <t>Relayed - 09/01/16, 0930 Evergreen-Almaden relayed, tested OK; MOM Almaden (13,910); weather clear; CANNOT REMOTELY GET TARGETS FOR THIS OUTAGE DUE TO NO SOURCE BEHIND ALMADEN CB-72 SINCE ALMADEN CB-92 IS NORMAL OPEN &amp; EVERGREEN TERMINAL IS ELECTRO-MECH RLYS ONLY; per ILIS, MYLAR BALLOONS in distribution; per TOTL &amp; daily call report out, MYLAR BALLOON WERE ACTUALLY AT POLE 001/041, NO DAMAGE TO ANY TRANS ELEMENTS</t>
  </si>
  <si>
    <t>INT-08488</t>
  </si>
  <si>
    <t>Forced - 09/01/16, 1058 to 1652 Mendocino-Ukiah open ended after Mendo CB-112 forced out to replace NG back up relay; no customer interruption</t>
  </si>
  <si>
    <t>T16-012984</t>
  </si>
  <si>
    <t>Forced - 09/01/16, 1453 to 2344 KingCity-Coburn #1 (LosOsitos-Soledad-LosCoches sect) forced out to replace pole AO15/267 due to carpole; no customer interruption; eventID=12457</t>
  </si>
  <si>
    <t>T16-013018</t>
  </si>
  <si>
    <t>Relayed - 09/01/16, 1522 Kilarc-CedarCreek relayed, tested NG; SUS Kilarc PH (offline), CloverCreek cogen (offline) &amp; Cedar Creek (CESO=787; CMIN=29,119); weather clear; 1559 line returned to service normal, caused by possible relay issue at Kilarc PH (per ILIS, HYDRO ELEC TECHS WORKING ON RELAYS AT KILARC PH)</t>
  </si>
  <si>
    <t>INT-08497</t>
  </si>
  <si>
    <t>CROW CREEK SW STA-FRONTIER PV</t>
  </si>
  <si>
    <t>Relayed - 09/02/16, 0527 CrowCreek SW STA-Frontier PV 60kV relayed, tested OK; no customer interruption; weather clear; MOM Frontier PV; System Protection reports B-G fault 0.2 mi from CrowCreekSS, +/- 0.2 mi (Neither Crow Creek Sw Sta nor Frontier PV in GIS yet; this is a short (less than 0.4 mile) gen-tie line that tripped on an in-section fault (both sets of relays issued a trip based on Line Current Differential), recommend patrol of entire line); patrol found bird contact was responsible on customer-owned portion of line</t>
  </si>
  <si>
    <t>INT-08498</t>
  </si>
  <si>
    <t>Forced - 09/02/16, 0805 to 0927 Weimar CB-62 forced out for SCADA work, open ending Drum-GV-Weimar; no customer interruption</t>
  </si>
  <si>
    <t>VD-2016-0902</t>
  </si>
  <si>
    <t>Relayed - 09/05/16, 0037 Exchequer-LeGrand relayed, tested NG; no customer interruption; weather clear; 0232 to 1023 line cleared to replace pole 21/0 due to carpole; A-C fault 7.7 mi from Legrand twd Exchequer near pole 021/000, +/- 1 mi</t>
  </si>
  <si>
    <t>INT-08502</t>
  </si>
  <si>
    <t>Relayed - 09/06/16, 0126 Kingsburg-Corcoran#1 relayed, tested OK; MOM Freshwater Solar (offline); weather clear; A-G fault 15.71 mi from Kingsburg near structure 026/195, +/- 3 mi; 0142 line returned normal</t>
  </si>
  <si>
    <t>INT-08503</t>
  </si>
  <si>
    <t>Relayed - 09/06/16, 0203 Pit#3-Pit#1 relayed, tested OK; SPI Burney separated; Burney Forest Products (BFP), Pit #1 P.H. units #1 &amp; #2 tripped out of section; no customer interruption; weather clear; A-G fault 12.93 mi from Pit #1 PH near twr 12/102, +/- 1.0 mi; 0217 BFP paralleled; 0254 SPI Burney paralleled; 0308 Pit#1 PH Unit #1 paralleled; 0354 Pit#1 PH Unit #2 paralleled; aerial patrol found damaged top bell of suspension string w/ 2 damaged footings @ 13/109; small grass fire ensued &amp; extinguished by CAL FIRE; LCN created to correct blown insulator &amp; repair footings</t>
  </si>
  <si>
    <t>INT-08504</t>
  </si>
  <si>
    <t>Forced - 09/06/16, 1433 to 1940 Atascadero-Cayucos forced out to repair burnt pole &amp; xarm at 7/63; no customer interruption</t>
  </si>
  <si>
    <t>T16-013186</t>
  </si>
  <si>
    <t>Relayed - 09/07/16, 0955 Centerville-TM-Oroville relayed, tested OK; MOM Clark Road (CEMO=25) &amp; unexpected SUS to Clark Road 1102 (CESO=861; CMIN=51,660); weather clear; C-G fault 18.2 mi from Centerville near structure 017/346 twd TM or B017/346 twd Oroville, +/- 1 mi; avian contact B17/361; eventID=12470</t>
  </si>
  <si>
    <t>INT-08510</t>
  </si>
  <si>
    <t>Relayed - 09/07/16, 1011 Wilson-Merced#1 open ended after Merced CB-152 tripped, reclosed on autos; no customer interruption; weather clear, techs working in stn; no fault or trip targets at Merced CB-152; investigating set 'A' breaker fail relay; no root cause found for breaker fail relay operation, relay input sensitivities raised to  current standard; eventID=12515</t>
  </si>
  <si>
    <t>INT-08512</t>
  </si>
  <si>
    <t>EXCELSIOR SW STA-CRE FIVE POINTS PV</t>
  </si>
  <si>
    <t>Relayed - 09/07/16, 1012 ExcelsiorSS-CRE Five Points PV 115kV relayed, properly did not test; SUS Five Points PV; weather clear; 1024 line manually tested OK restoring Five Points PV; relay contractor for Five Points PV conducting unscheduled relay test on station; per System Protection no fault detected by ExcelsiorSS; accidental DTT sent by 3rd party Five Points PV; this is a dedicated gen tie line w/ no other customers</t>
  </si>
  <si>
    <t>INT-08511</t>
  </si>
  <si>
    <t xml:space="preserve">Forced - 09/07/16, 1032 to 1107 Tesla-Salado#1 forced out after exercising NG Miller SW-117 that wouldn't properly open; no customer interruption; weather clear </t>
  </si>
  <si>
    <t>T16-009178</t>
  </si>
  <si>
    <t>Relayed - 09/09/16, 0240 Cortina#4 relayed, tested OK; MOM Maxwell (1,150) &amp; Colusa (3,178); weather clear; C-G (multi-terminal line) fault 17.6 mi from Cortina near 17/300 twd Colusa Corners or 17.6 mi from Cortina near B17/300 twd Delevan SW-17, +/- 2 mi; line subsequently forced out @ 0730 to replace pole 18/326 damaged by car</t>
  </si>
  <si>
    <t>INT-08515</t>
  </si>
  <si>
    <t>Forced - 09/09/16, 0730 to 1626 Cortina#4 (Maxwell-Colusa) forced out to replace pole 18/326 damaged by car; line had relayed, tested OK earlier at 0240; no customer interruption</t>
  </si>
  <si>
    <t>T16-013299</t>
  </si>
  <si>
    <t>Relayed - 09/11/16, 0547 Midway-WR#2 relayed, tested OK; WindGap Pumping Plant, WheelerRidge Pumping Station &amp; BuenaVista Pumping Station separated on the trouble; weather clear; 0603 WindGap PP paralleled; 0620 WheelerRidge PS paralleled; 0640 BuenaVista PS paralleled; B-G fault 10 mi from Midway near twr 10/48, +/- 2 mi; patrol found no cause, no damage</t>
  </si>
  <si>
    <t>INT-08517</t>
  </si>
  <si>
    <t>Forced - 09/12/16, 1014 to 1434 TM-RioOso de-energized for voltage control after experiencing 126kV limit at E-Nicolaus &amp; system having no other reactive resources available in area; no customer interruption</t>
  </si>
  <si>
    <t>Relayed - 09/13/16, 1045 Coleman-RedBluff relayed, tested OK; MOM Dairyville (719), Vina (138) &amp; LosMolinos (2,179); weather clear; A-G fault 8.62 mi from Coleman PH twd ColemanJct near pole 8/153, +/- 1.0 mi; at 7/132A avian contact, LCN created to replace insulator &amp; guys; eventID=12487</t>
  </si>
  <si>
    <t>INT-08528</t>
  </si>
  <si>
    <t>Forced - 09/13/16, 1045 to 1106 RioOso-Nicolaus forced out for voltage control; no customer interruption</t>
  </si>
  <si>
    <t>T16-013412</t>
  </si>
  <si>
    <t>Forced - 09/13/16, 1114 to 1520 TM-RioOso forced out for voltage control; no customer interruption</t>
  </si>
  <si>
    <t>T16-013417</t>
  </si>
  <si>
    <t>Relayed - 09/15/16, 0446 FtBragg-Elk open ended after FB CB-32 tripped, re-closed by autos; no customer interruption; weather clear; A-G fault 8.56 mi from FB near 15/006, +/- 1.0 mi; patrol found no cause, no damage; coincident ED wire down at pole 21/04 was probable cause (see ILIS 16-0064809 for Fort Bragg A-1102)</t>
  </si>
  <si>
    <t>INT-08530</t>
  </si>
  <si>
    <t>Relayed - 09/15/16, 0948 Schindler-Huron-Gates relayed, tested NG; SUS Calflax (CESO=284; CMIN=34,168); weather clear; B-G fault 11.1 mi from Schindler near 11/001, +/- 2mi; Calflax 1102 circuit has been isolated; 1128 Schindler-Calflax manually tested OK restoring Calflax; 1149 to 2229 Calflax-Huron cleared to replace ET wire down &amp; pole 11/2 damaged by tractor (fatality); 1155 Gates-Huron returned to service; eventID=12496</t>
  </si>
  <si>
    <t>INT-08533</t>
  </si>
  <si>
    <t>Relayed - 09/15/16, 1358 WestSacto-Brighton relayed, tested NG due to fire in area; SUS Deepwater (CESO=8,456; CMIN=152,208); weather clear; 1417 Deepwater restored -- automatics did not operate as expected to transfer Deepwater to alt ET feed, should only have been momentary; 1659 line returned normal; B-C fault 9.4 mi from WS near 010/067, +/- 1.0 mi; eventID=12494</t>
  </si>
  <si>
    <t>INT-08538</t>
  </si>
  <si>
    <t>Relayed - 09/15/16, 1748 ER-Cortina relayed, tested OK; MOM Highlands (8,336) &amp; Homestake; weather clear; C-G fault 1.4 mi from Cortina near twr 001/11, +/- 0.5 mi; patrol found  2 dead vultures at 1/10 &amp; flashed insulators; LCN created to replace insulators; event ID=12495</t>
  </si>
  <si>
    <t>INT-08539</t>
  </si>
  <si>
    <t>Relayed - 09/16/16, 1203 to 1213 SaltSprings-TC open-ended after SaltSprings CB-102 tripped due to inadvertent manual relay operation; Hydro tech in station; SaltSprings PH separated on the trouble; no customer interruption; 1225 SaltSprings PH paralleled</t>
  </si>
  <si>
    <t>INT-08541</t>
  </si>
  <si>
    <t>Relayed - 09/18/16, 1629 ValleySprings#1 relayed, tested OK; MOM Corral (CEMO=5,734) &amp; NewHogan PH (offline); weather clear; A-G fault 6.8 mi from VS near pole 6/123 (car pole reported at pole 5/105); distribution jumper (L6381) apparently flipped up into overhead 60kV</t>
  </si>
  <si>
    <t>INT-08544</t>
  </si>
  <si>
    <t>Relayed - 09/18/16, 1931 Bellota-Riverbank-MelonesSS relayed, tested OK; Tulloch PH separated on the trouble; weather clear; 2117 Tulloch PH paralleled; A-G fault 0.1 mi from MelonesSS near pole 0/3; no cause or damage found</t>
  </si>
  <si>
    <t>INT-08545</t>
  </si>
  <si>
    <t>Relayed - 09/19/16, 0851 Kern-Kern Front relayed, tested OK; MOM KernFront Cogen (offline), DoubleC Cogen (offline), HighSierra Cogen (offline) and BadgerCreek Cogen (offline); weather clear; C-G fault 7.44 mi from Kern PP near pole 7/119, +/-  2 mi; bird (duck) contact at pole 4/78 that started small grass fire that extinguished itself; eventID=12502</t>
  </si>
  <si>
    <t>INT-08547</t>
  </si>
  <si>
    <t>Relayed - 09/20/16, 0618 Llagas-Hollister relayed, tested OK; no customer interruption; weather clear; A-B fault 18.62 mi from Llagas near pole 007/103, +/- 2 mi; CAR POLE AT STRUCTURE 10/158, DAMAGE TO DOWN GUY WIRE &amp; TAG CREATED FOR REPAIRS AT LATER DATE; eventID=12505</t>
  </si>
  <si>
    <t>INT-08550</t>
  </si>
  <si>
    <t>Relayed - 09/20/16, 1053 Stanislaus-Manteca#2 relayed, tested OK; no customer interruption; weather clear; C-G fault 13.4 mi from RiverbankJct twd Stanislaus PH near twr 22/133, +/- 2 mi; broken insulator found at 22/131A, but will patrol further to confirm; air patrol subsequently found no other cause &amp; no damage</t>
  </si>
  <si>
    <t>INT-08551</t>
  </si>
  <si>
    <t>Relayed - 09/20/16, 1338 LasPositas-Vasco relayed, tested OK; MOM Vasco (3,375); weather clear; A-C fault 5.83 mi from LP near structure 0/9 on Zond Wind tap, +/- 1 mi; raven found at base of pole 0/5 on Zond Wind tap, no damage to line</t>
  </si>
  <si>
    <t>INT-08553</t>
  </si>
  <si>
    <t>Forced - 09/20/16, 2257 to 2337 Henrietta 230/115kV BK-3 forced out to isolate Henrietta #3-115kV regulator due to ongoing work on REG #3; no customer interruption</t>
  </si>
  <si>
    <t>T16-012487</t>
  </si>
  <si>
    <t>Relayed - 09/21/16, 1001 Drum-RioOso#1 relayed, tested OK, coincident w/ #2 circuit relaying, testing OK; MOM Brunswick 115/12kV BK-1 (21,327); rain; A-G fault 19.93 mi from Drum PH near twr 019/155, +/- 1.0 mi; evidence of avian (buzzard) contact damaging middle phase insulator at tower 19/152; eventID=12537</t>
  </si>
  <si>
    <t>INT-08560</t>
  </si>
  <si>
    <t>Relayed - 09/21/16, 1001 Drum-RioOso#2 relayed, tested OK (coincident w/ relay, test OK of Drum-RioOso#1), but remained open-ended at Drum due to ongoing scheduled work at Drum PH; MOM Brunswick 115/12kV BK-2 &amp; BK-3; rain; 1053 #2 circuit returned to service normal after Drum PH CB-340 manually closed after several attempts (scheduled work at Drum PH delayed closing &amp; parallel feature on autos had been c/out); A-G fault 19.93 mi from Drum PH near twr 019/155, +/- 1.0 mi; evidence of avian contact damaging middle phase insulator at tower 19/152; eventID=12537</t>
  </si>
  <si>
    <t>INT-08561</t>
  </si>
  <si>
    <t>Relayed - 09/21/16, 1632 MC-Hoopa relayed, tested OK; MOM RussRanch (2), WillowCreek (2,476) &amp; Hoopa (2,001); weather clear; A-G fault near Hoopa sub 60kV bus, +/- 1 mi; T-man reports lighting near pole 28/85 as cause, however no coincident strike is shown in GIS Lightning Archives program; Hoopa 1101 actually experienced a sustained outage (per ILIS 16-0066371); T-Line patrol found no cause, no damage</t>
  </si>
  <si>
    <t>INT-08564</t>
  </si>
  <si>
    <t>Relayed - 09/21/16, 2040 Laureles-Otter relayed, tested NG; SUS Otter (CESO=1,113; CMIN=243,862); weather clear; A-G fault 11mi from Laureles near 11/00, +/- 1 mi; 09/22/16, 1333 line returned to service normal after grd &amp; air patrols found no trouble; eventID=12514</t>
  </si>
  <si>
    <t>INT-08565</t>
  </si>
  <si>
    <t>Forced - 09/25/16, 0817 to 1017 RM-TM#2 de-energized for voltage control; no customer interruption</t>
  </si>
  <si>
    <t>T16-013810</t>
  </si>
  <si>
    <t>Relayed - 09/25/16, 1025 Geysers#3-Cloverdale relayed, tested OK; Aidlin PH separated; line subsequently relayed to lockout at 1035; weather clear; fire reported near structure 0/2A; eventID=12520</t>
  </si>
  <si>
    <t>INT-08571</t>
  </si>
  <si>
    <t>Relayed - 09/25/16, 1035 Geysers#3-Cloverdale relayed, tested NG after relaying, testing OK 10 mins earlier; SUS Aidlin PH (offline); weather clear; A-C fault 0.32 mi from Geyser #3 twd Cloverdale near 000/0003, +/- 0.1 mi; 2140 Geysers#3-AidlinJct cleared per CAL FIRE request; 09/26/16, 0918 AidlenJct-Cloverdale sect returned to service restoring Aidlen PH after CAL FIRE gave OK @ 0708; Geysers#3-AidlenJct sect remains cleared per CAL FIRE request (Sawmill fire); 1325 Aidlin paralleled; 1826 line returned to service normal; eventID=12520</t>
  </si>
  <si>
    <t>INT-08572</t>
  </si>
  <si>
    <t>Relayed - 09/25/16, 1152 Christie-WP relayed, tested OK; MOM EcoServices, Urich &amp; KinderMorgan; weather clear; A-B fault 9.98 mi from Christie twd WillowPass near 007/115, +/- 1.0 mi; patrol found no cause, no damage although terrain is marshland with lots of bird activity</t>
  </si>
  <si>
    <t>INT-08573</t>
  </si>
  <si>
    <t>Relayed - 09/26/16, 0722 Westpark-Magunden relayed, tested OK; MOM BearMtn cogen (offline), CalWater (2,335), Columbus (9,785) &amp; Bolthouse Farms; weather clear; B-G fault 3 mi from Westpark near 005/039, +/-  2 mi; patrol found no cause, no damage; eventID=12524</t>
  </si>
  <si>
    <t>INT-08574a</t>
  </si>
  <si>
    <t>Relayed - 09/26/16, 0727 Westpark-Magunden relayed, tested OK while restoring summer setups following relay action 5 mins earlier operator caused a second (30 second) momentary interruption to a transmission customer (Bolthouse Farms); eventID=12521</t>
  </si>
  <si>
    <t>INT-08574b</t>
  </si>
  <si>
    <t>Relayed - 09/28/16, 1618 Lamont-Grimmway-Malaga 115kV tap relayed, tested OK; MOM Grimmway-Malaga; weather clear; A-C-B fault 3.6 mi from Lamont at or near Grimmway-Malaga bus, +/- 0.1 mi; patrol found no damage, no cause</t>
  </si>
  <si>
    <t>INT-08581</t>
  </si>
  <si>
    <t>Relayed - 09/28/16, 1628 WheelerRidge-Lakeview 70kV relayed, tested OK; MOM Emidio, Texaco-Emidio, Kelley, Pacific Pipeline Emidio &amp; Lakeview (442); windy; C-G fault 5.3 mi from WR near structure 005/093 (near EmidioJct), +/- 2 mi; patrol found multiple spans of ED wire down (see ILIS report 16-0068252 for Lakeview 1106)</t>
  </si>
  <si>
    <t>INT-08583</t>
  </si>
  <si>
    <t>Forced - 09/28/16, 1636 to 2226 KingCity-Coburn#1 (LosOsitos-SoledadJct) forced out to replace sheared pole A15/266 hit by car; no customer interruption</t>
  </si>
  <si>
    <t>T16-013996</t>
  </si>
  <si>
    <t>Relayed - 09/30/16, 0756 Oleum-Martinez 115kV relayed, tested OK; no customer interruption; weather clear; A-G fault 3.5 mi from Martinez near 6/43 (Oleum &amp; Martinez have electro-mechanical relays, fault info obtained from Sobrante-due to multiple infeed, accuracy of location is very low); found flash marks on top phase of middle arm at structure 6/44 probably due to bird contact (no carcus found but lots of activity), OK for service</t>
  </si>
  <si>
    <t>INT-08590</t>
  </si>
  <si>
    <t>Tesla-Trust</t>
  </si>
  <si>
    <t>Relayed - 09/30/16, 1508 Tesla-Trust 115kV (customer owned line) relayed, did not test as design; SUS Nextera Energy; weather clear; report of ET wire down one span outside Tesla sub caused by grass fire; 1548 Tesla terminal end of line cleared for customer work; 10/01/16, 1155 Tesla-Trust energized after customer completed repairs to down wire restoring Nextera Energy; all PG&amp;E relays operated as expected per System Protection</t>
  </si>
  <si>
    <t>INT-08592</t>
  </si>
  <si>
    <t>Forced - 09/30/16, 1653 Tesla-StocktonCogen de-energized due to pole fire at structure 0/5 due to grass fire; 2008 Tesla-LammersRoad cleared for crews to repair replace pole 0/5; 2039 LammersRoad-SanJoaquinCogen energized restoring Ripon Cogen, TeslaMotors &amp; SanJoaquin Cogen; 10/01/16, 0329 Tesla-LammersRd energized after replacing fire damaged poles 0/5A &amp; 0/5B restoring Thermal Energy; 0341 line returned to service normal</t>
  </si>
  <si>
    <t>INT-08594</t>
  </si>
  <si>
    <t>Relayed - 10/01/16, 0407 Mendo-Willits-FtBragg relayed, tested NG; no customer interruption, weather cloudy; A-C-B fault 4.67 mi from FtBragg twd Mendocino &amp; Willits near pole 037/006, +/- 0.5 mi; 0733 Tman reports tree was saw cut &amp; fell into our line to bring down wires &amp; steel pole 37/0; 0728 Mendo-Willits returned to service; 1003 McGuireMillJct-FtBragg cleared to repair ET wire down at pole 37/1; 1303 Mendo sheriff on way to scene; 10/02/16, 0204 line returned to service normal after installing temp pole in place of damaged 37/1 &amp; repaired 3 phases of ET wire down due to unauthorized tree cut; eventID=12538</t>
  </si>
  <si>
    <t>INT-08597</t>
  </si>
  <si>
    <t>Relayed - 10/02/16, 1608 RM-TM#1-500kV relayed by single pole tripping, tested OK; no customer interruption; rain, lightning; A-G fault 53 mi from Round twd Table near tower 53/229, +/- 1 mi; aerial patrol found no damage, suspect lightning (no coincident strike shown in GIS, but several strikes in area just before &amp; after relay time)</t>
  </si>
  <si>
    <t>INT-08602</t>
  </si>
  <si>
    <t>Relayed - 10/02/16, 1733 Caribou Palermo relayed, tested OK; MOM Grizzly PH (offline); lightning, rain; B-G (multi-terminal line) fault 36.82 mi from Palermo twd Caribou PH near 18/138 or 36.80 mi from Palermo twd Grizzly PH near 004/002, +/- 2 mi; patrol found no damage; GIS shows coincident lightning strike near structure 6/49 for RockCreek-Poe 230kV which is in ROW containing this circuit, Caribou-Palermo &amp; Bucks-RockCreek-Cresta; patrol found at this structure broken insulator</t>
  </si>
  <si>
    <t>INT-08606</t>
  </si>
  <si>
    <t>Relayed - 10/02/16, 1733 Centerville-TM-Oroville relayed, tested NG; SUS Clark Road (CESO=1,471; CMIN=147,031); lightning in area, rain; B-G fault 19.3 mi from Centerville twd Table near twr B17/351, +/- 1 mi; 1856 Centerville-ClarkRoad section manually tested OK restoring Clark Road; 2347 ClarkRd-TM  section cleared to make repairs to separated bell at B17/348; no coincident strike shown in GIS at this location; 10/03/16, 0247 Center-TM-Oroville (ClarkRd-TM) returned to service; eventID=12556</t>
  </si>
  <si>
    <t>INT-08605</t>
  </si>
  <si>
    <t>Relayed - 10/02/16, 1733 RockCreek-Poe relayed, tested OK; on the trouble Rock Creek unit #1 &amp; Belden unit #1 separated; MOM Poe PH (offline), RockCreek PH unit #1 &amp; Belden PH; rain and lightning; 1809 RockCreek unit #1 paralleled; 1902 Belden unit #1 paralleled; found @ 6/49 broken insulator, GIS shows coincident lightning strike near this structure which is in ROW containing this circuit, Caribou-Palermo &amp; Bucks-RockCreek-Cresta</t>
  </si>
  <si>
    <t>INT-08607</t>
  </si>
  <si>
    <t>Relayed - 10/02/16, 1938 FrenchMeadows-MiddleFork relayed, tested OK; on the trouble FrenchMeadows &amp; HellHole PHs separated; rain, lightning; 2323 FrenchMeadows PH paralleled; 2351 HellHole PH paralleled; coincident lightning strike in GIS near structure 9/167; air patrol of entire line found no damage however</t>
  </si>
  <si>
    <t>INT-08609</t>
  </si>
  <si>
    <t>Relayed - 10/02/16, 1940 Drum-Summit#2 relayed, properly did not test; 2023 line manually tested OK; 2024 line paralleled w/ NV Energy making line normal; A-B-C fault 5.9 mi from Drum#1 PH twd Summit near TWR 005/070, +/- 1 mi; confirmed coincident GIS lightning strike; at structure 5/65 found two flashed insulators; LCN created to replace insulators; eventID=12539</t>
  </si>
  <si>
    <t>INT-08610</t>
  </si>
  <si>
    <t>Relayed - 10/02/16, 1950 Drum-Spaulding relayed, did not test by design; on the trouble Spaulding-Summit &amp; Spaulding#3-Spaulding#1-60kV de-energized; rain, lightning in area; Spaulding#3 &amp; Bowman PHs separated;  SUS Tamarack (CESO=657; CMIN=4,599), CiscoGrove, Summit (CESO=1,346; CMIN=9,422) &amp; Spaulding (169), Bowman PH, Haypress PH (offline), Spaulding#1 PH (offline), Spaulding #2 PH (offline) &amp; Spaulding #3 PH; 1957 Drum-Spaulding manually tested OK energizing Spaulding-Summit &amp; Spaulding#3-Spaulding#1, restoring ET service to all customers &amp; PHs; A-C fault 4.5 mi from Drum #1 PH twd Spaulding PH near twr 004/096, +/- 1 miles (lightning in area); air patrol of entire found no damage</t>
  </si>
  <si>
    <t>INT-08611</t>
  </si>
  <si>
    <t>INT-08612</t>
  </si>
  <si>
    <t>INT-08613</t>
  </si>
  <si>
    <t>Relayed - 10/04/16, 0734 PotterValley-Willits relayed, tested OK; no customer interruption; weather cloudy; C-G fault 2.4 mi from Willits twd PV PH near twr 010/009, +/- 1 mi; patrol found no cause, no damage</t>
  </si>
  <si>
    <t>INT-08616</t>
  </si>
  <si>
    <t>LAMONT-REGULUS</t>
  </si>
  <si>
    <t>Forced - 10/04/16, 1610 to 2051 Lamont-Regulus 115kV forced out per customer request due to NG Regulus PV Solar voltage regulator; SUS Regulus PV Solar</t>
  </si>
  <si>
    <t>Relayed - 10/05/16, 0734 MR-Fulton relayed, tested NG; on trouble MR-FtRoss &amp; FtRoss-Gualala de-energized; MOM Gualala (CEMO=3,736); SUS Annapolis (CESO=230; CMIN=3,680), FtRoss (CESO=640; CMIN=10,240), SalmonCreek (CESO=1,543; CMIN=26,231), Monte Rio (CESO=7,017; CMIN=912,210), Wohler &amp; Mirabel (CESO=3,954; CMIN=520,132); light rain; 0748 Gualala-FtRoss energized restoring Annapolis; 0751 FtRoss-MR returned to service restoring FtRoss &amp; SalmonCreek; 0813 restored MonteRio from Elk; A-B fault 4.5 mi from Fulton twd MR near twr 004/004, +/- 1 mi; 0919 to 2019 Fulton-Wohler JCT to Trento JCT sect cleared to replace pole 1/14 damaged by car &amp; repair ET wire down; 0944 Molino-Mirabel-Wohler sect returned to service restoring Mirabel &amp; Wohler; eventID=12549</t>
  </si>
  <si>
    <t>INT-08622c</t>
  </si>
  <si>
    <t>INT-08622b</t>
  </si>
  <si>
    <t>INT-08622a</t>
  </si>
  <si>
    <t>Relayed - 10/05/16, 0809 Caribou-Westwood relayed, tested OK; on the trouble HamBranch-Chester de-energized; MOM HamiltonBranch (CEMO=2,347), BigMeadows (CEMO=2,605), Chester (CEMO=1,652) &amp; LMUD; rain/wind; B-C fault 1.1 mi from Westwood near structure 19/397 (estimate from Westwood relays only), +/-1 mi; patrol found at 18/366 failed tree top, no damage to facilities</t>
  </si>
  <si>
    <t>INT-08619a</t>
  </si>
  <si>
    <t>INT-08619b</t>
  </si>
  <si>
    <t>Relayed - 10/06/16, 1523 Nicolaus-WilkinsSlough relayed, tested OK; MOM DIST 1001 Metering &amp; Carnack; weather clear; B-G fault 14.5 mi from E-Nicolaus near structure 15/254, +/- 2 mi; patrol from 12/239 to 18/295 found nothing</t>
  </si>
  <si>
    <t>INT-08624</t>
  </si>
  <si>
    <t>Forced - 10/07/16, 0645 to 2010 Atascadero-Cayucos forced out due to single phasing condition; no customer interruption; 0759 line cleared to repair open jumpers at structure 10/86C; eventID=12554</t>
  </si>
  <si>
    <t>T16-014354</t>
  </si>
  <si>
    <t>Relayed - 10/08/16, 0441 WR-Lakeview relayed, tested OK; MOM Lakeview (384), Emido &amp; Kelly; weather clear; A-G fault 1 mi from Lakeview near 006/114, +/- 1 mi; air patrol found no cause, no damage; eventID=12562</t>
  </si>
  <si>
    <t>INT-08632</t>
  </si>
  <si>
    <t>Relayed - 10/09/16, 0604 Midway-Kern#1 relayed, tested OK; MOM Stockdale#6-230/21kV xfmr (15,594) &amp; Bakersfield #1 &amp; #2-230/21kV xfmrs (24,893); weather clear; A-G fault 5.7 mi from Midway near 05/036, +/- 3 mi; found flashed insulators at twr 05/35; LCN created to replace bells; eventID=12563</t>
  </si>
  <si>
    <t>INT-08633</t>
  </si>
  <si>
    <t xml:space="preserve">Relayed - 10/11/16, 0035 Mesa-Divide #1 &amp; #2 relayed, tested OK; no customer interruptions; weather lightning; A-B-C fault 7.0 mi from Divide near 06/41, +/- 1 mi; </t>
  </si>
  <si>
    <t>INT-08637a1</t>
  </si>
  <si>
    <t>INT-08637a2</t>
  </si>
  <si>
    <t xml:space="preserve">Relayed - 10/11/16, 0037 Mesa-Divide #1 &amp; #2 relayed, did not test; no customer interruptions; weather lightning; 0416 Divide-Mesa#1 returned to service, no trouble found; 0417 Divide-Mesa#2 returned to service, no trouble found; </t>
  </si>
  <si>
    <t>INT-08637b1</t>
  </si>
  <si>
    <t>INT-08637b2</t>
  </si>
  <si>
    <t>Relayed - 10/11/16, 1650 Nicolaus-WilkinsSlough relayed, tested OK; MOM Dist 1001 metering &amp; Carnack (Dist 1500); weather clear; A-G (multi-terminal line) fault 22.5 mi from E-Nicolaus twd Wilkins Slough near structure 023/398 or 21.3 mi from E- Nicolaus twd Dist 1500 near structure 002/068, +/- 2 mi</t>
  </si>
  <si>
    <t>INT-08639</t>
  </si>
  <si>
    <t>Relayed - 10/11/16, 2316 Weimar#1 relayed, tested NG; on the trouble FrenchMeadows-MiddleFork &amp; MiddleFork#1 de-energized; SUS ForestHill (CESO=2,634; CMIN= 1,274,369); Oxbow, FrenchMeadows &amp; HellHole PHs separated; weather clear; alt ET backtie out on clearance for NERC tower work; 10/12/16, 0151 Oxbow PH restored ET service to Forest Hill as isolated load; 0228 Weimar-ForestHill cleared to repair ET wire down bet poles 6/93-94; 0253 Oxbow PH tripped during load restoration causing SUS ForestHill; 0706 Weimar#1 returned to service restoring MiddleFork #1, FrenchMeadows-MiddleFork &amp; ForestHill; 0713 Oxbow PH paralleled; 0800 FrenchMeadows PH paralleled; 3rd party in area w/ rifle, Placer Co Sheriff responded; eventID=12560</t>
  </si>
  <si>
    <t>INT-08640b</t>
  </si>
  <si>
    <t>INT-08640c</t>
  </si>
  <si>
    <t>INT-08640a</t>
  </si>
  <si>
    <t>Relayed - 10/12/16, 0702 Pittsburg-Tesla#1 relayed, tested OK; no customer interruption; Flowind #2 separated; weather clear; A-G fault 21.8 mi from Pittsburg twd Tesla near twr 022/095 (before N. Vasco Road crossing), +/- 2 mi; 0820 Flowind #2 paralleled</t>
  </si>
  <si>
    <t>Relayed - 10/12/16, 0923 Drum-Higgins relayed, tested OK; ChicagoPark PH &amp; DutchFlat PH #1 separated; weather clear; C-G fault 4.5 mi from Higgins near twr 23/182 (low accuracy); 0932 Chicago Park PH paralleled; 1124 DutchFlat PH #1 paralleled; patrol from 21/172 to 25/195 found no cause, no damage</t>
  </si>
  <si>
    <t>INT-08644</t>
  </si>
  <si>
    <t>Relayed - 10/12/16, 1401 StocktonA#1 relayed, tested OK; MOM CalCedar, StocktonWasteWater, DTE Energy, PacificEthanol, Rough&amp;Ready (CEMO=2,296), Port of Stockton, &amp; Channel (CEMO=2,927); DTE Cogen separated; weather clear; B-G fault (radial line w/ multiple taps yielding multiple possible locations): 3.4 mi from StocktonA on Pacific Ethanol Tap near pole 0/4 or 3 mi from StocktonA on Robertson Tap near pole 0/3 or 3.4 mi from StocktonA near pole A6/147; 2030 DTE Cogen paralleled; grd patrol found dead bird at 0/6 near the river crossing</t>
  </si>
  <si>
    <t>INT-08647</t>
  </si>
  <si>
    <t>Relayed - 10/13/16, 1058 Coalinga#1-SanMiguel relayed, tested OK; no customer interruption; weather partial overcast; B-G fault 11.4 mi from SanMiguel near structure 027/000, +/- 3 mi; flashed insulators found at 24/8</t>
  </si>
  <si>
    <t>INT-08648</t>
  </si>
  <si>
    <t>Relayed - 10/13/16, 1304 Pit#1-HatCreek#2-Burney relayed, tested OK; MOM Burney  (CEMO=2,412); weather clear; B-C fault 1.8 mi from HatCreek#2 PH near structure 004/066, +/- 1 mi; 1433 line forced out to remove fallen tree away from the conductor at pole 4/66; SUS Burney (CESO=2,412; CMIN=364,212); 1540 line cleared between Hat Creek #2 to Burney section; 1704 Hat Creek #2 to Burney section returned to service restoring Burney; eventID=12561</t>
  </si>
  <si>
    <t>INT-08651</t>
  </si>
  <si>
    <t>Relayed - 10/13/16, 1821 Trinity-MC relayed, tested NG; SUS BigBar, GrouseCreek, BigCreek PH (offline), Hyampom &amp; RidgeCabin; rain; 2007 Trinity-SnowCamp returned to service restoring Big Bar, Grouse Creek, Big Creek, Hyampom and Ridge Cabin; 2248 MC-SnowCamp returned to service restoring line normal; A-B fault 0.7 mi from MapleCreek near pole 53/3, +/- 0.5 mi; removed tree branch across line at 53/4</t>
  </si>
  <si>
    <t>T16-014610</t>
  </si>
  <si>
    <t xml:space="preserve">Relayed - 10/14/16, 0056 HatCreek#1-Westwood relayed, tested OK; MOM Mega, Halls Flat &amp; Bogard (CEMO=9); rain; B-G fault 19 mi from HC#1 PH near structure 019/365, +/-2 mi; </t>
  </si>
  <si>
    <t>INT-08653</t>
  </si>
  <si>
    <t>Relayed - 10/14/16, 0343 Bridgeville-Garberville relayed, tested OK; MOM Fruitland (CEMO=1,135) &amp; FtSeward (CEMO=338); rain; A-C fault 14.5 mi from Bridgeville near pole 14/3</t>
  </si>
  <si>
    <t>INT-08655</t>
  </si>
  <si>
    <t>Relayed - 10/14/16, 0823 Lakeville-Sonoma#1 relayed, did not test as design; no customer interruption; rain, wind; B-C fault 0.43 mi from Sonoma twd Lakeville (possibly w/in UG 115kV cable); 1153 line returned to service after removing tree limb from conductor one span west of UG riser SW-157 &amp; UG completed cable inspection</t>
  </si>
  <si>
    <t>INT-08656</t>
  </si>
  <si>
    <t xml:space="preserve">Relayed - 10/14/16, 1021 Vaca-Bahia relayed, tested OK; no customer interruption; rain, wind; A-C fault 20.2 mi from Bahia near twr 13/69; </t>
  </si>
  <si>
    <t>INT-08658</t>
  </si>
  <si>
    <t>Relayed - 10/14/16, 1024 Vaca-Bahia open-ended after Bahia CB-212 tripped; no customer interruption; rain, wind; 1516 to 2133 line cleared to replace burnt open jumper at pole 14/72</t>
  </si>
  <si>
    <t>INT-08659</t>
  </si>
  <si>
    <t>Forced - 10/14/16, 1043 to 1240 Temblor-SLO open-ended after SLO CB-112 opened for overload mitigation of Midway-Temblor; P15 limited to: LBN=Pbase+IRAS-100MW, LBS=Pbase+IRAS-950MW &amp; MWN=Pbase+IRAS-450MW</t>
  </si>
  <si>
    <t>T14-006238</t>
  </si>
  <si>
    <t>Ag</t>
  </si>
  <si>
    <t xml:space="preserve">Relayed - 10/14/16, 1505, 1508 &amp; 1509 Pittsburg-Tesla#1 relayed, tested OK; no customer interruption; Greenridge Service separated on the trouble; wind, rain; line remained open ended at Tesla after last good test; 1516 line returned to service in manual; two events are A-G fault; one event is C-G fault 4.13 mi from Tesla near twr 027/118, +/- 1 mi; </t>
  </si>
  <si>
    <t xml:space="preserve">Relayed - 10/14/16, 1524 CoCo-DeltaSw Yd relayed, tested OK, remained open ended at Delta; Buena Vista separated; wind, rain; line relayed again at 1538; 1946 BuenaVista paralleled; 2113 line returned normal; C-G fault 16.90 mi from ContraCosta near twr 012/058 (very close to Windmaster Buena Vista Tap),+/- 2 mi; </t>
  </si>
  <si>
    <t>Relayed - 10/14/16, 1525 Brentwood-Kelso open-ended after Brentwood CB-262 tripped, re-closed by autos; no customer interruption; wind, rain; Sys Prot reports no fault on Brentwood-Kelso, operation of Brentwood CB-262 was a mis-operation due to carrier problem; no line patrol required; requested GCC to c/out carriers at both terminals &amp; set up autos per OE; IT to take a look at the receiver on the Brentwood &amp; issue a report of its findings</t>
  </si>
  <si>
    <t>Relayed - 10/14/16, 1547 Pittsburg-Tesla#1 relayed, did not test; GreenridgeService separated; no customer interruption; wind, rain; 1918 line returned to service after patrol found no trouble, possible contaminated insulators; 2122 Greenridge Service paralleled; A-G fault 4.11 mi from Tesla near twr 027/118, +/- 1 mi</t>
  </si>
  <si>
    <t>Relayed - 10/14/16, 2025 Kelso-Tesla relayed, tested OK; Ralph GreenridgeService separated; no customer interruption; wind, rain; B-G fault 4.5 mi from Tesla near structure 3/18 (accuracy high)</t>
  </si>
  <si>
    <t>INT-08663</t>
  </si>
  <si>
    <t>Relayed - 10/14/16, 2153 Pittsburg-Tesla#1 relayed, tested OK; GreenridgeService separated; no customer interruption; wind, rain; A-G fault 21.3 mi from Pittsburg SW terminal twd Tesla near twr 022/095 (b/4 N-Vasco Road crossing near JV Enterprise Howden tap), +/- 2 mi</t>
  </si>
  <si>
    <t>INT-08664</t>
  </si>
  <si>
    <t xml:space="preserve">Relayed - 10/14/16, 2208 Kelso-Tesla relayed, tested OK; MOM Ralph Greenridge Service; no customer interruption; wind, rain; B-G fault 4.7 mi from Tesla near structure 3/17 Ralph Tap (accuracy high); </t>
  </si>
  <si>
    <t>INT-08665</t>
  </si>
  <si>
    <t>Relayed - 10/14/16, 2253 CoCo-DeltaSwYd relayed, did not test by design; BuenaVista separated; no customer interruption; wind, rain; ABC-G fault 0.3 mi from Delta SwYd Pump Sub right out of Delta SwYd at Twr # 000/001; 2329 line manually tested NG; 10/15/16, 1240 to 2036 CoCo-DeltaSwYd cleared to replace NG insulators at structure 0/4</t>
  </si>
  <si>
    <t>INT-08670</t>
  </si>
  <si>
    <t xml:space="preserve">Relayed - 10/14/16, 2253 DeltaSwYd-Tesla relayed, tested OK; AltamontMidway separated; no customer interruption; wind, rain; B-G fault 1 mi from Delta near twr 1/7 (ccuracy med); </t>
  </si>
  <si>
    <t>INT-08667</t>
  </si>
  <si>
    <t xml:space="preserve">Relayed - 10/14/16, 2253 Kelso-Tesla open-ended after Kelso CB-232 tripped, reclosed by autos; no customer interruption; wind, rain; B-G fault 3.2 mi from Kelso toward Tesla near structure 03/017 (accuracy med); </t>
  </si>
  <si>
    <t xml:space="preserve">Relayed - 10/14/16, 2308 LosBanos-Gates#1 relayed, tested OK; RAS initiated as designed; no customer interruption; wind, rain; 2324 line returned normal; A-G fault 0.9 mi from LB terminal twd Gates near twr 000/004, +/-0.5 mi; </t>
  </si>
  <si>
    <t>Relayed - 10/15/16, 0642 Kelso-Tesla relayed, tested OK; Ralph Greenridge Service separated; no customer interruption; wind, rain; B-G fault 3.2 mi from Kelso twd Tesla near structure 03/017 (accuracy med); 0828 Ralph Greenridge Service paralleled</t>
  </si>
  <si>
    <t>INT-08671</t>
  </si>
  <si>
    <t xml:space="preserve">Relayed - 10/15/16, 0726 Pittsburg-Tesla#1 relayed, tested OK, coincident w/ #2 circuit; Greenridge Service; no customer interruption; wind, rain; 0746 Greenridge Service paralleled; A-G fault 20 mi from Pittsburg twd Tesla near twr 020/089 (b/4 N-Vasco Road crossing), +/- 3 mi; </t>
  </si>
  <si>
    <t xml:space="preserve">Relayed - 10/15/16, 0726 Pittsburg-Tesla#2 relayed, tested OK, coincident w/ #1 circuit; no customer interruption; rain, wind. </t>
  </si>
  <si>
    <t>Relayed - 10/15/16, 1234 HatCreek#1-Westwood relayed, tested OK; MOM Bogard (CEMO=9), Halls Flat &amp; Mega; wind, rain; C-G fault 19.1 mi from HC#1 PH near structure 019/370, +/-2 mi; patrol completed, no cause found</t>
  </si>
  <si>
    <t>INT-08672</t>
  </si>
  <si>
    <t>Relayed - 10/15/16, 1403 Garberville-Laytonville relayed, tested OK; MOM Kekawaka Cogen (offline); wind, lightning, rain; per TL Maint "due to the high wind gust through out that area caused all three phases to slap together; it truly is a wind tunnel throughout that area"</t>
  </si>
  <si>
    <t>INT-08673</t>
  </si>
  <si>
    <t>Relayed - 10/15/16, 1416  Garberville-Laytonville relayed, tested NG (had relayed, tested OK 13 mins earlier); SUS Kekawaka Cogen (offline); wind, rain; B-C fault 2.01 mi from Garberville twd Laytonville near 060/007 (accuracy med); 1805 line returned to service after patrol found no trouble; ET restored to Kekawaka cogen; per TL Maint "due to the high wind gust through out that area caused all three phases to slap together; it truly is a wind tunnel throughout that area"</t>
  </si>
  <si>
    <t>INT-08674</t>
  </si>
  <si>
    <t xml:space="preserve">Relayed - 10/15/16, 1758 &amp; 1944 Spaulding-Summit relayed, tested OK; MOM CiscoGrove, Tamarack (CEMO=657) &amp; Summit (1,338); wind, rain; NV-Energy reported fault loc 7.26 mi from its Truckee sub placing the fault on its line section; line patrol scheduled in a.m. by NV Energy; </t>
  </si>
  <si>
    <t>INT-08676</t>
  </si>
  <si>
    <t>INT-08677</t>
  </si>
  <si>
    <t xml:space="preserve">Relayed - 10/15/16, 2329 Burns-Lone Star #1 relayed, tested OK; MOM CEMEX; rain; C-G fault 0.5 mi from LoneStar near structure 00/08, +/- 0.5 mi; </t>
  </si>
  <si>
    <t>INT-08678</t>
  </si>
  <si>
    <t>Relayed - 10/16/16, 0206 Burns-LoneStar#1 relayed, tested OK; MOM CEMEX; rain; C-G fault 0.5 mi from LoneStar near structure 00/08, +/-.5 mi; patrol completed, no trouble found</t>
  </si>
  <si>
    <t>INT-08679</t>
  </si>
  <si>
    <t>Relayed - 10/16/16, 0415 Kelso-Tesla relayed, tested NG; Ralph Greenridge Service separated; no customer interruption; wind, rain; B-G fault 3.2 mi from Kelso twd Tesla near structure 03/017 (accuracy med); found burn marks on insulators on structure w/in fence of Ralph Greenridge Wind Farm; 0817 Ralph Greenridge Service 230kV tap cleared per customer request to replace NG insulator at structure A6/23; SUS Ralph Greenridge Service; 0834 Kelso-Tesla returned to service; no ETOR</t>
  </si>
  <si>
    <t>INT-08680</t>
  </si>
  <si>
    <t xml:space="preserve">Relayed - 10/16/16, 0639 Pittsburg-Tesla #1 relayed, tested OK; no customer interruption; Greenridge Service separated; light rain; C-G fault 26 mi from Pittsburg twd Tesla near twr 025/112, +/- 3 mi; </t>
  </si>
  <si>
    <t>Relayed - 10/16/16, 1536 Laureles-Otter relayed, tested OK; MOM Otter (CEMO=991); light rain; A-G fault 0.77 mi from Otter near structure 015/000, +/- 1/2 mi; patrol found flashed insulators at structure 015/000, LCN created to replace</t>
  </si>
  <si>
    <t>INT-08681</t>
  </si>
  <si>
    <t>Yes (2)</t>
  </si>
  <si>
    <t>Relayed - 10/16/16, 1822 Gates-TL relayed, tested NG; SandDrag cogen separated; MOM KettlemanHills (KH, CEMO=1,040); SUS ChevronPipelineKettleman (C-P-K), Avenal, SunCity (offline) &amp; AvenalPark (offline); rain, wind; AC-G fault 2 mi from TL near ChevronJct SW-69, +/- 1 mi; 2144 TL-C-P-K Jct sect returned to service restoring C-P-K; 2334 Gates-Avenal Jct returned to service restoring Avenal, SandDrag, SunCity &amp; AvenalPark; 2335 Avenal Jct-C-P-K Jct sect cleared to repair ET wire down (1) bet 10/0-2; 10/18/16, 1442 Gates-TL again relayed, tested OK during return switching; MOM Kettleman Hills &amp; C-P-K; SUS Avenal (CESO=1,944; CMIN=77,760), AvenalPark, SandDrag &amp; SunCity; 1500 Gates-KH Jct sect forced out due to arcing conductor at 9/8 that led to ET wire down (2); SUS KH (CESO=1,040; CMIN=21,840); 1519 AvenalJct-C-P-K Jct sect cleared; 1521 Gates-KH Jct sect energized restoring KH; 1522 KH Jct-Avenal Jct sect returned to service restoring Avenal, AvenalPark, SandDrag &amp; SunCity; 10/18/16, 2227 Gates-TL returned normal; eventID=12579 &amp; 12580</t>
  </si>
  <si>
    <t>INT-08682</t>
  </si>
  <si>
    <t>Relayed - 10/16/16, 2157 Chowchilla-Kerckhoff2 relayed, tested NG; SUS SharonPrison, Coarsegold (CESO=8,387; CMIN=276,771) &amp; Oakhurst (CESO=7,103; CMIN=816,773); rain, wind; B-G fault 34.78 mi from Kerchoff2 twd Oakhurst near SW-175 AT OAKHURST, +/- 2 mi; 2229 Oakhurst 115/12kV BK-1 cleared due to exploded insulators at Oakhurst SW-175; 2230 line returned to service restoring  SharonPrison, Coarsegold &amp; Oakhurst 115/12kV BK-2 ; ETOR 10/20; eventID=12571</t>
  </si>
  <si>
    <t>INT-08683</t>
  </si>
  <si>
    <t>Relayed - 10/17/16, 1125 LB-MercySpringsSS relayed, tested NG; SUS Wright (CESO=750; CMIN=97,500) &amp; Arburua (Esquilon); weather cloudy; A-C fault 5.4 mi from MercySpringsSS close to Arburua bus, +/- 1.0 mi or 2.5 mi from Arburua Tap twd Wright Tap near twr 097/427, +/- 2.0 mi; 1334 all customers restored via ED back ties; 1628 to 1832 Arburua Tap cleared to repair broken tie wire &amp; floating conductor at pole 001/001; 1642 LB-MSSS 70kV returned to service restoring Wright; eventID=12574</t>
  </si>
  <si>
    <t>INT-08695</t>
  </si>
  <si>
    <t>Forced - 10/18/16, 0824 to 1550 MossLanding-CHCSS#1 open-ended after Moss Landing CB-410 forced out due to NG PT (degraded wiring; initially trouble was reported as an air leak but not so after further investigation); no customer interruption</t>
  </si>
  <si>
    <t>T16-014755</t>
  </si>
  <si>
    <t>Forced - 10/18/16, 1357 to 1502 Cascade-Benton-Deschutes (Deschutes-Loomis Jct) forced out to correct tracking bells at pole A5/117; no customer interruption; eventID=12577</t>
  </si>
  <si>
    <t>T16-014768</t>
  </si>
  <si>
    <t xml:space="preserve">Relayed - 10/18/16, 2256 ElPatio-SanJose 'A' relayed, tested OK; no customer interruption; weather clear; B-G fault 1.5 mi from El Patio near structure 001/012, +/- 1 mi; </t>
  </si>
  <si>
    <t>INT-08700</t>
  </si>
  <si>
    <t>Forced - 10/19/16, 1042 to 1236 Brighton-Davis open-ended after Brighton CB-152 forced out from scheduled work to replace NG trip coil; no customer interruption</t>
  </si>
  <si>
    <t>T16-014798</t>
  </si>
  <si>
    <t xml:space="preserve">Relayed - 10/21/16, 0226 Radum-Vallecitos relayed, did not test; SUS Iuka; weather clear; 0236 line manually tested OK; 0237 line restored normal; A-C fault 1.8 mi from SanRamon Jct; recommend patrol at San Ramon Jct twd Iuka Tap near 2/59, +/- 1.5 mi; </t>
  </si>
  <si>
    <t>INT-08705</t>
  </si>
  <si>
    <t>Forced - 10/21/16, 1016 to 1600 Radum-Vallecitos (Iuka Jct-San Ramon Jct) forced out to repair pole 2/54 damaged by car; no customer interruption</t>
  </si>
  <si>
    <t>T16-014897</t>
  </si>
  <si>
    <t>Relayed - 10/23/16, 1408 GH-Belotta-Lockeford relayed, tested OK; MOM Camanche PH (offline); weather clear; car pole occurred in vicinity of 22024 E. Liberty Rd in Lockeford @ structure 1/13</t>
  </si>
  <si>
    <t>INT-08708</t>
  </si>
  <si>
    <t>Relayed - 10/23/16, 1810 Stanislaus-Manteca#2 relayed, tested NG; no customer interruption; weather clear; C-G fault 35.6 mi from Manteca near 29/176 (accuracy med); report of wire down bet twr 15/88-89, small fire was started; 10/24/16, 1708 line returned to service; failed conductor was “ HEMP CORE 7 str. Cu &amp; records show a study was done in 1936 resulting from prior failures; failed pieces sent to ATS; during July 2016 a fire passed under this span &amp; others which may have contributed to the brittle fractures that occurred at the failure point; eventID=12595</t>
  </si>
  <si>
    <t>INT-08709</t>
  </si>
  <si>
    <t>Relayed - 10/23/16, 2304 Coppermine 70kV bus relayed, did not test; TivyValley CB-42 properly tripped per System Protection (multiple lightning strikes) de-energizing Coppermine-TV, Friant-Coppermine, Wishon-Coppermine &amp; Wishon- SJ#3; Borden-Coppermine open-ended at Coppermine; CraneValley PH, SJPH #1A,SJPH #2 &amp; AG Wishon PH separated; MOM Coppermine (CEMO=3,634), Auberry (5,221), Wishon, SJ#2, Friant PP (offline) &amp; SJ #3 PH (offline, 2,171); confirmed coincident lightning strike in GIS; 2307 Coppermine-TV manually tested OK; 2308 Coppermine 70kV bus manually tested OK restoring Coppermine; 2309 Wishon-Coppermine manually tested OK restoring Auberry &amp; Wishon; Wishon-SJ#3 energized restoring San Joaquin #2; 2310 Friant-Coppermine manually tested OK</t>
  </si>
  <si>
    <t>INT-08711e</t>
  </si>
  <si>
    <t>INT-08711a</t>
  </si>
  <si>
    <t>INT-08711b</t>
  </si>
  <si>
    <t>INT-08711c</t>
  </si>
  <si>
    <t>INT-08711d</t>
  </si>
  <si>
    <t>Relayed - 10/24/16, 0008 TigerCreek-Electra relayed, tested OK; no customer interruption; coincident lightning strike in GIS adjacent to Electra PH</t>
  </si>
  <si>
    <t>INT-08712</t>
  </si>
  <si>
    <t>Relayed - 10/24/16, 0739 Coleman-South relayed, reclosed OK; MOM Inskip PH; rain, but no lightning in area per GIS; A-B-G fault 8.7 mi from Coleman PH twd Inskip near structure 5/103, +/- 1.0 mi; FOUND DEAD HAWK AT POLE 5/111, WILL TURN IN RPT TO HAVE RAPTOR GUARD INSTALLED; eventID=12594</t>
  </si>
  <si>
    <t>INT-08718</t>
  </si>
  <si>
    <t>Relayed - 10/24/16, 1339 Spaulding-Summit relayed, tested OK; MOM CiscoGrove, Tamarack &amp; Summit (CEMO=1,346); rain, lighting in area but nothing coincident shown in GIS Lightning Archives; A-C fault beyond Summit Metering (on NV Energy side) bet Donner Lake Tap &amp; Tahoe-Donner Tap;</t>
  </si>
  <si>
    <t xml:space="preserve">INT-08723 </t>
  </si>
  <si>
    <t>ETL.4550</t>
  </si>
  <si>
    <t>COTTONWOOD-DELEVAN #1</t>
  </si>
  <si>
    <t>Forced - 10/25/16, 0247 to 0913 Cottonwood-Delevan#1 de-energized for voltage control</t>
  </si>
  <si>
    <t>T16-014975</t>
  </si>
  <si>
    <t>Relayed - 10/25/16, 1039 Drum-GV-Weimar relayed, tested OK &amp; Weimar#1, MiddleFork#1 &amp; FrenchMeadows-MiddleFork de-energized; MOM BonnieNook (CEMO=1,040), Alta PH, CapeHorn, ShadyGlen (2,625), Rollins PH (offline), Weimar (2,136), Foresthill (2,636), Oxbow PH (offline), FrenchMeadows PH (offline) &amp; HellHole PH (offline); rain; C-G fault 8.3 mi from Rollins Tap twd GrassValley near B025/576, +/- 3 mi;  patrolled from B025/580 to B022/505, no cause found</t>
  </si>
  <si>
    <t>T16-015002</t>
  </si>
  <si>
    <t>Relayed - 10/25/16, 1220 Pittsburg-SanMateo relayed, tested OK; no customer interruption; rain; C-G fault 5.8 mi from Pittsburg near twr 05/026, +/- 2 mi; line subsequently forced out to effect repairs to damaged conductor and tower 5/23 due to light aircraft contact</t>
  </si>
  <si>
    <t>INT-08731</t>
  </si>
  <si>
    <t>Forced - 10/25/16, 1345 Pittsburg-SM forced out to repair damaged twr 5/23 - aircraft contacted center phase; line had earlier relayed, tested OK; Pitt-Eastshore also affected &amp; forced out at 1608; no customer interruption; 10/27/16, 1248 line returned to service after replacing arm on twr 5/23, but remains open-ended at Pittsburg due to CB-522 out of service for scheduled work</t>
  </si>
  <si>
    <t>T16-015012</t>
  </si>
  <si>
    <t>Forced - 10/25/16, 1608 Pitt-Eastshore forced out to repair damaged twr 5/23 - aircraft struck bottom conductor (Pitt-SanMateo also affected &amp; forced out earlier at 1345 after relaying, testing OK @ 1220); no customer interruption; 10/27/16, 1237 line returned to service after replacing arm on tower 5/23</t>
  </si>
  <si>
    <t>T16-015052</t>
  </si>
  <si>
    <t>Relayed - 10/25/16, 2358 ValleySprings#1 (Corral-Linden) de-energized while performing return switching (T16-003996) following replacement of pole 12/247 &amp; Corral SW-17; Operator believed he had a closed path between Valley Springs &amp; Weber &amp; that Corral was sourced from both Valley Springs and Weber - this was not true; MOM Corral (4,513); weather clear; eventID=12602</t>
  </si>
  <si>
    <t>T16-006124</t>
  </si>
  <si>
    <t>Forced - 10/26/16, 0148 to 1543 Cottonwood-Delevan #1 de-energized for voltage control</t>
  </si>
  <si>
    <t>T16-015083</t>
  </si>
  <si>
    <t>Relayed - 10/26/16, 0833 Mendo-Hartley relayed, tested OK due to bird (crow) contact at pole 10/4; MOM UpperLake (1,328); rain; C-G fault 10.3 mi from Mendocino near structure 10/4, +/- 1 mile</t>
  </si>
  <si>
    <t>INT-08738</t>
  </si>
  <si>
    <t>Relayed - 10/27/16, 1611 Mesa-Sisquoc relayed, tested OK; no customer interruption; heavy rain reported in area per TOTL; B-C fault 1.3 mi from Mesa near structure 1/23, +/- .5 mi; patrol found no cause, no damage</t>
  </si>
  <si>
    <t>INT-08743</t>
  </si>
  <si>
    <t>Forced - 10/27/16, 2022 Chowchilla-Kerckhoff#2 (Chowchilla-OakhurstJct) de-energized due to pole fire at pole 21/9; SUS Sharon Prison; rain; 2150 SharonJct-OakhurstJct cleared for crews to repair damaged pole 21/9; 2201 Chowchilla-SharonJct energized, restoring Sharon; 10/28/16, 0642 Chowchilla-OakhurstJct returned to service restoring 115kV line normal; eventID=12606</t>
  </si>
  <si>
    <t>INT-08744</t>
  </si>
  <si>
    <t>Relayed - 10/27/16, 2134 TM-Vaca 500kV relayed, tested OK; no customer interruption; rain; series CAP BK segment #2 at Vaca locked out; no ETOR; B-G fault 15.6 mi from Vaca Dixon near twr 068/277, +/-  0.5 mi; patrol found flashed insulators at twr 068/277;  10/30/16, 1652 CAP BK #1 segment #2 at Vaca returned to service; from trouble on 10/27/16 at 2134; COI limited to 2,900MW n2s &amp; 3675MW s2n (no change)</t>
  </si>
  <si>
    <t>INT-08745</t>
  </si>
  <si>
    <t>Relayed - 10/27/16, 2309 LosBanos-LivingstonJct-Canal relayed, tested OK; MOM Chevron Pipeline, SantaNella (1,303) &amp; Livingston #2-70/12kV xfmr bk (5,461); rain; C-G fault 2 mi from LivingstonJct twd Livingston near 19/016 (accuracy very low);  patrol of entire line found no cause, no damage</t>
  </si>
  <si>
    <t>INT-08746</t>
  </si>
  <si>
    <t>Relayed - 10/28/16, 1329 Cresta-RioOso relayed, tested OK, remained open ended at Cresta PH; RockCreek &amp; BucksCreek PHs separated; islanded condition created on 230kV system w/ Cresta PH serving BucksCreek; weather clear; 1338 Cresta PH forced offline de-energizing BucksCreek-RockCreek-Cresta &amp; BucksCreek PH 230kV bus; MOM Cresta, RockCreek &amp; Bucks Creek PHs;  SUS Bucks Creek #4-11/12kV xfmr (CESO=479; CMIN=9,101); 1339 BucksCreek-RockCreek-Cresta energized; 1354 Cresta PH paralleled; 1357 BucksCreek #4-11/12kV xfmr restored; 1404 BucksCreek PH paralleled; 1430 RockCreek PH paralleled; A-G fault 9.8 mi from RioOso near structure 064/413, +/- 1 mi; found flashed insulators at 65/421</t>
  </si>
  <si>
    <t>INT-08748a</t>
  </si>
  <si>
    <t>Forced - 10/28/16, 1338 Cresta PH forced offline de-energizing BC-RC-Cresta &amp; BucksCreek PH 230kV bus; MOM Cresta, RockCreek &amp; Bucks Creek PHs (related to trouble on Cresta-RioOso 230kV @ 1329);  SUS Bucks Creek #4-11/12kV xfmr (CESO=479; CMIN=9,101); 1339 BucksCreek-RockCreek-Cresta energized; 1357 BucksCreek #4-11/12kV xfmr restored; 1404 BucksCreek PH paralleled; 1430 RockCreek PH paralleled</t>
  </si>
  <si>
    <t>INT-08748b</t>
  </si>
  <si>
    <t>Relayed - 10/28/16, 2324 Bellota-Riverbank-MelonesSS relayed, tested NG; Tulloch PH separated, no other customer interruption; weather clear; pole fire on pole 15/8 now out; A-B-C fault 15.5 mi from Bellota twd Riverbank near structure 15/8; 10/29/16, 0152 Melones-TullochJct tested OK; 0155 Tulloch PH paralleled; 0158 Bellota-Riverbank-TullochJct sect cleared to replace burnt pole 15/8; 1422 line normal; eventID=12608</t>
  </si>
  <si>
    <t>INT-08749</t>
  </si>
  <si>
    <t>Relayed - 10/29/16, 1221 Newark-Vallecitos &amp; Radum-Vallecitos relayed, tested OK; Radum-Vallecitos remained open ended at Vallecitos; MOM Sunol, Vallecitos &amp; Iuka; weather cloudy; 1243 Newark-Vallecitos open ended at Vallecitos due to single phasing condition; SUS Vallecitos; 1348 Radum-Vallecitos returned to service restoring Vallecitos; B phase fault 1.20 mi from Vallecitos near structure 091/596, +/- 1.0 mi; 1520 Newark-Vallecitos forced out, ET wire down due to mylar balloon at twr 92/598; SUS Sunol (CESO=726; CMIN=104,544); 1545 all customers restored at Sunol; 1717 Vallecitos-SunolJct cleared to re-attach conductor to twr 92/598; 10/30/16, 0330 Newark-Vallecitos returned normal replacing bells &amp; 30' of conductor at twr 92/598; eventID=12610</t>
  </si>
  <si>
    <t>T16-015221a</t>
  </si>
  <si>
    <t>T16-015221b</t>
  </si>
  <si>
    <t>T16-015221c</t>
  </si>
  <si>
    <t>Forced - 10/29/16, 1505 Nicolaus-Plainfield JCT removed from service for voltage control; no customer interruption; weather cloudy; 10/31/16, 1606 line returned to service</t>
  </si>
  <si>
    <t>INT-08751</t>
  </si>
  <si>
    <t>Relayed - 10/30/16, 1156 RockCreek-Poe relayed, tested OK; RockCreek PH Unit # tripped out of section &amp; Poe PH Unit #1 separated; no other customer interruption; rain; 1158 Poe PH Unit #1 paralleled; 1215 RockCreek PH Unit #2 paralleled; C-G fault 4.8 mi from Poe PH near structure 11/083, +/- 1 mi; flashed insulators @ 11/84</t>
  </si>
  <si>
    <t>INT-08752</t>
  </si>
  <si>
    <t>Forced - 11/01/16, 1113 to 1200 Gregg-Herndon#1 forced out to repair NG PT on CB-252; no customer interruption</t>
  </si>
  <si>
    <t>T16-015290</t>
  </si>
  <si>
    <t>ETL.3870</t>
  </si>
  <si>
    <t>MONTA VISTA-WOLFE</t>
  </si>
  <si>
    <t>Relayed - 11/02/16, 1358 MonteVista-Wolfe relayed, did not test by design; no customer interruption, weather clear; 1457 line returned to service after no trouble found but remains open-ended as Wolfe CB-152 remains out for scheduled work; line patrol found no cause, but there was a clearance to allow tech to work on Wolfe CB-162 for SCADA, Substation Test to investigate potential HPE</t>
  </si>
  <si>
    <t>INT-08758</t>
  </si>
  <si>
    <t>Forced - 11/03/16, 0930 to 1713 Smartville-Nicolaus #1 (BealeJct-Wheatland) forced out to repair broken insulator &amp; one phase of frayed conductor bet structures 13/247 &amp; 13/267; no customer interruption</t>
  </si>
  <si>
    <t>T16-013925</t>
  </si>
  <si>
    <t>Relayed - 11/05/16, 1908 Mendota-SJ-Helm (Helm-AdamsEast Jct) relayed, tested OK; Adam E-Solar &amp; Giffen SolarStn separated; MOM Westland, Wesix &amp; Giffen (CEMO=398); A-G evolved to A-C-G (multi-terminal line) fault 3.7 mi from SJ Jct twd Giffen Jct (higher probability of this location) near 6/14 or close in fault near San Joaquin Sub CB-32 (N/O) (lower probability of this location), near 001/004 (on SJ Tap), +/- 2 mi; patrol found no cause, no damage</t>
  </si>
  <si>
    <t>INT-08764</t>
  </si>
  <si>
    <t>Forced - 11/06/16, 0349 Nicolaus-PlainfieldJct de-energized for voltage control; no customer interruption; ETOR 11/07/16; 11/08/16, 1026 Nicolaus-PlainfieldJct returned to service</t>
  </si>
  <si>
    <t>T16-015444</t>
  </si>
  <si>
    <t>Forced - 11/06/16, 1603 Diablo-Midway#3 de-energized for voltage control; no additional P15 limitations; 11/07/16, 0016 line return to service</t>
  </si>
  <si>
    <t>DW-2016-NA</t>
  </si>
  <si>
    <t>Relayed - 11/09/16, 1010 Coburn-Panoche relayed, did not test due to scheduled non-test established on line; no customer interruption, weather clear; 1014 line returned to service; A-G fault 7.1 mi from Panoche near 062/266, +/- 0.5 mi; pilot wire being strung via 3rd party helicopter contacting center phase conductor bet twrs 62/265-266; no injuries or damage reported</t>
  </si>
  <si>
    <t>INT-08765</t>
  </si>
  <si>
    <t>ETL.6375</t>
  </si>
  <si>
    <t>DRUM PH #2 TAP</t>
  </si>
  <si>
    <t>Relayed - 11/10/16, 1304 Drum#2-115kV Tap de-energized while switching to return Drum CB-310; SUS Drum#2 PH (offline); weather clear; 1318 Drum #2-115kV Tap energized, restoring Drum#2 PH</t>
  </si>
  <si>
    <t>T16-015609</t>
  </si>
  <si>
    <t>Forced - 11/10/16, 1630 to 1819 EightMileRd-Stagg open-ended after Stagg CB-212 opened per OE recommendation for load &amp; direction checks on GoldHill-EightMileRd</t>
  </si>
  <si>
    <t>T16-010856</t>
  </si>
  <si>
    <t>ETL.2680</t>
  </si>
  <si>
    <t>STELLING-WOLFE</t>
  </si>
  <si>
    <t>Forced - 11/10/16, 1855 Stelling-Wolfe open-ended after Stelling CB-112 forced out due to NG line side C phase POT DEV bushing leaking; ETOR 11/11/16; 11/12/16, 1434 Stelling CB-112 returned to service after repairing oil leak to C phase line side potential bushing</t>
  </si>
  <si>
    <t>T16-015630</t>
  </si>
  <si>
    <t xml:space="preserve">Relayed - 11/11/16, 0828 WillowPass-CoCo relayed, tested OK; MOM Pittsburg (307), ShellChemical &amp; WillowPass (2,902); weather clear; B to G fault 7.3  mi from CoCo bet twrs 003/044 &amp; 003/042, +/-2 mi; patrol found found bird contamination @ 2/38 on insulators; LCN created to mitigate </t>
  </si>
  <si>
    <t>INT-08773</t>
  </si>
  <si>
    <t>Relayed - 11/11/16, 0935 MiddleFork#1 relayed, did not test by design while PCWA was adding SF6 gas to MiddleFork CB-32; no customer interruption; weather clear; 0947 line manually tested OK, returned to normal</t>
  </si>
  <si>
    <t>INT-08772</t>
  </si>
  <si>
    <t>Relayed - 11/12/16, 0717 Menlo 60kV bus sect D relayed, manually tested OK while switching to open SRI SW-49 - TL switch failed (inoperable &amp; left in closed position); CooleyLanding-Stanford (Glenwood-Menlo) de-energized on the trouble; MOM Glenwood (CEMO=6,647) &amp; Menlo #2-60/4kV &amp; #4-60/12kV xfmrs (CEMO=11,640); weather clear</t>
  </si>
  <si>
    <t>INT-08774</t>
  </si>
  <si>
    <t>Relayed - 11/13/16, 2310 Keswick-Trinity relayed, tested OK; on the trouble Keswick-Cascade open-ended at Keswick; MOM FrenchGulch (334); weather clear; B-G fault 7.8 mi from Trininty (near Lewiston) near pole 23/358, +/- 3 mi; air patrol found flashed DE insulators at structure 24/374, LCN created to replace; no clear indication why insulators flashed</t>
  </si>
  <si>
    <t>INT-08776</t>
  </si>
  <si>
    <t>Forced - 11/15/16, 2154 Centerville-TM-Oroville (ParadiseJct-ClarkRdJct) forced out to replace 4/90 due to car pole; no customer interruption; 11/16/16, 0321 line returned to service</t>
  </si>
  <si>
    <t>T16-015722</t>
  </si>
  <si>
    <t>Relayed - 11/17/16, 0719 Tassajara-Newark relayed, tested NG; SUS Tassajara &amp; Research Sub; weather clear; loss of SCADA &amp; EMS visibility at Tassajara; Tassajara single sourced as Pitts-Tassajara out for planned work to correct NERC violations; A-G fault near 003/061B (1st structure out of Research Center sub), +/- 0.5 mi; 0843 Pitts-Tassajara returned energizing Tassajara 230kV bus sect D, E &amp; F; 0920 to 2156 Research Center tap cleared to replace BROKEN HORIZONTAL POST INSULATOR ON BOTTOM PHASE OF TSP 3/60; no ET wire down,  it was ~40-45' above grd; 0956 Tassajara-Newark returned to service; failed insulator delivered to ATS for evaluation; IT to investigate reason for loss of visibility at Tassajara, suspect it may be linked to failure of UPS at TES</t>
  </si>
  <si>
    <t>INT-08782</t>
  </si>
  <si>
    <t>Forced - 11/17/16, 1933 Wilson-Borden (WilsonJct-StoreyJct) forced out due to NG Storey SW-486; no customer interruption; 11/18/16, 0235 section &amp; line returned to service</t>
  </si>
  <si>
    <t>T16-015800</t>
  </si>
  <si>
    <t>Relayed - 11/18/16, 0629 Brighton-GI#2 relayed, tested OK; no customer interruption; weather clear; C-G fault 13.5 mi from Brighton near 13/104, +/- 2 mi; ground patrol from 12/98 to 15/107 found no cause, no damage (through a nature preserve area)</t>
  </si>
  <si>
    <t>INT-08783</t>
  </si>
  <si>
    <t>Relayed - 11/18/16, 1027 Arco-PolonioPass relayed, tested OK; MOM BlueStone PP (offline), PolonioPass PP (offline), DevilsDen PP (offline), BerrendaA #1-70/12kV xfmr, BerrendaC &amp; Antelope #1-70/12kV xfmr; weather clear; C-G fault 17 mi from Arco near Antelope sub, +/- 0.5 mi; line forced out 11 mins later to isolate lightning arrestor @ Antelope that failed during switching</t>
  </si>
  <si>
    <t>INT-08784a</t>
  </si>
  <si>
    <t>Forced - 11/18/16, 1038 to 1050 Arco-PolonioPass &amp; BerrendaA tap forced out per D.O. request to isolate blown lighting HO/XO arrestor on Antelope #1-70/12kV xfmr; SUS BlueStone PP, PolonioPass PP, DevilsDen PP, BerrendaA #1-70/12kV xfmr, BerrendaC &amp; Antelope #1-70/12kV xfmr</t>
  </si>
  <si>
    <t>INT-08784b</t>
  </si>
  <si>
    <t>Relayed - 11/18/16, 1729 Midway-WR#1 relayed, tested OK; BuenaVista, WheelerRidge &amp; WindGap pump stns separated; weather clear; B-G fault 0.64 mi from WindGap near 000/005, +/- 2.5 mi; A-G (multi-terminal) fault 0 mi from WheelerRidge PP (CDWR) near 000/002 or line sect bet WheelerRidge PP &amp; WindGap PP near 046/206, +/- 3 mi; caused by CDWR performing fire system testing at its WindGap Pumping Plant</t>
  </si>
  <si>
    <t>INT-08785</t>
  </si>
  <si>
    <t>Relayed - 11/18/16, 2112 Humboldt-MapleCreek relayed, tested NG &amp; MapleCreek-Hoopa de-energized; SUS Hoopa (CESO=1,954; CMIN=351,720), WillowCreek (2,475; 445,500), RussRanch (2; 360), MapleCreek (144; 9,608), RidgeCabin, BigCreek, Hyampom, GrouseCreek &amp; BigBar; weather clear; B-C fault 6.8 mi from Humboldt near pole 6/8, +/- 2 mi; 11/19/16, 0006 Trinity-MapleCreek returned to service from scheduled work restoring BigBar, GrouseCreek, BigCreek, Hyampom &amp; RidgeCabin; 0012 MC-Hoopa energized restoring MapleCreek, RussRanch, WillowCreek &amp; Hoopa; 0133 to 0437 HumboldtJct-MapleCreekJct cleared to repair floater at pole 7/7A</t>
  </si>
  <si>
    <t>INT-08787a</t>
  </si>
  <si>
    <t>INT-08787b</t>
  </si>
  <si>
    <t>Relayed - 11/18/16, 2121 Midway-WheelerRidge #1 &amp; #2 relayed, tested OK; BuenaVista, WheelerRidge &amp; WindGap pumping stns separated on the trouble; weather clear; A-G fault; #1 ckt cleared next day to repair open jumper @ WheelerRidge SW-2115 (undesired operation on #2 line per System Protection who will evaluate further for possible setting changes)</t>
  </si>
  <si>
    <t>INT-08788</t>
  </si>
  <si>
    <t>INT-08789</t>
  </si>
  <si>
    <t>Relayed - 11/18/16, 2302 Humboldt#1-60kV relayed, tested NG; SUS Humboldt Flakeboard Panels; MOM JanesCreek (CEMO=6,845); rain; 2323 JanesCreek-Humboldt Flakeboard Panels sect energized restoring Humboldt Flakeboard Panels; 11/19/16, 0713 to 1313 Humboldt-FlakeboardJct cleared to remove tree from line at 3/8</t>
  </si>
  <si>
    <t>INT-08791</t>
  </si>
  <si>
    <t>Forced - 11/19/16, 1614 to 2112 Midway-WheelerRidge#1 removed from service after relaying, testing OK yesterday (along w/ #2 ckt) to repair open pipe jumper on line side of WheelerRidge SW-2115</t>
  </si>
  <si>
    <t>T16-015824</t>
  </si>
  <si>
    <t>Relayed - 11/19/16, 2209 Sobrante-StandardOilSS#1 open-ended at StandardOilSS; no customer interruption; weather cloudy; 2249 line returned normal after no trouble found</t>
  </si>
  <si>
    <t>Relayed - 11/20/16, 0619 Brighton-Bellota relayed, tested OK; no customer interruption; rain, fog; B-G fault 24.7 mi from Bellota near 45/303, +/- 2 mi; patrol from structures 44/238 to 42/316 found nothing</t>
  </si>
  <si>
    <t>INT-08795</t>
  </si>
  <si>
    <t>Relayed - 11/20/16, 0811 Stan-MelonesSS-RiverbkJctSS relayed, tested NG; no customer interruption, but Stanislaus PH separated; rain, fog; A-B-C fault 7.5 mi from MelonesSS near 18/108, +/- 3 mi; 1011 Stanislaus PH paralleled; 1247 to 2236 MelonesSS-MelonesJct cleared to repair ET wire down across the distribution &amp; on ground bet 7/40-41 (wire separated under the shoe)</t>
  </si>
  <si>
    <t>INT-08796</t>
  </si>
  <si>
    <t>JAYNE SW STA-COALINGA #1</t>
  </si>
  <si>
    <t>Relayed - 11/20/16, 0849 JayneSS-Coalinga#1-70kV relayed, tested OK; on the trouble Westland PV separated; MOM Jacalito &amp; Coalinga #2-70/12kV xfmr (CEMO=5,140); weather clear; car-pole @ 4/13, ED wire on ground &amp; 70kV conductor 10' off ground holding pole in place; line subsequently forced out for safety to effect repairs</t>
  </si>
  <si>
    <t>INT-08798a</t>
  </si>
  <si>
    <t>Forced - 11/20/16, 0927 JayneSS-Coalinga#1 forced out for safety due to carpole; SUS Jacalito; 1105 Coalinga-Jacalito energized restoring Jacalito; 1153 to 2023 JacalitoJct-JayneSS cleared to repair sheared pole 4/13</t>
  </si>
  <si>
    <t>INT-08798b</t>
  </si>
  <si>
    <t>Relayed - 11/20/16, 1519 Centerville-TM relayed, tested OK; MOM Ameresco (offline); rain; B-G fault 10.6 mi from Table near 10/164, +/- 2 mi; 11/189 found flashed insulator</t>
  </si>
  <si>
    <t>INT-08799</t>
  </si>
  <si>
    <t>Relayed - 11/20/16, 2015 Kearney-Bowles relayed, tested NG; SUS Bowles; rain; B-G fault at Bowles sub or close-in on 12kV feeder; 2224 Bowles customers restored via ED back ties; found shorted tertiary winding on B-phase; emergency bank replacement job created, will continue to carry load in field via ED back ties; ETOR FEB 2017 for xfmr replace; 12/10/16, 0920 Kearney-Bowles returned to service after opening jumpers 1 pole outside Bowles</t>
  </si>
  <si>
    <t>INT-08800</t>
  </si>
  <si>
    <t xml:space="preserve">Relayed - 11/21/16, 0816 Salado-Newman#2 relayed, tested OK; MOM CrowsLanding (278); rain/fog; B-G fault (multi-TAP) 4.5 mi from CROWS LANDING JCT TO CROWS LANDING SUB near structure 004/088 or 8.5 mi from CROWS LANDING JCT TO GUISTINE TAP near structure 012/015, +/-2.0 mi (MED); patrolled each side of target area for several miles, no cause found </t>
  </si>
  <si>
    <t>INT-08804</t>
  </si>
  <si>
    <t>Forced - 11/22/16, 0712 to 1125 Merced CB-152 forced out to repair bus total overcurrent relay wiring, open ending Wilson-Merced#1-115kV; no customer interruption</t>
  </si>
  <si>
    <t>T16-015873</t>
  </si>
  <si>
    <t>Forced - 11/22/16, 1142to 1658 WestSacto-Davis forced out due to NG guy wires at pole 008/116; no customer interruption</t>
  </si>
  <si>
    <t>T16-015890</t>
  </si>
  <si>
    <t>Relayed - 11/23/16, 1115 Trinity-MC relayed, tested OK; MOM BigBar, GrouseCreek, BigCreek PH (offline), Hyampom &amp; RidgeCabin; rain; Protection unable to provide fault loc data; patrol of entire line found evidence of tree contact at structure 52/07</t>
  </si>
  <si>
    <t>INT-08808</t>
  </si>
  <si>
    <t>Relayed - 11/24/16, 0823 Cayucos-Cambria relayed, tested OK; MOM Perry (3,527) &amp; Cambria (1,632); on the trouble Atascadero CB-22 opened out of section, reclosed by autos, open-ending Atascadero-Cayucos; A-G fault 2.6 mi from Cayucos near 009/076, +/- 2 mi; per report out from TL Maint Supv patrol found flashed insulators at pole 2/10 on Atascadero-Cayucos(how does this square with event sequence?)</t>
  </si>
  <si>
    <t>INT-08813b</t>
  </si>
  <si>
    <t>Relayed - 11/24/16, 0823 Cayucos-Cambria relayed, tested OK; MOM Perry (3,527) &amp; Cambria (1,632); on the trouble Atascadero CB-22 opened out of section, reclosed by autos, open-ending Atascadero-Cayucos; A-G fault 2.6 mi from Cayucos near 009/076, +/- 2 mi</t>
  </si>
  <si>
    <t>INT-08813a</t>
  </si>
  <si>
    <t>Relayed - 11/25/16, 1646 CrowCreekSS-FrontierSolar PV 60kV relayed, tested OK; Frontier Solar PV separated on the trouble, no customer interruption; weather cloudy; C-G fault, length of GenTie=2,025', +/- 0.15 miles</t>
  </si>
  <si>
    <t>INT-08816</t>
  </si>
  <si>
    <t>Relayed - 11/26/16, 1142 Guernsey-Henrietta relayed, tested NG; SUS JacobsCorner &amp; KansasSouth Solar; MOM Guernsey, Armstrong &amp; ReserveOil; rain, fog; 1150 Henrietta-JacobsCorner energized restoring JacobsCorner &amp; KansasSouth Solar; no fault locating relays installed at Henrietta; 1453 to 1749 Guernsey-JacobsCorner cleared to repair broken insulator &amp; floating wire at  pole 19/11; per ILIS 16-0082314 70kV floater got into Guernsey 1104 which was forced out at 1639 to facilitate repairs, resulting in a 12-min sustained outage to 248 customers</t>
  </si>
  <si>
    <t>INT-08818</t>
  </si>
  <si>
    <t>Relayed - 11/26/16, 2247 Trinity-MC relayed, tested OK; MOM BigBar, GrouseCreek, BigCreek (offline), Hyampom &amp; RidgeCabin; rain; line relayed again next a.m. @ 0413 then relayed, locked out at 0417; patrol found tree contact at 25/5</t>
  </si>
  <si>
    <t>INT-08820</t>
  </si>
  <si>
    <t>Relayed - 11/27/16, 0413 Trinity-MC relayed, tested OK. MOM BigBar, GrouseCreek, BigCreek (offline), Hyampom &amp; RidgeCabin; rain relayed, tested OK last nite @ 2247, then relayed, tested NG @ 0417 due to tree contact at 25/5</t>
  </si>
  <si>
    <t>INT-08821</t>
  </si>
  <si>
    <t>Relayed - 11/27/16, 0417 Trinity-MC relayed, tested NG (line had relayed, tested OK 2x earlier); SUS BigBar, GrouseCreek, BigCreek (offline), Hyampom &amp; RidgeCabin; rain; A-C fault 27.3 mi from Trinity near 27/005, +/- 2 mi; 0645 Trinity-BigBar tested OK restoring BigBar; 0945 MC-Hyampom tested OK restoring GrouseCreek, BigCreek, Hyampom &amp; RidgeCabin; 1524 BigBar- Hyampom tested OK after crew found evidence of tree contact at pole 25/5</t>
  </si>
  <si>
    <t>INT-08822</t>
  </si>
  <si>
    <t xml:space="preserve">Relayed - 11/27/16, 0613 Exchequer-Yosemite relayed, tested OK; MOM BearValley (CEMO=2,506), Yosemite, SaxonCreek &amp; ArchRock; snow; </t>
  </si>
  <si>
    <t>INT-08823</t>
  </si>
  <si>
    <t>Relayed - 11/27/16, 1001 Exchequer-Yosemite relayed, tested NG; MOM BearValley; SUS Yosemite, SaxonCreek, IndianFlat (already out due to previous 12kV trouble) &amp; ArchRock; snow; fault loc ~35 mi from Exchequer PH, i.e., bet IndianFlat &amp; Yosemite; 1318 BearValley-IndianFlat returned to service restoring IndianFlat &amp; SaxonCreek; 1453 IndianFlat-Yosemite cleared; 11/28/16, 2043 line returned normal after replacing insulator on 2nd structure out of Yosemite &amp; repaired the insulator bracket on that insulator</t>
  </si>
  <si>
    <t>INT-08824</t>
  </si>
  <si>
    <t>Forced - 11/28/16, 0857 to 1623 ElDorado-MissouriFlat#1 (MissouriFlat-Placerville) &amp; Placerville 115kV bus sect F forced out to replace NG interrupter on Placerville CS-336; no customer interruption</t>
  </si>
  <si>
    <t>T16-015933</t>
  </si>
  <si>
    <t>Relayed - 11/28/16, 1011 Laurels-Otter relayed, tested OK; MOM Otter (CEMO=1,112); fog/mist; A-G fault 2.0 mi from Otter near 13/11, +/- 1.5 mi; found flashed insulators at 13/10, LCN created to re-insulate down the road</t>
  </si>
  <si>
    <t>INT-08827</t>
  </si>
  <si>
    <t>Relayed - 11/29/16, 0153 Pittsburg-Clayton#4 relayed, tested OK from Pittsburg but remained open-ended at Clayton &amp; will not close via SCADA; weather clear, no customer interruption; A-G fault 4.06 mi from Pittsburg twd Clayton near twr 04/021, +/- 1 mi; ground patrol of line found no cause, no damage; 0730 found NG closing coil on Clayton CB-122 which was then cleared at 0803; 1226 line returned normal after replacing NG close coil</t>
  </si>
  <si>
    <t>INT-08829</t>
  </si>
  <si>
    <t>Relayed - 11/30/16, 1621 AlmendraJct-Nicolaus relayed, tested OK; MOM Tudor (617) &amp; Barry (1,060); weather clear; C-A-G fault 8.2 mi from E-Nicolaus near 16/341, +/- 2 mi; patrol from 14/309 to 18/373 no cause or damage found</t>
  </si>
  <si>
    <t>INT-08837</t>
  </si>
  <si>
    <t>WOODWARD-SHEPHERD</t>
  </si>
  <si>
    <t>Relayed - 12/01/16, 0951 Woodward-SHEPHERD 115kV relayed, tested NG; no customer interruption; weather clear; B-G fault 0.3 mi from Woodward near structure S000/009, +/- 2 mi; 1113 to 1852 line cleared to remove 3rd party man-lift working on cell site outside Woodward sub &amp; replace NG compression sleeve s/o tower S001/017; no report of injuries;</t>
  </si>
  <si>
    <t>INT-08838</t>
  </si>
  <si>
    <t>MUSTANG SW STA-MCCALL</t>
  </si>
  <si>
    <t>Forced - 12/02/16, 1412 to 1427 Mustang-McCall 230kV open ended after McCall bus selector SW-217 forced out due to arcing contacts; no customer interruption, no ETOR</t>
  </si>
  <si>
    <t>T16-016020a</t>
  </si>
  <si>
    <t>Forced - 12/02/16, 1429 to 1433 Helm-McCall 230kV open ended at McCall to balance bus loading</t>
  </si>
  <si>
    <t>T16-016020b</t>
  </si>
  <si>
    <t>Forced - 12/03/16, 0351 to 0410 Helm-McCall 230kV open ended to transfer McCall CB-222 from McCall #1-230kV bus to the McCall #2-230kV bus; no customer interruption</t>
  </si>
  <si>
    <t>T16-016028a</t>
  </si>
  <si>
    <t>Forced - 12/03/16, 0412 to 1531 Mustang-McCall 230kV forced out to open NG McCall SW-217; no customer interruption; weather clear</t>
  </si>
  <si>
    <t>T16-016028b</t>
  </si>
  <si>
    <t>Relayed - 12/03/16, 0421 Coburn-OilFields#2 relayed, tested OK; Coburn &amp; OilFields Special Protection Scheme operated as designed separating Sargent Canyon Cogen; MOM SanArdo (822); weather clear; 1250 Sargent Canyon Cogen paralleled; A-G fault 11 mi from Coburn near structure 10/179, +/- 1 mi; patrol found that bobcat contacted line at structure 09/154</t>
  </si>
  <si>
    <t>INT-08840</t>
  </si>
  <si>
    <t>Relayed - 12/07/16, 0705 HillsdaleJct-HMB relayed, tested NG. MOM HalfMoonBay (12,214); Ox Mtn Cogen separated but wasn't generating; rain/wind; B-C-G (indicated by remote connectivity to relays at SanMateo) fault, location unknown; 1251 HMB-OxMtn cleared to make repair broken center phase insulator at 11/8; update from Sys Prot: B-C-G fault 6.2 mi from HillsdaleJct near 11/8, +/- 1.0 mi; 1301 HillsdaleJct-OxMtnJct energized restoring Ox Mtn; 1630 line normal</t>
  </si>
  <si>
    <t>INT-08843</t>
  </si>
  <si>
    <t>Relayed - 12/07/16, 1302 Christie-Sobrante relayed, tested OK; no customer interruption; wind, rain; C-G fault 3.79 mi from Sobrante twd Christie near tower 013/076, +/- 1 mi; ground patrol conducted, no problems found</t>
  </si>
  <si>
    <t>INT-08847</t>
  </si>
  <si>
    <t>Relayed - 12/07/16, 1431 Coburn-OilFields#2 relayed, tested OK; MOM SanArdo (903). Sargent Canyon Cogen separated on the trouble; rain/wind; 1434 Sargent Canyon Co-Gen paralleled; A-G fault 10.9 mi from Coburn near structure 010/177, +/- 2 mi; patrol found flashed insulators at structure 9/164, will create LCN to replace entire structure</t>
  </si>
  <si>
    <t>INT-08848</t>
  </si>
  <si>
    <t>Relayed - 12/07/16, 1510 Fulton #2 115kV bus sect D relayed, tested OK; no customer interruption; on the trouble EagleRock-Fulton-Silverado &amp; Fulton-SantaRosa#2 open ended at Fulton; rain; per Station Test evidence of animal (rat) contact behind control board; Stn Maint to remove debris &amp; tape off back plates to preclude further intrusion</t>
  </si>
  <si>
    <t>FU-2016-NA1</t>
  </si>
  <si>
    <t>FU-2016-NA2</t>
  </si>
  <si>
    <t>Relayed - 12/07/16, 1526 FtRoss-Gualala relayed, tested NG; MOM Gualala (1,285); SUS Annapolis (CESO=230; CMIN=19,550); wind, rain in; B-G fault 29 mi from Fort Ross near structure 58/10, +/- 5 mi; 1651 FtRoss-Annapolis manually tested OK, restoring Annapolis; 12/08/16, 1240 Gualala-Annapolis cleared to remove tree from ED at structure 57/2; 1537 line returned to service</t>
  </si>
  <si>
    <t>INT-08849</t>
  </si>
  <si>
    <t>Relayed - 12/07/16, 2344 FtBragg-Elk relayed, tested OK; Big River SVC tripped offline; MOM BigRiver (CEMO=2,572); on the trouble FtBragg-BigRiver sectionalized &amp; tested NG; rain; A-C-G fault 7.78 mi from FtBragg twd BigRiver near pole 16/5, +/- 1 mi; 12/08/16, 0006 BigRiver SVC returned to service; 2211 line returned to service normal after replacing pole 16/4 &amp; repairing ET wire down bet 16/3-4 caused by fallen tree</t>
  </si>
  <si>
    <t>INT-08850</t>
  </si>
  <si>
    <t>Relayed - 12/08/16, 0407 Mendo-Redbud relayed, tested NG; no customer interruption; ice &amp; fog; A-C fault 4.45 mi from Redbud twd Mendocino near pole 31/147, +/- 1 mi; 0901 line returned to service after no trouble found</t>
  </si>
  <si>
    <t>INT-08851</t>
  </si>
  <si>
    <t>Forced - 12/09/16, 1546 Divide-Vandenberg#1 forced out from scheduled work, remains open ended at Vandenberg due to NG customer SW-53; no customer interruption; no ETOR</t>
  </si>
  <si>
    <t>Relayed - 12/09/16, 1604 PotterValley-Mendo relayed, tested OK; no customer interruption; weather cloudy; B-G fault 1.56 mi from Mendo twd PV near pole 9/4, +/- 0.5 mi; ground patrol found two dead crows with flashed insulators at pole 9/4, LCN created to replace insulators</t>
  </si>
  <si>
    <t>INT-08860</t>
  </si>
  <si>
    <t>ETU.9966</t>
  </si>
  <si>
    <t>10112U</t>
  </si>
  <si>
    <t>K-D #1</t>
  </si>
  <si>
    <t>Forced - 12/10/16, 1058 K-D #1-115kV cable &amp; Oakland 'D' CB-112 forced out from scheduled work due to indication of single phasing; ETOR 12/11/16</t>
  </si>
  <si>
    <t>Relayed - 12/10/16, 1340 Oakland D 115kV main bus sect 'D' relayed, tested NG; on the trouble D-L #1 cable open ended at Oakland D; SUS Oakland D #3 &amp; #5-115/13kV xfmrs (CESO=42,062; CMIN=6,186,674); rain; 1546 main bus sect D tested OK restoring ET service to #5 xfmr &amp; returning D-L #1 normal; 1553 Oakland D #3 xfmr returned to service restoring all customers; 1622 Oakland D 115kV main bus sect D returned normal; per ILIS, CB-112 (47 year old CB) failed in service &amp; caused 115kV bus D differential relay to pick up</t>
  </si>
  <si>
    <t>INT-08862</t>
  </si>
  <si>
    <t>Relayed - 12/10/16, 1633 Martin-DalyCity#2 relayed, tested OK; MOM Serramonte (CEMO=8,790); rain; B-G fault 0.5 mi from Martin near structure 000/005, +/- 1.0 mi (line is 3.90 mi long, check from Martin twd Serramonte Tap--relay event indicates high impedance fault); ground patrol found no cause, no damage</t>
  </si>
  <si>
    <t>INT-08865</t>
  </si>
  <si>
    <t>LAMONT-REDWOOD SOLAR</t>
  </si>
  <si>
    <t>Relayed - 12/12/16, 1718 Lamont-Redwood Solar PV 115kV relayed, remained open ended at Lamont; Lamont CBs 1522 &amp; 1532 tripped; SUS Redwood Solar PV; weather clear; caused by inadvertent initiation of DTT scheme by customer during scheduled work; line will remain de-energized per customer request; 12/13/16, 0515 Lamont-Redwood Solar PV 115kV Tap line returned to service after Redwood PV completed maintenance on its DTT scheme</t>
  </si>
  <si>
    <t>Relayed - 12/13/16, 1720 Cortina#2 relayed, tested OK; MOM WilkinsSlough (CEMO=196) and Rough &amp; Ready &amp; Eldorado pump stns; rain; B-G fault 9.93 mi from Cortina near pole 9/157, +/- 2.0 mi; line subsequently forced out at 1822 to replace sheared pole damaged by car</t>
  </si>
  <si>
    <t>INT-08868</t>
  </si>
  <si>
    <t>Forced - 12/13/16, 1822 Cortina#2 forced out (line had relayed, tested OK earlier at 1720) due to report of sagging conductor &amp; sheared pole 010/172 caused by carpole; SUS WilkinsSlough (CESO=600; CMIN=64,200), Rough and Ready Pumping Station &amp; Eldorado Pumping Station; 2009 District 2047 Jct-Wilkiins Slough Jct returned to service restoring WilkinsSlough, Rough and Ready Pumping Station and Eldorado Pumping Station; 2059 Cortina-Wilkins Slough Jct cleared for crew to repair pole 010/172; 12/14/16, 0717 line returned to service normal</t>
  </si>
  <si>
    <t>T16-016157</t>
  </si>
  <si>
    <t>Forced - 12/13/16, 2359 Lockeford-Lodi#3 (Mettler-Morada Jct) cleared to replace damaged pole B11/216 due to carpole; no customer interruption; 12/14/16, 0701 line returned to service normal</t>
  </si>
  <si>
    <t>T16-016158</t>
  </si>
  <si>
    <t xml:space="preserve">Relayed - 12/14/16, 0734 Newark-Ames#3 relayed, tested OK; no customer interruption; rain; A-G fault 0.5 mi from Newark near 000/004, +/- 1 mi </t>
  </si>
  <si>
    <t>INT-08870</t>
  </si>
  <si>
    <t>Forced - 12/14/16, 0749 to 1413 Newark-Ames#3 de-energized due to single phase condition; 1157 patrol found avian contact at pole 0/5 bet jumper, arm &amp; top phase; 1413 line returned to service after repair of arcing jumper on line side of Newark CB-330</t>
  </si>
  <si>
    <t>T16-016164</t>
  </si>
  <si>
    <t>Relayed - 12/15/16, 0645 Spaulding-Summit relayed, did not test by design; Drum-Spaulding, Spaulding#3-Spaulding#1 &amp; Spaulding#1 PH 60kV bus de-energized; Spaulding#1 PH, Spaulding#3 PH, Bowman PH, Haypress PH Upper &amp; Lower Units separated; SUS CiscoGrove, Tamarack (CESO=655; CMIN=5,895)) &amp; Summit(1,348; 13,480); snow; 0655 Spaulding-Summit manually tested OK restoring CiscoGrove, Tamarack &amp; Summit; 0655 Spaulding#1 PH 60kV bus energized; 0655 Drum-Spaulding energized; 0710 Spaulding#3-Spaulding#1 energized; 0715 Spaulding#3 PH paralleled; 0848 Haypress Upper Unit paralleled; 0925 Spaulding#1 PH paralleled; 0935 Haypress Lower Unit paralleled; 1212 Bowman PH paralleled</t>
  </si>
  <si>
    <t>INT-08873b</t>
  </si>
  <si>
    <t>INT-08873c</t>
  </si>
  <si>
    <t>INT-08873a</t>
  </si>
  <si>
    <t>Relayed - 12/15/16, 0816 Spaulding-Summit relayed, did not test by design; Drum-Spaulding, Spaulding#3-Spaulding #1 &amp; Spaulding#1 PH 60kV bus de-energized; Spaulding#3 PH separated; MOM CiscoGrove, Tamarack (651) &amp; Summit (1,348); 0817 Spaulding-Summit manually tested OK restoring Cisco Grove, Tamarack &amp; Summit; 0817 Spaulding#1 PH 60kV bus energized; 0817 Drum-Spaulding energized; 0819 Spaulding#3-Spaulding#1 energized; 1225 Spaulding#3 PH paralleled; System Protection reports A-C fault bet Donner Lake Sub &amp; Tahoe Donner, NV Energy side</t>
  </si>
  <si>
    <t>INT-08872b</t>
  </si>
  <si>
    <t>INT-08872c</t>
  </si>
  <si>
    <t>Relayed - 12/15/16, 0816 Spaulding-Summit relayed, did not test by design; Drum-Spaulding, Spaulding#3-Spaulding#1 &amp; Spaulding#1 PH 60kV bus de-energized; Spaulding#3 PH separated; MOM CiscoGrove, Tamarack (651) &amp; Summit (1,348); 0817 Spaulding-Summit manually tested OK restoring Cisco Grove, Tamarack &amp; Summit; 0817 Spaulding#1 PH 60kV bus energized; 0817 Drum-Spaulding energized; 0819 Spaulding#3-Spaulding#1 energized; 1225 Spaulding#3 PH paralleled; System Protection reports A-C fault bet Donner Lake Sub &amp; Tahoe Donner, NV Energy side</t>
  </si>
  <si>
    <t>INT-08872a</t>
  </si>
  <si>
    <t xml:space="preserve">Relayed - 12/15/16, 2200 Colgate-Challenge relayed, tested NG; SUS Dobbins (CESO=910; CMIN=175,708) &amp; Challenge (1,542; 454,302); 12/16/16, 0049 ColgateSS-Dobbins manually tested OK restoring ET to Dobbins; B-C fault 4.25 mi from ColgateSS near pole 4/96, +/- 1 mi; 0118 Dobbins-Challenge cleared to removed tree from conductors at pole 6/115 and unravel two phases wrapped together; 0122 all customers at Dobbins restored; 0311 all Challenge customers restored via ED back-ties from Kanaka; 1043 line returned normal </t>
  </si>
  <si>
    <t>INT-08874a</t>
  </si>
  <si>
    <t>Relayed - 12/15/16, 2201 Colgate-Alleghany (Pike City-Alleghany) de-energized due to inadvertent operation during Colgate-Challenge trouble one min earlier (switching WPE by GCC) of PikeCity SW-77; MOM Alleghany (CEMO=1,237)</t>
  </si>
  <si>
    <t>INT-08874b</t>
  </si>
  <si>
    <t>Relayed - 12/16/16, 0251 Mesa-Sisquoc relayed, tested NG; no customer interruption; rain; 0254 Line manually tested OK; B-C fault 2.0 mi from Mesa near structure 02/36, +/- 1.0 mi; air patrol of entire line found no cause, no damage, but fault location is near eucalyptus grove, suspect cross phase of errant branch</t>
  </si>
  <si>
    <t>INT-08876</t>
  </si>
  <si>
    <t>Relayed - 12/16/16, 0533 Kern-Magunden relayed, tested NG; SUS Golden State Metals; rain, A-B fault 10.33 mi from Kern near 200 Union Ave, +/- 0.5 mi; car pole at A8/103, floating conductor; 0720 line returned to service; 0756 to 1330 Eisen tap cleared to replace pole A8/103 damaged from car</t>
  </si>
  <si>
    <t>INT-08875</t>
  </si>
  <si>
    <t>Relayed - 12/16/16, 1113 Exchequer-Yosemite relayed, tested OK; MOM ArchRock, Yosemite, Saxon Creek, BearValley (2,528) &amp; IndianFlat (602); weather clear; A-G (multi-terminal line) fault 0.5 mi from MariposaJct near 007/019 at SW 39, +/- 0.50 mi or 3.9 mi from IF twd SC near TWR 31/170, +/- 1.0 mi; air patrol of entire line found no cause, no damage, but possible birds inside Bear Valley sub, will recommend station maint investigate</t>
  </si>
  <si>
    <t>INT-08878</t>
  </si>
  <si>
    <t>Reactive equipment</t>
  </si>
  <si>
    <t>Forced - 12/17/16, 0530 Vaca-Tesla 500kV forced out to repair series CAP BK at Vaca-Dixon; no customer interruption, no additional COI limitation; 12/18/16, 0056 line returned to service after crews completed repairs to series CAP BK at Vaca-Dixon</t>
  </si>
  <si>
    <t>T16-016217</t>
  </si>
  <si>
    <t>Relayed - 12/17/16, 0559 Pittsburg-Martinez#2 relayed, tested OK; MOM Imhoff Cogen (offline); weather clear; A-G fault 1.33 mi from PittsburgPP near Twr 01/008, +/-1 mi; ground patrol found flashed insulators at structure 1/9, possible avian contact</t>
  </si>
  <si>
    <t>INT-08881</t>
  </si>
  <si>
    <t>Forced - 12/17/16, 1125 to 1836 Wilson-Merced#1 forced out to repair pole 5/5 damaged by car; no customer interruption</t>
  </si>
  <si>
    <t>T16-016220</t>
  </si>
  <si>
    <t>Relayed - 12/18/16, 1208 LosBanos-LivingstonJct-Canal relayed, tested OK; MOM Livingston 70/12kV BK-2 (CEMO=5,458), Chevron Pipeline &amp; SantaNella (1,307); weather clear; air patrol of entire line found no cause, no damage</t>
  </si>
  <si>
    <t>INT-08882</t>
  </si>
  <si>
    <t>Forced - 12/19/16, 1637 Oleum-'G' #1 &amp; #2-115kV open ended after ElCerrito 'G' CBs 132 &amp; 142 opened per OE recommendation to mitigate CAISO RTCA violation on Oleum-Martinez for loss of Sobrante#1-115kV bus  sect 'D' caused by Sobrante CB-192 sched work; 12/20/16, 0150 lines returned to service normal</t>
  </si>
  <si>
    <t>Phasing control</t>
  </si>
  <si>
    <t>Forced - 12/20/16, 1234 WestPt-ValleySprings (PineGroveJct-VS) forced out to repair incorrect phasing one span north of ElectraJct SW-47; no customer interruption; 1239 PineGroveJct-VS cleared; 12/21/16, 1618 line returned to service</t>
  </si>
  <si>
    <t>T16-016239</t>
  </si>
  <si>
    <t>TOPAZ-SOLAR SW STA #1</t>
  </si>
  <si>
    <t>Forced - 12/20/16, 1405 to 1623 Topaz-SolarSS#1-230kV de-energized per customer request for fire crew access to area; no customer interruption; Cal Fire has fully contained fire reported to have been caused by customer equipment at Topaz Solar facility; 1623 line returned to service but remains open ended at Topaz Solar due to customer equipment trouble</t>
  </si>
  <si>
    <t>T16-016245a</t>
  </si>
  <si>
    <t>Relayed - 12/21/16, 1130 Vaca-Vacaville-Jameson-NTower relayed, tested OK; MOM Jameson (CEMO=8,882) &amp; Hale; weather clear; B-G fault 2.9 mi from NTower near twr 25/180, +/- 3 mi; patrol found no cause, no damage</t>
  </si>
  <si>
    <t>INT-08883</t>
  </si>
  <si>
    <t>Forced - 12/22/16, 1711 Lawrence CB-132 &amp; 115kV bus sect 'D' forced out to replace NG 'B' phase PT thus limiting breaker protection, open-ending Newark-Lawrence; no customer interruption, weather clear; 12/23/16, 1732 Lawrence bus sect 'D' returned to service after crew replaced bus side ccvt</t>
  </si>
  <si>
    <t>INT-08887</t>
  </si>
  <si>
    <t>Relayed - 12/23/16, 1333 MC-Hoopa relayed, tested OK; MOM RussRanch (2), WillowCreek (2,474) &amp; Hoopa (2,051); rain; C-G fault 7.2 mi from MapleCreek near pole 7/3, +/- 5 mi; patro bet 1/0 &amp;  12/0 found no cause, no damage</t>
  </si>
  <si>
    <t>INT-08888</t>
  </si>
  <si>
    <t>Relayed - 12/24/16, 2123 Kingsburg-WaukenaSS relayed, tested NG; Corcoran PV (offline) &amp; Corcoran PV West (offline) separated; weather clear; 2350 PVs paralleled; A-C fault 11 mi from Kingsburg near 21/161, +/- 2 mi; 12/25/16, 1514 line in service, replaced NG insulators at twr 21/165 &amp; repaired ET wire down (top phase had separated at the shoe, unclear why) bet 21/164-165</t>
  </si>
  <si>
    <t>INT-08892</t>
  </si>
  <si>
    <t>Forced – 12/25/16, 0636 to 0709 Keswick-Trinity (Keswick-FrenchGulch) forced out to replace blown high side fuses on FrenchGulch 60/12kV xfmr bk; RACCOON contacted 12KV JACK BUS bet regulator &amp; bk on standoff insulator bet the two; SUS FrenchGulch (CESO=334; CMIN=107,267)</t>
  </si>
  <si>
    <t>Relayed - 12/26/16, 0810 Newark-Vallecitos relayed, manually tested OK; MOM Sunol (724); weather clear; A-C fault 4.2 mi from Vallecitos near 094/615, +/- 1.5 mi; operator found Newark CB-50 on manual control in SCADA, hence why line did not auto test; LINE PATROL FOUND NO CAUSE, NO DAMAGE</t>
  </si>
  <si>
    <t>INT-08893</t>
  </si>
  <si>
    <t>Forced - 12/26/16, 1400 to 1615 Cottonwood-Benton#1 (Anderson-Girvan) forced out to replace pole 4/25 damaged by auto; no customer interruption</t>
  </si>
  <si>
    <t>T16-016298</t>
  </si>
  <si>
    <t>Forced - 12/27/16, 0732 to 0733 HatCreek#1-Westwood forced out to open HallsFlat SW-29 dead TO REPLACE POLES 0/1, 0/2; MOM HallsFlat &amp; Bogard; weather clear</t>
  </si>
  <si>
    <t>T16-013825</t>
  </si>
  <si>
    <t>Forced - 12/27/16, 0912 to 1438 Carneras-Taft (Midway Pipeline South-Taft) forced out to replace pole 7/113; no customer interruption, burnt pole-top DUE TO TRACKING</t>
  </si>
  <si>
    <t>T16-016302</t>
  </si>
  <si>
    <t>Relayed - 12/28/16, 2137 EssexJct-Arcata-Fairhaven relayed, manually tested OK at 2142; MOM Trinidad (CEMO=1,491), BigLagoon (146), Orick (355), KernerConstruction, BlueLake (1,979), BlueLakePower (offline) &amp; Simpson-Korbel; weather clear; tree contact at pole 0/3 on Simpson-Korbel 60kV tap due to mudslide; tap forced out next morning for 45 mins to facilitate removal of tree from Blue Lake 1101 under build</t>
  </si>
  <si>
    <t>T16-016321a</t>
  </si>
  <si>
    <t>Forced - 12/29/16, 0944 to 1029 Simpson-Korbel 60kV tap forced out to remove tree from ED under build (Blue Lake 1101) bet poles 0/2-3; SUS Simpson-Korbel</t>
  </si>
  <si>
    <t>T16-016321b</t>
  </si>
  <si>
    <t>Relayed - 01/02/17, 0754 Bridgeville-Garberville relayed, tested NG; SUS Fruitland (CESO=1,173; CMIN=9,384) &amp; FtSeward (338; 2,704); 0801 Garberville-FruitlandJct energized restoring Fruitland &amp; FtSeward; 1430 to 2036 Bridgeville-FruitlandJct cleared to remove trees from conductor bet poles 16/5-7</t>
  </si>
  <si>
    <t>INT-08904</t>
  </si>
  <si>
    <t>AUTO</t>
  </si>
  <si>
    <t>Single Mode</t>
  </si>
  <si>
    <t>YES</t>
  </si>
  <si>
    <t>Relayed - 01/02/17, 0833 MC-Hoopa relayed, tested NG; snow; MC-WillowCreekJct auto tested OK; MOM WillowCreek (CEMO=2,447) &amp; RussRanch (2); SUS Hoopa (CESO=2,046; CMIN=1,291,026); 0848 WillowCreek-Hoopa manually tested NG; MOM RussRanch &amp; WillowCreek; 0849 MC-WillowCreek manually tested OK restoring WillowCreek &amp; RussRanch; no ED back-ties available for Hoopa; personnel en route to MC &amp; Hoopa, ETA 2 hrs due to road conditions &amp; snow; B-A fault 14.1 mi from Bridgeville near pole 14/4, +/- 2 mi for 0833 fault; 0849 fault: C-G fault 20.1 mi from MC near pole 21/10, +/- 2 mi; 1040 WillowCreek-Hoopa cleared to remove tree &amp; repair ET wire down bet poles 21/7-8; 1901 WillowCreek-Hoopa returned to service restoring Hoopa</t>
  </si>
  <si>
    <t>INT-08905</t>
  </si>
  <si>
    <t>B-A</t>
  </si>
  <si>
    <t>014/004</t>
  </si>
  <si>
    <t>Relayed - 01/02/17, 1823 Humboldt-Trinity relayed, tested NG; no customer interruption; A-C fault 29.4 mi from Humboldt near 84/4, +/- 2 mi; T-men from MC-Hoopa trouble dispatched by GCC; crew ETA 6 HRS by snow cat; Humboldt area stable; 01/03/17, 0726 line manually tested NG; patrol by snow cat continues; 1815 Humboldt-RidgeCabin tested OK; 1816 Trinity-RidgeCabin tested NG; bad weather, heavy snow &amp; rugged terrain slowing patrol; repairs delayed due to work on MC-Hoopa outage; 01/04/17, 0844 line cleared to remove tree across all 3 phases at 86/4; 01/06/17, 1649 line returned to service after tree removed &amp; conductor re-attached at 86/4</t>
  </si>
  <si>
    <t>INT-08907</t>
  </si>
  <si>
    <t>A-C</t>
  </si>
  <si>
    <t>084/004</t>
  </si>
  <si>
    <t>Relayed - 01/03/17, 0621 Colgate-Alleghany relayed, tested NG; MOM ColumbiaHill (CEMO=1,063); SUS Alleghany (CESO=1,237; CMIN=685,432) &amp; PikeCity (383, xxx,xxx); snow; A-C fault 7 mi from CH twd PC near 12/315, +/- 1 mi; 1350 to 1922 CH-PC cleared to remove trees from conductors at 13/368, 13/369, 14/370 &amp; 14/375 restoring ET to PikeCity &amp; Alleghany</t>
  </si>
  <si>
    <t>INT-08909</t>
  </si>
  <si>
    <t>12/315</t>
  </si>
  <si>
    <t>Relayed - 01/03/17, 0715 Bridgeville-Garberville relayed, tested OK; MOM Fruitland (1,172) &amp; FtSeward (432); snow, rain; A-B fault 17.2 mi from Bridgeville near pole 17/2, +/- 2 mi; per TOTL TREE FELL OFF BRUSHED 2 PHASES ON LINE @ 19/0. TREE IS IN CLEAR, NO DAMAGE TO EQUIP</t>
  </si>
  <si>
    <t>INT-08910</t>
  </si>
  <si>
    <t>A-B</t>
  </si>
  <si>
    <t>17/2</t>
  </si>
  <si>
    <t xml:space="preserve">Relayed - 01/03/17, 1235 &amp; 1319 Colgate-Challenge relayed, tested OK; MOM Dobbins (910) &amp; Challenge; snow; B-G (@ 12:35 fault) &amp; C-G (@ 13:19 fault) fault 13 mi from Colgate (end of line fault, very high arc resistance fault) around vicinity of Challenge near structure 12/220, +/- 3 mi; </t>
  </si>
  <si>
    <t>INT-08911</t>
  </si>
  <si>
    <t>B-G</t>
  </si>
  <si>
    <t>12/220</t>
  </si>
  <si>
    <t>INT-08915</t>
  </si>
  <si>
    <t>C-G</t>
  </si>
  <si>
    <t>Forced - 01/03/17, 1330 to 2044 Colgate-Challenge (ChallengeJct -Challenge) forced out to repair 1 phase of ET wire down due to tree failure bet poles 6/111-112 which caused single phase condition to Challenge; SUS Challenge (CESO=x,xxx; CMIN=x,xxx,xxx), Challenge restored by NDCC via ED back-ties, but customers were lost due to subsequent ED trouble; 2044 ChallengeJct-Challenge returned to service restoring ET service to Challenge</t>
  </si>
  <si>
    <t>T17-001640</t>
  </si>
  <si>
    <t>EFO</t>
  </si>
  <si>
    <t>Emergency Forced</t>
  </si>
  <si>
    <t xml:space="preserve">Relayed - 01/03/17, 1809 Trinity-Maple Creek relayed, tested OK; MOM BigBar, GrouseCreek, BigCreek (offline), Hyampom &amp; RidgeCabin; snow; A-B fault 28.5 mi from Trinity near pole 27/5, +/- 4 mi; </t>
  </si>
  <si>
    <t>INT-08916</t>
  </si>
  <si>
    <t>27/5</t>
  </si>
  <si>
    <t>Relayed - 01/03/17, 1840 Bridgeville-Cottonwood relayed, tested OK; MOM LowGap (CEMO=745), ForestGlen &amp; Wildwood (146); snow; A- C fault 0 mi from ForestGlen near twr 58/426, +/- 4 mi; patrol found tree had brushed line adjacent to structure 60/346</t>
  </si>
  <si>
    <t>INT-08918</t>
  </si>
  <si>
    <t>58/426</t>
  </si>
  <si>
    <t>Relayed - 01/03/17, 1854 MC-Hoopa relayed; MC-WCJct auto sectionalized &amp; tested OK; MOM WillowCreek (2,231) &amp; RussRanch (2); SUS Hoopa (767; 2,083,062); 1859 WC-Hoopa manually tested NG; MOM WC &amp; RR; snow; A-B-C-G fault 5.7 mi from Hoopa near 23/0, +/- 4 mi; 2028 MC-Hoopa relayed again, tested NG; SUS WC (CESO=538; CMIN=756,781) &amp; RR (2; 1,622); snow; A-C fault 18.5 mi from MC near 18/3, +/- 3 mi; 01/04/17, 0959 MC-Barry Summit manually tested OK, restoring RR; 1340 WC-Hoopa cleared to remove tree from 22/9 &amp; repair ET wire down (3 phases) bet 22/0-2; 1343 BerrySummit-WC cleared to remove tree bet 17/1-2; 1740 BarrySummit-WC returned to service restoring WillowCreek; 1840 WC-Hoopa returned to service restoring Hoopa; phasing confirmed OK, ED restoring all customers; 01/05/17, 0122 to 0125 line forced out to re-clear WC-Hoopa due to NG phasing from earlier repairs; MOM WC (1,600) &amp; RR (2); 0734 WC-Hoopa returned to service restoring Hoopa; 1640 WC-Hoopa again forced out due to NG phasing; SUS Hoopa; 1840 WillowCreek-Hoopa returned to service restoring Hoopa</t>
  </si>
  <si>
    <t>INT-08919</t>
  </si>
  <si>
    <t>A-B-C-G</t>
  </si>
  <si>
    <t>23/0</t>
  </si>
  <si>
    <t>Relayed - 01/03/17, 2148 Pit#1-HC#2-Burney relayed, tested OK; MOM Burney (CEMO=2,345); HatCreek #2 separated; snow; A-B fault 3.1 mi from Pit#1 near twr 2/24, +/- 1 mi; 01/04/17, 0017 HatCreek#2 paralleled; patrol found no cause, no damage; suspect snow loading</t>
  </si>
  <si>
    <t>INT-08922</t>
  </si>
  <si>
    <t>002/24</t>
  </si>
  <si>
    <t>Relayed - 01/04/17, 0019 Colgate-GrassValley relayed, tested NG; MOM GrassValley (CEMO=2,929); snow; A-B-C fault 11.50 mi from Colgate PH near 11/279, +/- 1 mi; patrol found broken pole at 11/279 due to tree failure; 0425 to 1916 line cleared to reframe 11/278, replace NG 11/279 &amp; repair ET wire down bet both poles</t>
  </si>
  <si>
    <t>INT-08924</t>
  </si>
  <si>
    <t>A-B-C</t>
  </si>
  <si>
    <t>11/279</t>
  </si>
  <si>
    <t>Relayed - 01/04/17, 0251 Colgate-Alleghany relayed, tested OK; MOM ColumbiaHill (CEMO=1,131), Alleghany (1,015) &amp; PikeCity (27); snow; C-G fault 10.09 mi from Colgate PH near pole 10/268, +/- 1 mi; damaged pole 10/279 found</t>
  </si>
  <si>
    <t>INT-08925</t>
  </si>
  <si>
    <t>10/268</t>
  </si>
  <si>
    <t>Relayed - 01/04/17, 0325 Colgate-Alleghany relayed, tested NG; SUS ColumbiaHill (CESO=899; CMIN=134,360), Alleghany (1,015; 666,107) &amp; PikeCity (27; 16,416); snow; 0554 Colgate-ColumbiaHill manually tested OK restoring ColumbiaHill; ED reports possible pole fire; 1333 Colgate-Alleghany returned to service after temp repairs made @ pole 10/279, restoring PikeCity &amp; Alleghany</t>
  </si>
  <si>
    <t>INT-08928</t>
  </si>
  <si>
    <t>Relayed - 01/04/17, 0658 Spaulding-Summit relayed, tested OK; MOM Summit (1,336), Tamarack (572) &amp; CiscoGrove; snow in area; A-C fault bet Donner Lake Sub &amp; Tahoe Donner (NV Energy side)</t>
  </si>
  <si>
    <t>INT-08929</t>
  </si>
  <si>
    <t>NV Energy</t>
  </si>
  <si>
    <t>S</t>
  </si>
  <si>
    <t>Scheduled</t>
  </si>
  <si>
    <t>Scheduled - 01/04/17, 1056 Gates 500/230kV BK-11 removed from service to PERFORM ANNUAL OVERHAUL ON 1301/2,1302/2,1303/2,1304/2 &amp; MECH. SERVICE ON CB 482; sched rtn 01/08; 01/07/17,0011 Gates 500/230kV BK-11 returned to service</t>
  </si>
  <si>
    <t>T17-000395</t>
  </si>
  <si>
    <t>SCHD</t>
  </si>
  <si>
    <t>Relayed - 01/04/17, 1127 While personnel in stn Metcalf-Edenvale#2 momentarily open ended after Metcalf CB-482 tripped, reclosed by autos; no customers interrupted; rain; no line fault initiated this trip per Protection; CB scheduled to be cleared JAN 11 to investigate cause; possible wiring problems coupled with other problems resulted in a CAP event report to correct ID'd items</t>
  </si>
  <si>
    <t>INT-08934x</t>
  </si>
  <si>
    <t>Relayed - 01/04/17, 1445 While personnel in station Fulton-Ignacio#1 open ended after Fulton CB-512 tripped, reclosed by autos; CB-612 was out due scheduled relay work; no customer interruption; rain; A-G fault 5.74 mi from Fulton near twr 5/31, +/- 1 mi (Note: very high arc resistance line to grd fault much closer to Fulton sub &amp; cleared in 2 cycles); patrol found no cause; further investigation by System Protection suggests personnel leaned against switches inside station, as Test Dept was able to replicate event by doing so after the fact; will present finding to HPE team for CAP event report issuance &amp; follow up</t>
  </si>
  <si>
    <t>INT-08932</t>
  </si>
  <si>
    <t>A-G</t>
  </si>
  <si>
    <t>05\31</t>
  </si>
  <si>
    <t xml:space="preserve">Relayed - 01/04/17, 1615 PhiloJct-Elk relayed, tested OK; MOM Philo (CEMO=2,192); rain; A-G fault 15.66 mi from PhiloJct near pole 15/6, +/- 1 mi; bird contact at 15/2 </t>
  </si>
  <si>
    <t>INT-08934</t>
  </si>
  <si>
    <t>15/6</t>
  </si>
  <si>
    <t>Relayed - 01/04/17, 2227 to 2231 &amp; 2233 to 2243 Spaulding-Summit open ended after Spaulding CB-40 tripped out of section &amp; manually closed; no customer interruption; snow; patrol found tree had contacted line at 12/412</t>
  </si>
  <si>
    <t>INT-08939a</t>
  </si>
  <si>
    <t>12/412</t>
  </si>
  <si>
    <t>Relayed - 01/04/17, 2227 &amp; 2231 Drum-Summit#1 relayed, tested OK; no customer interruption; snow; B-G fault 22.28 mi from Drum near pole 22/267, +/- 2 mi; line subsequently relayed, didn't test @ 2238 due to entangled conductors from snow unloading</t>
  </si>
  <si>
    <t>INT-08935</t>
  </si>
  <si>
    <t>22/267</t>
  </si>
  <si>
    <t>INT-08936</t>
  </si>
  <si>
    <t>INT-08939b</t>
  </si>
  <si>
    <t>Relayed - 01/04/17, 2233 Drum-Summit#1 relayed, did not test after relaying, testing OK six minutes earlier; no customer interruption; snow; B-G fault 22.28 mi from Drum PH near pole 22/267, +/- 2 mi; 01/05/17, patrol found conductor entangled in line at pole 20/244 due to snow unloading; 01/05/17, 1140 to 1801 line cleared to repair damaged conductor at pole 20/244</t>
  </si>
  <si>
    <t>INT-08937</t>
  </si>
  <si>
    <t>Forced - 01/05/17, 1724 Salinas-Firestone#2 (SpenceJct-Spence) forced out to repair NG (not fully opening or closing w/ motor) Spence SW-31 (found during ED clearance for other nearby work); no customer interruption; ETOR 01/06/17</t>
  </si>
  <si>
    <t>T17-001808</t>
  </si>
  <si>
    <t>Forced - 01/06/17, 0633 Copus 70kV bus sect E &amp; #2-70/12kV xfmr forced out per SDCC request due to single phasing; Copus-OldRiver &amp; Maricopa-Copus open-ended; SUS Copus #2 xfmr (CESO=208; CMIN=30,358); 0930 bus sect E &amp; #2xfmr returned to service restoring Copus  &amp; returning Copus-OR normal; 0952 Maricopa-Copus returned normal; animal contact on high side of Copus #2 xfmr (REG 1/3, C-phase); no animal abatement present, will arrange for such</t>
  </si>
  <si>
    <t>INT-08941b</t>
  </si>
  <si>
    <t>INT-08941a</t>
  </si>
  <si>
    <t>Forced - 01/06/17, 0731 to 0822 Vaca-Bahia 230kV forced out due to VacaDixon CB-462 NG trip coil; no customer interruption; weather clear; 0802 to 1646 VacaDixon CB-462 forced out (bypassed &amp; cleared) due to NG trip coil 1646 Vaca-Bahia returned to service after replacing NG trip coil on Vaca Dixon CB-462</t>
  </si>
  <si>
    <t>INT-08942</t>
  </si>
  <si>
    <t>Forced - 01/06/17, 0952 to 1126 TM-Palermo open-ended after Table CB-212 forced out per OE recommendation to perform load &amp; direction checks on TM CB-222; no customer interruption</t>
  </si>
  <si>
    <t>T16-014375</t>
  </si>
  <si>
    <t>Forced - 01/06/17, 1630 to 2005 Colgate-Challenge (ChallengeJct-Challenge) forced out to repair broken center phase conductor tie at structure 10/177; no customer interruption</t>
  </si>
  <si>
    <t>T17-001860</t>
  </si>
  <si>
    <t>Forced - 01/06/17, 1644 to 1803 Metcalf-ML#1 open-ended after Metcalf CB-232 forced out per OE recommendation to perform load &amp; direction checks on Metcalf CB-242; no customer interruption</t>
  </si>
  <si>
    <t>T17-000594</t>
  </si>
  <si>
    <t>Relayed - 01/07/17, 0129 Martin-DalyCity#1 relayed, tested OK; no customer interruption; rain</t>
  </si>
  <si>
    <t>INT-08944</t>
  </si>
  <si>
    <t>001/010</t>
  </si>
  <si>
    <t>Relayed - 01/07/17, 0249 Martin-DalyCity#1 relayed, tested NG; no customer interruption; rain; C-G fault 1.69 mi from Martin near 001/010, +/- 1.50 mi, line is 3.90 mi long (relay event indicates very high impedance fault that could impact accuracy); 1007 patrol found no trouble, line manually tested NG; line to be re-patrolled; 1430 line returned to service after patrol found no trouble</t>
  </si>
  <si>
    <t>INT-08945</t>
  </si>
  <si>
    <t>Reactive equip</t>
  </si>
  <si>
    <t>Relayed - 01/07/17, 1233 TM-Tesla 500kV relayed, tested OK (single pole tripped); on the trouble Round series CAP BK#4 tripped out of section &amp; re-inserted; no customer interruption; wind, rain; line relayed again at 1246; C-G (12:33) &amp; A-G (12:46) fault (close-In fault to TM)</t>
  </si>
  <si>
    <t>INT-08949</t>
  </si>
  <si>
    <t>Relayed - 01/07/17, 1246 TM-Tesla 500kV relayed, tested OK; no customer interruption; wind, rain; C-G (12:33) &amp; A-G (12:46) fault (close-In fault to Table Mt Sub), travelling wave fault loc system confirms fault very close to TM sub, +/- 0.5 mi; 1329 Tesla series CAP BK returned to service; 1457 Table series CAP BK externally bypassed due to internal arcing; COI limited to 3,950MW n2s &amp; 3,675MW s2n (no change); ETOR 01/10/17</t>
  </si>
  <si>
    <t>INT-08951</t>
  </si>
  <si>
    <t>Forced - 01/07/17, 1424 to 1822 SneathLane-HMB forced out due to NG jumper at pole 001/015; no customer interruption; wind, rain</t>
  </si>
  <si>
    <t>T17-001890</t>
  </si>
  <si>
    <t>Relayed - 01/07/17, 2045, 2118 &amp; 2202 Martin-DalyCity#1 relayed, tested OK; no customer interruption; rain; C-G fault 1.69 mi from Martin (same fault type &amp; location from previous) near 001/010 (recommend patrolling from 000/006 to 001/010, if nothing found, patrol rest of line), +/- 1.50 mi, line is 3.90 mi long (relay event indicates very high impedance fault that could impact accuracy)</t>
  </si>
  <si>
    <t>INT-08952</t>
  </si>
  <si>
    <t>INT-08955</t>
  </si>
  <si>
    <t>INT-08956</t>
  </si>
  <si>
    <t>Relayed - 01/07/17, 2242 Martin-DalyCity#1 relayed, tested NG; no customer interruption; rain; 01/08/16, 0104 line manually tested NG; 0208 to 2006 line cleared due to flashed insulators at 1/10</t>
  </si>
  <si>
    <t>INT-08957</t>
  </si>
  <si>
    <t>Relayed - 01/08/17, 0537 FtBragg-Elk open-ended after FtBragg CB-32 tripped, closed by autos; no customer interruption; rain; A-G fault 5.3 mi from FtBragg near 18/10, +/- 2 mi</t>
  </si>
  <si>
    <t>INT-08959</t>
  </si>
  <si>
    <t>018/010</t>
  </si>
  <si>
    <t>Relayed - 01/08/17, 0555 WP-VS relayed, tested NG; SUS Electra, PineGrove &amp; WestPt; WestPt PH separated; high winds, rain; A-B-C fault 2.85 mi from Electra PH twd PineGrove Jct near 7/86, +/- 1 mi; 0707 VS-ElectraJct manually tested OK restoring Electra; 1645 WestPt PH islanded restoring WestPt; 2005 line returned normal after replacing poles 9/111 &amp; 9/112 restoring PG</t>
  </si>
  <si>
    <t>INT-08960</t>
  </si>
  <si>
    <t>007/086</t>
  </si>
  <si>
    <t>Relayed - 01/08/17, 0618, 0629 &amp; 0641 SneathLn-HMB relayed, tested OK; no customer interruption; rain; line reclosing C/OUT so that line will remain de-energized upon next relay action until personnel can patrol; A-B fault 10 mi from SneathLn near 006/010, +/- 3.5 mi</t>
  </si>
  <si>
    <t>INT-08961</t>
  </si>
  <si>
    <t>006/010</t>
  </si>
  <si>
    <t>INT-08962</t>
  </si>
  <si>
    <t>INT-08963</t>
  </si>
  <si>
    <t>Relayed - 01/08/17, 0705 SneathLn-HMB relayed, did not test by design (since line had relayed, tested OK 3x earlier reclosing was c/o); no customer interruption; rain; T-man en-route to sectionalize at Adobe DR SW-35 &amp; test from SneathLn; A-B fault 13.3 mi from SneathLn near structure 009/006 (~2.5 mi from HMB near SW-47), +/- 3 mi; 1010 SneathLn-Pacifica manually tested OK; 1945 line manually tested OK; 1947 line returned to service; no trouble found</t>
  </si>
  <si>
    <t>INT-08964</t>
  </si>
  <si>
    <t>009/006</t>
  </si>
  <si>
    <t>Relayed - 01/08/17, 0758 FtBragg-Elk relayed, tested OK; on the trouble BigRiver SVC separated; MOM BigRiver (CEMO=2,557); rain; 0825 BigRiver SVC paralleled</t>
  </si>
  <si>
    <t>INT-08990a</t>
  </si>
  <si>
    <t>Relayed - 01/08/17, 0802 FB-Elk relayed, tested NG; SUS BigRiver; rain; 0909 BigRiverJct-Elk relayed, tested OK; A-B-C fault 14.3 mi from BigRiver near 14/2, +/- 1 mi; tree in line &amp; ED conductor wrapped in ET bet poles 20/0-1, no damage to ET wire; ET W-D bet 14/0-1 &amp; across deep canyon 16 mi from BigRiverJct twd FtBragg; 2159 line section tested NG; more ET wire down bet 13/0-1; multiple trees down; 01/09/17, 1343 FB-BR returned to service restoring BigRiver; 1703 BRJct-Elk returned to service, returning FB-Elk to normal</t>
  </si>
  <si>
    <t>INT-08990b</t>
  </si>
  <si>
    <t>014/002</t>
  </si>
  <si>
    <t xml:space="preserve">Relayed - 01/08/17, 0900 &amp; 0914 Garberville-Laytonville relayed, tested OK; Kekawaka Cogen separated; rain; this line is crucial for overall import capabilities into Humboldt area; A-B-C fault 2.0 mi from Garberville near 61/0, +/- 1 mi; </t>
  </si>
  <si>
    <t>INT-08965</t>
  </si>
  <si>
    <t>061/000</t>
  </si>
  <si>
    <t>Relayed - 01/08/17, 0913 Caribou-Palermo 115kV relayed, tested OK &amp; ButtValley-Caribou de-energized; Grizzly &amp; ButtValley PHs separated; MOM BigMeadows, Chester, CrescentMills, E-Quincy, Gansner, GraysFlat, HamBranch, SpanishCreek, LMUD, CollinsPine, SPI Quincy &amp; Plumas-Sierra REC; wind, rain; 0914 GrizzlyPH re-paralleled; B-C (multi-terminal line) fault 4 mi from GrizzlyPH near 000/004 or 2: 7 mi from GrizzlyPH twd BigBend near 024/204, +/- 1 mi</t>
  </si>
  <si>
    <t>INT-08967b</t>
  </si>
  <si>
    <t>B-C</t>
  </si>
  <si>
    <t>Dependent Mode</t>
  </si>
  <si>
    <t>INT-08967a</t>
  </si>
  <si>
    <t>000/004</t>
  </si>
  <si>
    <t>Dependent Mode Initiating</t>
  </si>
  <si>
    <t>INT-08966</t>
  </si>
  <si>
    <t>Relayed - 01/08/17, 0919 Garberville-Laytonville relayed, tested NG; SUS Kekawaka Cogen; rain; A-B-C fault 2.0 mi from Garberville near 61/0, +/- 1 mi (same fault loc as relay 19 mins earlier); 1230 line returned to service after good test from Garberville, found floator at 61/0, repairs to be completed when conditions allow</t>
  </si>
  <si>
    <t>INT-08968</t>
  </si>
  <si>
    <t xml:space="preserve">Relayed - 01/08/17, 0927 Bridgeville-Garberville relayed, tested OK; MOM Fruitland (CEMO=1,129), FtSeward (101) &amp; Garberville (3,522); rain; B-C-G fault 1.4 mi from FtSewardJct twd Bridgeville near 23/10, +/- 2 mi; </t>
  </si>
  <si>
    <t>INT-08969</t>
  </si>
  <si>
    <t>B-C-G</t>
  </si>
  <si>
    <t>023/010</t>
  </si>
  <si>
    <t>Relayed - 01/08/17, 0938 Ri0DellJct-Bridgeville relayed, tested NG; 0941 RioDellJct-CarlottaJct manually tested OK; MOM HumboldtRedwood &amp; Carlotta (CEMO=1,097); 0951 Bridgeville-CarlottaJct manually tested NG; A-C fault 8.6 mi from Bridgeville near 32/1, +/- 1 mi; 1822 line returned to service, tree branch removed off 31/2</t>
  </si>
  <si>
    <t>INT-08970</t>
  </si>
  <si>
    <t>032/001</t>
  </si>
  <si>
    <t>Relayed - 01/08/17, 0945 Clay-Martell relayed, tested NG; SUS Oleta (CESO=2,763; CMIN=xxx,xxx), Ione (CESO=679; CMIN=xxx,xxx) &amp; MuleCreek; rain, wind; A-C-G fault 4.64 mi from IoneJct twd Martell near 23/325, +/- 2 mi; 1049 Martell-Oleta tested OK restoring Oleta; 1138 Clay-Ione tested OK restoring Ione &amp; MuleCreek; 1138 IoneJct-Martell cleared to replace broken pole 21/303; 01/09/17, 0059 line returned to service</t>
  </si>
  <si>
    <t>INT-08977</t>
  </si>
  <si>
    <t>A-C-G</t>
  </si>
  <si>
    <t>023/325</t>
  </si>
  <si>
    <t>Relayed - 01/08/17, 1022 MR-Fulton relayed, tested OK &amp; MR-FtRoss &amp; FtRoss Gualala momentarily de-energized; MOM Gualala (CEMO=3,730), Annapolis (230), FtRoss (638), SalmonCreek (1,742), MonteRio (6,802), Mirabel (3,950) &amp; Wohler; rain; B-C fault 10.4 mi from Fulton near 10/4, +/- 2 mi;</t>
  </si>
  <si>
    <t>INT-08987c</t>
  </si>
  <si>
    <t>ETL.6979</t>
  </si>
  <si>
    <t>INT-08987b</t>
  </si>
  <si>
    <t>INT-08987a</t>
  </si>
  <si>
    <t>010/004</t>
  </si>
  <si>
    <t>Relayed - 01/08/17, 1123 MR-FtRoss relayed, tested NG; FtRoss-Gualala de-energized; MOM Gualala; SUS Annapolis, FtRoss, Salmon Creek; rain; B-C fault 7.9 mi from MR near 23/1 twd FtRoss or near 0/9 twd SC, +/- 1 mi; 1138 manual test from Gualala good restoring Annapolis; 1150 manual test from FR good restoring FR; 1153 MonteRio-Salmon Creek tested NG; 01/09/17, 0648 SC Tap returned to service restoring all customers; repaired 3 phases of ET wire down bet 1/0-1 due to failed tree; MR-FtRoss now normal</t>
  </si>
  <si>
    <t>INT-08985a</t>
  </si>
  <si>
    <t>023/001</t>
  </si>
  <si>
    <t>INT-08985b</t>
  </si>
  <si>
    <t>Relayed - 01/08/17, 1129, 1133 &amp; 1138 Spaulding-Summit relayed, tested OK; MOM CiscoGrove, Tamarack (CEMO=572) &amp; Summit (1,336); rain; A-C fault, appears to be bet DonnerLake sub &amp; TahoeDonner (NV Energy side)</t>
  </si>
  <si>
    <t>INT-08971</t>
  </si>
  <si>
    <t>INT-08974</t>
  </si>
  <si>
    <t>INT-08976</t>
  </si>
  <si>
    <t>Relayed - 01/08/17, 1225 Drum-Spaulding relayed, properly did not test by design; Spaulding Summit &amp; Spaulding#3-Spaulding#1 de-energized; 1228 Drum-Spaulding tested OK; Spaulding#3 &amp; Bowman PHs separated; SUS Tamarack, CiscoGrove, Summit, Spaulding, Bowman PH, Haypress PH (offline), Spaulding#1 PH (offline), Spaulding#2 PH (offline) &amp; Spaulding#3 PH; heavy rain &amp; wind; found open line to bus jumper in stn at Drum#1 PH on Drum-Spaulding; 01/09/17, 0047 Spaulding-Summit returned to service restoring Tamarack Cisco Grove and Summit; 0118 Spaulding Unit #1 paralleled</t>
  </si>
  <si>
    <t>INT-08982b</t>
  </si>
  <si>
    <t>INT-08982a</t>
  </si>
  <si>
    <t>Relayed - 01/08/17, 1225 Drum-GV-Weimar relayed, tested NG, coincident with Drum-Spaulding relaying, properly not testing; Weimar#1, MiddleFork#1 &amp; FrenchMeadows-MiddleFork de-energized; MOM BonnieNook, CapeHorn, ShadyGlen, Weimar, Foresthill, RollinsPH (offline), OxbowPH (offline), FrenchMeadowsPH &amp; HellHolePH (offline); heavy rain, wind; 1228 line manually tested OK restoring all customers; found open line to bus jumper in station at Drum#1 PH on Drum-Spaulding</t>
  </si>
  <si>
    <t>INT-08980a</t>
  </si>
  <si>
    <t>INT-08981</t>
  </si>
  <si>
    <t>INT-08980d</t>
  </si>
  <si>
    <t>INT-08980c</t>
  </si>
  <si>
    <t>INT-08980b</t>
  </si>
  <si>
    <t>Relayed - 01/08/17, 1243 Caribou-Palermo relayed, tested NG; Caribou-PlumasJct, Caribou#2 &amp; Caribou-Westwood de-energized; SUS BigMeadows, Chester, CrescentMills, E-Quincy, Gansner, GraysFlat, HamBranch, SpanishCreek, LMUD, CollinsPine, SPI Quincy, Plumas-Sierra; ButtValley-Caribou deenergized on trouble; Grizzly &amp; ButtValley PHs separated; wind, rain. 1246 line manually tested OK; B-C (multi-terminal line) fault 4 mi from Grizzly Tap twd Grizzly PH near 000/004 or 7 mi from Grizzly Tap twd BigBend near 024/204, +/- 1 mi (similar fault &amp; loc as earlier MOM at 9:13)</t>
  </si>
  <si>
    <t>INT-08978c</t>
  </si>
  <si>
    <t>INT-08978b</t>
  </si>
  <si>
    <t>INT-08978d</t>
  </si>
  <si>
    <t>INT-08978e</t>
  </si>
  <si>
    <t>INT-08978a</t>
  </si>
  <si>
    <t>Relayed - 01/08/17, 1249 Caribou-Palermo relayed, tested NG (had relayed earlier at 1243); wind, rain; 1341 line manually tested OK</t>
  </si>
  <si>
    <t>INT-08978f</t>
  </si>
  <si>
    <t>Relayed - 01/08/17, 1345 Caribou-Palermo relayed, tested NG; wind, rain. 1457 GrizzlyTap SW-135 opened isolating fault; 1503 Caribou-Palermo tested good from Palermo; 1513 line returned normal; 1527 Caribou-Westwood normal restoring HamBranch, BigMeadows, Chester, CollinsPine &amp; LMUD; 1528 Caribou-PlumasJct normal restoring E-Quincy, Gansner &amp; GraysFlat; 1532 Caribou#2 normal restoring CrescentMills, SPI Quincy &amp; Plumas-Sierra REC</t>
  </si>
  <si>
    <t>INT-08978g</t>
  </si>
  <si>
    <t>025/211</t>
  </si>
  <si>
    <t>Relayed - 01/08/17, 1345 HC#1-Westwood#1 relayed, tested OK; MOM Mega, HallsFlat &amp; Bogard (CEMO=9); wind, rain; A-B fault 12.4 mi from Hat Creek #1 near pole 12/238, +/- 3 mi; at structure 17/345 found tree had contacted line due to heavy snow</t>
  </si>
  <si>
    <t>INT-08979</t>
  </si>
  <si>
    <t>012/238</t>
  </si>
  <si>
    <t>Relayed - 01/08/17, 1550 Caribou-Palermo relayed, tested NG; wind, rain; Caribou-PlumasJct, Caribou#2 &amp; Caribou-Westwood de-energized; SUS BigMeadows, Chester, Crescent Mills, E-Quincy, Gansner, GraysFlat, HamBranch, SpanishCreek, LMUD, CollinsPine, SPI Quincy, Plumas-Sierra; 1559 line returned normal; B-C fault 8 mi from Grizzly Tap twd BigBend near 025/211, +/- 1 mi; 1610 Caribou-Westwood normal restoring HamBranch, BigMeadows, Chester, CollinsPine &amp; Lassen LMUD; 1614 Caribou-PlumasJct normal restoring E-Quincy, Gansner &amp; GraysFlat; 1617 Caribou#2 normal restoring CrescentMills, SPI Quincy &amp; Plumas-Sierra REC</t>
  </si>
  <si>
    <t>INT-08978j</t>
  </si>
  <si>
    <t>INT-08978i</t>
  </si>
  <si>
    <t>INT-08978k</t>
  </si>
  <si>
    <t>INT-08978h</t>
  </si>
  <si>
    <t>Relayed - 01/08/17, 1655 Caribou-Palermo relayed, tested OK; wind, rain; Caribou-PlumasJct, Caribou#2 &amp; Caribou-Westwood de-energized; SUS BigMeadows, Chester, CrescentMills, E-Quincy, Gansner, GrayFlat, HamBranch, SpanishCreek, LMUD, CollinsPine, SPI Quincy, Plumas-Sierra; 1703 line returned normal; 1706 Caribou-Westwood normal restoring HamBranch, BigMeadows, Chester, CollinsPine &amp; LMUD; 1708 Caribou-PlumasJct normal restoring E-Quincy, Gansner &amp; GraysFlat; 1710 Caribou #2 normal restoring CrescentMills, SPI Quincy &amp; Plumas-Sierra REC; B-C fault 9 mi from GrizzlyTap twd BigBend (based on relay events from Palermo only, trouble communicating relays at Caribou) near 026/219, +/- 1 mi</t>
  </si>
  <si>
    <t>INT-08978n</t>
  </si>
  <si>
    <t>INT-08978m</t>
  </si>
  <si>
    <t>INT-08978o</t>
  </si>
  <si>
    <t>INT-08978l</t>
  </si>
  <si>
    <t>026/219</t>
  </si>
  <si>
    <t>Relayed - 01/08/17, 1715 Caribou-Palermo relayed, tested OK; wind, rain; Caribou-PlumasJct, Caribou#2 &amp; Caribou-Westwood de-energized; SUS BigMeadows, Chester, CrescentMills, E-Quincy, Gansner, GrayFlat, HamBranch, SpanishCreek, LMUD, CollinsPine, SPI Quincy, Plumas-Sierra; line placed in manual; B-C fault 9 mi from Grizzly Tap twd BigBend near 026/219, +/- 1 mi (same as 1655 relay event); 01/09/17, 0123 Caribou-Westwood tested NG; 1757 Caribou-Big Meadows cleared to remove tree from conductor at 5/95; 2142 line normal</t>
  </si>
  <si>
    <t>INT-08978s</t>
  </si>
  <si>
    <t xml:space="preserve">Relayed - 01/08/17, 1715 Caribou-Palermo relayed, tested OK; wind, rain; Caribou-PlumasJct, Caribou#2 &amp; Caribou-Westwood de-energized; SUS BigMeadows, Chester, CrescentMills, E-Quincy, Gansner, GrayFlat, HamBranch, SpanishCreek, LMUD, CollinsPine, SPI Quincy, Plumas-Sierra; line placed in manual; B-C fault 9 mi from Grizzly Tap twd BigBend near 026/219, +/- 1 mi (same as 1655 relay event); </t>
  </si>
  <si>
    <t>INT-08978r</t>
  </si>
  <si>
    <t>INT-08978q</t>
  </si>
  <si>
    <t>INT-08978p</t>
  </si>
  <si>
    <t>Relayed - 01/08/17, 1725 Caribou-Palermo relayed, properly did not test; area road washed out, 60kV system remains out until issue found &amp; cleared; B-C fault 9 mi from Grizzly Tap twd BigBend (same as 1655 &amp; 1715 relay events); 1904 Westwood CB-22 closed energizing Westwood-BigMeadowsJct, HamBranch-Chester &amp; Collins 60kV tap restoring HamBranch, Westwood MeteringSS, CollinsPine, HamBranchPP &amp; Chester; 1940 Big Meadows restored; 01/09/17, 0104 Caribou-TM 230kV returned to service from sched work; 0121 Caribou-PlumasJct energized restoring E-Quincy, SierraPacific &amp; PlumasSierra; 0122 Caribou#2 energized restoring GraysFlat, SpanishCreek &amp; Gansner; accessibility an issue; 1150 Caribou-Palermo cleared to replace NG center phase insulator at 24/200; 1427 line tested OK; 1525 Grizzly 115 kV tap returned to service; 1608 line normal</t>
  </si>
  <si>
    <t>INT-08978t</t>
  </si>
  <si>
    <t>Relayed - 01/08/17, 1751 Drum-Summit#1 relayed, tested NG; no customer interruption; rain; B-C fault 3.4 mi from SummitMeter Stn twd N-Truckee @ NV Energy structure, +/- 2 mi; NVEnergy reports they have no ETOR as it reports mud slide on Rte.80 at Donner Lake exit &amp; has no personnel to respond; no customer impacts; 2132 line returned  to service after isolating from NVEnergy at Summit Metering</t>
  </si>
  <si>
    <t>INT-08983</t>
  </si>
  <si>
    <t>Relayed - 01/08/17, 1934 DelMonte-Viejo (DM-Hatton) relayed, tested OK; MOM Hatton (CEMO=4,300) &amp; NavyLab; Viejo-Hatton section tested NG; no customer interruption; rain, wind; A-B fault 1.62   mi from Viejo near 06/141, +/- 1 mi; 2339 Viejo-Hatton cleared to remove tree bet poles 6/154-155; 01/09/17, 1243 DM-Viejo returned to service</t>
  </si>
  <si>
    <t>INT-08989</t>
  </si>
  <si>
    <t>006/141</t>
  </si>
  <si>
    <t>Relayed - 01/08/17, 2129 Colgate-Challenge relayed, tested NG; SUS Challenge &amp; Dobbins; wind, rain; 2134 Colgate-Dobbins manually tested OK restoring Dobbins; Dobbins-Challenge remains out; B-G fault 13.1 mi from ColgateSS, +/- 3 mi; 01/09/17, 1221 line normal, ET wire down replaced bet 8/150-151 restoring Challenge</t>
  </si>
  <si>
    <t>INT-08991</t>
  </si>
  <si>
    <t>008/150</t>
  </si>
  <si>
    <t xml:space="preserve">Relayed - 01/08/17, 2326 &amp; 2330 Craigview-Cascade relayed &amp; after coordinating with PACWest manually tested OK; no customer interruption; wind/rain; 2353 PACWEST reports fault on its side &amp; has sectionalized at CragView &amp; PG&amp;E is carrying PACWEST stranded load on Crag View-Cascade; </t>
  </si>
  <si>
    <t>INT-08992a</t>
  </si>
  <si>
    <t>PAC WEST</t>
  </si>
  <si>
    <t>Relayed - 01/08/17, 2326 &amp; 2330 Craigview-Cascade relayed &amp; after coordinating with PACWest manually tested OK; no customer interruption; wind/rain; 2353 PACWEST reports fault on its side &amp; has sectionalized at CragView &amp; PG&amp;E is carrying PACWEST stranded load on Crag View-Cascade</t>
  </si>
  <si>
    <t>INT-08992b</t>
  </si>
  <si>
    <t>Relayed - 01/09/17, 0352 Bellota-Tesla#2-230kV relayed, tested OK; no customer interruption; rain; B-G fault 3.8 mi from Tesla near twr 34/226, +/- 3 mi; air patrol, no cause found</t>
  </si>
  <si>
    <t>INT-08994</t>
  </si>
  <si>
    <t>034/226</t>
  </si>
  <si>
    <t>Relayed - 01/09/17, 0959 Nicolaus-WS relayed, tested OK; MOM District 1001 Metering &amp; Carnack (District 1500); rain; B-G fault 3.8 mi from E-Nicolaus near structure 003/076, +/- 2 mi</t>
  </si>
  <si>
    <t>INT-08998</t>
  </si>
  <si>
    <t>003/076</t>
  </si>
  <si>
    <t>Relayed - 01/10/17, 0706 GH-Bellota-Lockeford  relayed, tested OK; MOM Camanche PH (offline); rain; A-G fault 38.25 mi from Bellota near structure 44/270, +/- 5 mi; patrol from 36/218 to 56/351 found no cause</t>
  </si>
  <si>
    <t>INT-09000</t>
  </si>
  <si>
    <t>044/270</t>
  </si>
  <si>
    <t>BK1_LB</t>
  </si>
  <si>
    <t>Scheduled - 01/10/17, 0942 LB 500/230kV BK-1 removed from service for REACTOR BREAKER OVERHAULS &amp; ANNUAL REACTOR INSPECTIONS; P15 limited to: LBN=Pbase+IRAS, LBN=Pbase+IRAS-200MW &amp; MWN=Pbase+IRAS-50MW; sched rtn 02/10; 02/11/17, 1845 LB BK-1 returned to service after reactor test program; P15 limits: LBN=Pbase+IRAS, LBS=Pbase+IRAS &amp; MWN=Pbase+IRAS</t>
  </si>
  <si>
    <t>T17-000078</t>
  </si>
  <si>
    <t>Relayed - 01/10/17, 1108 Drum-Summit#1 relayed, tested NG; storm; SummitMeterSta terminal end open ended prior to relay action from previous trouble in NV Energy system; C-G fault 10.4 mi from Drum near 10/120, +/- 10 mi; 1528 cleared to repair ET wire down bet 11/130-131 due to tree failure; tree in line at 105; tree crew notified, will remove on 01/13/17; ETOR 01/17; 01/14/17, 1907 Drum-Summit Metering manually tested OK, removed tree at 20/241, 20/242; SummitMeterStn (NV Energy) switches to remain open due to ongoing trouble on NV Energy side; ETOR on its equipment 01/23</t>
  </si>
  <si>
    <t>INT-09005</t>
  </si>
  <si>
    <t>010/120</t>
  </si>
  <si>
    <t>Relayed - 01/10/17, 1221 Edes 115kV bus sections D, H &amp; I relayed, tested OK;  MOM Edes (CEMO=14,314); rain; OaklandJ-Grant relayed, tested NG at 1221 (aware time=1250), same time Edes relayed; no customer interruption (Owens Brockway now served of 12kV); ET wire down on Hwy 880; B-G evolving into 3 phase fault 0.1 mi from OwensBrockway (customer owned) near 000/023 adj to HWY 880, +/- 0.25 mi; 1526 Owens Brockway tap cleared bet Owens Jct SW-195 &amp; Owens Brockway SW-153 to repair wire down at pole 0/23 after semi had backed into pole causing it to fall; 1540 OaklandJ-OwensJct returned to service; no ETOR for Owens Brockway 115kV tap (energized at 115kV but carries no load anyway)</t>
  </si>
  <si>
    <t>INT-09016</t>
  </si>
  <si>
    <t>000/023</t>
  </si>
  <si>
    <t>Relayed - 01/10/17, 1258 French Meadows-Middle Fork relayed, did not test; SUS HellHole (offline) &amp; French Meadows PHs (offline); storm; 1334 line manually tested OK restoring HellHole &amp; French Meadows PHs; no trouble found</t>
  </si>
  <si>
    <t>INT-09007</t>
  </si>
  <si>
    <t>Relayed - 01/10/17, 1421 (aware time=1759) Spaulding#3-Spaulding#1 relayed, did not test as designed; Spaulding PH Unit #3 separated on the trouble; storm; B-C fault 0.43 mi from Spaulding#1 PH twd Spaulding#3 PH near structure 000/009, +/- 0.5 mi; 1749 line returned to service; no trouble found</t>
  </si>
  <si>
    <t>INT-09007x</t>
  </si>
  <si>
    <t>000/009</t>
  </si>
  <si>
    <t>Relayed - 01/10/17, 1457 FB-Elk relayed; FtBragg-BigRiver tested OK, Elk-BigRiver tested NG; BigRiver SVC tripped offline; MOM BigRiver (CEMO=2,280); storm; 1509 BigRiver SVC returned to service; A-G fault 7.6 mi from Elk near 7/4, +/- 1 mi; ET wire down at pole 7/1 due to tree contact; 01/11/17, 0425 line (Elk-BigRiver) returned to service after replacing 70' of downed conductor at pole 7/1</t>
  </si>
  <si>
    <t>INT-09011</t>
  </si>
  <si>
    <t>007/004</t>
  </si>
  <si>
    <t>Relayed - 01/10/17, 1510 Laytonville-Willits relayed, tested OK; no customer interruption; stormy; A-B fault 3.3 mi from Laytonville twd Willits near pole 19/6, +/- 1 mi; patrol found remains of some type of bird at pole 19/6; 60KV &amp; 12KV conductors all in good repair</t>
  </si>
  <si>
    <t>INT-09012</t>
  </si>
  <si>
    <t>019/006</t>
  </si>
  <si>
    <t>Relayed - 01/10/17, 1745 Fulton-Calistoga relayed, tested NG; SUS Calistoga; 1857 Calistoga-Middletown tested OK restoring Calistoga; B-G fault 2.9 mi from Fulton near pole 2/7, +/- 0.5 mi; TSP 2/6 knocked over by tree; 01/11/17, 2006 Fulton-Calistoga returned to service after replacing TSP :2/6 w/ wood pole</t>
  </si>
  <si>
    <t>INT-09017</t>
  </si>
  <si>
    <t>002/007</t>
  </si>
  <si>
    <t>Relayed - 01/10/17, 1857 SR-Corona relayed; Corona-Bellevue tested OK; MOM Penngrove (CEMO=2,005) &amp; Bellevue (20,114); storm; 1909 SantaRosa-Bellevue manually tested OK; 1909 line normal; B-A fault  2.3 mi from Corona near pole 11/259, +/- 1 mi; eucalyptus bark found on structure 11/253 &amp; removed it; further inspection found two healthy 75’x 55” eucalyptus trees 100' w/o  conductors; VM considering removal of these trees on routine this year</t>
  </si>
  <si>
    <t>INT-09020</t>
  </si>
  <si>
    <t>011/259</t>
  </si>
  <si>
    <t>Relayed - 01/10/17, 1909 SM-Martin#6 relayed, tested OK but remained open-ended at San Mateo; MOM Shaw Road; storm; 1924 line normal; C-G fault 1.0 mi from Martin near structure 000/009, +/- 1.0 mi</t>
  </si>
  <si>
    <t>INT-09021</t>
  </si>
  <si>
    <t xml:space="preserve">Relayed - 01/10/17, 1909 Martin-EastGrand open-ended after Martin CBs 1522 &amp; 1532 tripped open &amp; reclosed OK via autos; no customer interruption; storm B-G fault 0.8 mi from Martin near 000/008, +1.0/-0.6 mi; </t>
  </si>
  <si>
    <t>INT-09022</t>
  </si>
  <si>
    <t>000/008</t>
  </si>
  <si>
    <t>Relayed - 01/10/17, 1928 Butt Valley-Caribou relayed, tested NG; ButtValley PH separated on the trouble; storm; relay events captured at Butt Valley PH do not provide adequate fault locating data; structure 5/39 large tree in line w/ damage to twr; structure 5/37 tree in line; structure 5/36 damage to conductor; ETOR 1/18; 01/14/17, 1646 BV-Caribou returned to service after repair of downed conductors at poles 5/39, 5/37 &amp; 5/36</t>
  </si>
  <si>
    <t>Relayed - 01/10/17, 2021 Metcalf-GreenValley &amp; GreenValley-Llagas relayed, tested NG; no customer interruption; storm; A-C fault 16.67 mi from Metcalf near structure 016/113, +/- 0.5 mi; 2321 both lines tested OK after eucalyptus tree bark was removed from twr 17/109 (has Metcalf-GV &amp; MorganHill-Llagas on it); updated fault loc: A-C fault 16.67 mi from Metcalf near structure 016/113 1.0 mi from reported location of 17/109</t>
  </si>
  <si>
    <t>INT-09019b</t>
  </si>
  <si>
    <t>Common Mode</t>
  </si>
  <si>
    <t>INT-09019a</t>
  </si>
  <si>
    <t>016/113</t>
  </si>
  <si>
    <t>Relayed - 01/10/17, 2059 MorganHill-Llagas relayed, tested NG; on the trouble Llagas-Hollister &amp; Llagas-GilroyFoods de-energized; Gilroy Peakers &amp; Gilroy Energy Center separated; SUS Llagas &amp; Olam Foods; storm; 2323 line tested OK after eucalyptus tree bark was removed from tower 17/109 (tower has MorganHill-Llagas &amp; Metcalf-GreenValley on it); 2327 Llagas restored; 2328 Llagas-Hollister energized; 2329 Llagas-Gilroy Foods energized restoring Olam Foods</t>
  </si>
  <si>
    <t>INT-09023c</t>
  </si>
  <si>
    <t>INT-09023b</t>
  </si>
  <si>
    <t>Relayed - 01/10/17, 2059 MorganHill-Llagas relayed, tested NG &amp; Llagas-Hollister &amp; Llagas-GilroyFoods de-energized; Gilroy Peakers &amp; Gilroy Energy Ctr separated; SUS Llagas &amp; Olam Foods; storm; 2323 line tested OK after eucalyptus tree bark was removed from tower 17/109 (tower has MorganHill-Llagas &amp; Metcalf-GreenValley on it); 2327 Llagas restored; 2328 Llagas-Hollister energized; 2329 Llagas-Gilroy Foods energized restoring Olam Foods</t>
  </si>
  <si>
    <t>INT-09023a</t>
  </si>
  <si>
    <t xml:space="preserve">Relayed - 01/10/17, 2134 Laureles-Otter relayed, tested OK; MOM Otter (CEMO=1,164); storm; A-G fault 1.5 mi from Otter near 14/006, +/- 1 mi; </t>
  </si>
  <si>
    <t>INT-09024</t>
  </si>
  <si>
    <t>014/006</t>
  </si>
  <si>
    <t>Relayed - 01/10/17, 2329 Sobrante-Grizzly-Claremont#1 relayed, tested OK on Sobrante-EPortal; MOM E-Portal (BART); storm; A-C-G fault 0.21 miles from Claremont Station K near tower # 007/053, +/-1 mi; 2333 Claremont-EPortal manually tested OK; 2339 line normal</t>
  </si>
  <si>
    <t>INT-09025?</t>
  </si>
  <si>
    <t>007/053</t>
  </si>
  <si>
    <t>Relayed - 01/11/17, 0004 Midsun-Midway relayed, tested NG; Cymric Cogen, Texaco McKittrick &amp; Chevron N-Midway separated on the trouble; storm; 0151 Midsun-CymricJct tested OK restoring Cymric Cogen, TexacoMcKittrick &amp; Chevron N-Midway; A-G fault 2.3 mi from Midway near tower # 002/021, +/-0.5 mi; 0453 Midway-CymricJct cleared to replace poles 2/24, 2/25 &amp; 2/26 (broken 12' above ground) due to high winds (reported tornado in area); 0730 Cymric Cogen paralleled; 1146 line normal</t>
  </si>
  <si>
    <t>INT-09026</t>
  </si>
  <si>
    <t>002/021</t>
  </si>
  <si>
    <t>Relayed - 01/11/17, 0014 Midway-Sunset relayed, properly did not test as designed; Sunset Cogen separated on the trouble; rain; B-G fault 2 mi from Midway (3rd party line, only half a mile of it shown in GIS - the line is about 19 miles long, +/- 2 mi; 0219 line manually tested OK per customer's request; line returned to service; 0607 Sunset Cogen paralleled; unknown cause as most of this circuit is not ours to patrol</t>
  </si>
  <si>
    <t>INT-09027</t>
  </si>
  <si>
    <t>Relayed - 01/11/17, 0059 Mesa-Sisquoc relayed, tested NG; no customer interruption; storm; B-C fault 2.0 mi from Mesa near 02/36, +/- 1 mi; 0436 line manually tested OK, patrol found 2/36 &amp; 2/37 arcing occurring mid-span (line recently reconductored)</t>
  </si>
  <si>
    <t>INT-09028</t>
  </si>
  <si>
    <t>002/036</t>
  </si>
  <si>
    <t>Scheduled - 01/11/17, 0628 RM-TM#1-500kV removed from service to PERFORM MECH SERVICE ON TABLE MTN 911, 913 &amp; 915 &amp; SERIES CAP BK 1 INSPECTION; no additional COI limitation; sched rtn 04/10; 04/12/17, 0824 RM-TM#1-500kV returned to service; no additional COI limitations</t>
  </si>
  <si>
    <t>T17-000003</t>
  </si>
  <si>
    <t>Relayed - 01/11/17, 0902 MiddleFork-GoldHill relayed, tested NG; FrenchMeadows-MF &amp; MiddleFork#1 de-energized; FrenchMeadows PH separated; SUS Ralston, MiddleFork &amp; HellHole PHs (all offline); snow; B-G fault 0.74 mi from MF near 000/009, +/- 2 mi; 1129 MF#1 energized restoring MF PH; 1137 FM-MF energized restoring HH PH; 1229 FM PH paralleled; patrol snow cat (helicopter grounded, bad weather), hampered by mud slides; 01/17/17, 1955 MF-GH returned to service, repaired 1 phase ET wire down &amp; static wire bet 9/76-77 due to tree in line</t>
  </si>
  <si>
    <t>INT-09033a</t>
  </si>
  <si>
    <t>INT-09033c</t>
  </si>
  <si>
    <t>INT-09033b</t>
  </si>
  <si>
    <t xml:space="preserve">Relayed - 01/11/17, 1908 Herdlyn-Balfour relayed, tested OK; MOM MiddleRiver (CEMO=236), Westside &amp; McDonald Island; light rain; A-B fault 0 mi from Middle River Sub, +/- 2 mi; </t>
  </si>
  <si>
    <t>INT-09035</t>
  </si>
  <si>
    <t>Middle River</t>
  </si>
  <si>
    <t>Forced - 01/12/17, 0118 to 1853 RockCreek-Poe de-energized for voltage control; no customer interruption</t>
  </si>
  <si>
    <t>T17-002178</t>
  </si>
  <si>
    <t>Scheduled - 01/12/17, 0704 to 1701 ML-Coburn 230kV removed from service to perform mech service on Coburn CB-212 (line open ended); P15 limited to: LBN=Pbase+IRAS, LBS=Pbase+IRAS-290MW &amp; MWN=Pbase+IRAS-40MW</t>
  </si>
  <si>
    <t>T17-000597</t>
  </si>
  <si>
    <t>Relayed - 01/12/17, 0925 Colgate-Challenge relayed, tested OK; MOM Dobbins (910) &amp; Challenge (1,394); rain; microprocessor relay (fault locating device) at Challenge did not record an event, relay tech dispatched to investigate operation; no targets on electromechanical relay at other end; this line last relayed on 01/08/17, Test Dept to schedule clearance to check relays</t>
  </si>
  <si>
    <t>INT-09038</t>
  </si>
  <si>
    <t>Forced - 01/12/17, 1014 to 1841 SM-Martin#6 forced out due to broken conductor strands in 1 phase at twr 0/08 (cause of Jan 10 outage @ 1909); no customer interruption</t>
  </si>
  <si>
    <t>T17-002179</t>
  </si>
  <si>
    <t>Forced - 01/12/17, 1200 to 1812 Cogeneration National 60kV tap (off of StocktonA#1) forced out per customer request; SUS DTE Cogen (offline) &amp; PacificEthanol (PE); PE repaired its NG SW-52</t>
  </si>
  <si>
    <t>T17-002207</t>
  </si>
  <si>
    <t>Forced - 01/13/17, 1655 to 2017 MercySpringsSS-Canal-OroLoma 70kV forced out to repair floator at 20/17 due to a big rig contact; no customer interruption</t>
  </si>
  <si>
    <t>T17-002284</t>
  </si>
  <si>
    <t>Relayed - 01/14/17, 0928 Riverbank 115/12kV BK-1 relayed, did not test by design; Bellota-Riverbank open-ended at Riverbank; SUS Riverbank BK-1 (CESO=4,582; CMIN=224,673); weather clear; 1045 all customers restored via ED back-ties; 1119 BK-1 returned to service &amp; Bellota-Riverbank returned normal; caused by squirrel contact on 12kV low side bus, will be putting in for emergency animal abatement</t>
  </si>
  <si>
    <t>INT-09046</t>
  </si>
  <si>
    <t>Relayed - 01/14/17, 1314 Newark-LE relayed, properly did not test by design; no customers interrupted; weather clear; A-G fault 3.73 mi from Newark Dist sub near UG cable section @ crossing of Newark-Milpitas#2 bet twrs 002/035-036, +/- 2 mi; 2258 line manually tested NG; 01/15/17, 1246 line returned to service after removal of blown lightning arrestor at L4/10A bottom phase</t>
  </si>
  <si>
    <t>INT-09049</t>
  </si>
  <si>
    <t>002/035</t>
  </si>
  <si>
    <t>Relayed - 01/15/17, 0048 Exchequer-LeGrand relayed, tested OK; no customers interrupted; weather clear; A-G fault 8 mi from Exchequer PH near 007/008, +/- 3 mi; patrol conducted, no cause or damage found</t>
  </si>
  <si>
    <t>INT-09051</t>
  </si>
  <si>
    <t>007/008</t>
  </si>
  <si>
    <t>Relayed - 01/15/17, 0256 PittsburgPP#1-230kV bus sect D relayed, did not test by design; Pittsburg-Tassajara, Pittsburg-Delta#1 open-ended at Pittsburg &amp; Pittsburg #13-230/115kV xfmr open-ended on high side; no customer interruption; fog; C-G fault at Pittsburg SW 230kV Bus 1 sect D; 0733 bus#1-230kV sect D manually tested OK; 0737 Pittsburg-Tassajara returned normal; 0739 Pittsburg#13 xfmr returned normal; 0744 Pittsburg-Delta#1 returned normal; 0838 Pittsburg CB-812 forced out due to burnt trip coil &amp; flashed SW-813 RG-glazed insulators, probably due to fog+contamination; 01/16/17, 0500 to 1804 bus#1 sections D &amp; E forced out to complete repair on bus tie breaker CB-812 &amp; replace flashed insulators on SW-813</t>
  </si>
  <si>
    <t>INT-09052</t>
  </si>
  <si>
    <t>Pitt bus</t>
  </si>
  <si>
    <t>Forced - 01/16/17, 0313 to 1342 Diablo-Gates#1-500kV forced out for CalTrans emergency work (HWY 41 mudslide); no customers interrupted; P15 limited to: LBN=Pbase+IRAS, LBS=Pbase+IRAS &amp; MWN=Pbase+IRAS-2,050MW</t>
  </si>
  <si>
    <t>T17-002235</t>
  </si>
  <si>
    <t>Forced - 01/16/17, 0444 Pittsburg-Tassajara open ended after PittsburgPP CB-432 forced out due to NG SW-439; 2121 Pittsburg PP#2-230kV bus sect D forced out for repairs; no customers interrupted; 01/17/17, 0237 Pittsburg#1 bus sect D returned to service after crews completed repairs to NG SW-439; 0324 Pittsburg CB-432 returned to service</t>
  </si>
  <si>
    <t>T17-002301</t>
  </si>
  <si>
    <t>Scheduled - 01/17/17, 1011 to 1011 Gates-Midway 230kV open-ended after Gates CB-282 removed from service for annual exercise ; no additional path limitations</t>
  </si>
  <si>
    <t>T17-000692</t>
  </si>
  <si>
    <t>Scheduled - 01/17/17, 1032 to 1032 Gates-Arco 230kV open-ended after Gates CB-272 removed from service for annual exercise</t>
  </si>
  <si>
    <t xml:space="preserve"> T17-000691</t>
  </si>
  <si>
    <t>Relayed - 01/18/17, 1046 Mendo-Willits-FB relayed, tested NG; no customers interrupted; wind, rain; B-C fault 2.56 mi from FB near 39/9, +/- 1.0 mi; 1626 McGuireMillJct-FtBragg cleared to remove tree at pole 37/4; 1631 Mendo-Willits manually tested OK; 1939 line returned normal</t>
  </si>
  <si>
    <t>INT-09059</t>
  </si>
  <si>
    <t>039/009</t>
  </si>
  <si>
    <t xml:space="preserve">Forced - 01/18/17, 1430 to 1848 Ravenswood-Ames#1-115kV open ended after CB-132 forced out to replace air compressor valve; no customers interrupted; </t>
  </si>
  <si>
    <t>T17-002479</t>
  </si>
  <si>
    <t>Relayed - 01/18/17, 1507 SneathLane-Pacifica relayed, tested NG; MOM Pacifica (CEMO=9,987); wind, rain; A-B-C fault 1.90 mi from Sneath Lane bet 006/062-063, +/- 1.0 mi; 1836 SneathLn-Pacifica cleared to repair 2 spans of ET wire down bet poles 5/62 &amp; 6/64; 01/19/17, 1048 line returned to service</t>
  </si>
  <si>
    <t>INT-09056</t>
  </si>
  <si>
    <t>006/063</t>
  </si>
  <si>
    <t>Relayed - 01/18/17, 1641 ValleySprings#2 relayed, tested NG; SUS Pardee PH (offline); wind, rain; 1926 PardeeJct-HarneyLand cleared to repair 3 phases of ET wire down &amp; 21kV underbuild down at pole 25/442 due to tree failure; A-G fault 21 mi from Pardee Jct (corresponds to WD at 25/442); VS-PardeeJct manually tested OK, restoring Pardee PH; 01/19/17, 0045 VS#2 normal</t>
  </si>
  <si>
    <t>INT-09058</t>
  </si>
  <si>
    <t>025/442</t>
  </si>
  <si>
    <t>Relayed - 01/18/17, 1702 Dixon-Vaca#1 relayed, tested OK; MOM Travis AFB &amp; DixonCanning; wind, rain; B-G fault 7.0 mi from Vaca near 007/159, +/- 2.0 mi</t>
  </si>
  <si>
    <t>INT-09060</t>
  </si>
  <si>
    <t>007/159</t>
  </si>
  <si>
    <t>Relayed - 01/18/17, 1718 Cragview-Cascade relayed, did not test as designed; no customers interrupted; storm; 1722 line manually tested OK</t>
  </si>
  <si>
    <t>INT-09061</t>
  </si>
  <si>
    <t>Relayed - 01/18/17, 1722 Dixon-Vaca #1 relayed, tested NG; SUS Travis AFB &amp; DixonCanning; wind, rain; B-G fault 7.0 mi from Vaca near 007/159, +/- 2.0 mi; 1948 VacaDixon-VacaJct manually tested OK, restoring Travis AFB; 2157 Dixon-TravisAFBJct energized restoring Dixon Canning; 2345 line normal; patrolled entire line, no cause found</t>
  </si>
  <si>
    <t>INT-09062</t>
  </si>
  <si>
    <t>Relayed - 01/18/17, 1826 Brighton-Davis relayed, manually tested OK; MOM Barker's Slough (CDWR); wind, rain; B-G fault 4.27 mi from Davis near 23/237, +/- 1.0 mi; patrolled from 18/139 to 29/237 found ED wire down 25/266 as possible cause</t>
  </si>
  <si>
    <t>INT-09064</t>
  </si>
  <si>
    <t>023/237</t>
  </si>
  <si>
    <t>Relayed - 01/18/17, 1828 Dixon-Vaca#2 relayed, tested OK; MOM Batavia, MarinePrairie &amp; Dixon; wind, rain; B-G fault 6.0 mi from Vaca near 005/131, +/- 2.0 mi</t>
  </si>
  <si>
    <t>INT-09066a</t>
  </si>
  <si>
    <t>005/031</t>
  </si>
  <si>
    <t>Relayed - 01/18/17, 1832 Dixon-Vaca#2 relayed, tested NG; SUS Batavia, Marine Prairie &amp; Dixon (CESO=8,087; CMIN=3,125,195); wind, rain; B-G fault 6.0 mi from Vaca near 005/131, +/- 2.0 mi; 2018 DixonJct-DixonCanning cleared; 2045 VacaDixon-DixonJct manually tested OK restoring Batavia &amp; MainePrairie; 2117 Dixon bus sect#2 energized restoring Dixon; found pole 3/96 leaned into ED underbuild; 01/19/17, 1150 DixonJct-VacaJct &amp; Dixon Jct 60kV tap returned to service, replaced pole 3/96 &amp; straightened 3/95; 1150 line normal</t>
  </si>
  <si>
    <t>INT-09066b</t>
  </si>
  <si>
    <t>005/131</t>
  </si>
  <si>
    <t xml:space="preserve">Relayed - 01/18/17, 1901 HamBranch-Chester relayed, tested OK; MOM Chester (CEMO=1,654); wind, rain; A-G (19:01) &amp; B-G (19:02) fault 6.6 mi (19:01) &amp; 9.7 mi (19:02) from HamBranch near 6/143 (19:01) &amp; 9/201 (19:02), +/- 2 mi;  </t>
  </si>
  <si>
    <t>INT-09067a</t>
  </si>
  <si>
    <t>006/143</t>
  </si>
  <si>
    <t>Relayed - 01/18/17, 1902 HamBranch-Chester relayed, tested NG; SUS Chester (CESO=1,654; CMIN=512,740); wind, rain; A-G (19:01) &amp; B-G (19:02) fault 6.6 mi (19:01) &amp; 9.7 mi (19:02) from HamBranch near 6/143 (19:01) &amp; 9/201 (19:02), +/- 2 mi; 2325 CollinPines Tap cleared; 01/19/17, 0030 HamBranch-Chester sect manually tested OK restoring Chester, no trouble found; 0035 HamBranch-Chester sect relayed, tested OK; MOM Chester; snow; Chester-Collins Pine sect cleared; 0110 Collins Pine tap manually tested OK,  line restored normal; no trouble found</t>
  </si>
  <si>
    <t>INT-09067b</t>
  </si>
  <si>
    <t>009/201</t>
  </si>
  <si>
    <t>Relayed - 01/18/17, 1907 Lockeford-Lodi#3 relayed, tested NG; SUS Mettler (CESO=1,337; CMIN=526,161); wind, rain; no fault locating relays installed at Lockeford CB-22 or Lodi CB-22; 2036 Lodi-MettlerJct manually tested OK restoring Mettler; 2057 HarneyLane-LodiJct cleared to repair ET wire down at pole 4/82; 2059 Lockeford-HarneyLaneJct energized; 01/19/17, 0630 line returned to service, removed tree &amp; re-attached conductor</t>
  </si>
  <si>
    <t>INT-09068</t>
  </si>
  <si>
    <t>Relayed - 01/18/17, 1924 Nicolaus-WilkinsSlough relayed, tested OK; MOM Dists 1001 &amp; 1500; wind, rain; A-B (multi-terminal line) fault 12.1 mi from E-Nicolaus twd Knights Landing (1.03 mi from Dist 1001 Tap) near 012/240 or 10.75 mi from E-Nicolaus twd Dist 1001 (0.3 mi past Dist 1001 Tap) near 000/007, +/- 2 mi; patrol from 5/100 to 16/270 &amp; Dist 1000 Tap, no cause found</t>
  </si>
  <si>
    <t>INT-09069</t>
  </si>
  <si>
    <t>012/240</t>
  </si>
  <si>
    <t>Relayed - 01/18/17, 1927 AlmendraJct-Nicolaus relayed, tested OK; MOM Tudor (CEMO=617) &amp; Barry (1,060); wind, rain; A-G fault 3.2 mi from E-Nicolaus near 21/439, +/- 1 mi; patrol from 16/346 to 24/494, no cause found</t>
  </si>
  <si>
    <t>INT-09070</t>
  </si>
  <si>
    <t>021/439</t>
  </si>
  <si>
    <t>Relayed - 01/18/17, 2022 Malin-RM#2 relayed, tested NG; RM#2-500kV bus de-energized, RM-TM#2 open-ended after RM 500/230kV BK-1 open-ended on the high side; no customers interrupted; wind, heavy snow in area; COI limited to 1,400MW n2s &amp; 2,300MW s2n; A-G fault 12 mi from Round, +/- 7 mi; fiber optic cable snapped &amp; wrapped around conductor bet 89/454-453A; 01/19/17, 1426 Malin-RM#2 tagged &amp; grounded to safely remove fiber-optic cable; 1844 Malin-RM#2 returned to service; RM-TM#2 also returned normal; COI available for 2,100MW n2s &amp; 2,450MW s2n</t>
  </si>
  <si>
    <t>INT-09073a</t>
  </si>
  <si>
    <t>089/454</t>
  </si>
  <si>
    <t>Relayed - 01/18/17, 2022 Malin-RM#2 relayed, tested NG; RM#2-500kV bus de-energized, RM-TM#2 open-ended after RM 500/230kV BK-1 open-ended on high side; no customers interrupted; wind, heavy snow in area; COI limited to 1,400MW n2s &amp; 2,300MW s2n; A-G fault 12 mi from Round, +/- 7 mi; fiber optic cable snapped &amp; wrapped around conductor bet 89/454-453A; 01/19/17, 1426 Malin-RM#2 tagged &amp; grounded to safely remove fiber-optic cable; 1844 Malin-RM#2 returned to service; RM-TM#2 also returned normal; COI available for 2,100MW n2s &amp; 2,450MW s2n</t>
  </si>
  <si>
    <t>INT-09073b</t>
  </si>
  <si>
    <t>Relayed - 01/18/17, 2125 Trinity-MC open-ended after Trinity CB-22 tripped, re-closed by autos; no customers interrupted; wind, rain; A-B fault 24.0 mi from Trinity near 23/1, +/- 3 mi</t>
  </si>
  <si>
    <t>INT-08822z</t>
  </si>
  <si>
    <t>Relayed - 01/19/17, 0134 Caribou-Westwood relayed, tested NG; HamBranch-Chester de-energized; SUS BigMeadows (CESO=2,596; CMIN=xxx,xxx), HamBranch (2,344; xxx,xxx), Chester (1,654; 81,046), LMUD &amp; HamBranchPP; wind, snow; B-C fault 5.66 mi from CaribouPH near twr 005/107, +/- 2 mi; 0147 Westwood-BM manually tested OK energizing HB-Chester &amp; restoring LMUD, HB, HBPP &amp; Chester; 0223 BM restored; trees contacted line bet 2/49-50; no damage found; 0918 Caribou-Westwood normal</t>
  </si>
  <si>
    <t>INT-09077a</t>
  </si>
  <si>
    <t>005/107</t>
  </si>
  <si>
    <t>INT-09077b</t>
  </si>
  <si>
    <t>Relayed - 01/19/17, 0233 HC#1-Pit#1 relayed, tested OK; on trouble HC#1-Westwood &amp; HamBranch-Chester &amp; Westwood-BigMeadows sect de-energized; HatCreek PH separated; wind, snow; MOM RisingRiver (732), Bogard (9), HallsFlat, Mega Hat Creek, LMUD, HamBranch (2,344) &amp; Chester (1,654); SUS BigMeadows (CESO=2,959; CMIN=269,269); due to limits in place, Big Meadows cannot be restored; 0406 BigMeadows restored; C-A fault 3.0 mi from Pit#1 PH near 003/025, +/- 1.0 mi</t>
  </si>
  <si>
    <t>INT-09079c</t>
  </si>
  <si>
    <t>INT-09079a</t>
  </si>
  <si>
    <t>003/025</t>
  </si>
  <si>
    <t>INT-09079b</t>
  </si>
  <si>
    <t xml:space="preserve">Relayed - 01/19/17, 0621 Bridgeville-Cottonwood relayed, tested OK; MOM LowGap (CEMO=744), ForestGlen &amp; Wildwood (52); rain; B-G fault 3.4 mi from Wildwood twd Bridgeville near twr 45/353, +/- 5 mi; </t>
  </si>
  <si>
    <t>INT-09080</t>
  </si>
  <si>
    <t>045/353</t>
  </si>
  <si>
    <t>Relayed - 01/19/17, 1009 LE-Metcalf relayed, did not by design; no customers interrupted; rain, lightning; A-B-G fault 8.84 mi from Metcalf &amp; 36.88 mi from LosEsteros (w/in OH section near structure 8/42 (accuracy might be compromised due to mixed OH and UG sections, as well as super bundle sections), +/- 4 mi; 1425 line patrol complete, no trouble found; 1432 line manually tested OK after no trouble found; 1434 line returned normal</t>
  </si>
  <si>
    <t>INT-09081</t>
  </si>
  <si>
    <t>A-B-G</t>
  </si>
  <si>
    <t>008/042</t>
  </si>
  <si>
    <t>Relayed - 01/19/17, 1018 Newark-LosEsteros relayed, did not test by design; no customers interrupted; rain, lightning; 1114 Newark-LE manually tested OK, no trouble found; 1116 line normal</t>
  </si>
  <si>
    <t>INT-09082</t>
  </si>
  <si>
    <t>Relayed - 01/19/17, 1024 NEWARK E-F BUS TIE (Newark-NewarkDistribution) relayed, tested NG; SUS NewarkDist (CESO=10,367; CMIN=696,193); rain, lightning; 1138 NewarkDist restored; NewarkDist SW-877 found burnt, unavailable for service; 1258 line cleared to install jumper across switch; 01/20/17, 0206 line returned to service</t>
  </si>
  <si>
    <t>INT-09085</t>
  </si>
  <si>
    <t>Relayed - 01/19/17, 1053 Donnells-Curtis relayed, tested NG; SUS Mi-Wuk (CESO=8,197; CMIN=192,241) &amp; SpringGap (1,705; 54,560); Donnells PH, Beardsley PH, SandBar PH, SPI Sonora &amp; SpringGap PH separated; rain, snow; A-B-C fault 2.7 mi from MiWuk Tap twd SpringGap Jct near 016/000, +/- 3 mi; 1112  MiWukJct-Curtis returned to service restoring SPI Sonora &amp; Mi-Wuk; 1125 MiWukJct-Donnells returned to service restoring SpringGap PH, SandBar PH, Beardsley PH, Donnells PH &amp; Spring Gap; line normal, all customers restored, no trouble found; 1346 Donnells PH, Beardsley PH, SandBar PH, SPI Sonora &amp; SpringGap PH paralleled; flashed insulators found at 16/3, LCN created to replace</t>
  </si>
  <si>
    <t>INT-09086</t>
  </si>
  <si>
    <t>016/000</t>
  </si>
  <si>
    <t>Relayed - 01/19/17, 2006 SneathLane-Pacifica relayed, tested OK; MOM Pacifica (CEMO=9,987); weather cloudy; B-C fault 2.03 mi from SneathLn near 006/064, +/- 1.0 mi</t>
  </si>
  <si>
    <t>INT-09088a</t>
  </si>
  <si>
    <t>006/064</t>
  </si>
  <si>
    <t>Relayed - 01/19/17, 2011 SneathLane-Pacifica relayed, tested NG; MOM Pacifica (CEMO=9,987); weather cloudy; B-C fault 2.03 mi from SneathLn near 006/064, +/- 1.0 mi 2254 Sneath Lane ring bus returned to service normal; 2347 SneathLn-Pacifica sect cleared; 01/20/17, 0606 line returned to service restoring Pacifica, no trouble found</t>
  </si>
  <si>
    <t>INT-09088b</t>
  </si>
  <si>
    <t>Relayed - 01/20/17, 0400 SL-HMB relayed, tested NG; SUS Pacifica (CESO=9,866; CMIN=1,469,664) &amp; HMB 60/12kV BK-3 (5,151; 429,377); wind, lightning &amp; rain; B-C evolving to A-B-C fault 7.3 mi from SL near 003/009 (1.8 mi s/o SW-37 twd HMB), +/- 2 mi; 0502 manually tested NG; 1132 SL-Pacifica sect tested OK restoring Pacifica; patrol reports structure 2/7 is down; poor field conditions, rough terrain hampering repairs; 1150 Pacifica-HMB sect cleared to repair ET wire down at structure 2/7; 01/21/17, 1455 SL-HMB normal</t>
  </si>
  <si>
    <t>INT-09089</t>
  </si>
  <si>
    <t>003/009</t>
  </si>
  <si>
    <t>Relayed - 01/20/17, 0443 Glenn#2 relayed, tested OK; MOM HamiltonA (CEMO=1,093) &amp; Jacinto (1,086); wind, rain; A-B fault 34.6 mi from Glenn near C035/667 (also check Rice SW-37), +/- 1 mi; patrol found tree had brushed line at 34/656</t>
  </si>
  <si>
    <t>INT-09090</t>
  </si>
  <si>
    <t>C035/667</t>
  </si>
  <si>
    <t>Relayed - 01/20/17, 0501 Burns-LS#2 relayed, tested NG; SUS PtMoretti (CESO=1,075; CMIN=19,350) &amp; Crusher; wind, rain; 0518 Burns-PtMoretti manually tested NG; 0522 line sectionalized &amp; restored all customers from Burns-LS#1; Burns-PtMoretti sect remains out w/ no customers out; A-C fault 2.12 mi from Burns near 002/046; 0522 LSJct-PtMoretti returned to service via Burns-LS#1 restoring PtMoretti &amp; Crusher; 1200 Burns-PtMoretti returned to service, removed tree limb bet 002/046-047; 1528 line returned normal</t>
  </si>
  <si>
    <t>INT-09091</t>
  </si>
  <si>
    <t>002/046</t>
  </si>
  <si>
    <t>Relayed - 01/20/17, 0537 DelMonte-Viejo relayed, tested OK; MOM Hatton (CEMO=4,300) &amp; NavyLab; rain; B-C fault 0.35 mi from Viejo near 006/154 (near intersection of Cabrillo Hwy &amp; Holman Hwy), + 1 mi; found flashed insulators on pole 6/152, line is OK for service</t>
  </si>
  <si>
    <t>INT-09092</t>
  </si>
  <si>
    <t>006/154</t>
  </si>
  <si>
    <t>Relayed - 01/20/17, 0705 Cascade-Benton-Deschutes relayed, tested OK; MOM Oregon Trail (CEMO=3,663) &amp; Wintu Pumps; rain; B-C fault 2.5 mi from Benton near 009/191, +/- 1.0 mi; patrol of entire line found no cause, no damage</t>
  </si>
  <si>
    <t>INT-09094</t>
  </si>
  <si>
    <t>009/191</t>
  </si>
  <si>
    <t>Relayed - 01/20/17, 0740 KentSS-TL 70kV relayed, tested OK; MOM Kettlman PV; rain; C-G fault 8.8 mi from KentSS near 71/3, +/- 2 mi</t>
  </si>
  <si>
    <t>INT-09095</t>
  </si>
  <si>
    <t>071/003</t>
  </si>
  <si>
    <t>Forced - 01/20/17, 0835 to 1500 Livingston-LivingstonJct 70kV forced out to repair leaning pole 13/0; no customers interrupted; rain</t>
  </si>
  <si>
    <t>T17-002637</t>
  </si>
  <si>
    <t>Relayed - 01/20/17, 1102 Caribou-Palermo 115kV relayed, tested OK; Grizzly PH separated on the trouble; snow; C-G fault 4.2 mi from Grizzly tap towards Grizzly PH near 0/001, +/- 3 mi</t>
  </si>
  <si>
    <t>INT-09098</t>
  </si>
  <si>
    <t>000/001</t>
  </si>
  <si>
    <t>Relayed - 01/20/17, 1112 SL-Pacifica relayed, tested NG; SUS Pacifica  (CESO=9,986; CMIN=365,501); wind, rain; 1132 ET to Pacifica restored via SL-HMB; B-C fault 2.04 mi from SL near 006/064, +/- 1.0 mi (same fault loc as 1/19/17 @ 2006 &amp; 2011); 1418 to 2016 line cleared to re-space conductors &amp; replace insulators at 6/63</t>
  </si>
  <si>
    <t>INT-09099</t>
  </si>
  <si>
    <t>Relayed - 01/20/17, 1606 Spaulding-Summit relayed, tested OK; MOM Summit (1,336) Tamarack (572) &amp; Cisco Grove; Spaulding Unit#1 separated; snow; B-C fault 11 mi from Spaulding#1 PH near 011/381, +/- 1.0 mi; 1812 Spaulding Unit#1 paralleled</t>
  </si>
  <si>
    <t>INT-09100</t>
  </si>
  <si>
    <t>011/381</t>
  </si>
  <si>
    <t>Relayed - 01/20/17, 1831 &amp; 1844 Wishon-Coppermine relayed, tested OK; SUS AG Wishon PH (CESO=15; CMIN=5,385) due to NG CB-72; MOM Auberry (CEMO=5,219) &amp; SJPH#2 (offline); rain; A-B-C fault 0.3 mi from AG Wishon PH near 000/001, +/- 3 mi; 01/21/17, 0036 Wishon CB-72 closed restoring AG Wishon PH; rebuilding NG air valve</t>
  </si>
  <si>
    <t>INT-09102</t>
  </si>
  <si>
    <t>INT-09103</t>
  </si>
  <si>
    <t xml:space="preserve">Relayed - 01/20/17, 1924 Bowman tap (off Drum-Spaulding) relayed, tested OK; Haypress &amp; Bowman PHs separated on the trouble; rain; </t>
  </si>
  <si>
    <t>INT-09104a</t>
  </si>
  <si>
    <t>Relayed - 01/20/17, 2123 Spaulding#3-Spaulding#1 relayed, tested OK; Spaulding PH Unit #3 &amp; Unit #1 separated on the trouble; rain; B-C fault 0.44 mi from Spaulding #1 PH near 0/9, +/- 0.5 mi;</t>
  </si>
  <si>
    <t>INT-09105a</t>
  </si>
  <si>
    <t>Relayed - 01/20/17, 2128 Spaulding#3-Spaulding#1 relayed, locked out; SUS Spaulding PH Unit #3 (offline) &amp; Unit #1 (offline); rain; B-C fault 0.44 mi from Spaulding #1 PH near 0/9, +/- 0.5 mi; ETOR 01/21; 01/21/17, 0615 line manually tested OK, no trouble found; 0605 Spaulding Unit #1 paralleled.</t>
  </si>
  <si>
    <t>INT-09105b</t>
  </si>
  <si>
    <t xml:space="preserve">Relayed - 01/20/17, 2234 Caribou-Palermo relayed, tested OK; MOM Grizzly PH (offline); rain; C-G fault 10.1 mi from Caribou PH near 10/79, +/- 3.0 mi; </t>
  </si>
  <si>
    <t>INT-09106</t>
  </si>
  <si>
    <t>010/079</t>
  </si>
  <si>
    <t>Relayed - 01/20/17, 2247 Bridgeville-Cottonwood relayed, tested NG; SUS LowGap (CESO=687; CMIN=196,796), Wildwood (108; 19,440) &amp; ForestGlen; rain; A-G fault 21.1 mi from B-ville near 64/462, +/- 3.0 mi; 01/21/17, 0147 Cottonwood-ForestGlenJct energized restoring Wildwood &amp; ForestGlen;  0332 Bville-LowGapJct energized restoring LowGap;  0400 LowGap-ForestGlenJct cleared to remove large tree in line bet 64/461-462; 01/22/17, 0051 line normal</t>
  </si>
  <si>
    <t>INT-09107</t>
  </si>
  <si>
    <t>064/462</t>
  </si>
  <si>
    <t>Relayed - 01/21/17, 0104 Bowman tap (off Drum-Spaulding) relayed, tested OK; Haypress &amp; Bowman PHs separated on the trouble; rain</t>
  </si>
  <si>
    <t>INT-09104b</t>
  </si>
  <si>
    <t>Relayed - 01/21/17, 0404 &amp; 0405  Laytonville-Covelo relayed, tested OK; MOM Covelo (1,363); rain; A-B-C fault 13.3 mi from Laytonville near 13/4, +/- 2.0 mi; found downed tree at 13/2</t>
  </si>
  <si>
    <t>INT-09108</t>
  </si>
  <si>
    <t>013/004</t>
  </si>
  <si>
    <t>INT-09109a</t>
  </si>
  <si>
    <t>Relayed - 01/21/17, 0422 D-GV-W relayed, tested NG; SUS BonnieNook (CESO=1,040; CMIN=212,160), CapeHorn &amp; ShadyGlen (2,628; 34,164); Alta, Volta &amp; Rollins PHs separated; rain; 0435 Weimar-BNJct manually tested OK restoring BoN, CH, SG, Volta PH &amp; Rollins PH; 0553 RollinsPH paralleled; 0706 AltaPH paralleled; C-G fault 3.2 mi from DrumPH near 3/74, +/- 2.0 mi; C-G fault 8.0 mi from Drum PH near 008/200, +/- 2.0 mi; 1426 Drum-BNJct manually tested NG after no trouble reported; 1502 Drum-BNJct manually tested OK after ED conductor removed from TL at 2/64; 1614 line normal</t>
  </si>
  <si>
    <t>INT-09111</t>
  </si>
  <si>
    <t>003/074</t>
  </si>
  <si>
    <t xml:space="preserve">Relayed - 01/21/17, 0459 Colgate-Alleghany relayed, tested OK; MOM PikeCity (428), ColumbiaHill (1,136) &amp; Alleghany (1,233); snow; A-C fault 13.7 mi from Colgate PH near 13/361, +/- 1.0 mi; </t>
  </si>
  <si>
    <t>INT-09110a</t>
  </si>
  <si>
    <t>013/361</t>
  </si>
  <si>
    <t>Relayed - 01/21/17, 0500 Colgate-Alleghany relayed, tested NG; 0502 Colgate-PikeCity manually tested OK restoring ColumbiaHill &amp; PikeCity (440); SUS Alleghany (CESO=1,219; CMIN=893,654); 1224 PikeCity-BuhlRanchJct manually tested OK; 1506 Colgate-BuhlRanchJct relayed, tested NG; SUS Pike City (CESO=428; CMIN=4,708) &amp; ColumbiaHill (1,135; 12,485) (Alleghany out due to previous trouble); snow; 1510 BuhlRanchJct-Alleghany cleared to repair ET wire down center phase bet 21/16-17; 1517 Colgate-BuhlRanch manually tested OK restoring CH &amp; PC; A-C fault 15.0 mi from Colgate PH (near PikeCity) near 15/401, +/- 1.0 mi; 01/22/17, 0534 ColgateSS-BuhlRanch relayed, tested OK; MOM PikeCity (CEMO=440) &amp; ColumbiaHill (1,131); 0537 Colgate-PikeCity manually tested OK; B-C fault 12.2 mi from ColgatePH near pole 12/318, +/- 1.0 mi; 1136 to 1554 PlumValley-BuhlRanch cleared to remove tree from line &amp; repair ET wire down at 19/537; 1601 BuhlRanch-Alleghany cleared to repair ET wire down (3 phases) &amp; remove 2 trees in line at 23/656; 01/23/17, 2143 BuhlRanch-Alleghany returned to service restoring Alleghany</t>
  </si>
  <si>
    <t>INT-09110b</t>
  </si>
  <si>
    <t>015/401</t>
  </si>
  <si>
    <t>Relayed - 01/21/17, 0528 Laytonville-Covelo relayed, tested OK; MOM Covelo (1,363); rain; B-C fault 13.34 mi from Laytonville near 13/4, +/- 2.0 mi; found downed tree at 13/2</t>
  </si>
  <si>
    <t>INT-09109b</t>
  </si>
  <si>
    <t>Relayed - 01/21/17, 0851 Haas-Woodchuck relayed, tested OK; MOM Woodchuck (CEMO=70); weather cloudy; A-G fault 3.5 mi from HaasPH near 003/069, +/- 1.0 mi</t>
  </si>
  <si>
    <t>INT-09112</t>
  </si>
  <si>
    <t>003/069</t>
  </si>
  <si>
    <t>Relayed - 01/21/17, 1129 Caribou-PlumasJct relayed, tested OK; MOM E-Quincy (CEMO=1,561); SPI Quincy &amp; Marble Tie separated on trouble; snow; 1138 Marble Tie paralleled; 1144 SPI Quincy paralleled</t>
  </si>
  <si>
    <t>INT-09114</t>
  </si>
  <si>
    <t>Relayed - 01/21/17, 1346 Spaulding-Summit relayed, tested NG; SUS Summit (CESO=1,336; CMIN=41,726), Tamarack (623; 13,083) &amp; CiscoGrove; Spaulding Unit1 separated; snow; A-B fault 6.7 mi from Tamarack twd Summit near 015/497, +/- 1.5 mi; 1407 Spaulding-Tamarack manually tested OK restoring CG &amp; Tamarack; Summit returned to SummitMtr Stn (NV Energy) source; 1529 Spaulding Unit1 paralleled</t>
  </si>
  <si>
    <t>INT-09100x</t>
  </si>
  <si>
    <t>015/497</t>
  </si>
  <si>
    <t xml:space="preserve">Relayed - 01/21/17, 2203 EssexJct-Orick relayed, tested OK; MOM Trinidad (CEMO=1,491), BigLagoon (146) &amp; Orick (355); rain; A-C fault 0.6 mi from EssexJct near 0/9, +/- 0.5 mi; </t>
  </si>
  <si>
    <t>INT-09116</t>
  </si>
  <si>
    <t>Relayed - 01/21/17, 2223, 2245, 2246, 2253, 2254 &amp; 2255 SneathLn-Pacifica relayed, tested OK; MOMs Pacifica (CEMO=9,987); rain; 2255 Pacifica transferred to SneathLn-HMB source; B-C fault 2.20 mi from Sneath Lane (same fault type &amp; location for last six faults) near 006/064 &amp; 006/065, +/- 1.0 mi</t>
  </si>
  <si>
    <t>INT-09117</t>
  </si>
  <si>
    <t xml:space="preserve">Relayed - 01/21/17, 2241 &amp; 2311 EssexJct-Arcata-Fairhaven relayed, tested OK; MOMs Trinidad (CEMO=1,483), BigLagoon (146), Orick (355), BlueLake (1,220), BlueLake Pwr (offline) &amp; SimpsonKorbel; rain; A-C fault 6.6 mi from Arcata twd BlueLake near pole 000/004, +/- 1.0 mi; </t>
  </si>
  <si>
    <t>INT-09118</t>
  </si>
  <si>
    <t>INT-09119a</t>
  </si>
  <si>
    <t>INT-09119b</t>
  </si>
  <si>
    <t>INT-09119c</t>
  </si>
  <si>
    <t>INT-09120a</t>
  </si>
  <si>
    <t>INT-09120b</t>
  </si>
  <si>
    <t xml:space="preserve">Relayed - 01/21/17, 2256 SneathLn-Pacifica relayed, tested NG; no customers interrupted (Pacifica had just been transferred to SL-HMB due to multiple relays); rain; under investigation; B-C fault 2.20 mi from Sneath Lane (same fault type &amp; location for last six faults) near 006/064 &amp; 006/065, +/- 1.0 mi; 01/22/17, 0420 line manually tested NG; 0726 line manually tested OK; 0821 line cleared to re-frame, re-sag &amp; re-hang conductor at pole 5/63; 01/23/17, 0503 line returned to service </t>
  </si>
  <si>
    <t>INT-09120c</t>
  </si>
  <si>
    <t xml:space="preserve">Relayed - 01/21/17, 2241 &amp; 2311 EssexJct-Arcata-Fairhaven relayed, tested OK; MOMs Trinidad, BigLagoon, Orick, BlueLake, BlueLake Pwr (offline) &amp; SimpsonKorbel; rain; A-C fault 6.6 mi from Arcata twd BlueLake near pole 000/004, +/- 1.0 mi; </t>
  </si>
  <si>
    <t>INT-09121</t>
  </si>
  <si>
    <t>Relayed - 01/22/17, 0124 Tesla-StocktonCogenJct relayed, tested OK; MOM Ripon Cogen (offline), Tesla Motors &amp; Thermal Energy (offline); rain; AG fault (multi-terminal line) 1.54 mi from Simpson Paper Tap twd Ripon Cogen near 20/09 or 3.68 mi from Simpson Paper Tap twd Tesla Motors near 3/14, +/- 2 mi; patrol found flashed insulators at 25/4, LCN created to replace</t>
  </si>
  <si>
    <t>INT-09122</t>
  </si>
  <si>
    <t>020/009</t>
  </si>
  <si>
    <t>Relayed - 01/22/17, 0240 MiddleFork#1 relayed, tested OK; Ralston PH tripped out of section; MOM RalstonPH stn service; rain, no fault locating relays installed at Middle Fork PH;</t>
  </si>
  <si>
    <t>INT-09124</t>
  </si>
  <si>
    <t xml:space="preserve">Relayed - 01/22/17, 0328 &amp; 0414 SneathLn-HMB relayed, tested OK; MOM Pacifica (CEMO=9,987); rain; A-C then A-B fault 10.5 mi from SneathLane near 007/002 (GIS shows 007/002 about 5 mi s/o SW-37 twd HMB), +/- 2 mi; </t>
  </si>
  <si>
    <t>INT-09125</t>
  </si>
  <si>
    <t>007/002</t>
  </si>
  <si>
    <t xml:space="preserve">Relayed - 01/22/17, 0334 &amp; 0352 Dixon-Vaca#1 relayed, tested OK; MOM Dixon (CEMO=8,253), TravisAFB &amp; DixonCanning; rain; </t>
  </si>
  <si>
    <t>INT-09126</t>
  </si>
  <si>
    <t>Relayed - 01/22/17, 0334 &amp; 0352 Dixon-Vaca#2 relayed, tested OK; MOM MainePrairie &amp; Batavia; rain</t>
  </si>
  <si>
    <t>INT-09127</t>
  </si>
  <si>
    <t>Relayed - 01/22/17, 0345 &amp; 0405 MiddleFork#1 relayed, tested OK; MOM RalstonPH stn service; rain, no fault locating relays installed at Middle Fork PH;</t>
  </si>
  <si>
    <t>INT-09129</t>
  </si>
  <si>
    <t>INT-09130</t>
  </si>
  <si>
    <t>INT-09132</t>
  </si>
  <si>
    <t>INT-09131</t>
  </si>
  <si>
    <t>Relayed - 01/22/17, 0411 Divide-Cabrillo#2 relayed, tested NG; MOM Lompoc (transferred to its alt source); SUS Purisma (CESO=3,212; CMIN=206,632) &amp; Manville; rain; personnel enroute to Purisma to manually xfr to alt source; A-B-G fault 1.0 mi from Manville sub near 4/57, +/- 1mi; 0555 Purisima xfrd to its alt source, distr given OK to restore load; 0635 line cleared to repair 2 phases of ET wire down bet 005/064-065 due to failed trees on Manville tap; no alt source for Manville; 1437 Diablo-Cabrillo #2 (now known as Divide-Cabrillo) returned to service restoring Manville</t>
  </si>
  <si>
    <t>INT-09128</t>
  </si>
  <si>
    <t>004/057</t>
  </si>
  <si>
    <t>INT-09135a</t>
  </si>
  <si>
    <t xml:space="preserve">Relayed - 01/22/17, 0415 SL-HMB relayed, tested NG; SUS Pacifica (CESO=9,987; CMIN=1,317,655); rain - in process of testing SL-Pacifica for xfr; 0420 tested SL-Pacifica NG; 0610 Adobe Dr MOAS-35 opened, L CB-6062 closed manually testing line section OK; 0612 Pacifica MOAS-25 closed energizing Pacifica 60/12kV BKs 1&amp;2; DCC given OK to restore Pacifica (NOTE: same fault location estimate as 0414, 0415); 0703 all Pacifica customers restored by GGDO; 01/23/17, 0654 line manually tested OK, no trouble found </t>
  </si>
  <si>
    <t>INT-09135b</t>
  </si>
  <si>
    <t>Relayed - 01/22/17, 0502 RioOso-Lincoln open ended after Lincoln CB-112 open, reclosed by autos; SierraPacific separated on trouble; no customers interrupted; wind, rain; 1109 SP paralleled; B-C fault 11 mi from RioOso (based on relays from Rio Oso only, trouble communicating w/ relays at Lincoln) on SPI Lincoln Tap, +/- 1 mi</t>
  </si>
  <si>
    <t>INT-09134</t>
  </si>
  <si>
    <t>11 mi from R.O.</t>
  </si>
  <si>
    <t>Relayed - 01/22/17, 0537 Lockeford-Lodi#2 (Lockeford-WoodbridgeJct) relayed, tested NG; SUS Victor (CESO=2,748; CMIN=156,636); storm; 0635 Lockeford-VictorJct manually tested OK, restoring ET to Victor; 0813 VictorJct-WoodbridgeJct-IndustrialJct cleared to remove tree from line bet poles 4/72-73; 1148 line normal</t>
  </si>
  <si>
    <t>INT-09140</t>
  </si>
  <si>
    <t>Relayed - 01/22/17, 0557 ValleySprings#2 relayed, tested OK, subsequently relayed, tested NG six mins later due to tree in line; PardeePH separated; wind, rain; A-C fault 20.6 mi from PardeeJct near 25/441, +/- 2 mi;</t>
  </si>
  <si>
    <t>INT-09139a</t>
  </si>
  <si>
    <t>025/441</t>
  </si>
  <si>
    <t>Relayed - 01/22/17, 0603 ValleySprings#2 relayed, tested NG after relaying, testing OK 6 mins earlier; SUS PardeePH (offline); A-C fault 20.6 mi from PardeeJct near 25/441, +/- 2 mi; 0831 HarneyLn-Pardee cleared to remove tree from line bet poles 25/441-442; 0840 VS-Pardee manually tested OK; 1429 line returned to service</t>
  </si>
  <si>
    <t>INT-09139b</t>
  </si>
  <si>
    <t>Relayed - 01/22/17, 0658 Lockeford-Lodi#3 relayed, tested NG; SUS Mettler (CESO=1,464; CMIN=77,628); storm; no fault locating relays installed at Lockeford CB-22 or Lodi CB-22; 0819 Mettler restored via alt source (Hammer-CountryClub);  0834 Lodi-LodiJct manually tested OK; 0847 Lockeford-HarneyLn manually tested OK; 0835 LodiJct-HarneyLn cleared to remove tree from line bet 004/083-084; 1256 line returned to service</t>
  </si>
  <si>
    <t>INT-09141</t>
  </si>
  <si>
    <t xml:space="preserve">Relayed - 01/22/17, 0859 Spaulding-Summit relayed, tested OK; MOM Tamarack (CEMO=644) &amp; CiscoGrove; snow; C-G fault 7.9 mi from SpauldingPH near pole 008/273, +/- 2.0 mi; </t>
  </si>
  <si>
    <t>INT-09142</t>
  </si>
  <si>
    <t>008/273</t>
  </si>
  <si>
    <t>Relayed - 01/22/17, 1129 Caribou-PlumasJct relayed, tested OK; MOM E-Quincy (CEMO=1,561); SPI Quincy &amp; MarbleTie separated; rain, snow; A-G fault 18.0 mi from CaribouPH near 018/000, +/- 3.0 mi; 1144 MarbleTie paralleled; 1151 SPI Quincy paralleled</t>
  </si>
  <si>
    <t>INT-09143</t>
  </si>
  <si>
    <t>018/000</t>
  </si>
  <si>
    <t>Relayed - 01/22/17, 1149 &amp; 1158 Wtpk-Magunden relayed, tested OK, remained open ended at WP; BearMtn cogen separated; SUS CalH2O (CESO=2,347; CMIN=521,065); MOM Columbus (CEMO=9,762) &amp; BolthouseFarms; large SCADA visibility trouble in area; A-B fault 5.35 mi from WP twd CalH2O near 5/35, +/- 2 mi; 1708 BearMtnJct-Columbus cleared to replace flashed bottom insulator on BearMtnJct SW-159; 1936 line normal restoring CalH2O; ILIS 17-0013176 for Magunden 2108 shows failed 21kV conductor that probably led to flashed insulator</t>
  </si>
  <si>
    <t>INT-09149</t>
  </si>
  <si>
    <t>005/035</t>
  </si>
  <si>
    <t>Forced - 01/22/17, 1315 to 2138 WestSacto-Davis forced out to replace pole 8/115; no customers interrupted</t>
  </si>
  <si>
    <t>Relayed - 01/22/17, 1631 LodiStig-EightMileRd 230kV relayed, tested NG; no customers interrupted; lightning; 1649 LodiStig reports lightning strike in its yard &amp; confirms its breakers are open; 1652 LodiStig-EightMileRd manually tested OK EightMileRd; contacting LodiStig w/ OK to PARA; C-G fault 1.5 mi from EightMile sub near 75/317, +/- 2 mi; patrol found flashed insulator at 75/318, LCN created to replace</t>
  </si>
  <si>
    <t>INT-09146</t>
  </si>
  <si>
    <t>075/317</t>
  </si>
  <si>
    <t>Relayed - 01/22/17, 1633 Stagg-CountryClub#1 relayed, tested OK; no customers interrupted; rain, lightning; patrol reports no cause, no damage</t>
  </si>
  <si>
    <t>INT-09147</t>
  </si>
  <si>
    <t xml:space="preserve">Relayed - 01/22/17, 1650 &amp; 1727 Spaulding-Summit relayed, tested OK; MOM Tamarack (CEMO=644) &amp; CiscoGrove; snow; B-G fault (both start times) 4.6 mi from SpauldingPH near 004/157, +/- 4.6 mi; </t>
  </si>
  <si>
    <t>INT-09148</t>
  </si>
  <si>
    <t>004/157</t>
  </si>
  <si>
    <t>INT-09150</t>
  </si>
  <si>
    <t xml:space="preserve">Relayed - 01/22/17, 1735 Arco-TulareLake relayed, tested OK; MOM TulareLake (CEMO=711), LasPerillas, BadgerHill &amp; LostHills; rain; B-G fault 0.6 mi from Arco near 000/008, +/- 1.0 mi; </t>
  </si>
  <si>
    <t>INT-09152</t>
  </si>
  <si>
    <t xml:space="preserve">Relayed - 01/22/17, 1841 &amp; 1845 Spaulding#3-Spaulding#1 relayed, manually tested OK; MOM Spaulding#3 PH (offline); heavy snow in area; B-C fault 0.5 mi from SpauldingPH near 000/011, +/- 0.3 mi; </t>
  </si>
  <si>
    <t>INT-09153</t>
  </si>
  <si>
    <t>000/011</t>
  </si>
  <si>
    <t>INT-09155</t>
  </si>
  <si>
    <t>Relayed - 01/22/17, 1901 Spaulding-Summit (Spaulding-Tamarack) relayed, tested NG; SUS Tamarack (CESO=644; CMIN=727,720) &amp; CiscoGrove; blizzard conditions; A-G fault 0 mi from Tamarack near 008/302, +/- 3 mi; 2002 Summit-SummitMeterStn sect relayed, tested OK from NV Energy; MOM Summit (CEMO=1,336); 01/23/17 1351 S-T sect manually tested OK restoring CG &amp; Tamarack; A-B fault 3.3 mi from Tamarack twd Summit near 012/418, +/- 0.5 mi; 1407 S-T relayed, did not test; SUS CG &amp; Tamarack (CESO=632; CMIN=775,928); 1411 sect manually tested NG, Spaulding#2 PH separated; 1424 Spaulding#2 PH paralleled; 1508 Spaulding-CG manually tested OK restoring CG; 01/24/17, 1013 Spaulding-CG de-energized; SUS CiscoGrove; 1026 S-T manually tested OK restoring CG &amp; Tamarack; removing tree from Tamarack-Summit sect; 1146 S-T de-energized to inspect flashed insulators at 6/227; SUS CG &amp;Tamarack; 1249 S-T returned to service restoring CG &amp; Tamarack; 1428 Summit-SummitMeterStn relayed, did not test; SUS Summit (CESO=1,348; CMIN=86,272); this load was being carried by NV Energy due to a sustained outage on section of line; 1532 Tamarack-Summit manually tested OK after removing tree from 12/406 restoring Summit; Spaulding-Summit returned to service</t>
  </si>
  <si>
    <t>INT-09156</t>
  </si>
  <si>
    <t>012/408</t>
  </si>
  <si>
    <t>Forced - 01/23/17, 0248 Taft-Maricopa (Taft-CadetJct) forced out to stub poles 3/49 &amp; 4/57; SUS SolarTannehill (offline) &amp; Berry Petroleum; 0848 Taft-CadetJct energized restoring ET service to Berry Petroleum &amp; Solar Tannehill; 0907 line normal</t>
  </si>
  <si>
    <t>T17-002736</t>
  </si>
  <si>
    <t>Relayed - 01/23/17, 0809 Eldorado-MissouriFlat#2 relayed, tested OK; MOM Placerville (CEMO=9,348); rain; B-C fault 0.15 mi from ElDorado PH twd MF near 000/002, +/- 0.5 mi; air patrol conducted from ElDorado PH to structure 1/11 b/4 weather stopped patrol; cause snow/ice unloading from line; some of section still iced up but portions of it had unloaded</t>
  </si>
  <si>
    <t>INT-09162</t>
  </si>
  <si>
    <t>000/002</t>
  </si>
  <si>
    <t>Relayed - 01/23/17, 0845 Garberville-Laytonville relayed, tested OK; MOM Kekawaka Cogen (offline); rain; A-B-G fault 10 mi from Garberville near 52/8, +/- 5 mi; no cause, no damage found</t>
  </si>
  <si>
    <t>INT-09163</t>
  </si>
  <si>
    <t>052/008</t>
  </si>
  <si>
    <t xml:space="preserve">Relayed - 01/23/17, 0935 WP-VS 60kV relayed, tested OK; MOM WestPt PH (offline), WestPt (3,684), Electra (CEMO=3,462) &amp; PineGrove (5,188); rain; A-C fault 0.25 mi from WestPt PH near 0/5, +/- 1 m; patrol found no cause, no damage </t>
  </si>
  <si>
    <t>INT-09164</t>
  </si>
  <si>
    <t>000/005</t>
  </si>
  <si>
    <t>Relayed - 01/23/17, 1323 Bridgeville-Cottonwood relayed, did not test; SUS LowGap (CESO=687; CMIN=21,984), Wildwood (108; 16,524) &amp; ForestGlen; snow; 1349 line manually tested NG from Cottonwood; 1355 Bridgeville-LG manually tested OK restoring LowGap; snow cat can barely move thru heavy snow; 1555 Cottonwood-WildwoodJct manually tested OK restoring Wildwood; A-B fault 2.6 mi from LowGap twd Cottonwood near twr 64/467, +/- 3 mi; 1717 ET restored to FG; 1759 to 2127 LowGapJct-ForestGlen cleared to remove tree from line @ 64/462; 2230 line normal</t>
  </si>
  <si>
    <t>INT-09166</t>
  </si>
  <si>
    <t>064/467</t>
  </si>
  <si>
    <t>Relayed - 01/23/17, 1617 RioOso-Woodland#1-115kV relayed, tested OK; MOM KnightsLanding (CEMO=1,174); cloudy; A-B-G (multi-tap line) fault 0.0 mi from ZamoraJct near twr 25/153 or 2.5 mi from Woodland near twr 8/50, +/- 3 mi; patrol found no cause, no damage</t>
  </si>
  <si>
    <t>INT-09169</t>
  </si>
  <si>
    <t>025/153</t>
  </si>
  <si>
    <t>Relayed - 01/23/17, 1727 Malin-RM#2-500kV open-ended after Malin CBs 4582 &amp; 4072 tripped; no customers interrupted; cloudy; 1731 Malin CBs 4582 &amp; 4072 manually closed returning line normal; per System Protection, no system fault at time of operation, however further inspection at Round Mountain found frayed &amp; damaged control wires on Channel "C" DTT circuit which apparently led to inadvertent trip signal being sent to Malin from RM, to be corrected by Relay shop</t>
  </si>
  <si>
    <t>INT-09177</t>
  </si>
  <si>
    <t>Forced - 01/23/17, 1959 to 2122 LE-Metcalf 230kV forced out to remove fiber optic cable wrapped in conductor bet structures L7/27-28; no customers interrupted</t>
  </si>
  <si>
    <t>T17-002816a</t>
  </si>
  <si>
    <t>Forced - 01/23/17, 2011 to 2133 Newark-LE 230kV forced out to remove fiber optic cable wrapped in conductor bet structures L7/27-28 on LE-Metcalf; no customers interrupted</t>
  </si>
  <si>
    <t>T17-002816b</t>
  </si>
  <si>
    <t>Forced - 01/24/17, 0218 Carneras-Taft forced out due to pole fire @ 0/15 (unknown cause for pole fire); SUS McKittrick (CESO=154; CMIN=8,470), Midway Pipeline South &amp; Celeron; cloudy; 0313 Carneras -MobilPipelineSouthJct energized restoring McKittrick, Midway Pipeline South &amp; Celeron; 0422 to 1233 Mobil Pipeline South Jct-Taft sect cleared to replace pole 0/15</t>
  </si>
  <si>
    <t>T17-002822</t>
  </si>
  <si>
    <t>Relayed - 01/24/17, 0624 FrenchMeadows-MiddleFork relayed, tested NG; FrenchMeadows &amp; HellHole PHs separated; cloudy; tree across all 3 phases at structure 8/154 (no ET wire down); can't do repairs until tomorrow due to remote location; 01/25/17, 1917 line returned to service; 2059 FM PH paralleled; 2153 HH PH paralleled</t>
  </si>
  <si>
    <t>INT-09173</t>
  </si>
  <si>
    <t>Forced - 01/24/17, 1758 Caribou-TM 230kV open ended after TM CB-242 forced out due to NG SF6 gas density monitor; no customers interrupted; 01/26/17, 1417 TM CB-242 &amp; Caribou-TM returned to service after replacing all 3 phases of CB-242's SF6 density monitor</t>
  </si>
  <si>
    <t>T17-002905</t>
  </si>
  <si>
    <t>Relayed - 01/24/17, 1914 Cttnwd#1 relayed, tested NG; SUS Gerber (CESO=1,882; CMIN=80,926) &amp; Louisiana Pacific; weather clear; 1957 Gerber restored via alt source; 2033 Cttnwd-Tyler returned to service restoring LP; 2037 RawsonJct-GerberJct cleared to reframe burnt pole B24/209 due to deteriorated insulators; 01/25/17, 0131 line normal</t>
  </si>
  <si>
    <t>INT-09176</t>
  </si>
  <si>
    <t>B24/209</t>
  </si>
  <si>
    <t>Forced - 01/25/17, 1331 Mendo-PhiloJct-Hopland forced out due to NG flower pot insulator at pole 13/6; no customers interrupted; 1345 to 1617 PhiloJct-Hopland cleared to replace NG insulator</t>
  </si>
  <si>
    <t>T17-002940</t>
  </si>
  <si>
    <t>Relayed - 01/27/17, 1055 Haas-Woodchuck relayed, tested NG; SUS Woodchuck (CESO=70; CMIN=23,398); weather clear; A-B-C fault at Woodchuck bank (bank at Woodchuck has no high-side breaker (or fuses); thus bank (up to low-side recloser) is remotely protected by Haas PH CB-82-fault appears to be on either on low-side (21kV) of bank at Woodchuck or a close-in fault past the recloser); 2022 Woodchuck 70/22kV xfmr bk cleared to repair regulator's oil leak;  per ILIS, 2101/2 has 3 burnt bushings on BK side; recloser on 22kV feed had failed near station; 2254 Haas-Woodchuck section manually tested OK; 01/29/17, 2233 line forced out for switching to return to service Woodchuck 70/22kV transformer bank after completing repairs to low side regulator; 2244 line normal restoring Woodchuck</t>
  </si>
  <si>
    <t>INT-09179</t>
  </si>
  <si>
    <t>Woodchuck BK</t>
  </si>
  <si>
    <t>Relayed - 01/28/17, 2231 Nicolaus-WS relayed, tested OK; MOM Dists 1001 &amp; 1500; weather clear; B-C fault 0.9 mi from Dist 1500 Tap twd Dist 1500 near 1/18 or 1.3 mi from Dist 1500 tap twd ElDorado Pump Stn near 19/319, +/- 3 mi; patrols centered around the two fault locations provided found no causse, no damage</t>
  </si>
  <si>
    <t>INT-09192</t>
  </si>
  <si>
    <t>001/018</t>
  </si>
  <si>
    <t xml:space="preserve">Forced - 01/29/17, 1319 to 1558 KingCity-Coburn#1  open ended after Coburn CB-12 forced out to repair air leak; no customers interrupted; </t>
  </si>
  <si>
    <t>Scheduled - 01/30/17, 0731 to 1501 Tesla-Tracy 500kV removed from service to CLEAR LINE FOR WAPA WORK - REPLACE INSULATORS AT STRUCTURE 4; COI limited to: 3,150MW n2s &amp; 3,675MW s2n</t>
  </si>
  <si>
    <t>T17-002415</t>
  </si>
  <si>
    <t>Forced - 01/30/17, 1230 Haas-Woodchuck forced out per DSO request to perform inspection on voltage regulator at Woodchuck; 1254 Woodchuck 70/22kV transformer bank cleared; 1302 Haas to Woodchuck section returned to service; ETOR 01/31/17</t>
  </si>
  <si>
    <t>T17-003192</t>
  </si>
  <si>
    <t>Forced - 01/30/17, 0101 to 0743 Ravenswood CB-322 forced out for station personnel to perform load &amp; direction checks across new PaloAlto CB-542, open ending Ravenswood-PaloAlto#2</t>
  </si>
  <si>
    <t>T17-001972</t>
  </si>
  <si>
    <t>Scheduled - 01/30/17, 0755 to 1631 MLPP #2-500kV bus &amp; 500/230kV BK-9 removed from service to perform 8-year performance testing</t>
  </si>
  <si>
    <t>T17-001097</t>
  </si>
  <si>
    <t>Forced - 01/30/17, 2210 Vierra-Tracy-Kasson open-ended after Vierra CB-112 forced out from scheduled work to troubleshoot its failure to close via SCADA; no customers interrupted; ETOR 02/01</t>
  </si>
  <si>
    <t>T17-003324</t>
  </si>
  <si>
    <t>Relayed - 02/01/17, 0720 Barton-Airways-Sanger relayed, tested OK; MOM Airways #1-115/12kV xfmr (11,037); weather clear; C-G fault  1.1 mi from Airways Tap near A16/156, +/- 2 mi; PATROL FROM AIRWAYS SUB TO 1 MI PAST AIRWAYS JCT TWD BARTON &amp; SANGER NO CAUSE FOUND</t>
  </si>
  <si>
    <t>INT-09196</t>
  </si>
  <si>
    <t>A16/156</t>
  </si>
  <si>
    <t>Relayed - 02/02/17, 0240 FortRoss-Gualala relayed, tested NG; SUS Annapolis (CESO=229; CMIN=89,608); MOM Gualala (CEMO=3,741); rain, wind; A-C-G fault 14.78 mi from FortRoss near 043/009, +/- 2 mi; 0502 FortRoss-Annapolis manually tested OK restoring Annapolis; 0549 Gualala-Annapolis cleared to repair ET wire down at 44/0 due to nearby tree branch failure; 1112 line returned to normal</t>
  </si>
  <si>
    <t>INT-09198</t>
  </si>
  <si>
    <t>043/009</t>
  </si>
  <si>
    <t>Scheduled - 02/02/17, 0649 MB-Diablo 230kV removed from service to perform 6 year relay testing; P15 limited to: LBN=Pbase+IRAS, LBS=Pbase+IRAS-530MW &amp; MWN=Pbase+IRAS-60MW; sched rtn 02/03; 02/03/17, 0957 line returned to service</t>
  </si>
  <si>
    <t>T17-000267</t>
  </si>
  <si>
    <t>Relayed - 02/02/17, 0659 TM-Vaca 500kV relayed by single pole tripping, tested OK; no customer interruption; rain; series CAP BK segment #2 at Table locked out; 0743 TM-Vaca 500kV line series CAP BK segment #2 at Table returned to service after no trouble found; B-G fault 0.30 mi from Table near twr 0/2 (start at Table terminal &amp; patrol a mile out); suspect birds had landed in area and took off simultaneously leading to relay; line patrol found broken insulator bet TM switches 613 &amp; 711, LCN to be created to effect repairs</t>
  </si>
  <si>
    <t>INT-09199</t>
  </si>
  <si>
    <t>Forced - 02/02/17, 1417 to 1626 CallendarSS-Mesa de-energized for safety to remove tree down by structure 2/39; no customers interrupted</t>
  </si>
  <si>
    <t>T17-003430</t>
  </si>
  <si>
    <t xml:space="preserve">Relayed - 02/03/17, 0725 Sanger-CaliforniaAve relayed, tested OK; no customers interrupted; rain; B-G fault 5.3 mi from CalifAve near 005/006, +/- 0.5 mi; FOUND FLASHED TOP PHASE INSULATOR AT TWR 4/11, WILL REPAIR AT LATER DATE  </t>
  </si>
  <si>
    <t>INT-09202</t>
  </si>
  <si>
    <t>005/006</t>
  </si>
  <si>
    <t xml:space="preserve">Relayed - 02/03/17, 1949 ValleySprings#1 relayed, tested NG; SUS NewHogan PH (offline), Ameresco-Foothill Cogen (offline) &amp; Corral (CESO=6,266; CMIN=459,747); rain; A-B-C fault 10.7 mi from VS near 10/205 (correlates w/ reported car pole), +/- 1 mi; 2008 Linden-CorralJct energized restoring ET service to Corral &amp; Ameresco-Foothill Cogen;  02/04/17, 0014 VS-CorralJct cleared to replace pole 10/205 hit by car; 0847 VS-CorralJct energized restoring New Hogan PH; 0852 line normal  </t>
  </si>
  <si>
    <t>INT-09204</t>
  </si>
  <si>
    <t>010/205</t>
  </si>
  <si>
    <t>Forced - 02/04/17, 0141 Copus-OldRiver open-ended after Copus CB-42 forced out due to NG breaker failure Basler relay; no customers interrupted; 1346 Copus CB- 42 returned to service after all breaker failure alarms cleared</t>
  </si>
  <si>
    <t>T17-003549</t>
  </si>
  <si>
    <t>Relayed - 02/05/17, 0331 Woodleaf-Palermo relayed, tested NG; SUS Kanaka (CESO=732; CMIN=91,610), Woodleaf PH (offline), SlyCreek PH (offline), Deadwood Creek (offline) &amp; Forbestown PH (offline); weather cloudy; unable to manually test due to SCADA control failure; no ET options for restoration of Kanaka; A-B-C fault 1.33 mi from Palermo near 18/188, +/- 0.5 mi; 0724 Palermo-KanakaJct cleared to replace broken pole 18/186 cause by winds coupled with woodpecker damaged pole; 1618 line normal service restoring Kanaka, Woodleaf PH, SlyCreek PH, DeadwoodCreek &amp; Forbestown PH</t>
  </si>
  <si>
    <t>INT-09206</t>
  </si>
  <si>
    <t>018/188</t>
  </si>
  <si>
    <t>Relayed - 02/05/17, 1758 Corcoran-Guernsey relayed, tested NG; no customers interrupted; weather cloudy; sheared pole 12/15 due to carpole w/ one phase of damaged conductor; A-B fault 0.5 mi from Guernsey near 012/015, +/- 0.5 mi; 2053 line cleared to replace pole; 02/06/17, 0653 line returned to service</t>
  </si>
  <si>
    <t>INT-09207</t>
  </si>
  <si>
    <t>012/015</t>
  </si>
  <si>
    <t>Relayed - 02/05/17, 1920 MV-Burns relayed, tested OK; on the trouble Burns-LS #1 &amp; #2 de-energized; MOM BigBasin (CEMO=4,110), Burns (28), PtMoretti (1,075), Crusher &amp; Cemex; rain; C-G fault 7.82 mi from MV near 007/065A, +/- 2 mi; patrol found nothing, but will patrol entire line again</t>
  </si>
  <si>
    <t>INT-09217b</t>
  </si>
  <si>
    <t>INT-09217c</t>
  </si>
  <si>
    <t>INT-09217a</t>
  </si>
  <si>
    <t>007/065A</t>
  </si>
  <si>
    <t>Relayed - 02/05/17, 2200 Pit#3-CarberrySS relayed, tested NG; no customers interrupted; rain; C-G fault 1.6 mi from Carberry near 014/116, +/- 1 mi; 02/06/17, 0914 line returned to service after removing tree limb from conductor at tower 1/12</t>
  </si>
  <si>
    <t>INT-09208</t>
  </si>
  <si>
    <t>014/116</t>
  </si>
  <si>
    <t>Relayed - 02/05/17, 2221 Glenn #2 relayed, tested OK; MOM HamiltonA (CEMO=1,093) &amp; Jacinto (1,086); rain; A-B-C fault 1.5 mi from HamiltonJct twd Jacinto near 10/209, +/- 1 mi; patrol found no cause, no damage</t>
  </si>
  <si>
    <t>INT-09209</t>
  </si>
  <si>
    <t>010/209</t>
  </si>
  <si>
    <t>Relayed - 02/05/17, 2231 Bridgeville-Garberville relayed, tested NG; SUS Fruitland (CESO=1,146; CMIN=13,752) &amp; FtSeward (338; 19,266); rain; 2238 Garberville-FtSewardJct tested OK restoring FtSeward; 2242 FtSewardJct-FruitlandJct tested OK restoring Fruitland; B-C fault 15.78 mi from Bridgeville &amp; b/4 Fruitland Tap near 015/007, +/- 2 mi; 02/06/17, 0121 to 1316 Bridgeville-FruitlandJct cleared to repair 2 phases of ET wire down bet 16/5-6 caused by tree failure</t>
  </si>
  <si>
    <t>INT-09210</t>
  </si>
  <si>
    <t>015/007</t>
  </si>
  <si>
    <t>Relayed - 02/05/17, 2306 Stanislaus-Manteca#2 relayed, tested OK; no customers interrupted; rain; C-G fault 23.3 mi from Manteca near 30/182, +/- 5 mi; air patrol of entire line found no cause, no damage</t>
  </si>
  <si>
    <t>INT-09212</t>
  </si>
  <si>
    <t>030/182</t>
  </si>
  <si>
    <t>Relayed - 02/06/17, 0258 Caribou#2 relayed, tested OK; MOM GraysFlat (CEMO=125), SpanishCreek (878) &amp; Gansner (1,721); snow; A-B-C (multi-terminal line) fault 0.13 mi from SpanishCreek twd BlackHawk near 000/002 or 1.2 mi from Elizabethtown to Gansner near 006/016, +/- 1 mi; ground patrol found no cause, no damage</t>
  </si>
  <si>
    <t>INT-09213</t>
  </si>
  <si>
    <t>Relayed - 02/06/17, 0626 Geysers#17-Fulton 230kV relayed, did not test by design; Geysers#17 separated on the trouble; no customers interrupted; rain; 0659 line returned to service, no trouble found; 2117 Geysers#17 paralleled; possible HPE</t>
  </si>
  <si>
    <t>INT-09221</t>
  </si>
  <si>
    <t>Relayed - 02/06/17, 0836 VS-CC relayed, tested NG due to failed insulator on N-Branch SW-57; NewHogan &amp; Pardee PHs separated; VS-Bellota &amp; TigerCreek-VS 230kV open ended at VS, VS #1&amp;#2-230/60kV xfmrs, VS#1&amp;#2-60kV busses, WP-VS, VS-Martell#1, VS#1&amp;#2, VS-Clay &amp; Clay-Martell de-energized; Amfor, BuenaVistaBioMass, Pardee #1&amp;#2 &amp; PineGrove taps de-energized; MOM Amfor, Martell (CEMO=4,717), PineGrove (5,575), WP PH (4,166, offline), Electra (3,470), BV-BioMass Pwr (offline) &amp; Corral (7,883); SUS CalaverasCement (CESO=3,167; CMIN=665,498), Clay (3,126; 28,134), Oleta (2,676; 24,084), Ione (681; 6,129) &amp; MuleCreek; 0837 VS-Bellota &amp; TC-VS returned to service by autos restoring VS#1&amp;#2 xfmrs, VS#1&amp;#2 busses,  WP-VS, VS-Martell#1, VS#1 &amp;#2; 0845 VS-Clay returned to service restoring Clay; 0846 Clay-Martell returned to service restoring Oleta, Ione &amp; MuleCreek; 0954 PardeePH paralleled; 1106 NewHogan PH paralleled; 1128 to 1451 VS CBs 6412 &amp; 6422 removed from service to examine slow operation during line fault-later discovered that this was linked to outage last Friday on VS#1 (carpole), CAP event report created by System Protection; 1232 VS-CC returned to service via alt source restoring CalaverasCement; 1459 VS-CC normal</t>
  </si>
  <si>
    <t>INT-09219a</t>
  </si>
  <si>
    <t>Relayed - 02/06/17, 0836 VS-CC relayed, tested NG due to failed insulator on N-Branch SW-57; NewHogan &amp; Pardee PHs separated; VS-Bellota &amp; TigerCreek-VS 230kV open ended at VS, VS #1&amp;#2-230/60kV xfmrs, VS#1&amp;#2-60kV busses, WP-VS, VS-Martell#1, VS#1&amp;#2, VS-Clay &amp; Clay-Martell de-energized; Amfor, BuenaVistaBioMass, Pardee #1&amp;#2 &amp; PineGrove taps de-energized; MOM Amfor, Martell (CEMO=4,717), PineGrove (5,575), WestPt PH (4,166, offline), Electra (3,470), BV-BioMass Pwr (offline) &amp; Corral (7,883); SUS CalaverasCement (CESO=3,167; CMIN=665,498), Clay (3,126; 28,134), Oleta (2,676; 24,084), Ione (681; 6,129) &amp; MuleCreek; 0837 VS-Bellota &amp; TC-VS returned to service by autos restoring VS#1&amp;#2 xfmrs, VS#1&amp;#2 busses,  WP-VS, VS-Martell#1, VS#1 &amp;#2; 0845 VS-Clay returned to service restoring Clay; 0846 Clay-Martell returned to service restoring Oleta, Ione &amp; MuleCreek; 0954 PardeePH paralleled; 1106 NewHogan PH paralleled; 1128 to 1451 VS CBs 6412 &amp; 6422 removed from service to examine slow operation during line fault; 1232 VS-CC returned to service via alt source restoring CalaverasCement; 1459 VS-CC normal</t>
  </si>
  <si>
    <t>INT-09219i</t>
  </si>
  <si>
    <t>INT-09219h</t>
  </si>
  <si>
    <t>INT-09219b</t>
  </si>
  <si>
    <t>INT-09219f</t>
  </si>
  <si>
    <t>INT-09219g</t>
  </si>
  <si>
    <t>INT-09219c</t>
  </si>
  <si>
    <t>INT-09219e</t>
  </si>
  <si>
    <t>INT-09219d</t>
  </si>
  <si>
    <t>Forced - 02/06/17, 1338 to 1417 Drum-Summit#1 de-energized per NV Energy request to close Summit Metering Station SW-133A dead</t>
  </si>
  <si>
    <t>ROUND MTN-COTTONWOOD #1 (WAPA)</t>
  </si>
  <si>
    <t xml:space="preserve">Relayed - 02/06/17, 1430 RM-Cottonwood#1-230kV (WAPA) relayed, tested OK; no customers interrupted; rain; A-G fault 1.2 mi from Round to Cottonwood (WAPA T-Line, not in GIS), +/- 1 mi; </t>
  </si>
  <si>
    <t>INT-09220</t>
  </si>
  <si>
    <t>1.2 mi from RM</t>
  </si>
  <si>
    <t>Relayed - 02/06/17, 1904 OaklandJ-Grant (Grant-Edes-OwensBrockway sect) relayed, tested OK; no customers interrupted; rain; A-G fault 0.75 mi from Grant near 06/58, +/- 1.2 mi; structure 006/059 had flashed insulators</t>
  </si>
  <si>
    <t>INT-09224</t>
  </si>
  <si>
    <t>006/058</t>
  </si>
  <si>
    <t>Relayed - 02/06/17, 1624 CarberrySS-RM 230kV relayed, tested OK; no customers interrupted; rain, lightning; B-G fault 3.3 mi from Round to CarberrySS near tower 25/203, +/- 1 mi; patrol found no cause, no damage</t>
  </si>
  <si>
    <t>INT-09223</t>
  </si>
  <si>
    <t>025/203</t>
  </si>
  <si>
    <t xml:space="preserve">Relayed - 02/07/17, 0216 Garberville-Laytonville relayed, tested OK; Kekawaka PH separated on the trouble; no customers interrupted; rain; A-B-C fault 1.6 mi from Garberville near 61/4, +/- 2 mi; </t>
  </si>
  <si>
    <t>INT-09225</t>
  </si>
  <si>
    <t>061/004</t>
  </si>
  <si>
    <t>Relayed - 02/07/17, 0239 &amp; 0327 Garberville-Laytonville open-ended after Garberville CB-42 tripped, reclosed by autos; no customers interrupted; rain; A-B-C fault 1.6 mi from Garberville near 61/4, +/- 2 mi;</t>
  </si>
  <si>
    <t>INT-09226</t>
  </si>
  <si>
    <t>Relayed - 02/07/17, 0311 EssexJct-Orick relayed, tested NG; MOM Trinidad (CEMO=1,335) &amp; BigLagoon (132); SUS Orick (CESO=352; CMIN=xx,xxx); rain; B-C fault 2.8 mi from BigLagoon twd Orick near 22/7, +/- 2 mi;  0750 BigLagoon-RedwoodTrail cleared to remove tree &amp; repair 2 downed poles &amp; ET wire down bet 23/8-10; Orick customers unable to be restored due to no back ties in area, hence crews dispatched to install mobile gen; 02/08/17, 2122 BigLagoon-Redwood returned to service, line normal</t>
  </si>
  <si>
    <t>INT-09227</t>
  </si>
  <si>
    <t>022/007</t>
  </si>
  <si>
    <t>INT-09228</t>
  </si>
  <si>
    <t>Relayed - 02/07/17, 0341 EUREKA-STA A relayed, tested NG; SUS Eureka 'A' (CESO=3,127; CMIN=50,032); rain; 0357 line manually tested OK restoring Eureka 'A'; A-B-C fault @ Eureka Station 'A' 12kV bus; 0357 line manually tested OK restoring Eureka 'A'</t>
  </si>
  <si>
    <t>INT-09229</t>
  </si>
  <si>
    <t>Eureka 'A' bus</t>
  </si>
  <si>
    <t>Relayed - 02/07/17, 0341 Garberville-Laytonville relayed, tested NG; SUS Kekawaka PH (offline); rain; A-B-G fault 6 mi from Garberville near 57/0, +/- 3 mi; 1002 line returned to service after removal of tree branch from line near pole 61/04; 1044 Kekawaka PH paralleled</t>
  </si>
  <si>
    <t>INT-09230</t>
  </si>
  <si>
    <t>057/000</t>
  </si>
  <si>
    <t xml:space="preserve">Relayed - 02/07/17, 0428 Nicolaus-WilkinsSlough relayed, tested OK; MOM Dist 1001 &amp; Dist 1500; rain; C-A fault 11.9 mi from E-Nicolaus near 2/241 or 0/004 (Dist 1001 tap), +/- 1 mi; </t>
  </si>
  <si>
    <t>INT-09231</t>
  </si>
  <si>
    <t>002/241</t>
  </si>
  <si>
    <t>Relayed - 02/07/17, 0843 Mendo-Willits-FtBragg relayed, tested NG; on the trouble FtBragg-Elk (BigRiver-FtBragg) de-energized; BigRiver SVC tripped; SUS FtBragg (CESO=9,016; CMIN=509,124) &amp; BigRiver (1,754; 98,224); rain; B-C evolved into A-G fault 23.4 mi from Mendo near 023/003, +/- 2 mi; 0940 FtBragg-Elk (Elk-BigRiver) returned to service from sched work restoring FtBragg &amp; Big River; BigRiver SVC returned to service; 1359 to 2213 line cleared to repair 1 phase ET wire down bet 22/5-6 due to tree failure</t>
  </si>
  <si>
    <t>INT-09235</t>
  </si>
  <si>
    <t>023/003</t>
  </si>
  <si>
    <t>Forced - 02/07/17, 0846 EUREKA-STA A forced out on emergency basis to allow North DCC to isolate failed CB-1107/2; SUS Eureka 'A' (CESO=3,127; CMIN=21,889); rain; 0853 line &amp; customers returned to service</t>
  </si>
  <si>
    <t>T17-003638</t>
  </si>
  <si>
    <t>Forced - 02/07/17, 0925 to 1019 RioDellJct-Bridgeville open-ended after Bridgeville CB-32 opened per OE recommendation due to Garberville-Laytonville outage</t>
  </si>
  <si>
    <t>Relayed - 02/07/17, 2307 Nicolaus-WS relayed, tested OK; MOM Dist 1001 &amp; Dist 1500; weather clear; A-B fault 0.7 mi from Dist 1500 Tap twd Dist 1500 near 1/14 or 1.1 mi from Dist 1500 tap twd ElDorado PS near 19/315, +/- 3 mi; flashed insulator at 19/316 found, will replace at later date</t>
  </si>
  <si>
    <t>INT-09236</t>
  </si>
  <si>
    <t>001/014</t>
  </si>
  <si>
    <t>Forced - 02/07/17, 2317 RockCreek-Poe de-energized for voltage control; 02/10/17, 0637 line returned to service</t>
  </si>
  <si>
    <t>T17-003742</t>
  </si>
  <si>
    <t>Relayed - 02/08/17, 0158 Moraga-Oakland#1 relayed, tested NG; no customers interrupted; weather cloudy; B-C fault 2.33 mi from Moraga near 002/015, +/-1.5 mi; 1027 line returned to service, no trouble found, but eucalyptus trees in area, suspect tree contact</t>
  </si>
  <si>
    <t>INT-09237</t>
  </si>
  <si>
    <t>002/015</t>
  </si>
  <si>
    <t>Relayed - 02/08/17, 1502 Christie-WP relayed, tested OK; MOM KinderMorgan &amp; Urich; ECCO Services separated on trouble; storm; A-B fault 9.50 mi from Christie near 09/146, +/-3.5 mi; 1537 ECCO Services paralleled; patrol found bird bet 9/149-150</t>
  </si>
  <si>
    <t>INT-09239</t>
  </si>
  <si>
    <t>009/146</t>
  </si>
  <si>
    <t>Relayed - 02/08/17, 1829 SaltSprings-TigerCreek relayed, tested NG; SaltSpringsPH separated; SUS SaltSprings (CESO=2,978; CMIN=202,740), SpicerMeadows &amp; KMGreen; overcast; A-B-C fault 9.3 mi from TC near 7/61, +/-4 mi; patrol delayed no access, contacted Hydro for help; 02/09 @ 1308 to 02/10 @ 1724 SS-TC cleared to remove tree &amp; re-attach single span of ET wire down bet 7/61-62; path NOT restored due to SCADA out at SS; due to access problems, switchmen to be flown into TC for return of line; 02/11/17, 1408 SS-TC normal</t>
  </si>
  <si>
    <t>INT-09240</t>
  </si>
  <si>
    <t>007/061</t>
  </si>
  <si>
    <t xml:space="preserve">Relayed - 02/08/17, 2044 Colgate-RioOso open-ended after RioOso CB-332 tripped, reclosed by autos; no customers interrupted; rain; set B SEL-321 relay failure, fault 0 mi from RO, +/- 0.25 mi; </t>
  </si>
  <si>
    <t>INT-09242</t>
  </si>
  <si>
    <t>0 mi from R.O.</t>
  </si>
  <si>
    <t>ETL.7080</t>
  </si>
  <si>
    <t>Relayed - 2/09/17, 0604 HumboldtBay-Humboldt#1 60kV relayed, tested NG; no customers interrupted;  rain; A-B-C fault 1.3 mi from Humboldt near 6/8, +/- 0.5 mi; 1148 to 1526 Humboldt-HumboldtJct section cleared to remove tree from line bet 6/8-9</t>
  </si>
  <si>
    <t>INT-09243</t>
  </si>
  <si>
    <t>006/008</t>
  </si>
  <si>
    <t>Forced - 2/09/17, 1359 Copus-OldRiver open ended after Copus CB-42 forced out due to a failed breaker failure relay (older Basler relay which is on list to replace per System Protection); no customers interrupted; ETOR 02/10/17</t>
  </si>
  <si>
    <t>T17-003891</t>
  </si>
  <si>
    <t>Relayed -2/09/17, 1522 MercedFalls-Exchequer relayed, tested OK; MOM McSwain PH (offline); rain; B-G fault 2.7 mi from ExchequerPH twd MF near 010/005, +/- 1.5 mi; patrol found flashed insulators at 010/005, LCN created to replace</t>
  </si>
  <si>
    <t>INT-09248</t>
  </si>
  <si>
    <t>010/005</t>
  </si>
  <si>
    <t>Relayed - 2/09/17, 1604 Mendo-Willits-FtBragg relayed, tested NG; auto test from Mendo CB-52 did not function correctly; no customers interrupted; wind, rain; A-B-C fault 11.1 mi from FB to Mendo near 31/004, +/- 2 mi; 1911 line manually tested NG; 2248 line cleared to replace broken pole 29/2 &amp; 3 phases of ET wire down bet poles 29/1-5 &amp; 31/3-4 due to tree failure; 02/11/17, 1956 line returned to service</t>
  </si>
  <si>
    <t>INT-09254</t>
  </si>
  <si>
    <t>031/004</t>
  </si>
  <si>
    <t>Relayed - 02/09/17, 1701 LeGrand-Chowchilla relayed, tested OK; Chowchilla #2 &amp; #3 cogens separated on trouble; MOM Certainteed; wind, rain; C-G fault 3.1 mi from LeGrand near 042/009, +/- 2 mi; air patrol found evidence of lightning strike hitting 42/8, 42/9 &amp; 43/1, no damage to insulators; GIS shows coincident lightning strike in area</t>
  </si>
  <si>
    <t>INT-09249</t>
  </si>
  <si>
    <t>042/009</t>
  </si>
  <si>
    <t>Relayed - 02/09/17, 1749 MtnGateJct-Cascade relayed, tested OK; on trouble Delta-MtnGateJct de-energized; MOM Antler (CEMO=9657) &amp; MountainGate; rain; 2202 Delta-MtnGateJct (Antler-Delta section) energized; patrol found flashed insulator at 005/044, LCN created to replace</t>
  </si>
  <si>
    <t>INT-09250b</t>
  </si>
  <si>
    <t>INT-09250a</t>
  </si>
  <si>
    <t>Relayed - 02/10/17, 0026 Pit#3-CarberrySS 230kV relayed, did not test as designed; no customers interrupted; rain; 0101 line manually tested OK, returned to service; B-C fault 0.5 mi from Pit#3 PH near twr 0/2, +/- 0.5 mi; mudslide due to accumulated rains at structure 0/1 caused tree to contact line</t>
  </si>
  <si>
    <t>INT-09253</t>
  </si>
  <si>
    <t>Relayed - 02/10/17, 0251 DelMonte-Viejo relayed, tested OK; MOM Hatton (CEMO=5,254); rain; B-G fault 1.5 mi from Viejo near 005/132, +/- 1 mi; patrol conducted, no cause or damage found</t>
  </si>
  <si>
    <t>INT-09255</t>
  </si>
  <si>
    <t>005/132</t>
  </si>
  <si>
    <t>Relayed - 02/10/17, 0358 Peabody-BirdsLandingSS relayed, tested OK; no customers interrupted; rain; B-G fault 1.2 mi from BirdsLandingSS near twr 18/124, +/- 1 mi; patrol conducted, no cause or damage found</t>
  </si>
  <si>
    <t>INT-09258</t>
  </si>
  <si>
    <t>018/124</t>
  </si>
  <si>
    <t>Forced - 02/10/17, 0722; Caribou-Palermo open-ended after  Caribou CB-112 forced out for operational setups in preparation for Oroville Dam emergency spillway operation; ETOR 02/15/17; 02/24/17, 2058 Caribou-Palermo returned to service; 06/27/17, 1415 TM-RioOso 230kV returned to service after repairs from Oroville Dam spillway failure; 1430 TM-Palermo 230kV returned normal; COI limited to 4,475MW n2s &amp; 3,000MW s2n (no change); 1450 Caribou-Palermo 115kV returned normal; 1606 Marble tie paralleled; from trouble on 02/10/17 at 0719</t>
  </si>
  <si>
    <t>T17-003862a</t>
  </si>
  <si>
    <t>Forced - 02/10/17, 0751 TM-RioOso 230kV forced out in preparation for Oroville Dam emergency spillway operation; no customers interrupted; ETOR 03/01/17; updated ETOR per System Dispatch 06/30/17 (TOTL  #T17-003862); 06/27/17, 1415 TM-RioOso 230kV returned to service after repairs from Oroville Dam spillway failure; 1430 TM-Palermo 230kV returned normal; COI limited to 4,475MW n2s &amp; 3,000MW s2n (no change); 1450 Caribou-Palermo 115kV returned normal; 1606 Marble tie paralleled; from trouble on 02/10/17 at 0719</t>
  </si>
  <si>
    <t>T17-003862</t>
  </si>
  <si>
    <t>Forced - 02/10/17, 0805 TM-Palermo forced out to prepare for Oroville Dam emergency spillway operation; no customers interrupted; ETOR 03/01; 02/24/17, 2035 TM-Palermo returned to service; 06/27/17, 1415 TM-RioOso 230kV returned to service after repairs from Oroville Dam spillway failure; 1430 TM-Palermo 230kV returned normal; COI limited to 4,475MW n2s &amp; 3,000MW s2n (no change); 1450 Caribou-Palermo 115kV returned normal; 1606 Marble tie paralleled; from trouble on 02/10/17 at 0719</t>
  </si>
  <si>
    <t>T17-003858</t>
  </si>
  <si>
    <t>Relayed - 02/10/17, 0953 Glenn#1 relayed, tested OK; MOM ElkCreek (CEMO=932), WillowsA (3,185) &amp; StonyGorge (offline); weather clear; B-G fault 11.9 mi from WillowsA twd Delevan SW-17 near 030/647, +/- 2 mi; patrol found flashed insulator at structure 30/648, LCN created to replace</t>
  </si>
  <si>
    <t>INT-09259</t>
  </si>
  <si>
    <t>030/647</t>
  </si>
  <si>
    <t>Forced - 02/10/17, 1322 RockCreek-Poe de-energized for voltage control; no customers interrupted; 02/13/17, 0803 line returned to service</t>
  </si>
  <si>
    <t>T17-003970</t>
  </si>
  <si>
    <t>Forced - 02/10/17, 1419 Poe-RioOso de-energized for voltage control; no customers interrupted; 02/13/17, 0824 line returned to service</t>
  </si>
  <si>
    <t>T17-003984</t>
  </si>
  <si>
    <t>Forced - 02/10/17, 1757 WestSacto-Brighton forced out (RioOso-WS also forced out) for safety due to leaning twr 9/61 due to flooding, unstable ground conditions; Union Pacific reports train on top of 6 phases of ET wire down w/ no injuries; 02/11/17, 1152 Woodland-Davis returned from sched work to provide a 2nd source to Davis; ETOR 03/24; 04/03/17, 2009 WS-Brighton returned to service after replacing towers 9/62, 9/61 &amp; 9/60; also replaced conductor bet the half span bet towers 9/59-60 &amp; the other half span bet towers 9/62-63</t>
  </si>
  <si>
    <t>T17-004000</t>
  </si>
  <si>
    <t>Forced - 02/10/17, 1809 RioOso-WestSacto forced out for safety (WS-Brighton also forced out) due to leaning twr 9/61, tower in water; ET wire down across railroad tracks per Union Pacific; 02/11/17, 1152 Woodland-Davis returned to service from sched work to provide a 2nd source to Davis; ETOR 03/24; 04/03/17, 2027 RO-WSacto returned to service after replacing towers 9/62, 9/61 &amp; 9/60; also replaced conductor bet the half span bet towers 9/59-60 &amp; the other half span bet towers 9/62-63; from trouble on 02/10/17 at 1809</t>
  </si>
  <si>
    <t>T17-004001</t>
  </si>
  <si>
    <t>Forced - 02/11/17, 1220 to 1223 RioOso-Nicolaus 115kV de-energized for voltage control</t>
  </si>
  <si>
    <t xml:space="preserve">Relayed - 02/11/17, 1750 &amp; 1834 Spaulding-Summit relayed, tested OK; MOM CiscoGrove, Tamarack (CEMO=644) &amp; Summit (1,346); weather clear; A-B fault 17 mi from Spaulding PH near 017/533, +/- 2 mi; </t>
  </si>
  <si>
    <t>INT-09264</t>
  </si>
  <si>
    <t>017/533</t>
  </si>
  <si>
    <t>INT-09265</t>
  </si>
  <si>
    <t>Relayed - 02/12/17, 1025 Soledad #2 relayed, manually tested OK; MOM Camphora (CEMO=219); weather clear; A-B-C fault 2.6 mi from Gonzales twd ChularJct 10/196, +/- 1 mi; patrol found &amp; removed mylar balloon on Gonzales Tap between structures 6/2-3</t>
  </si>
  <si>
    <t>INT-09266</t>
  </si>
  <si>
    <t>010/196</t>
  </si>
  <si>
    <t>Forced - 02/12/17, 1501 H-Z#2-230kV cable forced out from scheduled work to inspect &amp; repair CCVT connections; 02/14/17, 2238 H-Z2cable returned to service</t>
  </si>
  <si>
    <t>T17-004022</t>
  </si>
  <si>
    <t>Relayed - 02/12/17, 1519 Reedley-Orosi relayed, tested OK; MOM Sand Creek (CEMO=1,662) &amp; Dunlap (1,654); weather clear; A-G fault 1 mi from Dunlap near 15/003, +/- 5 mi; Dunlap Tap subsequently forced out on 02/13 @ 2231 to re-attach floator at pole 14/6 &amp; replace blown insulators at pole 14/6-8</t>
  </si>
  <si>
    <t>INT-09267</t>
  </si>
  <si>
    <t>015/003</t>
  </si>
  <si>
    <t>Relayed - 02/13/17, 0035 VS#2 relayed, did not test; Pardee PH separated; 0058 line manually tested line NG; C-G fault 14 mi from VS near 13/255, +/- 4 mi; 1007 to 1721 PardeeJct-HarneyLane cleared to replace insulators &amp; re-attached ET wire down at pole 15/290; 1013 Pardee PH paralleled</t>
  </si>
  <si>
    <t>INT-09268</t>
  </si>
  <si>
    <t>013/255</t>
  </si>
  <si>
    <t>Relayed - 02/13/17, 0948 Kilarc-CedarCreek relayed, tested OK; no customers interrupted as CC already offloaded for sched work; MOM Kilarc &amp; CloverCreek PHs (both reported to be offline); no fault locating relays installed at Kilarc; patrol found a tree struck line at pole 4/100, no damage to pole or line</t>
  </si>
  <si>
    <t>INT-09271</t>
  </si>
  <si>
    <t>Forced - 02/13/17, 1501 Colgate-Palermo 60kV open-ended after ColgateSS CB-32 forced out per OE recommendation (RTCA mitigation); ETOR 03/06/17</t>
  </si>
  <si>
    <t>T17-004063</t>
  </si>
  <si>
    <t>Forced - 02/13/17, 2231 Dunlap tap (taps off Reedley-Orosi that relayed, tested OK yesterday) forced out to re-attach floator at pole 14/6 &amp; replace blown insulators at pole 14/6-8; SUS Dunlap (CESO=1,654; CMIN=573,938); 02/14/17, 0337 Dunlap tap returned to service restoring Dunlap</t>
  </si>
  <si>
    <t>T17-004077</t>
  </si>
  <si>
    <t>Relayed - 02/14/17, 0400 AlmendraJct-Nicolaus relayed, tested NG; SUS Tudor (CESO=617; CMIN=98,103) &amp; Barry (1,178; 274,558); weather clear; no ED backties available; A-B fault 7.9 mi from Tudor twd Barry near 7/149 (matches reported carpole @ 7/148), +/- 1 mi; 0639 ENicolaus-Tudor returned restoring Tudor; 0649 to 1913 Barry-Tudor cleared to replace poles 6/147, 7/148 &amp; 7/149 damaged due to car pole accident at 7/148; 0703 AlmendraJct-Barry returned restoring Barry</t>
  </si>
  <si>
    <t>INT-09274</t>
  </si>
  <si>
    <t>007/149</t>
  </si>
  <si>
    <t>Forced - 02/14/17, 0655 to 1637 Salado-Newman#2 (PattersonJct-CrowsLdgSS) forced out to replace pole 2/17 damaged by earlier car pole accident; no customers interrupted</t>
  </si>
  <si>
    <t>T17-004090</t>
  </si>
  <si>
    <t>Scheduled - 02/14/17, 0832 Tesla 500/230kV BK-2 removed from service for COMPLETE 4 YR MECH SERVICE ON CB 292, COMPLETE ANNUAL INSPECTION ON TESLA 13.8KV REACTORS 1301-1302-1303 &amp; 1304 &amp; ADD OIL TO 13.8KV REGS; sched rtn 02/16/17; 02/16/17, 1536 Tesla BK-2 returned to service</t>
  </si>
  <si>
    <t xml:space="preserve">T17-000276 </t>
  </si>
  <si>
    <t>Relayed - 02/14/17, 0900 Pease-Marysville-Harter open-ended after Marysville CB-82 tripped due to low SF-6 gas indication; Marysville 60kV bus sects E, F, #1&amp;#3-60/12kV xfmrs &amp; Nicolaus-Marysville de-energized; SUS Marysville (CESO=8,854; CMIN=394,896) &amp; Plumas (3,669; 198,126); weather clear; Marysville single sourced as Smartsville-Marysville cleared due to local flooding &amp; Nicolaus-Marysville cleared due to the E-Nicolaus bus work; 0932 Calif State Opns Center granted PG&amp;E immediate access to Oroville &amp; Marysville (evacuated due to recent "atmospheric river" rains &amp; potential failure of Oroville Dam,  so first 30 min approved as non-restorable); 0955 T-man &amp; stn electrician onsite; 1013 Elec Techs on site; 1022 Marysville sect E energized &amp; Pease-Marysville-Harter returned normal; 1023 Marysville bus sect F energized restoring Marysville #3 xfmr; 1024 Nicolaus-Marysville energized restoring Plumas; 1029 Marysville #1 xfmr restored; CAP=112598842</t>
  </si>
  <si>
    <t>INT-09275b</t>
  </si>
  <si>
    <t>Relayed - 02/14/17, 0900 Pease-Marysville-Harter open-ended after Marysville CB-82 tripped due to low SF-6 gas indication; Marysville 60kV bus sects E, F, #1&amp;#3-60/12kV xfmrs &amp; Nicolaus-Marysville de-energized; SUS Marysville (CESO=8,854; CMIN=394,896) &amp; Plumas (3,669; 198,126); weather clear; Marysville single sourced as Smartsville-Marysville cleared due to local flooding &amp; Nicolaus-Marysville cleared due to the E-Nicolaus bus work; 0932 Calif State Opns Center granted PG&amp;E immediate access to Oroville &amp; Marysville (evacuated due to recent "atmospheric river" rains &amp; potential failure of Oroville Dam,  so first 30 min approved as non-restorable); 0955 T-man &amp; stn electrician onsite; 1013 Elec Techs on site; 1022 Marysville sect E energized &amp; Pease-Marysville-Harter returned normal; 1023 Marysville bus sect F energized restoring Marysville #3 xfmr; 1024 Nicolaus-Marysville energized restoring Plumas; 1029 Marysville #1 xfmr restored; CAP ER=112598842</t>
  </si>
  <si>
    <t>INT-09275a</t>
  </si>
  <si>
    <t>Relayed - 02/15/17, 1942 EssexJct-Arcata-Fairhaven relayed, tested OK; on the trouble EssexJct-Orick &amp; BlueLake 60kV tap de-energized; MOM BlueLake (CEMO=1,978), Trinidad (1,491), Big Lagoon (146), Orick (355), Blue Chip Mill, Simpson Korbel &amp; Blue Lake Power (offline); rain; C-G fault 1.0 mi from ArcataJct twd JanesCreekJct near pole 1/0 or 1.3 mi from ArcataJct twd Fairhaven near pole 1/7, +/- 2 mi; patrol found no cause, no damage</t>
  </si>
  <si>
    <t>INT-09280</t>
  </si>
  <si>
    <t>001/007</t>
  </si>
  <si>
    <t>Forced - 02/15/17, 2002 Coppermine-TivyValley forced out to replace sheered pole 10/18 from car pole accident; no customers interrupted; weather cloudy; 02/16/17, 0345 line returned to service</t>
  </si>
  <si>
    <t>T17-004297</t>
  </si>
  <si>
    <t>Relayed - 02/15/17, 2257 Salinas-FortOrd#2 relayed, tested NG; no customers interrupted; weather clear; found 5 spans of ET wire down between 5/7-6/4; apparent conductor failure but sent to ATS to verify; A-C fault 4.0 mi from FO near 03/06, +/- 1.0 mi; 02/16/17, 1829 line returned to service</t>
  </si>
  <si>
    <t>INT-09281</t>
  </si>
  <si>
    <t>003/006</t>
  </si>
  <si>
    <t>Relayed - 02/16/17, 0058 Pit#3-Pit#1 230kV relayed, tested OK; SPI Burney &amp; Burney Forest Products separated on the trouble, both have been given the OK to parallel; rain; A-G fault 8.5 mi from Pit#3 PH near tower 8/68, +/- 2 mi; 0115 SPI Burney paralleled.  0126 Burney Forest Products paralleled; ground patrol found nothing</t>
  </si>
  <si>
    <t>INT-09282</t>
  </si>
  <si>
    <t>008/068</t>
  </si>
  <si>
    <t>Relayed - 02/16/17, 0339 Caribou-Westwood  relayed, tested OK, but Westwood CB-22 remained open by design due to LMUD maintaining local load; on the trouble HoneyLake Pwr islanded feeding LMUD &amp; HamiltonBranch-Chester de-energized; MOM BigMeadows (CEMO=1,677), HamBranch (2,344), Chester (1,649) &amp; CollinsPine;  rain; 0424  HoneyLake Pwr forced offline to close Westwood CB-22; MOM LMUD; 0425 Caribou Westwood normal restoring LMUD; 0432 HoneyLake paralleled; B-C fault 2.8 mi from Caribou (based on data from Westwood only) near 002/053, +/- 2 mi; tree top at 002/057 had broken</t>
  </si>
  <si>
    <t>INT-09283a</t>
  </si>
  <si>
    <t>002/053</t>
  </si>
  <si>
    <t>INT-09283b</t>
  </si>
  <si>
    <t>Relayed - 02/16/17, 0642 Stanislaus-Manteca#2 relayed, tested OK; no customers interrupted; rain; C-G fault 1.4 mi from Manteca near 52/330, +/- 4 mi; patrol found no cause</t>
  </si>
  <si>
    <t>INT-09284</t>
  </si>
  <si>
    <t>052/330</t>
  </si>
  <si>
    <t>Relayed - 02/17/17, 0535 Watsonville-Salinas open ended after Watsonville CB-42 tripped, reclosed by automatics; WATSONVILLE TO ANZAR JCT SW 59 SECT DE-ENERGIZED (loss of SCADA precluded immediate recognition by Operations of this section outage); rain, strong winds; C-G fault 8 mi from Salinas near 018/229, +/-2 mi; SUS GraniteRock &amp; Brigitano; wind, rain; 1806 Salinas-GraniteRockJct manually tested OK restoring GraniteRock &amp; Brigitano; found trees in conductor &amp; repaired ET wire down bet 5/76-78; 02/19/17, 1758 line normal</t>
  </si>
  <si>
    <t>INT-09286</t>
  </si>
  <si>
    <t>018/229</t>
  </si>
  <si>
    <t>Relayed - 02/17/17, 0542 &amp; 0759 CHCSS-Salinas-Soledad#2 relayed, tested OK; no customers interrupted; rain, strong winds; A-B fault 3.5 mi from CHCSS near 41/260, near SW 117 &amp; 119, +/- 2 mi; down tree found at structure 39/249</t>
  </si>
  <si>
    <t>INT-09287</t>
  </si>
  <si>
    <t>041/260</t>
  </si>
  <si>
    <t>Relayed - 02/17/17, 0550 Salinas-Firestone#2 relayed, tested NG; SUS Spence (CESO=114; CMIN=128,136) &amp; IndustrialAcres (2,615; 313,800); strong winds, rain; A-B-C fault 2.25 mi from SpenceJct near 5/137; 0558 Firestone-Spence manually tested NG; 0726 Salinas-SpenceJct manually tested OK restoring IA; 0958 Firestone-SpenceJct cleared to repair blown jumper on Spence SW-21 &amp; replace NG poles 7/183 &amp; 7/184; restoration delayed due to storm; 2209 Firestone-SpenceJct energized restoring Spence; 03/03/17, 1300 Spence-SpenceJct returned to service, line normal</t>
  </si>
  <si>
    <t>INT-09288</t>
  </si>
  <si>
    <t>005/137</t>
  </si>
  <si>
    <t>Relayed - 02/17/17, 0730 Laureles-Otter relayed, tested OK; MOM Otter (CEMO=1,111); rain, strong winds; A-G fault 2 mi from Otter near 013/011, +/-1 mi; no cause found after air patrol</t>
  </si>
  <si>
    <t>013/011</t>
  </si>
  <si>
    <t>Relayed - 02/17/17, 0757, 0759 &amp; 0816 ML-DelMonte #1&amp;#2-115kV relayed tested OK; on the trouble DelMonte 115kV main &amp; aux busses, DelMonte 60kV main &amp; aux busses, FortOrd #1&amp;#2-60kV busses, DelMonte #4&amp;#5-115/60kV xfmrs, Viejo-Monterey, DelMonte-Viejo, DelMonte-Monterey, DelMonte-FortOrd #1&amp;#2-60kV lines de-energized; MOM Castroville, DelMonte, NavySchool, Monterey, Viejo, Hatton, Monterey Navy Lab &amp; FortOrd; wind, rain</t>
  </si>
  <si>
    <t>INT-09310</t>
  </si>
  <si>
    <t>Relayed - 02/17/17, 0803 ML-DelMonte#2 relayed, tested NG; on the trouble Del Monte 115kV main &amp; aux busses, DelMonte 60kV main &amp; aux busses &amp; FortOrd #1 &amp; #2-60kV busses, DelMonte #4 &amp; #5-115/60kV xfmrs, Viejo-Monterey, DelMonte-Viejo, DelMonte-Monterey, DelMonte-FortOrd #1 &amp; #2 de-energized; SUS DelMonte (CESO=22,268; CMIN=1,425,152), NavySchool, Monterey, Viejo (17,464; 4,567,197), Hatton, MontereyNavy Lab &amp; FortOrd; wind, rain; 0811 DelMonte 115kV main &amp; aux busses, DelMonte 60kV main &amp; aux busses &amp; FortOrd #1 &amp; #2-60kV busses, DelMonte #4 &amp; #5-115/60kV xfmrs, Monterey-Viejo, DelMonte-Viejo, DelMonte-Monterey, DelMonte-FortOrd #1 &amp; #2-energized restoring DelMonte, NavySchool, Monterey, Viejo, Hatton, MontereyNavy Lab &amp; FtOrd</t>
  </si>
  <si>
    <t>Relayed - 02/17/17, 0803 ML-DelMonte#1-115kV relayed, tested NG; SUS Castroville (CESO=786; CMIN=745,273); 0810 line manually tested OK restoring Castroville</t>
  </si>
  <si>
    <t xml:space="preserve">Relayed - 02/17/17, 0819 ML-DelMonte#1 relayed, tested NG; SUS Castroville (already out from previous relay 16 mins earlier at 0803); wind, rain; ML-DM#2 being cleared to remove tree that failed outside station and fell across station fence on Castroville CS-146 to allow restoration of Castroville from the ML-DM#1; 1853 Castroville transferred to alt ET source; 1904 line normal </t>
  </si>
  <si>
    <t>Relayed - 02/17/17, 0819, 0822, 0831 &amp; 0857 ML-DelMonte#2 relayed, tested OK; on the trouble DelMonte 115kV main &amp; aux busses, DelMonte 60kV main &amp; aux busses &amp; FortOrd #1 &amp; #2-60kV busses, DelMonte #4 &amp; #5-115/60kV xfmrs, Viejo-Monterey, DelMonte-Viejo, DelMonte-Monterey, DelMonte-FortOrd #1 &amp; #2-de-energized; MOM DelMonte, NavySchool, Monterey, Viejo, Hatton, MontereyNavy Lab &amp; FortOrd; wind, rain</t>
  </si>
  <si>
    <t>Relayed - 02/17/17, 0830 Salinas-Laureles relayed, tested OK; Laureles-Otter de-energized on the trouble; MOM ReservationRoad, Laureles &amp; Otter; wind, rain; 6/149 flashed non-ceramic insulators found; LCN created; line relayed &amp; tested NG 12 mins later; per ILIS 17-0022003 there was a tree failure 11 spans out of Otter that de-energized distribution underbuild as well as ET OH</t>
  </si>
  <si>
    <t>INT-09294b</t>
  </si>
  <si>
    <t>Relayed - 02/17/17, 0830 Salinas-Laureles relayed, tested OK; Laureles-Otter de-energized on the trouble; MOM ReservationRoad, Laureles &amp; Otter; wind, rain; 6/149 flashed non-ceramic insulators found; LCN created</t>
  </si>
  <si>
    <t>INT-09294a</t>
  </si>
  <si>
    <t>Relayed - 02/17/17, 0842 Laureles-Otter relayed, tested NG; SUS Otter (CESO=1,111; CMIN=xx,xxx); wind, rain; 1020 line manually tested OK, Otter restored; B-G fault 5.7 mi from Salinas twd Laureles (Salinas-Laureles line) near 004/114, +/- 1 mi; 1020 line manually tested OK restoring Otter; no cause found after air patrol; per ILIS 17-0022003 there was a tree failure 11 spans out of Otter that de-energized distribution underbuild as well as ET OH</t>
  </si>
  <si>
    <t>INT-09294</t>
  </si>
  <si>
    <t>004/114</t>
  </si>
  <si>
    <t>Relayed - 02/17/17, 0855 Tesla-Salado-Manteca relayed, tested NG; SUS IngramCreek; wind, rain, declared MED; 0940 Tesla-SaladoJct manually tested OK;  B-G evolving to A-B-G fault 10 mi from Manteca near A31/248, +/- 2mi; 1008 IngramJct-Manteca cleared to repair two towers down A30/247 &amp; A31/248 plus three spans of ET wire down on ground bet A30/246-249; no access at this time; ETOR 03/01; 08/14/17, 1044 Tesla-Salado-Manteca (Manteca to IngramCreekJct) returned normal after repairing down twrs A30/247 &amp; A31/248 &amp; ET WD bet twrs A30/246 &amp; A31/249</t>
  </si>
  <si>
    <t>INT-09291</t>
  </si>
  <si>
    <t>A31/248</t>
  </si>
  <si>
    <t>Relayed - 02/17/17, 0951 Tesla-StocktonCogen relayed, tested OK; RiponCogen &amp; ThermalEnergy separated; wind, rain, declared MED; MOM TeslaMotors; A-G (multi-terminal line) fault 22.5 mi from Tesla on SimpsonPaper tap near 022/012 or 20.5 mi from Tesla on bet SimpsonPaper tap &amp; TeslaMotors near 001/115, +/- 3 mi; 1158 ThermalEnergy paralleled; 1538 Ripon Cogen paralleled</t>
  </si>
  <si>
    <t>INT-09295a</t>
  </si>
  <si>
    <t>022/012</t>
  </si>
  <si>
    <t>Relayed - 02/17/17, 0954 Tesla-StocktonCogen relayed, tested NG; SUS RiponCogen, ThermalEnergy &amp; TeslaMotors; wind, rain, declared MED; reports of 12kV conductor on ground that got into 115kV at tower A22/410 &amp; 22/5 guy wire; 1151 line restored to service; 1532 Tesla-StocktonCogen full normal after removing 12kV from line</t>
  </si>
  <si>
    <t>INT-09295b</t>
  </si>
  <si>
    <t>Relayed - 02/17/17, 1000 Wilson-LeGrand relayed, tested NG; no customers interrupted; wind, rain (declared MED); B-G fault 7 mi from Wilson near 007/002, +/- 2 mi; 1636 to 2329 line cleared to repair ET wire down &amp; replace pole 006/009</t>
  </si>
  <si>
    <t>INT-09293</t>
  </si>
  <si>
    <t>BK1_Wilson</t>
  </si>
  <si>
    <t>Relayed - 02/17/17, 1000 Wilson#1-230/115kV xfmr relayed, tested OK, coincident with the relay, test NG of Wilson-LeGrand due to pole &amp; transmission conductor down; no customer interrupted; wind, rain (declared MED)</t>
  </si>
  <si>
    <t>INT-09293a</t>
  </si>
  <si>
    <t>Relayed - 02/17/17, 1029 Newark-Ames#2-115kV relayed, tested OK; no customers interrupted; wind, rain, declared MED; B-G evolving to A-B-G fault 0.1 mi from Newark near 000/001 (fault loc agrees w/ initial reports from field), +/- 0.8 mi; line subsequently forced out at 1251 to repair open jumper at 1st twr out of Newark</t>
  </si>
  <si>
    <t>INT-09305</t>
  </si>
  <si>
    <t>Forced - 02/17/17, 1056 to 1240 TM-Vaca 500kV de-energized for safety during switching out of damaged 500kV CAP BK#3 at Table; no additional COI limitations prior to this force out, 0929, 0931 &amp; 0933 TM-Vaca had relayed by single pole (not a path interruption per System Protection but rather a phase interruption) &amp; tested OK due to series CAP BK contamination</t>
  </si>
  <si>
    <t>T17-004403</t>
  </si>
  <si>
    <t>Relayed - 02/17/17, 1110 Arco-Cholame relayed, tested NG; Arco-BerrendaJct manually tested OK; MOM DevilsDen (CEMO=110), BerrendaA &amp; BerrendaC; SUS Cholame (CESO=942; CMIN= 1,594,806); wind, rain &amp; no alt ET source; declared MED; area inaccessible; A-G fault 6.2 mi from Cholame near 020/191, +/-1 mi; found pole 18/182 broke 20' above ground (date nail showed 1986) &amp; ET wire down (center phase conductor broken) due to high winds; 2258 CholameJct-Cholame cleared; 02/18/17, 1255 line returned to service</t>
  </si>
  <si>
    <t>INT-09302</t>
  </si>
  <si>
    <t>020/191</t>
  </si>
  <si>
    <t xml:space="preserve">Relayed - 02/17/17, 1126 SAN JOSE A-SAN JOSE B 115kV relayed, tested OK; no customers affected; wind, rain, declared MED; B-G fault 0.87 mi from San Jose B near 000/007A, +/- 0.5 mi; </t>
  </si>
  <si>
    <t>INT-09303</t>
  </si>
  <si>
    <t>000/007A</t>
  </si>
  <si>
    <t>Relayed - 02/17/17, 1212 Elk-Gualala relayed, tested OK; MOM PtArena (CEMO=840) &amp; Garcia (10); wind, rain, declared MED; line subsequently forced out due to single phasing</t>
  </si>
  <si>
    <t>INT-09307a</t>
  </si>
  <si>
    <t>051/006</t>
  </si>
  <si>
    <t>Forced - 02/17/17, 1223 Elk-Gualala forced out due to single phase condition; wind, rain, declared MED; SUS PtArena (CESO=897; CMIN=8,073) &amp; Garcia (10; 90); 1232 Gualala-PtArena energized restoring all customers; A-C fault 14.4 mi from Elk near pole 51/6, +/- 2 mi; 1724 Elk-PtArenaJct cleared to effect repairs; 02/18/17, 0534 line returned to service after repairing ET wire down &amp; replacing broken pole 48/11</t>
  </si>
  <si>
    <t>INT-09307</t>
  </si>
  <si>
    <t>Forced - 02/17/17, 1251 to 1745 Newark-Ames#2 forced out to repair open jumper at tower 0/1 out of Newark Sub; no customers interrupted</t>
  </si>
  <si>
    <t>T17-004420</t>
  </si>
  <si>
    <t>Relayed - 02/17/17, 1504 Schindler-Coalinga#2 relayed, tested NG; SUS Pleasant Valley Pumps &amp; Paige PV (off line); wind, rain; A-B-C fault; 1903 Coalinga-PleasantValley Jct manually tested OK restoring Pleasant Valley Pumps; 02/18/17, 1430 line returned to service after repairing ET wire down &amp; replacing downed poles 1/16, 1/17, 1/18, 2/1, 2/2, 2/3 &amp; 2/4 due to high winds</t>
  </si>
  <si>
    <t>INT-09315</t>
  </si>
  <si>
    <t>Relayed - 02/17/17, 1552 Donnells-Curtis relayed, tested NG; SUS Mi-wuk (CESO=8,186; CMIN=1,090,696), SPI-Sonora, Spring Gap (1,689; 587,772), SandBar PH, SpringGap PH, Beardsly PH &amp; Donnells PH; wind, rain; 1552 Curtis-Miwuk section tested NG; 1626 Curtis-MiwukJct section tested NG; B-G fault 6.5 mi from Curtis near 20/004, +/- 3 mi; 1700 found tree in wire w/ ET wire down bet poles 21/2-3; all 3 phases on ground bet Miwuk 119 &amp; Fibreboard 187; Spring Gap unable to serve local load; 1812 Curtis-FiberboardJct manually tested OK restoring Fiberboard; 1909 Miwuk restored via ED back ties; 2140 line returned to service after tree removed from conductor bet poles 21/2-3 restoring Spring Gap PH, Sand Bar PH, Beardsly PH, Donnells PH &amp; Spring Gap</t>
  </si>
  <si>
    <t>INT-09316</t>
  </si>
  <si>
    <t>020/004</t>
  </si>
  <si>
    <t xml:space="preserve">Relayed - 02/17/17, 1615 Exchequer-Yosemite relayed, tested OK; MOM BearValley(CEMO=2,506), SaxonCreek, IndianFlat (602), Yosemite, Arch rock; wind, rain; B-C fault 12.9 mi from Exchequer PH (bet BearValley &amp; BriceburgJct) near 18/066, +/- 3 mi; </t>
  </si>
  <si>
    <t>INT-09317</t>
  </si>
  <si>
    <t>018/066</t>
  </si>
  <si>
    <t>Relayed - 02/17/17, 1711 Caribou-Westwood relayed, tested NG; SUS BigMeadows (CESO=3,758; CMIN=694,491), HamBranch (2,350; 249,100), Chester (1,654; 175,324), HamBranch PP, Westwood Metering, CollinPine &amp; LMUD; wind, rain, declared MED; 1845 BM-Westwood manually tested OK restoring HamBranch, HamBranch PP, CollinsPine, Westwood Metering and SW STA, LMUD &amp; Chester; 2015 Big Meadows energized restoring Big Meadows; 02/18/17, 0454 line returned to service after replacing 2 insulators at pole 2/56 &amp; removing tree from conductor bet poles 2/57-58; 02/21/17, System Protection reports B-C fault 2.5 mi from Caribou PH near tower 002/052 (almost matches the fault previously found at tower 2/57), +/- 1 mi</t>
  </si>
  <si>
    <t>INT-09320</t>
  </si>
  <si>
    <t>002/052</t>
  </si>
  <si>
    <t>Relayed - 02/17/17, 2243 SutterHomeSS-Lockeford-Lodi relayed, tested OK; MOM NewHope (CEMO=979) &amp; Colony (667); rain, wind, declared MED; A-G evolving to A-C-G (multi-terminal line) fault 12.6 mi from Lockeford near 21/400 on ColonyJct-New Hope section or 11.7 mi from Lockeford near 11/189 on ColonyJct-Lodi section, +/- 3 mi; patrol found no cause, no damage</t>
  </si>
  <si>
    <t>INT-09321</t>
  </si>
  <si>
    <t>021/400</t>
  </si>
  <si>
    <t>Forced - 02/17/17, 2357 Salinas-FO#2 forced out to re-seat FortOrd SW-17 dead; 02/18/17, 0006 line returned to service after crew closed FortOrd SW-17 dead</t>
  </si>
  <si>
    <t>Forced - 02/18/17, 0920 Taft-Cuyama#2 de-energized for safety, pole 16/151 leaning in Cuyama River due to unstable soil, conductor ~3' above water; SUS Cuyama #2-70/21kV xfmr (Cuyama 2101 is UB on this pole &amp; was already dead, hence CMIN=0 for TL); 1125 line cleared bet Taft &amp; Cuyama SW-35; 02/19/17, 1830 line normal after straightening poles 16/152 &amp; 17/153 &amp; re-seating pole 16/151, restoring ET to Cuyama #2-70/21kV xfmr</t>
  </si>
  <si>
    <t>T17-004472</t>
  </si>
  <si>
    <t>Relayed - 02/18/17, 1619 ElkCreek tap relayed, tested NG; SUS ElkCreek (CESO=932; CMIN=1.377,496) &amp; StonyGorge; no back ties for ElkCreek; light rain, declared MED; A-B-C fault 1.66 mi from ElkCreekJct near 001/032 (based on relays from Glenn#1 as ElkCreekJct CB-22 has no fault locating relays), +/- 1 mi; 1923 ElkCreekJct-ClarkValleyRoad cleared to repair 3 phases of ET wire down @ pole 4/78 &amp; broken insulators at pole 4/79; HELICOPTER / DUSTER HIT LINES W/ UNDERBUILD -- this 60kV at this tower is also directly below 230kV; 02/19/17, 1614 ElkCreek tap returned to service restoring ElkCreek; 1645 all customers restored</t>
  </si>
  <si>
    <t>INT-09326</t>
  </si>
  <si>
    <t>001/032</t>
  </si>
  <si>
    <t>Forced - 02/18/17, 1702 Cordelia#1-60kV tap (Tulucay-Napa#1) forced out to reinforce burnt pole 0/6; no customers interrupted; 02/19/17, 0216 tap returned to service</t>
  </si>
  <si>
    <t>T17-004482</t>
  </si>
  <si>
    <t>Relayed - 02/19/17, 1438 MR-Fulton relayed, tested OK; MR-FtRoss &amp; FR-Gualala de-energized; MOM Gualala (CEMO=3,490), Annapolis (230), FtRoss (995), SalmonCreek (1,750), MonteRio (6,406), Mirabel (3,959) &amp; Wohler; rain, declared MED; A-B fault 13.6 mi from Fulton near 013/003, +/- 3 mi</t>
  </si>
  <si>
    <t>INT-09328b</t>
  </si>
  <si>
    <t>INT-09328a</t>
  </si>
  <si>
    <t>INT-09328</t>
  </si>
  <si>
    <t>013/003</t>
  </si>
  <si>
    <t>Common Mode Initiating</t>
  </si>
  <si>
    <t>Relayed - 02/19/17, 2253 Metcalf-GreenValley (GreenValley-MorganHillJct) relayed, tested OK; no customer interruption; rain, declared MED; fault location unavailable, no fault locating relays installed at GV; flashed non-ceramic insulators found at structure 11/76; LCN created</t>
  </si>
  <si>
    <t>INT-09330</t>
  </si>
  <si>
    <t>Relayed - 02/19/17, 2257 FtBragg-Elk relayed, tested OK; MOM BigRiver (CEMO=1,706); rain; A-B fault 10.9 mi from Elk near pole 010/009, +/- 1 mi</t>
  </si>
  <si>
    <t>INT-09329</t>
  </si>
  <si>
    <t>010/009</t>
  </si>
  <si>
    <t>Relayed - 02/19/17, 2349 Humboldt-MC relayed, tested NG; MC-Hoopa also de-energized; MOM MapleCreek (CEMO=143), RussRanch (2), WillowCreek (2,472) &amp; Hoopa (2,049); rain; A-B-C fault 2.5 mi from Humboldt near 2/8, +/- 1 mi; 02/20/17, 2247 Humboldt-MC  returned to service after removing tree at pole 3/0 &amp; replacing ET WD &amp; xarms at poles 2/11 thru 2/13, 2/16, 2/18, 3/1 &amp; 3/0</t>
  </si>
  <si>
    <t>INT-09331</t>
  </si>
  <si>
    <t>002/008</t>
  </si>
  <si>
    <t>INT-09331a</t>
  </si>
  <si>
    <t>Relayed - 02/20/17, 0426 Trinity-MC relayed, tested NG; MC-Hoopa de-energized; SUS Hoopa (CESO=1,561; CMIN=1,230,068), WillowCreek (2,472; 1,947,936), RussRanch (2; 1,576), MapleCreek (385; 136,362), RidgeCabin, Hyampom, GrouseCreek, BigCreek Cogen (offline) &amp; BigBar; rain; 0451 MC-BigBarJct manually tested NG; 0455 Trinity-BigBarJct manually tested OK restoring BigBar; A-B fault 0.0 mi from Hyampom Jct near tower 34/4A, +/- 2 mi; 1132 all MC customers restored via ED back ties; 1506, HyampomJct-RidgeCabin cleared to untangle 2 phases of wrapped conductor at pole 37/0 due to high winds; 1532 BigBar-HyampomJct manually tested OK restoring GrouseCreek, BigCreek &amp; Hyampom; 1655 conductors untangled; 1727 HyampomJct-MC manually tested OK restoring RC &amp; Trinity-MC line; 1731 MC restored; 1735 MC-Hoopa energized restoring RR, WC &amp; Hoopa</t>
  </si>
  <si>
    <t>INT-09332a</t>
  </si>
  <si>
    <t>INT-09332</t>
  </si>
  <si>
    <t>034/04A</t>
  </si>
  <si>
    <t>Relayed - 02/20/17, 0738 PotterValley-Willits relayed, tested OK; no customer interruption; rain, declared MED; B-G fault 2.6 mi from Willits near pole 010/006, +/- 1 mi</t>
  </si>
  <si>
    <t>INT-09333</t>
  </si>
  <si>
    <t>010/006</t>
  </si>
  <si>
    <t>Relayed - 02/20/17, 0940 Mendo-Willits-FtBragg relayed, manually tested OK; no customer interruption; rain, declared MED; B-C fault 0.56 mi from FtBragg near pole 041/009, +/- 1 mi</t>
  </si>
  <si>
    <t>INT-09335</t>
  </si>
  <si>
    <t>041/009</t>
  </si>
  <si>
    <t>Relayed - 02/20/17, 1506 DelMonte-Viejo relayed, tested OK; MOM NavyLab &amp; Hatton (CEMO=4,300); rain, declared MED; B-G fault 0.5 mi from Hatton near 5/126, +/- 1 mi; patrol found flashed insulators at 5/127 due to tree contact; LCN created</t>
  </si>
  <si>
    <t>INT-09337</t>
  </si>
  <si>
    <t>005/126</t>
  </si>
  <si>
    <t>Relayed - 02/20/17, 1918 &amp; 2241 Spaulding-Summit relayed, tested OK; MOM CiscoGrove, Tamarack (CEMO=590) &amp; Summit (988); rain &amp; snow, declared MED; A-C fault 13.6 mi from Spaulding PH near 13/447, +/- 3 mi; A-C fault 0.0 mi from Donner Lake Tap on NV Energy Side, +/- 2 mi; air patrol found no cause</t>
  </si>
  <si>
    <t>INT-09339</t>
  </si>
  <si>
    <t>013/447</t>
  </si>
  <si>
    <t>Relayed - 02/20/17, 1928 MR Fulton relayed, tested NG; declared MED; MR-FtRoss &amp; FtRoss-Gualala de-energized; MOM Gualala (CEMO=3,730); SUS Mirabel (CESO=3,950; CMIN=233,581), Wohler, MonteRio (7,421; 59,789), SalmonCreek (1,750; 22,750), FtRoss (638; 8,294) &amp; Annapolis (200; 2,000); 1940 FR-Gualala energized restoring Annapolis; 1941 MR-FRR energized restoring FR &amp; SC; 1942 MR restored; A-C fault 9.89 mi from Fulton near 009/005, +/- 1 mi; 2027 Fulton-Mirabel manually tested OK restoring Mirabel &amp; Wohler; MR-Mirabel sect remains out due to difficult access; 02/21/17 0232 Mirabel-MR tested OK; 0323 line normal</t>
  </si>
  <si>
    <t>INT-09341</t>
  </si>
  <si>
    <t>009/005</t>
  </si>
  <si>
    <t>INT-09341a</t>
  </si>
  <si>
    <t>INT-09341b</t>
  </si>
  <si>
    <t xml:space="preserve">Relayed - 02/20/17, 2110 Caribou-Palermo relayed, tested OK (and again next a.m. at 0101); MOM Grizzly PH (offline); rain, declared MED; B-A fault 7.9 mi from Caribou near 7/61, +/- 3 mi; </t>
  </si>
  <si>
    <t>INT-09340</t>
  </si>
  <si>
    <t>INT-09342</t>
  </si>
  <si>
    <t xml:space="preserve">Relayed - 02/20/17, 2251 Drum-Summit#1 relayed, tested OK; no customer interruption; snow, rain, declared MED; C-G fault 27.4 mi from Drum near Summit Meter Sta, +/- 10 mi; </t>
  </si>
  <si>
    <t>INT-09343a</t>
  </si>
  <si>
    <t>Summit MS</t>
  </si>
  <si>
    <t>Relayed - 02/20/17, 2255 Drum-Summit #1 relayed, did not test as designed (NV Energy elected not to test); no customer interruption; snow &amp; rain, declared MED; 02/21/17, 1419 Drum-Summit Metering Station manually tested OK; 1426 Drum-Summit Metering Stn relayed, properly did not test; 1428 Drum-Summit #1 (NTruckee-Summit Metering Stn) manually tested OK; 02/22/17, 1020 line cleared to re-attach ET wire down bet poles 22/270 &amp; 23/271 &amp; repair NG guy wire at 25/302 due to tree failure; 02/23/17, 1714 Drum-Summit#1 tested OK, 1720 line returned normal</t>
  </si>
  <si>
    <t>INT-09343b</t>
  </si>
  <si>
    <t>020/240</t>
  </si>
  <si>
    <t>Relayed - 02/20/17, 2357 Colgate-Challenge relayed, tested OK; MOM Dobbins (CEMO=910) &amp; Challenge; wind, rain; B-A fault 3.96 mi from ColgateSS near 3/79, +/- 1 mi; line relayed again at 2359, tested NG, multiple trees in line found</t>
  </si>
  <si>
    <t>INT-09344a</t>
  </si>
  <si>
    <t>003/079</t>
  </si>
  <si>
    <t>Relayed - 02/20/17, 2359 Colgate-Challenge relayed; Colgate-Dobbins manually tested OK; MOM Dobbins (910); SUS Challenge (CESO=1,597; CMIN=433,906); wind, rain; DSO unable to affect back ties at Challenge due to SCADA is down &amp; personnel unable to access; C-G fault 10.81 mi from ColgateSS near 10/188, +/- 1 mi; reports of multiple trees down in area &amp; blocking road, hence very limited accessibility; 02/21/17, 0943 Dobbins-Challenge returned to service restoring ET service to Challenge after removing tree from conductor at pole 4/80, no damage to conductor</t>
  </si>
  <si>
    <t>INT-09344b?</t>
  </si>
  <si>
    <t>010/188</t>
  </si>
  <si>
    <t>Relayed - 02/21/17, 0027 &amp; 0049 HC#1-Westwood relayed, tested OK; MOM Mega, Bogard &amp; Halls Flat; snow, declared MED</t>
  </si>
  <si>
    <t>INT-09345a</t>
  </si>
  <si>
    <t>Relayed - 02/21/17, 0029 Caribou-Westwood relayed, tested NG; HamBranch-Chester de-energized &amp; LMUD separated; SUS BigMeadows (CESO=3,455; CMIN=1,305,990), HamBranch (2,346; 593,538), HamBranchPP &amp; Chester (1,654; 395,306); wind, snow, declared MED; A-B-C fault 3.9 mi from Caribou near twr 003/074, +/- 2 mi; 0414 Westwood-BigMeadows manually tested OK restoring HamBranch, Chester &amp; HamBranchPP; LMUD remains separated by choice from PG&amp;E in local island; 0428 BigMeadows restored; 0714 Caribou-BM cleared to remove tree from line bet 2/54-55 &amp; replace insulators at 2/54 thru 2/57 &amp; 3/61; 2051 line normal; 2116 LMUD paralleled</t>
  </si>
  <si>
    <t>INT-09346</t>
  </si>
  <si>
    <t>INT-09346a</t>
  </si>
  <si>
    <t>Relayed - 02/21/17, 0045 Caribou#2 relayed, tested NG; snow, wind, declared MED; SUS SpanishCreek (CESO=35; CMIN=7,840), GraysFlat (124; 868) &amp; Gansner (1,718; 12,026); 0052 Caribou-Gansner tested OK restoring Gansner &amp; GF; 0428 BlackHawk-SC energized restoring SC; 0142 Caribou-Gansner relayed, tested OK; MOM Gansner &amp; Grays Flat; 0858 GF-SC sect cleared to remove tree &amp; re-attach 3 phases of ET-WD bet 18/10-11; 1918 line normal</t>
  </si>
  <si>
    <t>INT-09347</t>
  </si>
  <si>
    <t>INT-09345b</t>
  </si>
  <si>
    <t>Relayed - 02/21/17, 0101 &amp; 0104 Caribou-Palermo relayed, tested OK (had relayed, tested OK last night at 2110); MOM Grizzly PH (offline); wind, rain, declared MED; B-A fault 7.9 mi from Caribou near 7/61, +/- 3 mi (same fault loc as last nite)</t>
  </si>
  <si>
    <t>INT-09350a</t>
  </si>
  <si>
    <t>INT-09350b</t>
  </si>
  <si>
    <t>Relayed - 02/21/17, 0122 Caribou-Palermo relayed, properly did not test; SUS Grizzly PH (offline); wind, rain, declared MED; B-A fault 7.9 mi from Caribou near 7/61, +/- 3 mi (same fault location as last night &amp; earlier in a.m at 0101); 1700 line manually tested OK &amp; returned normal restoring Grizzly PH after foot &amp; air patrols found no problems</t>
  </si>
  <si>
    <t>INT-09350c</t>
  </si>
  <si>
    <t>Relayed - 02/21/17, 0455 Colgate-Palermo 60kV relayed, tested NG; SUS Bangor (CESO=2,456; CMIN=147,360); wind, rain; no fault locating relays installed at Station Palermo or Colgate so no fault location data available; 0555 Colgate-Bangor manually tested OK restoring Bangor; 0820 Palermo-Bangor cleared to remove tree from conductors at 14/288; 1254 line normal</t>
  </si>
  <si>
    <t>INT-09352</t>
  </si>
  <si>
    <t>BK11_MD</t>
  </si>
  <si>
    <t>Scheduled - 02/21/17, 0823 Midway 500/230kV BK-11 removed from service to PERFORM OVERHAULS ON REACTOR BREAKERS 1301, 1302, 1303 &amp; 1304,; scheduled return 02/24; 02/24/17, 1959 Midway BK-11 returned to service</t>
  </si>
  <si>
    <t>T17-000129</t>
  </si>
  <si>
    <t>Relayed - 02/21/17, 1822 Cottonwood#2 relayed, tested OK; MOM Tyler (CEMO=3,344), RedBank Meter Stn, Rawson (2,515), Red Bluff Pump Plant , California Power Holdings (offline) &amp; Packaging substation (PAC-TIV); rain; B-C-G fault 5.3 mi from Cottonwood near 05/037, +/- 1 mi; flashed insulators found at 5/34; LCN created</t>
  </si>
  <si>
    <t>INT-09356</t>
  </si>
  <si>
    <t>005/037</t>
  </si>
  <si>
    <t>Forced - 02/21/17, 1919 to 2131 Vaca-Peabody open-ended after Peabody CB-252 forced out from scheduled work due to inadequate protection discovered; no customers interrupted; equipment is in service w/ Peabody CB-252 protection set as an overcurrent relay only due to a NG B-phase potential that has been removed; testing scheduled for 03/03/17 to investigate further</t>
  </si>
  <si>
    <t>INT-09358</t>
  </si>
  <si>
    <t>Relayed - 02/23/17, 0528 WheelerRidge-Weedpatch open ended after WR CB-12 tripped; no customer interrupted; weather clear; broken armor rod &amp; ET wire down at pole 7/93; line is being cleared for scheduled work and the repairs are being done during this time; A-G fault 7.0 mi from WR near pole 7/93, +/- 0.5 mi; 1419 line returned to service</t>
  </si>
  <si>
    <t>INT-09361</t>
  </si>
  <si>
    <t>007/093</t>
  </si>
  <si>
    <t>Relayed - 02/23/17, 0702 Caribou-PlumasJct relayed, tested OK; SPI Quincy separated; MOM E-Quincy (CEMO=1,529) &amp; Plumas-Sierra; weather clear; B-G fault 0.14 mi from Caribou PH near 0/003B, +/- 1 mi; line subsequently forced out at 0710 (single phasing), burnt open drops on line side of Caribou CB-22 repaired</t>
  </si>
  <si>
    <t>INT-09362a</t>
  </si>
  <si>
    <t>000/03B</t>
  </si>
  <si>
    <t xml:space="preserve">Forced - 02/23/17, 0706 Salinas-FortOrd#1 forced out to replace exposed footing on tower 0/2; no customers interrupted; 02/25/17, 1615 line returned to service </t>
  </si>
  <si>
    <t>T17-004611</t>
  </si>
  <si>
    <t>Forced - 02/23/17, 0739 to 1400 Mendo-Willits-FtBragg forced out to remove tree from line bet structures 41/9 &amp; 42/0; no customers interrupted, weather clear</t>
  </si>
  <si>
    <t>T17-004614</t>
  </si>
  <si>
    <t>Scheduled - 02/23/17, 0703 to 1658 ML-LB 500kV removed from service to ADD INTERLOCKS TO SW-723 &amp; GROUND SW-723, ALSO REPLACE GEAR BOXES; P15 limited to: LBN=Pbase+IRAS-650MW, LBS=Pbase+IRAS-450MW &amp; MWN=Pbase+IRAS</t>
  </si>
  <si>
    <t>T17-002229</t>
  </si>
  <si>
    <t>Forced - 02/23/17, 0710 Caribou-PlumasJct de-energized due to single phasing; SUS E-Quincy (CESO=1,529; CMIN=273,691) Plumas-Sierra &amp; SPI Quincy; 0947 E-Quincy restored; 1153 SPI Quincy restored; 1157 Plumas-Sierra restored; during clearing of Caribou-GraysFlat TLINE found broken middle phase jumper line side of Caribou CB-22; 1945 Caribou-GraysFlat tested OK after burnt open drops replaced on line side of Caribou CB-22; 2011, line &amp; all setups returned normal</t>
  </si>
  <si>
    <t>INT-09362b</t>
  </si>
  <si>
    <t>Relayed - 02/23/17, 1525 Tesla-Metcalf 500kV relayed, did not test durin switching to restore Metcalf CB-712 normal; no customers interrupted; weather clear;  per System Protection no fault was present at time of relay; 1600 line returned to service; found that tech had erroneously un-shorted CT contribution to Tesla line protection set B &amp; set C; CAP ER 112637409</t>
  </si>
  <si>
    <t>INT-09368</t>
  </si>
  <si>
    <t>GATES-MUSTANG SW STA #1</t>
  </si>
  <si>
    <t>Relayed - 02/23/17, 1603 Gates-Mustang#1-230kV relayed, tested NG; Fresno SPS activated; Helms PGP Unit#2 separated from pump mode; no customers interrupted; no additional P15 limitations, weather clear; no fault,  apparently set-B relay trip on load, there was no fault; 1725 line tested OK; 1729 line normal</t>
  </si>
  <si>
    <t>INT-09366</t>
  </si>
  <si>
    <t>Forced - 02/24/17, 0632 to 1806 Salinas-FortOrd#2 forced out for safety to replace NG connection on Fort Ord JCT SW-17, upright lattice steel poles 4/8, 4/9, 5/4 &amp; fixed 2 phases of conductor (#1 circuit was forced out yesterday); no customers interrupted since DO has offloaded Boronda sub</t>
  </si>
  <si>
    <t>T17-004687</t>
  </si>
  <si>
    <t>Relayed - 02/24/17, 0813, 0831 &amp; 0832 Brighton-Davis open ended after Davis CB-142 tripped, reclosed by autos; no customers interrupted; weather clear; System Protection suspects NG set "A" relay, cut out; set "B" in service; GE relay found to be NG due to water intrusion; per Station Maintenance H2O accumulation occurred at the back of the relay due to leaky roof</t>
  </si>
  <si>
    <t>INT-09372</t>
  </si>
  <si>
    <t>INT-09375</t>
  </si>
  <si>
    <t>INT-09376</t>
  </si>
  <si>
    <t xml:space="preserve">Forced - 02/24/17, 1044 to 1122 LE-Metcalf 230kV open-ended after Metcalf CB-262 forced out due to arcing Metcalf SW-269; no customers interrupted; </t>
  </si>
  <si>
    <t>T17-004709</t>
  </si>
  <si>
    <t>Relayed - 02/24/17, 1651 Smartville-Nicolaus#1 relayed, tested OK; MOM Wheatland (CEMO=3,316); weather cloudy; B-G fault 0.12 mi from Smartville near 000/004, +/- 2 mi; patrol 0/1 to 2/53 ot of Smartville sub found no cause, no damage</t>
  </si>
  <si>
    <t>INT-09378</t>
  </si>
  <si>
    <t>Relayed - 02/25/17, 0112 BirdsLandingSS-CoCoSub 230kV relayed, tested NG; no customers interrupted, weather clear; A-G fault 3.22 mi from CoCo Sub near 25/163, +/- 1 mi; patrol found a collapsed tower arm at tower 25/161; 0655 line cleared to replace collapsed arm on tower 25/161; 02/26/17, 1226 line returned to service</t>
  </si>
  <si>
    <t>INT-09379</t>
  </si>
  <si>
    <t>025/163</t>
  </si>
  <si>
    <t>Scheduled - 02/25/17, 0643 to 1530 Diablo-Mesa removed from service for reinsulate towers 9/40, 9/42, 9/43, x9/40, 19/126, 32/140; P15 limited to: LBN=Pbase+IRAS, LBS=Pbase+IRAS-50MW &amp; MWN=Pbase+IRAS-50MW</t>
  </si>
  <si>
    <t>T17-000095</t>
  </si>
  <si>
    <t>Relayed - 02/27/17, 1013 Colgate-Challenge relayed, tested OK; MOM Dobbins (CEMO=910) &amp; Challenge (1.586); weather clear; C-G fault 0.54 mi from Colgatess near 000/014, +/- 2 mi; patrol found no damage, no cause</t>
  </si>
  <si>
    <t>INT-09380</t>
  </si>
  <si>
    <t>000/014</t>
  </si>
  <si>
    <t>Relayed - 02/28/17, 0618 DelMonte-FortOrd#1 relayed, tested OK; no customers interrupted; weather clear; A-B fault 0.2 mi from DM near 00/004, +/- 0.5 mi; patrol found flashed ‘A’ phase insulator at pole 0/2 due to avian (crow) contact; LCN created to replace</t>
  </si>
  <si>
    <t>INT-09382</t>
  </si>
  <si>
    <t>Forced - 02/28/17, 0636 to 1931 Caribou-TM 230kV forced out per CDWR request; no customers interrupted</t>
  </si>
  <si>
    <t>T17-004762a</t>
  </si>
  <si>
    <t>Relayed - 03/01/17, 0559 Balch-Sanger relayed, tested OK; Balch#1 PH Unit#1 separated on trouble; MOM Balch#1 PH (CEMO=25); weather clear; Balch#1 PH given the OK to parallel; C-G fault 2.38 mi from Sanger near 32/171, +/- 2 mi; patrol found no cause, no damage</t>
  </si>
  <si>
    <t>INT-09386</t>
  </si>
  <si>
    <t>032/171</t>
  </si>
  <si>
    <t>Forced - 03/01/17, 0629 to 2024 Caribou-TM 230kV forced out per CDWR request; no customers interrupted</t>
  </si>
  <si>
    <t>T17-004762</t>
  </si>
  <si>
    <t>Forced - 03/01/17, 0712 to 1154 Mariposa CB-52 forced out to perform updates on protective relay automatics scheme, open ending Exchequer-Mariposa 70kV</t>
  </si>
  <si>
    <t>T17-004956</t>
  </si>
  <si>
    <t>Relayed - 03/02/17, 1122 Schindler-Huron-Gates relayed, tested OK; Westlands PV tripped out of section; MOM Calflax (CEMO=289); weather clear; C-G then evolves into A-C-G fault 5.2 mi from Gates near 16/1, +/- 2 mi; 1428 Westlands PV paralleled; flashed insulators found at 016/003, line subsequently forced out to replace</t>
  </si>
  <si>
    <t>INT-09389</t>
  </si>
  <si>
    <t>016/001</t>
  </si>
  <si>
    <t>Forced - 03/03/17, 1058 to 1443 Schindler-Huron-Gates (HuronJct-CalflaxJct) forced out to repair 3 phases of NG insulators on structure 16/3; no customers interrupted; weather clear</t>
  </si>
  <si>
    <t>INT-09391</t>
  </si>
  <si>
    <t>Relayed - 03/03/17, 1344 Copus-OldRiver relayed, tested NG; South Kern PV separated; weather clear; 1348 OldRiver-Lakeview-SouthKern PV manually tested NG; 1351 Copus-SouthKern PV manually tested OK restoring ET to S-Kern PV; A-G fault 10.28 mi from OldRiver near 015/248, +/- 1 mi; 1436 S-Kern PV paralleled; 1641 SanEmidioJct-SouthKern SolarJct cleared to splice in center phase ET WD at pole 13/226; wire separated due to vibration; 1646 OldRiver-Lakeview tested OK; 1927 line normal</t>
  </si>
  <si>
    <t>INT-09392</t>
  </si>
  <si>
    <t>015/248</t>
  </si>
  <si>
    <t>Relayed - 03/03/17, 1913 Weber-Tesla 230kV open-ended after Weber #2-230/60kV xfmr relayed during scheduled work in station; no customers interrupted; weather clear; 1916 line normal; 1917 Weber #2-230/60kV xfmr returned to service; reported that while crew was in station working on CXR between Weber &amp; Tesla, wires may have been crossed resulting in Weber CBs 242, 202 &amp; 92 tripping open</t>
  </si>
  <si>
    <t>INT-09393</t>
  </si>
  <si>
    <t>Relayed - 03/05/17, 0235 Spaulding-Summit relayed, tested OK; rain; MOM CiscoGrove, Tamarack (CEMO=719) &amp; Summit (1,348); rain; A-C fault 3.9 mi from Spaulding PH near pole 3/131, +/- 1 mi; 0239 line normal</t>
  </si>
  <si>
    <t>INT-09394</t>
  </si>
  <si>
    <t>003/131</t>
  </si>
  <si>
    <t xml:space="preserve">Relayed - 03/06/17, 0323 Laytonville-Willits relayed, tested OK; no customers interrupted; light rain; C-G-T fault 9.3 mi from Laytonville near pole 013/001, +/- 1 mi; </t>
  </si>
  <si>
    <t>INT-09397</t>
  </si>
  <si>
    <t>013/001</t>
  </si>
  <si>
    <t>Relayed - 03/06/17, 0434 MC-Hoopa relayed, tested NG; line auto-tested OK to WillowCreek; MOM RussRanch (CEMO=2) &amp; WC (2,447) - actually SUS WC 1102 under build (CESO=145; CMIN=49,106); SUS Hoopa (CESO=2,023; CMIN=1,503,089); rain; C-G fault 5.7 mi from Hoopa near pole 23/0, +/- 4 mi; 0853 to 1608 WC-Hoopa cleared to repair ET WD at pole 22/9 due to tree falling through one phase</t>
  </si>
  <si>
    <t>INT-09398</t>
  </si>
  <si>
    <t>023/000</t>
  </si>
  <si>
    <t>Relayed - 03/06/17, 0837 Garberville-Laytonville relayed, tested OK; Kekawaka Cogen separated; no customers interrupted; rain; C-G fault 9.3 mi from Garberville near pole 53/7, +/- 3 mi; 0854 Kekawaka Cogen paralleled</t>
  </si>
  <si>
    <t>INT-09399</t>
  </si>
  <si>
    <t>053/007</t>
  </si>
  <si>
    <t>BK2_Lakeville</t>
  </si>
  <si>
    <t>Forced - 03/06/17, 1156 Lakeville 230/115kV BK-2 forced out due to LTC gassing; no customers interrupted; no loading or voltage concerns at this time; ETOR 03/10/17 after ABB arrives for inspection; 03/15/17, 1517 Lakeville #2 xfmr returned to service after changing oil in LTC</t>
  </si>
  <si>
    <t>T17-005224</t>
  </si>
  <si>
    <t>Relayed - 03/06/17, 1516 HatchetRidge-CarberrySS 230kV relayed, did not test as design; SUS HatchetRidge Wind Farm; rain; A-B fault 2.19 mi from CarberrySS (customer owned line), +/- 0.5 mi; (approx same location on 1/22/2017 - customer should be notified such); 1642 line returned to service after no trouble found; Hatchet Ridge Wind Farm paralleled</t>
  </si>
  <si>
    <t>INT-09401</t>
  </si>
  <si>
    <t>Forced - 03/07/17, 0734 to 1354 Malin-RM#2-500kV de-energized for voltage control</t>
  </si>
  <si>
    <t>Forced - 03/07/17, 0750 to 1354 RM-TM#2-500kV forced out to repair broken connector on jumper at structure 50/219; no customers interrupted; COI limited to 2,000MW n2s &amp; 2,000MW s2n</t>
  </si>
  <si>
    <t>T17-004283</t>
  </si>
  <si>
    <t>Relayed - 03/08/17, 0334 RanchoSeco-Bellota#1-230kV relayed, tested OK; no customers interrupted; weather clear; A-G fault 27 mi from Bellota near 2/14, +/- 2 mi; patrol found no cause, no damage</t>
  </si>
  <si>
    <t>INT-09408</t>
  </si>
  <si>
    <t>002/014</t>
  </si>
  <si>
    <t>Relayed - 03/08/17, 0628 Dairyland-Mendota 115kV relayed, tested OK; MOM Newhall (CEMO=556), ParamountFarms, GillRanch, LLC Madera; weather clear; B-G fault 5.6 mi from Medota near structure 022/009, +/- 2 mi; patrol found no cause, no damage</t>
  </si>
  <si>
    <t>INT-09409</t>
  </si>
  <si>
    <t>022/009</t>
  </si>
  <si>
    <t>Forced - 03/08/17, 1422 to 1845 KernCanyon-Magunden-Weedpatch 70kV forced out for safety to replace pole 6/115 w/ 12kV under build (Magunden 1108); SUS RioBravo Hydro cogen &amp; KernCanyon PH (offline); no other customers affected</t>
  </si>
  <si>
    <t>T17-005383</t>
  </si>
  <si>
    <t>Relayed - 03/09/17, 1833 Coalinga#1-Coalinga#2 relayed, tested OK; at time of relay Coalinga#2 CB-22 open (mobile BK emergency test, T17-005201); MOM Tornado and Coalinga, ChevronCoalinga &amp; ShellCoalinga cogens (all offline); weather clear; B-C-G (multi-terminal) fault 0.73 mi from Coalinga#2 near 7/5 or 0.3 mi s/o Tornado Tap near 2/10, +/- 2 mi; patrol found burnt pole top due to avian contact at pole 7/15</t>
  </si>
  <si>
    <t>INT-09414</t>
  </si>
  <si>
    <t>007/005</t>
  </si>
  <si>
    <t>Forced - 03/11/17, 0335 to 0417 H-Z#2-230kV cable forced out for emergency relay work; no customers interrupted</t>
  </si>
  <si>
    <t>T17-005459</t>
  </si>
  <si>
    <t>Relayed - 03/11/17, 0347 MF-GH#1 relayed, tested OK; SUS DiamondSprings (CESO=10,749; CMIN=453,667); MOM ShingleSprings (CEMO=14,151) &amp; Video Products Distribution; weather clear; C-G fault 1.2 mi from GoldHill near tower 32/239, +/- 1 mi; 0420 ET restored to DS #1-115/12kV xfmr; 0435 ET restored to DS #2-115/12kV xfmr; mylar balloon found at 32/240; SCADA indicated Diamond Springs MOAS-365 closed however it was found decoupled and locked in the open position with no clearance tag leading to SUS; station now normal; CAP 112674044</t>
  </si>
  <si>
    <t>INT-09420</t>
  </si>
  <si>
    <t>032/239</t>
  </si>
  <si>
    <t>Relayed - 03/11/17, 0529 Kingsburg-Lemoore relayed, tested NG; SUS Hardwick (CESO=2,002; CMIN=142,142); weather clear; A-B fault 4.2 mi from Kingsburg near 03/6 (Hwy 43), +/- 0.5 mi; 0640 Lemoore-Hardwick tested OK restoring Hardwick; 0901 to 1729 Kingsburg-Hardwick cleared to repair 2 phases of ET wire down &amp; replace NG poles 3/6 &amp; 3/7 due to carpole</t>
  </si>
  <si>
    <t>INT-09419</t>
  </si>
  <si>
    <t>Relayed - 03/12/17, 0713 Smyrna-Semi-Midway relayed, tested OK; Smyrna-PondRoad, OliveSS-Smyrna, OliveSS-White River &amp; Corcoran-OliveSS de-energized; Atwell, Atwell-West, WhiteRiver-PV, WhiteRiver-West, Alpaugh-N &amp; Alpaugh-S separated; MOM PondRoad, Smyrna (CEMO=735), Ganso, Quebec &amp; Alpaugh (936); weather clear; B-G fault 4.0 mi from Midway near 084/656, +/- 0.5 mi; 0749 Alpaugh-N paralleled; 0806 Alpaugh-S paralleled; 0827 WhiteRiver-PV paralleled; 1002 WhiteRiver-W paralleled; 0905 Atwell &amp; Atwell-W paralleled; flashed insulators found at 000/007 due to suspected avian contact</t>
  </si>
  <si>
    <t>INT-09422b</t>
  </si>
  <si>
    <t>INT-09422a</t>
  </si>
  <si>
    <t>INT-09422</t>
  </si>
  <si>
    <t>084/656</t>
  </si>
  <si>
    <t xml:space="preserve">Relayed - 03/12/17, 0722 CHCSS-SanBenito 115kV relayed, tested OK; no customers interrupted; weather clear; A-G fault 1.0  mi from SanBenito near 000/019, +1 mi; </t>
  </si>
  <si>
    <t>INT-09421</t>
  </si>
  <si>
    <t>000/019</t>
  </si>
  <si>
    <t>Relayed - 03/13/17, 0735 WillowPass-CoCo relayed, tested OK; MOM Pittsburg (CEMO=307), ShellChemical &amp; WillowPass (12,617); weather clear; B-G fault 2.98 mi from CoCo sub near 07/091, +/-2 mi;  patrol cleared nesting material from two towers w/in fault location</t>
  </si>
  <si>
    <t>INT-09427</t>
  </si>
  <si>
    <t>007/091</t>
  </si>
  <si>
    <t>BK13_MD</t>
  </si>
  <si>
    <t>Scheduled - 03/14/17, 0625 Midway 500/230kV BK13 removed from service TO PERFORM OVERHAULS ON REACTOR BREAKERS 1305, 1306, 1307 &amp; 1308,; scheduled return 03/17; 03/17/17, 1046 Midway BK13 returned to service</t>
  </si>
  <si>
    <t>T17-000130</t>
  </si>
  <si>
    <t>Scheduled - 03/14/17, 0703 to 1732 Gates-Panoche#1-230kV removed from service to REPLACE FLASHED INSULATORS &amp; REPLUM INSULATORS; no additional path limitations</t>
  </si>
  <si>
    <t>T17-003309</t>
  </si>
  <si>
    <t>Relayed - 03/14/17, 1528 Colgate-Smartville#2 relayed, tested OK; Narrow #2 PH separated; MOM Narrows (CEMO=7,905); weather clear; B-G fault 0.08 mi from Smartville twd Colgate near 010/126, +/- 1.0 mi; 1753 Narrows #2 PH paralleled; patrol found no damage, no cause</t>
  </si>
  <si>
    <t>INT-09428</t>
  </si>
  <si>
    <t>010/126</t>
  </si>
  <si>
    <t>Relayed – 03/16/17, 0742 Corcoran-OliveSS 115kV relayed, tested OK. Alpaugh-N separated on the trouble; MOM Quebec &amp; Alpaugh (CEMO=937); weather clear; B-G (multi-terminal line) fault 1.2 mi from QuebecJct twd Quebec Corcoran State Prison near 1/3A or 1.2 mi from QuebecJct twd Corcoran near 42/315, +/- 3 mi; patrol found no cause, no damage</t>
  </si>
  <si>
    <t>INT-09430</t>
  </si>
  <si>
    <t>001/03A</t>
  </si>
  <si>
    <t>Relayed - 03/18/17, 0448 Reedley-Orosi relayed, tested OK; MOM Dunlap (CEMO=1,654) &amp; SandCreek (1,661); weather clear; B-G fault 3 mi from Reedley near 003/003, +/- 2 mi; Reedley-Dunlap section subsequently forced out to replace 2/13 due to car pole</t>
  </si>
  <si>
    <t>INT-09435</t>
  </si>
  <si>
    <t>003/003</t>
  </si>
  <si>
    <t>Relayed - 03/18/17, 0737 Sobrante-G#1 relayed, tested OK; no customers interrupted; weather clear; A-G fault 1.26 mi from El Cerrito G near twr # 03/027, +/-1.5 mi; patrol found no cause, no damage</t>
  </si>
  <si>
    <t>INT-09436</t>
  </si>
  <si>
    <t>Forced - 03/18/17, 0758 to 1555 Reedley-Orosi (Reedley-Dunlap) forced out to replace pole 2/13 hit by car (line had previously relayed, tested OK at 0448); no customers interrupted</t>
  </si>
  <si>
    <t>T17-005703</t>
  </si>
  <si>
    <t>Relayed - 03/18/17, 1919 Cortina-Mendo#1 relayed, tested OK; MOM IndianValley PH (offline) &amp; Lucerne (CEMO=5,487); rain; A-G fault 6.8 mi from Cortina near twr 6/35, +/- 2 mi; patrol found no cause, no damage</t>
  </si>
  <si>
    <t>INT-09437</t>
  </si>
  <si>
    <t>006/035</t>
  </si>
  <si>
    <t>Relayed - 03/19/17, 0658 Balch-Sanger relayed, tested OK; Balch PH #1 separated; MOM Balch#1 PH (25); weather clear; B-G fault 4.1 mi from Sanger near 030/161, +/- 3 mi; patrol found no damage, no cause (line had relayed, tested OK previously on 03/01/17)</t>
  </si>
  <si>
    <t>INT-09438</t>
  </si>
  <si>
    <t>030/161</t>
  </si>
  <si>
    <t>Relayed - 03/20/17, 0704 Barton-Airway-Sanger relayed, tested OK; 1556 to 1823 line forced out to replace conductor &amp; 'A' phase insulator at twr #41317566 - equipment burned due to bird contamination (the first structure on line side of Sanger CB-512 inside Sanger sub); no customers interrupted</t>
  </si>
  <si>
    <t>INT-09441</t>
  </si>
  <si>
    <t>020/192</t>
  </si>
  <si>
    <t>Forced - 03/20/17, 1556 to 1823 Barton-Airways-Sanger forced out to replace burnt conductor, burnt tower &amp; 'A' phase insulator at twr #41317566 (the first pole on the line side of Sanger CB 512, inside Sanger sub); line had earlier relayed, tested OK at 0704; no customers interrupted</t>
  </si>
  <si>
    <t>T17-005780</t>
  </si>
  <si>
    <t>Relayed - 03/20/17, 2054 Stanislaus-Manteca #2 relayed, tested OK; no customers interrupted; rain, lightning; B-G fault 15 mi from Manteca near 38/238, +/- 3 mi; patrol found no cause, no damage</t>
  </si>
  <si>
    <t>INT-09442</t>
  </si>
  <si>
    <t>Relayed - 03/21/17, 0057 Lawrence-MontaVista open-ended after Lawrence 115kV bus sect F relayed, did not test; SUS Lawrence #3-115/12kV xfmr (CESO=405; CMIN=112,995); rain. 0108 Lawrence 115kV bus sect F energized restoring #3-115/12kV xfmr &amp; returning Lawrence-MV normal; per ILIS 17-0032149 mylar balloon got across B &amp; C phases leading to catastrophic failure of Lawrence CB 1110/2</t>
  </si>
  <si>
    <t>INT-09443</t>
  </si>
  <si>
    <t>Bus</t>
  </si>
  <si>
    <t>Relayed - 03/21/17, 0329 MontaVista-LosAltos relayed, tested OK (aware time=0721); MOM Loyola (CEMO=6,816) &amp; LosAltos (7,233); rain; C-G fault 3.4 mi from MV near 003/060, +/- 0.5 mi; flashed 'C' phase insulator found at Loyola 60/4kV BK-1; per ILIS 17-0032171 SUS Loyola BK1 (CESO=1,959; CMIN=548,962)</t>
  </si>
  <si>
    <t>17-32171</t>
  </si>
  <si>
    <t>003/060</t>
  </si>
  <si>
    <t>Equip incorrectly set</t>
  </si>
  <si>
    <t>Relayed - 03/21/17, 0811 to 0813 Balfour #1-60/12kV transformer  de-energized after Balfour SW-27 inadvertently opened during scheduled switching; MOM Balfour (CEMO=807)</t>
  </si>
  <si>
    <t>INT-09445</t>
  </si>
  <si>
    <t>Relayed - 03/21/17, 0953 Laytonville-Covelo relayed, tested NG; SUS Covelo (CESO=1,366; CMIN=335,624); wind, rain; 1005 line manually tested NG; A-B fault 1.3 mi from Laytonville near 001/003C/B, +/- 1 mi; tree in both ET overhead &amp; ED underbuild bet poles 1/1-2 (no ET wire down reported); 1402 line tested OK, restoring Covelo; 1405 line normal</t>
  </si>
  <si>
    <t>INT-09448</t>
  </si>
  <si>
    <t>001/003</t>
  </si>
  <si>
    <t>Relayed - 03/21/17, 0957 Kingsburg-Corcoran relayed, tested OK from Kingsburg, Corcoran CB-122 properly did not reclose by System Protection design (parallel feature normally cutout); SUS Freshwater PV; rain; 1005 placed manual test on Corcoran CB-122, closed OK, path restored; B-G fault 6.41 mi from Kingsburg near 16/128, +/- 4 mi; 1051 Freshwater PV paralleled</t>
  </si>
  <si>
    <t>INT-09446</t>
  </si>
  <si>
    <t>016/128</t>
  </si>
  <si>
    <t>Relayed - 03/21/17, 1248 RiverbankJctSS-Manteca relayed, tested OK; MOM Ripon (CEMO=5,927) &amp; ValleyHome (1,989); rain; B-G fault 14.8 mi from Manteca near 39/240, +/- 1 mi; patrol found no cause, no damage</t>
  </si>
  <si>
    <t>INT-09449</t>
  </si>
  <si>
    <t>039/240</t>
  </si>
  <si>
    <t>Relayed - 03/21/17, 1300 Trinity-Cottonwood relayed, tested OK; no customers interrupted; rain; A-B-C fault 22.5 mi from Cottonwood near 21/153, +/- 1.0 mi; ground patrol found no cause, but suspect lightning, although GIS Lightning Archives shows lightning in area but no strike coincident w/ time of relay</t>
  </si>
  <si>
    <t>INT-09452</t>
  </si>
  <si>
    <t>021/153</t>
  </si>
  <si>
    <t>Relayed - 03/21/17, 1412 Atwater-Livingstone-Merced relayed, tested OK; no customers interrupted; rain; A-G fault 3 mi from Atwater (at Atwater Jct) near 000/002, +/- 3 mi; per GIS, multiple lightning strikes in area w/ one coincident strike near 003/000</t>
  </si>
  <si>
    <t>INT-09453</t>
  </si>
  <si>
    <t>Relayed - 03/21/17, 1525 Merced-MF relayed, tested OK, remained open ended at MF; MF-Exchequer, Exchequer-Yosemite &amp; Exchequer-Mariposa de-energized; MercedFalls &amp; Exchequer PHs separated; MOM Mariposa, BearValley (2,525), SaxonCreek, IndianFlat (602), ArchRock, McSwain PH (offline) &amp; Yosemite; SUS MercedFalls (2,205; 269,103); rain, lightning in area; bus de-energized due to tripping MF CBs 12 &amp; 22 line relays - both CBs provide source to bus; 1748 MF 70kV bus energized returning MF-Exchequer normal; 1752 MercedFalls restored; 2312 to 03/22/17 @ 0108 Merced-MF cleared to repair burnt open jumper on 'C' phase at pole 5/1 (conductor failed 2"-3" out of wedge, most likely from lightning); CAP ER 112710152</t>
  </si>
  <si>
    <t>INT-09454a</t>
  </si>
  <si>
    <t>INT-09454b</t>
  </si>
  <si>
    <t>Relayed - 03/21/17, 1525 Exchequer-LeGrand relayed, tested OK; Exchequer PH separated on the trouble; no customers interrupted; rain; B-G fault 9.25 mi from LeGrand near 020/000, +/- 2.0 mi; 1838 Exchequer PH paralleled; multiple lightning strikes in area per GIS, but nothing coincident w/ time of relay</t>
  </si>
  <si>
    <t>INT-09454</t>
  </si>
  <si>
    <t>020/000</t>
  </si>
  <si>
    <t>INT-09454c</t>
  </si>
  <si>
    <t>INT-09454d</t>
  </si>
  <si>
    <t xml:space="preserve">Relayed - 03/21/17, 1912 Wishon-Coppermine relayed, tested OK; AG Wishon &amp; CraneValley PHs separated; Wishon-SJ#3 de-energized; MOM Auberry (CEMO=5,220), AG Wishon PH (offline), SJPH #1 PH (offline), #2 PH (offline), #3 PH (2,169, offline) &amp; San Joaquin #2; lightning; 2224 CraneValley PH paralleled; 2103 AG Wishon PH paralleled; B-G (multi-terminal line) fault 0.03 mi from Auberry near 2/5 or 0.26 mi from AuberryJct twd Coppermine near 6/43, +/- 5 mi; </t>
  </si>
  <si>
    <t>INT-09455</t>
  </si>
  <si>
    <t>006/043</t>
  </si>
  <si>
    <t>INT-09455a</t>
  </si>
  <si>
    <t>Forced - 03/22/17, 0403 to 1857 NewarkDist-Newark, Newark 230kV bus sections F, G &amp; Newark #21-230/12kV xfmr forced out to remove severed fiber optic cable across the 230kV bus; no customers interrupted; 0639 Newark Dist 230kV bus sect G &amp; #21-230/21kV xfmr returned to service; 1857 NewarkDist-Newark &amp; Newark Distribution 230kV bus sect F returned to service after crew replaced fiber optic cable</t>
  </si>
  <si>
    <t>T17-005872</t>
  </si>
  <si>
    <t>Relayed - 03/22/17, 0414 CoCoPP-LasPositas 230kV relayed, tested OK; no customers interrupted; rain; A-G fault 10.5 mi from CoCo PP near structure 8/61, +/- 1.5 mi; patrol found no cause, no damage; lightning reported in area, however nothing shown in GIS</t>
  </si>
  <si>
    <t>INT-09456</t>
  </si>
  <si>
    <t>008/061</t>
  </si>
  <si>
    <t>Relayed - 03/22/17, 1328 Carneras-Taft relayed, tested OK; MOM Celeron, MidwayPipelineSouth &amp; McKittrick (CEMO=155); lightning in area, but no coincident strike shown in GIS; A-B-C fault 3.70 mi from Taft near 003/060, +/- 0.50 mi; patrol found no cause, no damage</t>
  </si>
  <si>
    <t>INT-09459</t>
  </si>
  <si>
    <t>Relayed - 03/22/17, 1335 CoCo-DeltaSwYd &amp; DeltaSwYd-Tesla 230kV open-ended at DeltaSwYd; SUS Harvey O. Banks Pumping Plant &amp; South Bay Pumping Plant; weather clear; caused by customer trouble</t>
  </si>
  <si>
    <t>TE17-0322a</t>
  </si>
  <si>
    <t>TE17-0322b</t>
  </si>
  <si>
    <t>Relayed - 03/22/17, 1342 Midway-Wheeler Ridge #1 relayed, tested OK; MOM Buena Vista, WheelerRidge &amp; WindGap PPs; suspected lightning in area; B-G fault 8.46 mi from Midway near twr 8/43, +/- 0.5 mi; coincident strike shown in GIS near structure 008/043, patrol found no damage</t>
  </si>
  <si>
    <t>INT-09460</t>
  </si>
  <si>
    <t>008/043</t>
  </si>
  <si>
    <t>Relayed - 03/22/17, 1442 Midway-Wheeler Ridge #2 relayed, tested OK; MOM BuenaVista, WheelerRidge &amp; WindGap PPs; lightning in area per GIS, but no coincident strike shown; C-G fault 11.98 mi from WheelerRidge near twr 40/178, +/- 1.0 mi; no cause found, no damage either</t>
  </si>
  <si>
    <t>INT-09462</t>
  </si>
  <si>
    <t>040/178</t>
  </si>
  <si>
    <t>Relayed - 03/22/17, 1602 Metcalf#1-115kV bus sect E relayed, did not test by design during scheduled switching (aux relay was apparently contacted during closing of a swing panel that may not be hinged correctly); Metcalf-CoyotePumpingPlant de-energized; Swift-Metcalf &amp; Metcalf-Evergreen#1 open-ended; SUS Coyote Pumping Plant; 1615 Metcalf #1-115kV bus sect E returned to service; 1620 Swift-Metcalf &amp; Metcalf-Evergreen#1 returned normal; 1622 Metcalf-CoyotePumpingPlant energized restoring Coyote Pumping Plant</t>
  </si>
  <si>
    <t>INT-09464</t>
  </si>
  <si>
    <t>INT-09464b</t>
  </si>
  <si>
    <t>INT-09464a</t>
  </si>
  <si>
    <t>Relayed - 03/22/17, 1629 Kerckhoff-Clovis-Sanger #2-115kV relayed, tested OK; no customers interrupted; lightning reported, however check of GIS Lightning Archives shows none in area; A-G (multi-terminal line) fault 0.19 mi from ClovisJct near A17/108 or 0.12 mi from ClovisJct near 17/107, +/- 5 mi; revised fault data: A-G fault 0.33 mi from Sanger near 26/176, +/- 2 mi; patrol found flashed insulators at 26/176, LCN created to replace</t>
  </si>
  <si>
    <t>INT-09463</t>
  </si>
  <si>
    <t>026/176</t>
  </si>
  <si>
    <t>Forced - 03/23/17, 1157 StroudSS-Schindler open-ended after Schindler CB-12 opened per OE recommendation for load &amp; direction checks on Schindler-Five Points SW STA test program</t>
  </si>
  <si>
    <t>T17-000223</t>
  </si>
  <si>
    <t>Forced - 03/23/17, 1310 to 1350 Borden-Coppermine (Cassidy-Coppermine) forced out per Fresno D.O. request to test River Rock w/ Coppermine CB-32 (customer switch gear that is connected directly to station equipment failed yesterday, blowing fuses); no customer interruption</t>
  </si>
  <si>
    <t>T17-005986</t>
  </si>
  <si>
    <t>Forced - 03/23/17, 1325 to 1338 CoCo-Delta SwYd 230kV forced out per customer request; SUS Buena Vista (offline)</t>
  </si>
  <si>
    <t>TE-17-0323</t>
  </si>
  <si>
    <t>Relayed - 03/24/17, 0921 Vierra-Tracy-Kasson open ended after Tracy CB-162 tripped while tech working in station (aware time=0933); on the trouble Tracy 115kV bus sections 'F' &amp; 'G' de-energized; SUS Tracy #3 &amp; #4-115/12kV xfmrs (CESO=9,057; CMIN=135,855); rain; 0937 line normal restoring all customers; ELEC TECH WORKING ON TRACY BK-2 CLEARANCE (T17-001382) PROPERLY OPERATED CS-176 FOR TESTING &amp; TRIPPED CB 162 DROPPING BKS 3,4; GCC INSTRUCTED TECH TO CLOSE CB-162 TO RESTORE, CB-162 TRIPPED OPEN; TECH REVERSED PREVIOUS WORK FROM 176 TESTING &amp; CLOSED CB 162 GOOD RESTORING BKS 3,4; suspect relay had not been c/out, investigation proceeding; CAP ER 112710589</t>
  </si>
  <si>
    <t>INT-09467</t>
  </si>
  <si>
    <t>Relayed - 03/25/17, 0711 Brighton-Grand Island #1 relayed, tested OK; no customers interrupted; weather cloudy; C-G fault 1.4 mi from Brighton near 1/13, +/- 1 mi; patrolled from 0/1-2/15, found mylar balloons at 1/19</t>
  </si>
  <si>
    <t>INT-09469</t>
  </si>
  <si>
    <t>001/013</t>
  </si>
  <si>
    <t>Relayed - 03/26/17, 1944 Laytonville-Covelo relayed, tested NG; SUS Covelo (CESO=1,335; CMIN=453,856); rain; A-B fault 2.54 mi from Covelo near 13/6, +/- 2 mi; 2335 DosRiosto-Covelo sect cleared to remove 70' tree from conductor at pole 12/2; 03/27/17, 0144 line returned to service</t>
  </si>
  <si>
    <t>INT-09470</t>
  </si>
  <si>
    <t>013/006</t>
  </si>
  <si>
    <t>Relayed - 03/27/17, 0743 RiverbankJctSS-Manteca relayed, tested OK; MOM ValleyHome (CEMO=1,088) &amp; Ripon (5,943); weather clear; A-G fault 14.9 mi from Manteca near 38/239, +/- 1 mi; 0757 VH 115kV/17kV BK1  forced out due to single phasing condition &amp; to replace blown primary fuse on BK1 &amp; remove bird's nest in close proximity; SUS VH BK1 (CESO=601; CMIN=38,442); 1206 to 1220 Stan-Man#2 forced out to remove bird's nest mat'l from VH SW-125, no customers interrupted; CAP ER 112712462</t>
  </si>
  <si>
    <t>INT-09472</t>
  </si>
  <si>
    <t>038/239</t>
  </si>
  <si>
    <t>Relayed - 03/27/17, 0750 Kern-Tevis-Stockdale relayed, tested OK; MOM Tevis #1-115/21kV xfmr (CEMO=7,231) &amp; Stockdale #1 &amp; #4-115kV/12kV xfmrs (11,733); weather clear; A-G (multi-terminal line) fault 1.56 mi from Tevis near :001/017 or 0.4 mi from Stockdale near 6/37, +/- 2 mi; found bird's nest at structure 6/39 &amp; removed</t>
  </si>
  <si>
    <t>INT-09473</t>
  </si>
  <si>
    <t>006/037</t>
  </si>
  <si>
    <t>Forced - 03/27/17, 1206 to 1220 Stanislaus-Manteca#2 forced out to remove bird nest from ValleyHome SW-125; no customers interrupted; RiverbankJctSS-Manteca had relayed, tested OK earlier @ 0743 due to this contamination inside Valley Home sub</t>
  </si>
  <si>
    <t>T17-006172</t>
  </si>
  <si>
    <t>Scheduled - 03/28/17, 0703 ML-Metcalf 500kV removed from service to REINSULATE TOWERS 3/21, 3/22, 9/46, 12/57, 23/101; P15 limited to: LBN=Pbase+IRAS-450MW, LBS=Pbase+IRAS &amp; MWN=Pbase+IRAS; sched rtn 03/31; 03/29/17, 1735 ML-Metcalf returned to service</t>
  </si>
  <si>
    <t>T17-003730</t>
  </si>
  <si>
    <t>BK1_RM</t>
  </si>
  <si>
    <t>Scheduled - 03/29/17, 0535 RM 500/230kV BK1 removed from service TO TIE IN CONTROL WIRING BET BK-1 RLYS &amp; NEW CB 612 RLYS MAINT TO PERFORM ROUND MTN BK 1 POWER FACTOR TEST TEST DEPT TO REPLACE BK 1 SET B DIFFERENTIAL RELAY GE T60 WITH LIKE FOR LIKE LOAD &amp; DIRECTION CHECKS REQUIRED; sched rtn 04/10; 04/03/17, 1350 RM 500/230kV BK1 returned to service</t>
  </si>
  <si>
    <t>T17-000093</t>
  </si>
  <si>
    <t>Relayed - 03/29/17, 1403 ValleySprings #1 relayed, tested OK; New Hogan separated on the trouble; MOM Corral (CEMO=6,278); weather clear; B-C (multi-terminal line) fault 1.33 mi from VS near A000/21 or 1.48 mi from VS near 1/22, +/- 1 mi; patrol found no cause, no damage</t>
  </si>
  <si>
    <t>INT-09476</t>
  </si>
  <si>
    <t>001/022</t>
  </si>
  <si>
    <t>Relayed - 03/30/17, 0635 Moraga-Oakland #2-115kV relayed, tested OK, but remained open-ended at Oakland Station 'X'; no customers interrupted; 0641 line normal; weather clear, windy; A-G fault 0.36 mi from Moraga near 000/003, +/- 1.25 mi; bird contact verified at structure 000/001, LCN created to install bird guard on center phase; System Protection found that protective devices all operated as expected, however automatics on CB-122 had been erroneously left in c/out position from previous work; CAP 112722549 referred to HPE team</t>
  </si>
  <si>
    <t>INT-09478</t>
  </si>
  <si>
    <t>000/003</t>
  </si>
  <si>
    <t>Relayed - 03/30/17, 1640 Coppermine-TivyValley relayed, tested OK; no customers interrupted; wind; A-G fault 1.92 mi from TV near 22/1, +/- 2 mi; ED contact on down guy at structure 22/2</t>
  </si>
  <si>
    <t>INT-09483</t>
  </si>
  <si>
    <t>022/001</t>
  </si>
  <si>
    <t>Relayed - 03/30/17, 1925 Salinas-Laureles relayed, tested OK &amp; Laureles-Otter de-energized; MOM Reservation Road (CEMO=3,800), Laureles (3,369) &amp; Otter (1,110); wind; A-B fault 1.0 mi from Otter near 14/007, +/- 1.0 mi; line subsequently relayed, tested OK next morning &amp; then tested NG at 0440 due to tree in line at structure 14/0</t>
  </si>
  <si>
    <t>INT-09484a</t>
  </si>
  <si>
    <t>014/007</t>
  </si>
  <si>
    <t>INT-09484</t>
  </si>
  <si>
    <t>Relayed - 03/31/17, 0021, 0340 &amp; 0404 Salinas-Laureles relayed, tested OK &amp; Laureles-Otter de-energized after relaying, testing OK last night at 1925; MOM ReservationRoad, Laureles &amp; Otter; windy; line subsequently relayed, tested NG at 0440 due to tree in line at structure 14/0</t>
  </si>
  <si>
    <t>INT-09485a</t>
  </si>
  <si>
    <t>INT-09485</t>
  </si>
  <si>
    <t>INT-09486a</t>
  </si>
  <si>
    <t>INT-09486</t>
  </si>
  <si>
    <t>INT-09487a</t>
  </si>
  <si>
    <t>INT-09487</t>
  </si>
  <si>
    <t>Relayed - 03/31/17, 0440 Salinas-Laureles relayed, tested NG; Salinas-ReservationRoad tested OK; on the trouble Laureles-Otter de-energized; MOM Reservation Road; SUS Laureles (CESO=3,369; CMIN=222,354) &amp; Otter (1,110; 202,200); windy; 0546 ReservationRoad-Laureles tested OK restoring Laureles; 0725 to 1232 Laureles-Otter cleared to remove tree limb from line at pole 14/0; 0750 Otter customers restored via ED back-ties</t>
  </si>
  <si>
    <t>INT-09488a</t>
  </si>
  <si>
    <t>INT-09488</t>
  </si>
  <si>
    <t xml:space="preserve">Relayed - 03/31/17, 1024 (aware time=1042) Oleum-G #1 relayed, tested OK from Oleum,  but El Cerrito G CB-132 did not reclose due to known bad PT; windy; MOM Valley View (CEMO=12,799); no fault locating relays installed at Oleum or El Cerrito G (electromechanical relays); based on targets received from the field, fault is A-G; 1045 line returned normal; patrol found tree contact at tower 10/69  </t>
  </si>
  <si>
    <t>INT-09489</t>
  </si>
  <si>
    <t>Forced - 03/31/17, 1112 to 1135 SutterHomeSS-Lockeford-Lodi forced out per Central DCC for testing ED equipment after trouble repairs; no customers interrupted</t>
  </si>
  <si>
    <t>T17-006433</t>
  </si>
  <si>
    <t>Forced - 04/01/17, 0701 to 1240 Fort Bragg-Elk (Big River to Elk) forced out TO REPLACE ROTTEN POLE 0/19; no customers interrupted</t>
  </si>
  <si>
    <t>T17-006455</t>
  </si>
  <si>
    <t>Relayed - 04/02/17, 0407 Soledad #1 relayed, tested OK due to carpole at 6/120; MOM Gonzales (CEMO=3,111); rain</t>
  </si>
  <si>
    <t>INT-09491</t>
  </si>
  <si>
    <t>Forced - 04/02/17, 0646 to 1621 Soledad #1 forced out to replace pole 6/120 hit be car; no customers interrupted</t>
  </si>
  <si>
    <t>T17-006463</t>
  </si>
  <si>
    <t>Relayed - 04/02/17, 1321 Oleum-NTower-Christie relayed, tested OK; MOM NTower (CEMO=18,671); weather clear; B-G fault 1.9 mi from Christie near 3/25, +/- 2 mi; patrol found no cause, no damage</t>
  </si>
  <si>
    <t>INT-09492</t>
  </si>
  <si>
    <t>Forced - 04/02/17, 1501 to 1508 Salinas-Firestone#2 open ended after Firestone CB-72 opened to re-seat Firestone SW-73; no customers interrupted</t>
  </si>
  <si>
    <t>T17-ML0402</t>
  </si>
  <si>
    <t>Forced - 04/02/17, 1616 Pease-Marysville-Harter open-ended after Marysville CB-82 opened for RTCA mitigation</t>
  </si>
  <si>
    <t>T17-006465</t>
  </si>
  <si>
    <t>Relayed - 04/03/17, 0644 Wishon-Coppermine relayed, tested OK &amp; Wishon-SJ#3 de-energized; AGWishon PH separated; MOM Auberry (CEMO=4,943), AG Wishon, SanJoaquin #1A, #2 &amp; #3 PH (offline) &amp; Crane Valley PH (all offline); weather clear; B-G fault 1.7 mi from Coppermine near 018/124, +/-1 mi; 0819 AG Wishon paralleled; 16/116 flashed insulators found; clearance scheduled for 4/18 to replace</t>
  </si>
  <si>
    <t>INT-09493</t>
  </si>
  <si>
    <t>Forced - 04/03/17, 1417 Panoche-Mendota forced out to repair Panoche SW-135; no customers interrupted; 04/04/17. 0233 line returned to service after repairing SW-135 &amp; SW-133</t>
  </si>
  <si>
    <t>T17-006548</t>
  </si>
  <si>
    <t>Forced - 04/04/17, 0527 to 1448 Salado-Newman#2 (GustineJct-CrowsLandingJct) forced out due to replace pole 8/16 hit by car; no customers interrupted</t>
  </si>
  <si>
    <t>T17-006574</t>
  </si>
  <si>
    <t>Forced - 04/04/17, 2108 CragView-Cascade forced out due to PACW phase shifter trouble; no customer interruption; 04/05/17, 0300 line returned to service</t>
  </si>
  <si>
    <t>T17-006611</t>
  </si>
  <si>
    <t>Forced - 04/05/17, 0903 to 1557 BirdsLndg-CoCoPP 230kV forced out to repair NG tower arm at structure 25/161; no customers interrupted</t>
  </si>
  <si>
    <t>T17-006614</t>
  </si>
  <si>
    <t>Forced - 04/05/17, 1538 to 1612 Borden-Coppermine (Coppermine-Cassidy) forced out to test &amp; restore RiverRock customer following trouble on 03/22/17</t>
  </si>
  <si>
    <t>T17-006610</t>
  </si>
  <si>
    <t>Relayed - 04/06/17, 1355 Stanislaus-MelonesSS-Mant#1 relayed, tested OK, remained open-ended at Stanislaus PH by design; MOM Frogtown (CEMO=6,023); SUS Avena (CESO=2,148; CMIN=27,924); rain, wind; 1408 Avena restored via alt source; 1429 line returned normal; A-G fault 20 mi from Manteca near 33/212 or 24 mi from Manteca near 29/184, +/- 5 mi; patrol found no initiating cause; 04/07, 1336 Avena tap returned to normal source; Stn Maint found NG 'B' seal on Avena SW-145 preventing auto load transfer; CAP ER 112757811</t>
  </si>
  <si>
    <t>INT-09499</t>
  </si>
  <si>
    <t>029/184</t>
  </si>
  <si>
    <t>Relayed - 04/06/17, 1730 Bridgeville-Garberville relayed, tested NG; MOM Fruitland (CEMO=1,154) &amp; FtSeward (337); wind, rain; 1731 Garberville-Fruitland manually tested OK; C-A fault 15 mi from Bridgeville near 015/001, +/- 1 mi; 04/07/17, 0119 Bridgeville-Garberville (Bridgeville-Fruitland) tested OK after removal of tree from conductor at pole 15/8; 0124 line normal; CAP ER=112873086</t>
  </si>
  <si>
    <t>INT-09500</t>
  </si>
  <si>
    <t>C-A</t>
  </si>
  <si>
    <t>015/001</t>
  </si>
  <si>
    <t>Relayed - 04/06/17, 1845 FtBragg-Elk relayed, tested OK; BigRiver SVC tripped on the trouble; MOM BigRiver (CEMO=1,824); wind, rain; 1857 BigRiver SVC returned to service; B-C fault 1.72 mi from FtBragg twd BigRiver near 022/005, +/-1 mi; tree branch removed at structure 22/9</t>
  </si>
  <si>
    <t>INT-09501</t>
  </si>
  <si>
    <t>022/005</t>
  </si>
  <si>
    <t>Relayed - 04/06/17, 2008 FtRoss-Gualala relayed, tested OK; MOM Gualala (CEMO=3,047) &amp; Annapolis (230); wind, rain; B-C fault 1.90 mi from FtRoss twd Gualala near 031/001, +/-1 mi; no cause found, nearby broken ED pole suspected</t>
  </si>
  <si>
    <t>INT-09502</t>
  </si>
  <si>
    <t>031/001</t>
  </si>
  <si>
    <t>Relayed - 04/06/17, 2013 &amp; 2111 EastShore-MtEden#1 relayed, tested OK; no customers interrupted; wind, rain C-G fault 0.2 mi from Eastshore near 000/005, +/- 0.25 mi; patrol found jumper blew into structure at 0/3; LCN created to repair</t>
  </si>
  <si>
    <t>INT-09504</t>
  </si>
  <si>
    <t>Relayed - 04/06/17, 2014 &amp; 2015 Exchequer-Yosemite relayed, tested OK; MOM BearValley (CEMO=2,506); wind, rain; B-C then transitioned to A-B-C fault 8.8 mi from Exchequer PH to open Bear Valley SW-37 (line under clearance - patrol bet SW-37 &amp; -39, also inspect Bear Valley bus), +/- 0.5 mi; line patrol no cause found between Exchequer &amp; Bear Valley; sustation looked at Bear Valley and found no problem as well</t>
  </si>
  <si>
    <t>INT-09503</t>
  </si>
  <si>
    <t>Bear Valley</t>
  </si>
  <si>
    <t xml:space="preserve">Relayed - 04/06/17, 2014 &amp; 2015 Exchequer-Yosemite relayed, tested OK; MOM BearValley (CEMO=2,506); wind, rain; B-C then transitioned to A-B-C fault 8.8 mi from Exchequer PH to open Bear Valley SW-37 (line under clearance - patrol bet SW-37 &amp; -39, also inspect Bear Valley bus), +/- 0.5 mi; </t>
  </si>
  <si>
    <t>INT-09503a</t>
  </si>
  <si>
    <t>INT-09504a</t>
  </si>
  <si>
    <t>Relayed - 04/06/17, 2212 Donnells-Curtis relayed, tested NG; Donnells PH, Beardsley PH, SpringGap PH, SandBar PH &amp; SPI Fiberboard separated; MOM Mi-wuk (CEMO=8,096); SUS Spring Gap (CESO=1,705; CMIN=1,553,255); wind, rain; 2213 Curtis to Mi-wuk manually tested OK; A-C fault 12.4 mi from Curtis (3.5 mi from Mi-Wuk Tap twd SpringGap Jct) near 015/001, +/- 3 mi; DCC reports no back ties available; 04/07/17, 0243 Mi-wuk to SpringGap manually tested NG after patrol found nothing; SPI Fiberboard separated; MOM Mi-wuk (CEMO=8,096); 0245 Curtis to Mi-wuk tested OK restoring Mi-wuk; 0640 tree found across conductors bet poles 15/7 &amp; 16/0; 0855 to 1312 SpringGap Jct to MiwukJct cleared to remove downed tree; Donnells, Beardsley, SpringGap &amp; SandBar PHs restored</t>
  </si>
  <si>
    <t>INT-09506</t>
  </si>
  <si>
    <t>Relayed - 04/07/17, 1938 WheelerRidge-Tejon relayed, tested NG; SUS Tecuya; rain; A-B evolved to A-B-C fault 4 mi from WheelerRidge outside Tejon bet structures  4/74 thru  6/17, +/- 0.5 mi; 2214 line cleared to replace 5 poles &amp; 1 switch due to carpole; ILIS report states both ET &amp; ED wire down; 04/09/17, 0933 line returned to service after replacing poles 4/76-81</t>
  </si>
  <si>
    <t>INT-09509</t>
  </si>
  <si>
    <t>004/074</t>
  </si>
  <si>
    <t>Relayed - 04/07/17, 1945 Taft-Cuyama #1-70kV relayed, did not test; SUS Cuyama 70/12kV BK1 (CESO=530; CMIN=5,830); rain; 1956 manually closed Taft CB-12 testing line OK restoring Cuyama BK1; A-G fault 5.3 mi from TAFT near 5/054, +/- 1 mi; possible HP Event: failure to auto test as Taft CB-12 left on manual due to control failure when being placed on auto via SCADA that wasn’t ID'd at time (04/01/2017); TLINE patrol of entire line found nothing</t>
  </si>
  <si>
    <t>INT-09510</t>
  </si>
  <si>
    <t>005/054</t>
  </si>
  <si>
    <t>Relayed - 04/07/17, 2043 Drum-Spaulding relayed, did not test by design; manually tested OK; on the trouble Haypress PH separated; MOM Bowman PH (offline); rain; 2046 line manually tested OK; 2144 Haypress PH paralleled; A-C fault 4.3 mi from Drum near 4/95, +/- 1 mi;  lightning in area, but no coincident strike shown in GIS</t>
  </si>
  <si>
    <t>INT-09511</t>
  </si>
  <si>
    <t>004/095</t>
  </si>
  <si>
    <t>Relayed - 04/07/17, 2043 Drum-Summit#1 relayed, tested OK; no customers interrupted; rain; C-G fault 4.2 miles from Drum near 4/48, +/- 1 mi; no cause found after patrol of entire line; lightning in area, but no coincident strike shown in GIS</t>
  </si>
  <si>
    <t>INT-09512</t>
  </si>
  <si>
    <t>004/048</t>
  </si>
  <si>
    <t>Relayed - 04/07/17, 2242 Bowman tap (off Drum-Spaulding) relayed, manually tested OK; on the trouble Haypress PH separated; MOM Bowman PH (offline); rain</t>
  </si>
  <si>
    <t>T17-006756</t>
  </si>
  <si>
    <t>Relayed - 04/07/17, 2243 Bowman tap (off Drum-Spaulding) relayed, did not test as designed; SUS Haypress PH (offline) &amp; Bowman PH (offline); rain; 04/08/17, 1047 tap returned to service, Bowman PH paralleled</t>
  </si>
  <si>
    <t>T17-006756a</t>
  </si>
  <si>
    <t>Forced - 04/08/17, 1111 Brentwood-Kelso open-ended after Brentwood CB-262 forced out due to arcing SW-277; 1447 Brentwood 230kV bus sects 'D' &amp; 'E' forced out for same reason; no customers interrupted; 04/09/17, 0140 bus sects 'D' &amp; 'E' &amp; 0144 Brentwood CB-262 returned to service restoring Brentwood-Kelso after repairing damaged contacts on SW-277</t>
  </si>
  <si>
    <t>T17-006758</t>
  </si>
  <si>
    <t>Relayed - 04/08/17, 2055 Bridgeville-Garberville relayed, tested NG; 2057 Garberville-FruitlandJct manually tested OK; MOM Fruitland (CEMO=1,149) &amp; FtSeward (336); weather cloudy; C-G fault 6.8 mi from Bridgeville near 6/12, +/- 2 mi; 2110 Garberville-FruitlandJct manually tested NG; 04/09/17, 0139 to 1233 Bridgeville-Blocksburg Road sect cleared to repair one phase of ET wire down at 7/6 due to failed compression sleeve</t>
  </si>
  <si>
    <t>INT-09513</t>
  </si>
  <si>
    <t>006/012</t>
  </si>
  <si>
    <t>Relayed - 04/09/17, 0608 Tesla-Tracy 115kV relayed, tested OK; MOM Ellis, Leprino &amp; Tracy (CEMO=19,337); weather clear; A-G fault 1.6 mi from TracyJct twd StocktonJct SW-113 near 28/182, +/- 2 mi; no cause found after patrol of entire line</t>
  </si>
  <si>
    <t>INT-09514</t>
  </si>
  <si>
    <t>028/182</t>
  </si>
  <si>
    <t>Relayed - 04/09/17, 0659 MercySpringsSS-Canal-OroLoma relayed, tested OK; MOM MercySprings &amp; Ortiga (CEMO=3,084); weather clear; A-G fault 0.2 mi from Canal near 022/004, +/- 1 mi; TLINE patrol found broken dead-end insulator at 22/04; LCN created to replace; Canal sub also looked at and nothing was noted as a problem</t>
  </si>
  <si>
    <t>INT-09515</t>
  </si>
  <si>
    <t>022/004</t>
  </si>
  <si>
    <t>Relayed - 04/10/17, 0404 ML-DelMonte #1-115kV relayed, tested OK, #2 tripped out of section; on the trouble DelMonte 115kV main &amp; aux busses, DelMonte 60kV main &amp; aux busses, FtOrd #1&amp;#2-60kV busses, DelMonte #4&amp;#5-115/60kV transformers, Viejo-Monterey, DelMonte-Viejo, DelMonte-Monterey, DelMonte-FtOrd #1&amp;#2 de-energized; MOM Castroville (CEMO=4,021), DelMonte (28,430), Navy School, Monterey (1,678), Hatton (4,302), Monterey Navy Lab &amp; FtOrd (10,788); SUS Viejo (CESO=16,490; CMIN=xxx,xxx); weather clear; 0413 Viejo restored; B-G fault 0.1 mi south from Castroville (4.52 mi from Moss Landing) near 4/27, +/- 2 mi; found flashed insulators at twr 4/29 apparently due to bird contamination (dropped nesting material); plan to update relay settings on ML CBs 550 &amp; 560 to prevent future out of section occurrences; CAP ER=112760898</t>
  </si>
  <si>
    <t>INT-09516</t>
  </si>
  <si>
    <t>004/027</t>
  </si>
  <si>
    <t>INT-09516c</t>
  </si>
  <si>
    <t>INT-09516d</t>
  </si>
  <si>
    <t>INT-09516e</t>
  </si>
  <si>
    <t>INT-09516f</t>
  </si>
  <si>
    <t>INT-09516a</t>
  </si>
  <si>
    <t>Relayed - 04/10/17, 0404 ML-DelMonte #1-115kV relayed, tested OK, #2 tripped out of section; on the trouble DelMonte 115kV main &amp; aux busses, DelMonte 60kV main &amp; aux busses, FtOrd #1&amp;#2-60kV busses, DelMonte #4&amp;#5-115/60kV transformers, Viejo-Monterey, DelMonte-Viejo, DelMonte-Monterey, DelMonte-FtOrd #1&amp;#2 de-energized; MOM Castroville (CEMO=4,021), DelMonte (28,430), Navy School, Monterey (1,678), Hatton (4,302), Monterey Navy Lab &amp; FtOrd (10,788); SUS Viejo (CESO=17,459; CMIN=157,131); weather clear; 0413 Viejo restored; B-G fault 0.1 mi south from Castroville (4.52 mi from Moss Landing) near 4/27, +/- 2 mi; found flashed insulators at twr 4/29 apparently due to bird contamination (dropped nesting material); plan to update relay settings on ML CBs 550 &amp; 560 to prevent future out of section occurrences; CAP ER=112760898</t>
  </si>
  <si>
    <t>INT-09516b</t>
  </si>
  <si>
    <t>Scheduled - 04/11/17, 0615 Midway-Whirlwind 500kV removed from service to RAISE TWR M 59 T2 TO CORRECT TLRR INFRACTION; P26 available for 2,000MW n2s &amp; 1,440MW s2n; sched rtn 04/25; 04/25/17, 2339 Midway-Whirlwind returned to service; P26 limited to 4,000MW n2s &amp; 3,000MW s2n</t>
  </si>
  <si>
    <t>T17-004100</t>
  </si>
  <si>
    <t>Relayed - 04/11/17, 0819 EssexJct-Arcata-Fairhaven relayed, tested NG, EssexJct-Orick de-energized &amp; Humboldt SVC tripped out of section; SUS BlueLake Power (offline), BlueLake (CESO=1,978, CMIN=193,946), Simpson-Korbel, KernenConstruction, Orick (355, 184,245), Trinidad (1,490, 444,390) &amp; BigLagoon (146, 75,774); rain; A-B-C fault 0 mi from JanesCreekJct near 3/2, +/- 1 mi; 0826 both lines manually tested NG; 1038 EssexJct to JanesCreekJct cleared to replace pole 4/0 due to NG pole top; 1144 Humboldt SVC returned to service; 1658 EssexJct to JanesCreekJct returned to service; EssexJct-Orick energized restoring Trinidad, BigLagoon &amp; Orick; 1724 BlueLake tap energized restoring KernenConstruction, Simpson-Korbel, BlueLake Power &amp; BlueLake; CAP ER=112832259</t>
  </si>
  <si>
    <t>INT-09518</t>
  </si>
  <si>
    <t>003/002</t>
  </si>
  <si>
    <t>INT-09518a</t>
  </si>
  <si>
    <t>Forced - 04/12/17, 1458 Vasco-Herdlyn open-ended after Herdlyn CB-62 forced out from scheduled mech service due a suspected bad pole inside CB due to inconsistent main contact timing results; after micro ohm test confirmed possible internal failure, crew notified its intent to not return CB to service pending internal inspect; contact found to be completely deteriorated &amp; would have catastrophically failed during a fault clearing operation, a significant catch by the crew; ETOR unknown, CB identified for emergency replacement</t>
  </si>
  <si>
    <t>T17-001554</t>
  </si>
  <si>
    <t xml:space="preserve">Relayed - 04/12/17, 1543 Midway-Sunset 230kV relayed, properly did not test; Sunset cogen separated; weather clear; 1601 line manually tested OK, remains open-ended at Sunset; 1712 line normal; 1730 Sunset Cogen paralleled; no trouble found; C-G fault 5.8 mi from Midway (3rd party line), +/- 1 mi; </t>
  </si>
  <si>
    <t>INT-09532</t>
  </si>
  <si>
    <t>Relayed - 04/12/17, 1656 Sanger-Reedley relayed, tested OK; Sanger Cogen separated; MOM Parlier (CEMO=4,524); weather clear; A-G fault 3.51 mi from Sanger near 3/60, +/- 2 mi; 1749 Sanger Cogen paralleled; patrol found flashed insulators at structure 3/24, LCN created to replace</t>
  </si>
  <si>
    <t>INT-09534</t>
  </si>
  <si>
    <t>Relayed - 04/13/17, 0132 Reedley-Orosi relayed, tested OK &amp; Dinuba-Orosi &amp; Reedley-Dinuba#1 (DinubaEnergyJct to Dinuba) de-energized; MOM SandCreek (CEMO=1,661), Orosi (5,872), StoneCorral (1,788), Dinuba (6,490) &amp; DinubaEnergy (offline); SUS Dunlap (CESO=1,654; CMIN=832,679) &amp; Dinuba (1,609; 12,872); weather cloudy; B-G fault (multi-terminal line) 0.01 mi from SandCreek Jct near 7/3 on Dunlap Tap or 1.29 mi from StoneCorral near 6/7 on StoneCorral Tap or 1.62 mi from Dinuba near 6/3 on Reedley - Dinuba, +/- 4 mi (high impedance fault + system abnormal due to work at Reedley); 0758 to 1216 Dunlap tap (SandCreek to Dunlap) forced out to repair burnt open jumper at pole 9/5 (jumper cable sent to ATS for evaluation) due to avian contact on center phase</t>
  </si>
  <si>
    <t>INT-09535</t>
  </si>
  <si>
    <t>007/003</t>
  </si>
  <si>
    <t>INT-09535a</t>
  </si>
  <si>
    <t>INT-09535b</t>
  </si>
  <si>
    <t>Scheduled - 04/13/17, 0545 Malin-RM#2-500kV removed from service to REPLACE THE LINE RELAYS ON THE MALIN-RND MTN#2; no additional COI limitations, sched rtn 06/22; 06/22/17, 2028 Malin-RM#2-500kV returned to service; from scheduled work on 04/13/17 at 0551</t>
  </si>
  <si>
    <t>T17-000004</t>
  </si>
  <si>
    <t>Scheduled - 04/13/17, 0551 RM-TM#2-500kV removed from service to REPLACE TABLE MTN SERIES CAP BK #2 CONTROLLER TABLE MAINT TO PERFORM MECH SERVICE ON 921, 923 &amp; 925 &amp; SERIES CAP BANK 2 INSPECT; no additional COI limitations; sched rtn 06/22; 06/23/17, 2345 RM-TM#2 returned to service; COI limited to 3,900MW n2s &amp; 3,000MW s2n (no change); from scheduled work on 04/13/17 at 0551</t>
  </si>
  <si>
    <t>T17-000004a</t>
  </si>
  <si>
    <t>Relayed - 04/13/17, 0609 Kingsburg-Corcoran#1 relayed, tested OK; MOM Freshwater PV (offline); weather cloudy; B-G fault Location (in miles):  6.37 mi from Kingsburg near 016/128, +/-1 mi; 16/125 found flashed insulators after line relayed, tested OK again on 04/16/17</t>
  </si>
  <si>
    <t>INT-09539</t>
  </si>
  <si>
    <t>Relayed - 04/13/17, 1201 DixonLanding-McKee relayed, tested NG; customers affected but only on McKee 1110 (ILIS 17-0039943, CESO=3,742; CMIN=326,220); weather cloudy; A-B-C-G fault 1.66 mi from Mabury Tap at twr 1/34, +/- .25 mi; 1514 Mabury tap cleared to repair downed guy wire at pole 1/35 due to car pole; ET wire down as well; 1518 DL-McKee energized; 04/14/17, 0058 Mabury tap returned to service; CAP ER=112869121</t>
  </si>
  <si>
    <t>INT-09541</t>
  </si>
  <si>
    <t>001/034</t>
  </si>
  <si>
    <t>Relayed - 04/13/17, 1347 Stanislaus-MelonesSS-Manteca#1 relayed, tested OK; MOM Frogtown (CEMO=6,025) &amp; Avena (2,148); rain; C-G fault 4.3 mi from MelonesJct twd StanislausPH near 14/85 or 5.5 mi from MelonesJct twd MelonesSS near 1/10, +/- 5 mi; 7/41, 1/9 &amp; 1/10 found flashed insulators</t>
  </si>
  <si>
    <t>INT-09542</t>
  </si>
  <si>
    <t xml:space="preserve">Relayed - 04/13/17, 1419 Palermo-Pease relayed, tested OK; no customers interrupted; lightning; B-G fault 15.1 mi from Palermo near 15/109, +/- 1 mi; </t>
  </si>
  <si>
    <t>INT-09543</t>
  </si>
  <si>
    <t>015/109</t>
  </si>
  <si>
    <t>Relayed - 04/13/17, 1511 Colgate-Smartville#2 relayed, tested OK; Narrows#2 PH separated; MOM Narrows#2-60/21kV xfmr (CEMO=7,907); lightning; A-B-C fault 2.3 mi from Narrows Tap twd Narrows#2 near 002/025, +/- 1 mi; xarm repaired at 0/6 next day</t>
  </si>
  <si>
    <t>INT-09544</t>
  </si>
  <si>
    <t>002/025</t>
  </si>
  <si>
    <t xml:space="preserve">Relayed - 04/13/17, 1519 Butte-SycamoreCreek relayed, tested OK; MOM Nord (CEMO=7,113); lightning; A-G fault 5.1 mi from Nord twd Butte near 6/118, +/- 1 mi; </t>
  </si>
  <si>
    <t>INT-09545</t>
  </si>
  <si>
    <t>006/118</t>
  </si>
  <si>
    <t xml:space="preserve">Relayed - 04/13/17, 1529 NotreDame-Butte relayed, did not test by design; no customers interrupted; lightning; 1650 line returned to service after finding evidence of lightning strike at pole 0/26; A-B-C fault 0.9 mi from Butte near 00/020, +/- 1 mi; </t>
  </si>
  <si>
    <t>INT-09546</t>
  </si>
  <si>
    <t>000/020</t>
  </si>
  <si>
    <t>Relayed - 04/13/17, 1547 Sanger-Malaga relayed, tested OK; no customers interrupted; rain; A-G fault 4.74 mi from Sanger near 4/8, +/- 2 mi; patrol found flashed insulators 5/0 &amp; 5/5, also 3/16 due to lightning strike</t>
  </si>
  <si>
    <t>INT-09547</t>
  </si>
  <si>
    <t>004/008</t>
  </si>
  <si>
    <t>Relayed - 04/13/17, 1621 RockCreek-Poe 230kV relayed, tested OK; RockCreek PH#1 &amp; Poe PH#1 separated; no customers interrupted; rain; 1647 RockCreek PH Unit #1 paralleled; 1750 Poe PH.#1 paralleled; A-G fault 1 mi from Poe PH near 15/106, +/- 2 mi; lightning strike at 7/15 led to flashed insulators</t>
  </si>
  <si>
    <t>INT-09549</t>
  </si>
  <si>
    <t>015/106</t>
  </si>
  <si>
    <t>Relayed - 04/14/17, 0934 RM-TM#1 relayed, did not test by design after system frequency dropped to 59.83Hz &amp; recovered to pre-disturb level in 10 mins due to loss of gen in Pacific Northwest; RM 500/230kV BK1 open ended on high side &amp; Malin-RM#1-500kV (BPA) open ended at Round; Malin-RM#1-500kV line (BPA) series CAP BK at Round internally bypassed &amp; Drum#2 PH Unit#5 tripped out of section (same as it did on March 8 due to system frequency excursion); RAS initiated as designed; Tracy shunt capacitors PT10A, PT8B &amp; PT8A inserted; no customers interrupted; weather clear; 0946 Tracy shunt capacitors PT8A &amp; PT10A removed from service; 0951 RM-TM#1 tested OK from Table; 0952 Tracy shunt capacitor PT8B removed from service; 0954 RM-TM#1 returned to service restoring Malin-RM#1 normal; 0956 RM BK1 normal; System Protection reports no patrol necessary, no-fault on line; appears construction work by ABB at Table on RM-TM#1 series cap caused trip; 0958 Drum #2 PH paralleled; 1001 RM BK1 returned normal; 1205 Malin-RM#1-500kV line series CAP BK at Round inserted; CAP ER=112783823 &amp; 112775572 for out of section trip on Drum PH #2 Unit 5</t>
  </si>
  <si>
    <t>INT-09551a</t>
  </si>
  <si>
    <t>INT-09551</t>
  </si>
  <si>
    <t>Forced - 04/14/17, 1546 to 2009 Colgate-Smartville#2 (Smartville to Narrows) forced out to replace NG xarm at pole 0/6; no customers interrupted; weather clear</t>
  </si>
  <si>
    <t>T17-007083</t>
  </si>
  <si>
    <t>Relayed - 04/14/17, 2310 Woodleaf-Palermo relayed, tested NG; Woodleaf, Deadwood, SlyCreek &amp; Forbestown PHs separated; SUS Kanaka (CESO=732; CMIN=43,506); weather clear; TLINE mobilizing personnel to Kanaka Jct for sectionalizing &amp; test (no SCADA available); 04/15/17, 0124 Palermo to Kanaka manually tested OK restoring Kanaka; B-C fault 14.1 mi from Palermo near 000/005, +/- 2 mi; air patrol found tree bet 4/42-43, personnel ETA 1200; 04/15/17, 1311 to 2014 ForbestownJct to KanakaJct cleared to remove tree; 2020 Forbestown PH paralleled; 2022 Woodleaf PH paralleled; 2025 SlyCreek PH paralleled</t>
  </si>
  <si>
    <t>INT-09555</t>
  </si>
  <si>
    <t>Forced - 04/15/17, 1211 to 1359 Newark-Lawrence open ended after Newark CB-510 forced out to add SF-6 gas; no customers interrupted; weather clear</t>
  </si>
  <si>
    <t>T17-007109</t>
  </si>
  <si>
    <t>Forced - 04/15/17, 1508 to 1835 Melones-Curtis (MelonesSS to ChineseCampJct) forced out per Stockton D.O. request for testing of Peoria #1-60/12kV xfmr &amp; associated equipment (station experienced a bird-caused outage yesterday due to bird contact); no customers interrupted</t>
  </si>
  <si>
    <t>T17-007087</t>
  </si>
  <si>
    <t>Relayed - 04/16/17, 0609 Kingsburg-Corcoran#1 relayed, tested OK; MOM FreshWater (offline); weather clear; B-G fault 6.29 mi from Kingsburg near 16/127, +/- 3 mi; probably related to the flashed insulators found after patrol of outage on 04/13/17, so may have to force out line rather than go through notification process; 16/125 replaced flashed insulators on Monday next day</t>
  </si>
  <si>
    <t>INT-09556</t>
  </si>
  <si>
    <t>Relayed - 04/16/17, 1748 Cottonwood#1 (Corning to GerberJct) forced to replace pole at B31/354 hit by car; no customers interrupted; 04/17/17, 0002 line normal</t>
  </si>
  <si>
    <t>T17-007127</t>
  </si>
  <si>
    <t>Relayed - 04/18/17, 1725 Gates-TulareLake relayed, tested OK; SandDrag, SunCity &amp; AvenalPark separated; MOM KettlemanHills (CEMO=1,040), Avenal (1,947) &amp; Chevron Pipeline Kettleman; weather cloudy; 1748 AvenalPark paralleled; 1754 SandDrag paralleled; 1756 SunCity paralleled; A-C-G fault  6.8 mi from Gates near 006/006, +/-2 mi; patrol found bird contact at pole 7/0, which coincidentally is scheduled to be replaced on 04/20/17</t>
  </si>
  <si>
    <t>INT-09562</t>
  </si>
  <si>
    <t>006/006</t>
  </si>
  <si>
    <t>Relayed - 04/18/17, 2226 Delta-MtnGateJct relayed, tested OK; MOM Antler (CEMO=956); rain, lightning in area but GIS shows no coincident strike; A-C fault 3.8 mi from MtnGateJct near 012/163, +/- 2  mi; patrol found flashed flower pot insulator at 11/156, LCN created to replace</t>
  </si>
  <si>
    <t>INT-09563</t>
  </si>
  <si>
    <t>012/163</t>
  </si>
  <si>
    <t>Relayed - 04/19/17, 0627 Manchester-Airways-Sanger relayed, tested OK; MOM LasPalmas &amp; Airways#2-115/12kV xfmr (11,226); weather cloudy; A-C-G fault (multi-terminal) 0.01 mi from LasPalmas (fault possibly inside 3rd party sub) near 0/18 on LasPalmas Tap or 1.72 mi from Airways near A16/168 or 2.9 mi from Sanger near 18/164, +/- 3 mi; found flashed insulators on structure A17/141</t>
  </si>
  <si>
    <t>INT-09564</t>
  </si>
  <si>
    <t>A16/168</t>
  </si>
  <si>
    <t>Relayed - 04/19/17, 0859 StocktonA-Lockeford-Bellota#2 relayed, tested OK; MOM Kyoho &amp; Stockton 'A' #3-115/12kV xfmr (CEMO=5,144); weather clear; A-G fault 2.6 mi from Bellota near 2/18, +/- 2 mi; patrol found no cause, no damage</t>
  </si>
  <si>
    <t>INT-09570</t>
  </si>
  <si>
    <t>002/018</t>
  </si>
  <si>
    <t>Relayed - 04/20/17, 0723 Newark-Ames#3 relayed, tested OK; no customers interrupted; weather cloudy; C-G fault 3.4 mi from Newark near 2/23, +/- 0.75 mi; patrol found no damage, no cause</t>
  </si>
  <si>
    <t>INT-09579</t>
  </si>
  <si>
    <t>002/023</t>
  </si>
  <si>
    <t>Forced - 04/20/17, 1230 to 2306 Lakeville#2 (LakevilleJct to Novato) forced out to replace structure 2/49 &amp; repair SW-59 damaged from car; no customers interrupted; weather clear</t>
  </si>
  <si>
    <t>T17-007318</t>
  </si>
  <si>
    <t>Relayed - 04/20/17, 1510 Taft #4-115/14kV xfmr relayed, did not test by design, open ending Midway-Taft; SUS Taft #4-115/12kV xfmr (per ILIS restored in 5 mins so CEMO=4,415); 1515 manually tested Taft #4-115/14kV xfmr OK restoring Taft after no problem found, but cause under investigation as TAFT BK-4 SUDDEN PRESSURE RLY WAS ACCIDENTALLY TRIPPED; CAP Event Report =112785646</t>
  </si>
  <si>
    <t>Forced - 04/20/17, 1540 MercySpringsSS-Canal-OroLoma (Canal to Ortiga Jct) forced out to replace two flashed insulators at structure 4/22; no customers interrupted; 04/21/17, 0017 line returned normal</t>
  </si>
  <si>
    <t>T17-007335</t>
  </si>
  <si>
    <t>Forced - 04/21/17, 0127 to 0402 Melones-Curtis (MelonesSS to Chinese Camp Jct) forced out per Stockton DO request for testing of Peoria 60/12kV BK1 &amp; associated equipment; no customers interrupted</t>
  </si>
  <si>
    <t>T17-007320</t>
  </si>
  <si>
    <t>Scheduled - 04/21/17, 0829 MLPP#2-500kV bus, CB-512, CB-612 &amp; 500/230kV BK9 removed from service to RECONNECT SWITCH 613; sched rtn 04/22; 04/22/17, 1644 MLPP#2-500kV bus, CB-512, CB 612 &amp; BK9 returned to service</t>
  </si>
  <si>
    <t>T17-001768</t>
  </si>
  <si>
    <t>Relayed - 04/21/17, 0906 Larkin 115kV bus sections D, E &amp; F relayed, did not test by design; on the trouble A-Y#1, X-Y#1 &amp; H-Y#1-115kV cables de-energized; A-Y#2-115kV cable open-ended at Larkin; 0924 SUS Larkin (CESO=87,613; CMIN=27,530,801); 0924 A-Y #2-115kV cable de-energized for safety due to report of a fire in station; weather clear; 1420 A-Y#1 returned to service restoring Larkin 115/12kV BK1; 1423 X-Y#1 returned to service restoring Larkin 115/12kV BK3; 1425 H-Y#1 returned to service restoring Larkin 115/12kV BK5; 1429 A-Y#2 returned to service; 1437 Larkin 115kV bus normal; 1438 C-DCC given OK to restore customers; 1645 all customers restored; CAP ER 112804734</t>
  </si>
  <si>
    <t>INT-09582c</t>
  </si>
  <si>
    <t>INT-09582b</t>
  </si>
  <si>
    <t>INT-09582a</t>
  </si>
  <si>
    <t>INT-09582</t>
  </si>
  <si>
    <t>Relayed - 04/21/17, 1318 Herndon #1-230kV bus relayed, tested OK; on the trouble Gregg-Herndon#1 open-ended at Herndon &amp; Herndon #1-230/115kV xfmr open-ended on its high side; no customers interrupted; weather clear; tech checking TCOs hooked on positive and negative backwards tripping bus; CAP ER to follow</t>
  </si>
  <si>
    <t>INT-09584</t>
  </si>
  <si>
    <t>Relayed - 04/21/17, 1553 Fulton-Calistoga relayed, tested OK; MOM Calistoga (CEMO=3,791); weather clear; A-G fault 14.4 mi from Fulton near 14/07, +/- 2 mi; patrol found no damage, no cause</t>
  </si>
  <si>
    <t>INT-09585</t>
  </si>
  <si>
    <t>Forced - 04/22/17, 0014 to 0047 A-Y#1-115kV cable &amp; Larkin 115kV bus sect D forced out to close high switch for Larkin 115/12kV BK2; no customers interrupted</t>
  </si>
  <si>
    <t>T17-007399</t>
  </si>
  <si>
    <t>Forced - 04/22/17, 0215 to 0246 H-Y#1-115kV cable &amp; Larkin 115kV bus sect F forced out to close high side switch for Larkin 115/12kV BK6; no customers interrupted</t>
  </si>
  <si>
    <t>T17-007400</t>
  </si>
  <si>
    <t>Forced - 04/22/17, 0417 to 0447 X-Y#1-115kV cable &amp; Larkin 115kV bus sect E forced out to close high side switch for Larkin 115/12kV BK4; no customers interrupted; no loading or voltage concerns</t>
  </si>
  <si>
    <t>T17-007401</t>
  </si>
  <si>
    <t>BK2_OroLoma</t>
  </si>
  <si>
    <t>Relayed - 04/22/17, 1839 OroLoma 115/70kV BK2 relayed, did not test, A-C fault; caused by avian (owl) contact on low side of BK2 A-phase; no customers interrupted; weather clear; 2230 OroLoma BK2 normal; CAP ER=112790890</t>
  </si>
  <si>
    <t>INT-09587</t>
  </si>
  <si>
    <t>Forced - 04/23/17, 0638 to 1546 ML-Panoche#2-230kV forced out to repair NG fiber optic support at tower 69/299; no customers interrupted</t>
  </si>
  <si>
    <t>T17-007244</t>
  </si>
  <si>
    <t>Relayed - 04/23/17, 1023 AdobeSS-Lamont relayed, tested OK; on the trouble AdobeSS #1 &amp; #2-115kV buses, WheelerRidge-AdobeSS &amp; AdobeSS-Adobe PV 115kV lines de-energized. Adobe PV separated; no other customers interrupted; weather clear; 1306 Adobe PV paralleled; C-G fault 0.90 mi from Lamont near 018/105A, +/- 0.25 mi; patrol found no damage, no cause</t>
  </si>
  <si>
    <t>INT-09588</t>
  </si>
  <si>
    <t>018/105A</t>
  </si>
  <si>
    <t xml:space="preserve">Relayed - 04/23/17, 1023 AdobeSS-Lamont relayed, tested OK; on the trouble AdobeSS #1 &amp; #2-115kV buses, WheelerRidge-AdobeSS &amp; AdobeSS-Adobe PV 115kV lines de-energized. Adobe PV separated; no other customers interrupted; weather clear; 1306 Adobe PV paralleled; C-G fault 0.90 mi from Lamont near 018/105A, +/- 0.25 mi; </t>
  </si>
  <si>
    <t>INT-09588a</t>
  </si>
  <si>
    <t>Relayed - 04/23/17, 1748 Nicolaus-WS relayed, tested NG; SUS Dist 1001 Metering &amp; Carnack; weather clear; 1820 ENicolaus to KnightsLanding Jct manually tested OK restoring Dist 1001 Metering; 2046 Knights Landing Jct to District 2047 Jct manually tested OK; A-C fault (ENicolaus CB62 relays event records indicate no actual line fault - very low impedance fault, possible CB problem in station; 2119 District 1500 tap cleared to repair a single phase of ET wire down bet 0/15-16 due to large oak tree falling across line; 04/24/17, 0825 line normal; CAP ER=112791883</t>
  </si>
  <si>
    <t>INT-09589</t>
  </si>
  <si>
    <t>Relayed - 04/26/17, 0631 Nicolaus-PlainfieldJct relayed, tested OK; no customers interrupted; weather overcast; A-B-C-G fault 6.4 mi from Plainfield near 24/405, +/- 1 mi; patrol found no cause, no damage</t>
  </si>
  <si>
    <t>INT-09598</t>
  </si>
  <si>
    <t>024/405</t>
  </si>
  <si>
    <t>Forced - 04/26/17, 1050 to 1459 Glenn#1 (ElkCreek Jct to Orland) forced out to replace pole 12/241 &amp; insulators damaged by car; SUS StonyGorge cogen, otherwise no customers interrupted</t>
  </si>
  <si>
    <t>T17-007520</t>
  </si>
  <si>
    <t>Forced - 04/27/17, 1333 to 1940 Drum-GV-Weimar (Colfax Jct to Weimar) forced out to repair gunshot conductor at pole 18/424; no customers interrupted; CAP ER=112822207</t>
  </si>
  <si>
    <t>T17-007603</t>
  </si>
  <si>
    <t>Forced - 04/27/17, 2213 Borden-Madera#2 open-ended after Borden CB-42 forced out due to DC Control under voltage between CB &amp; local annunciator; no customers interrupted; ETOR 04/28</t>
  </si>
  <si>
    <t>T17-007640</t>
  </si>
  <si>
    <t>Relayed - 04/28/17, 1251 TulareLake-KentSS relayed, tested OK; Kettleman PV separated; no customers interrupted; weather clear; A-G fault 6.9 mi from KentSS near 069/004, +/-1 mi; patrol found bird’s nest at 69/5</t>
  </si>
  <si>
    <t>INT-09601</t>
  </si>
  <si>
    <t>069/004</t>
  </si>
  <si>
    <t>Relayed - 04/29/17, 0516 Kasson 115/60kV BK1 relayed, did not test; on the trouble Kasson 60kV main &amp; aux buses, Kasson-Carbona, Kasson-Banta &amp; Kasson#1 de-energized; Kasson-Louise open-ended at Kasson; SUS Tracy Defense Depot (TDD), Carbona (CESO=4,274; CMIN=307,728) &amp; Banta (1,458; 108,396); weather clear; 0627 Kasson 60kV main &amp; aux buses manually tested OK; Kasson-Louise normal; 0628 Kasson-Carbona manually tested OK restoring TDD &amp; Carbona; 0630 Kasson-Banta manually tested OK restoring Banta; 0636 Kasson-Carbona de-energized for safety; SUS Carbona (4,274; 205,152) &amp; TDD; 0724 Kasson-Carbona energized restoring TDD &amp; Carbona; 0745 Kasson#1 manually tested OK; 1343 to 2138 Kasson BK1 cleared for inspection, 2117 returned to service; caused by internal fault on Kasson 60kV REG-1</t>
  </si>
  <si>
    <t>INT-09602</t>
  </si>
  <si>
    <t>INT-09602a</t>
  </si>
  <si>
    <t>INT-09602b</t>
  </si>
  <si>
    <t>INT-09602c</t>
  </si>
  <si>
    <t>Relayed - 04/29/17, 0548 Metcalf-Evergreen#1 relayed, tested OK; no customers interrupted; weather clear; A-G fault 7.43 mi from Metcalf near 007/048, +/- 2 mi; patrol found no cause, no damage</t>
  </si>
  <si>
    <t>INT-09603</t>
  </si>
  <si>
    <t>007/048</t>
  </si>
  <si>
    <t>Forced - 04/29/17,  0636 Kasson-Carbona de-energized for safety due to arcing Carbona SW-37; SUS Carbona (4,274; 205,152) &amp; TDD</t>
  </si>
  <si>
    <t>INT-09602d</t>
  </si>
  <si>
    <t>Relayed - 04/30/17, 1244 EssexJct-Orick relayed, tested NG; SUS Trinidad (CESO=1,490; CMIN=34,270), BigLagoon (146; 3,358) &amp; Orick (355; 80,850); weather clear; 1307 EssexJct to BigLagoon manually tested OK restoring Trinidad &amp; BigLagoon; B-C fault 22.6 mi from EssexJct or 2.67 mi from BigLagoon twd Orick near 22/6, +/- 2 mi; 1626 BigLagoon to Orick manually tested OK after removing tree at pole 21/3 restoring Orick, line normal - no apparent damage to the conductor; CAP ER=112832126</t>
  </si>
  <si>
    <t>INT-09604</t>
  </si>
  <si>
    <t>022/006</t>
  </si>
  <si>
    <t xml:space="preserve">Scheduled - 05/01/17, 0719 Tracy-LB 500kV DE-ENERGIZED FOR WAPA RELAY TESTING AT TRACY SWYD; no additional P15 limitations; scheduled return 05/05; 05/05/17, 1933 Tracy-LB returned to service, no additional P15 limitations </t>
  </si>
  <si>
    <t>T17-001863</t>
  </si>
  <si>
    <t xml:space="preserve">Relayed - 05/01/17, 1420 TL-KentSS relayed tested OK; on the trouble KentSS#2-70kV bus de-energized; KentSS-KentSolar PV tripped out of section; Kettleman Solar &amp; Kent South PV separated; no customers interrupted, weather clear; B-G fault 14.4 mi from KentSS near 76/15, +/- 2 mi (no bus fault); KentSouth PV (3rd party) sent a DTT to KentSS tripping CBs 7222 &amp; 7232 which resulted in de-energizing KentSS bus#2; CB-7232 would normally restore bus via automatics, however, the DTT locked out the breakers; working w/ 3rd party to retrieve events from its relays to determine why DTT was issued; 1457 KentSS-KentSolar PV returned to service restoring KentSouth PV; 1544 KentSouth PV paralleled; 1659 Kettleman Solar paralleled; 1709 KentSS#2-70kV bus energized; caused by birds nest (red tail hawk) at pole 76/15 that caused a local brush fire that was quickly extinguished  </t>
  </si>
  <si>
    <t>INT-09611</t>
  </si>
  <si>
    <t>076/015</t>
  </si>
  <si>
    <t xml:space="preserve">Relayed - 05/02/17, 0554 PotterValley-Mendocino relayed, tested OK; no customers interrupted, weather clear; C-G fault 2.15 mi from Mendo near 8/3, +/- 1 mi; patrol conducted, no cause or damage found  </t>
  </si>
  <si>
    <t>INT-09613</t>
  </si>
  <si>
    <t>008/003</t>
  </si>
  <si>
    <t xml:space="preserve">Forced - 05/02/17, 1609 to 2030 Henrietta-LeprinoSS &amp; Henrietta 230/115kV BK3 open-ended on low side after Henrietta CB-112 forced out due to hydraulic leak causing motor to run; no customers interrupted  </t>
  </si>
  <si>
    <t>T17-007828</t>
  </si>
  <si>
    <t>Forced - 05/03/17, 0911 to 0940 MR-FR (Salmon Creek Jct to Fort Ross) forced out per N-DCC request to TEST &amp; RELEASE NEW FT ROSS 12KV BUS PTs; no customers interrupted</t>
  </si>
  <si>
    <t>T17-003074</t>
  </si>
  <si>
    <t>Relayed - 05/04/17, 0605 OroLoma (OL) 115/70kV BK2 relayed, did not test by design; weather clear; OL main &amp; aux busses, OL-Mendota, OL-Canal#1 de-energized; Panoche-OL open ended at OL; MOM SantaRita (CEMO=896), DosPalos (3,478) &amp; Firebaugh (3,355); A-B fault inside stn, xfmr protection scheme operated properly; avian (owl) contact on B phase low side of OL BK2 (same area as previous owl contact on April 22); clearing BK2 to install animal abatement</t>
  </si>
  <si>
    <t>INT-09616c</t>
  </si>
  <si>
    <t>At OL</t>
  </si>
  <si>
    <t>INT-09616b</t>
  </si>
  <si>
    <t>INT-09616a</t>
  </si>
  <si>
    <t>INT-09616d</t>
  </si>
  <si>
    <t>Relayed - 05/05/17, 0201 Taft-Cuyama#2 relayed, tested OK; MOM Cuyama 70/21kV BK2 (CEMO=290); weather clear;; A-G  fault near 000/011, +/- 1 mi; patrol 5 mi either side found no cause, no damage</t>
  </si>
  <si>
    <t>INT-09620</t>
  </si>
  <si>
    <t>Relayed - 05/05/17, 0222 OroLoma 115/70kV BK2 relayed, did not test by design (also relayed, didn't test yesterday at 0605); OroLoma 70kV main &amp; aux busses, OL-Mendota &amp; OL-Canal#1 de-energized; Panoche-OL open-ended at OL; MOM SantaRita, DosPalos &amp; Firebaugh; weather clear; C-G fault at stn; 0829 Panoche-OL normal restoring BK2; 1040 to 1610 OroLoma 70kV main bus &amp; MercySprings-Canal-OroLoma (OroLoma to MercySprings) cleared to replace insulator on OroLoma SW-35 due to avian (owl) contact (different owl &amp; contact point than yesterday's); CAP ER 112843047</t>
  </si>
  <si>
    <t>INT-09621c</t>
  </si>
  <si>
    <t>INT-09621b</t>
  </si>
  <si>
    <t>INT-09621a</t>
  </si>
  <si>
    <t>Relayed - 05/05/17, 0530 Herndon-Woodward relayed, tested NG; SUS Valley Childrens Hospital (currently running on back up diesel gen); weather cloudy; 0632 Herndon to VC Hospital manually tested OK restoring ET to VC Hospital; B-G fault 1.5 mi from VC Hospital Jct twd Woodward near 9/8; relay events confirm fault in vicinity of reported car pole, +/- 1.5 mi; 0812 to 1351 Woodward to VC Hospital cleared to replace 009/008  CAP ER 112842075</t>
  </si>
  <si>
    <t>INT-09622</t>
  </si>
  <si>
    <t>009/008</t>
  </si>
  <si>
    <t>Relayed - 05/05/17, 0920 Temblor-SLO relayed, tested OK; MOM CarrizoPlains (CEMO=335); weather clear; A-G fault 6.0 mi from Temblor near 06/36, +/- .5 mi; patrol found no cause, no damage</t>
  </si>
  <si>
    <t>INT-09624</t>
  </si>
  <si>
    <t>006/036</t>
  </si>
  <si>
    <t>Forced - 05/05/17, 1040 to 1610 OroLoma (OL) 70kV main bus &amp; MercySprings-Canal-OroLoma (OL to MS) cleared to replace insulator on OL SW-35 due to avian (owl) contact (different owl &amp; contact point than yesterday's) earlier in day  at 0222; CAP ER 112843047</t>
  </si>
  <si>
    <t>INT-09621d</t>
  </si>
  <si>
    <t>TRANQUILLITY SW STA-TRANQUILLITY PV</t>
  </si>
  <si>
    <t>Relayed - 05/05/17, 1056 TranquilitySS-TranquilityPV relayed, tested OK; Tranquility PV separated; weather clear; Tech working on testing CB-2122 (cleared for bus Tranquility bus#2 trouble) relays inserted test paddle into test block breaker fail relay DEV 211BF-2122; TranquillitySS-TranquillityPV line relay Set B DEV-211LB-1 then tripped; CT circuit for line relay goes thru breaker fail relay first, believes he shorted current circuit causing line relay to pick up &amp; trip the line; 1800 Tranquillity PV paralleled</t>
  </si>
  <si>
    <t>INT-09626</t>
  </si>
  <si>
    <t>Forced-05/05/17, 1610 to 2155 Bahia-Moraga forced out to replace line side CCVT (capacitor coupled voltage transformer) on Bahia CB-242; no customers interrupted; this ccvt failed in service the day before on 05/04/18 and at 0640 on 05/05/17 during switching to clear Vaca-Bahia 230kV for NERC-related work at tower 0/3 (T-AFW 107487) the anti-islanding protection scheme initiated causing sustained outage at Valero Refinery in Benicia; CAP ER=112843618</t>
  </si>
  <si>
    <t>T17-007979</t>
  </si>
  <si>
    <t>Forced - 05/05/17, 1624 to 1915 Henrietta CB-112 forced out to replace valve on hydraulic system, open ending Henrietta-LeprinoSS; no customers interrupted, weather clear</t>
  </si>
  <si>
    <t>T17-008015</t>
  </si>
  <si>
    <t>Forced - 05/05/17, 2048 Nicolaus-Marysville (Plumas to Marysville) forced out to replace pole 1/37 hit by car; no customers interrupted; 05/06/17, 0624 line restored normal; CAP ER=112843060</t>
  </si>
  <si>
    <t>T17-008023</t>
  </si>
  <si>
    <t>Relayed - 05/05/17, 2314 &amp; 2316 Laureles-Otter relayed, tested OK; MOM Otter; weather clear; A-G fault 8.4 mi from Laureles near 8/8, +/- 1.0 mi; CAP ER=112843361</t>
  </si>
  <si>
    <t>INT-09627a</t>
  </si>
  <si>
    <t>008/008</t>
  </si>
  <si>
    <t>INT-09627b</t>
  </si>
  <si>
    <t>Relayed - 05/06/17, 0114 &amp; 0234 Laureles-Otter relayed, tested OK; MOM Otter (CEMO=1,112); weather clear; A-G fault 8.4 mi from Laureles near 8/8, +/- 1.0 mi; CAP ER=112843361</t>
  </si>
  <si>
    <t>INT-09628</t>
  </si>
  <si>
    <t>INT-09629</t>
  </si>
  <si>
    <t>Relayed - 05/06/17, 0255 Laureles-Otter relayed, tested NG; SUS Otter (CESO=1,112; CMIN=108,081); weather clear; A-G fault 8.4 mi from Laureles near 8/8, +/- 1.0 mi; 1023 to 1704 line cleared to repair loose under arm jumper contacting down guy wire at pole 9/10; CAP ER=112843361</t>
  </si>
  <si>
    <t>INT-09630</t>
  </si>
  <si>
    <t>Relayed - 05/06/17, 1243 &amp; 1536 EssexJct-Orick relayed, tested OK; MOM Trinidad (CEMO=1,465), BigLagoon (146) &amp; Orick (355); weather clear, windy; B-C fault 9.4 mi from EssexJct twd Orick near 9/7, +/- 1.0 mi; tree down at 8/8 due to winds</t>
  </si>
  <si>
    <t>INT-09631</t>
  </si>
  <si>
    <t>009/007</t>
  </si>
  <si>
    <t>Relayed - 05/06/17, 1423 FtBragg-Elk relayed, tested NG; on the trouble BigRiver SVC tripped; MOM BigRiver; weather clear, windy; 1536 BigRiver SVC paralleled; B-C fault 9.3 mi from Elk near 9/4, +/- 1.0 mi; 2131 Elk to Big River returned to service after removing tree from 12kV under build bet 9/3-4</t>
  </si>
  <si>
    <t>INT-09634</t>
  </si>
  <si>
    <t>009/004</t>
  </si>
  <si>
    <t>Relayed - 05/06/17, 1424 Caribou-PlumasJct relayed, tested OK; on the trouble SPI Quincy &amp; Plumas Sierra separated; MOM E-Quincy (CEMO=1,553); weather clear, windy; 1433 SPI Quincy paralleled; 1442 Plumas Sierra paralleled; patrol found fallen tree at structure 1/5 that brushed line</t>
  </si>
  <si>
    <t>INT-09632</t>
  </si>
  <si>
    <t>INT-09633</t>
  </si>
  <si>
    <t>Relayed - 05/06/17, 2140 Carneras-Taft relayed, tested OK; MOM McKittrick (CEMO=155), Midway Pipe South &amp; Celeron; weather cloudy; A-B-C fault 20 mi from Taft, or 1 mi from TemblorJct twd McKitrick near 3/323, +/- 0.5  mi; subsequently relayed to lockout at 2143; CAP ER=112844621</t>
  </si>
  <si>
    <t>INT-09635</t>
  </si>
  <si>
    <t>003/323</t>
  </si>
  <si>
    <t>Relayed - 05/06/17, 2143 Carneras-Taft relayed, tested NG after relaying, testing OK at 2140; SUS McKittrick (CESO=155; CMIN=26,660), MidwayPipe South &amp; Celeron; weather cloudy; A-B-C fault 20 mi from Taft, or 1 mi from TemblorJct twd McKitrick near 3/323, +/- 0.5  mi;  05/07/17, 0035 Taft to McKittrick energized restoring MidwayPipe-S &amp; McKittrick; 0113 Carneras to TemblorJct restored, restoring Celeron; 0114 to 1909 TemblorJct to McKittrick cleared to replace broken pole 20/323 &amp; repair ET wire down; CAP Event Report 112844621</t>
  </si>
  <si>
    <t>INT-09635a</t>
  </si>
  <si>
    <t>Relayed - 05/07/17, 1422 Weedpatch-SanBernard relayed, tested OK; Orion PV separated; MOM Arvin (CEMO=580); weather partly cloudy; 1637 Orion PV paralleled; Weedpatch CB-42 open due to summer set up; electo-mech relays at SB, unknown phase fault 0-4 mi from SB twd Orion PV &amp; Arvin; patrol from pole 5/4 twd Orion PV back to SB, +/- 4 mi; patrol found bailing wire hanging on line about 2 miles from fault location</t>
  </si>
  <si>
    <t>INT-09636</t>
  </si>
  <si>
    <t>005/004</t>
  </si>
  <si>
    <t>Relayed - 05/08/17, 0140 DM-FtOrd#2 relayed, tested OK; no customers interrupted; weather cloudy; System Protection reports fault location near structure 3/48; patrol centered at this location +/-1 mile found no cause, no damage, but did find debris (tree branches) at structure 2/47; also talked with customer in area who reported explosion near this structure; but patrol not convinced this was cause of outage</t>
  </si>
  <si>
    <t>INT-09637</t>
  </si>
  <si>
    <t>Forced - 05/08/17, 1119 Cresta-RioOso 230kV open ended after RioOso CB-242 forced out to repair an oil leak; no customers interrupted; 05/18/17, 2036 RO CB-242 returned to service after repairing oil leak on breaker &amp; issue w/ "A" phase operating mechanism; also replaced operating mechanism motor; looking for emergency replacement of this 30 year old breaker</t>
  </si>
  <si>
    <t>T17-008057</t>
  </si>
  <si>
    <t>Forced - 05/09/17, 0206 to 0838 Glenn#2 (Glenn to HamiltonJct) forced out to replace leaning pole 2/44; no customers interrupted, no voltage or loading concerns</t>
  </si>
  <si>
    <t>T17-008079</t>
  </si>
  <si>
    <t>Forced - 05/10/17, 0504 to 1426 Vierra-Tracy-Kasson open ended after Kasson CB-152 forced out to replace capacitor on hydraulic pump motor that was leading to low pressure alarm for the breaker; no customers interrupted, no voltage or loading concerns</t>
  </si>
  <si>
    <t>T17-008158</t>
  </si>
  <si>
    <t>Forced - 05/10/17, 1403 to 1710 Camden-Kingsburg emergency forced out to replace broken insulators at pole 13/6; no customers interrupted, no voltage or loading concerns; CAP ER=112855879</t>
  </si>
  <si>
    <t>T17-008177</t>
  </si>
  <si>
    <t xml:space="preserve">Forced - 05/10/17, 1519 to 1750 Cottonwood-LoganCreek open ended after Cottonwood CB-222 forced out to repair hydraulic leak; no customers interrupted, no loading or voltage concerns; weather clear; </t>
  </si>
  <si>
    <t>T17-008180</t>
  </si>
  <si>
    <t>Forced - 05/10/17, 2354 San Jose "A" 115kV bus sections D &amp; E forced out &amp; ElPatio-SanJoseA open ended at San Jose "A" to repair hot spot on SW-377; no customers interrupted; weather clear; 05/11/17, 0617 San Jose "A" 115kV bus sections D &amp; E &amp; El Patio-San Jose "A" returned to service</t>
  </si>
  <si>
    <t>T17-008179</t>
  </si>
  <si>
    <t xml:space="preserve">Relayed - 05/11/17, 0433 Colgate-GV relayed, did not test; MOM GrassValley (CEMO=3,327); windy; 0437 line manually tested OK, 0449 line normal, GV returned to its normal source; B-C fault (evolving from C-G to B-C, might be a tree on line) 12.4 mi from ColgateSS near 12/296, +/- 1 mi; </t>
  </si>
  <si>
    <t>INT-09640</t>
  </si>
  <si>
    <t>012/296</t>
  </si>
  <si>
    <t>Relayed - 05/11/17, 0639 GoldHill-EightMileRd relayed, manually tested NG; no customers interrupted; no loading or voltage issues; weather cloudy; B-C-G fault 14.3 mi from Eight Mile near 63/266, +/- 2 mi; ET wire down due to sleeve failure (sent to ATS for eval) found bet towers 63/267-268; 0942 to 2153 line cleared for repairs</t>
  </si>
  <si>
    <t>INT-09641</t>
  </si>
  <si>
    <t>063/266</t>
  </si>
  <si>
    <t>Forced - 05/11/17, 1525 to 1606 Cottonwood-LoganCreek open-ended after CB-222 forced out to adjust potential device; no customers interrupted, no loading or voltage concerns</t>
  </si>
  <si>
    <t>T17-008201</t>
  </si>
  <si>
    <t>Relayed - 05/11/17, 1949 Exchequer-Yosemite relayed, tested NG; SUS BearValley (CESO=2,526; CMIN=416,217); MOM SaxonCreek, IndianFlat, Yosemite &amp; ArchRock; weather clear; 2106 Exchequer to Bear Valley manually tested NG; 2234 Mariposa to Bear Valley manually tested OK; 2245 ET restored to Bear Valley; 2248 all customers restored; A-G fault 1 mi from Bear Valley twd Exchequer PH near 12/39, +/- 1 mi; 05/12/17, 0007 to 1540 Exchequer to Bear Valley cleared to repair ET wire down at structure 12/39 due to gunshot conductor; CAP ER=112864159</t>
  </si>
  <si>
    <t>INT-09644</t>
  </si>
  <si>
    <t>Forced - 05/11/17, 2038 Mendo-Willits-FtBragg (Mendo to Willits to McGuireMillJct) forced out to remove tree arcing in line bet poles 21/9-10; no customers interrupted; 05/12/17, 0446 line returned to service after tree safely removed</t>
  </si>
  <si>
    <t>T17-008234</t>
  </si>
  <si>
    <t>Relayed - 05/13/17, 1115 Manteca#1 relayed, tested OK; MOM Westley (CEMO=1,666) &amp; BantaCarbona; weather clear; B-G fault 27.1 mi from Manteca close to Patterson opened SW-29 near 27/509, +/- 3 mi; patrol of entire line found no cause, no damage</t>
  </si>
  <si>
    <t>INT-09649</t>
  </si>
  <si>
    <t>027/509</t>
  </si>
  <si>
    <t xml:space="preserve">Relayed - 05/13/17, 1743 EssexJct-Orick relayed, tested OK; MOM Trinidad (CEMO=1,490), Big Lagoon (146) &amp; Orick (355); weather clear; A-C fault 11.4 mi from Essex Jct near 11/3, +/- 4 mi; found tree failure at structure 7/3, no damage </t>
  </si>
  <si>
    <t>INT-09650</t>
  </si>
  <si>
    <t>011/003</t>
  </si>
  <si>
    <t>Relayed - 05/14/17, 0855 Kingsburg-Corcoran#1 relayed, tested OK; on the trouble Fresh Water PV separated; weather clear; 0954 Fresh Water PV paralleled; B-G fault 5.27 mi from Kingsburg near 15/120, +/- 3 mi; patrol found no cause, no damage</t>
  </si>
  <si>
    <t>INT-09651</t>
  </si>
  <si>
    <t>015/120</t>
  </si>
  <si>
    <t>Forced - 05/14/17, 1653 to 2151 Dairyland-Mendota (Gill Ranch to Mendota) forced out to replace pole 17/213 damaged by vehicle; no customers interrupted; weather clear; CAP ER=112865266</t>
  </si>
  <si>
    <t>T17-008306</t>
  </si>
  <si>
    <t>Relayed - 05/14/17, 1916 Lerdo-KernOil-7thStandard relayed, tested OK; on the trouble MtPoso separated; MOM Lerdo (CEMO=1,036) &amp; Cawelo 'C'; weather clear; B-G fault (multi-terminal) 0.0 mi from Cawelo C Jct near 007/068 or 0.0 mi from MtPoso near 001/028, +/-  1.0 mi; found flashed insulators at structure 7/66, LCN created to replace</t>
  </si>
  <si>
    <t>INT-09652</t>
  </si>
  <si>
    <t>007/068</t>
  </si>
  <si>
    <t>Relayed - 05/15/17, 1122 Ignacio-MI#1 relayed, tested NG; MOM Carquinez (CEMO=7,349); SUS Skaggs, Jameson Canyon Pump &amp; MareIsland; weather clear; C phase fault (hay on line) 7.35 mi from Ignacio near 7/56, +/- 1 mi; 1134 M.I. restored; 1322 line returned to service restoring Skaggs &amp; Jameson; no trouble found</t>
  </si>
  <si>
    <t>INT-09656</t>
  </si>
  <si>
    <t>007/056</t>
  </si>
  <si>
    <t>Forced - 05/15/17, 1210 to 1426 Arburua 70kV tap (LB-MercySpringsSS) forced out to repair floator at pole 1/6; SUS Arburua; CAP ER=112871295</t>
  </si>
  <si>
    <t>T17-008317</t>
  </si>
  <si>
    <t>Forced - 05/16/17, 2124 Borden-Coppermine (Borden to IKG Jct) &amp; section of Borden 70kV aux bus forced out to replace Borden SW-15; no customers interrupted; 05/17/17, 1026 line &amp; 70kV aux bus normal after repair of Borden SW-15</t>
  </si>
  <si>
    <t>T17-008388</t>
  </si>
  <si>
    <t>Relayed - 05/17/17, 1622 Tesla-Tracy 500kV open ended at Tracy due to issues with WAPA communication equipment; 1626 line returned to service</t>
  </si>
  <si>
    <t>INT-09658</t>
  </si>
  <si>
    <t>Relayed - 05/17/17, 2051 DM-FO#2 relayed, tested OK; no customers interrupted; weather clear; C-G fault 2.5 mi from DM near 02/47, +/- 0.5mi; ground patrol found bird contact at structure 3/50</t>
  </si>
  <si>
    <t>INT-09659</t>
  </si>
  <si>
    <t>002/047</t>
  </si>
  <si>
    <t>Relayed - 05/18/17, 0517 Geysers17-Fulton 230kV relayed, properly did not test (aware time=0530); Geysers#17 separated; no customers interrupted; weather clear; 0533 line manually tested OK, no trouble found; no fault locating relays installed (electromechanical relays only at Fulton); however, Calpine provided the following: A-G fault 16.8 mi from Geysers unit 17 near structure 17/72, +/- 2 mi; 1030 Geysers #17 paralleled; ground &amp; air patrols from 17/72 to 20/81 found no cause, no damage</t>
  </si>
  <si>
    <t>INT-09661</t>
  </si>
  <si>
    <t>017/072</t>
  </si>
  <si>
    <t>Forced - 05/18/17, 0738 to 1437 Tesla-Ravenswood forced out to correct leaning phase on Tesla SW-245; no customers interrupted; crew disabled disconnect bypass SW-245, will schedule a regular clearance to repair/replace the switch; CAP ER=112915259</t>
  </si>
  <si>
    <t>T17-008459</t>
  </si>
  <si>
    <t>Relayed - 05/18/17, 1604 &amp; 1605 Coalinga#1-SanMiguel 70kV relayed, tested OK; no customers interrupted; weather clear; B-C fault 2.3 mi from Coalinga#1 near 2/41, +/- 2 mi; 'Elm' fire reported in area, ~7 poles are damaged &amp; 2/42, 2/44, 2/47 &amp; 2/49 need to be replaced</t>
  </si>
  <si>
    <t>INT-09667</t>
  </si>
  <si>
    <t>002/041</t>
  </si>
  <si>
    <t>INT-09667a</t>
  </si>
  <si>
    <t>Relayed - 05/19/17, 1052 Tesla-Salado #1-115kV relayed, tested OK; MOM Teichert, Granite &amp; Miller; weather clear; B-G fault 3.25 mi from Miller SW-315 near 44/4 (contained fire reported in area)</t>
  </si>
  <si>
    <t>INT-09669</t>
  </si>
  <si>
    <t>044/004</t>
  </si>
  <si>
    <t>Forced - 05/19/17, 1710 to 2217 SM-Bair open ended after Bair CB-22 forced out to replace NG compressor fitting; no customers interrupted</t>
  </si>
  <si>
    <t>T17-008566</t>
  </si>
  <si>
    <t>Relayed - 05/19/17, 2040 Metcalf-Evergreen#1 relayed, tested OK; no customers interrupted; weather clear; B-G fault 0.83 mi from Evergreen near 009/063, +/-2.0 mi</t>
  </si>
  <si>
    <t>INT-09670</t>
  </si>
  <si>
    <t>009/063</t>
  </si>
  <si>
    <t>Relayed - 05/20/17, 0131 Moraga CB-372 tripped open ending Moraga 230/115kV BK3 on high side; no customers interrupted; 0135 breaker returned to service; electrician had been called out to investigate false indication of low SF-6 gas alarm &amp; hard DC ground; CB tripped during investigation; faulty pressure switch on breaker discovered</t>
  </si>
  <si>
    <t>INT-09672</t>
  </si>
  <si>
    <t>Relayed - 05/21/17, 1842 Cortina#4 relayed, manually tested NG; SUS Colusa (CESO=4,088; CMIN=661,009), Maxwell (1,160; 62,640); weather clear; no alt source due to ongoing clearance at Colusa Junction; report of car pole at Colusa Casino; 1939 Cortina to Colusa Corners tested OK, restoring Maxwell; 2116 Colusa Corners to Rice cleared to replace pole C26/487 damaged by vehicle (near Colusa Casino); 2124 Colusa Corners to Colusa tested OK, restoring Colusa; 05/22/17, 0759 line normal; CAP ER=112895102</t>
  </si>
  <si>
    <t>INT-09673</t>
  </si>
  <si>
    <t>Relayed - 05/22/17, 1620 Ignacio-MI#2 relayed, tested OK; MOM Mare Island Sta 'H' &amp; Highway (CEMO=14,638); weather clear; A-G fault 35.05 mi from Ignacio near 24/167, +/- 3 mi; remnants of mylar balloon found at 25/182</t>
  </si>
  <si>
    <t>INT-09675</t>
  </si>
  <si>
    <t>024/167</t>
  </si>
  <si>
    <t>Relayed - 05/23/17, 1758 Stanislaus-Manteca#2 open-ended at Stanislaus &amp; Manteca; 1805 Bellota-Riverbank de-energized due to single phase condition, de-energizing Stanislaus-Manteca#2 which was tied thru for special setups; no customers interrupted; weather clear; 2209 Bellota-Riverbank returned to service after RiverbankJctSS SW-179 top phase blade was removed (top phase had fallen into center phase); 2216 Stan-Man#2 returned to service</t>
  </si>
  <si>
    <t>INT-09677</t>
  </si>
  <si>
    <t>RBJSS SW-179</t>
  </si>
  <si>
    <t>Forced - 05/23/17, 1805 Bellota-Riverbank de-energized due to single phase condition, de-energizing Stan-Manteca#2 which was tied thru for special setups &amp; had open ended few mins earlier at 1758; no customers interrupted; weather clear; 2209 Bellota-Riverbank returned to service after RiverbankJctSS SW-179 top phase blade was removed (top phase had fallen into center phase)</t>
  </si>
  <si>
    <t>T17-008699</t>
  </si>
  <si>
    <t>Forced - 05/23/17, 2307 Bellota-Riverbank open-ended after Bellota CB-130 forced out due to inadequate protection; no customers interrupted; 05/24/17, 0949 Bellota CB-130 returned to service after no trouble found &amp; System Protection believes it was a correct relay operation</t>
  </si>
  <si>
    <t>T17-008700</t>
  </si>
  <si>
    <t>Relayed - 05/24/17, 0818 Fulton-Calistoga relayed, tested OK; MOM Calistoga (CEMO=3,805); weather clear; B-A-G fault 23.9 mi from Fulton near 5/7, +/- 2 mi; patrol found no cause, no damage</t>
  </si>
  <si>
    <t>INT-09678</t>
  </si>
  <si>
    <t>B-A-G</t>
  </si>
  <si>
    <t>005/007</t>
  </si>
  <si>
    <t>Forced - 05/24/17, 0830 to 1112 Mendo-Willits-FtBragg open-ended after Mendocino CB-52 forced out to replace breaker control switch; no customers interrupted</t>
  </si>
  <si>
    <t>T17-008673</t>
  </si>
  <si>
    <t>Relayed - 05/25/17, 1652 MC-Hoopa relayed, tested NG; 1657 MapleCreek to WillowCreek manually tested OK, restoring RussRanch (RR) &amp; WillowCreek (WC); MOM RR (CEMO=2), WillowCreek (CEMO=2,064, however customers on WC 1102 saw sustained outage); SUS Hoopa (CESO=2,046; CMIN=3,662,184, although approved for non-restore dropped CMIN=2,375,250); weather clear; A-B-G fault 23.2 mi from MC near 023/002, +/- 1 mi; 2100 WCto Hoopa cleared to repair damaged pole 22/11 &amp; 2 spans of ET wire down due to tree failure; property owner not allowing trucks on site so must hand dig to replace pole; 05/26/17, 1822 WC to Hoopa manually tested NG after pole 23/0 replaced &amp; repaired one span down &amp; one broken span s/o pole; MOM RR (2) &amp; WC (2,434); 1825 MC to WC manually tested OK restoring RR &amp; WC; 2054 WC to Hoopa manually tested NG after finding no cause from patrol &amp; had 3rd party report of visible flash on last test; MOM RR &amp; WC; A-C fault 23.8 mi from MC near 023/008, +/- 2 mi; 2056 MC to WC manually tested OK restoring RR &amp; WC; 2157 WC to Hoopa manually tested OK after increasing phase to phase spacing w/ jumpers at pole 22/9; 2239 Hoopa restored</t>
  </si>
  <si>
    <t>INT-09682</t>
  </si>
  <si>
    <t>023/002</t>
  </si>
  <si>
    <t>Relayed - 05/27/17, 1657 GWFHanfordSS-Kingsburg 115kV open ended after GWFHanfordSS CB-132 tripped, reclosed by autos; no customers interrupted; weather clear</t>
  </si>
  <si>
    <t>INT-09685</t>
  </si>
  <si>
    <t>Relayed - 05/28/17, 0545 Helms-Gregg#2-230kV relayed, tested OK; Helms Pump separated; no customers interrupted; weather clear; C-G fault 26.65 mi from Gregg near 34/197, +/- 2 mi; due to “Rusty” wildfire in area, no damage to our facilities found</t>
  </si>
  <si>
    <t>INT-09686</t>
  </si>
  <si>
    <t>034/197</t>
  </si>
  <si>
    <t>Relayed - 05/29/17, 1635 &amp; 2038 MC-Hoopa relayed, tested OK; MOM RussRanch (CEMO=2), WillowCreek (2,474) &amp; Hoopa (2,046); weather clear; both relays were due to a B-C fault 22.9 mi from MC near 022/008, +/- 1 mi; patrol found 22/09 tramp DE light duty steel pole jumper issue</t>
  </si>
  <si>
    <t>INT-09687</t>
  </si>
  <si>
    <t>022/008</t>
  </si>
  <si>
    <t>INT-09689</t>
  </si>
  <si>
    <t>Relayed - 05/30/17, 0652 Ignacio-Bolinas#1 relayed, tested OK; MOM Woodacre (CEMO=4,326); weather clear; A-C-T fault 5.2 mi from Ignacio near 5/54, +/- 1 mi; patrol found no cause, no damage</t>
  </si>
  <si>
    <t>INT-09697</t>
  </si>
  <si>
    <t>Forced - 05/30/17, 0738 Drum-Summit #1 forced out TO REPLACE SEVERAL STRUCTURES INCLUDING 0/5 THROUGH 5/69 IN SUPPORT OF CORRECTING NERC INFRACTIONS</t>
  </si>
  <si>
    <t>T17-008888</t>
  </si>
  <si>
    <t>Relayed - 05/30/17, 0745 Garberville-Laytonville relayed, tested NG; SUS Kekawaka cogen (offline); weather cloudy; A-G-T fault 8.4 mi from Garberville near 54/2, +/- 5 mi; 1119 line tested NG after patrol found no cause, patrol to continue; Laytonville-BellSprings manually tested NG; 1227 Garberville-BellSprings manually tested OK restoring Kekawaka Cogen; 1431 to 2207 BellSprings to Laytonville cleared to fix broken pole top on pole 047/004A &amp; one phase of ET wire down on ground; CAP ER=112917097</t>
  </si>
  <si>
    <t>INT-09690</t>
  </si>
  <si>
    <t>054/002</t>
  </si>
  <si>
    <t>Forced - 05/31/17, 1145 to 1550 Salinas-Firestone#1 forced out to repair pole 0/5 on the Fresh Express tap damaged by car; SUS Fresh Express; CAP ER=112918276</t>
  </si>
  <si>
    <t>T17-008953</t>
  </si>
  <si>
    <t>ETU.9921</t>
  </si>
  <si>
    <t>20246U</t>
  </si>
  <si>
    <t>Z-A #1</t>
  </si>
  <si>
    <t xml:space="preserve">Relayed - 05/31/17, 1244 PotreroSS#2-230kV bus sect D relayed, properly did not test; PSS 230/115kV BK3 de-energized &amp; Z-A#1-230kV cable open ended; no customers interrupted, weather clear; 230kV bus #2-D, B phase GIS pressure relief valve blew; no injuries; personnel left building, opened doors to vent SF6 gas; no voltage or loading concerns; 1323 Z-A#1 &amp; PSS 230kV bus #1 sect D de-energized for safety; 06/04/17, 1835 Z-A#1 &amp; PSS#1-230kV bus sect D returned to service; 1844 PSS 230/115kV BK3 &amp; #1 &amp; #2-115kV bus sect F returned to service; PSS#2-230kV bus sect D to remain out, ETOR 06/21/17, waiting on parts; </t>
  </si>
  <si>
    <t>INT-09695</t>
  </si>
  <si>
    <t>Relayed - 05/31/17, 2201 McCall-Sanger#2 relayed, tested NG; no customer interrupted, weather clear; A-G fault 2.2 mi from Sanger near 6/51, +/- 2 mi; mylar balloons found in top phase at tower 7/53; 06/01/17, 0356 line normal after replacing insulators at 7/53; CAP ER=112916177</t>
  </si>
  <si>
    <t>INT-09701</t>
  </si>
  <si>
    <t>006/051</t>
  </si>
  <si>
    <t>Relayed - 06/01/17, 1307 Potrero SVC tripped offline; no customers interrupted; weather clear, area voltage w/in tolerances; 1515 Potrero SVC returned to service after isolating NG cooling pump #1 of 2; NG pump is a known issue and parts are on order</t>
  </si>
  <si>
    <t>Forced - 06/01/17, 1524 to 1531 Glenn#2 forced out for safety due to pole fire at 019/372 (has Jacinto 1101 UB which has already been de-energized); 3rd party started brush fire was cause of fire; SUS Hamilton 'A' (CESO=1,090; CMIN=7,630), Jacinto (546; 4,368) &amp; Rice (1,426; 9,982); also SUS to Jacinto 1101 (411, 33,291); weather clear; 1531 line returned to service after pole made safe for service, will be replaced later during a scheduled clearance; CAP ER=112922662</t>
  </si>
  <si>
    <t>INT-09705</t>
  </si>
  <si>
    <t>Relayed -- 06/01/17, 2213 Salinas-Firestones#1 relayed tested OK; MOM BuenaVista (CEMO=533) &amp; Fresh Express; weather clear; C-G fault 0.25 mi from NestleJct SW-69 near 02/76, +/- 1 mi; trouble on Buena Vista 1106 may have backed up into ET system - see ILIS report 17-0052182 (POSSIBLE BLOWN ARRESTOR @ 24409)</t>
  </si>
  <si>
    <t>INT-09706</t>
  </si>
  <si>
    <t>002/076</t>
  </si>
  <si>
    <t>Relayed - 06/02/17, 0742 Geysers#3-ER relayed, tested OK; Aidlin Units #1 &amp; #2 tripped out of section; no customers interrupted; weather clear, IPP given OK to parallel; C-G fault 0.78 mi from EagleRock near 000/007, +/- 1 mi; 0844 Aidlin Units #1 &amp; #2 paralleled; patrol found no cause, no damage</t>
  </si>
  <si>
    <t>INT-09708</t>
  </si>
  <si>
    <t>000/007</t>
  </si>
  <si>
    <t>Relayed - 06/02/17, 2208 Mendocino-PhiloJct-Hopland relayed, tested OK; no customers interrupted, weather clear; A-G fault 6.25 mi from Mendo near 6/3, +/- 1 mi; patrol found no cause, no damage</t>
  </si>
  <si>
    <t>INT-09710</t>
  </si>
  <si>
    <t>006/003</t>
  </si>
  <si>
    <t>Relayed - 06/03/17, 0610 Kern-KernOil-Famoso relayed, tested OK; on the trouble Wasco-Famoso de-energized; MOM McFarland (CEMO=3,112) &amp; Cawelo 'B'; weather clear; A-B fault 1.5 mi from Famoso near A017/267, +/- 1 mi; patrol centered +/- one mile at structure A16/267 found no cause, no damage</t>
  </si>
  <si>
    <t>INT-09711</t>
  </si>
  <si>
    <t>A17/267</t>
  </si>
  <si>
    <t>Relayed - 06/03/17, 0610 Kern-KernOil-Famoso relayed, tested OK; on the trouble Wasco-Famoso de-energized; MOM McFarland (CEMO=3,112) &amp; Cawelo 'B'; weather clear</t>
  </si>
  <si>
    <t>INT-09711a</t>
  </si>
  <si>
    <t>Relayed - 06/04/17, 1322  ValleySprings-Clay relayed, did not test as designed; 1327 line manually tested OK; MOM Pardee PH (offline) &amp; BuenaVista Biomass (offline); weather clear; A-G fault 1.24 from VS near 1/16, +/- 2 mi; patrol found no cause, no damage</t>
  </si>
  <si>
    <t>INT-09713</t>
  </si>
  <si>
    <t>001/016</t>
  </si>
  <si>
    <t>Forced - 06/05/17, 0800 to 0803 Schindler-Coalinga#2 (Schindler-PaigeJct) forced out to separate Paige PV due to inadequate protection caused by NG lease line DTT; 1341 Paige PV paralleled after DTT repaired</t>
  </si>
  <si>
    <t>T17-00aaNA</t>
  </si>
  <si>
    <t xml:space="preserve">Relayed - 06/05/17, 1439 Martinez-Sobrante relayed, tested OK; MOM Alhambra (CEMO=6,745); weather clear; C phase fault 7.18 mi from Sobrante near twr 010/055, +/-1.5 mi; </t>
  </si>
  <si>
    <t>INT-09716</t>
  </si>
  <si>
    <t>010/055</t>
  </si>
  <si>
    <t>Forced - 06/05/17, 1904 Llagas-Hollister forced out for safety due to a carpole at 5/73 that damaged ED equipment, but did no damage to ET equipment; grass fire contained by firefighters on scene; no customers interrupted, no loading or voltage concerns; 06/06/17, 0917 line returned to service</t>
  </si>
  <si>
    <t>T17-009116</t>
  </si>
  <si>
    <t>Forced - 06/06/17, 0605 to 0741 MC-Hoopa (WillowCreek-Hoopa) forced out to repair jumpers at pole 22/9; SUS Hoopa; 0753 all customers at Hoopa restored; helicopter patrol found no cause, no damage</t>
  </si>
  <si>
    <t>T17-009108</t>
  </si>
  <si>
    <t>Forced - 06/06/17, 1705 to 1858 Sobrante-Grizzly-Claremont#1 open-ended after Sobrante CB-112 forced out for load &amp; direction checks on Sobrante CB-402; no customers interrupted</t>
  </si>
  <si>
    <t>T17-005856</t>
  </si>
  <si>
    <t>Relayed - 06/08/17, 0533 Schindler-Coalinga#2 relayed, tested OK; MOM Paige PV (off-line) &amp; Pleasant Valley Pumps; weather clear; C-G fault 2.4 mi from Coalinga#2  near 14/12, +/- 3 mi (near vicinity of grass fire at pole 16/6 caused by mid-span bird (crow) contact on Coalinga #2 1107 under build (ILIS 17-0053512)</t>
  </si>
  <si>
    <t>INT-09718</t>
  </si>
  <si>
    <t>014/012</t>
  </si>
  <si>
    <t>Scheduled - 06/08/17, 0622 RM 500/230kV BK1 removed from service to TIE IN CONTROL WIRING BET BK-1 RLYS &amp; NEW CB 732 RLYS; no additional COI limitation; sched rtn 06/22; 06/18/17, 2015 RM 500/230kV BK1 returned to service; COI limited to: 3,800MW n2s &amp; 3,675MW s2n (no change)</t>
  </si>
  <si>
    <t>T17-000094</t>
  </si>
  <si>
    <t>Scheduled - 06/08/17, 0638 to 1512 MB-Mesa 230kV removed from service to RE-INSULATE TOWERS 4/19, 5/23, 6/29, 29/125A, 32/140; no additional P15 limitations</t>
  </si>
  <si>
    <t>T17-002743</t>
  </si>
  <si>
    <t>Forced - 06/08/17, 1105 to 1727 Tesla-Metcalf 500kV forced out to repair broken splice at Tesla terminal T-tap; no customers interrupted; CAP ER=112939685</t>
  </si>
  <si>
    <t>T17-009266</t>
  </si>
  <si>
    <t>Forced - 06/08/17, 1323 TM-Butte#1 open-ended after Butte CB-152 forced out from scheduled work due to NG hydraulic motor; no customers interrupted</t>
  </si>
  <si>
    <t>T17-009297</t>
  </si>
  <si>
    <t>Forced - 06/08/17, 1530 Cresta-RO open-ended after RioOso CB-242 (40 year old CB) forced out due to NG hydraulic motor; no customers interrupted; no loading or voltage concerns; 06/12/17, 1515 RioOso CB-242 returned to service after completing repairs to NG hydraulic pump motor; breaker subsequently replaced with new breaker starting on 07/20/17 through 07/28/17 when line was forced out to accommodate such</t>
  </si>
  <si>
    <t>T17-009304</t>
  </si>
  <si>
    <t>Relayed - 06/09/17, 0355 Cortina#4 relayed, tested OK; MOM Maxwell (CEMO=1,159) &amp; Colusa (4,036); weather clear; multi-terminal line, C-G fault 0.5 mi from Maxwell twd Colusa near 015/253 or 0.5 mi from Maxwell twd DelevanJct near B015/250, +/- 1 mi; coincident blown lightning arrestor on Maxwell 1106 probable cause - see ILIS 17-0053858; subsequent patrol found flashed insulators at 14/243, LCN created to replace</t>
  </si>
  <si>
    <t>INT-09719</t>
  </si>
  <si>
    <t>015/253</t>
  </si>
  <si>
    <t>Relayed - 06/09/17, 1836 VS-Clay relayed, tested OK; Pardee PH separated; MOM BuenaVista Biomass Pwr (offline); weather clear; 06/13/17, 1711 System Protection reports A-G fault 4.5 mi from VS near 4/66, +/- 4 mi (problem with relay comms, see CAP ER=112952141); 06/16/17 TLine patrol reports broken &amp; flashed insulator at 2/25 &amp; nearby bird's nest; LCN created to replace insulator</t>
  </si>
  <si>
    <t>INT-09721</t>
  </si>
  <si>
    <t>Relayed - 06/10/17, 0624 SanMiguel 70kV bus relayed, did not test due to avian (hawk) contact bet SW-15 C-phase &amp; structure; animal abatement applied to ED equip only &amp; records suggest no previous animal contact in this station prior to this event; Coalinga#1-SanMiguel relayed, tested OK but remained open-ended at SM; SanMiguel-PasoRobles open-ended at SM; SUS SanMiguel (CESO=2,642; CMIN=214,202); weather clear; C-G fault 1.0 mi from SM near 37/1, +/- 1 mi; 0834 SM#1-70/12kV xfmr manually tested OK, restoring SM-PR normal; 0835 Coalinga#1-SM normal; CAP ER=112952771</t>
  </si>
  <si>
    <t>INT-09722</t>
  </si>
  <si>
    <t>near SM sub</t>
  </si>
  <si>
    <t>INT-09722a</t>
  </si>
  <si>
    <t>Relayed - 06/10/17, 1735 Barton-Airways-Sanger relayed, tested OK. MOM Airways #1-115/12kVtransformer (CEMO=8,118); weather clear; C-G fault 1.4 mi from Barton near 014/127, +/- 0.5 mile</t>
  </si>
  <si>
    <t>CV=S</t>
  </si>
  <si>
    <t>INT-09725</t>
  </si>
  <si>
    <t>014/127</t>
  </si>
  <si>
    <t>Forced - 06/11/17, 0840 to 1138 A-H-W#1 forced out for safety due to scheduled work at Bayshore (dead wash); no customers interrupted</t>
  </si>
  <si>
    <t>T17-006834</t>
  </si>
  <si>
    <t>Forced - 06/11/17, 1410 to 1606 A-H-W#2 forced out for safety due to scheduled work at Bayshore (dead wash); no customers interrupted</t>
  </si>
  <si>
    <t>T17-006836</t>
  </si>
  <si>
    <t>Relayed - 06/11/17, 1420 Cortina#4 relayed, tested OK; MOM Maxwell (CEMO=1,160) &amp; Colusa (4,036); rain; A-B-C fault 2.3 mi from Maxwell twd Colusa Corners near 16/288 (matches reported lightning strike on 16/285), +/- 1 mi; line subsequently forced out to replace pole 16/285 hit by lightning; CAP ER=112954248</t>
  </si>
  <si>
    <t>INT-09727</t>
  </si>
  <si>
    <t>016/288</t>
  </si>
  <si>
    <t>Relayed - 06/11/17, 1536 Nicolaus-Marysville relayed, tested OK; MOM Plumas (CEMO=3,684); lightning; A-B-G fault 3.1 mi from E-Nicolaus near 14/324, +/- 2 mi; patrol found no damage</t>
  </si>
  <si>
    <t>INT-09728</t>
  </si>
  <si>
    <t>014/324</t>
  </si>
  <si>
    <t>Relayed - 06/11/17, 1606 Vaca-Plainfield relayed, tested OK; MOM Winters (CEMO=652) &amp; Plainfield (4,429); rain, lightning; A-B-C fault 3.7 mi from Winters twd Plainfield near 12/175, +/- 1 mi; patrol found no damage</t>
  </si>
  <si>
    <t>INT-09730</t>
  </si>
  <si>
    <t>012/175</t>
  </si>
  <si>
    <t>Relayed - 06/11/17, 1625 Fulton-Pueblo relayed, tested OK; no customers interrupted; rain, lightning; B-G-T fault 10.4 mi from Fulton near 33/164, +/- 3 mi; patrol found no damage</t>
  </si>
  <si>
    <t>INT-09731</t>
  </si>
  <si>
    <t>033/164</t>
  </si>
  <si>
    <t>Relayed - 06/11/17, 1833 Pittsburg-Tesla#2 relayed, tested OK, remained open ended at Pittsburg; no customers interrupted; rain, lightning in area; 1837 Pittsburg CB-542 manually closed restoring line normal; B-G fault 14.37 mi from Pittsburg SW terminal twd Tesla near tower 014/065, +/- 1.5 mi; line patrol found no damage</t>
  </si>
  <si>
    <t>INT-09734</t>
  </si>
  <si>
    <t>014/065</t>
  </si>
  <si>
    <t>ETL.1036</t>
  </si>
  <si>
    <t>GALLO-CRESSEY</t>
  </si>
  <si>
    <t xml:space="preserve">Relayed - 06/11/17, 1848 Gallo-Cressey relayed, tested OK; no customers interrupted; rain, lighting in area; A-G fault 9.0 mi from Gallo twd Cressey near 005/089, +/- 2.0 mi; </t>
  </si>
  <si>
    <t>INT-09735</t>
  </si>
  <si>
    <t>005/089</t>
  </si>
  <si>
    <t>Forced - 06/11/17, 1859 Cortina#4 (MaxwellJct to ColusaCorners) forced out after relaying, testing OK earlier at 1420 to replace pole 16/285 damaged by lightning; no customer interruption; 06/12/17, 0512 line normal</t>
  </si>
  <si>
    <t>T17-009429</t>
  </si>
  <si>
    <t>Relayed - 06/11/17, 1918 Exchequer-Mariposa relayed, tested OK, then at 2000 relayed, tested NG; MOM Mariposa (CEMO=7,021); rain, lightning; no fault locating relays installed at Exchequer PH CB-22, radial to Mariposa; per GIS, lightning strike very close to pole 005/006</t>
  </si>
  <si>
    <t>INT-09736</t>
  </si>
  <si>
    <t>Relayed - 06/11/17, 1920 Merced-Merced Falls relayed, tested OK; no customer interruption; rain, lightning; A-B-C fault 11 mi from MF to Merced near 010/004, +/- 2.0 mi</t>
  </si>
  <si>
    <t>INT-09737</t>
  </si>
  <si>
    <t>Relayed - 06/11/17, 1940 Exchequer-LeGrand relayed, tested OK; Exchequer Unit #1 separated; no customers interrupted; rain, lightning in area; A-G fault 19 mi from LeGrand near 010/001, +/- 4 mi; 2050 Exchequer Unit #1 paralleled</t>
  </si>
  <si>
    <t>INT-09738</t>
  </si>
  <si>
    <t>010/001</t>
  </si>
  <si>
    <t>Relayed - 06/11/17, 2000 Exchequer-Mariposa relayed, tested NG after relaying, testing OK earlier at 1918; MOM Mariposa (CEMO=7,021); rain, lightning; no fault locating relays installed at Exchequer PH CB-22, radial to Mariposa; per GIS, lightning strike very close to pole 005/010; 2316 Exchequer CB-22 cleared to repair NG reclosing relay; 06/12/17, 1634 line normal; tech rpts bad DC connection caused rcl rly to burn up because voltage was too low; all repairs made to rcl rly &amp; DC connection</t>
  </si>
  <si>
    <t>INT-09740</t>
  </si>
  <si>
    <t>Forced - 06/12/17, 1427 Sobrante-Grizzly-Claremont#2 open-ended after Claremont CB-132 forced out to replace NG air compressor; no customers interrupted, no loading or voltage concerns; 06/13/17, 1512 line normal after it had relayed, tested OK 45 mins earlier for reasons unrelated to this force out that just open ended the line (hence, overlap of forced vs. automatic outage)</t>
  </si>
  <si>
    <t>T17-009559</t>
  </si>
  <si>
    <t>Forced - 06/12/17, 1734 to 2316 Caribou-Westwood open-ended after Caribou CB-62 forced out due to NG air hose; no customers interrupted</t>
  </si>
  <si>
    <t>T17-009570</t>
  </si>
  <si>
    <t xml:space="preserve">Relayed - 06/12/17, 1946 RioOso-Woodland#1 relayed, tested OK, but remained open-ended at Woodland; MOM KnightsLanding (CEMO=1,172); weather clear; 1948 manually closed Woodland CB-132, re-opened; 2320 Wooodland CB-132 manually closed after crew adjusted loose closing mechanism spring; A-B-G fault 0.4 mi from ZamoraJct twd Madison near 25/155, +/- 1 mi; </t>
  </si>
  <si>
    <t>INT-09742</t>
  </si>
  <si>
    <t>025/155</t>
  </si>
  <si>
    <t>Relayed - 06/13/17, 1116 MC-Hoopa relayed, tested OK; MOM Russ Ranch (CEMO=2), Willow Creek (2,444) &amp; Hoopa (1,982); weather clear; A-G fault 13.5 mi from MapleCreek near 13/4, +/- 3 mi; patrol found evidence of avian contact at structure 31/7, no damage to line</t>
  </si>
  <si>
    <t>INT-09743</t>
  </si>
  <si>
    <t>Relayed - 06/13/17, 1430 Sobrante-Grizzly-Claremont#2 relayed, tested OK; MOM Hillside &amp; Grizzly; weather clear; B-C-G fault 4.50 mi from Sobrante near twr # 004/035 (Begin from HWY 24 crossing toward Claremont Sub), +/-2 mi; DSO trouble man reports grass fire in Moraga near Wilder Road; caused by mylar balloons at twr 5/35C</t>
  </si>
  <si>
    <t>INT-09744</t>
  </si>
  <si>
    <t>004/035</t>
  </si>
  <si>
    <t>Forced - 06/13/17, 1613 to 1618 DeltaSwYd-Tesla 230kV de-energized per customer request to close DeltaSwYd CB-662</t>
  </si>
  <si>
    <t>T17-007451</t>
  </si>
  <si>
    <t>BK2_VacaDixon</t>
  </si>
  <si>
    <t xml:space="preserve">Forced - 06/13/17, 1900 VacaDixon CBs 1512, 1522, 115kV T-Tap &amp; 230/115kV BK2 forced out to repair failed bolt at SW-1521; no customers interrupted, no loading or voltage concerns; 06/14/17, 1607 VD CBs 1512, 1522 &amp; 115kV T-Tap normal &amp; 230/115kV BK2 available for service  </t>
  </si>
  <si>
    <t>T17-009622</t>
  </si>
  <si>
    <t>Scheduled - 06/14/17, 0712 to 1019 MB-SolarSS#1-230kV &amp; MBPP #2-230kV bus removed from service to DEAD WASH MB CBs 512, 562, 622, 502 &amp;  BUS 2 SECT E; P15 limited to: LBN=Pbase+IRAS, LBS=Pbase+IRAS &amp; MWN=Pbase+IRAS -1,600MW</t>
  </si>
  <si>
    <t>T17-001259</t>
  </si>
  <si>
    <t>Relayed - 06/14/17, 0720 Weedpatch-San Bernard relayed, tested OK; Orion PV separated; MOM Arvin (CEMO=581); weather clear; electromech relays at SB, fault estimate 0.0 - 4.0 mi from SB twd OrionPV &amp; Arvin, +/- 4 mi (note: Weedpatch CB-42  open during summer set up); 1151 Orion PV paralleled; patrol found flashed insulators at 006/109</t>
  </si>
  <si>
    <t>INT-09746</t>
  </si>
  <si>
    <t>Scheduled - 06/14/17, 1019 to 1413 MB-SolarSS#2-230kV &amp; MBPP #2-230kV bus removed from service to DEAD WASH MB CBs 522, 622, 502 &amp; BUS 2 SECT E; P15 limited to: LBN=Pbase+IRAS, LBS=Pbase+IRAS &amp; MWN=Pbase+IRAS-1600MW</t>
  </si>
  <si>
    <t>T17-001260</t>
  </si>
  <si>
    <t>Relayed - 06/16/17, 0031 Arcata-Humboldt relayed, tested OK; no customers interrupted, weather clear; A-G fault 2.4 mi from Humboldt near 2/5, +/- 1 mi; patrol found no cause, no damag</t>
  </si>
  <si>
    <t>INT-09748</t>
  </si>
  <si>
    <t>002/005</t>
  </si>
  <si>
    <t>Relayed - 06/16/17, 0213 Pittsburg-Kirker-USP relayed, tested OK; on the trouble Kirker 115kV bus sects D, E &amp; F de-energized; MOM Kirker (CEMO=25,282) &amp; USP; weather clear; A-G fault 7.53 mi from Pittsburg near twr 001/016 (Delta Fair Blvd near LMC b/4 HWY 24 xing), +/-2.0 mi; patrol found no cause, no damage</t>
  </si>
  <si>
    <t>INT-09749</t>
  </si>
  <si>
    <t>Relayed - 06/16/17, 0526 WillowPass-CoCo relayed, tested OK; MOM WillowPass (CEMO=2,903) Pittsburg (305) &amp; ShellChemical; weather clear; C-G fault 0.3 mi  from Pittsburg#2 tap Jct (twd WillowPass &amp; Shell) near 004/057, or 0.45 mi from where tap intersects main line near 000/006, +/- 2 mi (low accuracy due to high impedance fault and taps); patrol found no cause, no damage</t>
  </si>
  <si>
    <t>INT-09750</t>
  </si>
  <si>
    <t>Forced - 06/17/17, 0344 to 1223 RioOso-WestSacto forced out to replace twr 5/40; no customers interrupted, no voltage or loading concerns</t>
  </si>
  <si>
    <t>T17-009697</t>
  </si>
  <si>
    <t>Forced - 06/19/17, 1047 to 1320 Mendo-Ukiah open ended after Ukiah CB-162 forced out to add SF6 gas; no customers interrupted, no additional loading or voltage concerns</t>
  </si>
  <si>
    <t>T17-007998</t>
  </si>
  <si>
    <t>FIVE POINTS SW STA-HURON-GATES</t>
  </si>
  <si>
    <t>Relayed - 06/19/17, 1256 FivePointsSS-Huron-Gates relayed, tested OK; MOM Calflax (CEMO=290) &amp; Huron (1,972); weather clear; A-C-G fault 3.22 mi s/o Calflax near 12/4, +/- 3 mi (multi-terminal line); CAP ER=112978154</t>
  </si>
  <si>
    <t>INT-09755</t>
  </si>
  <si>
    <t>012/004</t>
  </si>
  <si>
    <t>Forced - 6/19/17, 1706 RioOso-Lockeford 230kV open ended PER OE mitigation per Control Point T-17-009794 (shown on TOTL Daily Morning Report for 06/20/18)</t>
  </si>
  <si>
    <t>T17-009794</t>
  </si>
  <si>
    <t>Forced - 06/19/17, 1819 to 2118 FivePointsSS-Huron-Gates 70kV (Calflax Jct 67 to Huron Jct 29) forced out to replace pole 12/9 damaged by carpole (farm truck); no customers interrupted; CAP ER=112978154</t>
  </si>
  <si>
    <t>T17-009798</t>
  </si>
  <si>
    <t>Forced - 06/20/17, 1200 to 1954 HumboldtBay-Eureka 60kV forced out to add SF6 gas to a section of the gas insulated switchgear; no customers interrupted</t>
  </si>
  <si>
    <t>T17-009822</t>
  </si>
  <si>
    <t>Relayed - 06/20/17, 1505 Bridgeville-Garberville relayed, locked out; SUS Fruitland (CESO=1,140; CMIN=42,626) &amp; Fort Seward (337, 12,469); weather clear; 1542 Bridgeville to Fort Seward tested OK, restoring Fruitland &amp; Fort Seward; A-B-C fault 3.5 mi from Garberville near 32/6, +/- 2 mi; 1848 Fort Seward Jct to Garberville cleared to remove tree in line &amp; repair broken xarm at pole 34/6; 06/21/17, 0505 line returned to service</t>
  </si>
  <si>
    <t>INT-09757</t>
  </si>
  <si>
    <t>032/006</t>
  </si>
  <si>
    <t>Forced - 06/20/17, 2214 Vaca-Plainfield (Winters to Plainfield) forced out for emergency replacement of a mobile spare bank at Winters; no customers interrupted; ETOR 06/21/17</t>
  </si>
  <si>
    <t>T17-009830</t>
  </si>
  <si>
    <t>Relayed - 06/21/17, 1012 MF-GH #1 relayed, tested OK during routine switching on #2 circuit to close swlog T-AFW T17-007305 (MODS TO TWRS 33/247 TO 31/231); MOM DiamondSprings (CEMO=10,786) &amp; Video Products Distribution; weather clear; A-G fault 0.10 mi from Missouri terminal twd GoldHill near 014/127A, +/- 0.5 mi; Distribution T-man performed switching error, may be related to March 11 similar error at Diamond Springs; CAP ER=112985629</t>
  </si>
  <si>
    <t>INT-09762</t>
  </si>
  <si>
    <t>014/127A</t>
  </si>
  <si>
    <t>Relayed - 06/22/17, 0830 Humboldt#1 relayed, tested NG. MOM JanesCreek (CEMO=6,877); SUS Figas Construction; weather clear; A-B-C fault 8.7 mi from Humboldt near 9/0, +/- 1 mi; 0850 FigasJct to JanesCreek energized restoring Figas Const; 1359 ArcataJct 19 to FlakeboardJct 69 cleared to repair ET wire down bet 9/3-5 due to logging company; 06/24/17, 0228 Arcata Jct to Flakeboard Jct returned to service</t>
  </si>
  <si>
    <t>INT-09764</t>
  </si>
  <si>
    <t>009/000</t>
  </si>
  <si>
    <t>Forced - 06/22/17, 2326 to 2340 Salado-Newman#2 forced out due to pole fire at 2/15 - Turlock Irrigation District pole riser caused pole fire; no customers interrupted</t>
  </si>
  <si>
    <t>T17-010058</t>
  </si>
  <si>
    <t>Relayed - 06/23/17, 0025 CoCo-Pittsburg relayed, tested NG; SUS Antioch (CESO=509; CMIN=61,080); weather clear; B-C fault 2.00 mi from CoCo Sub bet twrs 023/011-012, +/-1 mi; SUS CoCo 2116 under build that shares pole w/ 60kV; 0225 Pittsburg to Antioch energized restoring Antioch; 0315 to 1803 CoCo to Antioch cleared to replace 23/08 due to carpole</t>
  </si>
  <si>
    <t>INT-09766</t>
  </si>
  <si>
    <t>023/011</t>
  </si>
  <si>
    <t>Relayed - 06/23/17, 0440 Konocti-Middletown relayed, tested OK; MOM Middletown (CEMO=4,421); weather clear; A-G-T fault 10.9 mi from Konocti near 20/5, +/- 1 mi</t>
  </si>
  <si>
    <t>INT-09767</t>
  </si>
  <si>
    <t>020/005</t>
  </si>
  <si>
    <t>Relayed - 06/24/17, 0816 Merced#1 relayed, tested NG; El Nido Cogen separated; no customers interrupted, weather clear; no loading or voltage issues; C-G fault 9.6 mi from Merced near 009/010, +/- 5 mi; 1443 line normal, replaced pole 6/15 &amp; its top insulator &amp; xarm due to carpole; 1515 ElNido Cogen paralleled; CAP ER=112992319</t>
  </si>
  <si>
    <t>INT-09771</t>
  </si>
  <si>
    <t>009/010</t>
  </si>
  <si>
    <t>Relayed - 06/24/17, 1713 Tesla-SchulteSS#1 relayed, tested OK; MOM AEC; weather clear; A-G fault 4.58 mi from Tesla near 4/31, +/- 0.5 mi</t>
  </si>
  <si>
    <t>INT-09772</t>
  </si>
  <si>
    <t>004/031</t>
  </si>
  <si>
    <t>Relayed - 06/25/17, 1822 Volta-Deschutes &amp; Volta-South relayed, tested OK; on the trouble Volta 60kV main &amp; aux busses de-energized; Coleman-South open-ended at South; MOM Volta#2 PH (CEMO=3,976), Volta PH (offline), Volta#2 PH (offline) &amp; South PH (offline); weather clear; C-G fault 0.4 mi from Volta PH#1 twd Inskip near 0/11, +/- 1 mi; all operations to clear fault were correct; line relayed, tested OK again next day @ 1558; found bird hanging in Volta 60kV bus</t>
  </si>
  <si>
    <t>INT-09776b</t>
  </si>
  <si>
    <t>INT-09776a</t>
  </si>
  <si>
    <t>INT-09776</t>
  </si>
  <si>
    <t>BK11_VD</t>
  </si>
  <si>
    <t xml:space="preserve">Scheduled - 06/26/17, 1106 VacaDixon 500/230kV BK11 removed from service to PERFORM AN OVERHAUL &amp; SHUNT REACTOR ANNUAL INSPECTS ON CBs 1301, 1302, 1303, 1304 &amp; REPLACE STATION REGS 11A &amp; 11B; INSTALL ANIMAL ABATEMENT ON BK11 ABC, STA BK12/1, STA BK11/1, BK # 11 GRD BK1/1 ABC, BK 11 GRD BK1/GRD ,1304/2, 1303/2, 1302/2, 1301/2, &amp; TERTIARY OF BK 11; TECH TO REPLACE BK 11 SET A DIFF &amp; OVEREXITATION RELAY ( 87TA-11) WILL NEED TO PERFORM LOAD &amp; DIRECTION CHECKS ON GO BACK SWITCHING &amp; RELEASE FOR SERVICE BY PROTECTION; sched rtn 07/13; </t>
  </si>
  <si>
    <t>T17-002203</t>
  </si>
  <si>
    <t>Relayed - 06/26/17, 1558 Volta-Deschutes &amp; Volta-South relayed, tested OK after having relayed, tested OK yesterday at 1822; on the trouble Volta 60kV main &amp; aux busses de-energized; Coleman-South open-ended at South; MOM Volta #2 PH (CEMO=3,976), Volta PH (offline), Volta #2 PH (offline) &amp; South PH (offline); caused by avian contact; weather clear</t>
  </si>
  <si>
    <t>INT-09778b</t>
  </si>
  <si>
    <t>INT-09778a</t>
  </si>
  <si>
    <t>INT-09778</t>
  </si>
  <si>
    <t>Relayed - 06/27/17, 0718 GOLD HILL-BELLOTA-LOCKEFORD relayed, tested OK; Camanche PH separated; weather clear; A-B-G fault 11.4 mi from Camanche Tap to GH near 53/328, +/- 7 mi; 0838 Camanche PH paralleled; patrol 8 miles on either side of fault location found no cause, no damage</t>
  </si>
  <si>
    <t>INT-09781</t>
  </si>
  <si>
    <t>053/328</t>
  </si>
  <si>
    <t>Relayed - 06/28/17, 0829 GWF-KINGSBURG 115kV relayed, tested OK; MOM Contadina; weather clear; B-G fault 17.5 mi from Kingsburg near 019/010, +/- 2.0 mi; patrol found at 20/9-10 tree took out ET &amp; ED under build; per ILIS 17-0059145, 3rd PARTY CREW REMOVING OAK TREE DROPPED LIMB IN PRIMARY, TOOK WIRE DOWN on Guernsey-1103</t>
  </si>
  <si>
    <t>INT-09787</t>
  </si>
  <si>
    <t>019/010</t>
  </si>
  <si>
    <t>Forced - 06/28/17, 2020 to 2313 JayneSS-Coalinga#1-70kV (JacalitoJct to Coalinga#1) forced out to repair pole 10/9 damaged by car; no customers interrupted; CAP ER=113004572</t>
  </si>
  <si>
    <t>T17-010267</t>
  </si>
  <si>
    <t>Relayed – 06/30/17, 2346 Pit #1-Cottonwood relayed, tested OK; MOM Burney Forest Power; weather clear; B-G fault 20.9 mi from Cottonwood near 038/333, +/- 1.0 mi; patrol flashed insulators due to bird droppings on TWR 39/335</t>
  </si>
  <si>
    <t>INT-09789</t>
  </si>
  <si>
    <t>038/333</t>
  </si>
  <si>
    <t xml:space="preserve">Relayed - 07/01/17, 0347 KC-Magunden-Weedpatch &amp; Weedpatch-Wellfield relayed, tested NG; PER AFW T17-003734 WEEDPATCH CB-32 BYPASSED OVER WEEDPATCH SHOO-FLY SW-85 &amp; KERN CANYON-MAGUNDEN-WEEDPATCH FOR SUMMER LOADING CONTINGENCIES; SUS Sycamore, Wellfield (CESO=218; CMIN=47,461), KernCanyon PH (offline), RioBravo Hydro cogen (offline); weather clear; 0651 KC-M-W returned to service restoring KC PH &amp; RB Hydro cogen; Weedpatch-Wellfield cleared to replace pole 0/4 damaged by car; Weedpatch 1101 &amp; 1103 UBs also affected; 1214 Weedpatch-Wellfield normal restoring Wellfield &amp; Sycamore CAP ER=113012304  </t>
  </si>
  <si>
    <t>INT-09790a</t>
  </si>
  <si>
    <t xml:space="preserve">Relayed - 07/01/17, 0347 KC-Magunden-Weedpatch &amp; Weedpatch-Wellfield relayed, tested NG; PER AFW T17-003734 WEEDPATCH CB-32 BYPASSED OVER WEEDPATCH SHOO-FLY SW-85 &amp; KERN CANYON-MAGUNDEN-WEEDPATCH FOR SUMMER LOADING CONTINGENCIES; SUS Sycamore, Wellfield (CESO=218; CMIN=45,496), KernCanyon PH (offline), RioBravo Hydro cogen (offline); weather clear; 0651 KC-M-W returned to service restoring KC PH &amp; RB Hydro cogen; Weedpatch-Wellfield cleared to replace pole 0/4 damaged by car; Weedpatch 1101 &amp; 1103 UBs also affected; 1214 Weedpatch-Wellfield normal restoring Wellfield &amp; Sycamore CAP ER=113012304  </t>
  </si>
  <si>
    <t>INT-09790b</t>
  </si>
  <si>
    <t>Relayed - 07/01/17, 1202 DeSabla-Centerville relayed, tested OK; MOM DeSabla PH (offline), Forks of the Butte PH (offline) and OroFino (CEMO=4,505); weather clear; B-G fault 2.5 mi from Centerville near 03/37B, +/- 2 mi; "Helltown Fire" w/o Paradise in area; flashed insulators found at pole 3/39 due to bear climbing structure &amp; giving up the ghost</t>
  </si>
  <si>
    <t>INT-09792</t>
  </si>
  <si>
    <t>003/037B</t>
  </si>
  <si>
    <t>Relayed - 07/02/17, 1326 DeSabla-Centerville relayed, tested OK; DeSabla PH &amp; Forks of the Butte PH separated; MOM OroFino (CEMO=4,505); weather clear, but DeSabla fire in area, CAL FIRE notes bird flying into OroFino 60kV tap at pole 0/17C was cause of momentary &amp; ensuing fire; TLine patrol reports suspect bird contact, found dead turkey vulture on ground at pole 0/17C on main line DeSabla-Centerville</t>
  </si>
  <si>
    <t>INT-09794</t>
  </si>
  <si>
    <t>000/017C</t>
  </si>
  <si>
    <t>Relayed - 07/03/17, 2347 Drum-RioOso#1 relayed, tested OK; DutchFlat #2 PH separated; MOM Brunswick#1-115/12kV xfmr (CEMO=7,181); weather clear; 2351 DutchFlat #2 PH paralleled; A-B-G fault 2.5 mi from RioOso near 42/298, +/- 2.5 mi mylar balloons removed from structure 41/299</t>
  </si>
  <si>
    <t>INT-09798</t>
  </si>
  <si>
    <t>042/298</t>
  </si>
  <si>
    <t>Forced - 07/04/17, 0050 to 0213 Caribou-Westwood open-ended after Caribou CB-62 forced out to repair air leak; no customers interrupted, no loading or voltage concerns</t>
  </si>
  <si>
    <t>T17-010385</t>
  </si>
  <si>
    <t>Relayed - 07/04/17, 0801 Cortina#2 relayed, tested OK; MOM WilkinsSlough (CEMO=522), Rough and Ready Pumping Station and El Dorado Pumping Station; weather clear; B-C-G fault 29.5 mi from Cortina near 25/473 (either twd WilkinsSlough SW-17 or twd WilkinsSlough), +/- 2.5 mi; per ILIS 17-0060382 WilkinsSlough 1101 had coincident sustained outage, reports of crop dusting in area; coordination is OK per Sys Prot, 1101 is under build to Cortina #2 &amp; fault just outside WilkinsSlough sub</t>
  </si>
  <si>
    <t>INT-09799</t>
  </si>
  <si>
    <t>025/473</t>
  </si>
  <si>
    <t>Relayed - 07/05/17, 1051 LasPositas-Vasco relayed, tested OK; MOM Vasco (CEMO=3,409), Zond (Santa Clara Wind) &amp; Sea West Wind; weather clear; A-B-G fault 0.6 mi from Zond Wind (or 5.67 mi from Las Positas on Wind Farms tap)  near 000/015, +/- 1 mi; T-man found bird inside Zond Wind Farm substation bus</t>
  </si>
  <si>
    <t>INT-09802</t>
  </si>
  <si>
    <t>000/015</t>
  </si>
  <si>
    <t>Relayed - 07/05/17, 1556 Helms-Gregg #1 &amp; #2 relayed, tested OK; Helms PGP Units #1, #2 &amp; #3 separated, re-paralleled by design; possible dry lightning in area; A-C fault on #1 &amp; B-C fault on #2 18 mi from Gregg near 42/235, +/- 2 mi; Auberry fire burned under lines bet towers 41/231-232, no longer a threat; no damage to facilities</t>
  </si>
  <si>
    <t>INT-09803a</t>
  </si>
  <si>
    <t>042/235</t>
  </si>
  <si>
    <t>INT-09803b</t>
  </si>
  <si>
    <t>Relayed - 07/05/17, 1757 Butt Valley-Caribou relayed, properly did not test; ButtValley PH separated; Caribou#1 PH Units #2 &amp; #3 &amp; Caribou#2 PH Units #4 &amp; #5 tripped per design; weather clear; 1759 Caribou#1 PH Unit #2 &amp; #3 &amp; Caribou#2 PH Units #4 &amp; #5 paralleled; 1804 BV-Caribou manually tested OK, remains open-ended at BV PH; no fault locating relays at Caribou #1 PH; comm problem w/ relays at BV; 1823 BV PH paralleled, line normal; System Protection reports thermal overload scheme probably caused the relay to shed load; CAP ER to follow; patrol found tree brushed conductors at structures 0/3-4 mid-span on Butt Valley-Caribou; no damage to line; no repairs needed, tree in the clear; CAP ER=113037008</t>
  </si>
  <si>
    <t>INT-09804</t>
  </si>
  <si>
    <t>Relayed - 07/06/17, 2025 Ignacio-SanRafael#3 relayed, tested OK; MOM LasGallinas (CEMO=13,491); weather clear; B-C fault 4.24 mi from Ignacio near 4/84, +/- 0.5 mi (just s/o Las Gallinas sub itself); SUS LasGallinas BK2 (CESO=7,212; CMIN=1,178,807) due to failed, newly installed CS-186 per ILIS 17-0061022; 115kV bus sec forced out next morning @ 2AM to effect repair on CS-186, no customers interrupted, ETOR 07/10 due to need to order parts &amp; work w/ vendor rep (T17-010514); 07/13/17, 1024 LasGallinas 115kV bus section returned to service after repair of CS-186; CAP ER=113024556</t>
  </si>
  <si>
    <t>INT-09805</t>
  </si>
  <si>
    <t>004/084</t>
  </si>
  <si>
    <t xml:space="preserve">Relayed - 07/08/17, 0901 Newark-Lawrence relayed, tested OK; MOM Lockheed#1 (CEMO=34), Lockheed#3 &amp; MoffettField; weather clear; A-G fault 6.2 mi from Newark near 005/040, +/- 0.5 mi; </t>
  </si>
  <si>
    <t>INT-09807</t>
  </si>
  <si>
    <t>005/040</t>
  </si>
  <si>
    <t>Relayed - 07/08/17, 1244 LB 70kV main bus relayed, tested NG; LB-O'Neill, LB-Pacheco, LB-LivingstonJct-Canal, LB-MercySpringsSS, MercySpringsSS-Canal-OroLoma &amp; MercySpringsSS-VegaPV, LB 230/70kV BK4, Livingston 70/12kV BK2, LB 70kV aux bus, MercySpringsSS #1&amp;#2-70kV busses &amp; Livingston 70kV bus de-energized; SUS Wright (CESO=754; CMIN=75,400), SantaNella (1,222 112,424), Canal (12,518; 441,134), Ortiga (2,787; 323,292), Livingston 70kV bus &amp; 70/12kV BK2, O'Neill PGP, PachecoPP (WAPA), Arburua (Esquilon), ChevronPipeline (LB), MercySprings &amp; MercySpringsSS; VegaPV &amp; DinosaurPt separated; 1314 MercySpringsSS-Canal-OroLoma energized restoring MercySprings &amp; Ortiga; 1317 Canal #2-70/12kV xfmr restored; 1321 Canal #1-70/12kV xfmr restored; 1409 LB main &amp; aux busses restored; 1416 LB-LivingstonJct-Canal energized restoring ChevronPipeline, SantaNella, Livingston 70kV bus &amp; 70/12kV BK2; 1424 LB-MercySpringsSS returned restoring Wright &amp; Arburua (Esquilon); 1427 MercySpringsSS restored; 1428 MercySpringsSS-VegaPV returned restoring VegaPV; 1434 LB-O'Neill returned restoring O'Neill PGP; 1510 MercySpringsSS-Canal-OroLoma normal; caused by sudden pressure relay opn on LB 230/70kV BK4 after avian contact on CB-92; 07/12/17, 2207 BK4 in service; CAP ER=113027881</t>
  </si>
  <si>
    <t>INT-09808d</t>
  </si>
  <si>
    <t>INT-09808e</t>
  </si>
  <si>
    <t>INT-09808c</t>
  </si>
  <si>
    <t>ETL.8929</t>
  </si>
  <si>
    <t>INT-09808b</t>
  </si>
  <si>
    <t>INT-09808a</t>
  </si>
  <si>
    <t>Relayed - 07/08/17, 1607 Oleum-G#1-115kV relayed, tested NG; SUS ValleyView (CESO=12,786; CMIN=788,269); weather clear, hot; no fault loc relays at OleumPP (solid state MCCGG relays) or El Cerrito G (electromech relays); Cal Fire reports 'Willow' fire near Hwy 4 &amp; Crockett hills; Oleum-G #1&amp;#2-115kV &amp; Bahia-Moraga 230kV threatened; fire moving east twd Cummings Skyway; Oleum-G #1&amp;#2-115kV and Ignacio-Sobrante, Lakeville-Sobrante, Parkway-Moraga &amp; Bahia-Moraga 230kV threatened by fire; 1736 to 1926 ValleyView SW-125 closed transferring power to alt source Oleum-G#2; 1752 all customers restored; 1913 Oleum-G#1 returned to service; patrol found burning tree near 0/8</t>
  </si>
  <si>
    <t>INT-09809</t>
  </si>
  <si>
    <t>Relayed - 07/09/17, 0849 Nicolaus-PlainfieldJct 60kV relayed, tested OK; no customers interrupted; weather clear; A-B-C-G fault 7.1 mi from Plainfield near pole 23/392, +/- 1 mi; patrol found no cause, no damage</t>
  </si>
  <si>
    <t>INT-09813</t>
  </si>
  <si>
    <t>023/392</t>
  </si>
  <si>
    <t xml:space="preserve">Relayed - 07/10/17, 0716 Lakeville#1 relayed, tested OK; MOM Dunbar (CEMO=7,915); weather clear; A-G fault 3.15 mi from Lakeville near pole 3/42, +/- 0.5 mi; dead hawk found at base of 3/42  </t>
  </si>
  <si>
    <t>INT-09814</t>
  </si>
  <si>
    <t>003/042</t>
  </si>
  <si>
    <t>Relayed - 07/10/17, 0915 Diablo-Gates#1-500kV relayed, did not test; no customers interrupted, weather clear; 0928 line manually tested OK, 0931 line normal; C-G fault 17.6 mi from Gates near twr 61/252, +/- 1.0 mi; 'Garza' fire in area, smoke induced relay operation</t>
  </si>
  <si>
    <t>INT-09815</t>
  </si>
  <si>
    <t>061/252</t>
  </si>
  <si>
    <t xml:space="preserve">Relayed - 07/10/17, 1046 Diablo-Gates#1-500kV relayed, did not test (had relayed, did not test earlier at 0915); no customers interrupted, weather clear; 'Garza' fire in area; 1052 line manually tested OK; 1055 line normal; B-G fault 15.5 mi from Gates near twr 64/262, +/- 1.0 mi; </t>
  </si>
  <si>
    <t>INT-09816</t>
  </si>
  <si>
    <t>064/262</t>
  </si>
  <si>
    <t>ETL.5281</t>
  </si>
  <si>
    <t>CALIFORNIA FLATS SW STA-GATES</t>
  </si>
  <si>
    <t>Relayed - 07/10/17, 1123 CaliforniaFlatsSS-Gates relayed, did not test; no customers interrupted; weather clear; fire in area; 1134 line manually tested OK; 1136 line normal; A-B fault 15 mi from Gates near 053/226, +/- 1 mi; 'Garza' fire in area</t>
  </si>
  <si>
    <t>INT-09821</t>
  </si>
  <si>
    <t>053/226</t>
  </si>
  <si>
    <t xml:space="preserve">Relayed - 07/10/17, 1123 Templeton-Gates relayed, did not test; no customers interrupted; weather clear; 'Garza' fire in area; 1132 line manually tested OK; 1133 line normal; A-B fault 15 mi from Gates near 053/226, +/- 1 mi; </t>
  </si>
  <si>
    <t>INT-09818</t>
  </si>
  <si>
    <t>Forced - 07/10/17, 1201 Ignacio-Alto-Sausalito#2 forced out due to arcing Sausalito SW-35; SUS Sausalito (CESO=7,442; CMIN=439,385) as #1 circuit unavailable due to scheduled work; weather clear; 1334 #1 circuit emergency returned to service from sched work restoring Sausalito; 1433 #2 circuit returned to service, Sausalito SW-35 remains open with no ETOR; CAP ER=113035570</t>
  </si>
  <si>
    <t>INT-09824</t>
  </si>
  <si>
    <t xml:space="preserve">Relayed - 07/10/17, 1432 Diablo-Gates#1-500kV relayed, did not test due to Garza fire; no customers interrupted, weather clear; 1436 line manually tested OK; 1438 line normal; B-G fault 16.3 mi from Gates near twr 63/258, +/- 1.0 mi; </t>
  </si>
  <si>
    <t>INT-09819</t>
  </si>
  <si>
    <t>063/258</t>
  </si>
  <si>
    <t xml:space="preserve">Relayed - 07/10/17, 1435 CaliforniaFlatsSS-Gates relayed, did not test due to 'Garza' fire; no customers interrupted; weather clear; 1442 line manually tested OK; 1443 line normal; A-B fault 17 mi from Gates near structure 051/220, +/- 1 mi; </t>
  </si>
  <si>
    <t>051/220</t>
  </si>
  <si>
    <t>Relayed - 07/10/17, 1603 Templeton-Gates relayed, did not test; no customers interrupted; weather clear; 'Garza' fire in area; 1610 line manually tested OK; 1611 line normal; B-C fault 16.6 mi from Gates near 051/221, +/- 1 mi</t>
  </si>
  <si>
    <t>INT-09823</t>
  </si>
  <si>
    <t>051/221</t>
  </si>
  <si>
    <t xml:space="preserve">Relayed - 07/10/17, 1603 CaliforniaFlatsSS-Gates relayed, tested OK; no customers interrupted; weather clear; 'Garza' fire in area; A-B fault 16.6 mi from Gates near 051/221, +/- 1 mi; </t>
  </si>
  <si>
    <t>INT-09822</t>
  </si>
  <si>
    <t>Forced - 07/11/17, 1237 to 1714 ML-Coburn 230kV open-ended after MossLanding CBs 2622 &amp; 2632 opened per OE recommendation for load &amp; direction checks for LasAugilasSS-Panoche #1-230KV line test program</t>
  </si>
  <si>
    <t>T17-006699</t>
  </si>
  <si>
    <t>Relayed - 07/11/17, 1243 &amp; 1245 Templeton-Gates relayed, tested OK; no customers interrupted; weather clear, 'Garza' fire in area; B-C fault 18.14 mi from Gates near 050/217, +/- 1 mi;</t>
  </si>
  <si>
    <t>INT-09828a</t>
  </si>
  <si>
    <t>050/217</t>
  </si>
  <si>
    <t>INT-09828b</t>
  </si>
  <si>
    <t xml:space="preserve">Relayed - 07/11/17, 1247 Templeton-Gates relayed, locked out; no customers interrupted; weather clear, 'Garza' fire in area; 1311 line manually tested OK; 1312 line normal; B-C fault 18.14 mi from Gates near 050/217, +/- 1 mi; </t>
  </si>
  <si>
    <t>INT-09828</t>
  </si>
  <si>
    <t xml:space="preserve">Relayed - 07/11/17, 1316 Diablo-Gates#1-500kV relayed, did not test; no customers interrupted; weather clear; 'Garza' fire is currently active in area; A-G fault 17.9 mi from Gates near twr 61/252, +/- 1.0 mi; </t>
  </si>
  <si>
    <t>INT-09829</t>
  </si>
  <si>
    <t>Relayed - 07/12/17, 1343 ValleySprings#2 relayed, tested OK; MOM Pardee PH Unit#2 (offline); weather clear; Quail fire in area; A-B-C fault at Pardee Jct near 4/82, +/- 2 mi; line relayed, tested OK twice again b/4 being forced out at 1543 to repair ET wire down due to fire damaged poles</t>
  </si>
  <si>
    <t>INT-09832a</t>
  </si>
  <si>
    <t>004/082</t>
  </si>
  <si>
    <t>Relayed - 07/12/17, 1345 ValleySprings#2 relayed, tested OK; Pardee PH Unit#2 separated; weather clear, 'Quail' fire in area near VS; 1407 Pardee PH Unit#2 paralleled; A-B-C fault at Pardee Jct near 4/82, +/- 2 mi; line forced out later at 1543 to replace ET wire down and fire damaged poles</t>
  </si>
  <si>
    <t>INT-09832b</t>
  </si>
  <si>
    <t>Relayed - 07/12/17, 1451 ValleySprings#2 relayed, tested OK after relaying, tested OK 2x earlier; Pardee PH Unit#2 separated; weather clear, 'Quail' fire in area; 1503 Pardee PH Unit#2 paralleled; A-B-C fault at Pardee Jct near 4/82, +/- 2 mi; line subsequently forced out at 1543 to repair ET wire down &amp; fire damaged poles 6/117 &amp; 6/119</t>
  </si>
  <si>
    <t>INT-09832c</t>
  </si>
  <si>
    <t>Forced - 07/12/17, 1543 ValleySprings#2 forced out due to ET wire down at pole 5/115 (line had relayed, tested OK 3x earlier in day); SUS Pardee PH Unit#2 (offline); weather clear; 1934 VS to Pardee Jct returned to service restoring Pardee PH Unit#2; 1937 PardeeJct to HarneyLane cleared to replace poles 006/117 &amp; 006/119 damaged by Quail fire; 07/13/17, 2325 line returned to service</t>
  </si>
  <si>
    <t>INT-09832d</t>
  </si>
  <si>
    <t>Relayed - 07/12/17, 1604 Keswick-Cascade open ended after Cascade CB-52 tripped, reclosed by automatics; no customers interrupted; weather clear; B-G fault 1.5 mi from Stillwater to Cascade near 0/15, +/- 2 mi; avian contact at 0/1; LCN created to re-frame pole at a later date</t>
  </si>
  <si>
    <t>INT-09837</t>
  </si>
  <si>
    <t>Relayed - 07/13/17, 0513 Ignacio-MI#2 relayed, tested OK; MOM MareIsland &amp; Highway (CEMO=14,066); weather clear; B-G fault 1.54 mi from NTower twd RedTop near 27/188, +/- 2 mi; small grass fire under TWR 25/173 due to bird activity in area -- could have been streamer or nesting material that was dropped &amp; caused fire</t>
  </si>
  <si>
    <t>INT-09838</t>
  </si>
  <si>
    <t>027/188</t>
  </si>
  <si>
    <t>Relayed - 07/13/17, 1126 Fulton-Calistoga relayed, tested OK; MOM Calistoga (3,806); weather clear; B-G fault 25.68 mi from Fulton twd Middletown near 8/2, +/- 3 mi; patrol found no cause, no damage</t>
  </si>
  <si>
    <t>INT-09839</t>
  </si>
  <si>
    <t>008/002</t>
  </si>
  <si>
    <t>Relayed - 07/13/17, 2113 Metcalf-CPP relayed, tested OK; MOM CoyotePumpingPlant; weather clear, no customers affected; B-G fault 0.05 mi from Metcalf near structure 000/002B, + 0.25 mi; aerial patrol by TLINE of entire line found no cause; Substation to follow up since fault was close to Metcalf; per C-Coast STN MAINT SUPT confirmed bird contact in Metcalf sub</t>
  </si>
  <si>
    <t>INT-09843</t>
  </si>
  <si>
    <t>000/002B</t>
  </si>
  <si>
    <t>Relayed - 07/13/17, 2155 Newark-Livermore relayed, tested NG; no customers interrupted due to transmission, but under build Livermore 1102 has sustained outage; weather clear; C-G fault 0.42 mi from Livermore near 19/150, +/- 0.5 mi; car pole at 19/149; 07/14/17, 0058 to 1148 SanRamonJct to Livermore cleared to replace pole &amp; repair damaged UB</t>
  </si>
  <si>
    <t>INT-09844</t>
  </si>
  <si>
    <t>019/150</t>
  </si>
  <si>
    <t>Relayed - 07/13/17, 2218 RioOso-Woodland#2 relayed, tested OK; MOM Zamora (1,307); weather clear; C-G fault 1.4 mi from FultonJct near 41/257, +/- 3 mi; patrol found flashed insulator at structure 41/254, LCN created to replace insl</t>
  </si>
  <si>
    <t>INT-09845</t>
  </si>
  <si>
    <t>041/257</t>
  </si>
  <si>
    <t>Relayed - 07/14/17, 0539 Bridgeville-Garberville relayed, tested OK; MOM Fruitland (CEMO=1,154)  &amp; FtSeward (337); weather clear; C-G fault 15.0 mi from Bridgeville near 14/12, +/- 0.2 mi; patrol found tree branch had failed &amp; contacted conductors at structure 14/0</t>
  </si>
  <si>
    <t>INT-09847</t>
  </si>
  <si>
    <t>Scheduled - 07/14/17, 0805 VD 500/230kV BK12 removed from service to PERFORM AN OVERHAUL &amp; SHUNT REACTOR ANNUAL INSPECTION ON CBs 1305, 1306, 1307, 1308--GCC SUBSTATION CREW TO INSTALL ANIMAL ABATEMENT ON BANK 12 ABC &amp; BANK 12 TERTIARY BUS, STA BK 19/1 ABC, STA BK 18/1 ABC, 1305/2, 1306/2, 1307/2 AND 1308/2, BK12 GND BK/1 ABC, BK 12 GRD BK/ GRD; sched rtn 07/28; 07/28/17, 1930 VD BK-12 returned to service</t>
  </si>
  <si>
    <t>T17-002206</t>
  </si>
  <si>
    <t>Relayed - 07/15/17, 0631 Weimar-Halsey open ended after Halsey CB-20 tripped; no customers interrupted; weather clear; 0635 Halsey CB-20 manually tested OK, restoring line normal; no fault locating relays installed at Halsey or Placer; patrol found split oak tree contacted conductor at structure 002/056, no damage to facilities</t>
  </si>
  <si>
    <t>INT-09851</t>
  </si>
  <si>
    <t xml:space="preserve">Forced - 07/15/17, 0958 to 1641 Pittsburg-Clayton#3 open ended after Clayton CB-112 forced out to repair air leaks; no customers interrupted; </t>
  </si>
  <si>
    <t>T17-010883</t>
  </si>
  <si>
    <t>Relayed - 07/16/17, 0225 Delevan-Vaca#3 relayed, tested OK; no customers interrupted; weather clear; B-G fault 30.6 mi from VacaDixon near 171/1285, +/- 3 mi; patrol found no cause, no damage</t>
  </si>
  <si>
    <t>INT-09853</t>
  </si>
  <si>
    <t>171/1285</t>
  </si>
  <si>
    <t>Forced - 07/16/17, 2021 Exchequer-Yosemite (Exchequer to Bear Valley) forced out for safety due to Detwiler Fire in area; no customer interrupted; towers 11/31 thru 12/38 were affected; ETOR 07/17</t>
  </si>
  <si>
    <t>T17-010893</t>
  </si>
  <si>
    <t>Relayed - 07/17/17, 0129 Drum-RioOso#1 relayed, tested OK; DutchFlat#2 PH separated; MOM Brunswick #1-115/12kV xfmr (CEMO=7,182); weather clear; 0132 DutchFlat#2 PH paralleled; C-G fault 1.1 mi from RioOso near 43/307, +/- 2 mi; patrol found no cause, no damage</t>
  </si>
  <si>
    <t>INT-09854</t>
  </si>
  <si>
    <t>043/307</t>
  </si>
  <si>
    <t>Relayed - 07/17/17, 0203 Bellota-Riverbank relayed, tested OK; no customers interrupted; weather clear; C-G fault 8.7 mi from Bellota near 8/55, +/- 2 mi; ground patrol found no cause, no damage</t>
  </si>
  <si>
    <t>INT-09855</t>
  </si>
  <si>
    <t>008/055</t>
  </si>
  <si>
    <t>Scheduled - 07/17/17, 0749 RM-Cottonwood#3-230kV removed from service to perform 6 YEAR RELAY TEST ON ROUND MT CB-292 &amp; COTTONWOOD CB-272; COI limited to 4,500MW n2s &amp; 3,675MW s2n; scheduled return 07/21; 07/20/17, 1437 line returned to service; COI available for 4,800MW n2s &amp; 3,675MW s2n</t>
  </si>
  <si>
    <t>T17-007053</t>
  </si>
  <si>
    <t>Forced - 07/17/17, 1526 to 1719 Colgate-GV open-ended at Grass Valley; GrassValley transferred to its alt source per Distribution request to facilitate repair of NG xarm on Brunswick 1107 SW-8791; no customers interrupted</t>
  </si>
  <si>
    <t>T17-010936</t>
  </si>
  <si>
    <t>Relayed - 07/17/17, 1658 &amp; 1659 Exchequer-Yosemite relayed, tested OK; MOM SaxonCreek, IndianFlat (CEMO=603), Yosemite &amp; ArchRock; SUS BearValley (CESO=1,277; CMIN=127,700), weather clear, Detwiler Fire in area; BearValley SW-37 remained open due to distribution T-man request, SCADA was inoperable; 2015 BearValley energized</t>
  </si>
  <si>
    <t>INT-09858</t>
  </si>
  <si>
    <t>INT-09858a</t>
  </si>
  <si>
    <t xml:space="preserve">Relayed - 07/17/17, 1734 Coalinga#1-SanMiguel relayed, tested OK; no customers interrupted; weather clear but 'Park' fire in area; C-G fault 2.4 mi from SanMiguel near 035/003, +/- 1 mi; </t>
  </si>
  <si>
    <t>INT-09859</t>
  </si>
  <si>
    <t>035/003</t>
  </si>
  <si>
    <t xml:space="preserve">Relayed - 07/17/17, 1938 Corcoran-Guernsey relayed, tested OK; no customers interrupted; weather clear, hot; line subsequently forced out early next a.m. due to NG guy wire at pole 6/13; A-G fault 1.2 mi from Guernsey near 012/004, +/- 1.0 mi; </t>
  </si>
  <si>
    <t>INT-09861</t>
  </si>
  <si>
    <t>Forced - 07/18/17, 0109 to 0354 Corcoran-Guernsey forced out to repair guy wire at pole 6/13; line had relayed, tested OK last night at 1938; no customers interrupted</t>
  </si>
  <si>
    <t>T17-010942</t>
  </si>
  <si>
    <t>Scheduled - 07/18/17, 0710 to 1942 Diablo-Gates#1-500kV removed from service to reinsulate tower 7/32 &amp; replace all hardware; P15 limited to: LBN=Pbase+IRAS, LBS=Pbase+IRAS &amp; MWN=Pbase+IRAS-2100MW</t>
  </si>
  <si>
    <t>T17-007236</t>
  </si>
  <si>
    <t>Relayed - 07/18/17, 0718 Exchequer-Mariposa relayed, tested OK; MOM Mariposa (CEMO=7,977); Exchequer-Yosemite de-energized; SCADA at BriceburgJct failed; SUS BearValley (CESO=2,509; CMIN=xxx,xxx), SaxonCreek, IndianFlat (604; xxx,xxx), Yosemite &amp; ArchRock; weather clear, fault loc unavailable; CALFIRE determining accessibility to BV &amp; BriceburgJct due to Detwiler Fire; ET-WD on Exchequer to BV sect; 0846 Exch-Yos tested OK restoring SaxonCreek, IndianFlat, Yosemite &amp; ArchRock; BV remains out; 0917 ET service restored to BV; ultmately a failed PT was replaced on BV SW-39</t>
  </si>
  <si>
    <t>INT-09862b</t>
  </si>
  <si>
    <t>INT-09862a</t>
  </si>
  <si>
    <t>Relayed - 07/18/17, 0758 EssexJct-Orick relayed, tested NG; SUS Trinidad (CESO=1,598; CMIN=497,295), BigLagoon (146; 88,038) &amp; Orick (456; 221,237); weather clear; A-B-C-G fault 5.8 mi from EssexJct near 5/11, +/- 1 mi; 1157 line cleared to repair ED &amp; ET wire down bet poles 5/7-9 due to downed tree; 1801 llne tested OK restoring Trinidad, BigLagoon &amp; Orick; CAP ER=113061227 &amp; 113134105</t>
  </si>
  <si>
    <t>INT-09863</t>
  </si>
  <si>
    <t>005/011</t>
  </si>
  <si>
    <t>Forced - 07/18/17, 0926 to 1008 Colgate-GV open-ended at Grass Valley; Grass Valley transferred to its alt source per Distribution request to facilitate repair of NG xarm on Brunswick 1107 SW-8791; no customers interrupted</t>
  </si>
  <si>
    <t>T17-010943</t>
  </si>
  <si>
    <t>Relayed - 07/18/17, 0939 Fulton-Calistoga relayed, tested OK; MOM Calistoga (CEMO=3,807); weather clear; B-G fault 20.24 mi from Fulton twd Calistoga near 001/005, +/- 2 mi; per TOTL, BIRD CONTACT AT STRUCTURE 15/6; tag made to reconfigure pole; fault indicators installed on the line helped patrol to locate bird contact</t>
  </si>
  <si>
    <t>INT-09865</t>
  </si>
  <si>
    <t>001/005</t>
  </si>
  <si>
    <t>Relayed - 07/18/17, 1130 Stanislaus-MelonesSS-Manteca#1 relayed, tested NG; SUS Frogtown (CESO=6,037; CMIN=42,259) &amp; Avena (1,655; 13,240); weather clear; 1138 Frogtown manually tested OK; 1139 Avena manually tested OK (known problem at Avena prevents automatic reclose); 1358 line manually tested OK from Manteca; 1403 line normal; A-G fault 1.4 mi from Frogtown Tap; found avian contact at twr 12/71 that resulted in a 4 acre fire; Frogtown automatic restoration scheme did NOT mis-operate - it was defeated due to multiple faults w/in a short amount of time</t>
  </si>
  <si>
    <t>INT-09873</t>
  </si>
  <si>
    <t>Relayed - 07/18/17, 1345 Exchequer-Mariposa relayed, tested OK; Exchequer-Yosemite de-energized; MOM BearValley (CEMO=2,509), Mariposa (6,991), SaxonCreek, IndianFlat (604), Yosemite &amp; Arch Rock; weather clear; 'Detwiler' fire in area</t>
  </si>
  <si>
    <t>INT-09869a</t>
  </si>
  <si>
    <t>INT-09869b</t>
  </si>
  <si>
    <t>Relayed - 07/18/17, 1349 Exchequer-Mariposa relayed, tested NG &amp; Exchequer-Yosemite de-energized; SUS BearValley (CESO=2,509; CMIN=xx, xxx,xxx), Mariposa (6,991; xx, xxx,xxx), SaxonCreek, IndianFlat (603; 60,300), Yosemite &amp; ArchRock; weather clear; 'Detwiler' fire in area; 2207 Exchequer to BearValley tested OK; 2219 BearValley restored; 2233 BearValley to Mariposa energized; 2235 Mariposa restored; 2355 Mariposa to Yosemite energized restoring SaxonCreek, IndianFlat, Yosemite &amp; Arch Rock; 25 poles need to be replaced bet 18/9 - 10/10 on Exchequer-Mariposa; additional 3 spans of ET-WD need replacement; 1142 line cleared for crew to make repairs; ETOR 07/24; 07/25/17, 1440 Exchequer-Mariposa returned to service; CAP ER=113100451</t>
  </si>
  <si>
    <t>INT-09872a</t>
  </si>
  <si>
    <t>Relayed - 07/18/17, 1349 Exchequer-Mariposa relayed, tested NG &amp; Exchequer-Yosemite de-energized; SUS BearValley (CESO=2,509; CMIN=xx, xxx,xxx), Mariposa (6,991; xx, xxx,xxx), SaxonCreek, IndianFlat (603; 60,300), Yosemite &amp; ArchRock; weather clear; 'Detwiler' fire in area; 2207 Exchequer to BearValley tested OK; 2219 BearValley restored; 2233 BearValley to Mariposa energized; 2235 Mariposa restored; 2355 Mariposa to Yosemite energized restoring SaxonCreek, IndianFlat, Yosemite &amp; Arch Rock; 25 poles need to be replaced bet 18/9 - 10/10 on Exchequer-Mariposa; additional 3 spans of ET wire down need replacement; 1142 line cleared for crew to make repairs; ETOR 07/24; CAP ER=113100451</t>
  </si>
  <si>
    <t>INT-09872b</t>
  </si>
  <si>
    <t>Forced - 07/18/17, 1638 to 1644 MF-GH#1 de-energized to open SW-183 per customer request (FORCE OUT VIDEO PRODUCT 115KV TAP DUE TO BLOWN B PHASE HIGH SIDE FUSE, BLOWN B PHASE LOW SIDE INSULATOR, ALL LIGHTNING ARRESTORS ARE BLOWN); no customers interrupted; ETOR 07/19</t>
  </si>
  <si>
    <t>T17-010993</t>
  </si>
  <si>
    <t>Relayed - 07/18/17, 1850 Cortina#2 relayed, tested NG; SUS WilkinsSlough (CESO=611; CMIN=60,808), Rough and Ready Pumping Station &amp; El Dorado Pumping Station; weather clear; 'Sands' fire in area; A-B-C fault 13.7 mi from Cortina near 13/227, +/- 1 mi; 2024 WilkinsSlough to El Dorado Pumping Station energized restoring WilkinsSlough, Rough and Ready Pumping Station &amp; El Dorado Pumping Station; 2106 ArbuckleJct-WilkinsSloughJct cleared to repair ED (6 spans) &amp; ET wire down (2 spans) bet 14/244-245 due to car pole; 07/19/17, 0821 line normal</t>
  </si>
  <si>
    <t>INT-09874</t>
  </si>
  <si>
    <t>013/277</t>
  </si>
  <si>
    <t xml:space="preserve">Relayed - 07/18/17, 2140 Christie-Franklin#2 relayed, tested NG; MOM Franklin (CEMO=16,559); weather clear; no fault locating relays installed at Christie (electromechanical relays); 07/19/17, 0947 line returned to service after repairing 1 phase of ET wire down that also resulted in a 1 acre fire bet poles 0/2-3 due to a sleeve failure (sent to ATS for evaluation) </t>
  </si>
  <si>
    <t>INT-09875</t>
  </si>
  <si>
    <t>Relayed - 07/19/17, 0552 Chowchilla-Kerckhoff2 relayed, tested OK; MOM SharonPrison, Oakhurst (CEMO=7,057) &amp; Coarsegold (7,727); weather clear; B-G (multi-terminal line) fault 3.1 mi from OakhurstJct twd Coarsegold near 010/010 or 3.1 mi from OakhurstJct twd SharonJct near 003/001, +/- 5.0 mi; patrol reports snake was dropped at tower arm across jumper</t>
  </si>
  <si>
    <t>INT-09877</t>
  </si>
  <si>
    <t>010/010</t>
  </si>
  <si>
    <t>Relayed - 07/19/17, 1652 Ravenswood-Ames#2 relayed, tested OK; no customers interrupted; weather clear; A-G fault 1.7 mi from Ames near tower 005/035, +/- 1.5 mi; lots of bird activity, towers have guano guards but cormorant nesting evident; probably cause is a streamer</t>
  </si>
  <si>
    <t>INT-09883</t>
  </si>
  <si>
    <t>Relayed - 07/20/17, 0118 Kingsburg-Lemoore relayed, tested OK; MOM Hardwick (CEMO=2,007); weather clear; A-G (multi-terminal line) fault 1.5 mi from Hardwick Jct east twd Hardwick near 1/6 or 1.5 mi from Hardwick Jct south twd HanfordSS near 9/8, +/- 4 mi; 70kV and Kingsburg-1116 underbuild (see ILIS 17-0064107) subsequently forced out at 0350 to replace damaged pole 4/10 hit by vehicle; CAP ER=113068555</t>
  </si>
  <si>
    <t>INT-09886</t>
  </si>
  <si>
    <t>001/006</t>
  </si>
  <si>
    <t>Forced - 07/20/17, 0350 to 1251 Kingsburg-Lemoore (Kingsburg to Hardwick Jct) forced out after relaying, testing OK earlier at 0118 to replace broken pole 4/10 (has underbuild Kingsburg-1116, also manually de-energized) due to carpole; no customers interrupted, no loading or voltage concerns</t>
  </si>
  <si>
    <t>T17-011097</t>
  </si>
  <si>
    <t>Relayed - 07/20/17, 0746 WillowPass-CoCo relayed, tested OK; MOM ShellChemical, WillowPass (CEMO=11,832) &amp; Pittsburg (307); weather clear; C-G fault 5 mi from Contra Costa Sub near 5/64, +/- 3 mi (high impedance fault); PATROL FOUND NO CAUSE, NO DAMAGE</t>
  </si>
  <si>
    <t>INT-09889</t>
  </si>
  <si>
    <t>005/064</t>
  </si>
  <si>
    <t>Forced - 07/20/17, 0842 Cresta-RioOso forced out to replace RioOso CB-242; no customers interrupted; ETOR 07/27; 07/28/17, 0141 new CB-242 released for operations</t>
  </si>
  <si>
    <t>T17-010513</t>
  </si>
  <si>
    <t>Forced - 07/20/17, 1331 to 1456 Mtn Quarries 60kV Tap (off of Halsey-Placer) forced out for safety AT THE REQUEST OF CAL FIRE due to 'Stagecoach' fire in area; SUS MountainQuarries (CESO=3,854; CMIN=256,230),  but this was leveled at "DC" not "TL" (correctly)</t>
  </si>
  <si>
    <t>T17-011139</t>
  </si>
  <si>
    <t>Forced - 07/20/17, 1510 to 1643 StocktonA#1 (Newark Sierra Jct to Charter Way) forced out to replace NG insulator at pole 00/20; no customers interrupted, no voltage or loading concerns</t>
  </si>
  <si>
    <t>T17-011154</t>
  </si>
  <si>
    <t>Forced - 07/21/17, 1531 to 1540 Sobrante-Grizzly-Claremont#1 open-ended after Sobrante CB-112 forced out for load &amp; direction checks on Sobrante CB-152; no customers interrupted</t>
  </si>
  <si>
    <t>T17-008487a</t>
  </si>
  <si>
    <t>Forced - 07/21/17, 1634 to 2032 Ignacio-Sobrante 230kV open-ended after Sobrante CB-212 forced out for load &amp; direction checks on Sobrante CB-152; no customers interrupted</t>
  </si>
  <si>
    <t>T17-008487b</t>
  </si>
  <si>
    <t>Relayed - 07/22/17, 0834 SM-Bair open-ended after Bair CB-22 tripped, reclosed by autos; no customers interrupted; weather clear; blown high side fuses on SanCarlos #2 &amp; #3-60/12kV xfmrs due to bird contact at 12kV D-E bus tie; B-C-G fault @ SanCarlos xfmrs #2, #3, high side; SanMateo CB-42 did not trip as expected; due to multiple taps on the 60kV, apparent mis-coordination bet Bair CB-22 &amp; SanCarlos xfmr fuses for bank high side; SUS SanCarlos (CESO=7,120; CMIN=549,721); CAP ER=113071542</t>
  </si>
  <si>
    <t>INT-09895</t>
  </si>
  <si>
    <t>SanCarlos sub</t>
  </si>
  <si>
    <t>CRAZY HORSE CANYON SW STA-SALINAS-SOLEDAD #2</t>
  </si>
  <si>
    <t xml:space="preserve">Relayed - 07/23/17, 0556 CHCSS-Salinas-Soledad#2 relayed, tested OK; no customers interrupted; weather clear; B-G fault 1.5 mi from CHSS near 38/240, +/- 1.0 mi; </t>
  </si>
  <si>
    <t>INT-09897</t>
  </si>
  <si>
    <t>038/240</t>
  </si>
  <si>
    <t>Forced - 07/23/17, 1528 to 1614 SanMateo-Bair (Bair to San Carlos) forced out to test new high side fuses on BKs 2&amp;3 (had blown yesterday due to animal contact on bus tie switch); no customers interrupted, no loading or voltage concerns</t>
  </si>
  <si>
    <t>T17-011217</t>
  </si>
  <si>
    <t>Relayed - 07/23/17, 1812 &amp; 1820 Dixon-Vaca#2 relayed, tested OK; MOM Batavia &amp;Maine Prairie; weather clear; A-B-G-T fault 6.2 mi from VacaDixon near A006/138, +/- 1  mi; line subsequently forced out to effect repairs at pole 6/156 due to car damage</t>
  </si>
  <si>
    <t>INT-09898</t>
  </si>
  <si>
    <t>A006/138</t>
  </si>
  <si>
    <t>INT-09899</t>
  </si>
  <si>
    <t>Forced - 07/23/17, 1928 Dixon-Vaca#2 forced out due to car pole at 6/156; line had relayed, tested OK 2x earlier; SUS MainePrairie &amp; Batavia which were restored at 2020 via alt source; 2044 DixonJct to VacaJct cleared for crew to replace NG pole; 07/24/17, 0645 line returned to service</t>
  </si>
  <si>
    <t>T17-011231</t>
  </si>
  <si>
    <t>Relayed - 07/24/17, 1034 Moraga#1-115kV bus sect D relayed by differential, properly did not test during sched work; Moraga 115/12kV BK5 de-energized &amp; Moraga-Lakewood &amp; Moraga-Claremont#1 open ended at Moraga; SUS BK5 (CESO=9,683; CMIN=215,725); weather clear; 1049 bus sect D returned to service; 1052 Moraga-Lakewood normal; 1054 Moraga-Claremont#1 normal; 1055 BK5 energized; TECH PERFORMING ET WORK RELAYED HIGHSIDE BUS 572 OPENED ON DEAD BUS; CAP ER=113084690</t>
  </si>
  <si>
    <t>INT-09901b</t>
  </si>
  <si>
    <t>INT-09901a</t>
  </si>
  <si>
    <t>Relayed - 07/25/17, 0008 Fulton-Calistoga relayed, tested NG; SUS Calistoga (CESO=3,807; CMIN=194,157); weather clear; 0059 Middletown to Calistoga energized restoring Calistoga; A-B fault 21.0 mi from Fulton near 2/6, +/-4 mi; 0132 St. HelenaJct to Calistoga cleared to replace poles 3/8, 4/0, 4/1 &amp; repair ET wires down due to tree failure bet poles 3/7-8; 0133 Fulton to Dunbar energized; 07/26/17, 0043 line returned to service</t>
  </si>
  <si>
    <t>INT-09902</t>
  </si>
  <si>
    <t>002/006</t>
  </si>
  <si>
    <t>Forced - 07/26/17, 1350 to 1843 Vaca-Parkway forced out to replace NG B-phase connector causing hot spot on wave trap at Vaca Dixon terminal</t>
  </si>
  <si>
    <t>INT-09905</t>
  </si>
  <si>
    <t>Forced - 07/28/17, 0208 to 0256 Poe-RioOso open-ended after RioOso CB-232 opened for load &amp; direction checks on RioOso CB-242; no customers interruputed</t>
  </si>
  <si>
    <t>T17-011055</t>
  </si>
  <si>
    <t>Forced - 07/28/17, 1633 to 1641 Pit#1-McArthur forced out to safely remove bird's nest, potential fire hazard; SUS McArthur (CESO=1,746; CMIN=26,190); CAP ER=113095948</t>
  </si>
  <si>
    <t>T17-011492</t>
  </si>
  <si>
    <t>Relayed - 07/29/17, 0603 Smartville-Nicolaus#1 relayed, tested OK; MOM BealeAFB; weather clear; B-G-T fault 8.6 mi from Smartville twd Beale near 8/168, +/- 2 mi; PATROL FOUND NOTHING</t>
  </si>
  <si>
    <t>INT-09913</t>
  </si>
  <si>
    <t>008/168</t>
  </si>
  <si>
    <t>Relayed - 07/29/17, 0811 Keswick-Trinity relayed, tested OK; on the trouble Keswick-Cascade open ended at Keswick; MOM FrenchGulch (CEMO=333); weather clear; C-G-T fault 0.5 mi from Trinity twd Keswick near 31/536, +/- 4  mi; avian contact 3 poles out from Trinity at pole 31/535, no damage to T-line assets</t>
  </si>
  <si>
    <t>INT-09915a</t>
  </si>
  <si>
    <t>INT-09915b</t>
  </si>
  <si>
    <t>031/536</t>
  </si>
  <si>
    <t>Forced - 07/29/17, 1744 to 2035 Volta-Deschutes forced out due to pole fire at 0/3; no customers interrupted; no voltage or loading concerns at this time; pole OK for service</t>
  </si>
  <si>
    <t>T17-011520</t>
  </si>
  <si>
    <t>Relayed - 07/30/17, 0053 Newark-Kifer relayed, did not test by design (UG cable); Zanker Road cogen separated; no customers interrupted; weather clear; no voltage or loading concerns; B-G fault 1.6 mi from Newark near 001/012, +/- 0.25 mi; 0252 line manually tested OK; 0258 line normal, remnants of mylar balloon found at structure 1/14</t>
  </si>
  <si>
    <t>INT-09917</t>
  </si>
  <si>
    <t>001/012</t>
  </si>
  <si>
    <t>Relayed - 07/31/17, 0938 HatCreek#1-Westwood relayed, tested OK; on the trouble Mega Hat Creek separated; MOM HallsFlat; weather clear; 0940 report that 12kV pole got into 60kV during scheduled work at Bogard; no report of injuries; C-G fault 5.8 mi from Bogard to Westwood near 040/771, +/-5 mi (high impedance fault); line subsequently forced out at 0942 to effect repairs</t>
  </si>
  <si>
    <t>INT-09919</t>
  </si>
  <si>
    <t>040/771</t>
  </si>
  <si>
    <t>Forced - 07/31/17, 0942 HC#1-Westwood forced out to repair rotten downed ED pole that made contact w/ 70kV line conductor at Bogard; SUS Mega Hat Creek &amp; Halls Flat; 1036 line returned to service after crew cut Bogard SW-35 in the clear restoring ET service to Mega Hat Creek &amp; Halls Flat; 1648 line normal</t>
  </si>
  <si>
    <t xml:space="preserve"> T17-011543</t>
  </si>
  <si>
    <t>Relayed - 07/31/17, 2034 ValleySprings#1 relayed, tested OK; MOM NewHogan &amp; Corral (CEMO=6,260); weather clear; B-G fault 8.5 mi from VS near 008/160, +/- 2 mi; no cause found after patrol 2 miles each side of fault loc</t>
  </si>
  <si>
    <t>INT-09920</t>
  </si>
  <si>
    <t>008/160</t>
  </si>
  <si>
    <t>Forced - 08/01/17, 1202 Stelling-Wolfe 115kV open-ended after Stelling CB-112 forced out due to oil leaks; subsequently determined that emergency replace of breaker is needed; ETOR for Stelling CB-112 09/12/17; 09/13/17, 0041 new breaker in service per T17-011615</t>
  </si>
  <si>
    <t>T17-011615</t>
  </si>
  <si>
    <t>Forced - 08/01/17, 1205 to 1405 Spaulding-Summit (YubaPass to CiscoGroveJct) forced out due to gunshot conductor at structure 3/127; no customers interrupted</t>
  </si>
  <si>
    <t>T17-011593</t>
  </si>
  <si>
    <t>Relayed - 08/01/17, 2347 Glenn-Delevan 230kV relayed, tested OK; no customers interrupted; weather clear; A-G fault 22.9 mi from Delevan (based on fault locating relays on Delevan only, trouble communicating relays at Glenn) near 116/930, +/- 1 mi; patrol found flashed bell at 116/927, LCN created to repair</t>
  </si>
  <si>
    <t>INT-09924</t>
  </si>
  <si>
    <t>116/930</t>
  </si>
  <si>
    <t>Relayed - 08/02/17, 0942 Mendocino-Hartley relayed, tested OK; MOM UpperLake (CEMO=1,336); weather clear; A-G fault 3.45 mi from Mendocino near 003/004, +/- 3 mi; patrol initially found no cause, no damage; however, line subsequently forced out 6 hrs later due to fire in area; found dead vulture at pole 5/0, which fell &amp; ignited fire</t>
  </si>
  <si>
    <t>INT-09925</t>
  </si>
  <si>
    <t>003/004</t>
  </si>
  <si>
    <t>Relayed - 08/02/17, 1307 MorroBay-Mesa 230kV relayed, tested OK; no customers interrupted; rain, lightning; B-G fault 19 mi from Mesa near 15/70, +/-0.5 mi; GIS confirms coincident lightning strike at location provided by Protection; flashed insulators found at 15/70 top side that couldn't be seen from ground</t>
  </si>
  <si>
    <t>INT-09926</t>
  </si>
  <si>
    <t>015/070</t>
  </si>
  <si>
    <t>Forced - 08/02/17, 1415 to 1522 Oakland 'K' (Claremont) CB-332 open due to grass fire beneath  Sobrante-Claremont-Grizzly#1; CALFIRE using aircraft to dump H2O requests de-energizing both #2 &amp; #1 circuits, but GCC is holding off due to wind direction; 1522 #1 line normal</t>
  </si>
  <si>
    <t>BAY</t>
  </si>
  <si>
    <t xml:space="preserve"> T17-0SC1NA</t>
  </si>
  <si>
    <t>Forced - 08/02/17, 1415 to 1521 Claremont Oakland 'K' CB-132 open due to grass fire beneath Sobrante-Claremont-Grizzly#2; CALFIRE using aircraft to dump H2O &amp; requests de-energizing both #2 &amp; #1 circuits, but GCC is holding off due to wind direction; 1521 #2 line normal</t>
  </si>
  <si>
    <t xml:space="preserve"> T17-0SC2NA</t>
  </si>
  <si>
    <t>Forced - 08/02/17, 1605 Mendocino-Hartley forced out due to wildfire in area; line had relayed, tested OK 6 hours earlier due to contact by turkey vulture that apparently fell after electrocution &amp; provided ignition source; 3 poles reported on fire; SUS UpperLake (CESO=1,336; CMIN=49,432); 1642 Hartley to Upper Lake energized, restoring Upper Lake; 8/3/17, 1915 line returned to service after replacing 3 pole structure 5/0</t>
  </si>
  <si>
    <t>T17-011754</t>
  </si>
  <si>
    <t>Relayed - 08/02/17, 1847 Cottonwood#1 relayed, tested OK; MOM Gerber (CEMO=1,797), Louisiana Pacific; weather clear; line subsequently forced out at 2054 to repair broken pole &amp; center phase kingpin insulator at B35/453 (carpole); CAP ER=113114836</t>
  </si>
  <si>
    <t>INT-09929</t>
  </si>
  <si>
    <t>Forced - 08/02/17, 2054 Cottonwood#1 (Gerber Jct to Corning) forced out due to car pole at B35/453; broken pole &amp; center phase kingpin needs repair; no customers interrupted; 08/03/17, 0332 line returned to service; line had relayed, tested OK earlier at 1847; CAP ER=113114836</t>
  </si>
  <si>
    <t>T17-011760</t>
  </si>
  <si>
    <t>Relayed - 08/02/17, 2328 SLO-Oceano relayed, tested OK; no customers interrupted; weather clear; A-G fault 4.3 mi from SLO twd Oceano near 004/022, +/- 2 mi; patrolled with no findings for cause</t>
  </si>
  <si>
    <t>INT-09930</t>
  </si>
  <si>
    <t>004/022</t>
  </si>
  <si>
    <t>Forced - 08/03/17, 1512 Garberville to FtSeward forced out due to pole fire at 33/7; 'SAW' fire in area; during switching to clear line at 1512 Garberville CB-42 unexpectedly tripped due to failure of SEL-221G relay open-ending Garberville-Laytonville; SUS Garberville (CESO=3,552; CMIN=117,216); Garberville SVC tripped on trouble; SCADA failed at Garberville; 1551 manually closed Garberville CB 42 restoring the Garber-Layton normal; 1554 Bridgeville 60kV bus returned to service restoring ET to Garberville; 1605 Garberville SVC in service; 1653 Bridge-Garber returned to service; pole 33/7 OK for service, to be repaired at a later date; CAP ER=113122170</t>
  </si>
  <si>
    <t>T17-011859</t>
  </si>
  <si>
    <t>Relayed - 08/03/17, 1512 During switching to clear Bridgeville-Garberville (pole fire), Garberville CB-42 unexpectedly tripped due to failure of SEL-221G relay (dev 121/167N-2) open-ending Garberville-Laytonville; SUS Garberville (CESO=3,552; CMIN=117,216); Garberville SVC tripped on trouble; SCADA failed at Garberville; 1551 manually closed Garberville CB 42 restoring the Garberville-Laytonville normal; 1554 Bridgeville 60kV bus returned to service, restoring ET to Garberville; 1605 Garberville SVC returned to service; 1653 Bridgeville-Garberville returned to service; pole 33/7 is damaged by fire but OK for service, to be repaired at a later date; CAP ER=113122170</t>
  </si>
  <si>
    <t>T17-011859a</t>
  </si>
  <si>
    <t>Relayed - 08/03/17, 1640 Chowchilla-Kerckhoff2 relayed, tested OK; MOM SharonPrison, Coarsegold (7,729) &amp; Oakhurst (7,058); lightning in area; A-B-C fault 30 mi from Chowchilla (3 mi from Oakhurst Jct twd Chowchilla) near 010/009, +/- 5 mi; Madera Complex Fire in area; flashed insulator found at 13/6. LCN created to replace; GIS Lightning Archives confirms coincident lightning strike</t>
  </si>
  <si>
    <t>INT-09937</t>
  </si>
  <si>
    <t>Forced - 08/03/17, 1653 to 1714 Garberville-Laytonville forced out to extinguish pole fire at 60/5; SUS Kekawaka Cogen (offline0; no customer interruptions; weather clear - 'Saw' Fire in area</t>
  </si>
  <si>
    <t>T17-011859b</t>
  </si>
  <si>
    <t>Relayed - 08/03/17, 1959 Lammers-Kasson relayed, tested OK; MOM Owens Illinois; weather clear; A-G fault 0.9 mi from Kasson near 15/109, +/-2 mi; patrol centered at fault location +/- 2 miles found no cause, no damage</t>
  </si>
  <si>
    <t>INT-09939</t>
  </si>
  <si>
    <t xml:space="preserve">Relayed - 08/04/17, 0436 Lockeford-Industrial relayed, tested OK; no customers interrupted; weather clear; A-B-C fault 1 mi from Lockeford near 1/1, +/-1 mi; </t>
  </si>
  <si>
    <t>INT-09941</t>
  </si>
  <si>
    <t>001/001</t>
  </si>
  <si>
    <t>Forced - 08/04/17, 1000 to 1137 Atascadero-Cayucos open-ended after Cayucos CB-22 opened per O.E. recommendation for load &amp; direction checks on Cayucos CB-22</t>
  </si>
  <si>
    <t>T17-000425</t>
  </si>
  <si>
    <t>Relayed - 08/05/17, 1244 and 1926 Stanislaus-MelonesSS-RiverbankJctSS relayed, tested OK; on the trouble RiverbankJctSS-Manteca open-ended at RiverbankJct; no customers interrupted; weather clear; C-G fault 0.25 mi from MelonesJct twd RiverbankJct near twr 19/110, +/- 4 mi; patrol found metallic balloons at 19/110</t>
  </si>
  <si>
    <t>INT-09944b</t>
  </si>
  <si>
    <t>INT-09944a</t>
  </si>
  <si>
    <t>INT-09945b</t>
  </si>
  <si>
    <t>INT-09945a</t>
  </si>
  <si>
    <t>Relayed - 08/05/17,2140 Salado-Newman#2 relayed, tested OK; MOM CrowsLanding (CEMO=283); weather clear; B-C fault 3.1 mi from Salado near 003/007, +/- 3 mi; 2/5 car pole</t>
  </si>
  <si>
    <t>INT-09946</t>
  </si>
  <si>
    <t>003/007</t>
  </si>
  <si>
    <t>Relayed - 08/06/17, 0447 Firestone 60kV tap relayed, tested OK; on the trouble Salinas-Firestone #1 &amp; #2 open-ended at Firestone; MOM Firestone; weather clear; no fault locating relays installed at customer-owned Firestone substation (Electromechanical relays); Protection requests TLINE to patrol tap (altho it's customer owned), proper operation that both our CBs tripped at Firestone SS; subsequent TLINE patrol of the customer-owned tap found no cause, no damage</t>
  </si>
  <si>
    <t>INT-09948a</t>
  </si>
  <si>
    <t>INT-09948b</t>
  </si>
  <si>
    <t>Relayed - 08/06/17, 1134 Salinas-Laureles relayed, tested OK &amp; Laureles-Otter de-energized; MOM ReservationRd (CEMO=3,793, however there was actually SUS on RR 1101 under build), Laureles (3,413) &amp; Otter (1,115); weather clear; 1443 to 2218 Laureles Jct to RR Jct cleared to replace sheared pole 9/195 hit by car; CAP ER=113129156</t>
  </si>
  <si>
    <t>INT-09950b</t>
  </si>
  <si>
    <t>INT-09950a</t>
  </si>
  <si>
    <t>Forced - 08/06/17, 1443 to 2218 Laureles Jct to Reservation Road Jct cleared to replace sheared pole 9/195 hit by car; line had relayed, tested OK earlier at 1134; CAP ER=113129156</t>
  </si>
  <si>
    <t>T17-011940</t>
  </si>
  <si>
    <t xml:space="preserve">Relayed - 08/06/17, 1811 Kilarc-Deschutes relayed, tested OK; on the trouble Kilarc-CedarCreek de-energized &amp; CloverCreek PH separated. MOM CowCreek PH (offline), Whitmore (CEMO=544), Kilarc PH (offline), Mega Olsen Cogen (offline), CedarCreek (784) &amp; BearCreek Hydro (offline); lightning in area, coincident strike near Kilarc PH; 2039 CloverCreek PH paralleled; A-B-C fault 19.7 mi from Deschutes near 4/92, +/- 1 mi; </t>
  </si>
  <si>
    <t>INT-09951b</t>
  </si>
  <si>
    <t>004/092</t>
  </si>
  <si>
    <t>INT-09951a</t>
  </si>
  <si>
    <t>Relayed - 08/07/17, 1021 McCall-Reedley relayed, tested OK; MOM Wahtoke (CEMO=10,105); weather clear; A-G fault 1.4 mi from Wahtoke twd McCall near 007/011, +/-1 mi; line subsequently forced out later in day at 1338 to replace flashed insulator at 07/13; CAP ER=113129714</t>
  </si>
  <si>
    <t>INT-09953</t>
  </si>
  <si>
    <t>007/011</t>
  </si>
  <si>
    <t>Forced - 08/07/17, 1216 to 1522 Bridgeville-Garberville open ended after Garberville CB-32 open forced out to investigate possible slow opening on 'C' phase; no customers interrupted; 1522 line returned to normal after Garberville CB-32 operated correctly during function test</t>
  </si>
  <si>
    <t>T17-011945</t>
  </si>
  <si>
    <t>Forced - 08/07/17, 1338 to 1512 McCall-Reedley (McCall-Wahtoke) forced out to replace flashed top phase insulator on pole 07/13; no customers interrupted; CAP ER=113129714</t>
  </si>
  <si>
    <t>T17-011977</t>
  </si>
  <si>
    <t>Forced - 08/07/17, 2025 Atwater-Livingston-Merced (Atwater Jct to Merced) forced out to replace pole 4/9 damaged by car; no customers interrupted; 08/08/17, 0234 line returned to service; CAP ER=113130492</t>
  </si>
  <si>
    <t>T17-012012</t>
  </si>
  <si>
    <t>Relayed - 08/08/17, 0454 Radum experienced a SCADA failure; 1520 crew researching SCADA failure found Radum CBs 72 &amp; 22 had opened at 0931, open ending SanRamon-Radum &amp; Radum-Vallecitos; no customers interrupted; 1559 SCADA visibility restored; 1628 Radum CBs 72&amp;22 closed locally restoring SR-Radum &amp; Radum-Vallecitos normal</t>
  </si>
  <si>
    <t>T17-012080b</t>
  </si>
  <si>
    <t>T17-012080a</t>
  </si>
  <si>
    <t xml:space="preserve">Relayed - 08/08/17, 1346 Fulton-SantaRosa#2 relayed, tested OK due to 3rd party contact on tower 006/091; MOM Monroe (CEMO=22,031); weather clear; A-G-T fault 0.85 mi from SantaRosa twd Fulton near 005/090, +/- 0.5 mi; </t>
  </si>
  <si>
    <t>INT-09957</t>
  </si>
  <si>
    <t>005/090</t>
  </si>
  <si>
    <t>Relayed - 08/08/17, 1758 Clearlake-Konocti relayed, tested NG; no customers interrupted; weather clear, Modoc Fire in area; 0/20 pole burnt; A-C fault 3.5 mi from Konocti near 018/009, +/- 0.5 mi; line to remain out of service overnight for safety, per CALFIRE's request; 08/09/17 1222 line returned to service - reinsulated pole 19/8 &amp; pole 20/0 OK for service, will replace later</t>
  </si>
  <si>
    <t>INT-09959</t>
  </si>
  <si>
    <t>018/009</t>
  </si>
  <si>
    <t>Forced - 08/08/17, 1835 to 2124 Hartley-Clearlake open ended after Clearlake CB-22 opened to prevent a post-contingency thermal overload on the line w/ Clearlake-Konocti outage</t>
  </si>
  <si>
    <t>T17-012101</t>
  </si>
  <si>
    <t>Forced - 08/09/17, 0137 to 0414 Borden-Glass open ended after Borden CB-22 forced out due to NG air compressor; no customers interrupted</t>
  </si>
  <si>
    <t>T17-012103</t>
  </si>
  <si>
    <t>Scheduled - 08/09/17, 0644 to 2110 Diablo-Midway#3-500kV removed from service to to reinsulate various towers</t>
  </si>
  <si>
    <t>T17-000896</t>
  </si>
  <si>
    <t>Forced - 08/09/17, 1432 to 1648 San Ramon-Radum open ended after Radum CB-72 forced out to replace NG auto/manual switch; no customers interrupted</t>
  </si>
  <si>
    <t>T17-012119</t>
  </si>
  <si>
    <t>Forced - 08/09/17, 1650 to 1841 Radum-Vallecitos open ended after Radum CB-22 forced out to replace manual/auto switch; no customers interrupted</t>
  </si>
  <si>
    <t>T17-012120</t>
  </si>
  <si>
    <t>Forced - 08/09/17, 1905 to 2058 Peachton-Pease forced out due to gas leak outside LiveOak substation; SUS Gridley, LiveOak (CESO=4,393; CMIN=496,409) &amp; Encinal; CAP ER=113141886</t>
  </si>
  <si>
    <t>INT-09961</t>
  </si>
  <si>
    <t>Relayed - 08/10/17, 0814 Fulton-Calistoga relayed, tested OK; MOM Calistoga (CEMO=3,808); weather clear; A-G fault 14.6 mi from Fulton near 014/001, +/- 3.0 mi; patrol between 13/3 to 15/8 found no cause, no damage</t>
  </si>
  <si>
    <t>INT-09962</t>
  </si>
  <si>
    <t>014/001</t>
  </si>
  <si>
    <t>Forced - 08/10/17, 1529 to 1712 Moraga 230/115kV BK-3 open-ended on low side after Moraga CB-772 opened per OE recommendation for load &amp; direction checks on new Moraga-Lakewood 115kV line relays</t>
  </si>
  <si>
    <t>T17-007595</t>
  </si>
  <si>
    <t>ETL.1032</t>
  </si>
  <si>
    <t>GALLO-LIVINGSTON</t>
  </si>
  <si>
    <t>Forced - 08/10/17, 1713 to 2048 Gallo-Livingston open-ended after Gallo CB-112 forced out due to NG GE breaker failure relay; no customers interrupted; replaced module</t>
  </si>
  <si>
    <t xml:space="preserve">T17-012224 </t>
  </si>
  <si>
    <t>Relayed - 08/10/17, 1854 Trinity-MC relayed, tested OK; MOM BigBar, GrouseCreek, BigCreek,Hyampom &amp; RidgeCabin; weather clear; "Potato Fire" burning in area, but per Fire report out on daily call probably not cause of this relay; A-G fault 11 mi from Goose Creek to Big Bar near 023/008, +/- 1.0 mi;</t>
  </si>
  <si>
    <t>INT-09966</t>
  </si>
  <si>
    <t>023/008</t>
  </si>
  <si>
    <t>Forced - 08/11/17, 1703 to 1746 Fulton-Molino-Cotati (Cotati to LagunaJct) forced out to open Sonoma County Landfill SW-43 per customer request; 08/12/17, 1209 Sonoma County Landfill tap returned to service restoring Sonoma County Landfill after customer completed emergency repairs</t>
  </si>
  <si>
    <t>T17-009321</t>
  </si>
  <si>
    <t>Forced - 08/12/17, 0758 to 1911 SR-Radum (E-Dublin to Radum) forced out to correct misaligned contacts on Radum SW-73; no customers interrupted</t>
  </si>
  <si>
    <t>T17-012408</t>
  </si>
  <si>
    <t>Relayed - 08/12/17, 1228 ContraCosta#2 relayed, did not test; Riverbank Cogen separated; SUS Gaylord &amp; G-P Gypsum; weather clear; 1437 Gaylord tap cleared; 1447 CoCo#2 returned to service restoring G-P Gypsum; A-C fault 2.80 mi from CoCo sub near Calpine Riverview end (close to Calpine Riverview Peaker), +/-1 mi; 1403 relay action reported to be caused by Gaylord #1-115/12kV xfmr fire - isolating Gaylord Tap; no ETOR</t>
  </si>
  <si>
    <t>INT-09967</t>
  </si>
  <si>
    <t>Gaylord</t>
  </si>
  <si>
    <t>Forced - 08/12/17, 1304 Jennings tap (taps off Evergreen-Mabury) forced out per customer request - customer's metering conductor was vandalized/stolen; SUS LSI Jennings; 1659 Jennings Tap returned to service after damaged meter &amp; wiring was replaced, restoring Jennings</t>
  </si>
  <si>
    <t>T17-012409</t>
  </si>
  <si>
    <t>Relayed - 08/12/17, 1609 Maple Creek-Hoopa relayed, tested OK; MOM RussRanch (CEMO=2), WillowCreek (2,475) &amp; Hoopa (2,048); weather clear; B-C fault 22.8 mi from MC near 022/008, +/- 2.0 mi; tree failure between 22/8-9, no damage to facilities</t>
  </si>
  <si>
    <t>INT-09968</t>
  </si>
  <si>
    <t>Relayed - 08/13/17, 0604 Elk Creek Tap relayed, but CB-22 did not properly line test due to old electromechanical relays needing replacement; SUS StonyGorge (offline) &amp; ElkCreek (CESO=914; CMIN=89,572); radial feed from Glenn#1, no ED back ties; no fault locating relays installed at ElkCreek Tap CB-22; A-G fault 7.3 mi from Elk Creek Tap twd StoneyGorge near 007/105, +/-5 mi (determined from remote end Glenn CB-6052 which is quite a distance away); weather clear; 0742 Elk Creek Tap manually tested OK restoring ElkCreek &amp; Stony Gorge; avian contact at pole 17/193; System Protection at TLINE request to see about expeding replacement of relays at CB-22; CAP ER=113163545</t>
  </si>
  <si>
    <t>INT-09969</t>
  </si>
  <si>
    <t>007/105</t>
  </si>
  <si>
    <t>Forced -- 08/14/17, 0548 to 0602 Atascadero-Cayucos &amp; Cayucos-Cambria forced out per D.O. request to close Cambria SW-65 due to regulator issue; no customers interrupted</t>
  </si>
  <si>
    <t>T17-012418a</t>
  </si>
  <si>
    <t>T17-012418b</t>
  </si>
  <si>
    <t>Scheduled - 08/14/17, 0812 VacaDixon-Tesla 500kV removed from service to PERFORM CAP BK INSPECTION; SEPARATE LINE CREW TO WORK ON STRUCTURE 000/001; sched rtn 08/17; 08/17/17, 1547 Vaca-Tesla returned to service</t>
  </si>
  <si>
    <t>T17-009292</t>
  </si>
  <si>
    <t>Relayed - 08/14/17, 1714 Burns-LS#1 relayed, tested NG; SUS CEMEX; weather clear; 1729 Burns to LoneStarJct tested NG; 1731 CEMEX restored via Burns-LS#2; A-C fault 5.35 mi from Burns near SW-45 twd Burns, +/- 1 mi; 1942 Burns to LoneStarJct cleared to remove tree at pole 2/35; 08/15/17, 1549 Burns to LoneStarJct tested OK; 1705 line normal; CAP ER=113167384</t>
  </si>
  <si>
    <t>INT-09972</t>
  </si>
  <si>
    <t>SW-45</t>
  </si>
  <si>
    <t>Relayed - 08/14/17, 2016 Nicolaus-Plainfield relayed, tested OK; no customers interrupted; weather clear; B-C fault 21.4 mi from E-Nicolaus pole 21/360, +/- 3 mi; air patrol found no cause, no damage</t>
  </si>
  <si>
    <t>INT-09974</t>
  </si>
  <si>
    <t>021/360</t>
  </si>
  <si>
    <t>Relayed - 08/14/17, 2352 MV-Burns relayed, tested NG; Burns-LS#2 de-energized (Burns-LS#1 unavailable due to earlier trouble); SUS BigBasin (CESO=4,110; CMIN=1,541,353), Burns (28; 4,648), PtMoretti (1,074; 244,868), Crusher &amp; CEMEX; weather clear; A-B-C-G 15.98 mi from MV near 015/134A, +/-2 mi (1st two faults); A-C-G 4.97 mi from MV near 004/039, +/-1 mi; 08/15/17, 0444 MV to BigBasin manually tested OK restoring Big Basin; 0742 BigBasin to Burns cleared to replace burnt pole top at 15/127; fog in area &amp; possible contaminated insulators may be cause of pole fire; 1308 Burns BK-1 energized via low side ED back feed; 1327 Burns-LS#2 tested OK restoring PtMoretti, Crusher &amp; Cemex; 2112 MV-Burns normal; CAP ER=113169821</t>
  </si>
  <si>
    <t>INT-09976a</t>
  </si>
  <si>
    <t>015/134A</t>
  </si>
  <si>
    <t>INT-09976b</t>
  </si>
  <si>
    <t xml:space="preserve">Relayed - 08/15/17, 1001 Nicolaus-WilkinsSlough relayed, tested OK; MOM District 1001 &amp; District 1500; weather clear; B-G fault (multi-terminal line) 2.5 mi from KightsLdgJct twd El Dorado Pumping Stn (DIST 2047) near 19/315 or 3 mi from KnightsLdgJct twd Carnack (DIST 1500) near 1/28, +/-3 mi; </t>
  </si>
  <si>
    <t>INT-09978</t>
  </si>
  <si>
    <t>019/315</t>
  </si>
  <si>
    <t xml:space="preserve">Relayed - 08/15/17, 1723 Caribou-Palermo relayed, tested OK; Grizzly PH separated; weather clear; 1726 Grizzly PH paralleled; A-G fault 16.4 mi from Palermo twd Caribou near twr 16/127, +/-3 mi; </t>
  </si>
  <si>
    <t>INT-09980</t>
  </si>
  <si>
    <t>016/127</t>
  </si>
  <si>
    <t>Relayed - 08/16/17, 0945 CoCo#2 relayed, tested OK; MOM Gypsum; on the trouble Riverview tripped out of section while being paralleled to CoCo#1; weather clear; B-G fault 2.0 mi from CoCo sub bet twrs #A00/005-006 (xing CoCo-Pittsburg 60kV after E-18th street), +/-1 mi; 1053 Riverview paralleled; bird contact at 0/1</t>
  </si>
  <si>
    <t>INT-09985</t>
  </si>
  <si>
    <t>A00/005</t>
  </si>
  <si>
    <t>Relayed - 08/16/17, 2024 Arco-TL relayed, tested NG; SUS LostHills, BadgerHill PP (CDWR) &amp; LasPerillas PP (CDWR); MOM TulareLake (CEMO=713); weather clear; B-G fault 0.5 mi from Arco near 0/8, +2/-0.5 mi; 2307 TL to LostHillsJct manually tested OK restoring LostHills, BadgerHill &amp; LasPerillas; Acro to LostHillsJct cleared to repair ET wire down bet 0/6-7 due to twist sleeve failure (sent to AM for review); 08/17/17, 1240 line returned to normal; CAP ER=113172616</t>
  </si>
  <si>
    <t>INT-09987</t>
  </si>
  <si>
    <t>Relayed - 08/17/17, 0702 ValleySprings#1 relayed, tested OK; NewHogan PH separated; MOM Corral (CEMO=6,299); weather clear; A-G (multi-terminal line) fault 1.85 mi from NewHogan Tap twd NewHogan (no structures shown on GIS) or 2.44 mi from NewHogan Tap twd Corral near 8/174, +/- 1.0 mi; 1000 New Hogan PH paralleled; turkey vulture found on New Hogan tap</t>
  </si>
  <si>
    <t>INT-09991</t>
  </si>
  <si>
    <t>008/174</t>
  </si>
  <si>
    <t>Relayed - 08/17/17, 1144 SutterHomeSS-Stagg relayed, tested NG; SH-SHSS de-energized; SUS Terminous (CESO=531; CMIN=38,763) &amp; Constellation; MOM SH Winery; weather clear; B-C (multiple fault locs possible) fault 2 mi from Stagg near 2/49 or 2.2 mi from Stagg near A2/49, +/-1 mi; 1257 SHSS to TerminousJct manually tested OK restoring Terminous &amp; Constellation; 1340 StaggJct to TerminousJct cleared to remove tree from line at pole 1/44; 1811 line normal</t>
  </si>
  <si>
    <t>INT-09992a</t>
  </si>
  <si>
    <t>002/049</t>
  </si>
  <si>
    <t>ETL.8069</t>
  </si>
  <si>
    <t>INT-09992b</t>
  </si>
  <si>
    <t>Relayed - 08/19/17, 0821 Kearney-Caruthers relayed, tested NG; MOM Caruthers 70/12kV BK-1 (CEMO=3,050); weather clear; A-C fault 9.0  mi from Kearney (intersection of W Floral Ave &amp; S Cornelia Ave) near 34/3, +/-2 mi; 1715 line normal, replaced pole 34/14 due to car damage; CAP ER=113172460</t>
  </si>
  <si>
    <t>INT-09996</t>
  </si>
  <si>
    <t>034/003</t>
  </si>
  <si>
    <t>Relayed - 08/19/17, 1644 Bridgeville-Garberville relayed, tested OK; MOM FtSeward (CEMO=337) &amp; Fruitland (1,155); weather clear; C-G fault 12.6 mi from Bridgeville near 012/011, +/-1.0 mi; patrol found no cause, no damage</t>
  </si>
  <si>
    <t>INT-09997</t>
  </si>
  <si>
    <t>012/011</t>
  </si>
  <si>
    <t>Relayed - 08/21/17, 2341 Poe-RioOso &amp; Cresta-RioOso relayed, tested OK but remained open-ended at Poe &amp; Cresta PHs; BucksCreek-RockCreek-Cresta de-energized; RockCreek-Poe islanded w/ RockCreek Unit#1; Belden Unit#1, BucksCreek Units #1&amp;#2, RockCreek Unit#2, Poe Units #1&amp;#2 &amp; Cresta Units #1&amp;#2 separated; SUS BucksCreek #4-11/12kV xfmr bk (CESO=480; CMIN=55,680); no SCADA at BucksCreek; 2345 Poe Unit#2 paralleled; 08/22/17, 0019 Cresta-RioOso returned normal restoring Cresta PH; 0020 BC-RC-Cresta energized restoring Belden PH &amp; RockCreek PH #2-230/13.8kV xfmr bk; 0021 Poe-RO returned normal ending island condition; 0143 BucksCreek#4 xfmr bank returned to service restoring all customers; A-G fault 18.2 mi from RioOso near 56/362 (lines on same twr), +/-4 mi; coincident lightning confirmed in ET-GIS; 0212 RockCreek Unit#2 paralleled; 0214 BucksCreek Unit#1 paralleled; 0218 BucksCreek Unit#2 paralleled; 0732 Cresta PH paralleled; 0833 Belden PH paralleled; patrol found flashed insulators due to lightning at 55/359 &amp; 55/360, LCN created to replace</t>
  </si>
  <si>
    <t>INT-10004</t>
  </si>
  <si>
    <t>056/362</t>
  </si>
  <si>
    <t>INT-10005</t>
  </si>
  <si>
    <t>INT-10002</t>
  </si>
  <si>
    <t>Relayed - 08/23/17, 0101 (aware time=0319) SanBernard-Tejon relayed, tested OK; no customer interruption; weather clear; 0331 line manually tested OK, line normal; no fault locating relays installed at Tejon (electromechanical relays); A-G fault 3.85 mi from Tejon near 3/53, +/-2 mi (relay data from WheelerRidge - accuracy impacted); patrol conducted, no cause, no damage found</t>
  </si>
  <si>
    <t>INT-10007</t>
  </si>
  <si>
    <t>003/053</t>
  </si>
  <si>
    <t>Relayed - 08/23/17, 0557 Peabody-BirdsLandingSS relayed, tested OK; no customer interruption; weather clear; B-G fault 1.2 mi from BirdsLandingSS near 18/125, +/-1 mi; aerial patrol conducted, no cause, no damage found</t>
  </si>
  <si>
    <t>INT-10008</t>
  </si>
  <si>
    <t>018/125</t>
  </si>
  <si>
    <t>Forced - 08/24/17, 2041 to 2318 SLO CB-112 opened for flow mitigation on Midway-Temblor; no customer interruption</t>
  </si>
  <si>
    <t>T17-013091</t>
  </si>
  <si>
    <t>Relayed - 08/24/17, 2231 Gates-TL relayed, did not test; SUS KettlemanHills (CESO=1,041; CMIN=64,542), Avenal (1,947; 120,714), ChevronPipeline Kettleman, AvenalPark (offline), SunCity (offline) &amp; SandDrag (offline); weather clear, limited SCADA control &amp; visibility in area; caused by the I-5 fire; SCADA failure of KettlemanJct SW-29; 2329 Gates to AvenalJct returned to service restoring Avenal, KettlemanHills, AvenalPark, SunCity &amp; SandDrag; A-B-G fault 2.2 mi west from ChevronJct near 14/4, +/-2.5 mi; 08/25/17, 0010 to 1725 Avenal Jct to Chevron Kettleman Jct cleared to repair poles 14/3, 14/4, 14/6 &amp; 14/8, replaced poles 14/7 &amp; 15/1, &amp; repaired ET wire down on each side of pole 14/8; 0019 TL to ChevronKettlemanJct manually tested OK restoring ChevronPipeline Kettleman; 1732 line normal; CAP ER=113197723</t>
  </si>
  <si>
    <t>INT-10012</t>
  </si>
  <si>
    <t>Relayed - 08/25/17, 0405 CHCSS-Salinas-Soledad#2 relayed, tested OK; no customers interrupted; weather clear; B-C-G fault 4.0 mi from Salinas twr 41/260 near Natividad switches, +/-1.0 mi; line relayed, tested OK again at 0546 along w/ #1 circuit; found contaminated insulators near an industrial facility adjacent to fault location, will perform hot wash</t>
  </si>
  <si>
    <t>INT-10013</t>
  </si>
  <si>
    <t>CRAZY HORSE CANYON SW STA-SALINAS-SOLEDAD #1</t>
  </si>
  <si>
    <t>Relayed - 08/25/17, 0546 CHCSS-Salinas-Soledad #1&amp;#2 relayed, tested OK (#2 circuit had relayed, tested OK earlier at 0405); Soledad 115kV bus sections "D", "E", "F", "G", "H","I", Soledad #4 &amp; #5-115/60kV transformer banks, Soledad 60kV main &amp; aux buses &amp; Soledad #1, #2 &amp; #4-60kV de-energized on the trouble; MOM Soledad, Gonzales &amp; Camphora; weather fog; B-C-G fault 4.0 mi from Salinas twr 41/260 near Natividad switches, +/-1.0 mi; 1012 performing emergency hot wash due to contamination on twrs 39/245 &amp; 39/247-249</t>
  </si>
  <si>
    <t>INT-10014a</t>
  </si>
  <si>
    <t>INT-10014b</t>
  </si>
  <si>
    <t>Relayed - 08/25/17, 1207 Mendota-SJ-Helm (Helm to AdamsEastJct) relayed, tested OK; Adams E-Solar &amp; Giffen PV separated; MOM Giffen (CEMO=389), Westlands, Wesix &amp; Burford PV (offline); weather clear; 1405 Giffen PV paralleled; 1507 Adams E-Solar paralleled; A-G (multi-terminal line) fault 1.0 mi from WestlandsTap twd Adams E-Solar near 12/13 or 0.8 mi north along WestlandsTap near 0/10 or 1.4 mi south along GiffenTap near 1/7, +/-2.5 mi; patrol found dead crow at Westlands sub SW-35</t>
  </si>
  <si>
    <t>INT-10016</t>
  </si>
  <si>
    <t>000/010</t>
  </si>
  <si>
    <t>Scheduled - 08/27/17, 0724 Metcalf 500/230kV BK-11 removed from service to TEST BANK &amp; BREAKER RELAYS - UPGRADE T60 RELAY (DEV 87TB-11); scheduled return 09/01</t>
  </si>
  <si>
    <t>T17-007104</t>
  </si>
  <si>
    <t xml:space="preserve">Relayed - 08/27/17, 1848 Colgate-GrassValley relayed, tested OK; MOM GrassValley (CEMO=2,128); weather clear; B-G (very high impedance) fault near 12/320 (Grass Valley Sub - could be on underbuilt ED  feeder), +/-3 mi; </t>
  </si>
  <si>
    <t>INT-10020</t>
  </si>
  <si>
    <t>012/320</t>
  </si>
  <si>
    <t>Relayed - 08/29/17, 1150 SLO-SantaMaria 115kV relayed, tested OK; no customers interrupted; weather clear; A-G fault 21 mi from SLO near 04/24, +/-2 mi; patrol found no cause, no damage</t>
  </si>
  <si>
    <t>INT-10027</t>
  </si>
  <si>
    <t>004/024</t>
  </si>
  <si>
    <t>Forced - 08/29/17, 1600 Kanaka 115kV tap (Woodleaf-Palermo) forced out due to 'Ponderosa' wildfire in area; no customers interrupted; 09/04/2017, 0604 line normal</t>
  </si>
  <si>
    <t>T17-013295</t>
  </si>
  <si>
    <t>Relayed - 08/30/17, 0526 Chowchilla-Kerckhoff2 relayed, tested OK; MOM SharonPrison, Coarsegold (CEMO=7,631) &amp; Oakhurst (7,081); coincident lightning in area near 002/002; B-G fault (multi-terminal line) 2 mi from Kerckhoff PH#1 towards Oakhurst Tap near 002/002 or 3 mi from Oakhurst Tap twd Coarsegold near 003/000, +/-5 miles (high impedance fault); patrol found flashed insulators at 2/9</t>
  </si>
  <si>
    <t>INT-10033</t>
  </si>
  <si>
    <t>002/002</t>
  </si>
  <si>
    <t>Relayed - 08/30/17, 0710 Fairhaven#1 relayed, tested OK; on the trouble Fairhaven Power 60kV tap de-energized; MOM Fairhaven Power plant (offline); weather clear; line subsequently forced out at Fairhaven Power's request due to arcing equipment in its station (may be out several months)</t>
  </si>
  <si>
    <t>INT-10034</t>
  </si>
  <si>
    <t>Forced - 08/30/17, 0745 Fairhaven#1 forced out at request of Fairhaven Power Plant; personnel in station discovered arcing equipment inside their sub; 0809 Fairhaven Power 60kV tap cleared; 0928 Fairhaven #1 (Fairhaven to Fairhaven Power tap)  returned to service; ETOR 08/31</t>
  </si>
  <si>
    <t>T16-012563</t>
  </si>
  <si>
    <t>Relayed - 08/30/17, 1732 Trinity-MC relayed, tested NG; 1736 MapleCreek to BigBar manually restored; MOM BigBar, GrouseCreek, BigCreek (offline), Hyampom &amp; RidgeCabin; weather clear; B-C fault 42.7 mi from Maple Creek (unable to connect to Trinity) near 12/2, +/-4 mi; field reports ~4 miles of structure damage on line due to ongoing 'Helena' Fire in area; 09/10/17, 1451 Trinity-MapleCreek (Trinity to BigBar) returned to service; ~53 structures &amp; associated equipment repaired/replace</t>
  </si>
  <si>
    <t>INT-10035</t>
  </si>
  <si>
    <t>012/002</t>
  </si>
  <si>
    <t>Relayed - 08/30/17, 1805 &amp; 1826 Humboldt-Trinity relayed, tested OK; no customers interrupted; weather clear; A-C fault 10.55 mi from Trinity near 56/5, +/-4 mi</t>
  </si>
  <si>
    <t>INT-10036</t>
  </si>
  <si>
    <t>056/005</t>
  </si>
  <si>
    <t>INT-10037a</t>
  </si>
  <si>
    <t>Relayed - 08/30/17, 1831 Humboldt-Trinity relayed, did not test by design due to recloser cut out; no customers interrupted; weather clear; 'Helena' fire in area burning under line; A-C fault 10.55 mi from Trinity near 56/5, +/-4 mi; unplanned outage continued to scheduled outage under swlog T17-003997 with start time= 09/06/17 @ 0712 to replace numerous poles on line</t>
  </si>
  <si>
    <t>INT-10037b</t>
  </si>
  <si>
    <t>Forced - 08/31/17, 1224 Fulton-Pueblo de-energized for safety due to car pole at 10/14; no customers interrupted; weather clear; 1623 Silverado to Pueblo to Monticello cleared to replace pole; 09/01/17, 0232 line returned to service</t>
  </si>
  <si>
    <t>T17-013408</t>
  </si>
  <si>
    <t>Relayed - 09/01/17, 1309 Soledad#1 relayed, tested OK; MOM Gonzales (CEMO=3,107); weather clear, hot; C-G fault 3.27 mi from Gonzales twd ChularTap near 011/223, +/-2 mi (fault loc near reported troubled at 13/243 by GCC); Gonzales 1104 wire down bet 13/243-244</t>
  </si>
  <si>
    <t>INT-10039</t>
  </si>
  <si>
    <t>011/223</t>
  </si>
  <si>
    <t>Forced - 09/01/17, 1523 to 1840 DelMonte-Viejo (ViejoJct to Hatton) forced out to remove tree in close proximity to line bet 2/40-41; no customers interrupted, no loading or voltage concerns, weather clear</t>
  </si>
  <si>
    <t>T17-013487</t>
  </si>
  <si>
    <t>Relayed - 09/01/17, 1635 Ravenswood-SanMateo relayed, tested OK; no customers interrupted; weather clear; C-G fault 0.5 mi from SanMateo near 010/075, +1/-0.5 mi; patrol found flashed insulator at 10/77; LCN created</t>
  </si>
  <si>
    <t>INT-10040</t>
  </si>
  <si>
    <t>010/075</t>
  </si>
  <si>
    <t>Relayed - 09/01/17, 2324 Tule-Springville relayed, did not test as designed; SUS TuleLake PH (offline/SCE); 'Pier' fire in area; weather clear; SCE dispatching personnel in area; 09/14/17, 1515 line returned to service after replacing pole 25/3 &amp; NG conductors; CAP ER=113216864</t>
  </si>
  <si>
    <t>Relayed - 09/02/17, 0156  ValleySprings#1 relayed, tested OK; NewHogan PH separated on trouble; MOM Corral (CEMO=6,303); weather clear</t>
  </si>
  <si>
    <t>INT-10041</t>
  </si>
  <si>
    <t>Forced - 09/02/17, 0905 to 1046 ValleySprings#1 (Corral to Linden) de-energized to safely repair damaged pole 16/238 by car; no customers interrupted</t>
  </si>
  <si>
    <t>T17-013501</t>
  </si>
  <si>
    <t>Relayed - 09/02/17, 2144 Sanger-Reedley relayed, tested OK; on the trouble Sanger cogen separated; MOM Parlier; weather lightning; B-C fault near 19/334, +/-2mi; line subsequently relayed, tested NG at 2146; patrol found flashed insulators at structure 18/323</t>
  </si>
  <si>
    <t>INT-10043</t>
  </si>
  <si>
    <t>019/334</t>
  </si>
  <si>
    <t>Relayed - 09/02/17, 2146 Sanger-Reedley relayed, tested NG (after relaying, testing OK 2 mins earlier); SUS Parlier (CESO=4,533; Cmin=135,990); A-C evolved into 3 phase fault 1 mi from Reedley near 19/334, +/-2 mi; lightning caused eucalyptus tree to catch fire at 18/323; 2213 Sanger to ParlierJct tested OK restoring Parlier &amp; Sanger cogen; 2359 Reedley to ParlierJct normal; 3 flashed insulators found, LCN created to replace; local fire department extinguished fire that was ~100' x 30'; CAP ER=113216820</t>
  </si>
  <si>
    <t>INT-10042</t>
  </si>
  <si>
    <t>Scheduled - 09/03/17, 0708 Metcalf 500/230kV BK12 removed from service to test bank &amp; upgrade CB relays; sched rtn 09/08; 09/08/17, 1724 Metcalf 500/230kV BK12 returned to service</t>
  </si>
  <si>
    <t>T17-007110</t>
  </si>
  <si>
    <t xml:space="preserve">Relayed - 09/03/17, 1658 CallenderSS-Mesa relayed, tested OK &amp; MorroBay-Mesa open ended after MorroBay CB-542 tripped, reclosed by automatics; no customers interrupted, lightning; A-C-G fault 5.46 mi from CallendarSS twd Mesa near 005/088, +/-2 mi; </t>
  </si>
  <si>
    <t>INT-10045</t>
  </si>
  <si>
    <t>005/088</t>
  </si>
  <si>
    <t>Relayed - 09/03/17, 1703 Westpark-Magunden relayed, tested OK; on the trouble BearMountain Cogen separated; MOM Columbus (CEMO=9,768), CalWater (2,343) &amp; BolthouseFarms; lightning; A-B fault 7.0 mi from Westpark twd Magunden near 007/042, +/-1.5 mi; patrol found no damage</t>
  </si>
  <si>
    <t>INT-10044</t>
  </si>
  <si>
    <t>007/042</t>
  </si>
  <si>
    <t>Relayed - 09/03/17, 1742 (aware time=2042) Maricopa-Copus relayed, tested NG; MOM Copus (CEMO=210); SUS Gardner, Maricopa-W, BasicSchool &amp; Pentland; lightning; A-B-C fault 0.5 mi from Maricopa near 0/10, +/-0.5 mi; 09/04/17, 0152 Copus to Maricopa-W cleared to repair poles 1/24 thru 1/28 &amp; ET-WD (including WD across CA aqueduct) due to strong winds; 0157 Copus to Maricopa-W energized restoring Maricopa-W, Basic School &amp; Pentland; 09/05/17,1603 line returned to service restoring Gardner; CAP ER=113217033;</t>
  </si>
  <si>
    <t>INT-10049</t>
  </si>
  <si>
    <t>Relayed - 09/03/17, 1750 Kern-KernOil-Famoso relayed, tested OK; MOM McFarland (CEMO=3,095) &amp; CaweloB; lightning; A-C fault (multi-terminal line) 3.0 mi from KernOil near 24/1 or 0 mi from Cawelo B Jct near A7/99, +/-1.0 mi; flashed insulators due to lightning found @ 0/1; LCN created to replace</t>
  </si>
  <si>
    <t>INT-10046</t>
  </si>
  <si>
    <t>024/001</t>
  </si>
  <si>
    <t>Relayed - 09/03/17, 1803 Smyrna-Semitropic-Midway (S-S-M) relayed, tested NG; lightning; Semitropic 115kV bus sect D, OliveSS 115kV ring bus, Semitropic 115/70kV BK-1, Smyrna-PondRd, Olive SS-Smyrna, Corcoran-OliveSS, OliveSS-WhiteRvr, Semitropic-Charca, Charca-Famoso &amp;  Semitropic-Wasco de-energized; Atwell, Atwell-W, Alpaugh-N, Alpaugh-S, WhiteRvr &amp; WhiteRvr-W separated; MOM Wasco (CEMO=x,xxx); SUS Ganso (159; 52,152), Charca (2,604; 710,172), Famoso (600; 161,400), WascoPrison, Smyrna (752; 33,088), Alpaugh (939; 36,621) &amp; Quebec (offline); large comms outage compromised visibility in area; A-G fault 2.96 mi from Midway twd Smyrna near 085/663, +/-0.5 mi; 1821 Semitropic bus sect D energized; 1826 Semitropic-Charca energized but remained open-ended at Charca (CB-132 failed to close); 1842 Corcoran-OliveSS energized restoring Quebec, Alpaugh, Alpaugh-N, Alpaugh-S, WhiteRvr-W &amp; WhiteRvrPV; 1842 OliveSS 115kV ring bus energized &amp; OliveSS-WhiteRvr energized; 1844 OliveSS-Smyrna energized restoring Atwell &amp; Atwell-W; 1847 Smyrna restored; 2231 Charca BK-1 restored after repair of Charca CB-132; 2232 Charca BK-2 restored; 2233 Charca-Famoso energized; 2234 Famoso restored; 2331 S-S-M returned; high winds swung lower phase bet lattice steel twrs 85/666 &amp; 86/667 into adjacent Midway 1101; 2359 Atwell paralleled; CAP ER=113216934</t>
  </si>
  <si>
    <t>INT-10047a</t>
  </si>
  <si>
    <t>085/663</t>
  </si>
  <si>
    <t xml:space="preserve">Relayed - 09/03/17, 1803 (see Smyrna-Semitropic-Midway comments); CAP ER=113216934  </t>
  </si>
  <si>
    <t>INT-10047e</t>
  </si>
  <si>
    <t>INT-10047b</t>
  </si>
  <si>
    <t>INT-10047d</t>
  </si>
  <si>
    <t>INT-10047f</t>
  </si>
  <si>
    <t>INT-10047c</t>
  </si>
  <si>
    <t>Relayed - 09/03/17, 1837 Carneras-Taft relayed, tested OK; MOM McKittrick (CEMO=155), Midway Pipeline South &amp; Celeron (2); weather lightning; C-G fault 28.8 mi from Taft twd Carneras near 029/460, +/-2.0 mi; patrol found flashed insulators due to lightning found at 9/54; LCN created to replace</t>
  </si>
  <si>
    <t>029/460</t>
  </si>
  <si>
    <t>Relayed - 09/03/17, 2056 McCall-Malaga relayed, tested NG; SUS RioBravoFresno (offline), AirProducts &amp; RanchersCotton (CESO=1,689; Cmin=207,330); no back ties available; lightning; C-G evolved to A-C-G fault 9.1 mi from McCall near 9/3, +/-2.5 mi; 2250 Malaga to AirProductsJct returned to service restoring all customers; 09/04/17, 0123 to 0926 McCall to AirProductsJct cleared to replace broken pole 008/011 &amp; 2 phases of ET-WD; CAP ER=113216695</t>
  </si>
  <si>
    <t>INT-10050</t>
  </si>
  <si>
    <t>009/003</t>
  </si>
  <si>
    <t>Relayed - 09/04/17, 1815 HamBranch-Chester relayed, tested OK; MOM Chester (CEMO=1,655) &amp; CollinsPine cogen; weather cloudy; B-C fault 1.3 mi from Hamilton near 1/40, +/-2 mi; patrol reports that it appears fallen tree made contact @ structure 3/84 w/ line</t>
  </si>
  <si>
    <t>INT-10053</t>
  </si>
  <si>
    <t>001/040</t>
  </si>
  <si>
    <t>Forced - 9/5/17, 0705 REPLACE BAIR CB 132 SET A DEVICE 121/167NA-2 AND EMERGENCY REPLACE FAILED 121/167NB-2 &amp; REPLACE RAVENSWOOD 112 SET A DEVICE 121/167NA-1</t>
  </si>
  <si>
    <t>T17-013112</t>
  </si>
  <si>
    <t>Forced - 09/05/17, 1438 CooleyLanding-Stanford open-ended after Menlo SW-17 opened per CAISO request due to RTCA mitigation; no customers interrupted; 09/06/17, 0015 line returned normal</t>
  </si>
  <si>
    <t>T17-013582</t>
  </si>
  <si>
    <t>Relayed - 09/05/17, 1735 ButtValley-Caribou relayed, did not test by design; ButtValley PH separated; no customers interrupted; lightning; 1742 line returned to service, no damage found; 1904 ButtValley PH paralleled; B-G fault 5.5 mi from ButtValley PH (2.0 mi from Caribou PH) near pole 6/045, +/-2 mi; patrol found lightning struck pine tree that fell over &amp; contacted line at 4/31</t>
  </si>
  <si>
    <t>INT-10060</t>
  </si>
  <si>
    <t>006/045</t>
  </si>
  <si>
    <t>Jayne Sw Sta-Westlands PV</t>
  </si>
  <si>
    <t>Relayed - 09/05/17, 2251 JayneSS-WestlandsPV 70kV relayed, tested NG; SUS Westlands PV (offline); weather clear; 2327 line returned to service; caused by IPP WPE at Westlands PV</t>
  </si>
  <si>
    <t>INT-10063</t>
  </si>
  <si>
    <t>Forced - 9/6/17, 0701 emergency, replace set A &amp; B relays at Pittsburg and set A relay @ Clayton</t>
  </si>
  <si>
    <t>T17-013332</t>
  </si>
  <si>
    <t>Relayed - 09/06/17, 1747 HamBranch-Chester relayed, tested OK; MOM Chester (CEMO=1,655) &amp; Collins Pine PH (offline); rain, lightning; A-B-C fault 0.98 mi from Hamilton Branch near 000/010 (lightning in area), +/-1 mi; GIS Lightning Archives confirms coincident lighting strike near fault location provided by Protection; patrol found evidence of lightning strike at structure 0/10</t>
  </si>
  <si>
    <t>INT-10068</t>
  </si>
  <si>
    <t>Relayed - 09/06/17, 1836 Pit#1-HC#2-Burney relayed, tested OK; HatCreek#2 PH separated on the trouble; MOM Burney (CEMO=2,410); rain, lightning; 1928 HatCreek #2 PH paralleled; no fault locating relays installed at Hat Creek #2 or Burney; communication problems with relays at Pit #1; GIS Lightning Archives shows several strikes in area w/ coincident strikes adjacent to Hat Creek #2 PH; A-B-C fault 6.75 mi from Pit#1 PH near 006/098, +/-1 mi; patrol found evidence of lightning strike at 6/103, no damage however</t>
  </si>
  <si>
    <t>INT-10069</t>
  </si>
  <si>
    <t>006/098</t>
  </si>
  <si>
    <t>Relayed - 09/07/17, 0322 Bridgeville-Cottonwood relayed, tested OK; MOM LowGap (CEMO=745), ForestGlen &amp; Wildwood (146); lightning; A-B-C fault 28.4 mi from Cottonwood near 28/239, +/-2 mi; completed patrol, no damage found</t>
  </si>
  <si>
    <t>INT-10070</t>
  </si>
  <si>
    <t>028/239</t>
  </si>
  <si>
    <t>Relayed - 09/07/17, 0342 Bridgeville-Cottonwood open ended after Bridgeville CBs 1022 &amp; 1012 tripped, reclosed by autos; no customers interrupted; lightning; B-G fault 19.7 mi from Cottonwood near 19/178, +/-2 mi; patrol completed, no damage found</t>
  </si>
  <si>
    <t>INT-10071</t>
  </si>
  <si>
    <t>019/178</t>
  </si>
  <si>
    <t>Relayed - 09/07/17, 0440 Glenn#3 relayed, tested OK; MOM Capay (CEMO=1,161), Anita (3,188) &amp; Headgate; lightning; A-B-C fault 0.8 mi from Glenn near 000/011, +/-1 mi; flashed insuylators found at 0/11</t>
  </si>
  <si>
    <t>INT-10072</t>
  </si>
  <si>
    <t>Relayed - 09/07/17, 0547 &amp; 0600 Cottonwood#1 relayed, tested OK; MOM LouisianaPacific &amp; Gerber (CEMO=1,797); lightning; A-B-C fault 1.37 mi from GerberJct to Gerber near BA26/247 (lightning in area), +/-1 mi; A-B-C fault 2.6 mi from Gerber Jct to Gerber near BA27/274 (lightning in the area), +/-1 mi; found flashed insulators at structure B25/236</t>
  </si>
  <si>
    <t>INT-10073</t>
  </si>
  <si>
    <t>BA26/247</t>
  </si>
  <si>
    <t>INT-10074</t>
  </si>
  <si>
    <t>Relayed - 09/07/17, 0629 Coleman-RedBluff relayed, tested OK; MOM LosMolinos (CEMO=2,124), Dairyville (719) &amp; Vina (145); lightning; A-B-C fault (multi-terminal line) 1.5 mi from ColemanJct to Dairyville near 012/220 or 6.2 mi from ColemanJct to Coleman near 004/083, +/-1 mi; found flashed insulators at structure A12/204</t>
  </si>
  <si>
    <t>INT-10075</t>
  </si>
  <si>
    <t xml:space="preserve"> 012/220</t>
  </si>
  <si>
    <t>Relayed - 09/07/17, 0723 StocktonA-Weber#3 relayed, did not test; SUS Sumiden, OakPark (CESO=550; CMin=7,700),  E-Stockton (4,291; 60,074) &amp; W-Lane (5,747; 63,217); wind; A-G fault 0.25 mi from StocktonA near 0/9; 0739 line tested OK restoring customers; 0828 car pole reported @ 0/9, pole sheared w/ 2-60kV floators &amp; 12kV UB that's intact &amp; energized; 0925 line section cleared to effect repairs</t>
  </si>
  <si>
    <t>INT-10076</t>
  </si>
  <si>
    <t xml:space="preserve"> 000/009</t>
  </si>
  <si>
    <t>Relayed - 09/07/17, 0733 Midway-WR #1&amp;#2-230kV relayed, tested OK; on the trouble WheelerRidge 230kV busses, 115kV bus, 70kV main &amp; aux busses, Wheeler Ridge #4&amp;#5-230/70kV xfmrs, WheelerRidge#2-115/70kV xfmr bank, WR-Weedpatch, WR-Tejon, WR-SanBernard, Lakeview-WR, SanBernard-Tejon, Tejon-Lebec, &amp; Weedpatch-SB 70kV de-energized; MOM WindGap PP, WheelerRidge PP, BuenaVista PP, WheelerRidge (CEMO=661), Tecuya, Tejon (1,161), Rose, PacificPipeline, Grapevine, Castaic, Lebec, Lakeview (418), Emidio, TexacoEmidio, PacificPipelineEmidio, Kelley, SanBernard (275), Orion &amp; Arvin (actually had a sustained outage: CESO=581; CMIN=3,486)); weather clear; C-G fault 9.7 mi from Midway near twr 10/47, +/-1.0 mi; the #1 circuit relayed, tested OK again next day at 0738; patrol found flashed insulators due to lightning at the following locations: #1: 8/40/ 8/42, 8/43 9/44 9/45 10/51; #2: 8/41 10/48 10/49; LCNs created to replace insulators</t>
  </si>
  <si>
    <t>INT-10077</t>
  </si>
  <si>
    <t xml:space="preserve"> 010/047</t>
  </si>
  <si>
    <t>Forced - 09/07/17, 0925 to 1628 StocktonA-Weber#3 (StocktonA to HazeltonJct) forced out to replace 0/9 damaged by car; no customers interrupted (line had relayed earlier at 0723)</t>
  </si>
  <si>
    <t>T17-013670</t>
  </si>
  <si>
    <t>Forced - 09/07/17, 1010 to 1056 Fulton-Molino-Cotati (LagunaJct to Cotati) &amp; Washoe tap forced out to open SW-43 dead per customer request; SUS Sonoma County Landfill</t>
  </si>
  <si>
    <t>T17-013669</t>
  </si>
  <si>
    <t>Relayed - 09/07/17, 1422 Sobrante-StdOilSS#1 relayed, tested OK; MOM PtPinole (CEMO=7,567); weather cloudy; patrol found flashed insulator at twr 0/9</t>
  </si>
  <si>
    <t>INT-10080</t>
  </si>
  <si>
    <t>Relayed - 09/08/17, 0738 Midway-WR#1-230kV relayed, tested OK; BuenaVista, WheelerRidge &amp; WindGap PPs separated; weather clear; B-G fault 10.4 mi from Midway near 10/49, +/-3 mi; this #1 circuit and the #2 circuit had relayed yesterday at 0733; patrol found flashed insulators due to lightning at the following locations: #1: 8/40/ 8/42, 8/43 9/44 9/45 10/51; #2: 8/41 10/48 10/49; LCNs created to replace insulators</t>
  </si>
  <si>
    <t>INT-10082</t>
  </si>
  <si>
    <t xml:space="preserve"> 010/049</t>
  </si>
  <si>
    <t>Paul Sweet STAT COM</t>
  </si>
  <si>
    <t>Relayed - 09/08/17, 1139 PaulSweet 115kV STATCOM tripped offline; no customers interrupted; weather clear; 09/11/17, 1151 PaulSweet STATCOM in service, re-programmed start sequence</t>
  </si>
  <si>
    <t>INT-10083</t>
  </si>
  <si>
    <t>Forced - 09/08/17, 1356 to 1401 Carneras-Taft forced out to open Celeron SW-75 due to single phasing condition at Celeron; SUS Celeron; MOM McKittrick (CEMO=157) &amp; MidwayPipeline South; 09/08/17, 1640 Celeron returned to service; CAP ER=113236121</t>
  </si>
  <si>
    <t>T17-013730</t>
  </si>
  <si>
    <t>Relayed - 09/09/17, 0222 ElPatio-SanJoseA relayed, tested NG due to 3rd party crane being in close proximity &amp; arcing w/ bottom conductor bet structures 3/34-35 causing flashover; no customers interrupted; weather clear; C-G fault 2.6 mi from El Patio near 003/030, +/-0.75 mi; no injury to crane operator; 0610 line manually tested OK; CAP ER=113761792</t>
  </si>
  <si>
    <t>INT-10085</t>
  </si>
  <si>
    <t xml:space="preserve"> 003/030</t>
  </si>
  <si>
    <t>Relayed - 09/09/17, 1648 Glenn#2 relayed, tested OK; MOM Jacinto (CEMO=1,094), HamiltonA (1,092) &amp; Rice (1,297); weather clear; C-G fault 7.8 mi from Glenn near 007/138, +/-1 mi; patrol found flashed insulator at structure 7/131; LCN created to replace</t>
  </si>
  <si>
    <t>INT-10086</t>
  </si>
  <si>
    <t xml:space="preserve"> 007/138</t>
  </si>
  <si>
    <t>Scheduled - 09/10/17, 0731 Metcalf 500/230KV BK13 removed from service to test bank &amp; breaker relays; sched rtn 09/16; 09/16/17, 2125 Metcalf BK13 returned to service</t>
  </si>
  <si>
    <t>T17-007111</t>
  </si>
  <si>
    <t>Relayed - 09/10/17, 2214 Taft-Maricopa relayed, tested OK; on the trouble Maricopa-Copus de-energized &amp; Cadet Cogen separated; MOM Berry Petroleum, Solar Tannehill, Moco, Maricopa (CEMO=687), Gardner, Maricopa-W PV (off-line), Basic School PS, Pentland &amp; Copus (212); weather clear; A-C-B fault 5.0 mi from Taft near pole 4/64 on line to Maricopa or pole 1/35 on Solar Tannehill Tap, +/-1.0 mi; patrol found flashed insulators at pole 4/52; LCN created to replace</t>
  </si>
  <si>
    <t>INT-10087b</t>
  </si>
  <si>
    <t>INT-10087a</t>
  </si>
  <si>
    <t xml:space="preserve"> 004/064</t>
  </si>
  <si>
    <t>Relayed - 09/10/17, 2227 Sisquoc-SantaYnezSS relayed, tested OK; MOM Palmer (CEMO=882), Zaca (1,554) &amp; SantaYnez (5,656); lightning; A-G fault 0.5 mi from Palmer near 3/57, +/-2 mi patrol found no damage</t>
  </si>
  <si>
    <t>INT-10088</t>
  </si>
  <si>
    <t xml:space="preserve"> 003/057</t>
  </si>
  <si>
    <t>Relayed - 09/10/17, 2311 Kern-OldRiver#2 relayed, tested OK; MOM Carnation &amp; Panama (10,329); rain; A-G fault 20.3 mi from KernPP twd OldRiver near 02/293, +/-2.0 mi; patrol found flashed insulators at structure 20/291, LCN created to replace</t>
  </si>
  <si>
    <t>INT-10089</t>
  </si>
  <si>
    <t xml:space="preserve"> 002/293</t>
  </si>
  <si>
    <t>Relayed - 09/10/17, 2313 Kern-OldRiver#1 relayed, tested OK; MOM OldRiver Solar (off-line); rain; A-B-C fault 9.87 mi from KernPP twd OldRiver near 009/099, +/-2.0 mi; patrol found no damage</t>
  </si>
  <si>
    <t>INT-10091</t>
  </si>
  <si>
    <t xml:space="preserve"> 009/099</t>
  </si>
  <si>
    <t>Relayed - 09/10/17, 2319 Copus-OldRiver relayed, tested OK; MOM South Kern Solar (off-line); rain; A-C-B fault 0.30 mi from OldRiver near 25/410, +/-0.3 mi; patrol found flashed insulators at structure 25/407, LCN created to replace</t>
  </si>
  <si>
    <t>INT-10090</t>
  </si>
  <si>
    <t xml:space="preserve"> 025/410</t>
  </si>
  <si>
    <t>Relayed - 09/10/17, 2353 SLO-Oceano relayed, tested OK; no customers interrupted; lightning; A-G fault 6.5 mi from SLO near 6/31, +/-2 mi; patrol found no damage</t>
  </si>
  <si>
    <t>INT-10092</t>
  </si>
  <si>
    <t xml:space="preserve"> 006/031</t>
  </si>
  <si>
    <t>Relayed - 09/11/17, 0419 Sisquoc-SantaYnezSS relayed, tested OK; MOM Palmer (CEMO=882), Zaca (1,554) &amp; SantaYnez (5,656); lightning; A-B-C-G fault 13.5 mi from Palmer near 17/246, +/-2 mi; air patrol found no cause, no damage</t>
  </si>
  <si>
    <t>INT-10094</t>
  </si>
  <si>
    <t xml:space="preserve"> 017/246</t>
  </si>
  <si>
    <t>Relayed - 09/11/17, 0616 Coalinga#1-SanMiguel relayed, tested OK; no customers interrupted; lightning; A-B-G fault 4.23 mi from San Miguel twd Coalinga #1 near 034/000, +/-2 mi; 23/4, 29/3, 31/3 &amp; 35/3 found flashed insulators</t>
  </si>
  <si>
    <t>INT-10096</t>
  </si>
  <si>
    <t xml:space="preserve"> 034/000</t>
  </si>
  <si>
    <t>Scheduled - 09/11/17, 1006 TM-Tesla 500kV removed from service for 6 YR ROUTINE RELAY TESTING, DTT &amp; LEVEL CHECKS--TESLA MAINTENANCE TO REPORT ON TO DEAD WASH TESLA CAP BK; sched rtn 09/15; 09/15/17, 1535 TM-Tesla returned to service; COI available for 4,800MW n2s &amp; 3,675MW s2n (no change)</t>
  </si>
  <si>
    <t>T17-002016</t>
  </si>
  <si>
    <t>Relayed - 09/11/17, 1207 Carneras-Taft relayed, tested OK; MOM McKittrick (CEMO=155), MidwayPipeline-S &amp; Celeron; weather cloudy; A-C-B fault 10.8 mi from Taft near 010/169, +/-1.5 mi; 11/185 flashed insulators due to lightning found</t>
  </si>
  <si>
    <t>INT-10087c</t>
  </si>
  <si>
    <t xml:space="preserve"> 010/169</t>
  </si>
  <si>
    <t>Relayed - 09/11/17, 1403 Salinas-Firestone#2 relayed, tested OK. MOM Industrial Acres (2,701) &amp; Spence (849); lightning; A-B-G fault 11.0 mi from Salinas near 007/179 near SpenceJct SW-39, +/-2 mi; patrol found no damage</t>
  </si>
  <si>
    <t>INT-10104</t>
  </si>
  <si>
    <t xml:space="preserve"> 007/179</t>
  </si>
  <si>
    <t>Relayed - 09/11/17, 1403 Soledad#1 relayed, tested OK. MOM Gonzales (CEMO=3,107); lightning; A-G fault 14.5 mi from Soledad near 014/276 near Chualar SW-41, +/-2 mi; patrol found no damage</t>
  </si>
  <si>
    <t>INT-10103</t>
  </si>
  <si>
    <t xml:space="preserve"> 014/276</t>
  </si>
  <si>
    <t>Relayed - 09/11/17, 1626 GreenValley-Watsonville &amp; GreenValley 115/60kV BK1 relayed, tested NG; SUS Erta (CESO=1,213; CMIN=400,965); lightning; C-G fault 0.0 mi from Erta SW-19 near 01/32, +/-1.0 mi; line patrol found nothing; 2129 line energized from Watsonville but remains open ended at GV restoring ET to Erta; 2205 all customers restored; 09/25 report decision made to replace GV CB-12; 10/15/17, 2051 GV CB-12 returned to service</t>
  </si>
  <si>
    <t>INT-10105</t>
  </si>
  <si>
    <t xml:space="preserve"> 001/032</t>
  </si>
  <si>
    <t>Relayed - 09/11/17, 1910 Dairyland-Mendota relayed, tested OK from Mendota, remained open ended at Dairyland; MOM GillRanch, ParamountFarms, Newhall (CEMO=546) &amp; LLC Mendota (offline); lightning; 1911 Dairyland CB-112 failed to manually close; A-G  (multi-terminal line) fault 0.28 mi from GillRanchJct twd ParamountFarms near 000/006 or 0.17 mi from Madera LLC twd Newhall near 013/169, +/-2 mi; 2126 Dairyland CB-112 manually closed after inspect found no problem, returning Dairyland-Mendota normal; patrol found lightning had struck top phase of Newhall SW-137, repairs scheduled to be completed Monday</t>
  </si>
  <si>
    <t>INT-10119a</t>
  </si>
  <si>
    <t xml:space="preserve"> 019/222</t>
  </si>
  <si>
    <t>Relayed - 09/11/17, 1739 Britton-MontaVista relayed, tested OK; no customers interrupted; lightning in area; B-G fault 5.44 mi from MV near 002/020, +/-0.25 mi; patrol found no damage</t>
  </si>
  <si>
    <t>INT-10106</t>
  </si>
  <si>
    <t xml:space="preserve"> 002/020</t>
  </si>
  <si>
    <t>Relayed - 09/11/17, 1742 GWF-Kingsburg relayed, tested NG; SUS Contadina; lightning in area; C-G evolved into A-B-C fault 1.8 mi from Contadina twd Kingsburg near 19/4, +/-2 mi; 1920 line manually tested OK from Kingsburg to ContadinaJct SW-139 restoring Contadina; 09/13/17, 0656 GWFSS-Kingsburg returned to service after crew restrung ET WD &amp; replaced poles 18/13 thru 18/17 &amp; 19/1 thru 19/3</t>
  </si>
  <si>
    <t>INT-10107</t>
  </si>
  <si>
    <t xml:space="preserve"> 019/004</t>
  </si>
  <si>
    <t>Relayed - 09/11/17, 1749 Kingsburg-Lemoore relayed, tested NG; SUS Hardwick (CESO=2,010; CMIN=154,770); lightning; A-B-C (multi-terminal line) fault 2.1 mi from HanfordSS twd ArmstrongSS near 17/6 or 2.6 mi from HanfordSS twd Lemoore near 1/29, +/- 2mi; 1906 Kingsburg to Hardwick returned to service restoring Hardwick; 09/12/17, 2328 line returned to service after removing tree &amp; repairing ET-WD at poles 2/2 &amp; 2/3</t>
  </si>
  <si>
    <t>INT-10108</t>
  </si>
  <si>
    <t xml:space="preserve"> 017/006</t>
  </si>
  <si>
    <t>Relayed - 09/11/17, 1759 Camden-Kingsburg relayed, tested NG; SUS Camden (CESO=4,721; CMIN=640,124); lightning; A-G fault 4.70 mi from Kingsburg twd Camden near 004/006, +/-1.0 mi; 1920 Camden 70/12kV BK1 restored from Caruthers-LemooreNAS-Camden; 1928 Camden BK2 restored returning all customers; 09/12/17, 1258 line returned to service after downed pole 4/2 replaced</t>
  </si>
  <si>
    <t>INT-10109</t>
  </si>
  <si>
    <t xml:space="preserve"> 004/006</t>
  </si>
  <si>
    <t>Relayed - 09/11/17, 1809 Jefferson#1 relayed, did not test by design; MOM Ralston &amp; Watershed (CEMO=9); SUS CrystalSprings; lightning; 1827 Jefferson CB-12 failed to close; A-G fault 5.6 mi from Jefferson bet twrs 005/029-030, +/-2 mi; TLINE patrol found no damage; Jefferson CB-12 lockout reset &amp; returned to service; 09/12/17, 0429 line returned to service after NG HillsdaleJct SW-47 (failed PT) cut in the clear restoring Crystal Springs; no ETOR for SW-47</t>
  </si>
  <si>
    <t>INT-10111</t>
  </si>
  <si>
    <t xml:space="preserve"> 005/029</t>
  </si>
  <si>
    <t>Relayed - 09/11/17, 1811 SanMateo-HillsdaleJct relayed, tested OK; OxMtn Cogen separated on the trouble; MOM HillsdaleJct, Beresford (CEMO=3,705), Hillsdale (4,488) &amp; HalfMoonBay (12,319); lightning; B-G fault 4.5 mi from San Mateo near twr 004/075, +/-2 mi; line patrol found no damage</t>
  </si>
  <si>
    <t>INT-10115</t>
  </si>
  <si>
    <t xml:space="preserve"> 004/075</t>
  </si>
  <si>
    <t>Relayed - 09/11/17, 1824 SneathLane-HMB relayed, tested OK; MOM Pacifica (CEMO=9,887); lightning; A-B-C fault 18.4 mi from SneathLn near twr 011/013 (GIS shows ?011/013) close to line end at HalfMoonBay, +/-1 mi; line patrol found no damage</t>
  </si>
  <si>
    <t>INT-10116</t>
  </si>
  <si>
    <t xml:space="preserve"> 011/013</t>
  </si>
  <si>
    <t>Relayed - 09/11/17, 1837 StroudSS-Stroud relayed, did not test; Stroud PV tripped on the trouble; SUS Stroud (CESO=356; CMIN=99,680); lightning, ultimately a declared MED; B-C fault 0.8 mi from StroudSS twd Stroud near 0/12, +/-2 mi; 2322 ET restored to Stroud via Helm-Stroud; Helm-StroudSS remains out of service; 09/12/17, 0250 StroudSS-Stroud returned to service after repair of broken tie wire on pole 1/1</t>
  </si>
  <si>
    <t>INT-10114</t>
  </si>
  <si>
    <t xml:space="preserve"> 000/012</t>
  </si>
  <si>
    <t>Relayed - 09/11/17, 1842 Mendota-SJ-Helm relayed, tested NG &amp; Adams-E PV &amp; Buford separated; SUS Giffen (CESO=389; CMIN=175,523), Wesix &amp; Westland; lightning; A-C-B fault 1.39 mi from Helm near 001/006, +/-1.0 mi; 09/12/17, 0133 Mendota-GiffenJct in svc restoring Giffen, Wesix, Westland, Adams-E PV &amp; Buford; 15 ET poles 1/5 thru 1/16 &amp; 7/8 to 7/9 &amp; ET wire down due to high winds; 09/13/17, 0516 to 0612 GiffenJct to Helm cleared to replace poles; 0633 to 0932 MendotaBiomass Jct to Adams East Jct cleared to replace pole 18/15</t>
  </si>
  <si>
    <t>INT-10118</t>
  </si>
  <si>
    <t xml:space="preserve"> 001/006</t>
  </si>
  <si>
    <t>Relayed - 09/11/17, 1906 Ignacio-Bolinas#2 relayed, tested OK; MOM Stafford (CEMO=10,135), Tocoloma &amp; Olema (2,141); lightning; A-G fault 8.1 mi from Bolinas twd Ignacio near 19/222, +/-3.0 mi; patrol found no damage</t>
  </si>
  <si>
    <t>INT-10117</t>
  </si>
  <si>
    <t>Relayed - 09/11/17, 2125 &amp; 2129 SM-Martin#4 relayed, tested OK; MOM Burlingame (CEMO=7,686); lightning; 21:25 C-G fault 6.1 mi from Martin near twr 006/047, +/-1.5 mi; 21:29 C-G fault 5.1 mi from Martin twr 006/053, +/-1.5 mi; patrol conducted, no cause or damage found</t>
  </si>
  <si>
    <t>INT-10120a</t>
  </si>
  <si>
    <t xml:space="preserve"> 006/047</t>
  </si>
  <si>
    <t>INT-10120b</t>
  </si>
  <si>
    <t xml:space="preserve"> 006/053</t>
  </si>
  <si>
    <t>Relayed - 09/11/17, 2132 Martin-SneathLane relayed, tested OK but remained open ended at Sneath Lane; no customers interrupted; lightning; 2137 line manually returned normal; A-G fault 3.6 mi from Sneath Lane near twr 018/125, +/-1.5 mi; Sneath Lane does not test the Martin-Sneath Lane; only test is from Martin CB-92 terminal - Sneath Lane would normally close by parallel after a successful test from Martin; however, is cut-out (parallel) on Sneath Lane CBs 6012 &amp; 6022; Protection unsure if this set up intentionally, per operations, or is inadvertent; line patrol found no damage</t>
  </si>
  <si>
    <t>INT-10121</t>
  </si>
  <si>
    <t>Forced - 09/11/17, 2211 Dairyland CB-112 forced out open-ending Dairyland-Mendota due to arcing Newhall SW-137 caused by lightning; no customers interrupted; 2355 to 2359 line forced out to open failing Newhall SW-137; MOM GillRanch, ParamountFarms &amp; Newhall (CEMO=546); 09/19/17, 0011 line normal after replacing whips &amp; blade on SW-137</t>
  </si>
  <si>
    <t>INT-10119c</t>
  </si>
  <si>
    <t>Relayed - 09/11/17, 2211 Dairyland-Mendota open-ended after Dairyland CB-112 tripped, re-closed by automatics; no customers interrupted; lightning; A-G fault 13.21 mi from Dairyland towards Newhall at or near Newhall SW-137, +/- 0.00 mi; patrol found lightning had struck top phase of Newhall SW-137, repairs scheduled to be completed Monday</t>
  </si>
  <si>
    <t>INT-10119b</t>
  </si>
  <si>
    <t>Newhall</t>
  </si>
  <si>
    <t>Forced - 09/12/17, 0245 to 0247 Jefferson-HillsdaleJct forced out to remove debris from damaged HillsdaleJct SW-47; MOM Ralston (CEMO=4,449), Watershed (9) &amp; Carolands (2,944)</t>
  </si>
  <si>
    <t>T17-013815</t>
  </si>
  <si>
    <t xml:space="preserve">Relayed - 09/12/17, 1513 FM-MF relayed, did not test; HellHole PH separated; SUS FrenchMeadows PH (offline); lightning; line did not test due to Placer County Water Agency working at French Meadows PH; 1618 line manually tested OK restoring HellHole &amp; FrenchMeadows PHs; 1721 FrenchMeadows PH paralleled; 1802 HellHole PH paralleled; A-B-C fault 10.8 mi from MiddleFork PH near 002/045, +/-2 mi; </t>
  </si>
  <si>
    <t>INT-10126</t>
  </si>
  <si>
    <t xml:space="preserve"> 002/045</t>
  </si>
  <si>
    <t>Relayed - 09/12/17, 1557 Drum-Summit#2 relayed, tested OK; no customers interrupted; lightning; A-B-C fault beyond SummitMeterStn near California Sub on NV Energy side; no patrol necessary</t>
  </si>
  <si>
    <t>INT-10127</t>
  </si>
  <si>
    <t>Relayed - 09/13/17, 0557 &amp; 0601, Fulton-Hopland relayed, tested OK; no customers interrupted; lightning; A-B-C fault 20.28 mi from Fulton twd Hopland near 20/4, +/-2.0 mi; patrol found broken guy at structure 19/5</t>
  </si>
  <si>
    <t>INT-10128a</t>
  </si>
  <si>
    <t xml:space="preserve"> 020/004</t>
  </si>
  <si>
    <t>INT-10128b</t>
  </si>
  <si>
    <t>Relayed - 09/13/17, 0644 Atascadero-Cayucos relayed, tested OK; Cayucos-Cambria de-energized on the trouble; MOM Cayucos (CEMO=4,816), Cambria (1,634) &amp; Perry (3,530); lightning reported, although zero strikes indicated in GIS; A-G fault 3.7 mi from Cayucos twd Perry near 4/26, +/-3.7 mi; patrol found flashed insulators at structure 4/23 on Cayucos-Cambria</t>
  </si>
  <si>
    <t>INT-10129a</t>
  </si>
  <si>
    <t>INT-10129b</t>
  </si>
  <si>
    <t xml:space="preserve"> 004/026</t>
  </si>
  <si>
    <t>Relayed - 09/13/17, 0803 PaulSweet STATCOM tripped offline; no customers interrupted &amp; no apparent loading or voltage issues; 1325 STATCOM returned to service after resetting a cooling system low flow alarm; equipment is normal</t>
  </si>
  <si>
    <t>INT-10134a</t>
  </si>
  <si>
    <t>Relayed - 09/13/17, 0855 Midway-WR#2 relayed, tested OK; MOM BuenaVista, WheelerRidge &amp; WindGap PPs; weather clear; C-G fault 9.0 mi from Midway near twr 8/44, +/-1.0 mi; patrol found flashed insulators on top phase at structure 9/46; LCN created to replace</t>
  </si>
  <si>
    <t>INT-10136</t>
  </si>
  <si>
    <t xml:space="preserve"> 008/044</t>
  </si>
  <si>
    <t>Relayed - 09/13/17, 0910 HC#1-Pit#1 relayed, tested OK; on the trouble HC#1-Westwood de-energized &amp; HC#1 PH separated; MOM RisingRiver (CEMO=737), HallsFlat (offline), Bogard (9) &amp; Mega (offline); weather clear; 0946 HC#1 PH paralleled; no active wildfires in area; A-G fault 1.38 mi from HC#1 near 004/051, +/-2 mi (high impedance fault); patrol found broken insulator at structure 5/70B</t>
  </si>
  <si>
    <t>INT-10137</t>
  </si>
  <si>
    <t xml:space="preserve"> 004/051</t>
  </si>
  <si>
    <t>INT-10138</t>
  </si>
  <si>
    <t>Relayed - 09/13/17, 1057 Newark-Milpitas#2 relayed, tested OK; no customers interrupted; weather overcast; C-G fault 9.3 mi from Newark near 009/152, +/-0.75 mi; patrol conducted, no cause or damage found</t>
  </si>
  <si>
    <t>INT-10140</t>
  </si>
  <si>
    <t xml:space="preserve"> 009/152</t>
  </si>
  <si>
    <t>Forced - 09/13/17, 1257 Midsun-Midway open-ended after Midsun CB-112 forced out to re-wire DC control wiring due to rodent infestation; no customers interrupted; 09/14/17, 1122 Midsun CB-112 returned to service</t>
  </si>
  <si>
    <t>T17-013890</t>
  </si>
  <si>
    <t>Relayed - 09/13/17, 1542 PaulSweet STATCOM tripped offline; no customers interrupted; 1642 PaulSweet STATCOM tripped again; 1948 PaulSweet STATCOM returned to service following switching of STATCOM cooling pumps</t>
  </si>
  <si>
    <t>INT-10134b</t>
  </si>
  <si>
    <t>Forced - 09/14/17, 1120 to 1129 Martinez-Sobrante open-ended after Martinez CB-142 opened for load &amp; direction checks on Pittsburg PP CB-112</t>
  </si>
  <si>
    <t>T17-007677a</t>
  </si>
  <si>
    <t>Forced - 09/14/17, 1349 to 1720 Palermo-Pease forced out to replace NG insulator string at structure 19/140; no customers interrupted</t>
  </si>
  <si>
    <t>T17-013966</t>
  </si>
  <si>
    <t>Forced - 09/14/17, 1352 to 1535 Martinez-Sobrante open-ended after Sobrante CB-342 opened for load &amp; direction checks on Pittsburg PP CB-112</t>
  </si>
  <si>
    <t>T17-007677b</t>
  </si>
  <si>
    <t>Forced - 09/14/17, 1356 to 1534 Pittsburg-Martinez#2 open-ended after Pittsburg PP CB-122 opened for load &amp; direction checks on Pittsburg PP CB-112</t>
  </si>
  <si>
    <t>T17-007677c</t>
  </si>
  <si>
    <t>Relayed - 09/14/17, 2324 Midway-WR#1 relayed, tested OK; MOM BuenaVista Pumping Station, WheelerRidge Pumping Station &amp; Wind Gap; weather cloudy; B-G fault 21.8 mi from Midway near twr 22/100, +/- 1.0 mi; ground patrol found no damage</t>
  </si>
  <si>
    <t>INT-10149</t>
  </si>
  <si>
    <t xml:space="preserve"> 022/100</t>
  </si>
  <si>
    <t>Relayed - 09/15/17, 1240 Humboldt-MC relayed, tested OK; MC-Hoopa de-energized on the trouble; MOM MapleCreek (CEMO=144), RussRanch (2), Willow Creek (2,476) &amp; Hoopa (2,050); weather clear; A-B fault 3.9 mi from Humboldt near pole 3/16, +/-0.5 mi; patrol found no cause, no damage</t>
  </si>
  <si>
    <t>INT-10152</t>
  </si>
  <si>
    <t xml:space="preserve"> 003/016</t>
  </si>
  <si>
    <t>INT-10153</t>
  </si>
  <si>
    <t>ETL.4580</t>
  </si>
  <si>
    <t>COTTONWOOD-DELEVAN #2</t>
  </si>
  <si>
    <t>Forced - 09/15/17, 1320 Cottonwood-Delevan#2 open ended after Cottonwood CB-232 forced out to repair NG hydraulic motor; no customers interrupted; weather clear; ETOR 9/22; 09/20/17, 1153 Cottonwood CB-232 returned to service</t>
  </si>
  <si>
    <t>T17-014040</t>
  </si>
  <si>
    <t>Relayed - 09/15/17, 1636 MR-Fulton relayed, tested NG; MR-FortRoss &amp; FR-Gualala de-energized; SUS MonteRio (CESO=6,815; CMIN=575,957), Mirabel (3,967; 115,043), Wohler, SalmonCreek (1,753; 49,084), FtRoss (641; 18,589) &amp; Annapolis (230; 2,300); weather clear; 1646 FR-G energized restoring Annapolis; 1648 MR-FR energized restoring FR &amp; SC; 1702 closed MR CB-22 to test MonteRio, MR-FR relayed; MOM FR &amp; SC; 1707 Fulton to MR  tested OK restoring Mirabel &amp; Wohler; B-G fault 0.0 mi from MR, +/-0 mi; 1747 closed MR Jct SW-27 to test MonteRio, MR-Fulton relayed; MOM Mirabel &amp; Wohler; 1755 isolated MR CB-22 to replace flashed insls; 1759 MR energized from Fulton; 09/18/17, 1334 MR CB-22 returned to service; CAP ER=113259042</t>
  </si>
  <si>
    <t>INT-10154a</t>
  </si>
  <si>
    <t>INT-10154</t>
  </si>
  <si>
    <t>MR Sub</t>
  </si>
  <si>
    <t>INT-10154b</t>
  </si>
  <si>
    <t>Relayed - 09/18/17, 0731 (aware time=0833) Vasco-Herdlyn relayed, tested NG; SUS Tosco/Byron PS; weather clear; 1008 Herdlyn to Tosco tested OK restoring Tosco/Bryon PS; 1041 Tosco to US Wind Power cleared to replace downed poles 5/122 to 5/124 &amp; reframe 5/125 caused by high winds; A-B-C fault 4.23 mi from Herdlyn near 05/122, +/-2 mi; ETOR 09/19; contaminated insulators coupled w/ moist weather tracked down to guy fixture &amp; caused a pole fire; 09/19/17, 1948 line (Vasco to Tosco) returned to service after reframing pole 5/125 &amp; replacing poles 5/122, 5/123 &amp; 5/124 &amp; splicing ET-WD  bet 5/122-125; CAP ER=113271531</t>
  </si>
  <si>
    <t>T17-014063</t>
  </si>
  <si>
    <t xml:space="preserve"> 005/122</t>
  </si>
  <si>
    <t>Relayed - 09/18/17, 1859 Ctnwd#1 relayed, tested NG; SUS LP &amp; Gerber (CESO=1,797; CMIN=106,023); weather clear; 1958 Cottonwood to Tyler tested OK restoring Gerber after isolating NG Tyler SW-55; B-G fault (multi-terminal) 1.6 mi from RalstomTap twd RedBluff near A22/170 or 2.04 mi from RalstonTap twd Gerber near B22/17 at Tyler (N.O. SW-55), +/-2 mi; 09/19/17, 0115 to 0334 Tyler to Louisiana sect, Tyler 60/12kV BK1 &amp; 60kV bus section forced out to tighten bolt connectors on top phase of Tyler SW-55</t>
  </si>
  <si>
    <t>INT-10161</t>
  </si>
  <si>
    <t xml:space="preserve"> B22/017</t>
  </si>
  <si>
    <t>Relayed - 09/19/17, 0801 Placer-GoldHill#2 relayed, tested OK; MOM Flint (CEMO=2,063); weather clear; B-G fault 5.7 mi from GoldHill near 013/093, +/-1 mi; per ILIS 17-0079889 tractor contacted ET pole</t>
  </si>
  <si>
    <t>INT-10163</t>
  </si>
  <si>
    <t xml:space="preserve"> 013/093</t>
  </si>
  <si>
    <t>Forced - 09/19/17, 1011 to 1254 Washoe 60kV tap (taps off Fulton-Molino-Cotati) SW-43 forced out per customer request to add SF6 gas to Sonoma Landfill CS-86; no customers interrupted</t>
  </si>
  <si>
    <t>T17-014089</t>
  </si>
  <si>
    <t>Scheduled - 09/20/17, 0400 to 1226 MBPP#2-230kV bus sect E &amp; MB-SolarSS#1 removed from service to DEAD WASH CB-512, CB-562, CB-622, CB-502 AND BUS #2 SECT E; P15 limited to: LBN=Pbase+IRAS, LBS=Pbase+IRAS-300MW &amp; MWN=Pbase+IRAS-1100MW</t>
  </si>
  <si>
    <t>T17-009153</t>
  </si>
  <si>
    <t>Relayed - 09/20/17, 0841 LB-MercySpringsSS relayed, tested OK; MOM Arburua &amp; Wright (CEMO=758); weather clear; A-G fault (multi-terminal, high impedance fault) 2 mi from Wright Tap twd MercySpringsSS near 94/415 or 0.1 mi from Arburua twd ArburuaJct near 03/005, +/-3 mi; Arbura Tap subsequently forced out at 1130 to repair open jumper</t>
  </si>
  <si>
    <t>INT-10165</t>
  </si>
  <si>
    <t xml:space="preserve"> 003/005</t>
  </si>
  <si>
    <t>Relayed - 09/20/17, 0859 Midway-WR#1-230kV relayed, tested OK; MOM BuenaVista, WheelerRidge &amp; WindGap PPs; weather clear; B-G fault 10.0 mi from Midway near twr 9/47, +/-1.0 mi; patrol found additional flashed insulators at tower 9/44 due to previous lightning strikes</t>
  </si>
  <si>
    <t>INT-10166</t>
  </si>
  <si>
    <t xml:space="preserve"> 009/047</t>
  </si>
  <si>
    <t>Forced - 09/20/17, 1130 to 1556 Arburua 70kV tap forced out to repair open jumper @ 2/6 that started a 47 acre grass fire; SUS Arburua; jumper failed due to a bird's nest above the jumper string had a metallic component; CAP ER=118265960</t>
  </si>
  <si>
    <t xml:space="preserve">T17-014174  </t>
  </si>
  <si>
    <t>Scheduled - 09/20/17, 1304 to 1535 MBPP#2-230kV bus sect E &amp; MB-SolarSS#2-230kV removed from service to DEAD WASH CB-522, CB-502, CB-622, BUS #2 SECT E AND M0RRO BAY-SOLAR # 2 LINE TERMINAL; P15 limited to: LBN=Pbase+IRAS, LBS=Pbase+IRAS-300MW &amp; MWN=Pbase+IRAS-1100MW</t>
  </si>
  <si>
    <t>T17-009154</t>
  </si>
  <si>
    <t xml:space="preserve">Scheduled - 09/21/17, 0704 TM-Palermo removed from service to upgarde device 211LA-2; COI limited to 3,550MW n3s &amp; 3,675MW s2n (no change); sched rtn 09/23; 09/23/17, 1830 TM CB-212 returned to service; COI limited to 4,800MW n2s &amp; 3,675MW s2n  </t>
  </si>
  <si>
    <t>T17-010906</t>
  </si>
  <si>
    <t>Forced - 09/21/17, 0824 to 1335 Placer-GH#2-115kV (Horseshoe to GoldHill) forced out to repair NG conductor bet structures 13/94-95; no customers interrupted</t>
  </si>
  <si>
    <t>T17-014214</t>
  </si>
  <si>
    <t>Forced - 09/21/17, 0951 to 1617 Chowchilla-Kerckhoff2 forced out to replace burnt poles 26/3 &amp; 26/4A; no customers interrupted; CAP ER=113268086</t>
  </si>
  <si>
    <t>T17-014220</t>
  </si>
  <si>
    <t>Forced - 09/21/17, 1423 GWF-Kingsburg 115kV (Kingsburg to Contadina) forced out to replace pole 30/3 hit by car; no customers interrupted; 09/22/17. 0155 line normal; CAP ER=113268088</t>
  </si>
  <si>
    <t>T17-014244</t>
  </si>
  <si>
    <t>Forced - 09/21/17, 1554 to 1908 GreenValley-PaulSweet (PaulSweet to RobRoy) forced out due to NG xarm at pole 11/108 found on regularly scheduled inspection; no customers interrupted</t>
  </si>
  <si>
    <t>T17-014256</t>
  </si>
  <si>
    <t>Relayed - 09/22/17, 0801 Midway-WR#1 relayed, tested OK; MOM WindGap, BuenaVista &amp; WheelerRidge PPs; weather clear; B-G fault 9.0 mi from Midway near 009/044, +/-1.0 mi; line forced out next day @ 0721 to replace insulators at various locations</t>
  </si>
  <si>
    <t>INT-10172</t>
  </si>
  <si>
    <t xml:space="preserve"> 009/044</t>
  </si>
  <si>
    <t>Forced - 09/22/17, 1532 to 1534 Exchequer-Yosemite (BriceburgJct to Yosemite) de-energized per customer request to open Yosemite SW-73 dead; MOM SaxonCreek, IndianFlat (CEMO=602) &amp; ArchRock; from scheduled work on 09/18/17 at 0906 to replace low side bushings &amp; perform mech svc on Yosemite BK1 due to hot spot found during IR &amp; replace all 6 lightning arrestors</t>
  </si>
  <si>
    <t>T17-011826</t>
  </si>
  <si>
    <t>Relayed - 09/22/17, 2247 Mendo-PhiloJct-Hopland open ended after Mendo CB-12 tripped open, reclosed via autos; no customer interrupted; weather clear; A-G fault 8.6 mi from Mendo near 8/5, +/-3 mi; patrol conducted, no cause, no damage found</t>
  </si>
  <si>
    <t>INT-10174</t>
  </si>
  <si>
    <t xml:space="preserve"> 008/005</t>
  </si>
  <si>
    <t>Forced - 09/23/17, 0721 to 1307 Midway-WR#1 de-energized to replace insulators at twrs 23/105, 9/46, 9/45 &amp; 9/44 &amp; 8/43; no customers interrupted</t>
  </si>
  <si>
    <t>T17-014295</t>
  </si>
  <si>
    <t>Relayed - 09/23/17, 0928 MB-SolarSS#2 relayed, tested NG; on the trouble Topaz#1 PV tripped out of section &amp; MB-Diablo open ended at Diablo; 0929 Diablo CB-262 closed on autos; weather fog, no customers interrupted; C-G fault 0.5 mi from MorroBay near 000/004, +/-1 mi; 1549 line cleared to replace NG splice &amp; repair ET-WD at twr 0/2; 09/24/17, 0158 line returned to service; CAP ER=113594836</t>
  </si>
  <si>
    <t>INT-10175</t>
  </si>
  <si>
    <t xml:space="preserve"> 000/004</t>
  </si>
  <si>
    <t>Relayed - 09/23/17, 1114 Fulton-Calistoga relayed, tested OK; MOM Calistoga (CEMO=3,810); weather clear; C-G fault 0.3 mi from Calistoga twd Middletown near pole 000/004, +/-3 mi; report of fire in area</t>
  </si>
  <si>
    <t>INT-10176</t>
  </si>
  <si>
    <t xml:space="preserve">Relayed - 09/23/17, 1921 Oleum-G#2  relayed, tested OK; no customers interrupted; weather clear; C-G fault 5.61 mi from Oleum PP  bet twrs 5/37-38 (begin from HWY 4 xing twd Stn G), +/-2 mi; </t>
  </si>
  <si>
    <t>INT-10180</t>
  </si>
  <si>
    <t xml:space="preserve"> 005/037</t>
  </si>
  <si>
    <t>Relayed - 09/24/17, 0213 ValleySprings#2 relayed, tested NG; SUS Pardee PH Unit #2 (offline); weather clear; C-G fault 9.45 mi from Pardee Jct near pole 13/256, +/-1.0 mi; 0647 Pardee Jct to Harney Lane cleared due to ET-WD at pole 16/297 that caused 'Harney' fire, ~37 acres b/4 extinguished; 0658 VS#2 energized; 1152 line restored normal</t>
  </si>
  <si>
    <t>INT-10181</t>
  </si>
  <si>
    <t xml:space="preserve"> 013/256</t>
  </si>
  <si>
    <t>Relayed - 09/24/17, 0851 Ignacio-MI#1 relayed, tested OK; MOM Carquinez (CEMO=7,356), JamisonCanyon Pumps, MareIsland &amp; Skaggs; weather clear; C-G fault 1.2 mi from SkaggsJct twd Highway near twr 12/091, +/-2.0 mi; air patrol found no cause, no damage</t>
  </si>
  <si>
    <t>INT-10182</t>
  </si>
  <si>
    <t xml:space="preserve"> 012/091</t>
  </si>
  <si>
    <t>Forced - 09/24/17, 1057 to 2110 Wasco-Famoso (Wasco to McFarlandJct) forced out to replace pole 7/132 damaged by car; no customers interrupted; CAP ER=113611065</t>
  </si>
  <si>
    <t>T17-014322</t>
  </si>
  <si>
    <t>Relayed - 09/25/17, 0726 Mendota-SJ-Helm  (Helm to Adams-E Jct) relayed, tested NG; Adams E-Solar, Giffen &amp; Buford PVs separated &amp; Giffen tap de-energized; SUS Westland, Wesix &amp; Giffen (CESO=389; CMIN=59,731); MOM Adams-E Solar; weather clear; multi-terminal line, C-G fault evolved to 3LG 0.1 mi from Wesix near 3/5 or 0.1 mi east from Adams E-Solar near 14/5, +/-2.5 mi; 0925 Helm to Adams-EJct tested OK restoring Wesix &amp; Westlands; 0949 to 1825 Giffen tap cleared to replace downed pole 4/7, re-frame pole 4/8 &amp; repair 3 phases ET-WD damaged by tractor; CAP ER=113612610</t>
  </si>
  <si>
    <t>INT-10184</t>
  </si>
  <si>
    <t>Relayed - 09/25/17, 1949 Metcalf-ML#2 relayed, manually tested NG during switching to restore from sched work; weather clear; no customers interrupted; 3-phase fault; 09/26/17, 0047 Metcalf-Moss Landing #2-230kV line cleared to replace 3 failed insulators and repair ET-WD at 58/249; 09/27/17, 0104 line returned to service (delay in restoration due to need to complete scheduled relay work); small fire started &amp; was extinguished quickly; CAP ER=113630089</t>
  </si>
  <si>
    <t>INT-10186</t>
  </si>
  <si>
    <t xml:space="preserve"> 058/249</t>
  </si>
  <si>
    <t>Relayed - 09/25/17, 1950 PaulSweet Stat Com tripped; 2148 Stat Com returned to service, no trouble found - sympathy trip due to Metcalf-Moss Landing #2-230kV line 3-phase fault/ET-WD incident</t>
  </si>
  <si>
    <t>INT-10187</t>
  </si>
  <si>
    <t>Relayed - 09/27/17, 0552 Manteca-Louise relayed, tested OK; MOM Gronemeyer; weather clear, multi-terminal line, A-B-C fault 3.9 mi from Manteca near pole 3/86 or 3.7 mi from Manteca near pole 0/15, or 3.1 mi from Manteca near pole B3/69, near Lathrop SW 35, +/-2 mi; line subsequently forced out to fix damage caused by car pole accident at A3/75</t>
  </si>
  <si>
    <t>INT-10195</t>
  </si>
  <si>
    <t xml:space="preserve"> A03/075</t>
  </si>
  <si>
    <t xml:space="preserve">Forced - 09/27/17, 0715 to 1354 Manteca-Louise (GronemeyerJct to FrenchCampJct) forced out due to car pole at A3/75 &amp; damage at adjacent pole A3/74A w/ top phase jumper open; no customers interrupted; </t>
  </si>
  <si>
    <t>T17-014402</t>
  </si>
  <si>
    <t>Relayed - 09/27/17, 0906 Lawrence 115/12kV BK1 relayed, did not test by design; Lawrence 115kV bus sect D de-energized &amp; Newark-Lawrence 115kV open ended at Lawrence; SUS Lawrence BK1 (CESO=4,004; CMIN=247,182); 1020 BK tested OK; 1021 station normal, caused by squirrel contact bet REG-1 &amp; main bus structure insulators; CAP ER=113630697</t>
  </si>
  <si>
    <t>INT-10197</t>
  </si>
  <si>
    <t>Relayed - 09/27/17, 1450 Butte-SycamoreCreek open-ended at ChicoB; during switching in stn ChicoB 115kV bus de-energized; MOM ChicoB (CEMO=8,638); weather clear</t>
  </si>
  <si>
    <t>INT-10200</t>
  </si>
  <si>
    <t>Scheduled - 09/28/17, 0723 to 1725 RM-TM#1-500kV removed from service to REPLACE BROKEN SHUNT SPLICES; COI limited to 3,400MW n2s &amp; 2,450MW s2n (no change).</t>
  </si>
  <si>
    <t>T17-008726</t>
  </si>
  <si>
    <t>Forced - 09/28/17, 0832 to 1056 Washoe 60kV tap SW-43 forced out per customer request to add SF6 gas to SonomaLandfill CS-86; no customers interrupted</t>
  </si>
  <si>
    <t>T17-014089a</t>
  </si>
  <si>
    <t>Forced - 09/28/17, 1338 to 1430 Ukiah-Hopland-Cloverdale open-ended after Cloverdale CB-142 forced out to repair charging motor; no customers interrupted; weather clear</t>
  </si>
  <si>
    <t>T17-014440</t>
  </si>
  <si>
    <t>Relayed - 09/29/17, 1431 Divide-Cabrillo#1 relayed, tested NG; 'Rucker' fire nearby; SantaYnezSS CB-122 tripped out of section, re-closed by autos, de-energizing Cabrillo-SantaYnezSS; MOM Buellton (CEMO=4,375) &amp; Cabrillo (CEMO=2,297); SUS Surf; weather clear; 1440 line manually tested OK restoring Surf; A-B fault 0.12 mi from PURISIMA near 008/112, +/-2 mi; CAP ER=113642672</t>
  </si>
  <si>
    <t>INT-10205</t>
  </si>
  <si>
    <t xml:space="preserve"> 008/112</t>
  </si>
  <si>
    <t>Relayed - 09/29/17, 1431 Divide-Cabrillo#2 relayed, tested OK due to 'Rucker' fire; MOM Purisima (CEMO=3,213), Lompoc &amp; Manville; weather clear; A-C fault 0.28 mi from PURISIMA near 009/109, +/-2 mi; CAP ER=113642672</t>
  </si>
  <si>
    <t>INT-10206</t>
  </si>
  <si>
    <t xml:space="preserve"> 009/109</t>
  </si>
  <si>
    <t>Relayed - 09/29/17, 1454 Divide-Cabrillo#1 relayed, tested NG; 'Rucker' fire nearby; SUS Surf; weather clear; 1723 Cabrillo to SurfJct tested OK; A-B fault 0.12 mi from PURISIMA near 008/112, +/-2 mi; 2030 Divide to SurfJct cleared to replace burnt pole top at 8/111C; also hot washing pole 9/109 on #2 line; 09/30/17, 0249 line normal; dead-end string of insulators found completely broken/flashed due to  heavy smoke in  area - insulators replaced &amp; insulators washed in the vicinity of  fire; CAP ER=113642672</t>
  </si>
  <si>
    <t>INT-10203</t>
  </si>
  <si>
    <t>Forced - 09/30/17, 0715 to 1501 Panoche-OroLoma open-ended after Oro Loma 115kV bus &amp; 115/70kV BK2 forced out to open jumpers on Oro Loma CB-182 for emergency CB replacement</t>
  </si>
  <si>
    <t>T17-014418</t>
  </si>
  <si>
    <r>
      <t>Relayed – 09/30/17, 1508 QuintoSS-Westley relayed, tested NG; no customers interrupted; weather clear; B-G fault 23 mi from QuintoSS near 028/140, +/-5 mi; fire in area; 1954 line cleared to repair one phase</t>
    </r>
    <r>
      <rPr>
        <sz val="8"/>
        <color rgb="FFC00000"/>
        <rFont val="Calibri"/>
        <family val="2"/>
      </rPr>
      <t xml:space="preserve"> </t>
    </r>
    <r>
      <rPr>
        <b/>
        <sz val="8"/>
        <color rgb="FFFFFFFF"/>
        <rFont val="Calibri"/>
        <family val="2"/>
      </rPr>
      <t>ET-WD</t>
    </r>
    <r>
      <rPr>
        <sz val="8"/>
        <color rgb="FFC00000"/>
        <rFont val="Calibri"/>
        <family val="2"/>
      </rPr>
      <t xml:space="preserve"> </t>
    </r>
    <r>
      <rPr>
        <sz val="8"/>
        <color rgb="FF002060"/>
        <rFont val="Calibri"/>
        <family val="2"/>
      </rPr>
      <t>bet towers 30/131-132 due to gunshot conductor; 10/01/17, 2338 line returned to service; CAP ER=113642191</t>
    </r>
  </si>
  <si>
    <t>INT-10207</t>
  </si>
  <si>
    <t xml:space="preserve"> 028/140</t>
  </si>
  <si>
    <t>Scheduled - 10/02/17, 0711 Metcalf 500/230kV BK12 removed from service to REPLACE LOW SIDE DIRECTIONAL RELAY DEV 221/267T-12; sched rtn 10/06; 10/06/17, 1832 Metcalf 500/230kV BK-12 returned to service. From scheduled work on 10/02/17 at 0711</t>
  </si>
  <si>
    <t>T17-011525</t>
  </si>
  <si>
    <t>Relayed - 10/03/17, 1748 Maricopa-Copus relayed, tested NG; SUS Maricopa-W Solar (offline) &amp; Gardner; MOM BasicSchool, Pentland &amp; Copus (CEMO=206);  weather clear w/ reported sustained ~15 mph winds &amp; gusts to 40 mph; 1813 BasicSchool Jct to Maricopa-W Jct returned to service restoring Maricopa-W Solar; B-G fault 1.20 mi from Maricopa near 001/024, +/-0.50 mi; 2122 Maricopa to Maricopa-W Jct cleared to replace downed poles 0/18, 1/19, 1/20, repair damaged pole 0/17 &amp; ET-WD; small grass fire started &amp; extinguished; 10/04/17, 0749 line returned to service restoring Gardner; CAP ER=113662597</t>
  </si>
  <si>
    <t>INT-10211</t>
  </si>
  <si>
    <t xml:space="preserve"> 001/024</t>
  </si>
  <si>
    <t>Relayed - 10/05/17, 0444 PaulSweet STATCOM tripped; no customers interrupted; weather clear; 1154 Paul Sweet STATCOM returned to service after crew reset targets OK; no trouble found</t>
  </si>
  <si>
    <t>INT-10213</t>
  </si>
  <si>
    <t>Relayed - 10/06/17, 1405 Coburn-OilFields#1-60kV relayed, tested OK; no customers interrupted; weather clear; A-G fault 0.5 mi from Coburn near open SW-35 at Coburn bus, +/-0 mi; bird (sparrow) contacted Coburn normally open SW-35 (aux bus) causing flashed insulator, Coburn CB-92 also tripped, CB 92 was CLOSED to keep Coburn aux bus energized</t>
  </si>
  <si>
    <t>INT-10219</t>
  </si>
  <si>
    <t>Coburn SW-35</t>
  </si>
  <si>
    <t>Forced - 10/06/17, 1517 to 1556 Helms-Gregg#1-230kV open ended after Gregg CBs 332 &amp; 432 opened for relay load &amp; directional check; no customers interrupted</t>
  </si>
  <si>
    <t>T17-014748</t>
  </si>
  <si>
    <t>Forced - 10/07/17, 0340 to 0344 Maricopa-Copus forced out to close partially open BasicSchool Jct SW-29 (apparent vandalism, cut lock per ILIS 17-0084887); MOM Gardner, Maricopa-W, BasicSchool PumpStn &amp; Pentland; 0001 Copus 70kV bus had relayed, tested OK earlier at 0001 w/ MOM Copus (CEMO=206); weather clear; CAP ER=113702901</t>
  </si>
  <si>
    <t>INT-10221</t>
  </si>
  <si>
    <t>Relayed - 10/07/17, 1553 MC-Hoopa relayed, tested OK; MOM Hoopa (CEMO=2,242), WillowCreek (2,444) &amp; RussRanch (2); weather clear; B-C fault 23.2 mi from MapleCreek near pole 23/002, +/-2 mi (fault on 08/12/17 w/ same target &amp; fault location)</t>
  </si>
  <si>
    <t>INT-10222</t>
  </si>
  <si>
    <t xml:space="preserve"> 023/002</t>
  </si>
  <si>
    <t xml:space="preserve">Relayed - 10/08/17, 0224 Semitropic-Midway#2 relayed, tested OK; MOM Semitropic Storage Water District, WildwoodSolar, GooseLake PV &amp; GooseLake (1,084); weather clear; B-C fault 1.76 mi (from Semitropic (car pole), +/-0.00 mi; </t>
  </si>
  <si>
    <t>INT-10223</t>
  </si>
  <si>
    <t>Relayed - 10/08/17, 1033 Cottonwood#1 relayed, tested NG; SUS Gerber (CESO=1,801; CMIN=191,721) &amp; Louisiana Pacific; weather clear, wind gusts to 45 mph in area; A-C-G fault (multi-terminal line) 4.28 mi from Gerber twd Los Molinos near C28/515 or near Corning near 13/279, +/- 1.0 mi; 1153 Gerber to Los Molinos Jct cleared to repair 2 spans ET-WD at C29/529 due to tree falling into line - Freeway Fire nearby; 1923 line returned to service; CAP ER=113765411</t>
  </si>
  <si>
    <t>INT-10224</t>
  </si>
  <si>
    <t xml:space="preserve"> C28/515</t>
  </si>
  <si>
    <t>Relayed - 10/08/17, 1112 Exchequer-Yosemite relayed, tested NG; SUS BearValley (CESO=2,534; CMIN=51,960), SaxonCreek, IndianFlat (603; 10,854), Yosemite &amp; ArchRock weather clear; 1124 Mariposa to Yosemite section tested OK, restoring Saxon Creek, Indian Flat, Yosemite and Arch Rock; 1130 Mariposa to Bear Valley section tested OK, restoring Bear Valley; B-G fault 5.58 mi from ExchequerPH twd BearValley near 011/132, +/-2 mi; 1544 Exchequer to BearValleyJct cleared to repair ET-WD bet poles 12/39 &amp; 13/40 caused by gunshot; 1822 line returned to service; CAP ER=113702981</t>
  </si>
  <si>
    <t>INT-10225</t>
  </si>
  <si>
    <t xml:space="preserve"> 011/132</t>
  </si>
  <si>
    <t xml:space="preserve">Relayed - 10/08/17, 1237 HC#1-Westwood relayed, tested OK; MOM MEGA PH (offline), HallsFlat &amp; Bogard (CEMO=9); heavy winds; A-C fault 13.73 mi from HatCreek #1 PH near 13/266, +/-1.0 mi; </t>
  </si>
  <si>
    <t>INT-10226</t>
  </si>
  <si>
    <t xml:space="preserve"> 013/266</t>
  </si>
  <si>
    <t xml:space="preserve">Relayed - 10/08/17, 1308 HumboldtBay-Humboldt#1-60kV relayed, tested OK; no customers interrupted; windy; C-G fault 0.0 mi from Harris St SWs, 3/3, +/-1 mi; </t>
  </si>
  <si>
    <t>INT-10227</t>
  </si>
  <si>
    <t>Relayed - 10/08/17, 1311 Cottonwood-RedBluff relayed, tested NG; no customers interrupted; windy; A-C evolved to A-G fault 11.41 mi from Cottonwood near 10/261, +/-1 mi; 1542 Cottonwood to RedBluffJct cleared to replace burnt pole 12/254 caused by grass fire in area &amp; repair ET-WD; 10/09/17, 0405 line returned to service; CAP ER=113765461</t>
  </si>
  <si>
    <t>INT-10228</t>
  </si>
  <si>
    <t xml:space="preserve"> 010/261</t>
  </si>
  <si>
    <t xml:space="preserve">Forced - 10/08/17, 1317 to 1338 Drum-Summit#1 de-energized per NV Energy's request; no customers interrupted; </t>
  </si>
  <si>
    <t>T17-014762</t>
  </si>
  <si>
    <t xml:space="preserve">Relayed - 10/08/17, 1418 ElkCreek 60kV tap relayed, did not test; SUS ElkCreek (CESO=915; CMIN=231,459) &amp; StonyGorge PH (offline); 1427 Tap manually tested OK; all customers restored; B-C fault 2.52 mi from Elk Jct near 002/048, +/-1.00 mi; </t>
  </si>
  <si>
    <t>INT-10229</t>
  </si>
  <si>
    <t xml:space="preserve"> 002/048</t>
  </si>
  <si>
    <t xml:space="preserve">Relayed - 10/08/17, 2235 Trinity-MC relayed, tested OK; MOM BigBar, GrouseCreek, BigCreek, Hyampom &amp; RidgeCabin; wind; A-C fault 7.13 mi from BigBar to GrouseCreek near 23/004, +/-1 mi; </t>
  </si>
  <si>
    <t>INT-10230</t>
  </si>
  <si>
    <t xml:space="preserve"> 023/004</t>
  </si>
  <si>
    <t>Forced - 10/08/17, 2254 LiveOak-KernOil de-energized for safety due to arcing ET-WD bet poles 7/87-88 on Vedder Tap that may have ignited grass fire; SUS Vedder, Poso Mtn (CESO=389; CMIN=66,311) &amp; Oxy Kern-Front; Oxy Kern-Front SW-145 failed to open via SCADA; 10/09/17, 0009 line energized up to open Oxy Kern-Front SW-145, restoring Oxy Kern-Front; 0026 Vedder Tap cleared to repair ET-WD bet 7/87-88; wire broke at end of armor rod, no dampeners installed; 0522 tap returned to service including installing 6 dampeners restoring PosoMtn &amp; Vedder; broken 3/0 Aluminum conductor sent to ATS for testing; CAP ER=113703011</t>
  </si>
  <si>
    <t>INT-10231</t>
  </si>
  <si>
    <t xml:space="preserve">Relayed - 10/08/17, 2308, 2316, 2318 &amp; 2320 Colgate-Palermo 60kV relayed, tested OK; on the trouble Colgate-Smartville#2 open-end at Colgate; MOM Banger (CEMO=2,433); Narrows#2 PH separated on the trouble; wind; </t>
  </si>
  <si>
    <t>INT-10232a</t>
  </si>
  <si>
    <t>Relayed - 10/08/17, 2315 Geysers#9-Lakeville relayed, did not test as designed; Geysers #13, #18, #19, #20, SonomaPP &amp; Calistoga#19 separated; wind, fire near Oakmont-N; A-G fault 32.8 mi from Lakeville twd CastleRock Jct near 005/022, +/-5.0 mi; no trouble found however UG sect needs to inspection; no access issues reported; 10/18/17, 2021 line in service after re-attaching top phase conductor at twr 1/6</t>
  </si>
  <si>
    <t>INT-10237</t>
  </si>
  <si>
    <t xml:space="preserve"> 005/022</t>
  </si>
  <si>
    <t>INT-10232b</t>
  </si>
  <si>
    <t>INT-10232c</t>
  </si>
  <si>
    <t>INT-10232d</t>
  </si>
  <si>
    <t>Relayed - 10/08/17, 2322 Colgate-Palermo relayed, did not test (coincident w/ Colgate-Smartville#2); line had relayed 4x earlier, tested OK each time; SUS Banger (CESO=1,240; CMIN=5,566,429); wind; B-G fault 1.7 mi from ColgateSS near 001/021, +/-2 mi; crew to replace burnt pole 13/262; 10/09/17, 1955 Palermo to Bangor returned to service after replacing 7 fire damaged poles, restoring ET to Bangor; Colgate to Bangor still out; 10/13/17, 2035 Colgate-Palermo (Colgate to Bangor) returned to service after replacing pole 5/89 damaged by fire</t>
  </si>
  <si>
    <t>INT-10233</t>
  </si>
  <si>
    <t xml:space="preserve"> 001/021</t>
  </si>
  <si>
    <t>Relayed - 10/08/17, 2322 Colgate-Smartville#2 relayed, tested NG (coincident w/ Colgate-Palermo); SUS Narrows (CESO=3,888; CMIN=8,606,380) &amp; Narrows#2 PH; wind; 2332 Narrows &amp; Narrows#2 PH restored; B-G fault 1.7 mi from ColgateSS near structure 001/021, +/-2 mi; 10/09/17, 0648 Smartville to Narrows manually tested OK restoring Narrows, Narrows #1&amp;#2 PHs; 1500 line manually tested OK, remains open-ended at Smartville SW-29 until personnel arrive to close switch; 1621 line returned to service normal after patrol found no damage</t>
  </si>
  <si>
    <t>INT-10234</t>
  </si>
  <si>
    <t>Relayed - 10/08/17, 2333 PV-Mendo relayed, tested NG; no customers interrupted; winds, fire in area; B-C fault 0.4 mi from PV twd Mendo near 000/004, +/-0.5 mi; PV PH forced to evacuate due to fire;; PG&amp;E Meteorology determined winds 40-50 mph at time of relay; 10/11/17, 1457 line in service after replacing ET-WD bet poles 0/8 &amp; 1/0 due to broken tree rooted 60' from line; CAL FIRE took part of downed conductor</t>
  </si>
  <si>
    <t>INT-10235</t>
  </si>
  <si>
    <t xml:space="preserve">Relayed - 10/09/17, 0002, 0030 &amp; 0200 Fulton-Hopland relayed, tested OK; no customers interrupted; winds, fire in area; B-A fault 16.23 mi from Fulton twd Hopland near 016/005, +/-3.0 mi; also B-A fault 31.5 mi from Fulton twd Hopland near 031/006, +/-3.0 mi; </t>
  </si>
  <si>
    <t>INT-10236a</t>
  </si>
  <si>
    <t xml:space="preserve"> 016/005</t>
  </si>
  <si>
    <t>Forced - 10/09/17, 0027 Centerville-TM-Oroville (LimeSaddleJct-Oroville) de-energized for safety, fire in area; no custs interrupted; 1330 LimeSaddleJct-Oroville-TM cleared to repair fire-damaged poles 15/303-307; 1542 &amp; 1545 Centerville to LimeSaddleJct relayed, tested OK; MOM ClarkRd (CEMO=1,435); 1938 Centerville-ClarkRd relayed, did not test due to pole fire at 3/67; SUS ClarkRoad (CESO=1,435; CMIN=563,840); 2129 Oroville-ClarkRd manually tested OK restoring ClarkRd; 10/11/17, 2227 line normal; CAP ER=113765514</t>
  </si>
  <si>
    <t>T17-014774</t>
  </si>
  <si>
    <t>INT-10247</t>
  </si>
  <si>
    <t xml:space="preserve"> 031/006</t>
  </si>
  <si>
    <t>Forced - 10/09/17, 0033 PV-Willits open-ended for safety at PV per NVDO request due to fire in area; since PV-Mendo already out a/o yesterday @ 2333, SUS PotterValley (CESO=1,101; CMIN=xxx,xxx); PV PH forced to evacuate; ETOR 10/12</t>
  </si>
  <si>
    <t>T17-014873</t>
  </si>
  <si>
    <t>Relayed - 10/09/17, 0050 Sonoma-Pueblo 115kV relayed, tested NG; no customers interrupted winds, fire in area; A-B fault 5.13 mi from Sonoma twd Pueblo near 005/004, +/-1 mi; 10/13/17, 0814 Sonoma-Pueblo returned to service after replacing poles 3/6, 3/9, 3/14, 4/8, 4/9, 4/11, 4/12 &amp; 8/4</t>
  </si>
  <si>
    <t>INT-10241</t>
  </si>
  <si>
    <t xml:space="preserve"> 005/004</t>
  </si>
  <si>
    <t>Relayed - 10/09/17, 0125 Fulton-Lakeville relayed, did not test as designed; no customers interrupted; winds, active fire near Oakmont-N; A-B fault 1.44 mi from Fulton twd Lakeville near 001/009, +/-0.5 mi; 10/19/17, 1657 Fulton-Lakeville returned to service after cleaning insulators at twr 27/119 &amp; replacing insulators at twr 2/16</t>
  </si>
  <si>
    <t>INT-10238</t>
  </si>
  <si>
    <t xml:space="preserve"> 001/009</t>
  </si>
  <si>
    <t>Relayed - 10/09/17, 0132 Fulton-Ignacio#1-230kV relayed, tested NG; no customers interrupted; winds, fire in area; B-G fault 2.23 mi from Fulton twd Ignacio near 002/014, +/-0.5 mi; 1028 line manually tested OK; 1106 line returned to service after patrol found no damage</t>
  </si>
  <si>
    <t>T17-014781</t>
  </si>
  <si>
    <t xml:space="preserve"> 002/014</t>
  </si>
  <si>
    <t xml:space="preserve">Relayed - 10/09/17, 0132 Fulton-Pueblo 115kV relayed, tested OK; MOM Pueblo (CEMO=18,001); winds, fire in area; B-C fault 1.55 mi from Fulton twd Pueblo near 041/212, +/-0.5 mi; </t>
  </si>
  <si>
    <t>INT-10242</t>
  </si>
  <si>
    <t xml:space="preserve"> 041/212</t>
  </si>
  <si>
    <t xml:space="preserve">Relayed - 10/09/17, 0133 Fulton-Calistoga 60kV relayed, tested OK; MOM Calistoga (CEMO=3,791); winds, fire in area; B-C fault 1.31 mi from Fulton twd Calistoga near 001/000A, +/-0.5 mi; </t>
  </si>
  <si>
    <t>INT-10244</t>
  </si>
  <si>
    <t xml:space="preserve"> 001/000A</t>
  </si>
  <si>
    <t>Relayed - 10/09/17, 0138 EagleRock-Fulton-Silverado relayed, tested NG &amp; Silverado-FultonJct de-energized; SUS Rincon (CESO=4,991; CMIN=17,577,301), Monticello (222; 1,816,505) &amp; Monticello PH; MOM Silverado (CEMO=8,451); winds, fire in area; A-C-G fault 13.9 mi from Fulton twd Silverado near 029/140, +/-2 mi; 1231 ER-Fulton-Silver manually tested OK after patrol found no damage restoring Silverado &amp; Rincon; 1412 Silverado-FultonJct energized restoring Monticello &amp; Monticello PH</t>
  </si>
  <si>
    <t>INT-10245b</t>
  </si>
  <si>
    <t>INT-10245a</t>
  </si>
  <si>
    <t xml:space="preserve"> 029/140</t>
  </si>
  <si>
    <t>Relayed - 10/09/17, 0154 Fulton-Calistoga relayed, tested NG; SUS Calistoga (CESO=2,130; CMIN=247,080); winds, fire in area; B-C fault 2.75 mi from Fulton near 002/003, +/-0.5 mi; 0345 Middletown to Calistoga manually tested OK; 0349 ET restored to Calistoga; 2106 line cleared to repair burnt pole 1/0; 10/17/17, 1104 Fulton to Calistoga Jct returned to service after repairing floater at pole 7/0 - also repaired pole 1/01 &amp; replaced burnt pole 2/3; StHelenaJct-Dunbar section still out &amp; awaiting further patrol; 10/22/17, 1313 Fulton Calistoga (StHelenaJct-Dunbar) returned to service after replacing poles 15/2, 15/5-15/8, 16/0-16/2, 16/4 &amp; 12/8</t>
  </si>
  <si>
    <t>INT-10250</t>
  </si>
  <si>
    <t xml:space="preserve"> 002/003</t>
  </si>
  <si>
    <t>Relayed - 10/09/17, 0154 Fulton-Pueblo relayed, tested NG; SUS Pueblo (CESO=14,443; CMIN=30,566,567); winds, fire in area; B-A fault 2.76 mi from Fulton twd Pueblo near 040/207, +/-0.5 mi; 1210 line manually tested OK restoring Pueblo &amp; Silverado; patrol found no trouble</t>
  </si>
  <si>
    <t>INT-10249</t>
  </si>
  <si>
    <t xml:space="preserve"> 040/207</t>
  </si>
  <si>
    <t>INT-10236b</t>
  </si>
  <si>
    <t>Relayed - 10/09/17, 0201 Fulton-Hopland relayed, tested OK, remained open-ended at Hopland due to several earlier relays; no customers interrupted; winds, fire in area; B-C fault 30.6 mi from Fulton twd Hopland near 030/009, +/-3.0 mi; 1312 Hopland to CloverdaleJct forced out to repair burnt open jumper at 28/9; 10/11/17, 0806 line energized &amp; available for service after repairing ET-WD at 28/9 &amp; remains open ended at Hopland per O.E. request; 10/13/17, 1614 Hopland CB-22 returned to service</t>
  </si>
  <si>
    <t>INT-10248</t>
  </si>
  <si>
    <t xml:space="preserve"> 030/009</t>
  </si>
  <si>
    <t xml:space="preserve">Relayed - 10/09/17, 0324 Fulton-SantaRosa#2 relayed, tested OK; MOM Monroe (CEMO=22,031); winds, fire in area; A-B fault 0.14 mi from SantaRosa twd Monroe near 006/095, +/-0.5 mi; </t>
  </si>
  <si>
    <t>INT-10239</t>
  </si>
  <si>
    <t xml:space="preserve"> 006/095</t>
  </si>
  <si>
    <t xml:space="preserve">Relayed - 10/09/17, 0351 PV-Willits relayed, manually tested OK; no customers interrupted; winds, fire in area; A-B-C fault 8.28 mi from Willits twd PotterValley near 004/007, +/-2.0 mi; </t>
  </si>
  <si>
    <t>INT-10251</t>
  </si>
  <si>
    <t xml:space="preserve"> 004/007</t>
  </si>
  <si>
    <t>Forced - 10/09/17, 0354 Colgate-Smartville#1 forced out due to pole fire at 0/5; SUS Narrows #1&amp;#2 PHs &amp; Narrows (already out from last nite at 2322); 0421 BealeAFB#1 tap cleared for repairs, BealeAFB#2 tap restored; 0423 Colgate to Smartville sect energized; 0604 Narrows#1 tap cleared to replace 0/5; 10/10/17, 1123 line (Narrows#1 tap) normal</t>
  </si>
  <si>
    <t>INT-10243</t>
  </si>
  <si>
    <t>Forced - 10/09/17, 0431 to 2112 Corcoran-Guernsey forced out to replace damaged pole 11/3 hit by car; no customers interrupted</t>
  </si>
  <si>
    <t>T17-014784</t>
  </si>
  <si>
    <t>Relayed - 10/09/17, 0508 PV-Willits relayed, did not test as designed; no customers interrupted; fire, winds; A-B fault 9.79 mi from Willits twd PotterValley near 003/002, +/-2.0 mi; 10/17/17, 1721 PV-Willits returned to service after replacing burnt poles 0/6 &amp; 8/4</t>
  </si>
  <si>
    <t>INT-10252</t>
  </si>
  <si>
    <t xml:space="preserve"> 003/002</t>
  </si>
  <si>
    <t xml:space="preserve">Relayed - 10/09/17, 0610 Fulton-SantaRosa#2-115kV relayed, tested OK, remained open-ended at SR; MOM Monroe (CEMO=22,031); fire, winds; </t>
  </si>
  <si>
    <t>INT-10253</t>
  </si>
  <si>
    <t>Forced - 10/09/17, 0644 Fulton-SantaRosa #1&amp;#2 de-energized for safety due to fire, wind in area; on the trouble 0644 to 1106 Fulton islanded; SUS Monroe (CESO=14,751; CMIN=52,113,991); 1455 Fulton-SR#1 manually tested OK; SantaRosa-Corona section open-ended at SR CB-162 per OE set-ups until Fulton-Lakeville 230kV is returned to service; 1510 Monroe restored; 10/10/17, 1048 Santa Rosa CB-162 closed from O.E. flow mitigation requirements; 10/14/17, 1044 Fulton-Santa Rosa #2 returned to service normal</t>
  </si>
  <si>
    <t>INT-10255</t>
  </si>
  <si>
    <t>INT-10254</t>
  </si>
  <si>
    <t>Scheduled - 10/09/17, 0732 Metcalf 500/230kV BK11 removed from service to replace low side directional relay DEV. 221/267T-11; sched rtn 10/13; 10/13/17, 1609 Metcalf BK11 returned to service  T17-011524</t>
  </si>
  <si>
    <t>T17-011524</t>
  </si>
  <si>
    <t>Forced - 10/09/17, 1005 Trinity-Cottonwood forced out for safety per county Sherriff's &amp; CALFIRE's  request due to fire in area; no customers interrupted; 1526 line returned to service after patrol found no damage</t>
  </si>
  <si>
    <t>T17-014806</t>
  </si>
  <si>
    <t>Relayed - 10/09/17, 1232 Fulton-Pueblo 115kV relayed, tested NG; SUS Rincon (CESO=14,498; CMIN=xxx,xxx); fire, winds; A-C fault 13.9 mi from Fulton twd Pueblo near 29/140, +/-2.0 mi; 10/10/17, 0515 line returned to service after repair of burnt pole top 9/7, restoring ET source to Pueblo</t>
  </si>
  <si>
    <t>INT-10256</t>
  </si>
  <si>
    <t xml:space="preserve">Relayed - 10/09/17, 1248 Kern-KernOil-Famoso relayed, tested OK; MOM Cawelo 'C'; weather clear; B-C fault 9.55 mi from KernPP near pole A008/116, +/-1 mi; </t>
  </si>
  <si>
    <t>INT-10257</t>
  </si>
  <si>
    <t xml:space="preserve"> A08/116</t>
  </si>
  <si>
    <t>Relayed - 10/09/17, 1322 Mendo-Willits relayed, tested NG; no customers interrupted; winds, fire in area; A-B-C fault 7.5 mi from Mendocino twd Willits near 007/007, +/-2.0 mi; 1733 line manually tested NG, on the trouble Laytonville-Willits relayed, manually tested OK at 1738; MOM Willits (CEMO=6,503); winds, fire in area; 10/15/17, 1636 Mendo-Willits manually tested OK after repair of damaged pole 7/3; 1652 line normal</t>
  </si>
  <si>
    <t>INT-10258a</t>
  </si>
  <si>
    <t xml:space="preserve"> 007/007</t>
  </si>
  <si>
    <t>Relayed - 10/09/17, 1442 Mendo-Willits-FtBragg 60kV relayed, tested OK; no customers interrupted; fire, winds; A-B fault 6.9 mi from Mendocino twd Willits &amp; FtBragg near 006/012, +/-2.0 mi</t>
  </si>
  <si>
    <t>INT-10259</t>
  </si>
  <si>
    <t xml:space="preserve"> 006/012</t>
  </si>
  <si>
    <t>Forced - 10/09/17, 1622 Lakeville#1 forced out due to burnt pole 10/7 at Dunbar; SUS Dunbar (CESO=501; CMIN=11,311,077)which had been previously off loaded by D.O.; winds, fire in area; 10/13/17, 0834 Lakeville#1 returned to service after repairing burnt pole 10/7 restoring Dunbar</t>
  </si>
  <si>
    <t>T17-014822</t>
  </si>
  <si>
    <t>Forced - 10/09/17, 1642 to 1744 Mendo-Willits-FtBragg forced out to repair sagging conductor at pole 6/9; no customers interrupted; 1744 Willits to Fort Bragg returned to service; 1805 line open-ended at Willits per O.E. recommendation; 10/15/17, 1624 line manually tested OK after repairing sagging conductor &amp; damaged pole 6/9; 1647 line normal  T17-014823</t>
  </si>
  <si>
    <t>T17-014823</t>
  </si>
  <si>
    <t xml:space="preserve">Relayed - 10/09/17, 1322 Mendo-Willits relayed, tested NG; no customers interrupted; winds, fire in area; A-B-C fault 7.5 mi from Mendocino twd Willits near 007/007, +/-2.0 mi; 1733 line manually tested NG, on the trouble Laytonville-Willits relayed, manually tested OK at 1738; MOM Willits (CEMO=6,503); winds, fire in area; </t>
  </si>
  <si>
    <t>INT-10258b</t>
  </si>
  <si>
    <t>Relayed - 10/10/17, 0714 Tulucay-Napa#1 relayed, tested OK; MOM Cordelia (CEMO=4,405); SUS Cordelia Pumping Station; weather clear, fire in area; A-B-C fault 4.7 mi from Tulucay twd Napa or Cordelia pumps near structures 007/013 to Napa or 006/116 to Cordelia pumps, +/-1.0 mi; 1513 Cordelia #2 tap returned to service restoring Cordelia Pumps</t>
  </si>
  <si>
    <t>T17-014835</t>
  </si>
  <si>
    <t xml:space="preserve"> 007/013</t>
  </si>
  <si>
    <t>Forced - 10/10/17, 0732 Kern-KernOil-Famoso cleared bet Cawelo 'B' SW-39 &amp; Famoso CB-22 to repair broken king pin &amp; fire damaged pole A10/153; no customers interrupted (actually Lerdo 1103 was forced out CESO=466, CMIN=17,756); 10/11/17, 1654 line (CaweloB to Famoso) returned to service after repairing tie wire on center phase at pole A10/153 &amp; installing new jumper at pole A10/147; point of failure was at pole top - center phase blew off insulator &amp; made contact w/ pole causing a burnt pole top; CAP ER=113723690</t>
  </si>
  <si>
    <t>INT-10267</t>
  </si>
  <si>
    <t>Relayed - 10/10/17, 1347 Fulton-Ignacio#1 relayed, did not test due to suspected phase to phase fault; active fires in area; B-C fault 23.7 mi from Ignacio near 17/086, +/-1.0 mi; 10/19/17, 1641 Fulton-Ignacio#1 returned to service after cleaning insulators at twr 27/119</t>
  </si>
  <si>
    <t>INT-10269</t>
  </si>
  <si>
    <t xml:space="preserve"> 017/086</t>
  </si>
  <si>
    <t>Forced - 10/10/17, 2003 to 2005 Trinity-MC forced out to isolate tree in conductor at pole 26/7; MOM BigBar, GrouseCreek, BigCreek (off-line), Hyampom &amp; RidgeCabin; fire in area; 2005 line energized after BigBarJct SW-57 &amp; HyampomJct SW-39 were opened to isolate trouble; fire in area; 2229 BigBar to Hyampom cleared to remove tree; 10/11/17, 0319 line returned to service</t>
  </si>
  <si>
    <t>T17-014872</t>
  </si>
  <si>
    <t>Forced - 10/11/17, 1657 PV-Mendo de-energized per CALFIRE's request; SUS PotterValley (CESO=1,068; CMIN=xxx,xxx) &amp; PotterValley PH; 10/12/17, 1526 PV-Mendo returned to service after line patrol completed, no additional trouble found; ET service has been restored to PV &amp; PV PH</t>
  </si>
  <si>
    <t>T17-014894</t>
  </si>
  <si>
    <t>Relayed - 10/11/17, 2208 Geysers#3-Cloverdale relayed, did not test due to cutting out re-closing on lines in area; SUS Aidlin (online); fire in area; B-C fault 4.35 mi from Cloverdale twd Geysers3 near 007/083, +/-1.0 mi; 10/16/17, found dirty insulators/conductor on Mission Power tap (Aidlin); 1559 Tap cleared--awaiting CAL FIRE OK to return remainder of line; 10/23/17, 1834 line returned to service after replacing fire damaged poles 1/8, 3/44, 3/45, 5/58, 5/59 &amp; 5/67, and repaired Mission Tap SW-155</t>
  </si>
  <si>
    <t>INT-10272</t>
  </si>
  <si>
    <t xml:space="preserve"> 007/083</t>
  </si>
  <si>
    <t>Relayed - 10/12/17, 0740 Tulucay-Napa#1 (Tulucay to TulucayJct) relayed, did not test due to CBs on manual; SUS CordeliaPumps; Cordelia 60/12kV BK4 offloaded b/4 outage so no customers affected out of BK4; weather clear, fire in area; A-G fault 3.09 mi from Tulucay near 003/001, +/-1.0 mi; 1215 TulucayJct to Napa cleared to replace burnt poles 8/0, 8/2, 8/4 &amp; 8/6; 1242 Tulucay-TulucayJct-Cordelia#1 cleared to replace downed poles T002/008 &amp; T002/009 due to fire; 10/13/17, 2039 Tulucay to TulucayJct energized restoring ET to Cordelia Pumps; 10/17/17, 1648 Tulucay-Napa#1 returned to service</t>
  </si>
  <si>
    <t xml:space="preserve"> 003/001</t>
  </si>
  <si>
    <t xml:space="preserve">Relayed - 10/13/17, 0120 Midway-Tupman-RioBravo-Renfro relayed, tested OK; MOM  RioBravo Tomato, FritoLay, GoldenValley &amp; Renfro#2-115/21kV xfmr (CEMO=5,923); weather clear; B-G fault 1.0 mi from RioBravo near pole A014/097, +/-1.0 mi; </t>
  </si>
  <si>
    <t>INT-10277</t>
  </si>
  <si>
    <t xml:space="preserve"> A14/097</t>
  </si>
  <si>
    <t>CROW CREEK SW STA-NEWMAN</t>
  </si>
  <si>
    <t>Relayed - 10/14/17, 0111 CrowCreek SS-Newman relayed, tested OK; MOM Gustine (CEMO=4023); weather clear; 0248 TLINE reports downed pole 012/001 w/ floating conductors due to car pole; section of line subsequently forced out to effect repairs at 1104</t>
  </si>
  <si>
    <t>INT-10278</t>
  </si>
  <si>
    <t>Forced - 10/14/17, 1104 to 2000 CrowCreek SS-Newman (CrowsLanding to Newman Jct) forced out to replace downed pole 012/001 caused by car pole; line had relayed, tested OK earlier at 0111; no customer interruption</t>
  </si>
  <si>
    <t>T17-014993</t>
  </si>
  <si>
    <t>Forced - 10/14/17, 1615 Bridgeville-Cottonwood forced out for safety per CALFIRE request due to 'Rivers' fire in area; SUS LowGap (CESO=745; CMIN=5,215), ForestGlen &amp; Wildwood (146; 1,022); 1622 Cottonwood to LowGap energized restoring LowGap, ForestGlen &amp; Wildwood; 1850 Bridgeville to LowGap returned to service after approval from Cal Fire incident commander; fire moved thru line at steel structures 71/512 ABC, no damage to line; low lying grass fire still in area, no threat at this time</t>
  </si>
  <si>
    <t>T17-015001</t>
  </si>
  <si>
    <t>Forced - 10/14/17, 2254 Fulton-SantaRosa#2 open-ended after SR CB-142 forced out to replace NG air valve; also found NG closing coil; 10/15/17, 0058 to 0102 line de-energized to close SR CB-142 locally; no customer interruption; notification created to replace closing coil</t>
  </si>
  <si>
    <t>T17-015004</t>
  </si>
  <si>
    <t>Relayed - 10/15/17, 0726 Britton#1-115/12kV xfmr relayed, did not test due to CBs on manual; Britton 115kV bus sect D de-energized open ending Britton-MontaVista; SUS Britton#1 xfmr (CESO=7,814; CMIN=757,600); weather clear; 0915 Britton 115kV bus sect D &amp; #1 xfmr manually tested OK after DO isolated trouble on the low side of Britton#1 xfmr - animal contact on potheads to main line riser switch; 1012 Britton 115kV bus returned to normal</t>
  </si>
  <si>
    <t>INT-10281</t>
  </si>
  <si>
    <t>Relayed – 10/15/17, 2210 Glenn-Delevan 230kV relayed, tested OK; no customers interrupted; weather clear; A-G fault 5.7 mi from Delevan near 125/988, +/-1 mi; line relayed, tested OK next a.m.</t>
  </si>
  <si>
    <t>INT-10282</t>
  </si>
  <si>
    <t xml:space="preserve"> 125/988</t>
  </si>
  <si>
    <t>Relayed - 10/16/17, 0524 Glenn-Delevan 230kV relayed, tested OK; no customers interrupted; weather clear; line had relayed, tested OK last nite at 2210</t>
  </si>
  <si>
    <t>INT-10284</t>
  </si>
  <si>
    <t>Scheduled - 10/16/17, 0723 Arco-Midway 230kV removed from service to 1) tie CB into new B90 bus differential Set A &amp; 2) tie CB position into 230Kv fault recorder &amp; 3) install &amp; test new pallet switches on 215, 217 &amp; 219; P15 limited to: LBN=Pbase+IRAS, LBS=Pbase+IRAS-600MW &amp; MWN=Pbase+IRAS-600MW; sched rtn 10/20; 10/20/17, 1402 line returned to service; P15 limited to: LBN=Pbase+IRAS, LBS=Pbase+IRAS &amp; MWN=Pbase+IRAS-200MW</t>
  </si>
  <si>
    <t>T17-010445</t>
  </si>
  <si>
    <t>Scheduled - 10/16/17, 0725 Metcalf 500/230kV BK13 removed from service to replace low side directional relay DEV 221/267T-13 &amp; install anti pump relay on CBs 812 &amp; 912; sched rtn 10/20/17; updated sched rtn 10/27/17; 10/31/17, 1457 Metcalf 500/230kV BK13 returned to service. From scheduled work on 10/16/17 at 0725</t>
  </si>
  <si>
    <t>T17-011526</t>
  </si>
  <si>
    <t>Relayed - 10/16/17, 0742 Halsey-Placer relayed, tested OK; Weimar-Halsey de-energized on trouble; MOM Auburn (actually Auburn had sustained outage due to 1101 breaker failure from animal contact - hence, CESO=2,074; CMIN=167,772), MtnQuarries (CEMO=3,645), Halsey (4,476) &amp; Halsey PH; weather clear; A-C-G fault 0.0 miles from Auburn at Auburn sub, +/-0 mi; repeat occurrence - similar animal contact last April 1; CAP ER=113740487</t>
  </si>
  <si>
    <t>INT-10285a</t>
  </si>
  <si>
    <t>Auburn sub</t>
  </si>
  <si>
    <t>Relayed - 10/16/17, 0742 Halsey-Placer relayed, tested OK; Weimar-Halsey de-energized on trouble; MOM Auburn (actually Auburn had sustained outage due to 1101 breaker failure from animal contact - hence, CESO=2,074; CMIN=167,772), MtnQuarries (CEMO=3,645), Halsey (4,476) &amp; Halsey PH; weather clear; A-C-G fault 0.0 miles from Auburn at Auburn sub, +/-0 mi; repeat occurrence - similar animal contact last April 1</t>
  </si>
  <si>
    <t>INT-10285b</t>
  </si>
  <si>
    <t>Forced - 10/16/17, 0942 Fulton-SantaRosa#2 open-ended after SR 'A' CB-142 forced out to replace NG air pilot valve; no customers interrupted; 1322 to 1352 line de-energized to close Santa Rosa STA "A" CB 142</t>
  </si>
  <si>
    <t>T17-015014</t>
  </si>
  <si>
    <t>Forced - 10/17/17, 1505 to 1558 Tesla-Ravenswood 230kV de-energized for safety due to gas mainline dig-in; no customers interrupted</t>
  </si>
  <si>
    <t>T17-015068</t>
  </si>
  <si>
    <t>Forced - 10/18/17, 0757 to 1727 Fulton-Hopland open-ended after Hopland CB-22 opened per OE recommendation due to emergency dead washes of Fulton #1 &amp; #2-60kV busses</t>
  </si>
  <si>
    <t>T17-015078</t>
  </si>
  <si>
    <t>Forced - 10/18/17, 0932 to 1143 Halsey-Placer (Placer to Mountain Quarries Jct) &amp; Auburn tap forced out per D.O. request to re-fuse Auburn 60/12kV xfmr; no customers interrupted.  From trouble on 10/16/17 at 0742</t>
  </si>
  <si>
    <t>T17-015058</t>
  </si>
  <si>
    <t>Forced - 10/18/17, 1415 Fulton-Pueblo (Fulton to Rincon Jct) forced out to replace fire damaged insulators at structure 040/207; no customers interrupted; 2101 line returned to service, however no work completed due to priority 230kV line work - provided 2nd source to Pueblo customers overnight, plan to force line out again tomorrow to complete work</t>
  </si>
  <si>
    <t>T17-015112</t>
  </si>
  <si>
    <t xml:space="preserve">Relayed - 10/19/17, 0647 Nicolaus-WilkinsSlough relayed, tested OK; MOM Dist1001, Carnack, ElDorado PS, Rough and Ready Pumping &amp; WilkinsSlough (CEMO=605); weather clear; (multi-terminal line) B-C fault 19.5 mi from E-Nicolaus twd Dist 2047 near 19/329 or 19.5 mi from E-Nicolaus twd Dist 1500 near 001/019, +/-1 mi; </t>
  </si>
  <si>
    <t>INT-10290</t>
  </si>
  <si>
    <t xml:space="preserve"> 019/239</t>
  </si>
  <si>
    <t>Relayed - 10/19/17, 2239 Ignacio-Bolinas#2 relayed, tested OK, but remained open-ended at Ignacio; MOM Olema (CEMO=2,223) &amp; Stafford (10,119); SUS Tocaloma; wind, rain; 2257 manually closed Ignacio CB 32,  it re-opened; A-B-C fault 7.3 mi from Ignacio twd Bolinas near 007/083 or twd Stafford near A006/081, +/-1 mi; ETOR 10/20/17; pole 7/91 top burnt off w/ conductors hanging few feet from ground; 10/20/17, 0152 to 0156 TocalomaJct to Bolinas forced out to open TocalomaJct SW-57 dead; MOM Olema; 0155 Ignacio to TocalomaJct cleared to replace pole 7/89; 0535 Tocaloma restored; 10/21/17, 0236 line returned to service</t>
  </si>
  <si>
    <t>INT-10293</t>
  </si>
  <si>
    <t>Relayed - 10/19/17, 2346 Nicolaus-Plainfield relayed, tested NG; no customers interrupted; rain; C-G fault 18.5 mi from E-Nicolaus near 19/309 (reported ET-WD on structure 19/311, but TLINE confirmed no ET-WD), +/-1 mi; 10/20/17, 0927 to 1351 E-Nicolaus to KnightsLandingJct cleared to replace flashed insulators &amp; reframe pole 18/291 to a T1 construction</t>
  </si>
  <si>
    <t>INT-10291</t>
  </si>
  <si>
    <t xml:space="preserve"> 019/309</t>
  </si>
  <si>
    <t xml:space="preserve">Relayed - 10/19/17, 2354 AlmendraJct-Nicolaus relayed, tested OK; MOM Tudor (CEMO=691) &amp; Barry (1,056); wind, rain; C-A fault 23.8 mi from E-Nicolaus near 001/025 (twd end of line on Almendra Jct), +/-1 mi; </t>
  </si>
  <si>
    <t>INT-10292</t>
  </si>
  <si>
    <t xml:space="preserve"> 001/025</t>
  </si>
  <si>
    <t xml:space="preserve">Relayed - 10/20/17, 0624 Gates-TL relayed, tested OK, but remained open-ended at Gates; AvenalPark, SandDrag &amp; SunCity separated; MOM Chevron Kettleman, Avenal (CEMO=1,943), AvenalPark (offline), Sand Drag (offline), SunCity (offline) &amp; KettlemanHills (1,040); wind, rain; </t>
  </si>
  <si>
    <t>INT-10295</t>
  </si>
  <si>
    <t>Relayed - 10/20/17, 0645 Dinuba-Orosi relayed, tested NG; SUS StoneCorral (CESO=1,792; CMIN=37,632); weather cloudy; 0701 Dinuba to StoneCorralJct tested NG; 0704 Orosi to StoneCorralJct manually tested OK restoring StoneCorral; B-G evolved into B-C-G fault 3.7 mi from Dinuba near 17/2, +/-2 mi; 1935 Dinuba to StoneCorralJct returned to service after replacing pole 17/01; caused by lightning (GIS Lightning Archives shows no coincident strikes however)</t>
  </si>
  <si>
    <t>INT-10296</t>
  </si>
  <si>
    <t xml:space="preserve"> 017/002</t>
  </si>
  <si>
    <t>Relayed - 10/20/17, 0740 Reedley-Orosi relayed, tested OK; MOM Orosi (CEMO=5,473), Dunlap, SandCreek &amp; StoneCorral (1,776); wind, rain; multi-terminal line, A-B-G fault 1.57 mi from AvenalJct twd TulareLake near 9/5 or 2.27 mi from AvenalJct twd Avenal near 2/4 or 0.03 mi from KettlemanHills near 0/13, +/-2.5 mi; C-G fault 1.4 mi from DunlapJct SW-35 near 001/003, +/-1 mi</t>
  </si>
  <si>
    <t>INT-10297</t>
  </si>
  <si>
    <t xml:space="preserve"> 009/005</t>
  </si>
  <si>
    <t>Relayed - 10/20/17, 0906 Gates-TL relayed, tested NG (declared MED); AvenalPark, SandDrag, SunCity separated; SUS ChevronKettleman, Avenal (CESO=1,947; CMIN=393,294) &amp; KettlemanHills (1,039; 209,878); wind, rain; multi-terminal line, A-B-C fault 1.7 mi from AvenalJct twd TulareLake near 9/6 or 2.4 mi AvenalJct twd Avenal near 2/5 or 0.03 mi from KH near 0/13, +/-2.5 mi; 1228 Gates to AvenalJct manually tested OK restoring Avenal, AvenalPark, SandDrag, SunCity &amp; KH; 1238 AvenalPark paralleled; 1244 SunCity &amp; SandDrag paralleled; 1439 TL to ChevronKettlemanJct returned to service restoring Chevron-K; 1608 ChevronKettlemanJct to AvenalJct cleared to replace fire damaged pole 9/9 &amp; associated ET-WD; 10/21/17, 0459 line returned to service; cause of fire Kettleman Hills 1101 under build with bird's nest that caught  fire due to rain &amp; broke pole at the 12kV level, 70KV came down to ground; CAP ER=113754176</t>
  </si>
  <si>
    <t>INT-10298</t>
  </si>
  <si>
    <t xml:space="preserve"> 009/006</t>
  </si>
  <si>
    <t>Forced - 10/20/17, 1119 to 1622 Fulton-Calistoga (Fulton to StHelena to Calistoga) forced out to raise sagging conductor bet poles ;0/7 &amp; ;0/8; no customers interrupted</t>
  </si>
  <si>
    <t>T17-015182</t>
  </si>
  <si>
    <t xml:space="preserve">Relayed - 10/21/17, 1614 Newark-Jarvis#2 relayed, did not test due to scheduled non-test in place; 1616 line manually tested OK; MOM Western Digital &amp; Nummi; weather clear; B-G fault 12.57 mi from Newark near 012/073, +/-2 mi; </t>
  </si>
  <si>
    <t>INT-10300</t>
  </si>
  <si>
    <t xml:space="preserve"> 012/073</t>
  </si>
  <si>
    <t>Forced - 10/21/17, 2133 Moraga-SL#1 open-ended after Moraga CB-712 forced out due to not remaining closed during routine switching to return line to service; no customers interrupted; 10/24/17, 1327 line normal -- Moraga CB-712 returned to service after repairing loose trip coil mounting</t>
  </si>
  <si>
    <t>T17-015218</t>
  </si>
  <si>
    <t xml:space="preserve">Relayed - 10/22/17, 1355 WR-Lakeview relayed, tested OK; MOM PacificPipelineEmidio, TexacoEmidio, Emidio &amp; Lakeview (CEMO=395); weather clear; C-G initially then C-A fault 0.9 mi from Lakeview near 6/115, +/-0.5 mi; </t>
  </si>
  <si>
    <t>INT-10302</t>
  </si>
  <si>
    <t xml:space="preserve"> 006/115</t>
  </si>
  <si>
    <t>Relayed - 10/23/17, 0720 Coppermine-TivyValley relayed, did not test coincident w/ relay &amp; test NG of KingsRiver-Sanger-Reedley; on the trouble TV-Reedley open-ended at TivyValley; MOM TivyValley (CEMO=2,141); weather overcast. 0748 line manually tested NG; 1056 to 1949 line cleared to remove guy wire at pole 0/9; caused by tractor contact.</t>
  </si>
  <si>
    <t>INT-10305</t>
  </si>
  <si>
    <t>Relayed - 10/23/17, 0720 KingsRiver-Sanger-Reedley relayed, tested NG &amp; Coppermine-TivyValley relayed, did not test; SUS KingsRiver PH &amp; Rainbow (CESO=3,879; CMIN=197,829); weather overcast. 0810 KingsRiver PH restored; 0815 Rainbow restored; 1052 to 1948 Piedra to Reedley cleared to repair guy wire at pole 0/9 due to tractor contact</t>
  </si>
  <si>
    <t>INT-10304</t>
  </si>
  <si>
    <t>INT-10306</t>
  </si>
  <si>
    <t>BK1_Lakeville</t>
  </si>
  <si>
    <t xml:space="preserve">Relayed - 10/23/17, 0949 Lakeville#1-230/115kV xfmr de-energized after Lakeville CB-172 tripped while switching to clear Lakeville CB-272; no customers interrupted; 1036 Lakeville#1-230/115kV xfmr energized  </t>
  </si>
  <si>
    <t>T17-012864</t>
  </si>
  <si>
    <t>Forced - 10/24/17, 0731 to 1800 Fulton-SR#1-115kV forced out to replace burnt pole 2/24; no customers interrupted</t>
  </si>
  <si>
    <t>T17-015284</t>
  </si>
  <si>
    <t>Forced - 10/24/17, 1156 to 1212 FtBragg-Elk (Elk to BigRiverJct) de-energized to remove tree from 12kV under-build at structure 12/3; no customers interrupted</t>
  </si>
  <si>
    <t>T17-015302</t>
  </si>
  <si>
    <t>Relayed - 10/25/17, 1155 Schindler-Coalinga#2 open-ended after Coalinga#2 CB-12 tripped, reclosed via automatics while personnel were in station (emergency bank replacement project, adding breakers); no customers interrupted; weather clear; overly sensitive contacts on new relay packages being installed</t>
  </si>
  <si>
    <t>INT-10308</t>
  </si>
  <si>
    <t>BK6_TE</t>
  </si>
  <si>
    <t>Scheduled - 10/26/17, 0741 to 1828 Tesla 500/230kV BK6 removed from service for 6 year routine relay maintenance</t>
  </si>
  <si>
    <t>T17-010867</t>
  </si>
  <si>
    <t>Relayed - 10/26/17, 0856 Schindler-Coalinga#2 open-ended after Coalinga#2 CB-12 tripped, reclosed by automatics; personnel doing drilling work in station; no customers interrupted; weather clear; this trip/re-close occurred as well yesterday where it was identified that sensitive contacts on new switchboards closed during drilling work, and this event happened it appears due to miscommunications about what occurred yesterday</t>
  </si>
  <si>
    <t>INT-10311</t>
  </si>
  <si>
    <t>BK12_MD</t>
  </si>
  <si>
    <t>Scheduled - 10/26/17, 0904 Midway 500/230kV BK12 removed from service to repair broken SW-557 &amp; SW-561; sched rtn 10/27; 10/27/17, 1521 Midway 500/230kV BK12 returned to service</t>
  </si>
  <si>
    <t>T17-011549</t>
  </si>
  <si>
    <t>Relayed - 10/26/17, 1032 Herdlyn-Balfour relayed, tested NG; SUS McDonaldIsland, Westside &amp; MiddleRiver (CESO=243; CMIN=24,038); weather clear; B-C-G fault 0.7 mi from MiddleRiver Jct near 000/15, +/-3.0 mi; report of a diesel truck striking pole 6/139; 1205 McDonaldIsland &amp; MiddleRiver restored; 1238 Westside restored; 1332 to 2244 HerdlynJct to MiddleRiverJct cleared to replace pole 6/139 due to truck contact</t>
  </si>
  <si>
    <t>INT-10312</t>
  </si>
  <si>
    <t xml:space="preserve"> 000/015</t>
  </si>
  <si>
    <t>Forced - 10/26/17, 1143 to 1313 Fulton-SR#2 open ended after SantaRosa CB-142 forced out to repair air leak (closing valve &amp; micro switch, CB opens but won't close); no customers interrupted</t>
  </si>
  <si>
    <t>T17-015354</t>
  </si>
  <si>
    <t>Forced - 10/27/17, 1246 to 1559 Coleman-Cottonwood (Cottonwood to Coleman Hatchery Jct) forced out to rehang floater at pole 1/20; SUS Coleman Hatchery; 1556 Coleman Hatchery restored</t>
  </si>
  <si>
    <t>T17-015378</t>
  </si>
  <si>
    <t>Relayed - 10/27/17, 2315 MossLanding-GreenValley#1 relayed, tested OK; no customers interrupted; weather clear; B-C-G fault 0.1 from Moss near structure 00/02, +/-0.5 mi; patrol one mile on each side of fault location, no cause, no damage found; station inspection also found no cause, no damage (since fault was close to sub)</t>
  </si>
  <si>
    <t>INT-10315</t>
  </si>
  <si>
    <t xml:space="preserve"> 000/002</t>
  </si>
  <si>
    <t>Forced - 10/28/17, 0924 to 1010 Dunlap tap (taps off Reedley-Orosi) forced out to repair gunshot conductor at poles 10/5 &amp; 10/6; SUS Dunlap (CESO=1,005; CMIN=80,922)</t>
  </si>
  <si>
    <t>T17-015305</t>
  </si>
  <si>
    <t>Relayed - 10/28/17, 1020 MossLanding-DelMonte#2 relayed, tested OK; no customers interrupted; weather clear; B-G fault 1.6 mi from Moss near 01/11, +/-1 mi; patrol found evidence of avian contact at structure 1/12; CAP ER=113779808</t>
  </si>
  <si>
    <t>INT-10316</t>
  </si>
  <si>
    <t xml:space="preserve"> 001/011</t>
  </si>
  <si>
    <t>Relayed - 10/29/17, 0724 Vaca-Vacaville-Cordelia relayed, manually tested OK; MOM Cordelia (CEMO=4,009); weather clear; multi-terminal line, A-G fault 0.9 mi from VacavilleJct twd Vacaville near A003/024 or 0.8 mi from VacavilleJct twd Cordelia near 003/023, +/-2 mi; flashed insulators found at structure A003/027</t>
  </si>
  <si>
    <t>INT-10317</t>
  </si>
  <si>
    <t xml:space="preserve"> A03/024</t>
  </si>
  <si>
    <t xml:space="preserve">Relayed - 10/29/17, 2049 Midway-WR#2 relayed, tested OK; MOM  BuenaVista, WheelerRidge  &amp; WindGap pump stns; weather clear; C-G fault 15.55 mi from Midway near 015/073, +/-2 mi; patrol found flashed insulators at structures 17/83 &amp; 17/87 </t>
  </si>
  <si>
    <t>INT-10320</t>
  </si>
  <si>
    <t xml:space="preserve"> 015/073</t>
  </si>
  <si>
    <t>Relayed - 10/30/17, 0811 Colgate-Palermo (Palermo-Bangor) relayed, did not test (Colgate-Bangor cleared for sched work), Palermo CB-32 catastrophically failed w/ oil contmn on 60kV bus; Palermo 230/60kV BK1 &amp; 60kV bus relayed, properly did not test; Oroville 60kV bus, Palermo-Oroville #1&amp;#2 de-energized; MOM Oroville (CEMO=5,725); SUS Bangor (CESO=2,054; CMIN=225,134), OrovilleEnergy (offline), HWY-70 Industrial Park, Pacific OrovillePwr, Inc (offline) &amp; KellyRidge PH (offline); weather clear; 1129 Palermo BK1 manually tested OK; 1208 Palermo-Oroville#2 (Oroville-ElginJct) energized restoring OrovilleEnergy &amp; KellyRidge PH; 1210 Bangor restored (custs restored earlier @ 1026 via ED backties); 1234 Palermo-Oroville#1 (Oroville-LP OrovilleJct) energized restoring HWY-70 Industrial Park &amp; PacificOroville Pwr Inc; 1236 Palermo 60kV bus cleared to replace Palermo CB-32 &amp; clean 60kV equip in stn; 10/31/17, 2005 Palermo-Oroville#2 (Palermo-ElginJct) returned to service; 11/01/17, 1702 Palermo CB-42 trip coil repaired &amp; returned to svc; ETOR 12/28/17 for Palermo CB-32; T17-015421 shows updated ETOR=01/09/2018 07:00; CAP ER=113777136</t>
  </si>
  <si>
    <t>INT-10321</t>
  </si>
  <si>
    <t>Relayed - 10/30/17, 0811 Colgate-Palermo (Palermo-Bangor) relayed, did not test (Colgate-Bangor cleared for sched work), Palermo CB-32 catastrophically failed w/ oil contmn on 60kV bus; Palermo 230/60kV BK1 &amp; 60kV bus relayed, properly did not test; Oroville 60kV bus, Palermo-Oroville #1&amp;#2 de-energized; MOM Oroville (CEMO=5,725); SUS Bangor (CESO=2,054; CMIN=225,134), OrovilleEnergy (offline), HWY-70 Industrial Park, Pacific OrovillePwr, Inc (offline) &amp; KellyRidge PH (offline); weather clear; 1129 Palermo BK1 manually tested OK; 1208 Palermo-Oroville#2 (Oroville-ElginJct) energized restoring OrovilleEnergy &amp; KellyRidge PH; 1210 Bangor restored (custs restored earlier @ 1026 via ED backties); 1234 Palermo-Oroville#1 (Oroville-LP OrovilleJct) energized restoring HWY-70 Industrial Park &amp; PacificOroville Pwr Inc; 1236 Palermo 60kV bus cleared to replace Palermo CB-32 &amp; clean 60kV equip in stn; 10/31/17, 2005 Palermo-Oroville#2 (Palermo-ElginJct) returned to service; 11/01/17, 1702 Palermo CB-42 trip coil repaired &amp; returned to svc; ETOR 12/28/17 for Palermo CB-32; CAP ER=113777136</t>
  </si>
  <si>
    <t>Forced - 10/30/17, 1435 to 1727 Delta-MtnGateJct (AntlerJct to MtnGate Jct) forced out to repair xarm at pole 5/96; no customers interrupted</t>
  </si>
  <si>
    <t>T17-015410</t>
  </si>
  <si>
    <t>Relayed - 10/31/17, 1115 Trinity-MapleCreek relayed, manually tested OK; MOM BigBar, GrouseCreek, BigCreek, Hyampom &amp; RidgeCabin; weather clear; A-B-G fault 11.9 mi from Trinity near 11/7, +/-2 mi;</t>
  </si>
  <si>
    <t>INT-10322</t>
  </si>
  <si>
    <t xml:space="preserve"> 011/007</t>
  </si>
  <si>
    <t>Forced - 10/31/17, 1236 to 1544 Trinity-MapleCreek (Trinity to BigBar) de-energized at request of Shasta-Trinity National Forest personnel due to fire in area; no customers interrupted</t>
  </si>
  <si>
    <t>T17-015436</t>
  </si>
  <si>
    <t>Relayed - 10/31/17, 1856 AlmendraJct-Nicolaus relayed, tested NG; SUS Tudor (CESO=611; CMIN=114,546) &amp; Barry (CESO=1,061; CMIN=175,065); weather clear; A-B-C fault 14.9 mi from E-Nicolaus near 009/208, +/-1 mi; ET &amp; ED WD; 2055 E-Nicolaus to Tudor tested OK restoring Tudor; 2119 Tudor to Barry cleared; 2141 Almendra Jct to Barry tested OK restoring Barry; 11/01/17, 1210 Tudor to Barry normal after replacing car-damaged pole 10/208 &amp; re-tie of conductor; CAP ER=113782769</t>
  </si>
  <si>
    <t>INT-10324</t>
  </si>
  <si>
    <t xml:space="preserve"> 009/208</t>
  </si>
  <si>
    <t>Relayed - 10/31/17, 2102 Mendocino-Hartley relayed, did not test by design due to recent fires in area; SUS UpperLake (CESO=1,335; CMIN=50,730); weather clear; 2140 line tested OK, restoring Upper Lake; A-G fault 2.9 mi from Hartley twd UpperLake near 019/008, +/-1 mi; 20/03 patrol found flashed insulators at 20/03 including splatter (unknown source) on jumper; small grass fire started that had to be extinguuished by Cal Fire; CAP ER=113785967</t>
  </si>
  <si>
    <t>INT-10325</t>
  </si>
  <si>
    <t xml:space="preserve"> 019/008</t>
  </si>
  <si>
    <t>Forced - 11/03/17, 0222 to 0733 MF-GH 230kV de-energized for voltage control; no customers interrupted</t>
  </si>
  <si>
    <t>T17-015522</t>
  </si>
  <si>
    <t>Relayed - 11/03/17, 0814 Colgate-Challenge relayed, tested OK; MOM Dobbins (CEMO=1,513) &amp; Challenge (1,599); rain; B-G fault 1.2 mi from ColgateSS near 000/020, +/-1 mi; patrol conducted from structures 0/4 to 2/21 found no cause, no damage</t>
  </si>
  <si>
    <t>INT-10341</t>
  </si>
  <si>
    <t xml:space="preserve"> 000/020</t>
  </si>
  <si>
    <t xml:space="preserve">Forced - 11/03/17, 2215 Glenn#5 forced out to replace burnt pole 1/22 (distribution pole fire) just outside Glenn sub; MOM Orland (CEMO=5,058); SUS BlackButte PH; rain; 11/04/17, 1849 line returned to service restoring Black Butte PH </t>
  </si>
  <si>
    <t>INT-10344</t>
  </si>
  <si>
    <t>Relayed - 11/03/17, 2301 Pease-Marysville-Harter relayed, tested NG; SUS Harter (CESO=7,530; CMIN=557,220), YubaCity Energy Center &amp;Yuba City Cogen; also SUS to E-Marysville 1105 under build (CESO=2,368; CMIN=326,164); rain; A-C-G fault 2.85 mi from Marysville near 005/095 (fire reported on 004/094), +/-1 mi; 11/04/17, 0013 to 0015 Pease-Harter forced out restoring Harter; MOM Meridian; 0248 to 2212 Pease to Marysville cleared to replace pole 4/93 (section to remain cleared for sched work starting 11/05/17), distribution pole fire; 0355 Harter to YubaCity Cogen returned to service restoring YubaCity Cogen &amp;  YubaCity EC</t>
  </si>
  <si>
    <t>INT-10346a</t>
  </si>
  <si>
    <t xml:space="preserve"> 005/095</t>
  </si>
  <si>
    <t>Forced -11/04/17, 0013 to 0015 Pease-Harter forced out to provide alt ET source to Harter which was de-energized after Pease-Marysville-Harter relayed &amp; tested NG; MOM Meridian (CEMO=831)</t>
  </si>
  <si>
    <t>INT-10346b</t>
  </si>
  <si>
    <t>Forced - 11/04/17, 0329 to 0331 ER-Cortina open-ended after Cortina CB-632 forced out to clear breaker failure relay alarms; no customers interrupted</t>
  </si>
  <si>
    <t>T17-015537</t>
  </si>
  <si>
    <t>Relayed - 11/04/17, 1453  JaneSS-Coalinga#1 relayed, tested NG; SUS Jacalito; weather overcast; multi-terminal line, B-C-G evolved to A-B-C fault 1.6 mi near 8/6 or 0.1 mi from Jacalito near N/A (no info in GIS about tap), +/-2 mi; 1627 JayneSS-JacalitoJct energized restoring Jacalitio; 1748 Coalinga#1-JacalitoJct cleared to replace downed poles 8/12, 8/13 &amp; 8/14 &amp; reframe 8/15 caused by car pole; 11/05/17, 1251 line normal; CAP ER=113788380</t>
  </si>
  <si>
    <t>INT-10347</t>
  </si>
  <si>
    <t xml:space="preserve"> 008/006</t>
  </si>
  <si>
    <t>Forced - 11/05/17, 0151 Helms-Gregg#1-230kV de-energized for voltage control; no customers interrupted; 11/12/17, 2016 Helms-Gregg #1-230kV returned to service</t>
  </si>
  <si>
    <t>T17-015547</t>
  </si>
  <si>
    <t>Relayed - 11/05/17, 0731 &amp; 0734 Weedpatch-SanBernard relayed, tested OK; MOM Orion PV (offline); weather overcast; C-G (there are 3 events) fault 0.40 mi from Weedpatch near structure 000/010, +/-0 mi; CAP ER=113788427</t>
  </si>
  <si>
    <t>INT-10348a</t>
  </si>
  <si>
    <t xml:space="preserve"> 000/010</t>
  </si>
  <si>
    <t>INT-10348b</t>
  </si>
  <si>
    <t>Relayed - 11/05/17, 0735 Weedpatch-SB relayed, tested OK but remained open ended at Weedpatch; line had relayed, tested OK earlier at 0731 &amp; 0734; no customers interrupted; weather overcast; 0752 Weedpatch CB-42 manually closed, but showed NG 'C' phase; 0753 manually opened Weedpatch CB-42, line remained open ended at Weedpatch - open phasing condition at Weedpatch; C-G (there are 3 events) fault 0.40 mi from Weedpatch near structure 0000/010, +/-0 mi; 1304 line (Weedpatch to Arvin) returned to service after repairing open jumper at pole 0/3 due to car hitting guy wire; CAP ER=113788427</t>
  </si>
  <si>
    <t>INT-10350</t>
  </si>
  <si>
    <t xml:space="preserve">Relayed - 11/05/17, 1137 Colgate-Alleghany relayed, tested OK; MOM ColumbiaHill (CEMO=1,134), PikeCity (440) &amp; Alleghany (1,236); weather overcast; C-G fault 4.0 mi from Colgate PH (0.25 mi past BirchvilleJct) near 003/100, +/-2.0 mi; distibution T-man reports avian (Golden Eagle) contact at pole 3/82 which caused flashed insulator bells; notification created to replace bells  </t>
  </si>
  <si>
    <t>INT-10351</t>
  </si>
  <si>
    <t xml:space="preserve"> 003/100</t>
  </si>
  <si>
    <t>Relayed - 11/05/17, 2233 Vaca-Tesla 500kV relayed, tested NG; no customers interrupted; weather clear; RAS imitated as designed-Tracy shunt CAPs PT8B &amp; PT10B inserted; ButtValley PH, Caribou#1 PH Units #2&amp;#3 separated on the trouble; C-G fault 32.3 mi from VacaDixon near 32/134, +/-1 mi; COI limited to 600MW n2s &amp; 3,300MW s2n; 2234 Caribou #1 PH Unit #2 paralleled; 2244 Tracy shunt CAPs PT8B &amp; PT10B removed; 11/06/17,  0658 line cleared to repair damaged twr arms &amp; ET-WD bet towers 32/133-136; 11/08/17 0156 line returned to service; CAP ER=113797063</t>
  </si>
  <si>
    <t>INT-10352</t>
  </si>
  <si>
    <t xml:space="preserve"> 032/134</t>
  </si>
  <si>
    <t>Relayed - 11/06/17, 1358 Bridgeville-Garberville relayed, tested NG; SUS Fruitland (CESO=1,155; CMIN=196,800) &amp; FtSeward (CESO=337; CMIN=3,370); weather clear; 1402 Bridgeville to FtSewardJct manually tested NG; 1405 Garberville to FruitlandJct manually tested NG; 1407 Bridgeville to FruitlandJct manually tested NG; 1408 Garberville to FruitlandJct manually tested OK restoring FtSeward; 1411 Bridgeville to FruitlandJct manually tested OK; 1802 Fruitland tap cleared to remove tree from line DUE TO 3RD PARTY LOGGERS &amp; repair ET-WD bet poles 1/8-9; 1900 Fruitland customers restored via ED back-ties; 2242 Fruitland tap returned to service; CAP ER=113795814</t>
  </si>
  <si>
    <t>INT-10354</t>
  </si>
  <si>
    <t>Scheduled - 11/07/17, 0608 MLPP 500/230kV BK-9 removed from service for ANIMAL ABATEMENT ON BANK 9; STA SERVICE; TERTIARY BUS; AND REACTORS; 0628 to 0801 MLPP 500kV ring bus opened for clearance switching; sched rtn 11/10; 11/09/17, 1624 MLPP BK9 returned to service; 1519 to 1622 MLPP 500kV ring bus opened for return switching</t>
  </si>
  <si>
    <t>T17-009397</t>
  </si>
  <si>
    <t>Forced - 11/07/17, 1434 Mendo-Willits forced out for safety due to 60kV conductor sag bet 5/4-5 in close proximity to 12kV under build; no customers interrupted; 11/08/17, 1144 line returned to service, re-sagged 1 phase of 60kV &amp; 3 phases of 12 kV bet structures 5/4-5</t>
  </si>
  <si>
    <t>T17-015608</t>
  </si>
  <si>
    <t>Relayed - 11/08/17, 0649 Caruthers-LemooreNAS-Camden relayed, tested NG; no customers interrupted (actually Henrietta 1110 de-energized when 70kV fell across it, CESO=76; CMIN=15,010); weather overcast; multi-terminal line, A-G fault 4.0 mi from CamdenJct twd LemooreNAS near structure :48/2 or 4.0 mi CamdenJct twd Camden near 15/13, +/-2.5 mi (some fault impedance); 0840 Lemoore NAS JCT to Camden JCT sectionalized to repair one phase of ET-WD caused by car accident at pole 48/18</t>
  </si>
  <si>
    <t>INT-10356</t>
  </si>
  <si>
    <t xml:space="preserve"> 048/002</t>
  </si>
  <si>
    <t xml:space="preserve">Relayed - 11/08/17, 2132 Dixon-Vaca#1 relayed, tested OK; MOM Travis AFB &amp; DixonCanning; rain; A-B-C-G fault 1.9 mi from Dixon twd DixonCanning sub near 10/216, +/-1 mi; </t>
  </si>
  <si>
    <t>INT-10357</t>
  </si>
  <si>
    <t xml:space="preserve"> 010/216</t>
  </si>
  <si>
    <t>Relayed - 11/09/17, 0625 Lakeville#2 relayed, tested OK; MOM Petaluma 'A' (CEMO=1,244); rain; B-G fault 3.5 mi from Lakeville twd Petaluma 'A' near 4/086, +/-1 mi; dead crow found inside Petaluma 'A' sub</t>
  </si>
  <si>
    <t>INT-10358</t>
  </si>
  <si>
    <t xml:space="preserve"> 004/086</t>
  </si>
  <si>
    <t>Forced - 11/10/17, 2059 CragView-Cascade open ended after Cascade CB-122 forced out due to SF6 leak; 11/11/17, xxxx CB-122 returned to service; 11/14/17, 1435 Cascade CB-122 retuned to service with SF6 gas fittings replaced and refilled to 86#; CAP ER=113810491</t>
  </si>
  <si>
    <t>INT-10361</t>
  </si>
  <si>
    <t>Relayed - 11/11/17, 0216 Panoche-ExcelsiorSS#1 relayed, tested OK; MOM Kamm (Texao), Cantua (CEMO=463) &amp; Westlands; weather clear; B-G fault 8.2 mi from ExcelsiorSS (at Cantua Tap) near 20/095A, +/-3 mi; patrolled 5 miles on either side or reported fault location with no findings for cause, no damage</t>
  </si>
  <si>
    <t>INT-10362</t>
  </si>
  <si>
    <t xml:space="preserve"> 020/95A</t>
  </si>
  <si>
    <t>Forced - 11/11/17, 0500 to 1931 Vaca-Tesla 500kV forced out to replace insulators on tower 32/133; no voltage concerns or loading issues, P-66 limited to 600MW n2s; no customers interrupted</t>
  </si>
  <si>
    <t>T17-015650</t>
  </si>
  <si>
    <t>Forced - 11/11/17, 1743 to 2158 Sobrante-R#1-115kV open-ended after Sobrante CB-352 forced out to re-attach loose cable in aux relay; no customers interrupted</t>
  </si>
  <si>
    <t>T17-015696</t>
  </si>
  <si>
    <t xml:space="preserve">Relayed - 11/12/17, 0915 Pit#1-Cottonwood relayed, tested OK; no customers interrupted; Burney Forrest Power separated on trouble (given OK to re-synchronize to system); weather overcast; A-B-G fault 2.25 mi from Burney Forest Tap near 011/093, +/-2 mi; 1402 Burney Forrest Power synchronized; </t>
  </si>
  <si>
    <t>INT-10363</t>
  </si>
  <si>
    <t xml:space="preserve"> 011/093</t>
  </si>
  <si>
    <t>Relayed - 11/12/17, 1906 EssexJct-Orick relayed, tested NG; SUS Trinidad (CESO=1,845; CMIN=436,663), BigLagoon (147; 62,475) &amp; Orick (352; xxx,xxx); rain; 1906 Essex JCT to Big Lagoon sectionalized, manually tested NG; 1907 Essex JCT to Trinidad section sectionalized, manually tested NG; B-C fault 2.07 mi from EssexJct twd Trinidad near 002/001, +/-1 mi; 2203 Essex JCT to Trinidad cleared to remove tree from conductors at pole 002/009; 11/13/17, 0206 EssexJct-Orick returned to service; CAP ER=113812776</t>
  </si>
  <si>
    <t>INT-10364</t>
  </si>
  <si>
    <t xml:space="preserve"> 002/001</t>
  </si>
  <si>
    <t>Forced - 11/13/17, 0118 to 0632 Helms-Gregg #1-230kV line de-energized for voltage control</t>
  </si>
  <si>
    <t>T17-015703</t>
  </si>
  <si>
    <t xml:space="preserve">Relayed - 11/13/17, 1022 Midway-WR#1 relayed, tested OK; BuenaVista, WheelerRidge &amp; WindGap PPs separated on the trouble; weather clear; B-G fault 10.9 mi from Midway near twr 10/51, +/-1.0 mi; </t>
  </si>
  <si>
    <t>INT-10365</t>
  </si>
  <si>
    <t xml:space="preserve"> 010/051</t>
  </si>
  <si>
    <t>Relayed - 11/13/17, 1517 Wasco-Famoso relayed, tested OK; MOM McFarland (CEMO=3,095); weather clear; McFarlandJct-Famoso sect subsequently forced out to replace pole 11/202 sheared by vehicle; CAP ER=113812535</t>
  </si>
  <si>
    <t>INT-10366</t>
  </si>
  <si>
    <t>Forced - 11/13/17, 1731 Wasco-Famoso (McFarlandJCT to Famoso) forced out due to sheared pole 11/202 caused by car; no customers interrupted, line had earlier relayed, tested OK at 1517; 11/14/17, 0001 line (McFarlandJCT to Famoso) returned to service; CAP ER=113812535</t>
  </si>
  <si>
    <t>T17-015724</t>
  </si>
  <si>
    <t>Relayed - 11/14/17, 1234 Humboldt#1 relayed, tested NG; SUS Figas Construction; MOM JanesCreek (CEMO=6,840) due transferring to EssexJct-Arcata-Fairhaven; weather cloudy; B-C fault 11.21 mi from Humboldt twd JanesCreek near 11/003, +/-1 mi; 1318 JanesCreek to FlakeboardJCT manually tested OK restoring Figas after line patrol found no trouble; 1432 to 1826 Humboldt to FlakeboardJCT cleared to remove tree dropped by 3rd party homeowner in line bet poles 10/11-12; CAP ER=113870849</t>
  </si>
  <si>
    <t>INT-10369</t>
  </si>
  <si>
    <t xml:space="preserve"> 011/003</t>
  </si>
  <si>
    <t>Forced - 11/14/17, 1911 Merced-MercedFalls forced out to replace sheared pole 011/002 hit by vehicle; no customers interrupted; report of small grass fire &amp; local fire department present; 11/15/17, 0633 line returned to service after completing repairs to sheared pole 011/002; CAP ER=113816615</t>
  </si>
  <si>
    <t>T17-015779</t>
  </si>
  <si>
    <t>Forced - 11/14/17, 1924 to 2033 Humboldt#1 forced out to operate &amp; re-seat Flakeboard JCT arcing SW-69; SUS Figas Construction</t>
  </si>
  <si>
    <t>T17-015781</t>
  </si>
  <si>
    <t>Relayed - 11/15/17, 0829 Merced#1 relayed, manually tested OK; Merced CB-52 did not properly close by automatics &amp; will be forced out later to troubleshoot (CAISO denied request for EFO); ElNido Biomass separated; weather cloudy; A-C fault 9.5 mi from Poso JCT to Bonita JCT near 036/011, +/-2.0 mi; 1122 ElNido Biomass paralleled; patrol found farmers discing a field bet 38/1 &amp; 38/10; CAP ER=113820691 was opened to address Merced CB-52; update 02/23/18=CB-52 was found to have gummed breaker roller; full mech svc performed (CB on 8-yr cycle for mech svc, last performed 2013); after mech svc performed, breaker tested OK</t>
  </si>
  <si>
    <t>INT-10373</t>
  </si>
  <si>
    <t xml:space="preserve"> 036/011</t>
  </si>
  <si>
    <t>Relayed - 11/15/17, 1824 HumboldtBay-Humboldt#1 60kV relayed, tested NG; no customers interrupted; rain; A-G fault 1.8 mi from Humboldt twd Humboldt Bay near 006/004, +/-1 mi; 2140 Humboldt to HumboldtJCT cleared to repair broken xarm at pole 005/008 &amp; ET wire down bet 005/007-008; caused by tree limb in line at pole 005/008 (per VM, 60” diameter redwood tree, 115’ tall had a 40’ limb from tree top fail; tree is 30’ off of 60kV &amp; VM will work tree to preclude further problems); 11/16/17, 0316 Humboldt to HumboldtJCT returned to service after reframing pole 005/008 &amp; repairing center phase downed conductor</t>
  </si>
  <si>
    <t>INT-10376</t>
  </si>
  <si>
    <t xml:space="preserve"> 006/004</t>
  </si>
  <si>
    <t>Forced - 11/16/17, 0812 TO 0912 HumboldtBay-Humboldt#1 60kV open ended after Humboldt CBs 6312 &amp; 6322 opened to troubleshoot possible single phasing condition; no customers interrupted; weather clear; 1304 Humboldt Sub CB-6312 subsequently forced out due to CT contribution issues affecting breaker protection; no customers interrupted; rain</t>
  </si>
  <si>
    <t>T17-015823</t>
  </si>
  <si>
    <t>BK7_Newark</t>
  </si>
  <si>
    <t>Relayed - 11/17/17, 0248 Newark 230/115kV BK7 relayed, properly did not test after animal (fox) contact on Newark stn service BK7 w/ A-phase blown fuse &amp; damaged fuse holder; on the trouble Newark 230kV SVC tripped; no customers interrupted; weather cloudy, no voltage or loading concerns; event analyses of Newark BK7 relays &amp; Newark 230kV SVC bank relays matches field findings; 0431 Newark 230kV SVC returned to service; 0504 BK7 returned to service after isolating stn service xfmr; Newark has adequate resources to provide good voltage to all equipment at stn; no ETOR for failed BK7 station service xfmr</t>
  </si>
  <si>
    <t>INT-10380</t>
  </si>
  <si>
    <t xml:space="preserve">Relayed - 11/17/17, 0615 Electra-Bellota 230kV relayed, tested OK; no customers interrupted; rain; A-G fault 2.0 mi from Bellota near 27/186, +/-1.0 mi; </t>
  </si>
  <si>
    <t>INT-10381</t>
  </si>
  <si>
    <t xml:space="preserve"> 027/186</t>
  </si>
  <si>
    <t>Scheduled - 11/17/17, 0943 to 2058 MB-SolarSS#2-230kV removed from service to replace one span of wire between bus structure &amp; tower 0/2 - conductor splice has failed in this span; P15 limited to: LBN=Pbase+IRAS, LBS=Pbase+IRAS-400MW &amp; MWN=Pbase+IRAS-200MW</t>
  </si>
  <si>
    <t>T17-015448</t>
  </si>
  <si>
    <t>Relayed - 11/17/17, 1629 AlmendraJCT-Nicolaus relayed, tested OK; MOM Barry (CEMO=1,061) &amp; Tudor (619); weather clear; A-G fault 8.1 mi from E-Nicolaus near 016/343, +/-1 mi; patrol found no cause, no damage</t>
  </si>
  <si>
    <t>INT-10385</t>
  </si>
  <si>
    <t xml:space="preserve"> 016/343</t>
  </si>
  <si>
    <t>Forced - 11/17/17, 1644, Hicks-Metcalf 230kV open ended after Metcalf CB-222 forced out - during switching in station Metcalf SW-229 'C' phase bus structure came loose; crew requested T-tap be de-energized &amp; cleared; no customers interrupted, no loading or voltage issues; 11/18/17, 1549 Metcalf#2-230kV bus sect ‘D’ &amp; CB-222 returned to service after repairs to Metcalf SW-229 ‘C’ phase bus structure</t>
  </si>
  <si>
    <t>T17-015893</t>
  </si>
  <si>
    <t>Relayed - 11/18/17, 0115 &amp; 0207 &amp; 0248 &amp; 0324 &amp; 0614 Kern-Magunden-Witco relayed, tested OK; MOM Kernwater Agency &amp; Witco Refinery; weather cloudy; A-B-C fault 5.86 mi from Kern PP near twr 5/39, +/-1.0 mi; 0630 disabled line reclosers until daylight patrol is performed; 0930 patrol reports flashed insulators on both sides of Witco Refinery SW-133 (customer owned); 1049 line de-energized to open Witco Refinery NG SW-133 dead; SUS Witco Refinery (offline) &amp; Kernwater Agency; CAP ER=113828647</t>
  </si>
  <si>
    <t>INT-10386</t>
  </si>
  <si>
    <t xml:space="preserve"> 005/039</t>
  </si>
  <si>
    <t>INT-10387</t>
  </si>
  <si>
    <t>INT-10388</t>
  </si>
  <si>
    <t>INT-10389</t>
  </si>
  <si>
    <t>INT-10391</t>
  </si>
  <si>
    <t>Scheduled - 11/18/17, 0659 to 1953 MB-SolarSS#1 removed from service to replace span of wire from bus to first tower out 0/2 (splice failure on a previous date); P15 limited to: LBN=Pbase+IRAS, LBS=Pbase+IRAS-400MW &amp; MWN=Pbase+IRAS-200MW</t>
  </si>
  <si>
    <t>T17-015454</t>
  </si>
  <si>
    <t>Relayed - 11/18/17, 0755 WP-CoCo relayed, tested OK; on the trouble Christie-WillowPass de-energized; MOM ShellChemical, WillowPass (CEMO=12,283), KinderMorgan, Urich &amp; ECO Services; weather clear; B-G fault 7.00 mi from CoCo Sub near twr 003/046, +/-2 mi; patrol found no cause, no damage</t>
  </si>
  <si>
    <t>INT-10392b</t>
  </si>
  <si>
    <t xml:space="preserve"> 003/046</t>
  </si>
  <si>
    <t>Relayed - 11/18/17, 0755 WP-CoCo relayed, tested OK; on the trouble Christie-WillowPass de-energized; MOM ShellChemical, WillowPass (CEMO=2,903), Santa Fe, Urich &amp; ECO Services; weather clear; B-G fault 7.00 mi from CoCo Sub near twr 003/046, +/-2 mi; patrol found no cause, no damage</t>
  </si>
  <si>
    <t>INT-10392a</t>
  </si>
  <si>
    <t>Forced - 11/18/17, 1049 to 1115 line de-energized to open jumpers at B6/80 &amp; isolate NG WitcoRefinery SW-133; line had relayed, tested OK 5x earlier due to this NG switch owned by Witco; SUS Witco Refinery (offline) &amp; Kernwater Agency; CAP ER=113828647</t>
  </si>
  <si>
    <t>INT-10391a</t>
  </si>
  <si>
    <t xml:space="preserve">Relayed - 11/19/17, 0918 Christie-Sobrante relayed, tested OK; no customers interrupted; weather clear; C-G fault 3.7 mi from Sobrante near twr 013/076, +/-2 mi; </t>
  </si>
  <si>
    <t>INT-10393</t>
  </si>
  <si>
    <t xml:space="preserve"> 013/076</t>
  </si>
  <si>
    <t>Relayed - 11/19/17, 1539 Sisquoc-SantaYnezSS 115kV relayed, tested OK; MOM Palmer (CEMO=890), Zaca (1,513) &amp; SantaYnez (5,658); weather clear; C-G fault 1.0 mi from Zaca bet Zaca &amp; Sisquoc near 16/230, +/-1.0 mi; line patrol found no cause, no damage; substation was recommended to perform inspection of Zaca sub itself, and did such w/ a report that nothing was found</t>
  </si>
  <si>
    <t>INT-10394</t>
  </si>
  <si>
    <t xml:space="preserve"> 016/230</t>
  </si>
  <si>
    <t>Forced - 11/19/17, 2134 Greenleaf#1 JCT SW-167 (Bogue-Rio Oso) forced out from scheduled work due to inoperable switch; no customers interrupted; 11/20/17, 1046 to 1100 Bogue-Rio Oso de-energized to close Greenleaf JCT tap SW-167; no customers interrupted</t>
  </si>
  <si>
    <t>T17-015901</t>
  </si>
  <si>
    <t>Relayed - 11/20/17, 1117 FR-Gualala relayed, tested OK; MOM Annapolis (CEMO=230); weather overcast; B-C fault 21.2 mi from FortRoss near pole 50/9, +/-2 mi; line patrol suspects tree contacted line near 50/9</t>
  </si>
  <si>
    <t>INT-10395</t>
  </si>
  <si>
    <t xml:space="preserve"> 050/009</t>
  </si>
  <si>
    <t>Relayed - 11/21/17, 2202 Glenn #2 relayed, tested OK, coincident w/ Glenn #3; MOM Hamilton 'A' (CEMO=1,089) &amp; Jacinto (1,085); weather clear; B-G fault 6.9 mi from Glenn near 6/120, +/-1 mi; patrol found that 7/148 bird nest fell down in between conductors at pole 7/148, relaying both Glenn #2 &amp; #3</t>
  </si>
  <si>
    <t>INT-10396</t>
  </si>
  <si>
    <t xml:space="preserve"> 006/120</t>
  </si>
  <si>
    <t>Relayed - 11/21/17, 2202 Glenn #3 relayed, tested OK, coincident w/ Glenn #2; MOM Capay (CEMO=1,143)), Anita (3,250) &amp; Headgate (off-line); weather clear; C-G fault 8.5 mi from Glenn near 8/165, +/-1 mi; patrol found that 7/148 bird nest fell down in between conductors at pole 7/148, relaying both Glenn #2 &amp; #3</t>
  </si>
  <si>
    <t>INT-10397</t>
  </si>
  <si>
    <t xml:space="preserve"> 008/165</t>
  </si>
  <si>
    <t>Relayed - 11/23/17, 2328 Kingsburg-WaukenaSS 115kV relayed, tested OK; no customers interrupted; weather clear; B-G fault 17.6 mi from Kingsburg near structure 28/208, +/-2 mi; found flashed insulators at 30/222, tag created to effect repairs</t>
  </si>
  <si>
    <t>INT-10399</t>
  </si>
  <si>
    <t xml:space="preserve"> 028/208</t>
  </si>
  <si>
    <t>Relayed - 11/24/17, 0619 Lakeville#2 relayed, tested OK; MOM Petaluma 'A' (CEMO=1,244); foggage; A-B-C fault 8.09 mi from Lakeville near structure 11/245 twd Cotati or A008/152 twd Novato JCT, +/-1.0 mi</t>
  </si>
  <si>
    <t>INT-10400</t>
  </si>
  <si>
    <t xml:space="preserve"> 011/245</t>
  </si>
  <si>
    <t>Relayed - 11/25/17, 1526 Oro Loma-Mendota relayed, tested OK; MOM Firebaugh (CEMO=3,325) &amp; Toma-Tek; weather cloudy; C-G fault 9.3 mi from OroLoma near structure 050/001, +/-3 mi; found flashed insulators at 53/1 &amp; 53/2, tag created to effect repairs</t>
  </si>
  <si>
    <t>INT-10401</t>
  </si>
  <si>
    <t xml:space="preserve"> 050/001</t>
  </si>
  <si>
    <t>Relayed - 11/26/17, 1247 Weimar#1 relayed, tested OK; OxbowPH separated on the trouble; MOM ForrestHill (CEMO=2,651); rain; 1257 OxbowPH paralleled; A-G fault bet Weimar &amp; ForestHill, +/-4.5 mi; air patrol from Weimar to Oxbow, no cause found, no damage</t>
  </si>
  <si>
    <t>INT-10402</t>
  </si>
  <si>
    <t>Forced - 11/27/17, 1750 Brighton-GI#2-115kV open ended after GrandIsland CB-182 (55-yr old breaker w/ limited parts available) forced out due to NG air compressor; no customers interrupted; ETOR 11/28; 12/11/17, 1406 Brighton-GI#2 normal after replacing air pilot control valve on GrandIsland CB-182 air compressor</t>
  </si>
  <si>
    <t>T17-014351</t>
  </si>
  <si>
    <t>Scheduled - 11/28/17, 1122 RM-TM#1-500kV removed from service to INSTALL UNDERVOLTAGE RELAY ON CAP # 3 CONTROLLER AT ROUND; in conjunction with TM#1-500kV bus outage, TM-Vaca 500kV open-ended at Vaca; COI available for 3,700MW n2s &amp; 3,580MW s2n (no change); sched rtn 11/29; 11/29/17, 1936 RM-TM#1-500kV returned to service; COI available for 3,981MW n2s &amp; 3,580MW s2n (no change); from scheduled work on 11/28/17 at 1122</t>
  </si>
  <si>
    <t>T17-012608</t>
  </si>
  <si>
    <t>BK1_Cottonwood</t>
  </si>
  <si>
    <t>Relayed - 11/28/17, 1307 Cottonwood 230/115kV BK-1 relayed, tested OK; no customers interrupted; weather cloudy; CAP ER=114034935</t>
  </si>
  <si>
    <t>INT-10408</t>
  </si>
  <si>
    <t>Scheduled - 11/29/17, 0850 to 1554 Tesla 500/230kV BK-2 removed from service to REPAIR OIL LEAK ON BANK #2 "C" PHASE POTENTIAL DEVICE</t>
  </si>
  <si>
    <t>T17-013485</t>
  </si>
  <si>
    <t>Forced - 11/29/17, 1319 Fulton-Hopland open-ended after Hopland CB-22 opened to mitigate RTCA violation per OE recommendation due to scheduled Mendocino #3-115/60kV transformer outage; no customers interrupted; ETOR 11/30/17, 1600 Hopland CB-22 returned to service</t>
  </si>
  <si>
    <t>T17-003533a</t>
  </si>
  <si>
    <t>Forced - 11/29/17, 1320 Mendocino-PhiloJCT-Hopland open-ended after Hopland CB-32 opened to mitigate RTCA violation per OE recommendation due to scheduled Mendocino #3-115/60kV transformer outage; no customers interrupted; 11/30/17, 1600 Hopland CB-32 returned to service</t>
  </si>
  <si>
    <t>T17-003533b</t>
  </si>
  <si>
    <t>Forced - 11/29/17, 1323 Hartley-ClearLake open-ended after ClearLake CB-22 opened to mitigate RTCA violation per OE recommendation due to scheduled Mendocino #3-115/60kV transformer outage; no customers interrupted; 11/30/17, 1558 ClearLake CB-22 returned to service</t>
  </si>
  <si>
    <t>T17-003533c</t>
  </si>
  <si>
    <t>Forced - 11/29/17, 1326 ClearLake-Hopland open-ended after Clear Lake CB-32 opened to mitigate RTCA violation per OE recommendation due to scheduled Mendocino #3-115/60kV transformer outage; no customers interrupted; 11/30/17, 1604 ClearLake CB-32 returned to service</t>
  </si>
  <si>
    <t>T17-003533d</t>
  </si>
  <si>
    <t>Forced - 11/29/17, 1331 Garberville-Laytonville open-ended after Laytonville CB-32 opened to mitigate RTCA violation per OE recommendation due to scheduled Mendocino #3-115/60kV transformer outage; no customers interrupted; 11/30/17, 1607 Laytonville CB-32 returned to service</t>
  </si>
  <si>
    <t>T17-003533e</t>
  </si>
  <si>
    <t>Relayed - 11/30/17, 0618 MercySpringsSS-Canal-OroLoma relayed, tested OK but remained open ended at OroLoma; MOM MercySprings sub &amp; Ortiga (CEMO=2,821); weather clear; A-G fault 0.9 mi from MercySpringsSS near 012/009, +/-3 mi; 0752 line returned normal; patrol found flashed insulators at MercySprings Jct SW-65</t>
  </si>
  <si>
    <t>INT-10411</t>
  </si>
  <si>
    <t xml:space="preserve"> 012/009</t>
  </si>
  <si>
    <t>Scheduled - 11/30/17, 0717 ML-LB 500kV removed from service to perform 6-YR functional &amp; relay testing; P15 limited to: LBN=Pbase+IRAS-650MW, LBS=Pbase+IRAS-250MW &amp; MWN=Pbase+IRAS; sched rtn 12/01; 12/01/17, 1836 ML-LB 500kV returned to service; P15 limited to: LBN=Pbase+IRAS, LBS=Pbase+IRAS &amp; MWN=Pbase+IRAS</t>
  </si>
  <si>
    <t>T17-014387</t>
  </si>
  <si>
    <t>Relayed - 12/01/17, 1949 Caribou-TM relayed, tested OK, remained open-ended at Caribou; Caribou SPS initiated as designed; Caribou#1 PH Units #1, #2, #3, Belden PH, &amp; ButtValley PH separated; ButtValley-Caribou de-energized; weather clear; 2024 Caribou-TM restored normal; 2026 ButtValley-Caribou 115kV energized; 2140 ButtValley PH paralleled; 2221 Belden PH paralleled; C-G fault 4 mi from Caribou PH near 011/086C,  +/-2 mi</t>
  </si>
  <si>
    <t>INT-10412</t>
  </si>
  <si>
    <t>Relayed - 12/01/17, 1949 Caribou-TM relayed, tested OK, remained open-ended at Caribou; Caribou SPS initiated as designed; Caribou#1 PH Units #1, #2, #3, Belden PH, &amp; ButtValley PH separated; ButtValley-Caribou de-energized; weather clear; 2024 Caribou-TM restored normal; 2026 ButtValley-Caribou 115kV energized; 2140 ButtValley PH paralleled; 2221 Belden PH paralleled; C-G fault 4 mi from Caribou PH near 011/086C,  +/-2 mi; patrol from Caribou PH to structure 14/107 found no cause, no damage</t>
  </si>
  <si>
    <t xml:space="preserve"> 011/86C</t>
  </si>
  <si>
    <t xml:space="preserve">Scheduled - 12/03/17, 1625 Malin-RM#2-500kV removed from service to INSTALL UNDER VOLTAGE RELAY ON CAP BK#2 CONTROLLER AT ROUND; no additional COI limitations; sched rtn 12/06; </t>
  </si>
  <si>
    <t>T17-012619</t>
  </si>
  <si>
    <t>Relayed - 12/03/17, 2124 (Aware Time= 12/04/17, 0740) Donnells-Curtis open-ended after Donnells PH CB-122 relayed due to A-phase ET-WD bet Beardsley JCT SW-137 &amp; Donnells PH; SUS Donnells PH; apparent sleeve failure which will be sent to ATS for analysis; 12/05/17, 1606 Donnells PH to Beardsley JCT returned to service, replaced sleeve &amp; re-strung downed conductor bet poles 02/06-07; ATS findings -- incorrectly installed sleeve led to ET-WD; see ATS report embedded in CAP ER=114064376</t>
  </si>
  <si>
    <t>INT-10416</t>
  </si>
  <si>
    <t>Forced - 12/03/17, 2354 Herdlyn-Tracy forced out to replace pole 0/9 from car damage; no customers interrupted; no ET WD; 12/04/17, 1131 line normal; CAP ER=114047889</t>
  </si>
  <si>
    <t>T17-016054</t>
  </si>
  <si>
    <t>Relayed - 12/04/17, 0044 &amp; 0046 CallenderSS-Mesa relayed, tested OK; no customers interrupted; weather clear; B-C fault 4.7 mi from CallenderSS near 04/76, +/-1.0 mi; patrol found no cause, no damage</t>
  </si>
  <si>
    <t>INT-10413</t>
  </si>
  <si>
    <t xml:space="preserve"> 004/076</t>
  </si>
  <si>
    <t>INT-10414</t>
  </si>
  <si>
    <t>Relayed - 12/04/17, 0820 Colgate-Smartville#2 relayed, tested OK. Narrows PH#2 separated on trouble; MOM Narrows#2-60/21kV xfmr (CEMO=3,970); weather clear; B-G fault 9 mi from Colgate PH near 008/098, +/-1 mi; 0823 NarrowsPH #2 paralleled; patrolled structures 7/86 -10/119 with no cause or damage found</t>
  </si>
  <si>
    <t>INT-10417</t>
  </si>
  <si>
    <t xml:space="preserve"> 008/098</t>
  </si>
  <si>
    <t>Relayed - 12/04/17, 0955 Colgate-Alleghany relayed, tested NG; SUS ColumbiaHill (CESO=1,140; CMIN=277,665), PikeCity (438; 279,444) &amp; Alleghany (1,236; 557,040); weather cloudy; 0959 Colgate-CH manually tested OK, restoring CH; no ED back ties available; personnel being sent to start up local gen to restore Alleghany, ETA 1 hr; B-C-G fault 2.6 mi from CH twd PC near 007/202, +/-2 mi; 1355 to 1834 CH-Alleghany cleared to repair ET-WD bet poles 8/233-234 due to tree failure; 2034 CH-Allegheny returned to service restoring PC &amp; Alleghany; CAP ER=114070316</t>
  </si>
  <si>
    <t>INT-10418</t>
  </si>
  <si>
    <t xml:space="preserve"> 007/202</t>
  </si>
  <si>
    <t>Forced - 12/04/17, 1032 to 1203 Fulton-Calistoga (Fulton to Calistoga JCT) forced out to safely remove tree close to line bet poles 2/2-3; no customers interrupted</t>
  </si>
  <si>
    <t>T17-016062</t>
  </si>
  <si>
    <t>Relayed - 12/04/17, 1044 Colgate-GrassValley relayed, tested OK; MOM GrassValley (CEMO=3,456); windy; A-G fault 13.3 mi from Colgate PH near 012/320 (check GrassValley SW), -1 mi; patrolled structures 11/260-12/320 with no cause or damage found</t>
  </si>
  <si>
    <t>INT-10419</t>
  </si>
  <si>
    <t xml:space="preserve"> 012/320</t>
  </si>
  <si>
    <t>Forced - 12/06/17, 0639 KernOil-Witco 115kV open-ended after KernOil CB-152 forced out due to NG breaker oil actuator; no customers interrupted; 12/07/17, 1246 Kern Oil CB 152 returned to service after replacing oil pump</t>
  </si>
  <si>
    <t>T17-016097</t>
  </si>
  <si>
    <t>Forced - 12/06/17, 1253 to 1533 Atlantic-GoldHill 230kV open-ended after GH CB-212 forced out due to repair loose wire on PT bet SW-213 &amp; breaker; no customers interrupted; CAP ER=114067289</t>
  </si>
  <si>
    <t>T17-016106</t>
  </si>
  <si>
    <t>Relayed - 12/06/17, 1634 Kingsburg-Lemoore relayed, tested OK; MOM Hardwick (CEMO=1,001); weather clear; B-G evolves into B-C-G (multi-terminal line) fault 0.1 mi from ArmstrongSS near structure 18/6 or 2.3 mi west from HanfordSS near structure :2/6, +/-2 mi; patrol found no cause, no damage</t>
  </si>
  <si>
    <t>INT-10423</t>
  </si>
  <si>
    <t xml:space="preserve"> 018/006</t>
  </si>
  <si>
    <t>Relayed - 12/06/17, 2110 Smartville-Nicolaus#1 relayed, tested OK; MOM Wheatland (CEMO=3,317) &amp; Beale AFB; weather windy; patrol from 3/70 to 10/200 found no cause, no damage</t>
  </si>
  <si>
    <t>INT-10424</t>
  </si>
  <si>
    <t>Relayed - 12/07/17, 0709 SanBenito-Hollister relayed, tested OK; no customer interruption; weather clear; found flashed insulators at 7/140, will replace via LCN process</t>
  </si>
  <si>
    <t>INT-10426</t>
  </si>
  <si>
    <t>Scheduled - 12/07/17, 1157 RM-TM#2-500kV removed from service  to INSTALL UNDERVOLTAGE RELAY ON CAP # 4 CONTROLLER AT ROUND; COI limited to 3,000MW n2s &amp; 3,580MW s2n (no change); sched rtn 12/08; 12/08/17, 2217 RM-TM#2 returned to service; COI available for 4,800MW n2s &amp; 3,580MW s2n (no change)</t>
  </si>
  <si>
    <t>T17-012612</t>
  </si>
  <si>
    <t>Forced - 12/07/17, 1220 to 1439 Helm-StroudSS open-ended after Helm CB-22 forced out due to replace air compressor; no customers interrupted</t>
  </si>
  <si>
    <t>T17-016119</t>
  </si>
  <si>
    <t>Forced - 12/08/17, 0401 Pittsburg-Clayton#4 open-ended after Clayton CB-122 forced out from scheduled work due to NG closing coil; ETOR  12/11/17</t>
  </si>
  <si>
    <t>T17-014159</t>
  </si>
  <si>
    <t>Relayed - 12/08/17, 0656 Stan-Man#2-115kV relayed, tested OK; no customers interrupted; weather clear; B-G fault 31 mi from Stanislaus PH near structure 31/185, +/-2 mi; patrol found 3 structures w/ bird nests, LCN created to remove</t>
  </si>
  <si>
    <t>INT-10429</t>
  </si>
  <si>
    <t xml:space="preserve"> 031/185</t>
  </si>
  <si>
    <t>Forced - 12/09/17, 1251 Vaca-Tesla 500kV forced out to prepare for return to service of Vaca-Tesla 500kV line series CAP BK#2, segment#1 at Vaca; no additional COI limitations; ETOR 12/10; 12/10/17, 1610 Vaca-Tesla returned to service; CAP ER=114082703</t>
  </si>
  <si>
    <t>T17-015980</t>
  </si>
  <si>
    <t>Relayed - 12/09/17, 1835 Sonoma-Pueblo relayed, tested OK due to 12kV (Napa 1105) UB trouble near structure 11/13; on the trouble Napa 60kV bus sect E &amp; 60/12kV BK2 relayed, tested NG; SUS Napa 60/12kV BK2 (CESO=4,167; CMIN=644,693); weather clear; 1844 Napa 60kV bus sect E &amp; 60/12kV BK2 energized after reports of low side (12kV) trouble w/ equipment safely isolated; A-G fault 7.3 mi from Pueblo twd Sonoma near structure 011/013, +/-1 mi; patrol found burn marks on UB Napa 1105 between 11/6-17, no damage to OH ET; CAP ER=114082899</t>
  </si>
  <si>
    <t>INT-10434</t>
  </si>
  <si>
    <t>Forced - 12/11/17, 1117 to 1130 Sobrante-Grizzly-Claremont#1 open-ended after Grizzly CB-132 forced out for customer work; no customers interrupted</t>
  </si>
  <si>
    <t>T17-016164</t>
  </si>
  <si>
    <t>Relayed - 12/11/17, 1324 Centerville-TM-Oroville relayed, tested OK; MOM ClarkRoad (CEMO=1,438); weather clear; C-G (multi-terminal line) fault 1 mi from MioceneJct twd Centerville PH near structure 16/324 or 0.1 mi from MioceneJct twd Oroville near structure 17/346, +/-2 mi; patrol found evidence of bird contact at structure 21/424</t>
  </si>
  <si>
    <t>INT-10440</t>
  </si>
  <si>
    <t xml:space="preserve"> 016/324</t>
  </si>
  <si>
    <t>Forced - 12/11/17, 1333 Cottonwood-Delevan#2-230kV open ended after Cottonwood CB-232 forced out to repair hydraulic pump; no customers interrupted, no voltage/loading issues; ETOR 12/22; 12/14/17, 1424 Cottonwood CB-232 returned to service normal</t>
  </si>
  <si>
    <t>T17-016167</t>
  </si>
  <si>
    <t>Relayed - 12/11/17, 1844 Midway-WR#2-230kV relayed, tested OK; MOM WindGap PumpingPlant "KYC" &amp; "KYD" 230/13.2kV xfmrs (1), BuenaVista PP#2-230/13.2kV xfmr (1) &amp; WheelerRidge PP#2-230/13.2kV xfmr; weather clear; C-G fault 10.9 mi from Midway near twr 11/52, +/-1.0 mi; plan to install cameras on line scheduled for next week as this line has relayed several times this year (suspect bird activity); patrol found flashed insulators at twr 9/46 due to bird contamination; LCN created</t>
  </si>
  <si>
    <t>INT-10442</t>
  </si>
  <si>
    <t xml:space="preserve"> 011/052</t>
  </si>
  <si>
    <t>Forced - 12/12/17, 0855 to 0907 Sobrante-Grizzly-Claremont#2-115kV open-ended after Grizzly CB-142 forced out for customer work; no customers interrupted</t>
  </si>
  <si>
    <t>T17-016165</t>
  </si>
  <si>
    <t>Relayed - 12/13/17, 0846 Stanislaus-Man#2 relayed, tested OK; no customers interrupted; weather clear; B-G fault 22 mi from Stanislaus PH near 22/129, +/-3 mi; air patrol found nothing except birds’ nests similar to what was reported a few days ago – will be removing nests along entire line</t>
  </si>
  <si>
    <t>INT-10451</t>
  </si>
  <si>
    <t xml:space="preserve"> 022/129</t>
  </si>
  <si>
    <t xml:space="preserve">Forced - 12/13/17, 0930 to 1152 Wilson-Merced#2 open ended after Wilson CB-142 forced out due to repair breaker roller mechanism; no customers interrupted, no load or kV concerns; </t>
  </si>
  <si>
    <t>T17-016209</t>
  </si>
  <si>
    <t>Relayed - 12/14/17, 0651 Kearney-Kerman open-ended after Kerman CB-42 tripped, did not reclose by autos; SUS Kerman#2-70/12kV xfmr (CESO=8,565; CMIN=761,668) due to ongoing work at Kerman to install new SW-85 &amp; peripheral board on BK1 (TAFW #T17-003661); weather clear; 0928 Kerman CB-52 closed energizing Kerman 70kV bus &amp; restoring Kerman#2-70/12kV xfmr; 1021 to 1346 Fresno Waste Water to Kerman cleared to repair 1 phase of gunshot damaged &amp; 1 phase of ET-WD bet 3/6-7; CAP ER=114105882</t>
  </si>
  <si>
    <t>INT-10453</t>
  </si>
  <si>
    <t>Forced - 12/14/17, 1048 Nicolaus CB-62 forced out de-energizing Nicolaus-WilkinsSlough due to suspected single phasing; SUS District 1001 Metering &amp; Carnack; 1351 line normal after crews repaired partially open District 2047 SW-49, restoring District 1001 Metering &amp; Carnack</t>
  </si>
  <si>
    <t>INT-10455</t>
  </si>
  <si>
    <t>Relayed - 12/16/17, 0752 Fulton-Calistoga relayed, did not test (line in Red Flag Warning Area, reclosing disabled); SUS Calistoga (CESO=3,542; CMIN=402,106); weather windy; A-C fault 35 mi from Fulton or 6.7 mi from Calistoga twd MiddletownJct near 006/008, +/-3 mi; 0848 Fulton to CalistogaJCT energized, restoring Calistoga; 1354 to 1726 Middletown to Calistoga JCT cleared to remove tree from (undamaged) conductor bet poles :3/7 &amp; :3/8; CAP ER=114121305</t>
  </si>
  <si>
    <t>INT-10459</t>
  </si>
  <si>
    <t xml:space="preserve"> 006/008</t>
  </si>
  <si>
    <t>Relayed - 12/16/17, 0814 RioOso-Lincoln 115kV open-ended after Lincoln CB-112 relayed, reclosed on autos; Sierra Pacific cogen separated; no customers interrupted; weather windy; A-B-C fault 11.5 mi from RioOso (based on relay event from RioOso only, trouble calling into Lincoln relays) near 11/194 (patrol tap to SPI as well), +/-1 mi; entire line patrolled, no cause or damage found; System Protection reports protection operated as expected due to fault at either Sierra Pacific or the tap line to it</t>
  </si>
  <si>
    <t>INT-10458</t>
  </si>
  <si>
    <t xml:space="preserve"> 011/194</t>
  </si>
  <si>
    <t>Forced - 12/16/17, 0827 Dixon-Vaca#2 forced out due to open jumper on line side of Batavia SW-45; SIS Batavia &amp; MainePrairie; weather windy; 0939 to 1306 Cache Slough Tap to Batavia JCT cleared to repair the open jumper; 0943 Dixon-Vaca#2 returned to service restoring Batavia &amp; MainePrairie</t>
  </si>
  <si>
    <t>T17-016295</t>
  </si>
  <si>
    <t xml:space="preserve">Relayed - 12/16/17, 1347 &amp; 1404  MV-Burns relayed, tested OK; Burns-LS #1 &amp; #2 de-energized; MOM BigBasin (CEMO=3,922), PtMoretti (1,068), Crusher, LoneStar &amp; Burns; weather windy; lines subsequently relayed to lock out at 1405; at A-B fault 5.7 mi from MontaVista near 05/48, +/-0.5 mi; </t>
  </si>
  <si>
    <t>INT-10461b</t>
  </si>
  <si>
    <t>INT-10461c</t>
  </si>
  <si>
    <t xml:space="preserve">Relayed - 12/16/17, 1347 &amp; 1404  MV-Burns relayed, tested OK; Burns-LS #1 &amp; #2 de-energized; MOM BigBasin (CEMO=3,922), PtMoretti (1,068), Crusher, LoneStar &amp; Burns (28); weather windy; lines subsequently relayed to lock out at 1405; at A-B fault 5.7 mi from MontaVista near 05/48, +/-0.5 mi; </t>
  </si>
  <si>
    <t>INT-10461a</t>
  </si>
  <si>
    <t xml:space="preserve"> 005/048</t>
  </si>
  <si>
    <t>INT-10462b</t>
  </si>
  <si>
    <t>INT-10462c</t>
  </si>
  <si>
    <t>INT-10462a</t>
  </si>
  <si>
    <t>Relayed - 12/16/17, 1405 MV-Burns relayed, tested NG (after relaying, tested OK 2x earlier at 1347 &amp; 1404); Burns-LS #1 &amp; #2 de-energized; SUS BigBasin (CESO=3,922; CMIN=946,643), PtMoretti (1,068; 582,060), Crusher, LoneStar &amp; Burns; weather windy; A-B fault 5.7 mi from MontaVista near 05/48, +/-0.5 mi; 1831 MV-Burns returned normal, patrol found no trouble; 1834 Burns-LS #1 &amp; #2 normal</t>
  </si>
  <si>
    <t>INT-10463b</t>
  </si>
  <si>
    <t>INT-10463c</t>
  </si>
  <si>
    <t>Relayed - 12/16/17, 1405 MV-Burns relayed, tested NG (after relaying, tested OK 2x earlier at 1347 &amp; 1404); Burns-LS #1 &amp; #2 de-energized; SUS BigBasin (CESO=3,922; CMIN=946,643), PtMoretti (1,068; 582,060), Crusher, LoneStar &amp; Burns (28; 784); weather windy; A-B fault 5.7 mi from MontaVista near 05/48, +/-0.5 mi; 1831 MV-Burns returned normal, patrol found no trouble; 1834 Burns-LS #1 &amp; #2 normal</t>
  </si>
  <si>
    <t>INT-10463a</t>
  </si>
  <si>
    <t>Forced - 12/18/17, 2013 Moraga-Oakland#3-115kV open-ended after Moraga CB-632 forced out per O.E. rec due to reduced system reliability due to communication equipment trouble; no customers interrupted; 12/19/17, 1111 Moraga-Oakland#3 returned to service</t>
  </si>
  <si>
    <t>T17-016310a</t>
  </si>
  <si>
    <t>Forced - 12/18/17, 2014 Moraga-Oakland#4-115kV open-ended after Moraga CB 642 forced out per O.E. rec due to reduced system reliability due to communication equipment trouble; no customers interrupted; 12/19/17, 1112 Moraga-Oakland#4 returned to service</t>
  </si>
  <si>
    <t>T17-016310b</t>
  </si>
  <si>
    <t>Scheduled - 12/19/17, 0841 Gates 500/230kV BK11 removed from service to INSTALL NEW CCVTs ON GATES BK 11 ABC &amp; PERFORM OVERHAUL ON GATES REACTOR CBs; P15 limited to: LBN=Pbase+IRAS, LBS=Pbase+IRAS-900MW &amp; MWN=Pbase+IRAS-300MW; sched rtn 12/28; 12/28/17, 1102 Gates BK11 returned to service; P15 limited to: LBN=Pbase+IRAS, LBS=Pbase+IRAS &amp; MWN+Pbase+IRAS</t>
  </si>
  <si>
    <t>T17-014496</t>
  </si>
  <si>
    <t>Forced - 12/19/17, 1315 to 1510 Nicolaus-WilkinsSlough (District 1500 JCT to District 108 JCT) forced out to replace center phase bottle on Dist 2047 JCT SW-49 &amp; make switch adjustments; SUS Rough and Ready Pumping Stn (Dist 108) &amp; El Dorado Pumping Stn (Dist 2047)</t>
  </si>
  <si>
    <t>T17-013759</t>
  </si>
  <si>
    <t>Relayed - 12/19/17, 1611 Midway-WR#2 relayed, tested OK; MOM Buena Vista Pumping Plant, Wheeler Ridge Pumping Plant &amp; Wind Gap Pumping Plant KYC and KYD-230/13.2kV transformers; weather clear; C-G fault 10.4 mi from Midway twr 10/49, +/-1.0 mi; flashed insulators found at structure 9/47, LCN created to replace; due to repeated momentary outages on this and the #1 circuit, cameras are now installed at structures 9/44, 9/46 &amp; 10/51</t>
  </si>
  <si>
    <t>INT-10468</t>
  </si>
  <si>
    <t>Forced - 12/20/17, 0903 to 0915 Sobrante-Grizzly-Claremont#1 open-ended after Grizzly CBs 132 &amp; 152 forced out per customer request; no customers interrupted</t>
  </si>
  <si>
    <t>T17-016334</t>
  </si>
  <si>
    <t>Relayed - 12/20/17, 1452 Gates-TL relayed, tested NG; AvenalPark, SandDrag &amp; SunCity separated; SUS KettlemanHills (CESO=1,039; CMIN=64,418), Avenal (1,946; 120,652) &amp; ChevronPipeline Kettleman; weather clear; A-B evolved to 3 Phase (multi-terminal line) fault 0.3 mi from Chevron JCT twd TL near 16/13 or 0.2 mi s/o Chevron JCT on tap line to Chevron near 0/4 or 0.1 mi from Avenal near 5/4, +/-2 mi; 1554 Gates to Kettleman JCT energized restoring KettlemanHills, Avenal, AvenalPark, SunCity, SandDrag &amp; ChevronPipeline Kettleman; 1651 to 2349 Kettleman JCT to Tulare Lake cleared for crews to replace burnt pole 17/5; mylar balloon contacted line as well as under build Tulare Lake 1104 (CESO=409; CMIN=191,773) resulting in pole fire (no ground fire); CAP ER=114120494</t>
  </si>
  <si>
    <t>INT-10472</t>
  </si>
  <si>
    <t xml:space="preserve"> 016/013</t>
  </si>
  <si>
    <t>Relayed - 12/20/17, 1922 Merced#1 relayed, manually tested NG; SUS ElNido Biomass; weather clear; C-G fault 6.5 mi from Merced near 006/006, +/-4 mi; 2214 line cleared to repair 1 phase of ET-WD bet poles 7/3-4 also wrapped around ElNido 1104 (CESO=470; CMIN=85,091); 12/21, 0224 line normal; CAP ER=114120620</t>
  </si>
  <si>
    <t>INT-10474</t>
  </si>
  <si>
    <t xml:space="preserve"> 006/006</t>
  </si>
  <si>
    <t>Relayed - 12/22/17, 0845 Bridgeville-Cottonwood relayed, did not test; SUS LowGap (CESO=745; CMIN=19,370), Wildwood (146; 22,776) &amp; ForestGlen; light snow; 0851 line manually tested NG; 0911 Bridgeville to LowGap tested OK restoring Low Gap; 1121 Cottonwood to Wildwood tested OK restoring Wildwood; C-G fault 5.3 mi from Wildwood to ForestGlen near 047/360, +/-1 mi; 1124 Wildwood to Forest Glen cleared to repair ET-WD near pole 46/357; 12/23/17, 0009 Wildwood to Forest Glen tested OK restoring ForestGlen after replacing 200' of single phase conductor &amp; installing 2 new wire press sleeves bet poles 46/357-358; 0016 line normal; CAP ER=114131251</t>
  </si>
  <si>
    <t>INT-10480</t>
  </si>
  <si>
    <t xml:space="preserve"> 047/360</t>
  </si>
  <si>
    <t>Scheduled - 12/27/17, 0846 to 1552 MBPP #2-230kV bus sect E &amp; MB-SolarSS#2-230kV removed from service to ADJUST MORRO BAY SW-529; P15 limited to: LBN=Pbase+IRAS, LBS=Pbase+IRAS-1,650MW &amp; MWN=Pbase+IRAS-650MW</t>
  </si>
  <si>
    <t>T17-014617</t>
  </si>
  <si>
    <t>Relayed - 12/27/17, 1049 SM-Martin#4-115kV relayed, tested OK; MOM Burlingame (CEMO=7,699); weather clear; B-G fault 6.7 mi from Martin near structures 005/040 - 005/041, +/-1.5 mi; patrol +/- 20 structures on each side of fault location found nothing</t>
  </si>
  <si>
    <t>INT-10484</t>
  </si>
  <si>
    <t xml:space="preserve"> 005/040</t>
  </si>
  <si>
    <t>Scheduled - 12/28/17, 1054 to 1254 Table Mountain 500/230kV BK1 removed from service to SETUP FOR THE TEST PROGRAM FOR 1301 &amp; 1305 REACTORS ON T17-015437; COI limited to 4,718MW n2s &amp; 3,580MW s2n</t>
  </si>
  <si>
    <t>T17-015367</t>
  </si>
  <si>
    <t>Ext Cont-car pole</t>
  </si>
  <si>
    <t>Forced - 01/01/18, 0753 to 1746 Caruthers-Lemoore NAS-Camden (Camden to Camden JCT) forced out to replace broken pole 017/004 hit by car; no customers interrupted due to ET, however Camden 1104 under build at this site had FNL=0411 &amp; CESO=889 &amp; CMIN=94,271 per ILIS 18-0002821; no report of injuries; CAP ER=114143073</t>
  </si>
  <si>
    <t>T18-002474</t>
  </si>
  <si>
    <t>Equip Fail-structure-line</t>
  </si>
  <si>
    <t>Forced - 01/02/18, 0833 to 1515 Philo JCT-Elk (Philo JCT to Philo) forced out to relocate structure 018/011 due to unstable hillside footing; no customers interrupted</t>
  </si>
  <si>
    <t>T18-002476</t>
  </si>
  <si>
    <t>Animal-ground</t>
  </si>
  <si>
    <t>Forced - 01/02/18, 1316 to 1328 Cascade-Cottonwood (Cascade to Oregon Trail JCT) forced out per DO request to open Oregon Trail SW-185 due to single phasing condition on Oregon Trail #2-115/12kV xfmr; SUS Oregon Trail #2-115/12kV transformer (CESO=2,799; CMIN=415,738); cause was squirrel contact inside Oregon Trail substation per 18-0002995 -- BLOWN STA BK BLEW HIGH SIDE BK FUSE ON BK2 &amp; FLASHED INSULATOR ON 1104/1; CAP ER=114147541</t>
  </si>
  <si>
    <t>T18-002489</t>
  </si>
  <si>
    <t>Forced - 01/02/18, 2044 to 2106 Cascade-Cottonwood (Cascade to Oregon Trail JCT) forced out per DO request to close Oregon Trail SW-185 dead; switch was opened earlier in day to address single phase condition at Oregon Trail sub after squirrel contact inside station; CAP ER=114147541</t>
  </si>
  <si>
    <t>T18-002489a</t>
  </si>
  <si>
    <t>Unk-patrol found nothing</t>
  </si>
  <si>
    <t>Relayed - 01/03/18, 0051 Gates-Midway 230kV relayed, tested OK; no customers interrupted; weather clear; C-G fault 27 mi from Gates near structure 27/132 (couple of miles south of Utica Ave next to I-5), +/-3 mi; patrol found no cause, no damage</t>
  </si>
  <si>
    <t>INT-10490</t>
  </si>
  <si>
    <t>027/132</t>
  </si>
  <si>
    <t>Other-customer/ IPP caused</t>
  </si>
  <si>
    <t>Forced - 01/03/18, 0839 to 1156 Banta Carbona 60kV tap (Manteca #1) forced out for customer work; SUS Banta Carbona</t>
  </si>
  <si>
    <t>T18-002512</t>
  </si>
  <si>
    <t>Animal-bird</t>
  </si>
  <si>
    <t>Relayed - 01/04/18, 0025 TM-Vaca 500kV relayed, tested OK; RAS initiated as designed; no customers interrupted; rain &amp; unusual number of starlings in area that apparently caused the relay; TM series CAP BK#3 segments #1 &amp; #2 internally bypassed; TM-Tesla 500kV line series CAP BK#4 segments #1&amp;#2 at Table internally bypassed; electrician found no trouble on both series CAP BKs; 0328 TM-Vaca 500kV line series CAP BK#3 segments #1&amp;#2 at Table returned to service; 0331 TM-Tesla 500kV line series CAP BK#4 segment#2 returned to service; Protection reports B-G close-in fault to Table Mt, line single pole tripped, reclosed successfully, +/-1.0 mi; 01/05/18, 0654 to 1450 TM-Tesla 500kV line series CAP BK#4 at Table forced out to repair broken spring latch on segment#1 series CAP BK; CAP ER=114159225</t>
  </si>
  <si>
    <t>INT-10491</t>
  </si>
  <si>
    <t>At TM</t>
  </si>
  <si>
    <t>Disaster-fire</t>
  </si>
  <si>
    <t>Forced - 01/04/18, 1748 Sonoma-Pueblo forced out to replace burnt poles 4/14 &amp; 5/16 (burnt from Napa/Sonoma fires last October); no customers interrupted; 01/05/18, 0925 to 1825 line cleared to replace NG poles 4/14 &amp; 5/16</t>
  </si>
  <si>
    <t>T18-002696</t>
  </si>
  <si>
    <t>Equip Fail-connector/ hardware</t>
  </si>
  <si>
    <t>Relayed - 01/04/18, 2051 Almendra JCT-Nicolaus relayed, tested OK; MOM Tudor (CEMO=627) &amp; Barry (1,093); weather clear; A-B-C fault 8.6 mi from E-Nicolaus near 16/334, +/-1.0 mi; line subsequently forced out due to single phasing at Barry &amp; to repair open jumper at 024/492; CAP ER=114155063</t>
  </si>
  <si>
    <t>INT-10493</t>
  </si>
  <si>
    <t>016/334</t>
  </si>
  <si>
    <t>Forced - 01/04/18, 2102 Almendra JCT-Nicolaus forced out due to single phasing at Barry; SUS Barry (CESO=1,093; CMIN=186,599) &amp; Tudor (628; 101,736); weather clear; 2300 report of guy wire in line just outside of E-Nicolaus twd Tudor; 2325 Almendra JCT to Tudor returned to service restoring Barry; 2352 Tudor restored; 01/05/18, 0147 E-Nicolaus to Tudor cleared to repair open "C" phase jumper at vertical dead-end structure 024/492 - wrong sized connector found, several others replaced; 0527 line returned normal; CAP ER=114155063</t>
  </si>
  <si>
    <t>T18-002697</t>
  </si>
  <si>
    <t>Tree-failure</t>
  </si>
  <si>
    <t>Relayed - 01/04/18, 2144 PV-Willits relayed, tested NG; no customers interrupted; weather cloudy; A-C fault 4.97 mi from Willits twd PotterValley PH near 007/005, +/-1 mi; 01/05/17, 0547 line cleared to repair broken pole 007/006 due to contact from fallen oak tree &amp; 1 span of floating conductor at pole 007/005; 1822 line normal; CAP ER=114175963</t>
  </si>
  <si>
    <t>T18-002698</t>
  </si>
  <si>
    <t>Relayed - 01/05/18, 0140 Manteca #1 relayed, tested OK; MOM Banta Carbona &amp; Westley (CEMO=1,693); weather partly cloudy; C-G fault 2.2 mi from Manteca near 2/37, +/-2.0 mi; ground patrol found no cause, no damage</t>
  </si>
  <si>
    <t>INT-10495</t>
  </si>
  <si>
    <t>002/037</t>
  </si>
  <si>
    <t>Relayed - 01/05/18, 0545 Vierra-Tracy-Kasson relayed, tested OK; MOM Howland Road; weather cloudy; B-C fault 1.2 mi from Kasson on Tracy-Kasson Tap section near structure 001/002, +/-1 mi; line subsequently forced out to replace leaning pole 001/003 due to car pole accident that also affected Banta 1102 under build per ILIS report 18-0003767; CAP ER=114157518</t>
  </si>
  <si>
    <t>INT-10497</t>
  </si>
  <si>
    <t>001/002</t>
  </si>
  <si>
    <t>Forced - 01/05/18, 0715 to 1727 Vierra-Tracy-Kasson (Kasson to Tracy) forced out to replace leaning pole 001/003 due to car pole accident that also affected Banta 1102 under build per ILIS report 18-0003767; no customers interrupted (other than 12kV under build, i.e., CESO=190 &amp; CMIN=11,630); CAP ER=114157518</t>
  </si>
  <si>
    <t>T18-002700</t>
  </si>
  <si>
    <t>Equip Fail-insulator-line</t>
  </si>
  <si>
    <t>Relayed - 01/05/18, 1711 Tesla-StocktonCogen JCT 115kV relayed, tested OK; MOM Thermal Energy (offline), Ripon Cogen (offline) &amp; Tesla Motors; weather cloudy; A-G &amp; C-G fault 10.4 mi from Tesla near 10/9, +/-2.0 mi; line again relayed, tested NG 42 mins later; line subsequently forced out to effect repairs; CAP ER=114176020</t>
  </si>
  <si>
    <t>INT-10500</t>
  </si>
  <si>
    <t>Relayed - 01/05/18, 1753 Tesla-StocktonCogen JCT relayed, tested NG; SUS ThermalEnergy (offline), Ripon Cogen (offline) &amp; Tesla Motors; weather cloudy; A-G &amp; C-G fault 10.4 mi from Tesla near 10/9, +/-2.0 mi; 2029 Stockton Cogen to Tesla Motors JCT returned to service restoring Tesla Motors; 2123 Tesla to LammersRd returned to service restoring Thermal Energy; 2216 LammersRd to Tesla Motors JCT cleared to repair downed pole 14/6 in wet &amp; difficult to access area; 01/06/18, 1957 line returned to normal service restoring Ripon Cogen after replacing broken pole 014/006 &amp; 2 phases of ET-WD bet poles 014/005-006 &amp; 014/006-007; CAP ER=114176020</t>
  </si>
  <si>
    <t>INT-10501</t>
  </si>
  <si>
    <t>Equip Fail-other-station</t>
  </si>
  <si>
    <t>Forced - 01/05/18, 1756 Atlantic-GoldHill forced out from scheduled work for carrier relay testing to install new ccvt at GH; no customers interrupted; 01/06/18, 1938 line returned to service</t>
  </si>
  <si>
    <t>T18-000796</t>
  </si>
  <si>
    <t>Relayed - 01/06/18, 0434 Tesla-LB#1-500kV relayed, tested OK; RAS initiated as designed; no customers interrupted; rain; Tesla CB-722 did not parallel automatically, was closed via SCADA -- CAP ER=114238628 created by Sys Prot; C-G fault 16.7 mi from Tesla near twr 17/074, +/-1.0 mi; air patrolled entire line &amp; flashed insulators – actually soot – found at various locs bet 31/141 thru 45/230 (~15 locations) – doesn’t match fault location, however, so another patrol will be conducted; follow up patrol still found nothing at fault loc provided by Prot</t>
  </si>
  <si>
    <t>INT-10502</t>
  </si>
  <si>
    <t>017/074</t>
  </si>
  <si>
    <t xml:space="preserve">Relayed - 01/07/18, 1957 Exchequer-Legrand relayed, tested OK; no customers interrupted; weather partly cloudy; A-G fault 22.5 mi from LeGrand near 6/6, +/-2 mi; </t>
  </si>
  <si>
    <t>INT-10503</t>
  </si>
  <si>
    <t xml:space="preserve">Relayed - 01/08/18, 0312 Exchequer-LeGrand relayed, tested OK; no customers interrupted; rain; A-G fault 6.15 mi from Exchequer PH near 005/008, +/- 2mi; </t>
  </si>
  <si>
    <t>INT-10505</t>
  </si>
  <si>
    <t>005/008</t>
  </si>
  <si>
    <t>Relayed - 01/08/18, 0537, 0606, 0810 &amp; 0915 SanRamon-Radum relayed, tested OK; MOM E-Dublin BART; rain; B-G fault 2.85 mi from SR near 002/068, +/-1 mi; line relayed again at 0942, but CB set on manual so line did not test; subsequently repairs made to E-Dublin BART Jct SW-39 per CAP ER=114175588</t>
  </si>
  <si>
    <t>INT-10506</t>
  </si>
  <si>
    <t>002/068</t>
  </si>
  <si>
    <t>INT-10507</t>
  </si>
  <si>
    <t>INT-10508</t>
  </si>
  <si>
    <t>INT-10508a</t>
  </si>
  <si>
    <t>Relayed - 01/08/18, 0942 SanRamon-Radum relayed, did not test due to CBs on manual (line had relayed, tested OK 4x earlier in day); SUS E-Dublin BART; rain; line to remain out due to blown center phase insulator on E-Dublin BART JCT SW-39 (located at pole 3/85); 1130 line cleared to replace center phase insulator on E-Dublin BART JCT SW-39 (KPFMD); 1752 line returned to service restoring E-Dublin BART; suspect that the rain coupled with contamination from the adjacent landscape supply yard led to insulator fail; CAP ER=114175588</t>
  </si>
  <si>
    <t>INT-10508b</t>
  </si>
  <si>
    <t>Forced - 01/08/18, 1325 to 1523 Exchequer-LeGrand forced out after having relayed, tested OK 2x earlier to replace 3 flashed insulators at pole 18/8; no customers interrupted; CAP ER=114163079</t>
  </si>
  <si>
    <t>T18-002819</t>
  </si>
  <si>
    <t>Relayed - 01/08/18, 2015 TM-Tesla 500kV relayed, tested OK; no customers interrupted; rain; B-G  fault 0 mi from Table, +/-2.0 mi; 2023 line forced out for safety due to suspected fire on series CAP BK#4 at Table; ongoing starling infestation &amp; waste contamination coupled with the rain suspected cause of fire</t>
  </si>
  <si>
    <t>INT-10513</t>
  </si>
  <si>
    <t>Equip Fail-reactive equipment</t>
  </si>
  <si>
    <t>Forced - 01/08/18, 2023 TM-Tesla 500kV forced out for safety due to suspected fire on series CAP BK#4 at Table; RAS initiated as designed; TM-Vaca 500kV line series CAP BK#3, segments #1&amp;#2 at Table internally bypassed due to fire; 2342 TM-Tesla series CAP BK#4, segment #1 &amp; #2 at Table cleared for inspection, no ETOR; 01/09/18, 0129 TM-Vaca 500kV line series CAP BK#3, segments #1 &amp; #2 at Table cleared for inspection due to fire; ongoing starling infestation &amp; waste contamination coupled with the rain suspected cause of fire; no ETOR; 0206 TM-Tesla 500kV returned to service; 0921 TM-Tesla 500kV line series CAP BK#2, segments #1&amp;#2 at Tesla returned to service</t>
  </si>
  <si>
    <t>INT-10513a</t>
  </si>
  <si>
    <t>Relayed - 01/08/18, 2313 AdobeSS-Lamont 115kV open-ended after AdobeSS CBs 1122 &amp; 1132 tripped, reclosed by automatics; there was a simultaneous trip of Weedpatch CB-52 that open ended WheelerRidge-Weedpatch 70kV;  no customers interrupted; rain; C-G fault 5.00  mi from LAMONT twd ADOBE SS near 013/077, +/-3 mi; revised fault location=C-G fault 11.9 mi from AdobeSS near pole 013/171, +/-1.0 mi; full line patrol found no cause, no damage (Note: these 115kV &amp; 70kV share the same RoW for certain sections, but not at the fault locations provided); CAP ER=114216865</t>
  </si>
  <si>
    <t>INT-10515a</t>
  </si>
  <si>
    <t>013/077</t>
  </si>
  <si>
    <t>Relayed - 01/08/18, 2313 WheelerRidge-Weedpatch 70kV open-ended after Weedpatch CB-52 tripped, reclosed by automatics; no customers interrupted; rain; per Sys Protection, possible out of section trip linked to AdobeSS-Lamont coincident momentary; per CAP ER=114216865, these two circuits share the same RoW for ~9 miles &amp; are therefore heavily mutually coupled - Sys Prot does not account for such coupling in its current relay settings</t>
  </si>
  <si>
    <t>INT-10515b</t>
  </si>
  <si>
    <t>Relayed - 01/09/18, 0033 Divide-Cabrillo#1 relayed, tested OK; MOM Surf; rain; A-G (multi-terminal line) fault 2.0 mi from Surf Tap near 2/34 or 1.4 mi LompocJct near 14/187, +/-1.0 mi; found @ 1/25 on Surf Tap number of eucalyptus tree branches on conductor</t>
  </si>
  <si>
    <t>INT-10516</t>
  </si>
  <si>
    <t>002/034</t>
  </si>
  <si>
    <t xml:space="preserve">Relayed - 01/09/18, 0509 Midsun-Midway relayed, tested OK; MOM Cymric Cogen, Texaco North Midway &amp; Chevron North Midway; weather cloudy; B-G fault 0.92 mi from Midsun SS near pole 17/198, +/-1.0 mi; </t>
  </si>
  <si>
    <t>INT-10517</t>
  </si>
  <si>
    <t>017/198</t>
  </si>
  <si>
    <t>Relayed - 01/09/18, 0523 Midsun-Midway relayed, tested NG; SUS Cymric Cogen, Texaco North Midway &amp; Chevron North Midway; weather cloudy; 0729 Midway to Cymric manually tested OK; 0742 Midsun to Cymric manually tested OK restoring Cymric, Texaco North Midway &amp; Chevron North Midway; B-G fault 0.92 mi from Midsun SS near pole 17/198, +/-1.0 mi; 0803 line normal; patrol found no cause, no damage</t>
  </si>
  <si>
    <t>INT-10518</t>
  </si>
  <si>
    <t>Relayed - 01/09/18, 0533 Herdlyn-Tracy 70kV relayed, did not test as designed; Vasco-Herdlyn &amp; Herdlyn-Balfour deenergized. SUS Herdlyn (CESO=1,283; CMIN=154,311), Middle River (243; 23,347), Westside, McDonald Island &amp; Tosco PP; rain; Protection unable to detect phases involved in fault, 2.0 mi from Herdlyn near 02/40 (corresponds w/ reported car-pole just outside Tracy sub); 0537 line manually tested NG; 0658 Herdlyn-Balfour returned to service restoring Westside, McD Island &amp; MiddleRiver; 0758 to 2310 Herdlyn-Tracy (Tracy to Herdlyn) cleared to replace pole 0/13 caused by car-pole; 0700 Herdlyn energized; 0707 Vasco-Herdlyn returned to service restoring TOSCO PP; CAP ER=114176309</t>
  </si>
  <si>
    <t>INT-10519a</t>
  </si>
  <si>
    <t>INT-10519</t>
  </si>
  <si>
    <t>002/040</t>
  </si>
  <si>
    <t>INT-10519b</t>
  </si>
  <si>
    <t xml:space="preserve">Relayed - 01/09/18, 1929 Divide-Cabrillo#2 relayed, tested NG; SUS Purisima (CESO=3,210; CMIN=194,273) &amp; Manville; MOM City of Lompoc; rain; no SCADA, ~1 hr for personnel to arrive &amp; manually xfr Purisima to alt source; B-C fault 2.5 mi from Cabrillo near 4/57, +/-1.0 mi; 2149 Purisima restored via alt source; Manville to remain out until tap restored; 01/10/18, 0055 to 1447 Manville Tap cleared to replace rotten pole 4/61 (last treated in 2014) &amp; 2 phases of ET-WD CAP ER=114196571  </t>
  </si>
  <si>
    <t>INT-10521</t>
  </si>
  <si>
    <t xml:space="preserve">Relayed - 01/09/18, 2001 Stanislaus-Manteca#2 relayed, tested OK; no customers interrupted; rain; C-G fault 9.7 mi from Manteca (near Avena) near 43/275, +/-3 mi; </t>
  </si>
  <si>
    <t>INT-10522</t>
  </si>
  <si>
    <t>043/275</t>
  </si>
  <si>
    <t>Relayed - 01/10/18, 0805 Cottonwood 230/115kV BK-1 relayed, tested OK; no customers interrupted; weather clear, repeat event from 11/28/17; bank subsequently forced out to investigate further; CAP ER=114034935</t>
  </si>
  <si>
    <t>INT-10523</t>
  </si>
  <si>
    <t>Forced - 01/10/18, 1442 Cottonwood 230/115kV BK-1 forced out per request from Protection to investigate false tripping of bank earlier today; ETOR 01/16/18 due to control wiring compromised (insulation chewed thru) by squirrel infestation; 01/16/18, 1450 Cottonwood BK-1 returned to service after replacing trip device wiring; CAP ER= 114034935</t>
  </si>
  <si>
    <t>T18-002970</t>
  </si>
  <si>
    <t>Relayed - 01/10/18, 2014 Mendo-Willits-FtBragg relayed, did not test; no customers interrupted; rain; 2021 line manually tested OK; B-C fault 28.6 mi from Mendo twd FB near 28/7, +/-2 mi; next day @ 1305 field reports 80' fir tree contacted line bet structures 026/008-009 on FB to McGuireMill; no damage to line or equipment found; Mendo CB-52 forced out 2 days later to investigate reclose capability - ultimately replaced NG line UV relay</t>
  </si>
  <si>
    <t>INT-10525</t>
  </si>
  <si>
    <t>028/007</t>
  </si>
  <si>
    <t>Other-load control</t>
  </si>
  <si>
    <t>Forced - 01/11/18, 1915 to 2109 ColgatePH-ColgateSS 60kV open-ended after ColgateSS CB-82 opened per O.E. recommendation for load &amp; direction checks for Palermo CB-32 test program</t>
  </si>
  <si>
    <t>T17-015421</t>
  </si>
  <si>
    <t>Relayed - 01/12/18, 0847 Cottonwood#1 60kV relayed, tested OK due to avian contact at pole 0/2A, flashed insulators to be replaced via LCN; MOM Gerber (CEMO=1,793) &amp; LouisianaPacific; weather clear; A-G fault 0.1 mi from Cottonwood Sub near pole 000/001B, +/-0.5 mi</t>
  </si>
  <si>
    <t>INT-10527</t>
  </si>
  <si>
    <t>000/01B</t>
  </si>
  <si>
    <t>Relayed - 01/12/18, 1252 Tesla-Salado-Manteca 115kV relayed, tested OK; MOM IngramCreek; weather clear; C-G fault 5.8 mi from Manteca near A35/300, +/-5 mi</t>
  </si>
  <si>
    <t>INT-10530</t>
  </si>
  <si>
    <t>A35/300</t>
  </si>
  <si>
    <t>Forced - 01/12/18, 1340 to 2140 Tesla-Salado-Manteca 115kV (Manteca to Ingram Creek) forced out to replace broken pole A34/296 hit by car</t>
  </si>
  <si>
    <t>T18-003126</t>
  </si>
  <si>
    <t>Cntmn-animal waste</t>
  </si>
  <si>
    <t>Relayed - 01/14/18, 0717 Tesla-SchulteSS#1-115kV relayed, tested OK; MOM AEC; weather cloudy; B-G fault 5.3 mi from Tesla near 5/38, +/-1 mi; bird's nest found at structure 4/34, appears barbed wire from nest caused relay; other nests found as well, will be removed</t>
  </si>
  <si>
    <t>INT-10531</t>
  </si>
  <si>
    <t>005/038</t>
  </si>
  <si>
    <t>Relayed - 01/15/18, 1336 Keswick-Trinity relayed, tested OK; MOM French Gulch (CEMO=333); rain; C-G fault 7.5 mi from Lewiston to FrenchGulch near 15/191, +/-2 mi; patrol found flashed &amp; broken insulators at structure 16/200, LCN created to replace</t>
  </si>
  <si>
    <t>INT-10533</t>
  </si>
  <si>
    <t>015/191</t>
  </si>
  <si>
    <t>Other-scheduled-approved</t>
  </si>
  <si>
    <t>Scheduled - 01/16/18, 0938 LB 500/230kV BK-1 removed from service for LOS BANOS 1301, 1302, 1303 &amp; 1304 ANNUAL OVERHAULS &amp; REACTORS ANNUAL INSPECTION &amp; WEED CONTROL; P15 limited to: LBN=Pbase+IRAS, LBN=Pbase+IRAS-220MW &amp; MWN=Pbase+IRAS; sched rtn 01/19; 01/19/18, 0954 LB 500/230kV BK-1 returned to service; P15 limited to: LBN=Pbase+IRAS, LBS=Pbase+IRAS &amp; MWN=Pbase+IRAS</t>
  </si>
  <si>
    <t>T18-000220</t>
  </si>
  <si>
    <t>Relayed - 01/16/18, 1824 Fulton-Molino-Cotati relayed, tested NG; SUS Sonoma Landfill (cogen) &amp; Laguna Waste H2O Plant; MOM Molino (CEMO=16,729) &amp; Cotati (12,085); weather clear; A-G fault 6.2 mi from Fulton near structure 006/105 towards Cotati or A006/105 twd Molino, +/-1.0 mi; 2042 Cotati to StoneyPt Jct energized restoring Sonoma Landfill &amp; Laguna Waste H2O; 01/17/18, 0310 line normal, replaced pole 007/117 damaged by car</t>
  </si>
  <si>
    <t>INT-10536</t>
  </si>
  <si>
    <t>006/105</t>
  </si>
  <si>
    <t>Work Procedure Error</t>
  </si>
  <si>
    <t>Work Procedure-inattention or carelessness</t>
  </si>
  <si>
    <t>Relayed - 01/17/18, 0858 EssexJct-Orick relayed, tested OK; MOM Trinidad (CEMO=1,487), BigLagoon (147) &amp; Orick (354); weather clear; A-B fault 5.6 mi from EssexJct near structure 5/8, +/-1 mi; PG&amp;E tree crew working in area caused nearby redwood to uproot &amp; make contact at 5/4 while working on nearby tree (deemed preventable HPE by VM); CAP ER=114243227</t>
  </si>
  <si>
    <t>INT-10537</t>
  </si>
  <si>
    <t>ETL.1895</t>
  </si>
  <si>
    <t>Forced - 01/17/18, 1124 to 1141 Woodward-Shepherd 115kV forced out per SDCC request to replace pole 6/12 damaged by car; no customers interrupted; CAP ER=114228740</t>
  </si>
  <si>
    <t>T18-003254</t>
  </si>
  <si>
    <t>Relayed - 01/17/18, 1427 Merced-MercedFalls 70kV relayed, tested OK; no customers interrupted; weather clear; B-G fault 7.5 mi from Merced twd MercedFalls near structure 007/007, +/-2 mi; patrol found dead hawk at base of pole 9/3… newer wood pole double vertical w/ under build</t>
  </si>
  <si>
    <t>INT-10543</t>
  </si>
  <si>
    <t>007/007</t>
  </si>
  <si>
    <t>Equip Fail-switch-line</t>
  </si>
  <si>
    <t>Relayed - 01/18/18, 1022 Davis MOAS-325 tripped open de-energizing UC Davis #2-115kV Tap (taps off Brighton-Davis); no customers interrupted; weather cloudy; 1306 Davis MOAS-325 closed &amp; de-coupled after patrol found no trouble energizing UCD#2 tap</t>
  </si>
  <si>
    <t>INT-10548</t>
  </si>
  <si>
    <t>Relayed - 01/19/18, 0135 Lakeville#1 relayed, tested OK; MOM Dunbar (CEMO=6,022); weather clear; C-G fault 3.0 mi from Lakeville twd Dunbar near 003/042, +/-1 mi; patrolled from 1/21 to 5/0, no cause found</t>
  </si>
  <si>
    <t>INT-10551</t>
  </si>
  <si>
    <t>Equip Fail-conductor</t>
  </si>
  <si>
    <t>Forced - 01/20/18, 0329 to 2051 Oleum-NTower-Christie forced out due to NG conductor bet twrs 4/30-31; no customers interrupted; this is follow up from the ET wire down outage across Highway 4 that occurred in 2016 (July 24, event ID=12351)</t>
  </si>
  <si>
    <t>T18-003383</t>
  </si>
  <si>
    <t>Relayed - 01/20/18, 0517 MercedFalls-Exchequer relayed, tested OK; MOM McSwain PH (offline); rain; B-G (multi-terminal line) fault 0.63 mi from McSwain tap twd Exchequer PH near 013/003 or 0.11 mi from McSwain tap toward McSwain PH near 001/006, +/-2 mi; patrol found flashed insulator at 11/6</t>
  </si>
  <si>
    <t>INT-10555</t>
  </si>
  <si>
    <t>Forced - 01/20/18, 1104 to 1253 Pittsburg-Martinez#2 open-ended after Martinez CB-162 opened per OE recommendation for Martinez CB-142 load &amp; direction checks; no customers interrupted</t>
  </si>
  <si>
    <t>T18-001625</t>
  </si>
  <si>
    <t>Relayed - 01/21/18, 0733 Moss Landing-Del Monte #2 relayed, tested OK; no customers interrupted; weather clear; C-G fault 1.5 mi from Moss near 01/010, +/-1.0 mi; line forced out next day to replace flashed insulators at 1/12; CAP ER=114242217</t>
  </si>
  <si>
    <t>INT-10573</t>
  </si>
  <si>
    <t>Relayed - 01/21/18, 1235 Exchequer-Yosemite relayed, tested OK; MOM BearValley (CEMO=2,509), Yosemite, IndianFlat (602), ArchRock &amp; SaxonCreek; weather clear; A-G (multi-terminal line) fault 0.04 mi from MARIPOSA twd BRICEBURG JCT near 007/019 (just outside Mariposa sub) or 11.28 mi from SAXON CREEK SUB twd INDIAN FLAT near 033/187, +/-3 mi; air patrol of entire line found no cause, no damage</t>
  </si>
  <si>
    <t>INT-10574</t>
  </si>
  <si>
    <t>007/019</t>
  </si>
  <si>
    <t>Weather-snow/ ice</t>
  </si>
  <si>
    <t>Relayed - 01/21/18, 1856, 1953 &amp; 2004 Bridgeville-Cottonwood relayed, tested OK; MOM LowGap (CEMO=745), ForestGlen &amp; Wildwood; rain; B-T fault 41.48 mi from Bridgeville near 43/342, +/-3.0 mi; ground patrol found nothing; air patrol to follow -- found at 43/342 &amp; 43/343 snow load on branches at mid-span causing contact -- VM requested to investigate further &amp; mitigate accordingly</t>
  </si>
  <si>
    <t>INT-10578</t>
  </si>
  <si>
    <t>B</t>
  </si>
  <si>
    <t>043/342</t>
  </si>
  <si>
    <t>INT-10579</t>
  </si>
  <si>
    <t>INT-10580</t>
  </si>
  <si>
    <t>Forced - 01/22/18, 1126 to 1600 MossLanding-DelMonte#2 forced out to repair flashed insulators (non-ceramic) at structure 001/012; no customers interrupted; CAP ER=114241217</t>
  </si>
  <si>
    <t>T18-003477</t>
  </si>
  <si>
    <t>Tree-3rd party</t>
  </si>
  <si>
    <t>Relayed - 01/22/18, 1502 Trinity-MapleCreek relayed, tested NG; SUS BigBar, GrouseCreek, BigCreek (offline), Hyampom &amp; Ridge Cabin; snow; 1512 Trinity to Big Bar JCT manually tested OK restoring BigBar; 1515 BigBar JCT to MC manually tested NG; B-C-G fault 4.2 mi from MC near 49/13, +/-1 mi; found 6-8 feet long x 1" diameter fir branch in line at wood pole 049/012; 1823 BigBar JCT to MC returned to service, removed branch dropped by Heli-Dunn tree trimmers in area while clearing side limbs with Heli-Saw on a reliability project; no damage to conductor or structure; CAP ER=114244504</t>
  </si>
  <si>
    <t>INT-10591</t>
  </si>
  <si>
    <t>049/013</t>
  </si>
  <si>
    <t>ETL.2604</t>
  </si>
  <si>
    <t>Scheduled - 01/23/18, 0509 to 2017 Gates-MustangSS#1 removed from service to reroute fiber optics wire at twr 0/4; P15 limited to: LBN=Pbase+IRAS, LBS=Pbase +IRAS-750MW &amp; MWN=Pbase +IRAS-500MW</t>
  </si>
  <si>
    <t>T18-000400</t>
  </si>
  <si>
    <t>Scheduled - 01/23/18, 0527 to 1944 Gates-Midway 230kV removed from service to reroute fiber optics wire at twr 0/3B; P15 available for: LBN=Pbase+IRAS, LBS=Pbase+IRAS &amp; MWN=Pbase+IRAS</t>
  </si>
  <si>
    <t>T18-000399</t>
  </si>
  <si>
    <t>Forced - 01/23/18, 1113 to 1631 Fulton-Calistoga (StHelenaJct to CalistogaJct) forced out after detailed patrol to repair broken guy wire at pole 004/002 &amp; broken tie wrap at pole 006/006; no customers interrupted</t>
  </si>
  <si>
    <t>T18-003533</t>
  </si>
  <si>
    <t>Equip Fail-PT</t>
  </si>
  <si>
    <t>Relayed - 01/23/18, 1222 SanMateo-HillsdaleJct relayed, tested OK; MOM Beresford (CEMO=3,710) &amp; Hillsdale (4,425); weather clear; C-G fault 1.5 mi from SM near 001/025, +/-1.0 mi; C-phase PT exploded on Beresford SW-87; line subsequently forced out to repair Beresford SW-87 damaged by blown PT; CAP ER=114244355</t>
  </si>
  <si>
    <t>INT-10596</t>
  </si>
  <si>
    <t>001/025</t>
  </si>
  <si>
    <t>Forced - 01/23/18, 1558 SanMateo-HillsdaleJct (San Mateo to Beresford) forced out to repair damaged Beresford SW-87 caused by failed PT; no customers interrupted; 01/24/18, 0312 line returned to service after repairing Beresford SW-87; blown PT sent to ATS for evaluation &amp; to be replaced when parts are available; CAP ER=114244355</t>
  </si>
  <si>
    <t>T18-003576</t>
  </si>
  <si>
    <t>Relayed - 01/24/18, 0329 CHSS-Salinas-Soledad#1 relayed, tested OK; no customers interrupted; weather clear; A-G fault 6.0 mi from Soledad near 21/108, +/-1.0 mi; line subsequently forced out to replace flashed insulator at tower 26/135; CAP ER=114249104</t>
  </si>
  <si>
    <t>INT-10604</t>
  </si>
  <si>
    <t>021/108</t>
  </si>
  <si>
    <t>Forced - 01/24/18, 1411 to 1800 CHCSS-Salinas-Soledad#1 (NatividadSS to Soledad) forced out to replace flashed insulators at tower 26/135; no customers interrupted, line had relayed, tested OK earlier at 0329; CAP ER=114249104</t>
  </si>
  <si>
    <t>T18-003651</t>
  </si>
  <si>
    <t>Relayed - 01/24/18, 1534 MV-Burns relayed, tested OK; on the trouble Burns-LS #1 &amp; #2 de-energized; MOM BigBasin (CEMO=4,109), Burns (28), PtMoretti (1,073), Crusher &amp; LoneStarDavenport; rain; B-G fault 3.32 mi from MontaVista near structure 03/29, +/-0.5 mi; patrol found no cause, no damage</t>
  </si>
  <si>
    <t>INT-10607b</t>
  </si>
  <si>
    <t>003/029</t>
  </si>
  <si>
    <t>INT-10607c</t>
  </si>
  <si>
    <t>INT-10607a</t>
  </si>
  <si>
    <t>Relayed - 01/24/18, 2052 Bowman 60kV tap (Drum-Spaulding) relayed, manually tested OK; Haypress &amp; Bowman PHs separated on trouble; heavy snow; A-B fault 10.8 mi from Drum (fault on customer owned tap)</t>
  </si>
  <si>
    <t>Tap</t>
  </si>
  <si>
    <t>Relayed - 01/25/18, 0123 Spaulding#3-Spaulding#1 relayed, did not test as designed; 0126 line manually tested OK; MOM Spaulding#3 PH (offline); heavy snow; C-A fault 0.5 mi from Spaulding#1 PH near structure 0/11, +/-0.3 mi; patrolled entire line, no cause &amp; no damage found</t>
  </si>
  <si>
    <t>INT-10610</t>
  </si>
  <si>
    <t>Relayed - 01/25/18, 0907 HC#1-Westwood relayed, tested OK; MOM MEGA (offline), Bogard (CEMO=9) &amp; HallsFlat; weather clear; B-C evolved to A-B-C-G fault at Mega PH near structure 010/203 or 2.5 mi from HallsFlat twd Bogard near structure 22/422, +/-2.5 mi; patrol found downed tree at structure 23/455, no damage to facilities</t>
  </si>
  <si>
    <t>INT-10612</t>
  </si>
  <si>
    <t>010/203</t>
  </si>
  <si>
    <t>Relayed - 01/25/18, 1207 Vaca-LambieSS 230kV relayed, tested OK; no customers interrupted; rain; C-G fault 4.2 mi from VacaDixon near structure 4/27, +/-1 mi; patrolled 0/7 to 5/37 w/ no cause found, no damage</t>
  </si>
  <si>
    <t>INT-10617</t>
  </si>
  <si>
    <t>Other-distribution caused</t>
  </si>
  <si>
    <t>Relayed - 01/25/18, 2015 Drum-GV-Weimar relayed, tested OK; MOM BonnieNook (CEMO=1,042), CapeHorn &amp; ShadyGlen (3,569); Rollins PH separated on the trouble; rain/snow; C-G fault 3.3 mi from Drum PH near structure 3/77, +/-1 mi; patrolled from structures 0/20 to 4/105 no cause found; ED had broken xarm on under build which is suspected cause</t>
  </si>
  <si>
    <t>INT-10623</t>
  </si>
  <si>
    <t>003/077</t>
  </si>
  <si>
    <t>Relayed - 01/26/18, 0955 Mendota-SJ-Helm relayed, tested NG; SUS MendotaBiomass, Cal-Renew Solar, Adams E-Solar, Westland, Wesix, Giffen (CESO=390; CMIN=52,618), Giffen PV &amp; Burford PV; weather clear; 1006 Helm to AdamsEastJct manually tested NG; 1007 Mendota to AdamsEastJct returned to service restoring MendotaBiomass, Cal-Renew Solar &amp; AdamsE-Solar; 1141 Helm to AdamsEastJct returned to service restoring Westland &amp; Wesix; B-G (multi-terminal line) fault 0.5 mi north from Giffen on Giffen Tap near 4/6 or 0.1 mi from LevisJct twd GiffenJct near 14/6 or 1.3 mi from Westlands twd WESIX near 2/4, +/-2 mi; 1147 to 1605 Giffen tap cleared to repair ET-WD bet poles 4/8-9; 1611 Giffen &amp; Giffen PV restored; 1644 Giffen-Burford forced out due to NG lightning arrestor at Giffen SW-7435; 2046 line returned to service after crew cut lightning arrestor in the clear restoring Burford PV; CAP ER=114253569</t>
  </si>
  <si>
    <t>INT-10627</t>
  </si>
  <si>
    <t>004/006</t>
  </si>
  <si>
    <t>Relayed - 01/26/18, 2058 HumboldtBay-RioDellJct relayed, tested OK; MOM EelRiver (CEMO=1,598) &amp; Newburg (6,630); rain; C-G fault 0.1 mi from EelRiver near 2/4, +/-0.5 mi; car pole at 2/3</t>
  </si>
  <si>
    <t>INT-10628</t>
  </si>
  <si>
    <t>002/004</t>
  </si>
  <si>
    <t>Relayed - 01/27/18, 1843 Pit#1-McArthur relayed, tested OK; relayed &amp; tested NG 2 mins later; MOM McArthur (CEMO=1,748); weather cloudy; A-B-C-G fault at McArthur near 07/104, +/-1 mi; subsequent TLINE patrol found evidence of bird contact at 4/61; CAP ER=114254569</t>
  </si>
  <si>
    <t>INT-10629a</t>
  </si>
  <si>
    <t>007/104</t>
  </si>
  <si>
    <t>Relayed - 01/27/18, 1845 Pit#1-McArthur relayed, tested NG after it had relayed, tested OK 2 mins earlier; SUS McArthur (CESO=1,748; CMIN=294,481); weather cloudy; 2138 line returned to service after station inspection &amp; line patrol found no cause, no damage; A-B-C-G fault at McArthur near 07/104, +/-1 mi; subsequent TLINE patrol found evidence of bird contact at 4/61; CAP ER=114254569</t>
  </si>
  <si>
    <t>INT-10629b</t>
  </si>
  <si>
    <t>Relayed - 01/31/18, 1006  ValleySprings-Clay relayed, tested OK, remained open-ended at Clay due to autos not properly re-adjusted at Clay to accommodate scheduled work at Martell sub (CB-32 exercise); on the trouble Clay-Martel de-energized; SUS Clay (CESO=3,139; CMIN=70,488), Ione (742; 11,872), MuleCreek, Martell (4,744; 116,300) &amp; Oleta (2,700; 51,295); MOM Pardee PH (offline) &amp; BuenaVista Biomass (offline); weather clear; 1019 Clay CB-6022 closed restoring Clay#1-60/12kV xfmr &amp; VS-Clay normal; 1020 Clay#2-60/12kV xfmr restored; 1021 Clay CB-6032 closed restoring Clay-Martell &amp; Oleta, Ione &amp; MuleCreek; 1022 Martell CB-22 closed by automatics restoring Martell; B-C fault 3.0 mi from VS near 03/41, +/-1mi; bird kill &amp; flashed post insulator at 3/44, LCN created to replace insulators; CAP ER=114266622</t>
  </si>
  <si>
    <t>INT-10635b</t>
  </si>
  <si>
    <t>INT-10635a</t>
  </si>
  <si>
    <t>003/041</t>
  </si>
  <si>
    <t>Relayed - 02/01/18, 1126 MV-Wolfe 115kV relayed, did not test by design; no customers interrupted; weather clear; C-G fault 2.2 mi from MontaVista near twr 000/006, +/-0.5 mi; 1411 patrol of OH found no trouble; UG reports no trouble found; 1413 line manually tested NG; 1631 line manually tested OK after no trouble found; 1633 line returned normal</t>
  </si>
  <si>
    <t>INT-10634</t>
  </si>
  <si>
    <t>000/006</t>
  </si>
  <si>
    <t>Relayed - 02/03/18, 0526 CHCSS-Salinas-Soledad#1 relayed, tested OK; no customers interrupted; weather clear; A-G fault 6.2 mi from Soledad near structure :020/106, +/-2.5 mi; flashed insulator found at structure :20/105, LCN created to replace; similar insulator failure at :29/135 a couple of weeks ago</t>
  </si>
  <si>
    <t>INT-10639</t>
  </si>
  <si>
    <t>:020/106</t>
  </si>
  <si>
    <t>Other-scheduled-extended</t>
  </si>
  <si>
    <t>Forced - 02/03/18, 0642 DelMar-Atlantic#2 (TaylorJct-Atlantic) forced out to re-sag conductor bet poles 2/77-78; this re-sag work was part of an earlier scheduled clearance; no customers interrupted; ETOR 02/04/18</t>
  </si>
  <si>
    <t>T18-004188</t>
  </si>
  <si>
    <t>Relayed - 02/04/18, 0707 Kingsburg-Corcoran#1 relayed, tested OK &amp; remained open ended at Corcoran as designed; MOM Fresno Freshwater Plant; weather clear; A-G fault 7.0 mi from Kingsburg near structure 17/132, +/-2 mi; 0718 Corcoran CB-122 manually closed returning line to service normal; flashed insulator found at tower 17/134, LCN created to replace; line subsequently relayed, tested OK again on 03/09/18 &amp; was forced out same day at 1300 to replace same flashed insulator; CAP ER=114400177</t>
  </si>
  <si>
    <t>INT-10642</t>
  </si>
  <si>
    <t>017/132</t>
  </si>
  <si>
    <t>ETL.4030</t>
  </si>
  <si>
    <t>TRIMBLE-SAN JOSE B</t>
  </si>
  <si>
    <t>Ext Cont-vandalism</t>
  </si>
  <si>
    <t>Relayed - 02/04/18, 1342 Trimble-SanJoseB open ended after SanJoseB CB-122 found in manual trip; no customers interrupted; no loading or voltage concerns; 1510 station electrician on site at SanJose 'B' reports SanJose PD was on station &amp; had chased off an intruder who had manually opened CB-122 &amp; accessed cable trenches; no apparent damage to company property; station investigation ongoing; Corp Security &amp; applicable WECC authorities notified; 1525 SanJose 'B' CB-122 closed returning line normal; CAP=114274155</t>
  </si>
  <si>
    <t>INT-10643</t>
  </si>
  <si>
    <t>Other-generation caused</t>
  </si>
  <si>
    <t>Relayed - 02/06/18, 1215 to 1221 Caribou-TM open ended &amp; Caribou 230kV bus &amp; Caribou 230/13.8kV BK-9 de-energized after Caribou CB-252 was inadvertently opened while switching was being performed by generation personnel to clear BK-9 for scheduled work; no customers interrupted; 1221 line normal restoring Caribou 230kV bus &amp; BK-9; CAP ER=114282030</t>
  </si>
  <si>
    <t>INT-10645</t>
  </si>
  <si>
    <t>Scheduled - 02/07/18, 0741 Palermo-Colgate 230kV removed from service for NERC MITIGATION ON COLGATE-RIO OSO 230KV BETWEEN TOWERS C0/04 &amp; C14/65; COI limited to 3,700MW n2s, remains 3,580MW s2n; scheduled return 02/08; 02/08/18, 2209 line returned to service; COI available for 4,329MW n2s, remains 3,580MW s2n</t>
  </si>
  <si>
    <t>T17-015878</t>
  </si>
  <si>
    <t>Forced - 02/07/18, 0802 to 1637 Exchequer-LeGrand forced out to replace 2-pole structure 6/3 (installed in 1924); no customers interrupted; structure had been scheduled to be replaced 02/20/18, but decision made to expedite replacement given its deterioration; CAP ER=114282309</t>
  </si>
  <si>
    <t>T18-003805</t>
  </si>
  <si>
    <t>Scheduled - 02/07/18, 0841 Colgate-RioOso 230kV removed from service for NERC MITIGATION ON COLGATE-RIO OSO 230KV BETWEEN TOWERS C0/04 &amp; C14/65; no additional COI de-rates; scheduled return 02/08; 02/08/18, 1936 line returned to service</t>
  </si>
  <si>
    <t>T17-015879</t>
  </si>
  <si>
    <t>Equip Fail-switch-station</t>
  </si>
  <si>
    <t>Forced - 02/07/18, 1600 Cottonwood CB-132 forced out from scheduled work (replacement of insulators on Trinity-Cottonwood at structures 21/152 &amp; 21/158, T18-001464) to repair broken bolt on A phase on Cottonwood SW-133; open ends the already de-energized Trinity-Cottonwood 115kV; no customers interrupted; 02/08/18, 1533 Cottonwood CB-132 returned to service</t>
  </si>
  <si>
    <t>T18-001464</t>
  </si>
  <si>
    <t>Equip Fail-insulator-station</t>
  </si>
  <si>
    <t>Relayed - 02/07/18, 1801 Bellota#2-115kV bus relayed, tested OK; on the trouble Bellota#2-230/115kV xfmr open ended on high side, Bellota-Riverbank-Melones &amp; StocktonA-Lockeford-Bellota#2 open-ended at Bellota &amp; StocktonA-Lockeford-Bellota#1 open ended out of section at Lockeford; no customers interrupted; weather clear; B-G fault at Bellota 115kV bus #2; further inspection found flashed insulators at Bellota CBs 140/160 which were forced out 2 days later to replace; CAP ER=114288798</t>
  </si>
  <si>
    <t>INT-10649a</t>
  </si>
  <si>
    <t>Bus #2</t>
  </si>
  <si>
    <t>INT-10649c</t>
  </si>
  <si>
    <t>INT-10649b</t>
  </si>
  <si>
    <t>BK2_TE</t>
  </si>
  <si>
    <t>Scheduled - 02/08/18, 0730 to 1444 Tesla #2-500/230kV BK-2 removed from service for ANNUAL INSPECTION ON TESLA 1301 - 1302 - 1303 &amp; 1304 REACTORS</t>
  </si>
  <si>
    <t>T18-000301</t>
  </si>
  <si>
    <t>Relayed - 02/08/18, 1333 Dinuba-Orosi relayed, tested OK; MOM Dinuba (CEMO=6,556) &amp; StoneCorral (1,795); weather clear; multi-terminal line, B-G fault 1.9 mi south from StoneCorral Jct twd StoneCorral near 1/16 or 2.3 mi west from StoneCorral Jct twd Dinuba near 14/7, +/-2 mi (some fault impedance); patrol of entire line found no cause, no damage; 2nd patrol on 02/13 found dead eagle at pole 14/8 with flashed insulator &amp; conductor; CAP ER=114306772</t>
  </si>
  <si>
    <t>INT-10653</t>
  </si>
  <si>
    <t>Equip Fail-circuit breaker</t>
  </si>
  <si>
    <t>Forced - 02/08/18, 1358 to 1645 Cascade-Benton-Deschutes open ended after Cascade CB-42 forced out to repair air compressor; no customers interrupted</t>
  </si>
  <si>
    <t>T18-004357</t>
  </si>
  <si>
    <t>Forced - 02/09/18, 0706 to 1329 StocktonA-Lockeford-Bellota#2 &amp; Bellota-Riverbank-MelonesSS 115kV lines open-ended after Bellota #1-115KV bus, CB 140 &amp; 160 forced out to replace failed insulators on Bellota CB-140 &amp; 160 T-taps; no customers interrupted; follow up on trouble from two days ago; CAP ER=114288798</t>
  </si>
  <si>
    <t>T18-004362a</t>
  </si>
  <si>
    <t>T18-004362b</t>
  </si>
  <si>
    <t>Forced - 02/09/18, 0936 to 1353 OroLoma-Canal open-ended after Canal CB-32 forced out to fix compressor air leak; no customers interrupted</t>
  </si>
  <si>
    <t>T18-004384</t>
  </si>
  <si>
    <t>Relayed - 02/10/18, 1429 &amp; 1430 Cottonwood#1 relayed, tested OK; MOM Louisiana Pacific &amp; Gerber; windy multi-terminal line, A-C fault 2.54 mi from Gerber Jct to Corning near B27/272 or 0.85 mi from Gerber Jct to Gerber near BA25/236, +/-1 mi; CAP ER=114302480</t>
  </si>
  <si>
    <t>INT-10655a</t>
  </si>
  <si>
    <t>B27/272</t>
  </si>
  <si>
    <t>INT-10655b</t>
  </si>
  <si>
    <t>Relayed - 02/10/18, 1431 Cottonwood#1 relayed, did not test due to Cottonwood CB-12 on manual; SUS Louisiana Pacific &amp; Gerber; windy; multi-terminal line, A-C fault 2.54 mi from Gerber Jct to Corning near B27/272 or 0.85 mi from Gerber Jct to Gerber near BA25/236, +/-1 mi; 1738 Corning to Gerber Jct cleared to replace fire damaged pole B27/272; 1752 Cottonwood to Gerber Jct energized restoring Louisiana Pacific &amp; Gerber; 2110 line normal; CAP ER=114302480</t>
  </si>
  <si>
    <t>INT-10655c</t>
  </si>
  <si>
    <t>Forced - 02/11/18, 0404 to 1212 Borden-Coppermine (River Rock Jct to Coppermine) forced out due to car pole at 2/7; no customers interrupted; no ET-WD; per ILIS 18-0013199 FNL=0124 on Coppermine 1112 under build, CEMO=270, CMIN=17,292; CAP ER=114302356</t>
  </si>
  <si>
    <t>T18-004432</t>
  </si>
  <si>
    <t>Scheduled - 02/12/18, 0719 to 1759 Gates-Arco 230kV removed from service for SAFETY TO REPLACE POLE 16/14 ON GATES-TULARE LAKE 70KV; P15 limited to: LBN=Pbase+IRAS-1,190MW, LBS=Pbase+IRAS-300MW &amp; MWN=Pbase+IRAS</t>
  </si>
  <si>
    <t>T18-000877</t>
  </si>
  <si>
    <t>Scheduled - 02/12/18, 0730 Gates-Midway 230kV removed from service to TIE BREAKER INTO NEW B90 BUS DIFFERENTIAL; no additional P15 derate; scheduled return 02/17; 02/16/18, 1050 Gates-Midway returned to service. P15 available for: LBN=Pbase+IRAS, LBS=Pbase+IRAS &amp; MWN=Pbase+IRAS-300MW</t>
  </si>
  <si>
    <t>T18-000161</t>
  </si>
  <si>
    <t>Relayed - 02/14/18, 2239 Oro Loma-Canal #1 relayed, tested NG. 2240 Canal to Santa Rita JCT tested OK; MOM Santa Rita (CEMO=906); SUS Dos Palos (CESO=2,140; CMIN=25,680); wind; 2252 Oro Loma to Dos Palos JCT manually tested OK restoring Dos Palos (thanks to SCADA installation on SWs 57 &amp; 59 completed last December); A-C-G fault 11.38 mi from Oro Loma near 012/014, +/-0.5 mi; ET-WD (center phase, 3/0 Al) mid-span bet poles 12/18 &amp; 13/1 caused by eucalyptus tree failure; 02/15/18, 0752 line normal; CAP ER=114313507</t>
  </si>
  <si>
    <t>INT-10660</t>
  </si>
  <si>
    <t>012/014</t>
  </si>
  <si>
    <t>Relayed - 02/15/18, 0619 Kern-Tevis-Stockdale &amp; AdobeSS-Lamont relayed, did not test; 0627 both lines manually tested OK from Lamont CB-1412; MOM Stockdale #1 &amp; #4-115/12kV transformers (CEMO=47,716) &amp; Tevis  #1-115/21kV transformer (actually, sustained outage w/ CESO=7,451 &amp; CMIN=59,608); weather clear; C-G fault 4.04 mi from Lamont twd Arvin-Edison JCT near 014/082, +/-2 mi; 0627 to 1520 KernPP CB-232 forced out to repair air pressure switch; TLINE patrol in targeted area found no cause, no damage; CAP ER=114317170</t>
  </si>
  <si>
    <t>INT-10662b</t>
  </si>
  <si>
    <t>INT-10662a</t>
  </si>
  <si>
    <t>014/082</t>
  </si>
  <si>
    <t>Scheduled - 02/15/18, 0713 to 1545 Malin-RM#2-500kV removed from service to ESTABLISH A CLEARANCE ON ROUND MTN TERMINAL FOR PACWEST TO PERFORM INSULATOR REPAIR; COI limited to 3,850MW n2s &amp; 3,580MW s2n (no change)</t>
  </si>
  <si>
    <t>T18-004449</t>
  </si>
  <si>
    <t xml:space="preserve">Relayed - 02/15/18, 0734 Arco-PolonioPass PP 70kV relayed, tested OK; MOM DevilsDen, BlueStone &amp; Polonio PPs; weather clear; B-C fault 3.3 mi from Blue Stone PP twd Polino Pass PP near 16/280, +/-3 mi; </t>
  </si>
  <si>
    <t>INT-10663</t>
  </si>
  <si>
    <t>016/280</t>
  </si>
  <si>
    <t>Paul Sweet STATCOM</t>
  </si>
  <si>
    <t>Relayed - 02/16/18, 0257 PaulSweet STATCOM tripped offline; no customers interrupted; weather clear; 0545 Paul Sweet STATCOM returned to service after no trouble found; CAP ER=114318308</t>
  </si>
  <si>
    <t>INT-10666</t>
  </si>
  <si>
    <t>Relayed - 02/16/18, 0409 Tesla-StocktonCogen Jct relayed, tested OK; Ripon Cogen separated; MOM Tesla Motors &amp; ThermalEnergy (offline); weather clear; B-G fault 14.9 mi from Tesla near 14/011, +/-3 mi; 0418 Ripon Cogen paralleled; patrol reports no cause found, no damage to facilities</t>
  </si>
  <si>
    <t>INT-10667</t>
  </si>
  <si>
    <t>014/011</t>
  </si>
  <si>
    <t>ETL.2605</t>
  </si>
  <si>
    <t>GATES-MUSTANG SW STA #2</t>
  </si>
  <si>
    <t>Scheduled - 02/16/18, 0943 Gates-MustangSS#2-230kV removed from service TO OPEN MUSTANGSS#1 230KV BUS BET SW 2121 &amp; 2111 FOR NEW CB-2112 &amp; NEW SW-2113; no additional P15 de-rate; scheduled return 03/02; 03/02/18, 1208 Gates-MustangSS#2 returned to service; no additional P15 limitations</t>
  </si>
  <si>
    <t>T18-001362</t>
  </si>
  <si>
    <t>Forced - 02/17/18, 0936 MR-Fulton (Wohler JCT to Wohler) forced out due to wire arcing &amp; sparking at pole 0/5 on Wohler Tap; SUS Wohler; 1041 to 1258 Wohler JCT to Wohler cleared to re-attach conductor &amp; repair damaged insulator at &amp; re-frame pole 0/5; 1258 Wohler restored</t>
  </si>
  <si>
    <t>INT-10670</t>
  </si>
  <si>
    <t xml:space="preserve">Relayed - 02/19/18, 0051 &amp; 0555 Bridgeville-Garberville relayed, tested OK; MOM Fruitland (CEMO=1,031) &amp; FtSeward (337); rain; C-A fault 6.0 mi from Bridgeville near 6/0, +/-0.5 mi for 1st relay; C-A fault 18.5 mi from Bridgeville near 18/5, +/-1 mi for 2nd relay; caused by tree contact at poles 16/4 &amp; bet 5/17-18 </t>
  </si>
  <si>
    <t>INT-10671</t>
  </si>
  <si>
    <t>006/000</t>
  </si>
  <si>
    <t>INT-10673</t>
  </si>
  <si>
    <t>018/005</t>
  </si>
  <si>
    <t>Relayed - 02/19/18, 0421 Copus-OldRiver open-ended after Copus CB-42 tripped, did not reclose; SUS S-Kern PV (offline); weather clear, windy; 0458 line forced out due to single phasing condition; 0722 Copus to SanEmidioJct energized restoring S-Kern PV; 0831 to 1036 SanEmidioJct to OldRiver cleared to repair ET-WD bet poles 18/304-305 &amp; across Lakeview 1102 under build (CESO=46; CMIN=12,708); 1124 line returned normal; B-G fault 13 mi from Copus near 019/325, +/-1.5 mi; CAP ER=114321893  INT-10672  T18-004772</t>
  </si>
  <si>
    <t>INT-10672a</t>
  </si>
  <si>
    <t>019/325</t>
  </si>
  <si>
    <t>Relayed - 02/19/18, 0610 Glenn#1 relayed, tested NG; SUS StonyGorge (offline), ElkCreek (CESO=913; CMIN=198,121) &amp; WillowsA (CESO=3,180; CMIN=327,540); rain; 0631 line manually tested NG; awaiting personnel arrival to WillowsA SW-39 to close &amp; restore WillowsA; 0753 WillowsA restored via Cortina#4; C-G fault outside Orland near 006/116, +/-1 mi; 0835 to 1209 OrlandB-ElkCreek Jct cleared to repair ET-WD bet poles 1/130-131; cause of outage was broken wire on a single phase mid-span between poles 6/130 and 6/131; no splice at location and nothing fell into conductor, wire may have been damaged due to previously being an attachment point at old pole location; SUS Orland 'B' 1103 (CESO=2,063; CMIN=326,351); 0947 Elk Creek to WillowsA Jct energized restoring Elk Creek &amp; Stony Gorge; 1338 line normal   CAP ER=114322909 INT-10675 T18-004773</t>
  </si>
  <si>
    <t>INT-10675</t>
  </si>
  <si>
    <t>006/116</t>
  </si>
  <si>
    <t>Relayed - 02/19/18, 0715 &amp; 1005 Garberville-Laytonville relayed, tested OK; MOM Kekawaka cogen (offline); snow; A-B fault 6.7 mi from Garberville near 56/5, +/-1 mi for 1st relay; C-G fault 2.0 mi from Garberville near 61/0B, +/-2 mi for 2nd relay; no cause or damage found on patrol INT-10676 INT-10678</t>
  </si>
  <si>
    <t>INT-10676</t>
  </si>
  <si>
    <t>Relayed - 02/19/18, 0754 Garberville-Laytonville open ended after Garberville CB-42 tripped, reclosed by autos; no customer interruption; rain; A-G fault 3.0 mi from Garberville near 60/0, +/-2 mi;  no cause or damage found on patrol INT-10677</t>
  </si>
  <si>
    <t>INT-10677</t>
  </si>
  <si>
    <t>060/000</t>
  </si>
  <si>
    <t>INT-10678</t>
  </si>
  <si>
    <t>061/00B</t>
  </si>
  <si>
    <t>Ext Cont-foreign object</t>
  </si>
  <si>
    <t>Relayed - 02/19/18, 1012 StocktonA-Weber#2 relayed, tested OK; MOM Monarch (CEMO=1,772), Harding (4,082) &amp; StocktonAcres (822); weather clear; B-G fault 1.1 mi from StocktonA near 1/32, +/-0.5 mi; mylar balloon found at structure 1/38</t>
  </si>
  <si>
    <t>INT-10679</t>
  </si>
  <si>
    <t>Forced - 02/19/18, 2114 to 2152 RM-TM#1-500kV forced out to remove rope hanging from weather balloon in conductors bet 79/321-322; COI limited to 3,100MW n2s &amp; 3,582MW s2n; site made safe &amp; weather balloon remains wrapped in the bundled conductor &amp; poses no threat to the line at this time; crew to address situation tomorrow INT-10689 T18-004777</t>
  </si>
  <si>
    <t>T18-004777</t>
  </si>
  <si>
    <t>Relayed - 02/19/18, 2210 Pease-Harter relayed, tested NG; SUS Meridian (CESO=831; CMIN=79,034) &amp; Greenleaf II PP (offline); weather clear; 2228 Meridian restored; A-G fault 12.9 mi from Pease near 12/274, +/-2 mi; 02/20/18, 0032 Pease to AlmendraJct returned to service restoring Greenleaf II PP; 0115 to 0720 AlmendraJct to Meridian cleared to repair two sections of ET-WD on same phase bet A13/285 to A13/287 due to gunshot conductor; CAP ER=114324111</t>
  </si>
  <si>
    <t>INT-10686</t>
  </si>
  <si>
    <t>012/274</t>
  </si>
  <si>
    <t>Scheduled - 02/20/18, 0740 RM-Cttnwd#3 removed from service to replace SET A line relays at both ends; no additional COI limitations; scheduled return 02/22; 02/22/18, 1426 RM-Cottonwood#3 returned to service; no additional COI limitations</t>
  </si>
  <si>
    <t>T17-014360</t>
  </si>
  <si>
    <t>Relayed - 02/20/18, 0914 BirdsLandingSS-CoCoPP 230kV open-ended after BirdsLandingSS CBs 212 &amp; 312 tripped, re-closed by autos during scheduled relay testing; no customers interrupted</t>
  </si>
  <si>
    <t>INT-10691</t>
  </si>
  <si>
    <t>Scheduled - 02/20/18, 1010 to 1923 TM-Vaca 500kV removed from service to repair SC3 MOAS-513; COI limited to 4,000MW n2s &amp; 3,580MW s2n (no change).</t>
  </si>
  <si>
    <t>T18-004601</t>
  </si>
  <si>
    <t>Forced - 02/20/18, 1158 to 1959 Panoche-CalPeak-Starwood de-energized after Panoche CB-162 forced out due to NG closing spring; SUS Cal Peak-Panoche IPP &amp; Starwood Power Midway LLC; CAP ER=114326154</t>
  </si>
  <si>
    <t>T18-004817</t>
  </si>
  <si>
    <t>Relayed - 02/20/18, 1409 PV-Mendo relayed, tested OK; no customers interrupted; weather clear; C-G fault 4.99 mi from Mendo near 005/005, +/-1 mi; patrol found no cause, no damage</t>
  </si>
  <si>
    <t>INT-10692</t>
  </si>
  <si>
    <t>005/005</t>
  </si>
  <si>
    <t>Relayed - 02/20/18, 1517 Cortina#2 relayed, tested OK; Wadham Cogen separated; MOM ColusaJct (CEMO=855), Williams (2,626) &amp; Colusa (3,187); weather clear; B-G fault 4.6 mi from Meridian Jct twd WilkinsSloughJct (abnormal setup due to an on-going clearance) near structure 07/164; 2308 Wadham Cogen paralleled; patrol found flashed insulators at 8/173, LCN created to replace</t>
  </si>
  <si>
    <t>INT-10693</t>
  </si>
  <si>
    <t>007/164</t>
  </si>
  <si>
    <t>Relayed - 02/20/18, 1636 Cabrillo-SantaYnezSS relayed, tested NG; on the trouble Sisquoc-SantaYnezSS open ended at SYSS; SUS Buellton (CESO=4,465; CMIN=647,486); weather clear; 1659 SantaYnezSS to Buellton line tested NG; C-A fault 15.7 mi from Cabrillo near 01/24 on Buellton Tap, +/-0.0 mi; 1917 Buellton tap cleared to repair damaged 001/024 caused by car pole w/ both ED &amp; ET-WDs; 1919 Cabrillo-SYSS returned normal; 02/21/18, 0646 Buellton tap returned to service restoring Buellton; 0648 Cabrillo-SantaYnezSS returned to normal; CAP ER=11434663</t>
  </si>
  <si>
    <t>INT-10694</t>
  </si>
  <si>
    <t>001/024</t>
  </si>
  <si>
    <t>Relayed - 02/22/18, 0757 &amp; 0958 MidsunSS 115kV bus relayed, tested OK; on the trouble Midsun-Midway &amp; Fellows-Midsun open ended at MidsunSS; Midsun Cogen separated; no customers interrupted; weather clear; problems at Midsun Cogen</t>
  </si>
  <si>
    <t>INT-10695b</t>
  </si>
  <si>
    <t>INT-10695a</t>
  </si>
  <si>
    <t>INT-10697b</t>
  </si>
  <si>
    <t>INT-10697a</t>
  </si>
  <si>
    <t>Relayed - 02/23/18, 0557 Temblor-SLO relayed, tested OK; MOM CarrizoPlains (CEMO=337); weather clear; C-G fault 6.54 mi from Temblor twd CarrizoPlainsJct near 006/040, +/-1 mi; patrol found flashed insulators  on a dead end string at structure 6/37, LCN created to replace</t>
  </si>
  <si>
    <t>INT-10699</t>
  </si>
  <si>
    <t>006/040</t>
  </si>
  <si>
    <t>Work Procedure-not following prescribed procedures</t>
  </si>
  <si>
    <t>Relayed - 02/23/18, 0950 (aware time=0954) Newark-DixonLanding open ended after DL CB-182 tripped while routine work was in progress on DL#1-115/12kV transformer (SETTING CHANGE &amp; TEST ON DEVICE 87T-1, 51T/TT-1 &amp; 179T-1 PER PROTECTION ENGINEER); SUS DixonLanding (CESO=9,619; CMIN=163,523); weather clear; no EMS or SCADA indication of outage, trouble reported by personnel in station, possible bus differential operation; 1010 line returned to service restoring Dixon Landing; CAP ER=114342878</t>
  </si>
  <si>
    <t>INT-10700</t>
  </si>
  <si>
    <t>Equip Fail-relay</t>
  </si>
  <si>
    <t>Forced - 02/24/18, 1434 to 1807 FivePointsSS-Huron-Gates 70kV open ended after FivePointsSS CBs 7132 &amp; 7122 forced out to troubleshoot NG set "B" protection relay</t>
  </si>
  <si>
    <t>T18-005029</t>
  </si>
  <si>
    <t>Relayed - 02/26/18, 1225 Nicolaus-Marysville relayed, tested OK; MOM Plumas (CEMO=3,154); rain; A-B-C fault 15.0 mi from E-Nicolaus near 003/080, +/- 1 mi; patrol of entire line found no cause, no damage</t>
  </si>
  <si>
    <t>INT-10702</t>
  </si>
  <si>
    <t>003/080</t>
  </si>
  <si>
    <t>Relayed - 02/26/18, 1317 &amp; 1423 RioOso-WestSacto relayed, tested OK; on the trouble WestSacto-Davis open-ended after Davis CB-132 sympathy tripped, re-closed by automatics; no customers interrupted; lightning; 1317 fault: B-G fault 18.7 mi from RioOso twd W-Sacto near 015/110, +/-1.0 mi; 1423 fault: B-G fault 22.6 mi from RioOso twd W-Sacto near 19/139, +/-1.0 mi; patrol found flashed insulators at two locations: 19/146 &amp; 14/107; LCN created to replace insulators at later date; Davis CB-132 trip was mis-operation due to Flexlogic change on set-A GE-D60 relay; CAP 114340327 created to ID action items &amp; recommend preventive measures</t>
  </si>
  <si>
    <t>INT-10703</t>
  </si>
  <si>
    <t>015/110</t>
  </si>
  <si>
    <t>Work Procedure-equip incorrectly set</t>
  </si>
  <si>
    <t>INT-10704</t>
  </si>
  <si>
    <t>INT-10705</t>
  </si>
  <si>
    <t>019/139</t>
  </si>
  <si>
    <t>INT-10706</t>
  </si>
  <si>
    <t>Relayed - 02/26/18, 1821 Weimar#1 relayed, tested NG; SUS ForrestHill (CESO=2,655; CMIN=42,480); on the trouble Oxbow PH separated; rain; 1837 Weimar to Forrest Hill tested OK restoring Forrest Hill; 1839 Oxbow Tap tested OK restoring Oxbow PH; 1952 Oxbow PH paralleled; B-C fault 0.7 mi from Weimar near 000/018, +/-3 mi (gathered from Drum PH); follow up fault loc data was manually retrieved from ForrestHill &amp; location was same; 02/27/18, 1008 line returned normal after patrol of entire line found no cause or damage (suspect tree branch but found no specific evidence); System Protection to investigate operation of automatics at ForrestHill</t>
  </si>
  <si>
    <t>INT-10711</t>
  </si>
  <si>
    <t>000/018</t>
  </si>
  <si>
    <t>Relayed - 02/27/18, 2256 Pit#1-Cottonwood relayed, tested OK; Burney Forrest Power separated on the trouble; weather clear; C-G fault 50 mi from Cottonwood near 10/82, +/-2.0 mi; 02/28/18, 1735 Burney Forest Products cogen paralleled; patrol found flashed insulators at 10/84, LCN  created to replace</t>
  </si>
  <si>
    <t>INT-10715</t>
  </si>
  <si>
    <t>010/082</t>
  </si>
  <si>
    <t>Scheduled - 02/28/18, 2013 Diablo-Midway#2-500kV removed from service to energize &amp; test new CB-642 &amp; Unit 2 CCVTs &amp; associated equipment; scheduled return 03/01; 03/01/18, 0924 Diablo-Midway#2-500kV returned to service</t>
  </si>
  <si>
    <t>T18-000561</t>
  </si>
  <si>
    <t>Relayed - 03/01/18, 0539 &amp; 0541 &amp; 0549 Weber-MormonJct relayed, tested OK; MOM Mormon (CEMO=3,863) &amp; Linden (2,250); rain; line relayed to lockout at 0550; GCC reports high winds in area caused conductors to come together; B-C fault near pole 8/131 (matches reported arcing wires at MormonJct); CAP ER=114508886</t>
  </si>
  <si>
    <t>INT-10723a</t>
  </si>
  <si>
    <t>008/031</t>
  </si>
  <si>
    <t>INT-10723b</t>
  </si>
  <si>
    <t>INT-10723c</t>
  </si>
  <si>
    <t>Relayed - 03/01/18, 0550 Weber-MormonJct relayed, tested NG (after having relayed, tested OK 3x earlier); MOM Linden (CEMO=2,250); SUS Mormon (CESO=3,863; CMIN=57,945); rain; GCC reports high winds in area caused conductors to come together; B-C fault near pole 8/131 (matches reported arcing wires at MormonJct); 0605 Weber to Mormon returned to service restoring Mormon; report of arcing wires at Alpine Rd &amp; Hwy-26; 0741 to 0837 Mormon to Linden cleared to re-sag 'B' phase conductor bet poles 008/131-132; 0945 line normal; CAP ER=114508886</t>
  </si>
  <si>
    <t>INT-10725</t>
  </si>
  <si>
    <t xml:space="preserve">Relayed - 03/01/18, 1143 Caribou-Palermo relayed, tested OK, remained open-ended at Caribou PH creating island on Caribou 60kV system; on the trouble S.P.I. Quincy separated; MOM Grizzly PH (offline); SUS PlumasSierra; snow; 1156 Caribou-Palermo returned to service normal ending island condition; 1202 PlumasSierra restored; B-G fault 37.8 mi from Caribou PH near 037/302, +/-2 mi; </t>
  </si>
  <si>
    <t>INT-10726</t>
  </si>
  <si>
    <t>037/302</t>
  </si>
  <si>
    <t>Relayed - 03/01/18, 1208 Trinity-Cottonwood relayed, tested OK; no customers interrupted; storm/lightning; C-G fault 4.1 mi from Cottonwood near 04/30, +/-1.0 mi; patrol found no cause, no damage</t>
  </si>
  <si>
    <t>INT-10727</t>
  </si>
  <si>
    <t>004/030</t>
  </si>
  <si>
    <t xml:space="preserve">Relayed - 03/01/18, 1348 Fulton-Hopland relayed, tested OK; no customers interrupted; rain; B-G fault 12.17 mi from Fulton near structure 12/1, +/-1.0 mi; </t>
  </si>
  <si>
    <t>INT-10728</t>
  </si>
  <si>
    <t>012/001</t>
  </si>
  <si>
    <t>Forced - 03/01/18, 1417 to 1840 Sobrante-R#1 open ended after Sobrante CB-352 forced out to repair ground on DC trip circuit; no customers interrupted; CAP ER=114349576</t>
  </si>
  <si>
    <t>T18-005343</t>
  </si>
  <si>
    <t>Relayed - 03/01/18, 1451 &amp; 1506 DelMonte-Monterey relayed, tested OK; MOM NavySchool; rain; C-G fault 1.28 mi from DelMonte near structure 001/-43, +/-1 mi; eucalyptus bark found bet structures 1/40-41 within the target area</t>
  </si>
  <si>
    <t>INT-10731</t>
  </si>
  <si>
    <t>001/043</t>
  </si>
  <si>
    <t>INT-10732</t>
  </si>
  <si>
    <t>Work Procedure-miscommunications or unclear expectations</t>
  </si>
  <si>
    <t>Relayed - 03/01/18, 1512 Atwater-Livingston-Merced relayed, did not test; no customers interrupted; storm; 1515 line manually tested NG; A-C-G fault 1.8 mi from Livinsgton near structure 019/012, +/-2 mi; 1529 Atwater to Atwater JCT tested OK; 1536 Merced to Atwater JCT tested OK; 1645 Livingston to AtwaterJct cleared to repair/replace downed poles 20/8 &amp; 20/9 &amp; leaning poles 20/7 &amp; 20/10; ET-WD; 03/02/18, 0253 line returned to service; CAP ER=114350292</t>
  </si>
  <si>
    <t>INT-10736</t>
  </si>
  <si>
    <t>019/012</t>
  </si>
  <si>
    <t>Relayed - 03/01/18, 1547 DelMonte-Viejo relayed, tested OK; MOM Monterey Navy Lab &amp; Hatton (CEMO=4,304); rain; A-B-C fault 6.4 mi from DelMonte near structure 006/-143, +/-2 mi; patrol found no cause, no damage</t>
  </si>
  <si>
    <t>INT-10735</t>
  </si>
  <si>
    <t>Forced - 03/01/18, 2348 Tesla-TracyPP #1-230kV open ended at Tracy PP (WAPA) due to in inadequate protection at Tracy PP; no customers interrupted; 03/02/18, 0001 line returned to normal service; no trouble found</t>
  </si>
  <si>
    <t>T18-003860</t>
  </si>
  <si>
    <t>Relayed - 03/02/18, 1706 ValleySprings-Martell#1 relayed, tested OK; MOM Amfor; rain, wind; A-G fault 0.5 mi from Amfor Tap twd Amfor pole A/12, +/-2 mi; patrol of entire line found no cause, no damage</t>
  </si>
  <si>
    <t>INT-10738</t>
  </si>
  <si>
    <t>00A/012</t>
  </si>
  <si>
    <t>Relayed - 03/02/18, 1710 TigerCreek 230/115kV BK-1 relayed, did not test by design; on the trouble TigerCreek-Electra &amp; TigerCreek-ValleySprings 230kV open ended at TC &amp; SaltSprings-Tiger Creek de-energized; TigerCreek PH Unit #2 &amp; SaltSprings PH Unit #1 separated; SUS TigerCreek, SaltSprings (CESO=2,969; CMIN=38,597) &amp; KM Green; snow; 1715 TigerCreek personnel report inadvertent actuation of breaker fail relay while performing scheduled testing of BK-1, OK given to re-set relay (note: breaker failure scheme is designed to clear all the breakers in the substation including Tiger Creek PH (U1 &amp; U2), Salt Springs &amp; 115kV line; 1718 TC 230/115kV BK-1, TC-Electra &amp; TC-VS returned to service after reset of breaker fail relay restoring TC; 1720 SS-TC returned to service restoring SaltSprings &amp; KM Green; 1725 TigerCreek PH. Unit #2 &amp; SaltSprings PH Unit #1 paralleled; CAP ER=114360598</t>
  </si>
  <si>
    <t>Relayed - 03/02/18, 2352 &amp; 2353 ElDorado-MissouriFlat#1 relayed, tested OK; no customers interrupted; rain/snow; B-C fault 1.2 mi from ElDorado PH near 01/10, +/-1 mi; air patrolled from 0/1 to 3/30 no cause or damage found</t>
  </si>
  <si>
    <t>INT-10740</t>
  </si>
  <si>
    <t>Relayed - 03/03/18, 0428 Exchequer-Yosemite relayed, tested OK; MOM BearValley (CEMO=2,506), IndianFlat (CEMO=605), SaxonCreek, Yosemite &amp; ArchRock; snow, wind; B-C fault 34 miles from Exchequer PH near 040/243 (last pole on PG&amp;E line section), +/-5 mi; no specific cause found, but patrol found frayed conductor unrelated to relay within Yosemite section of line &amp; some veg issues near Yosemite sub -- will conduct call w/ Yosemite Natl Park to address findings</t>
  </si>
  <si>
    <t>INT-10741</t>
  </si>
  <si>
    <t>040/243</t>
  </si>
  <si>
    <t>ETL.5215</t>
  </si>
  <si>
    <t>SOLAR SW STA-CALIENTE SW STA #1</t>
  </si>
  <si>
    <t>Scheduled - 03/03/18, 0625 SolarSS-CalienteSS#1-230kV removed from service to INSTALL DAMPERS, 1 PER PHASE AT 36 TOWERS FROM 45/195D TO 53/232.; no additional P15 de-rates; scheduled return 03/05; 03/05/18, 1649 SolarSS-Caliente#1 returned to service; no additional Path limitations</t>
  </si>
  <si>
    <t>T18-002946</t>
  </si>
  <si>
    <t>Disaster-other</t>
  </si>
  <si>
    <t>Relayed - 03/03/18, 0824 Trinity-MC relayed, tested NG; SUS BigBar, RidgeCabin, GrouseCreek, BigCreek &amp; Hyampom; rain; 0835 Trinity to BigBar Jct manually tested OK restoring BigBar; A-B-C fault 1.7 mi from GrouseCreek Tap twd MC near 36/002, 4 mi; 1503 BigBar Jct to HyampomJct manually tested OK restoring GrouseCreek, BigCreek &amp; Hyampom; 1700 MC to HyampomJct manually tested NG after patrol found no trouble; 03/04/18, 0012 MC to HyampomJct cleared to patrol for trouble; 1159 patrol found ET-WD bet poles 41/0-1 due to a fir tree failure from outside RoW due to wet soil leading to a landslide; per VM, tree was on USFS property &amp; located on steep slope where a landslide occurred compromising tree stabilization (slide  still active)- landslide was  primary outage cause &amp;  tree was a secondary cause; CAP ER=114364243</t>
  </si>
  <si>
    <t>INT-10742</t>
  </si>
  <si>
    <t>036/002</t>
  </si>
  <si>
    <t>Relayed - 03/03/18, 1716 Cortina#2 relayed, did not test during return switching on Cortina #3 from scheduled work; on the trouble Cortina#3 de-energized &amp; HustedJct SW-55 arced while closing; SUS Williams (CESO=2,501; CMIN=77,598), Wadham (offline) &amp; ColusaJct (855; 30,780); MOM Colusa; snow/wind; 1735 Williams restored via alt source; 1739 Cortina#2 returned to service; 1746 ColusaJct restored via alt source; A-B-C fault 5.9 mi from Cortina near structure A005/088, +/-1.0 mi; 2209 Cortina#3 (Cortina-Husted-Wadham) cleared to re-attach open jumpers found at poles 2/50, 3/64 &amp; 4/78 &amp; remove grounds found at pole 04/79; CAP ER=114358183</t>
  </si>
  <si>
    <t>INT-10743a</t>
  </si>
  <si>
    <t>A05/088</t>
  </si>
  <si>
    <t>INT-10743b</t>
  </si>
  <si>
    <t>Relayed - 03/03/18, 1943 Colgate-Challenge relayed, tested OK; MOM Challenge (CEMO=1,598) &amp; Dobbins (offloaded to Bangor so no CEMO); snow/wind; B-C fault 5.32 mi from ColgatePH near structure 5/105, +/-1.0 mi; air patrolled from 0/15 to 12/220 no cause found, no damage</t>
  </si>
  <si>
    <t>INT-10744</t>
  </si>
  <si>
    <t>005/105</t>
  </si>
  <si>
    <t>Relayed - 03/03/18, 2333 Vaca-Suisun-Jameson relayed, tested OK; MOM Matheson Tri-Gas &amp; Amcor; weather clear; C-G fault 1.24 mi from VacaDixon near structure 001/011, +/-0.2 mi; air patrol found no cause, no damage</t>
  </si>
  <si>
    <t>INT-10745</t>
  </si>
  <si>
    <t>001/011</t>
  </si>
  <si>
    <t>Relayed - 03/04/18, 0246 Colgate-Challenge relayed, tested OK (line had relayed, tested OK last night at 1943); MOM Challenge (1,583) &amp; Dobbins (offloaded to Bangor so no CEMO); snow/wind; A-B fault 10.65 mi from ColgateSS near structure 10/184, +/-1.0 mi; air patrolled from 0/15 to 12/220 no cause found, no damage</t>
  </si>
  <si>
    <t>INT-10746</t>
  </si>
  <si>
    <t>010/184</t>
  </si>
  <si>
    <t>Relayed - 03/04/18, 1049 Haas-Woodchuck relayed, tested NG; SUS Woodchuck (CESO=69; CMIN=10,634); weather clear; no fault locating relays at either Haas or Woodchuck; trouble appears to be on Woodchuck 2101; 1625 Woodchuck 70/22kV bank isolated to repair low side circuit, Haas to Woodchuck line section manually tested OK; per ILIS 18-0019581, WOODCHUCK RE-CLOSER 2101/2 HAS NG POTS &amp; FLASHED BUSHINGS; 03/09/18, 1658 Woodchuck 70/22kV transformer bank returned to service after repairing low side circuit; Haas to Woodchuck returned normal</t>
  </si>
  <si>
    <t>INT-10748</t>
  </si>
  <si>
    <t>Relayed - 03/06/18, 0417 Vaca-PlainfieldJct relayed, tested OK; MOM Plainfield (CEMO=4,165) &amp; Winters (1,263); weather clear; B-C-G fault 9.8 mi from Winters twd Plainfield near structure 33/202, +/-1 mi; patrol found no cause, no damage</t>
  </si>
  <si>
    <t>INT-10754</t>
  </si>
  <si>
    <t>033/202</t>
  </si>
  <si>
    <t>Relayed - 03/06/18, 0831 Paul Sweet 115kV STATCOM tripped offline; no customer interrupted; no voltage or loading concerns; weather clear; 1200 Paul Sweet STATCOM returned to service after electrician reset an associated door alarm</t>
  </si>
  <si>
    <t>INT-10755</t>
  </si>
  <si>
    <t>Relayed - 03/06/18, 1757 VS-Clay relayed, tested OK; MOM Buena Vista Power (off-line) &amp; Pardee PH (off-line); weather clear; C-A-G fault 0 mi from BuenaVista Bio Mass Tap near pole 000/003 which matches reported ED wire down on Clay 1103 under build per ILIS 18-0020396</t>
  </si>
  <si>
    <t>INT-10756</t>
  </si>
  <si>
    <t>C-A-G</t>
  </si>
  <si>
    <t>Relayed - 03/07/18, 0613 Arco-TulareLake relayed, tested OK; on the trouble TulareLake 70kV main bus de-energized, MOM TulareLake (CEMO=716) due to abnormal configuration; MOM LostHills, BadgerHill, LasPerillas &amp; Chevron Pipeline; weather clear; A-G fault 0.1 mi from Arco near structure 0/2, +2 mi (close-in fault at Arco, recommend starting patrol from Arco CB-22); line patrol conducted, no cause, no damage found</t>
  </si>
  <si>
    <t>INT-10757</t>
  </si>
  <si>
    <t>Forced - 03/07/18, 1041 Ukiah-Cloverdale-Hopland open ended after Cloverdale CB-142 forced out due to low pressure &amp; NG charge motor; no customers interrupted; no loading or voltage issues with this outage; 03/14/18, 1821 Cloverdale CB-142 returned to service after replacing charging motor</t>
  </si>
  <si>
    <t>INT-10761</t>
  </si>
  <si>
    <t>Relayed - 03/08/18, 0731 Colgate-Smartville#2 relayed, tested OK; Narrow#2 PH separated on the trouble; MOM Narrows#2-70/12kV transformer (CEMO=7,922); weather cloudy; C-G fault (multi-terminal line) 10.9 mi from Colgate near structure 10/124 or 0.12 mi from Narrows Tap twd Narrows#2, structure 000/003, +/-1 mi; patrolled from 9/119 11/124 also Narrows Tap found nothing</t>
  </si>
  <si>
    <t>INT-10762</t>
  </si>
  <si>
    <t>010/124</t>
  </si>
  <si>
    <t>Relayed - 03/08/18, 1530 Colgate-Challenge relayed, tested OK; MOM Dobbins (CEMO=913) &amp; Challenge (1,599); weather clear; C-G fault 1.05 mi from Colgate near 000/018, +/-1 mi; patrols from 0/1 to 2/22 and A17 to A21 and B18 to B21 found no cause, no damage</t>
  </si>
  <si>
    <t>INT-10764</t>
  </si>
  <si>
    <t>Relayed - 03/09/18, 0618 Kingsburg-Corcoran#1 relayed, tested OK; on the trouble Freshwater Solar tripped; no customers interrupted; weather clear; A-G fault 8.5 mi from Kingsburg near structure 19/143, +/-3 mi (quite a bit of fault impedance); section subsequently forced out at 1300 to replace flashed insulators at 17/133 &amp; 17/134; line had relayed, tested OK last month on FEB 04 w/ same insulator ID'd on patrol as being flashed; LCN was created at that time, however decision was made to force line out at 1300 to replace insulator; CAP ER=114400177</t>
  </si>
  <si>
    <t>INT-10766</t>
  </si>
  <si>
    <t>019/143</t>
  </si>
  <si>
    <t>Relayed - 03/09/18, 1144 GoldHill-Bellota-Lockeford relayed, tested OK; Camanche PH separated on the trouble; weather clear; A-B-G fault 3.0 mi from LockefordJct twd Camanche Tap near tower 69/438, +/-2 mi; 1213 Camanche PH paralleled; patrol found bird nest at structure 67/423 which is suspected cause, nest to be removed</t>
  </si>
  <si>
    <t>INT-10768</t>
  </si>
  <si>
    <t>069/438</t>
  </si>
  <si>
    <t>Forced - 03/09/18, 1300 to 1551 Kingsburg-Corcoran#1 (Kingsburg to FreshwaterJct) forced out (line had relayed, tested OK earlier at 0618) to replace flashed insulators on structures 17/133 &amp; 17/134; CAP ER=114400177</t>
  </si>
  <si>
    <t>T18-005617</t>
  </si>
  <si>
    <t>ETL 9180</t>
  </si>
  <si>
    <t>CRESCENT SW STA-SCHINDLER</t>
  </si>
  <si>
    <t>Relayed - 03/11/18, 0846 CrescentSS-Schindler relayed, tested NG; on the trouble CrescentSS #1&amp;#2-70kV busses, Helm-CrescentSS &amp; CrescentSS-Stroud de-energized.; Stroud PV separated; Paige &amp; Westside PVs separated out of section; SUS Stroud (CESO=357; CMIN=31,108); weather clear; C-G evolved into 3LG with lot of unbalance between phases fault 7.5 mi from Schindler near  7/7, +/-4 mi; 1013 Stroud restored via alt source; 1050 patrol found pole 006/014 broken at its base due to damage from previous fire &amp; held up by conductors; 1140 Helm-CrescentSS, CrescentSS-Stroud &amp; CrescentSS#2-70kV bus returned to service; 1141 CrescentSS#1-70kV bus returned to service; SCADA control remains NG, SCADA personnel are investigating; 1242 to 1841 CrescentSS-Schindler cleared to replace broken pole 006/014; 1324 Stroud PV paralleled; 1329 Paige PV paralleled; 1407 Westside PV paralleled; CAP ER=114400241</t>
  </si>
  <si>
    <t>INT-10770a</t>
  </si>
  <si>
    <t>ETL 9190</t>
  </si>
  <si>
    <t>CRESCENT SW STA-STROUD</t>
  </si>
  <si>
    <t>INT-10770b</t>
  </si>
  <si>
    <t>ETL 8750</t>
  </si>
  <si>
    <t>HELM-CRESCENT SW STA</t>
  </si>
  <si>
    <t>INT-10770c</t>
  </si>
  <si>
    <t>Relayed - 03/11/18, 1930 Salinas-FtOrd#2 relayed, tested OK; no customers interrupted; weather clear; C-G fault 8.25 mi from Salinas twd FtOrd near structure 008/002, +/-1 mi; patrol found flashed insulators at structure 8/4, LCN created to replace</t>
  </si>
  <si>
    <t>INT-10771</t>
  </si>
  <si>
    <t>BK3_Tesla</t>
  </si>
  <si>
    <t>Relayed - 03/12/18, 0658 Tesla 230/115kV BK-3 relayed, tested OK; no customers interrupted; weather clear; personnel in station; B-G fault high side of BK-3, no differential operation inside the bank; bank subsequently forced out at 1322 to do an inspect, which ultimately found flashed insulator at SW-383; CAP ER=114403898</t>
  </si>
  <si>
    <t>INT-10772</t>
  </si>
  <si>
    <t>BK-3</t>
  </si>
  <si>
    <t>Scheduled - 03/12/18, 0754 Midway-Whirlwind 500kV &amp; Midway#2-500kV bus removed from service to create open jumper to tubing at 500kV bus#2; scheduled return 03/16; 03/16/18, 1524 Midway #2-500kV bus &amp; Midway-Whirlwind 500kV line returned to service. P26 is limited to 4,000MW n2s &amp; 3,000MW s2n</t>
  </si>
  <si>
    <t>T17-007458</t>
  </si>
  <si>
    <t>Forced - 03/12/18, 1322 to 1923 Tesla 230/115kV BK-3 forced out to perform inspection; no customers interrupted; found flashed insulator found at SW-383, unclear what caused flash marks; CAP ER=114403898</t>
  </si>
  <si>
    <t>T18-005699</t>
  </si>
  <si>
    <t xml:space="preserve">Relayed - 03/12/18, 1925 ElkCreek Tap relayed, did not test; SUS Elk Creek (CESO=913; CMIN=9,130) &amp; StonyGorge; rain; 1935 Tap manually tested OK restoring ElkCreek &amp; StonyGorge (line test feature c/out due to NG re-closing relay); A-G fault 1.1 mi from ELK CRK JCT (based on data from Glenn CB-6052) near structure 1/023, +/-2 mi; </t>
  </si>
  <si>
    <t>INT-10777</t>
  </si>
  <si>
    <t>001/023</t>
  </si>
  <si>
    <t>Forced - 03/12/18, 2229 Ignacio-MI #1 (HighwayJct to RedTopJct) forced out to install jumper around twr 20/142; no customers interrupted; Twr Dept was going up this twr to replace a piece of steel noticed where the cage mates w/ the legs a fair amt of steel in advanced state of decay - damage predominately on Ignacio-MI#1 side so crew opted to leave other side circuit (#2) attached to twr; crew is setting a pole directly adjacent &amp; perpendicular to twr to accept conductors temporarily while a replacement structure is rushed through the engineering &amp; procurement; 03/14/18, 0046 Ignacio-MI#1 returned to service</t>
  </si>
  <si>
    <t>T18-005706</t>
  </si>
  <si>
    <t>Relayed - 03/13/18, 0359 to 1521 SneathLane-Pacifica forced out to re-attach single phase open jumper to 3-pole structure 6/65; rain; no customers interrupted, however, earlier at 0015 Pacifica ED feeders tripped due to phase imbalance caused by single phase condition, resulting in SUS Pacifica (CESO=9,993; CMIN=119,916); 0020 Pacifica restored via xfr to SneathLn-HMB; TOTL Interruption report shows start time=0015 for this ET line outage; CAP ER=114434804</t>
  </si>
  <si>
    <t>T18-005710</t>
  </si>
  <si>
    <t>Relayed - 03/13/18, 1356 Kern Canyon-Magunden-Weedpatch relayed, tested OK; MOM KernCanyon PH (offline) &amp; RioBravo Hydro cogen (offline); no other customers interrupted; rain; C-G fault 9.8 mi  from Weedpatch twd KernCanyon PH near structure 008/136, +/-2 mi; patrol found no cause, no damage</t>
  </si>
  <si>
    <t>INT-10780</t>
  </si>
  <si>
    <t>008/136</t>
  </si>
  <si>
    <t>Relayed - 03/13/18, 1539 Moraga-SanLeandro#1 relayed, tested NG; no customers interrupted; wind, rain; A-C fault 7.66 mi from Moraga near tower # 007/052, +/-1.5 mi; 1843 line returned to service normal after no trouble found (suspect tree limb)</t>
  </si>
  <si>
    <t>INT-10781</t>
  </si>
  <si>
    <t>007/052</t>
  </si>
  <si>
    <t>Forced - 03/14/18, 1145 to 1830 Borden-Glass forced out to replace pole 020/024 hit by car; no customers interrupted (actually Borden 1102 under build at this location had a sustained outage to 7 customers per ILIS 18-0022643); CAP ER=114409206</t>
  </si>
  <si>
    <t>T18-005808</t>
  </si>
  <si>
    <t>Relayed - 03/14/18, 1157 Corona-Lakeville relayed, tested OK; no customers interrupted; rain; A-B-C fault 1.3 mi from Lakeville twd Corona near structure 001/008, +/-0.5 mi; patrol found no cause, no damage</t>
  </si>
  <si>
    <t>INT-10789</t>
  </si>
  <si>
    <t>001/008</t>
  </si>
  <si>
    <t>Relayed - 03/14/18, 1404 Lerdo-Famoso &amp; Lerdo-Kern Oil-7th Standard relayed, tested OK; MOM Lerdo (CEMO=1,033), Cawelo "C" &amp; MtPoso cogen (offline); rain; B-G fault 4.7 mi from Lerdo twd Famoso near structure 004/030, +/-1 mi; B-G fault 0.9 mi from UltraPowerJct twd MtPoso near pole 0/14, +/-1.0 mi; patrol found flashed &amp; broken skirts on PT of SW-147 located at structure 7/63</t>
  </si>
  <si>
    <t>INT-10791a</t>
  </si>
  <si>
    <t xml:space="preserve">Relayed - 03/14/18, 1404 Lerdo-Famoso &amp; Lerdo-Kern Oil-7th Standard relayed, tested OK; MOM Lerdo (CEMO=1,033), Cawelo "C" &amp; MtPoso cogen (offline); rain; B-G fault 4.7 mi from Lerdo twd Famoso near structure 004/030, +/-1 mi; B-G fault 0.9 mi from UltraPowerJct twd MtPoso near pole 0/14, +/-1.0 mi; </t>
  </si>
  <si>
    <t>INT-10791b</t>
  </si>
  <si>
    <t xml:space="preserve">Relayed - 03/14/18, 1454 Cresta-RioOso relayed, tested OK, remains open ended at Cresta by design; BucksCreek-RockCreek-Cresta de-energized; Cresta, RockCreek Unit2 &amp; BucksCreek PHs separated; SUS BucksCreekPH (CESO=481; CMIN=168,172); B-G fault 15 mi from Cresta PH near structure 019/156, +/-2 mi; 1504 CrestaPH 230/11.5kV BK-1 energized; 1504 BC-RC-Cresta energized, but remains open ended at BC; 1512 CrestaPH Unit2 paralleled; 1515 RockCreekPH Unit2 paralleled; 1531 CrestaPH Unit1 paralleled; Hydro personnel from RockCreekPH dispatched to BucksCreekPH to troubleshoot CB-232 not closing remotely; 1759 BC-RC-Cresta returned normal &amp; BucksCreek #1-230/11kV xfmr energized restoring BC; 1823 BucksCreekPH Unit1 paralleled; patrolled Cresta-Rio Oso 2 miles each direction w/ no damage or cause found; </t>
  </si>
  <si>
    <t>INT-10793b</t>
  </si>
  <si>
    <t>INT-10793a</t>
  </si>
  <si>
    <t>019/156</t>
  </si>
  <si>
    <t>Relayed - 03/14/18, 1624 Drum-GV-Weimar relayed, tested OK; on the trouble Weimar#1 de-energized; Rollins, Alta &amp; Oxbow PHs separated; Deer Creek &amp; Haypress PHs tripped out of section; MOM BonnieNook (CEMO=1,044), CapeHorn, ShadyGlen (3,574), Weimar (2,148) &amp; Foresthill (2,656); snow; C-G fault 2.5 mi from DrumPH near structure 002/058, +/-0.5 mi; 1700 Rollins &amp; Oxbow PHs paralleled; 1713 Alta PH paralleled; 1731 DeerCreek PH paralleled; 1746 Haypress PH paralleled; patrolled 2 miles each direction no cause</t>
  </si>
  <si>
    <t>INT-10794a</t>
  </si>
  <si>
    <t>INT-10794b</t>
  </si>
  <si>
    <t>Relayed - 03/14/18, 1751 Colgate-RioOso relayed, tested OK; MOM Colgate PH Unit#2; rain, lightning; C-G fault 16.82 mi from ColgatePH near structure 026/125, +/-2 mi; patrol found no cause, no damage</t>
  </si>
  <si>
    <t>INT-10795</t>
  </si>
  <si>
    <t>026/125</t>
  </si>
  <si>
    <t>Forced - 03/14/18, 1947 BucksCreek-RockCreek-Cresta open-ended after BucksCreek CB-232 forced out for North D.O. troubleshooting (found catastrophic failure of 11kV "BK-4/2" at Bucks Creek) ; SUS BucksCreek PH &amp; BucksCreek; 2050 BucksCreek CB-232 returned to service restoring BucksCreek &amp; BucksCreek PH</t>
  </si>
  <si>
    <t>T18-005832</t>
  </si>
  <si>
    <t>Relayed - 03/15/18, 0911 Kelso-Tesla open ended after Kelso CB-232 tripped, re-closed by automatics; no customers interrupted; weather cloudy.</t>
  </si>
  <si>
    <t>INT-10799</t>
  </si>
  <si>
    <t>Relayed - 03/15/18, 1803 Cottonwood-RedBluff relayed, tested OK; no customers interrupted; rain; A-B-C fault 9.54 mi from Cottonwood near structure 009/194, +/-1.0 mi; patrol found no cause, no damage</t>
  </si>
  <si>
    <t>INT-10801</t>
  </si>
  <si>
    <t>009/194</t>
  </si>
  <si>
    <t>Relayed - 03/16/18, 0557 RM-Cottonwood#3-230kV relayed, tested OK; no customer interrupted; snow/wind; C-G fault 13.7 mi from Cottonwood near structure 46/396, +/-1.0 mi; patrol one mile both sides of structure 46/396 found no cause</t>
  </si>
  <si>
    <t>INT-10802</t>
  </si>
  <si>
    <t>046/396</t>
  </si>
  <si>
    <t>Relayed - 03/16/18, 0558 FrenchMeadows-MiddleFork relayed, did not test by design; on the trouble FrenchMeadows PH separated; snow; 0605 line manually tested NG; SUS FrenchMeadows &amp; HellHole PHs; B-G fault 3.6 mi from FM PH near structure 3/69, +/-2 mi; ground patrols w/ snow-cats initiated; 03/18/18, 2251 line in service after repairs made to tie on center phase conductor at pole 5/103, restoring FrenchMeadows &amp; HellHole PHs</t>
  </si>
  <si>
    <t>INT-10803</t>
  </si>
  <si>
    <t>Relayed - 03/16/18, 1152 MiddleFork#1 relayed, manually tested NG; no customers interrupted; snow; crew patrolling FrenchMeadows-MiddleFork that relayed earlier at 0558 will be directed to patrol this line when ready; no fault locating relays installed on MiddleFork#1; 03/18/18, patrol found broken insulators &amp; damaged conductor bet poles 3/48-49; 03/19/18, 2307 line returned to service restoring Ralston PH after replacing broken insulators &amp; damaged xarms due to snow loading bet poles 3/48-49</t>
  </si>
  <si>
    <t>INT-10804</t>
  </si>
  <si>
    <t>Relayed - 03/16/18, 1331 WP-VS relayed, tested OK; on the trouble WestPt PH separated; MOM Electra (CEMO=3,502), PineGrove (5,761) &amp; WestPt (2,247); snow; C-A fault 0.0 mi from WestPt PH near structure 0/1, +/-0.5 mi; line patrol found nothing, but this could be related to the West Point BK-3 failure the following day; CAP ER=114427319</t>
  </si>
  <si>
    <t>INT-10809</t>
  </si>
  <si>
    <t>Relayed - 03/16/18, 1449 Colgate-Alleghany relayed, tested NG; 1450 Colgate to PikeCity manually tested OK; MOM ColumbiaHill (CEMO=1,142) &amp; PikeCity (439); SUS Alleghany (CESO=647; CMIN=149,657); snow; A-B fault 5.4 mi from PikeCity near structure 20/540, +/-1 mi; 03/17/18, 0159 Colgate-Alleghany (PikeCity to Alleghany) tested OK restoring Alleghany after patrol found no trouble, but heavy snow in area (snow loading); ILIS 18-0023505 RPTS TREE FELL IN LINE, but report out on daily call from TLINE M&amp;C stated no tree found</t>
  </si>
  <si>
    <t>INT-10810</t>
  </si>
  <si>
    <t>020/540</t>
  </si>
  <si>
    <t>Relayed - 03/17/18, 0202 Colgate-Alleghany relayed, did not test by design; MOM ColumbiaHill (CEMO=1,142) &amp; PikeCity (439); SUS Alleghany (CESO=110; CMIN=107,800); snow; 0204 Colgate to PikeCity manually tested OK restoring ColumbiaHill &amp; PikeCity; A-B-C fault 15.51 mi from COLGATE SS near structure 15/414, +/-2 mi; 1427 PikeCity to PlumValley manually tested OK; 1822 PikeCity to Alleghany tested OK restoring Alleghany; no specific cause found, but heavy snow loading in area</t>
  </si>
  <si>
    <t>INT-10812</t>
  </si>
  <si>
    <t>015/414</t>
  </si>
  <si>
    <t>Scheduled - 03/17/18, 0733 Malin-RM#2-500kV removed from service for MECH SERVICE ON RM SERIES CAP 2 SEG 1 &amp; SEG 2 BYPASS BREAKERS &amp; REPLACE ARCING HORNS SW-835 ABC; COI limited to 3,850MW n2s &amp; 3,580MW s2n; scheduled return 03/19; 03/19/18, 1429 Malin-RM#2-500kV returned to service; no additional COI limitations</t>
  </si>
  <si>
    <t>T18-000738</t>
  </si>
  <si>
    <t>Relayed - 03/17/18, 1144 Bridgeville-Garberville relayed, tested OK; Kekawaka Cogen tripped out of section; MOM Fruitland (CEMO=1,152) &amp; FtSeward (337); rain; C-G fault 12.54 mi from Bridgeville near structure 12/009, +/-2.0 mi; 1313 Kekawaka Co-generator paralleled; patrol found mile 8 to mile 13 found no cause, no damage</t>
  </si>
  <si>
    <t>INT-10814</t>
  </si>
  <si>
    <t>012/009</t>
  </si>
  <si>
    <t>Relayed - 03/17/18, 1303 ValleySprings#2 relayed, tested NG; SUS Pardee PH (offline); no additional customer interruptions; lightning; C-G fault 1.56 mi from Pardee Tap near structure 06/95, +/-1.0 mi; 1308 line manually tested NG; 1648 ValleySprings to Pardee Jcts &amp; Pardee#1 tap manually tested NG; 1700 ValleySprings to PardeeJct manually tested OK; 03/18/18, 1502 Pardee#1 Tap returned to service after repairing burnt open jumpers &amp; removing bird nest at pole 6/92, restoring Pardee PH</t>
  </si>
  <si>
    <t>INT-10815</t>
  </si>
  <si>
    <t>006/095</t>
  </si>
  <si>
    <t>Ext Cont-aircraft</t>
  </si>
  <si>
    <t>Relayed - 03/18/18, 0823 Smartville-Marysville relayed, Maryville to BrownsValleys tested OK; Smartville to BrownsValley section did not test; MOM BrownsValley (CEMO=570); SUS Yuba; weather clear; 0830  Smartville to BrownsValley manually tested OK, restoring Yuba; 0832 Smartville to BrownsValley relayed, did not test due to CB on manual; SUS Yuba; PLANE CRASH TOOK DOWN 2,000 FT OF ET (ET-WD) &amp; ED LINE AT RIVER CROSSING bet poles 7/140-141; 1244 Smartville to Yuba Goldfields Meter STA manually tested OK, restoring Yuba Consolidated Goldfields; clearing the Yuba Goldfields Meters STA to BrownsValley for repairs; 03/19/18, 2048 line returned to service; CAP ER=114466399</t>
  </si>
  <si>
    <t>INT-10817</t>
  </si>
  <si>
    <t>Other-safety clearance</t>
  </si>
  <si>
    <t xml:space="preserve">Forced - 03/18/18, 1038 to 1555 ValleySprings-Clay (ValleySprings to Pardee) forced out for safety to remove bird nest &amp; repair burnt open jumpers at pole 6/92 which carries both the Pardee PH#1 Tap (taps off ValleySprings#2) &amp; VS-Clay; no customers interrupted; this outage is linked to previous day outage on ValleySprings#2 </t>
  </si>
  <si>
    <t>T18-006009</t>
  </si>
  <si>
    <t>Relayed - 03/20/18, 0723 GoldHill-Bellota-Lockeford relayed, tested OK; MOM Camanche PH (offline); rain; A-G fault 3.8 mi from Lockeford Jct. twd Camanche Tap near tower 69/433, +/-2 mi; patrolled from structure72/457 to 66/413 nothing found except nest at structure 67/423 located 9 structures to the north of target structure, crew is removing nest</t>
  </si>
  <si>
    <t>INT-10821</t>
  </si>
  <si>
    <t>069/433</t>
  </si>
  <si>
    <t xml:space="preserve">Relayed - 03/20/18, 1123 Lakeville#1 relayed, tested OK due to avian (hawk) contact @ 2/39; MOM Dunbar (CEMO=7,841); weather cloudy; A-G fault 2.9 mi from Lakeville near structure 2/40, +/-0.5 mi; </t>
  </si>
  <si>
    <t>INT-10822</t>
  </si>
  <si>
    <t>Relayed - 03/20/18, 1240 DixonLanding-McKee relayed, tested OK; MOM Mabury #2-115/12kV xfmr (CEMO=8,852) &amp; LasPlumas; rain; C-G fault 2.7 mi from McKee near structure 001/015, +/-0.5 mi; DL-McKee &amp; companion line Milpitas-Swift subsequently forced out for safety to rescue tower climber at 001/015, a tubular steel switch pole that has steps starting 9’ above ground (per the standard); there is no anti-climbing guard requirement for this particular structure type</t>
  </si>
  <si>
    <t>INT-10823</t>
  </si>
  <si>
    <t>001/015</t>
  </si>
  <si>
    <t>Forced - 03/20/18, 1315 to 1718 DixonLanding-McKee de-energized for safety; tower climber at 001/015A; SUS LasPlumas; also de-energized Milpitas-Swift for same reason a few mins later; this structure is a tubular steel switch pole that has steps starting 9’ above ground (per the standard); there is no anti-climbing guard requirement for this particular structure type</t>
  </si>
  <si>
    <t>INT-10825</t>
  </si>
  <si>
    <t>Forced - 03/20/18, 1322 to 1550 Milpitas-Swift de-energized for safety; tower climber at 001/015A; no customers interrupted; DixonLanding-McKee had been de-energized for same reason a few mins earlier (after it had relayed, tested OK earlier in day at 1240)</t>
  </si>
  <si>
    <t>INT-10824</t>
  </si>
  <si>
    <t>Relayed - 03/20/18, 1652 Salinas-Laureles relayed, tested OK; Laureles-Otter de-energized, restored via autos on the trouble; MOM Reservation Road (CEMO=3,805), Laureles (3,412), Otter (1,114), &amp; NavyLab; rain; B-G fault 0.8 mi n/o Reservation Rd sub near structure 4/116, +/-1 mi; CAP ER=114435320</t>
  </si>
  <si>
    <t>INT-10826b</t>
  </si>
  <si>
    <t>Relayed - 03/20/18, 1652 Salinas-Laureles relayed, tested OK; Laureles-Otter de-energized, restored via autos on the trouble; MOM Reservation Road (CEMO=3,805), Laurelas (3,412), Otter (1,114), &amp; NavyLab; rain; B-G fault 0.8 mi n/o Reservation Rd sub near structure 4/116, +/-1 mi; Salinas-Laureles (Salinas to Reservation Rd Jct) forced out next day at 1308 to replace flashed insulators at pole 5/123; CAP ER=114435320</t>
  </si>
  <si>
    <t>INT-10826a</t>
  </si>
  <si>
    <t>004/116</t>
  </si>
  <si>
    <t>Forced - 03/21/18, 1308  to 1835 Salinas-Laureles (Salinas to Reservation Road Jct) forced out to replace flashed insulators at pole 5/123; no customers interrupted; rain; CAP ER=114435320</t>
  </si>
  <si>
    <t>T18-006166</t>
  </si>
  <si>
    <t>Relayed - 03/22/18, 0014 StocktonA-Weber #1 &amp; #2 relayed, tested OK; MOM Waterloo (CEMO=1,452), Cherokee (2,128), StocktonAcres (821), Harding (4,066), Monarch (1,775) &amp; Ragu; rain; B-C (#1 circuit) &amp; C-G (#2 circuit) faults, both 1.57 mi from Weber near pole 002/008, +/-1 mi; patrol found large palm tree adjacent to 2/85, palm frond probably x-phased the 2-60kV circuits; palm tree subsequently cut down by VM</t>
  </si>
  <si>
    <t>INT-10831</t>
  </si>
  <si>
    <t>Relayed - 03/22/18, 0014 StocktonA-Weber #1 &amp; #2 relayed, tested OK; MOM Waterloo (CEMO=1,436), Cherokee (102), StocktonAcres (821), Harding (4,066), Monarch (1,775) &amp; Ragu; rain; B-C (#1 circuit) &amp; C-G (#2 circuit) faults, both 1.57 mi from Weber near pole 002/008, +/-1 mi; patrol found large palm tree adjacent to 2/85, palm frond probably x-phased the 2-60kV circuits; palm tree subsequently cut down by VM</t>
  </si>
  <si>
    <t>INT-10832</t>
  </si>
  <si>
    <t>Forced – 03/22/18, 0444 to 0449 Melones-Curtis (MelonesSS to Race Track Jct) forced out per D.O. request to open Peoria 115/18kV BK-1 high side SW-175 dead to replace blown fuse; MOM Peoria (actually recorded as sustained, CESO=7,580; CMIN=45,480) Pacific Ultra Power (offline) &amp; Sierra Pacific Industries; CAP ER=114438014</t>
  </si>
  <si>
    <t>T18-006188</t>
  </si>
  <si>
    <t>Relayed - 03/22/18, 0452 MapleCreek-Hoopa relayed, tested NG; 0453 MapleCreek-Hoopa (MapleCreek to WillowCreek tested OK via automatics; rain; MOM RussRanch (CEMO=2) &amp; WillowCreek (2,444); SUS Hoopa (CESO=2,043; CMIN=414,396); B-C fault 23.1 mi from MapleCreek near structure 22/8, +/-2 mi; 0810 WillowCreek to Hoopa manually tested OK after patrol found no trouble; TOTL reports "FOUND UPROOTED TREE @ 22/8, LINES OK"; however, unclear if this "uprooted tree" was a recent event; Protection reports 2 prior events in 2017 (i.e., 10/07/17 @ 1548 &amp; 08/12/17 @ 1605) had same fault locations and/or similar tree failure; VM so apprised &amp; will review area for mitigation (note this was one of the targeted circuits for Heli-saw RoW clearance last year -- also, fault is on property of landowner who's been adverserial to PG&amp;E in the past; CAP ER=1144/ 44467</t>
  </si>
  <si>
    <t>INT-10833</t>
  </si>
  <si>
    <t>Relayed – 03/22/18, 0648 Pittsburg-Martinez #1 relayed, tested OK; MOM WillowPass (BART) &amp; Bollman; rain; C-G fault 5.1 mi from Martinez near structure 10/53, +/-2 mi;  caused by avian contact at tower 8/43 that led to flashed insulator</t>
  </si>
  <si>
    <t>INT-10834</t>
  </si>
  <si>
    <t>010/053</t>
  </si>
  <si>
    <t>Forced - 03/22/18, 1342 Martinez-ShellOil #1 forced out in coordination with Shell due to a damaged insulator Martinez SW-313; no customers interrupted; 03/23/18, 0932 line energized up to Shell Oil terminals; Shell notified to make line normal at its discretion; crew replaced “C” phase glass insulator on Martinez SW-313</t>
  </si>
  <si>
    <t>T18-006260</t>
  </si>
  <si>
    <t>Weather-lightning</t>
  </si>
  <si>
    <t>Relayed - 03/22/18, 1345 Clay-Martell relayed, tested OK; on the trouble Pardee PH tripped out of section; MOM Ione (CEMO=634), MuleCreek &amp; Oleta (2,766); rain, lightning; A-B-C-G fault 1.0 mi Martell near pole 24/338, +/-0.5 mi; patrol found flashed insulator at structure 24/240 with coincident lightning strike shown in PG&amp;E Lightning Detection Network</t>
  </si>
  <si>
    <t>INT-10840</t>
  </si>
  <si>
    <t>024/338</t>
  </si>
  <si>
    <t>Relayed – 03/22/18, 1435 Exchequer-Yosemite relayed, tested OK; MOM BearValley (CEMO=2,534), IndianFlat (606), Yosemite, ArchRock &amp; SaxonCreek; rain, high winds &amp; lightning in area; A-B-C fault 3.2 mi from ExchequerPH twd BearValley near structure 003/019, +/-1 mi; per PG&amp;E Lightning Detection Network coincident lightning strike occurred; patrol found flashed insulators at DDE turn tower 2/13</t>
  </si>
  <si>
    <t>INT-10842</t>
  </si>
  <si>
    <t>Relayed - 03/22/18, 1552 Dinuba-Orosi relayed, tested OK; MOM StoneCorral (CEMO=1,779) &amp; Dinuba (6,490); rain &amp; lightning in area; A-B-C (multi-terminal line) fault 3.2 mi from StoneCorral near structure 4/6 or 4.4 mi from Dinuba near structure 16/7, +/-2 mi; patrol found flashed insulators at 4/6, LCN created to replace</t>
  </si>
  <si>
    <t>INT-10843</t>
  </si>
  <si>
    <t>Relayed - 03/22/18, 1613 Kern-KernOil-Famoso relayed, tested OK; MOM Cowelo "B"; rain, lightning; A-B-C fault 3.83 mi from Famoso near structure A014/227, +/-1 mi; patrol found flashed insulators at A14/229, LCN created to replace</t>
  </si>
  <si>
    <t>INT-10844</t>
  </si>
  <si>
    <t>014/227</t>
  </si>
  <si>
    <t>Relayed - 03/22/18, 1846 Kerckhoff-Clovis-Sanger#1 relayed, tested OK; MOM Clovis #1-115/12kV xfmr (CEMO=7,753); rain, lightning; C-G fault 2.9 mi from WoodwardJct twd ClovisTap near 015/005, 4.6 mi from WoodwardJct twd Shepherd near 005/002, +/-3 mi (4 terminal line)</t>
  </si>
  <si>
    <t>INT-10845</t>
  </si>
  <si>
    <t>015/005</t>
  </si>
  <si>
    <t>Relayed - 03/22/18, 1922 &amp; 1946 Wishon-Coppermine relayed, tested OK; on the trouble Wishon-SJ#3 de-energized: MOM Auberry (CEMO=5,226), SJPH#2 (1,050), SJPH#3 (1,868), AG WishonPH (offline, 15)), SJPH#1A (offline), SJPH#2  (offline), SJPH#3 (offline) &amp; CraneValley PH (offline); rain, lightning; B-G fault 9.0 mi from Coppermine near 11/80, +/-3 mi (high fault impedance) for 1922 fault; C-G fault 3.7 mi from AuberryJct  near 1/16, +/-2.5 mi for 1946 fault; found flashed insulators at twrs 11/87, 11/86 &amp; 2/20</t>
  </si>
  <si>
    <t>INT-10846a</t>
  </si>
  <si>
    <t>011/080</t>
  </si>
  <si>
    <t>INT-10846b</t>
  </si>
  <si>
    <t>INT-10847a</t>
  </si>
  <si>
    <t>INT-10847b</t>
  </si>
  <si>
    <t>Relayed - 03/25/18, 0921 Corcoran-OliveSS relayed, tested OK; on the trouble Alpaugh-N &amp; Alpaugh-S separated; MOM Alpaugh (CEMO=939) &amp; Quebec; weather clear; 1135 Alpaugh-N paralleled; 1139 Alpaugh-S paralleled; B-G fault 0.0 mi @ Alpaugh 12kV bus, +/-0 mi; found crow in bus structure at Alpaugh sub that resulted in sustained outage to Alpaugh 1106 (CESO=499; CMIN=74,850); CAP ER=114441673</t>
  </si>
  <si>
    <t>INT-10852</t>
  </si>
  <si>
    <t>Alpaugh</t>
  </si>
  <si>
    <t>Relayed - 03/25/18, 1119  Britton-MontaVista relayed, did not test; SUS Britton #1-115/12kV xfmr (CESO=9,768; CMIN=xx,xxx); 1134 line manually tested OK restoring Britton; weather clear; scheduled project underway at Britton to replace CSs 176 &amp; 186; B-G fault 2.67 mi from MV near 006/036, +/-1.0 mi; line patrol found no cause, no damage; high speed re-close (HSR) failed to operate as expected leading to ~5 min outage, Protection investigating why</t>
  </si>
  <si>
    <t>INT-10855</t>
  </si>
  <si>
    <t>Relayed - 03/26/18, 0613 MercedFalls-Exchequer 70kV relayed, tested OK; MOM Mc Swain PH (offline); weather clear; B-G fault 1.77  mi from MF twd Exchequer PH near 012/002, +/-1 mi; found flash insulators at twr 11/7, LCN created to replace later</t>
  </si>
  <si>
    <t>INT-10856</t>
  </si>
  <si>
    <t>Relayed - 03/26/18, 1935 Konocti-EagleRock relayed, tested OK; no customers interrupted; weather clear; A-G fault 2.9 mi from EagleRock near 2/12, +/-1.0 mi; bird found at 1/9, LCN created to replace flashed insulator</t>
  </si>
  <si>
    <t>INT-10857</t>
  </si>
  <si>
    <t>002/012</t>
  </si>
  <si>
    <t>Forced - 03/26/18, 1954 to 1956 Centerville-TM-Oroville open ended after TM CB-52 forced out due to NG breaker open/close control– tech determined GE relay was problem</t>
  </si>
  <si>
    <t>T18-002693</t>
  </si>
  <si>
    <t>Relayed - 03/27/18, 0006 StocktonA-Lockeford-Bellota#2 relayed, tested OK; MOM Kyoho &amp; StocktonA #3-115/12kV xfmr (CEMO=5,258).; weather clear; B-G (multi-terminal) fault 1.7 mi from LockefordJct twd Lockeford near twr 011/073 or 1.49 mi from LockefordJct twd Kyoho Tap near twr 009/066, +/-3 mi; patrol found no cause, no damage</t>
  </si>
  <si>
    <t>INT-10861</t>
  </si>
  <si>
    <t>011/073</t>
  </si>
  <si>
    <t>Relayed - 03/27/18, 0821 Tejon-Lebec relayed, did not test by design; SUS PacificPipeline, Grapevine, Rose, Castaic &amp; Lebec; weather clear; A-C fault 0.0 mi from Tejon twd Lebec at 001/023, +/-0 mi; 1004 to 1138 line cleared to re-frame pole 001/023 &amp; replace 3 NG insulators; line was under non-test order due to work at pole 001/023; an insulator fell into bottom phase conductor; no injuries reported; 1218 line returned to service normal restoring Pacific Pipeline, Grapevine, Rose, Castaic &amp; Lebec; CAP ER=114447850</t>
  </si>
  <si>
    <t>INT-10862</t>
  </si>
  <si>
    <t>Relayed - 03/27/18, 2347 Gates-TulareLake relayed, tested OK; MOM (CEMO=1,039), Avenal (1,947), ChevronPipeline Kettleman, Sand Drag PV, SunCity PV &amp; Avenal Park PV; weather clear; B-G then evolved to B-C fault 6.3 mi from Gates near structure 6/1, +/-3 mi; air patrol of entire line found no cause, no damage</t>
  </si>
  <si>
    <t>INT-10863</t>
  </si>
  <si>
    <t>006/001</t>
  </si>
  <si>
    <t>Forced - 03/28/18, 1609 to 2059 Salado-Newman#2 (CrowsLanding to Gustine) forced out to replace pole 8/10 damaged by car; no customers interrupted</t>
  </si>
  <si>
    <t>T18-006601</t>
  </si>
  <si>
    <t>BK4_TESLA</t>
  </si>
  <si>
    <t>Scheduled - 03/29/18, 0715 to 1635 Tesla 500/230kV BK-4 removed from service to REPAIR BROKEN CONDUCTOR ON TOP OF THE 500KV LIGHTNING ARRESTOR CONNECTIONS FOR "A" &amp; "C" PHASES; COI limited to 4,600MW n2s &amp; 3,675MW s2n (no change)</t>
  </si>
  <si>
    <t>T18-003779</t>
  </si>
  <si>
    <t>Forced - 03/29/18, 0917 to 2141 Hammer-CountryClub forced out to replace car-damaged pole 1/32A; no customers interrupted</t>
  </si>
  <si>
    <t>T18-006618</t>
  </si>
  <si>
    <t xml:space="preserve">Relayed - 03/29/18, 1313 Newark#2-115kV bus sect D relayed, did not test by design; Dumbarton-Newark, Newark-Jarvis#2 &amp; MoccasinCreek-Newark#4 open-ended, Newark 115kV shunt capacitors de-energized, &amp; Newark 115/60kV BK2 opened on high side; SUS Newark 115/12kV BK4 (CESO=9,274; CMIN=292,246); weather clear; 1344 all customers restored via ED back-ties; B-G fault 0 mi from Newark#2 bus sect D; 1424 bus sect D returned to service after removing mylar balloon from bus, no damage found; 1427 Newark BK2 returned normal; 1430 Newark-Jarvis#2 normal; 1431 Dumbarton-Newark normal; 1433 Newark 115kV shunt capacitors energized; 1436 MC-Newark#4 normal &amp; Newark BK4 returned to service; CAP ER=114456086  </t>
  </si>
  <si>
    <t>INT-10867a</t>
  </si>
  <si>
    <t>Newark</t>
  </si>
  <si>
    <t>INT-10867b</t>
  </si>
  <si>
    <t>Forced - 03/29/18, 1514 to 1613 Sobrante-G#2 open-ended after Sobrante CB-142 forced out per OE recommendation to perform load &amp; direction checks on Oleum CB-120; no customers interrupted</t>
  </si>
  <si>
    <t>T18-003803</t>
  </si>
  <si>
    <t>Forced - 03/29/18, 2006 to 2147 Manteca#1 (Westley to Patterson JCT) forced out to repair NG guywire at pole 23/418 due to carpole; no customers interrupted</t>
  </si>
  <si>
    <t>T18-006665</t>
  </si>
  <si>
    <t xml:space="preserve">Relayed - 03/30/18, 0612 CrescentSS-Schindler relayed, tested NG; no customers interrupted; weather clear; C-G fault 1.4 from CrescentSS near 5/11, +/-1.5 mi; ET WD (conductor failure near clamp) at 4/12; 0825 to 1605 line cleared to repair conductor; CAP ER=114459150 </t>
  </si>
  <si>
    <t>INT-10871</t>
  </si>
  <si>
    <t>Relayed - 03/30/18, 1553 Guernsey-Henrietta relayed, tested OK; on the trouble Kansas-S Solar &amp; Guernsey PV separated; MOM JacobsCorner (CEMO=1,736), Armstrong, ReserveOil #1-70/4kV xfmr (20) &amp; Guernsey (CEMO=758; CESO=403; CMIN=2,554); weather clear; no fault locating relays at Henrietta; car hit pole 17/12, wire down (Guernsey 1106 under build) &amp; grass fire; section forced out later in day to effect repairs; CAP ER=114459136</t>
  </si>
  <si>
    <t>INT-10876</t>
  </si>
  <si>
    <t>Forced - 03/30/18, 2008 Guernsey-Henrietta (Guernsey to Jacobs Corner JCT) forced out to replace broken pole 017/012 caused by carpole (line had relayed, tested OK earlier in day at 1553); no customers interrupted; 03/31/18, 0231 line returned normal; CAP ER=114459136</t>
  </si>
  <si>
    <t>T18-006710</t>
  </si>
  <si>
    <t>Relayed - 03/31/18, 0641 Drum-RioOso #1 relayed, tested OK, but remained open at Drum #1 PH as designed; 0643 DrumPH#1 manually closed to parallel; DutchFlat#2 PH separated on the trouble; MOM Brunswick 115/12kV BK-1 (CEMO=7,171); weather clear; B-G fault 5.4 mi from RioOso near 39/279, +/-1.0 mi; 0747 DutchFlat#2 PH paralleled; patrol found flashed insulator at 39/281, LCN created to replace down the road</t>
  </si>
  <si>
    <t>INT-10877</t>
  </si>
  <si>
    <t>039/279</t>
  </si>
  <si>
    <t>Forced - 04/01/18, 0241 to 1125 Marysville CB-42 open for RTCA mitigation, open ending Smartville-Marysville 60kV</t>
  </si>
  <si>
    <t>T18-040118a</t>
  </si>
  <si>
    <t>Forced - 04/01/18, 0244 to 1124 Marysville CB-82 open for RTCA mitigation, open ending Pease-Marysville-Harter 60kV</t>
  </si>
  <si>
    <t>T18-040118b</t>
  </si>
  <si>
    <t>Relayed - 04/01/18, 0636 Barton-Airways-Sanger relayed, tested OK; MOM Southeast Surface H2O Treatment Facility (SESWTF); weather clear; C-G fault 0.7 mi from AirwaysJct twd Airways near 15/150, +/-1.5 mi; ground patrol found nothing; subsequent air patrol found flashed insulator at LSP A017/178 top phase; LCN created to work at a later date</t>
  </si>
  <si>
    <t>INT-10878</t>
  </si>
  <si>
    <t>015/150</t>
  </si>
  <si>
    <t>Scheduled - 04/02/18, 0652 to 1822 Arco-Midway 230kV removed from service TO PERFORM COMPLIANCE TESTING ON ALL LINE PROTECTIVE RELAYS; P15 limited to: LBN=Pbase+IRAS, LBS=Pbase+IRAS-600MW &amp; MWN=Pbase+IRAS- 600MW</t>
  </si>
  <si>
    <t>T18-003321</t>
  </si>
  <si>
    <t>Forced - 04/02/18, 0653 to 0759 Colgate-GrassValley open-ended after GV CB-22 forced out transfer Grass Valley to Drum-Grass Valley-Weimar per D.O. request; no customers interrupted</t>
  </si>
  <si>
    <t>T18-006723</t>
  </si>
  <si>
    <t>Relayed - 04/02/18, 0737 Pit#3-Pit#1 230kV relayed, tested OK. Sierra Pacific Industries separated on the trouble; Burney Forest Products tripped out of section; weather clear; B-G fault 10 mi from SPI Tap (west of HatCreek #2 PH) near 002/027, +/-2 mi; 0813 Sierra Pacific Industries and Burney Forest Products paralleled; patrolled entire line, no cause or damage found</t>
  </si>
  <si>
    <t>INT-10881</t>
  </si>
  <si>
    <t>002/027</t>
  </si>
  <si>
    <t>Relayed - 04/03/18, 0643 Brighton-GrandIsland#2 (HowardJct to G.I.) relayed, tested OK; no customers interrupted; weather clear; C-G fault 8.2 mi from Brighton near 007/065, +/-3.0 mi; patrol found flashed insulators at 7/58</t>
  </si>
  <si>
    <t>INT-10884</t>
  </si>
  <si>
    <t>007/065</t>
  </si>
  <si>
    <t>Relayed - 04/03/18, 0741 CooleyLanding-Stanford relayed, tested OK; on the trouble Menlo 60kV bus sect D de-energized &amp; S.R.I. Cogen separated; SUS Glenwood (CESO=6,114; CMIN=221,110); MOM Menlo #2 &amp; #3--60/12kV xfmrs (CEMO=13,030); A-B fault 4.3 mi from CooleyLanding near 004/055 (agrees w/ TRANSUB SRI SW-49 location), +/-1 mi; 0809 Glenwood #3-60/12kV xfmr returned to service; 0810 Glenwood#2-60/12kV xfmr returned to service; 0811 Glenwood#1-60/12kV xfmr returned to service - caused by S.R.I. JCT SW-49 failure during routine switching; CAP ER=114473055</t>
  </si>
  <si>
    <t>INT-10886</t>
  </si>
  <si>
    <t>004/055</t>
  </si>
  <si>
    <t>Forced - 04/03/18, 1609 to 2057 SanMateo-Martin#3 de-energized to safely remove mylar balloons in line arcing &amp; sparking; no customers interrupted</t>
  </si>
  <si>
    <t>T18-006771</t>
  </si>
  <si>
    <t>Equip Fail-transformer</t>
  </si>
  <si>
    <t>Forced - 04/03/18, 1721 KernPP 230/115kV BK-5 forced out to inspect &amp; repair oil leak at top of xfmr; no customers interrupted; 04/10/18, 1447 Kern PP BK5 returned to service; CAP ER=114467957</t>
  </si>
  <si>
    <t>T18-006766</t>
  </si>
  <si>
    <t>Forced - 04/03/18, 1819 to 1952 CooleyLanding-Stanford (C.L. to SRI JCT) de-energized to close SRI Jct SW-49 dead &amp; return SRI to Glenwood section back in service from scheduled work; SUS SRI Cogen; CAP ER=114473055</t>
  </si>
  <si>
    <t>T18-003473</t>
  </si>
  <si>
    <t>Equip Fail-bushing</t>
  </si>
  <si>
    <t>Forced - 04/03/18, 1931 LosEsteros-Metcalf forced out to repair cable oil leak at 'B' phase pothead; no customers interrupted; ETOR 05/08/18 to await manufacturer's arrival, diagnosis &amp; any repair recommendations; 04/30/18, 1910 LE-Metcalf 230kV cable returned to service after repair of oil leak on "B" phase pothead at LosEsteros</t>
  </si>
  <si>
    <t>T18-006772</t>
  </si>
  <si>
    <t>Relayed - 04/04/18, 0941 Vaca-Vacaville-Jameson-NTwr relayed, did not test due scheduled non-test; SUS Hale; MOM Jameson (CEMO=9,200) &amp; Vacaville #1-115/12kV xfmr (5,479); weather cloudy; C-G fault (multi-terminal line) 7.0 mi from Vaca terminal twd Hale near 006/050 or 5.7 mi from Vaca terminal twd Vacaville sub near A005/046 (this structure is right outside Vacaville sub), +/-1 mi; 1225 line manually tested OK after finding blown bell on top phase at twr 7/56 (OK for service) restoring ET to Hale (line scheduled to be cleared next week to make repairs); 1245 line returned normal</t>
  </si>
  <si>
    <t>INT-10890</t>
  </si>
  <si>
    <t>006/050</t>
  </si>
  <si>
    <t>Relayed - 04/04/18, 1443 Trimble-SanJoseB open ended after Trimble CB-342 tripped, did not re-close by design; no customers interrupted; weather clear; 1543 Trimble CB-342 closed making line normal; substation personnel confirmed &amp; reset low-low SF6 gas transfer trip target; CAP ER=114473045</t>
  </si>
  <si>
    <t>INT-10892</t>
  </si>
  <si>
    <t>Relayed - 04/04/18, 1516 DelMonte-Viejo relayed; Viejo to Hatton tested OK; DelMonte to Hatton tested NG; MOM Hatton (CEMO=4,305); SUS MontereyNavyLab; weather clear; B-G fault 4.0 mi from DelMonte near 004/109, +/-1 mi; 1601 Monterey Navy Lab restored via alt source; no ET wire down, but DelMonte 2103 under build common neutral down due to tree branch failure at structure 004/109 (see ILIS 18-0029304), so will keep sect de-energized to facilitate repairs to 21kV; 1917 Del Monte to Hatton JCT manually tested OK restoring normal power source to Monterey Navy Lab  INT-10893</t>
  </si>
  <si>
    <t>INT-10893</t>
  </si>
  <si>
    <t>004/109</t>
  </si>
  <si>
    <t>Forced - 04/05/18, 1442 to 1614 Maricopa-Copus 70kV open-ended after Copus CB-32 forced out for RTCA mitigation for loss of Fellows-Taft 115kV; no customers interrupted</t>
  </si>
  <si>
    <t>T18-040518z</t>
  </si>
  <si>
    <t>Relayed - 04/05/18, 2049 TulareLake-KentSS 70kV relayed, tested OK; MOM Kettleman Solar (offline); rain; A-G fault 10 mi from KentSS near 073/003, +/-2 mi; line has been updated w/ new steel poles &amp; insulators; found bird nests, but no evidence of any flashed equipment; ground patrol  found nothing; subsequent air patrol found flashed insulators at pole 75/04 due to bird nest -- LC Tag created, will work it at a later date</t>
  </si>
  <si>
    <t>INT-10894</t>
  </si>
  <si>
    <t>073/003</t>
  </si>
  <si>
    <t>Relayed - 04/06/18, 1901 FtBragg-Elk relayed, tested OK; on the trouble Big River SVC tripped; MOM BigRiver (CEMO=2,579); rain; Big River JCT to Elk section tested NG; 1950 Big River SVC returned to service; 2330 Big River JCT to Elk manually tested OK after patrol found no trouble; C-G fault 13.2 mi from Elk twd FtBragg near 13/3, +/-2 mi; 2345 line restored normal</t>
  </si>
  <si>
    <t>INT-10897</t>
  </si>
  <si>
    <t>Relayed - 04/07/18, 0611 Semitropic-Wasco relayed, tested NG; no customers interrupted; rain; C-G fault 0.70 mi from Wasco twd Semitropic near 005/095 (reported wire down at HWY 46/Broadway Ave in Wasco),+/-0 mi; 0812 to 1507 line cleared to replace broken pole 005/096 &amp; repair one phase of ET-WD bet poles 005/096-097 caused by carpole; CAP ER=114481018</t>
  </si>
  <si>
    <t>INT-10898</t>
  </si>
  <si>
    <t>005/095</t>
  </si>
  <si>
    <t>Relayed - 04/07/18, 1309 Stanislaus-MelonesSS-Manteca#1 relayed, tested OK; MOM Frogtown (CEMO=6,073) &amp; Avena (1,667); rain; C-G fault 3.6 mi from MelonesSSnear twr 3/20, +/-1 mi; line forced out a few days later to address contamination from active nest at tower :003/021; CAP ER=114515153</t>
  </si>
  <si>
    <t>INT-10899</t>
  </si>
  <si>
    <t>003/020</t>
  </si>
  <si>
    <t>Relayed - 04/07/18, 1850 Gates-TulareLake relayed, tested OK; Avenal JCT to Tulare Lake remained out; SUS Chevron Pipeline Kettleman; MOM KettlemanHills (CEMO=1,039), Avenal (1,947), SandDrag PV, SunCity PV &amp; Avenal Park PV; weather overcast; 2040 Chevron Pipeline Kettlemen JCT to Tulare Lake energized restoring Chevron Kettlemen; B-C fault 11.5 mi from Gates (problem bet Avenal JCT &amp; Chevron Pipe Line JCT) near 011/004, +/-3 mi; 2040 Avenal JCT to Chevron Pipeline Kettlemen JCT cleared to replace down burnt pole 12/0 (DDV w/ line &amp; buck construction on 12kV UB burnt at 12kV level) w/ both 70kV ET-WD &amp; 12kV under build wire down; 04/08/18, 2025 line returned to service; 3rd time in 22 years this pole burned down; installed 80' H1 steel pole; pole fire was at 12kV level; xarm was bridge bonded, but there was a bird nest and that was the cause of the pole fire; CAP ER=114480878</t>
  </si>
  <si>
    <t>INT-10901</t>
  </si>
  <si>
    <t>011/004</t>
  </si>
  <si>
    <t>ETL.8068</t>
  </si>
  <si>
    <t>Relayed - 04/07/18, 2033 SutterHomeSS-Lockeford-Lodi relayed, tested NG; SUS NewHope (CESO=969; CMIN=63,954) &amp; Colony (1,066; 67,158); weather clear; C-A-G fault 2.4 mi from Colony near pole 7/111, +/-0.5 mi; 2131 Lodi JCT to Colony JCT section cleared to replace pole 7/100 hit by car &amp;  repair ET-WD &amp; ED wire down; 2136 Colony JCT to Lockeford energized restoring Colony; 2139 SutterHomeSS to Lodi JCT  energized restoring New Hope; 04/08/18, 0724 Lodi JCT to Colony JCT returned to service, line normal; CAP ER=114480699</t>
  </si>
  <si>
    <t>INT-10902</t>
  </si>
  <si>
    <t>007/111</t>
  </si>
  <si>
    <t>Forced - 04/08/18, 0922 to 2048 Maricopa-Copus open-ended after Copus CB-32 opened for RTCA mitigation for loss of Fellows-Taft 115kV</t>
  </si>
  <si>
    <t>T18-006962</t>
  </si>
  <si>
    <t>Forced - 04/08/18, 1109 to 1431 DelMonte-Viejo (Hatton to Viejo) forced out per D.O. request to repair ED under build at pole 006/143 due to carpole; no customers interrupted; CAP ER=114482309</t>
  </si>
  <si>
    <t>T18-006963</t>
  </si>
  <si>
    <t>Forced - 04/09/18, 0621 to 0630 Wilson-Merced #1-115kV de-energized for voltage control</t>
  </si>
  <si>
    <t>T18-006967</t>
  </si>
  <si>
    <t>Relayed - 04/09/18, 0646 Fulton-SantaRosa#1-115kV relayed, tested OK; MOM Monroe 115/21kV BK-1 (CEMO=3,705); weather clear; B-G fault 1.7 mi from SR near 4/80, +/-x mi;  patrol found no cause, no damage</t>
  </si>
  <si>
    <t>INT-10904</t>
  </si>
  <si>
    <t>004/080</t>
  </si>
  <si>
    <t>Forced - 04/09/18, 0715 to 1515 Gates-Midway 230kV de-energized for voltage control</t>
  </si>
  <si>
    <t>T18-006968</t>
  </si>
  <si>
    <t>Scheduled - 04/09/18, 0949 to 1647 TM-Vaca 500kV removed from service to REINSTALL STATIC WIRE BET 54/216-217; COI limited to 2,100MW n2s &amp; 2,450MW s2n (no change)</t>
  </si>
  <si>
    <t>T18-002265</t>
  </si>
  <si>
    <t>Relayed - 04/09/18, 1904 Stanislas-MelonesSS-Manteca#1-115kV relayed, tested OK; MOM Frogtown (CEMO=6,074) &amp; Avena (1,667); weather clear; C-G fault 3.6 mi from MelonesSS near twr 3/20, +/-1 mi (same location as two days ago when line relayed, tested OK); line forced out next day later to address contamination from active nest at tower :003/021; CAP ER=114515153</t>
  </si>
  <si>
    <t>INT-10905</t>
  </si>
  <si>
    <t xml:space="preserve">Relayed - 04/10/18, 0723 Kingsburg-Corcoran#1-115kV relayed, tested OK; Freshwater Solar separated on the trouble; Corcoran PV tripped out of section; B-G fault 6.0 mi from Kingsburg near structure 16/125 (near Excelsior Ave &amp; S-8th Ave), +/-2 mi; no additional customer interruption; air patrol found flash insulators at tower 16/125; LC Tag created, will work it on 06/07/18 </t>
  </si>
  <si>
    <t>INT-10906</t>
  </si>
  <si>
    <t>016/125</t>
  </si>
  <si>
    <t>Forced - 04/10/18, 1403 to 1955 Stanislaus-MelonesSS-RiverbankJctSS (MelonesJct to Melones SS) forced out to facilitate replacement flashed insulators on adjacent Stan-Man#1-115kV due to bird guano at pole :003/021; no customers interrupted; CAP ER=114515153</t>
  </si>
  <si>
    <t>T18-007093</t>
  </si>
  <si>
    <t>Forced - 04/10/18, 1432 to 1934 Stanislaus-MelonesSS-Manteca#1 (MelonesJct to MelonesSS) forced out to replace flashed insulators due to bird guano from active hawk's nest at pole 003/021; no customers interrupted; CAP ER=114515153</t>
  </si>
  <si>
    <t>T18-007091</t>
  </si>
  <si>
    <t>Relayed - 04/11/18, 1621 HC#1-Westwood relayed, tested OK; MOM HallsFlat &amp; Bogard (CEMO=9), LostCreek #1 (offline), LostCreek #2 (offline) &amp; Bidwell (offline); rain; B-C fault 17.5 mi from HatCreek#1 near 17/332, +/-1 mi; patrol from Hat Creek to 3 mi beyond fault location found no cause, no damage</t>
  </si>
  <si>
    <t>INT-10909</t>
  </si>
  <si>
    <t>017/332</t>
  </si>
  <si>
    <t>Relayed - 04/11/18, 1828 Volta-Deschutes relayed, tested OK; no customers interrupted; rain/lightning; C-G fault 15.7 mi from Volta near structure 15/333, +/-2 mi; coincident lightning strike adjacent to structure 015/323; patrol found no damage</t>
  </si>
  <si>
    <t>INT-10911</t>
  </si>
  <si>
    <t>015/323</t>
  </si>
  <si>
    <t>Caliente Sw Sta-CVSR</t>
  </si>
  <si>
    <t>Relayed - 04/12/18, 0753 CalienteSS-CVSR 230kV relayed, did not test by design; California Valley Solar Ranch (CVSR) separated on the trouble; no other customer interrupted; weather clear; A-B-C fault 0.0 mi from CalienteSS near 1st structure outside of station, +/-3.8 mi; 1053 line returned to service after patrol found no trouble; 1114 CVSR PV paralleled</t>
  </si>
  <si>
    <t>T18-007196</t>
  </si>
  <si>
    <t>Relayed - 04/14/18, 1354 Stanislaus-MelonesSS-Manteca#1 relayed, tested OK; MOM Avena (CEMO=1,668) &amp; Frogtown (6,075); weather clear; C-G fault 3.6 mi from MelonesSS near twr 3/21, +/-1 mi; active bird's nest found at 3/21, cannot be removed at this time but will arrange for guano shields to be installed to protect insulators; CAP ER=114515153</t>
  </si>
  <si>
    <t>INT-10915</t>
  </si>
  <si>
    <t>003/021</t>
  </si>
  <si>
    <t>Relayed - 04/15/18, 0624 Ukiah-Hopland-Cloverdale relayed, tested OK; Aidlin separated on the trouble; no customers interrupted; weather clear; A-G fault 0.69 mi from Ukiah twd Cloverdale/ Hopland near twr 39/06, +/-0.2 mi; 0635 Aidlin paralleled; patrol found no cause, no damage</t>
  </si>
  <si>
    <t>INT-10916</t>
  </si>
  <si>
    <t>039/006</t>
  </si>
  <si>
    <t>Relayed - 04/15/18, 1239 HC#1-Westwood relayed, tested OK; MOM Bogard (CEMO=9), HallsFlat &amp; Mega (Units Lost Creek #1&amp;2 &amp; Bidwell); rain; multi-terminal line, B-C fault 6.9 mi MegaJct toward HallsFlat near structure 17/334 or down the Mega Tap, +/-3 mi; patrol 7 miles either side of fault loc found no cause, no damage</t>
  </si>
  <si>
    <t>INT-10917</t>
  </si>
  <si>
    <t>017/334</t>
  </si>
  <si>
    <t>Forced - 04/15/18, 1428 CCo-Pittsburg forced out due to pole fire at pole 25/008; no customers interrupted; homeless camp started fire in marsh area that spread to this pole; 04/16/18, 1917 CCo-Pitts returned to service after crew stabbed a cross-arm on pole 25/8</t>
  </si>
  <si>
    <t>T18-007317</t>
  </si>
  <si>
    <t>Relayed - 04/16/18, 0516 Stanislaus-MelonesSS-Manteca#1 relayed, tested OK; no customers interrupted as Avena &amp; Frogtown previously transferred to alt source at request of TLINE due to multiple relays over last few days; rain; C-G fault 3.6 mi from MelonesSS near twr 3/21, +/-1 mi; CAP ER=114515153</t>
  </si>
  <si>
    <t>INT-10918</t>
  </si>
  <si>
    <t>Forced - 04/16/18, 1426 to 2316 Bellota-Warnerville 230kV open-ended after Bellota CB-290 forced out to perform load &amp; direction checks on Warnerville-Wilson 230kV series reactors at Wilson; no customers interrupted</t>
  </si>
  <si>
    <t>T18-007362</t>
  </si>
  <si>
    <t xml:space="preserve">Relayed - 04/16/18, 1757 StocktonA-Lockeford-Bellota#2 relayed, tested OK; MOM Kyoho &amp; StocktonA #3-115/12kV xfmr (CEMO=5,292); rain; A-G fault 7.7 mi from Bellota near tower 7/52, +/-1 mi; </t>
  </si>
  <si>
    <t>INT-10921</t>
  </si>
  <si>
    <t>Relayed - 04/17/18, 0416 BirdsLanding-CoCoSub relayed, tested NG; no customers interrupted; weather clear; C-G fault 6.6 mi from BirdsLandingSS near structure 26/165, +/-1 mi; patrol found collapsed xarm on center phase at tower 26/165; 0842 line cleared to effect repair; 1939 line returned to service; CAP ER=114510601</t>
  </si>
  <si>
    <t>INT-10922</t>
  </si>
  <si>
    <t>026/165</t>
  </si>
  <si>
    <t>Relayed - 04/17/18, 0650 Mendo-Redbud relayed, tested OK; no customers interrupted; weather clear; C-G fault 20.4 mi from Mendo near structure 40/196, +/-3.0 mi; patrol found no cause, no damage</t>
  </si>
  <si>
    <t>INT-10923</t>
  </si>
  <si>
    <t>040/196</t>
  </si>
  <si>
    <t>Scheduled - 04/17/18, 0849 Midway 500/230kV BK-11 removed from service for OVERHAULS ON REACTOR BREAKERS 1301, 1302, 1303, 1304 AND TO REPLACE BROKEN STAND OFF INSULATORS ON THE COILS.; scheduled return 04/22; 04/19/18, 1537 Midway 500/230kV BK-11 returned to service</t>
  </si>
  <si>
    <t>T18-004940</t>
  </si>
  <si>
    <t>Relayed - 04/17/18, 1013 Colgate-Smartville#2 relayed, tested OK; Narrows#2 PH separated on the trouble; MOM Narrows#2-60/21kV xfmr (CEMO=3,974); weather cloudy; B-G fault 10.2 mi from ColgateSS near structure 10/118, +/-1 mi; 1021 Narrows#2 PH paralleled; patrolled from structures 8/95 to 11/193 no cause found</t>
  </si>
  <si>
    <t>INT-10924</t>
  </si>
  <si>
    <t>010/118</t>
  </si>
  <si>
    <t>Forced - 04/17/18, 1017 to 1410 Stanislaus-MelonesSS-Manteca#1 (MelonesJct to Melones) &amp; Stanislaus-MelonesSS-RiverbankJctSS (MelonesJct to Melones) forced out to replace insulators &amp; install avian abatement apparatus structure :003/021 - this active nest is believed responsible for the recent relay operations on these lines; it's expected the baby hawks will leave nest in ~2 weeks so will wait to remove nest; no customers interrupted, Frogtown &amp; Avena will remain on alt source until nest can be removed; CAP ER=114515153</t>
  </si>
  <si>
    <t>T18-007369</t>
  </si>
  <si>
    <t>T18-007367</t>
  </si>
  <si>
    <t xml:space="preserve">Forced - 04/18/18, 0652 to 1437 Fulton-SR#1 open-ended after Santa Rosa CB-132 forced out due to NG air compressor; no customers interrupted; </t>
  </si>
  <si>
    <t>T18-007431</t>
  </si>
  <si>
    <t>Relayed - 04/18/18, 1053 Britton 115/12kV BK-3 relayed, did not test as designed; Applied Materials-Britton open ended after CB-122 opened, resulting in sustained outage to Britton 115/12kV BK-3 (CESO=8,040; CMIN=623,720); weather clear; initiating cause was a 3rd party excavator that damaged poles out on Britton 1114 &amp; associated distribution breaker failed to clear fault escalating event to BK/bus to clear; Protection reports A-B-C 12kV feeder fault (CB-1114); 1200 Britton BK-3 declared intact &amp; undamaged after visual inspection; 1203 Britton BK-3 &amp; bus sect F manually tested OK &amp; returned to service  CAP ER=114515976</t>
  </si>
  <si>
    <t>INT-10934</t>
  </si>
  <si>
    <t>CB-1114</t>
  </si>
  <si>
    <t>Forced - 04/18/18, 1831 Glenn#1 (Glenn to Orland 'B' to Elk Creek Jct) forced out from scheduled work (go back switching) due to Glenn SW-6053 center phase being bound up &amp; out of adjustment; 04/19/18, 1219 to 1638 Glenn main bus sect ‘E’ forced out to repair SW-6053; no customers interrupted; 1747 Glenn #1 returned to service</t>
  </si>
  <si>
    <t>T18-003071</t>
  </si>
  <si>
    <t>ETL.5060</t>
  </si>
  <si>
    <t>LOS BANOS-SAN LUIS PUMPS #2</t>
  </si>
  <si>
    <t>Forced - 04/19/18, 0752 LosBanos-SanLuis PGP #2-230kV forced out per customer request; no customers interrupted; 04/20/18, 2227 line returned to service</t>
  </si>
  <si>
    <t>T18-007518</t>
  </si>
  <si>
    <t>Relayed - 04/20/18, 0008 Arco-Midway 230kV relayed, tested OK; no customers interrupted; weather clear; A-G fault 2.50 mi from Arco twd ArcoJct near structure 032/155, +/-1 mi; patrolled target area w/ no cause, no damage found</t>
  </si>
  <si>
    <r>
      <t>INT-</t>
    </r>
    <r>
      <rPr>
        <sz val="8"/>
        <color rgb="FFFF0000"/>
        <rFont val="Calibri"/>
        <family val="2"/>
      </rPr>
      <t>42018z</t>
    </r>
  </si>
  <si>
    <t>032/155</t>
  </si>
  <si>
    <t>Relayed - 04/20/18, 0637 KingsRiver-Sanger-Reedley relayed, tested OK; KingsRiver PH separated on the trouble; MOM Rainbow (CEMO=4,325); weather clear; C-G fault 4.0 mi from KingsRiver PH near structure 9/57, +/-3 mi (high impedance fault, multi-terminal line, communications issues); 0640 KingsRiver PH paralleled; air patrol found 2 twrs (8/50 tramp tower &amp; 13/68 DDE) w/ flashed insulators, cause of insulators flashing unknown</t>
  </si>
  <si>
    <t>INT-10937</t>
  </si>
  <si>
    <t>009/057</t>
  </si>
  <si>
    <t>Relayed - 04/21/18, 0839 Nicolaus-Marysville relayed, tested OK; MOM Plumas (CEMO=3,803); weather clear; A-G fault 0.7 mi from E-NICOLAUS near structure 17/368, +/-2 mi; found bird nest at structure 17/373; LCN created to remove nest</t>
  </si>
  <si>
    <t>INT-10940</t>
  </si>
  <si>
    <t>017/368</t>
  </si>
  <si>
    <t>Forced - 04/21/18, 1116 to 1220 C-L#1-115kV cable open-ended after Oakland 'C' CB-112 opened for load &amp; direction checks on Oakland 'C' CB-102</t>
  </si>
  <si>
    <t>T18-000270</t>
  </si>
  <si>
    <t>Relayed - 04/22/18, 0635 Kingsburg-Corcoran#1 relayed, tested OK; Freshwater PV separated; weather clear; C-G fault 20.0 mi from Kingsburg near 30/225, +/-2 mi; ground patrol found nothing, Tman to perform air patrol on 4/25; air patrol found flashed insulators at tower 30/221, LCN created to replace</t>
  </si>
  <si>
    <t>INT-10941</t>
  </si>
  <si>
    <t>030/225</t>
  </si>
  <si>
    <t>Relayed - 04/22/18, 0640 WestPoint-ValleySprings relayed, tested OK; WestPt PH separated on the trouble; MOM WestPt (CEMO=2,409), Electra (3,504) &amp; PineGrove (7,132); weather clear; (multi-terminal line) A-G fault 1.65 mi from PineGrove Tap twd PineGrove near pole 01/35 or 2.77 mi from PineGrove Tap twd WestPt near pole 02/32, +/-2 mi; 0932 WtPoint PH paralleled; air patrol centered around both fault locations found nothing</t>
  </si>
  <si>
    <t>INT-10942</t>
  </si>
  <si>
    <t>001/035</t>
  </si>
  <si>
    <t>Forced - 04/22/18, 1124 Copus-Lakeview-OldRiver 70kV open-ended after Copus CB-42 open for area loading mitigation; 04/23/18, 1403 Copus CB 42 returned to service; from CAISO request on 04/22/18 at 1124</t>
  </si>
  <si>
    <t>T18-007646</t>
  </si>
  <si>
    <t xml:space="preserve">Relayed - 04/22/18, 1201 MiddleFork-GoldHill relayed, tested OK; on the trouble MiddleFork#1 &amp; FrenchMeadows-MiddleFork 60kV de-energized; Ralston PH separated on the trouble; SUS French Meadows &amp; HellHole PHs; MOM MiddleFork PH weather clear; 1203 Ralston PH paralleled; 1258 FrenchMeadows-MiddleFork &amp; MiddleFork#1 energized restoring FrenchMeadows &amp; HellHole PHs; no trouble found; A-G fault 23.5 mi from GoldHill twd MF PH near 020/163, +/-1.0 mi; </t>
  </si>
  <si>
    <t>INT-10945</t>
  </si>
  <si>
    <t>INT-10944</t>
  </si>
  <si>
    <t>Relayed - 04/22/18, 1201 MiddleFork-GoldHill relayed, tested OK; on the trouble MiddleFork#1 &amp; FrenchMeadows-MiddleFork 60kV de-energized; Ralston PH separated on the trouble; SUS French Meadows &amp; HellHole PHs; MOM MiddleFork PH weather clear; 1203 Ralston PH paralleled; 1258 FrenchMeadows-MiddleFork &amp; MiddleFork#1 energized restoring FrenchMeadows &amp; HellHole PHs; no trouble found; A-G fault 23.5 mi from GoldHill twd MF PH near 020/163, +/-1.0 mi; patrolled from 19/153 to 22/176 with no problems found</t>
  </si>
  <si>
    <t>INT-10943</t>
  </si>
  <si>
    <t>020/163</t>
  </si>
  <si>
    <t>Scheduled - 04/23/18, 0917 Midway-Whirlwind 500kV removed from service to REMOVE OLD SWITCHES FOR AUTOS, INSTALL &amp; TEST NEW SWITCHES TO LINE PROTECTION RELAYS; no additional P26 limitations; sched rtn 04/30/18; 05/06/18, 2123 Midway-Whirlwind returned to service; from scheduled work on 04/23/18 at 0917</t>
  </si>
  <si>
    <t>T18-006137</t>
  </si>
  <si>
    <t>Relayed - 04/23/18, 0955 Ravenswood-Ames#2 115kV relayed, tested OK; no customers interrupted; weather clear; B-G fault 1.7 mi from Ames near structure 005/034, +/- 0.5 mi; 1615 patrol reports flashed bottom insulator at structure 005/136, will schedule repairs at later date</t>
  </si>
  <si>
    <t>INT-10947</t>
  </si>
  <si>
    <t>005/034</t>
  </si>
  <si>
    <t>Forced - 04/23/18, 1347 to 1919 Montague-Trimble open-ended after Trimble CB-312 opened at request of CAISO for RTCA mitigation for loss of Newark Dist-Newark 230kV E-F bus-tie</t>
  </si>
  <si>
    <t>T18-007685</t>
  </si>
  <si>
    <t>Relayed - 04/23/18, 2020 Tesla-Salado #1 relayed, tested OK; MOM Teichert, Granite-Vernallis &amp; Miller; weather clear; fault 1.2 mi from Teichert Tap twd Teichert near tower 001/004, +/-1 mi (type of fault not specified); fire in area ~5 poles away reported, by time Tman arrived local Fire Dept had left w/ fire extinguished ; active crow's nest adjacent to top phase with flash markings found arcing at pole 001/009 (no under build, Teichert tap SW-169); Tman saw crow still building nest; small fire started in area, LCN created to remove nest (will have to force customers out)</t>
  </si>
  <si>
    <t>INT-10949</t>
  </si>
  <si>
    <t>001/004</t>
  </si>
  <si>
    <t>Delevan #1-230kV bus</t>
  </si>
  <si>
    <t>Relayed - 04/24/18, 0243 Delevan#1-230kV bus relayed, did not test; no customers interrupted; weather clear; 1112 Delevan#1-230kV bus returned to service; found evidence of rodent contact that temporarily shorted CB-2422 breaker failure relay circuit; no additional trouble or damage found; CAP ER=114532855</t>
  </si>
  <si>
    <t>INT-10950</t>
  </si>
  <si>
    <t>Forced - 04/24/18, 1103 to 1532 CoCo-Brentwood open ended after Brentwood CB-242 forced out to repair SF6 gas leak; no customers interrupted; CAP ER=114534241</t>
  </si>
  <si>
    <t>T18-007702</t>
  </si>
  <si>
    <t>Relayed - 04/24/18, 1314 Midway#1-500kV bus &amp; 500/230kV BK-12 relayed, did not test by design; no customers interrupted; weather clear; personnel in station; 1336 Midway #1-500kV bus returned to service; 1345 BK-12 returned to service; tech in station, cause under investigation; CAP ER=114533365</t>
  </si>
  <si>
    <r>
      <t>INT-</t>
    </r>
    <r>
      <rPr>
        <sz val="8"/>
        <color rgb="FFFF0000"/>
        <rFont val="Calibri"/>
        <family val="2"/>
      </rPr>
      <t>42418z</t>
    </r>
  </si>
  <si>
    <t>Forced - 04/24/18, 1745 Moraga-Lakewood open-ended after Lakewood CB-312 forced out to repair trip coil; no customers interrupted; weather clear; ETOR 04/27/18; 05/15/18, 1405 Lakewood CB-312 returned to service after replacing trip coil; CAP ER=114534281</t>
  </si>
  <si>
    <t>T18-007745</t>
  </si>
  <si>
    <t xml:space="preserve">Relayed - 04/25/18, 0722 Smartville-Nicolaus#1 (E-Nicolaus to Wheatland) relayed, tested OK; MOM Wheatland (CEMO=3,326); weather clear; A-G fault 0.5 miles from E-Nicolaus near 017/373, +/-1 mi; </t>
  </si>
  <si>
    <t>INT-10953</t>
  </si>
  <si>
    <t>017/373</t>
  </si>
  <si>
    <t>Relayed - 04/25/18, 1027 Nicolaus-Marysville relayed, tested NG; SUS Plumas (CESO=3,803; CMIN=53,242); weather clear; B-G fault 0.15 mi from E-Nicolaus near 017/380, +/-1 mi; 1043 Marysville to Plumas manually tested OK restoring Plumas (thanks to recent install of SCADA at Plumas Jct); 1255 E-Nicolaus to Plumas cleared to repair 2 damaged guy wires from 2 phases of conductor at pole 17/382; 2011 line normal; CAP ER=114536762</t>
  </si>
  <si>
    <t>INT-10954</t>
  </si>
  <si>
    <t>017/380</t>
  </si>
  <si>
    <t>ETL.3248</t>
  </si>
  <si>
    <t>Cntmn-agriculture</t>
  </si>
  <si>
    <t>Relayed - 04/25/18, 1203 ExcelsiorSS-Schindler#1-115kV relayed, tested OK; no customers interrupted; weather clear; B-G fault 1.9 mi from ExcelsiorSS near 30/142, +/-1.5 mi; debris found on &amp; removed from middle phase at structure 30/143 (located in recently plowed ag field -- per TL-Supervisor, some sort of organic matter, maybe a portion of palm frond or some such thing, ~7’ in length (long enough to go Ø to ground on steel arm)</t>
  </si>
  <si>
    <t>INT-10956</t>
  </si>
  <si>
    <t>030/142</t>
  </si>
  <si>
    <t>Other-scheduled-disapproved</t>
  </si>
  <si>
    <t>Forced - 04/25/18, 1326 to 2023 Smartville-Nicolaus#1 (E-Nicolaus to Wheatland) forced out for safety in conjunction with Nicolaus-Marysville trouble; no customers interrupted</t>
  </si>
  <si>
    <t>T18-007812</t>
  </si>
  <si>
    <t>Forced - 04/25/18, 1327 to 1547 Trimble-Montague 115kV open-ended after Trimble CB-312 forced out for RTCA mitigation for loss of Newark Dist-Newark 230kV E-F bus tie overloading Trimble-San Jose "B" 115kV per CAISO operating instruction; no customers interrupted</t>
  </si>
  <si>
    <t>T18-006861</t>
  </si>
  <si>
    <t xml:space="preserve">Forced - 04/25/18, 1644 Geyser#3-Cloverdale 115kV open-ended after Cloverdale CB-132 forced out to repair NG air compressor motor bushings; no customers interrupted; 04/26/18, 1347 Cloverdale CB-132 returned to service </t>
  </si>
  <si>
    <t>T18-007855</t>
  </si>
  <si>
    <t>Relayed - 04/26/18, 0239 Fulton-Calistoga relayed, tested OK; MOM Calistoga (CEMO=3,811); weather clear; A-G fault 0.85 mi from Calistoga twd Middletown near 000/008, +/-3.0 mi; patrol found dead owl (right outside Calistoga sub)at structure :10/04; no damage found</t>
  </si>
  <si>
    <t>INT-10960</t>
  </si>
  <si>
    <t>Forced - 04/26/18, 0931 to 1259 Cabrillo-SantaYnezSS &amp; Sisquoc-SantaYnezSS 115kV lines open-ended after SYSS CB-122 opened for RTCA mitigation for loss of Mesa-Divide#2-115kV overloading Sisquoc-SantaYnez SS 115kV</t>
  </si>
  <si>
    <t>T18-042618a</t>
  </si>
  <si>
    <t>T18-042618b</t>
  </si>
  <si>
    <t>Relayed - 04/27/18, 0743 Pit#1-Cottonwood 230kV relayed, tested OK; on the trouble Burney Forest Power separated; no additional customers interrupted; rain; A-G fault 6.6 mi from Cottonwood near twr 53/472, +/-2 mi; 0803 Burney Forest Power paralleled; patrol from 49/428 to 55/495 found no cause, no damage</t>
  </si>
  <si>
    <t>INT-10964</t>
  </si>
  <si>
    <t>053/472</t>
  </si>
  <si>
    <t>Relayed - 04/27/18, 0856 Reedley 70kV main bus relayed, did not test by design during sched switching to B&amp;C CB-42; Reedley 70kV aux bus, Reedley#1-70/12kV xfmr, Reedley-Orosi &amp; Reedley-Dinuba, Reedley &amp; Dinuba 70kV bus sects D &amp; E de-energized; TivyValley-Reedley open ended at Reedley; Reedley#2&amp;#4-115/70kV xfmrs open-ended on low side; Dinuba EC separated; SUS Reedley (CESO=5,112; CMIN=443,538), Dinuba (6,570; 440,190), Orosi (5,479; 373,572), StoneCorral (1,799; 122,332), SandCreek (1,664; 109,824) &amp; Dunlap (1,655; 109,230); weather clear; 0959 Reedley 70kV main bus returned to service returning Reedley #4-115/70kV xfmr normal; 1000 Reedley BK2 returned normal; 1001 Reedley-Dinuba &amp; Dinuba 70kV bus sections D &amp; E energized restoring Dinuba &amp; Dinuba EC; 1002 Reedley-Orosi &amp; Orosi 70kV bus sections D &amp; E energized restoring Orosi, SandCreek &amp; Dunlap; 1003 Reedley#1 xfmr returned to service restoring Reedley; 1004 TV-Reedley returned to service; 1006 Reedley 70kV aux bus returned to service; cause -Protection Engr missed a flag in logic settings of group 5; CAP ER=114542884</t>
  </si>
  <si>
    <t>INT-10965a</t>
  </si>
  <si>
    <t>INT-10965b</t>
  </si>
  <si>
    <t>INT-10965c</t>
  </si>
  <si>
    <t>Relayed - 04/27/18, 1139 Drum-RioOso#1 relayed, tested OK; DutchFlat#2 PH separated on the trouble; MOM Brunswick (CEMO=7,060); weather lightning; 1406 DutchFlat#2 PH paralleled; A-G fault 22.7 mi from RioOso twd HalseyJct near 022/167, +/-1 mi; patrol from 20/158 to 25/190 found no cause, no damage</t>
  </si>
  <si>
    <t>INT-10966</t>
  </si>
  <si>
    <t>022/167</t>
  </si>
  <si>
    <t>ETL.8321</t>
  </si>
  <si>
    <t>WEBER FRENCH CAMP #2</t>
  </si>
  <si>
    <t>Relayed - 04/28/18, 1918 Weber-FrenchCamp#2 relayed, tested OK; no customers interrupted; weather clear; C-G fault 1.5 mi from Weber near pole A001/42, +/-2 mi; patrol found no cause, no damage</t>
  </si>
  <si>
    <t>INT-10967</t>
  </si>
  <si>
    <t>A01/042</t>
  </si>
  <si>
    <t>Relayed - 04/30/18, 0559 The Balch-Sanger relayed, tested OK; Balch PH #1 tripped (CEMO=25); weather clear; A-G fault 4.3 mi from Sanger near 030/159, +/- 1.0 mi; air patrol found steel pole DDE 29/156 w/ flashed Jumper strings on middle &amp; bottom phase (cause by bird guano); LC tag created &amp; will change out in Fall</t>
  </si>
  <si>
    <t>INT-10968</t>
  </si>
  <si>
    <t>030/159</t>
  </si>
  <si>
    <t>Relayed - 04/30/18, 1047 Saratoga 230kV bus sect D relayed, did not test by design; Saratoga-Vasona open-ended after Saratoga CBs 232 &amp; 272 tripped; no customers interrupted as Saratoga BK1 already out for sched work; 1116 Saratoga 230kV bus sect D energized restoring Saratoga-Vasona; sudden pressure relay had not been cut out while adding N2 to xfmr; CAP ER=114546645</t>
  </si>
  <si>
    <t>INT-10970</t>
  </si>
  <si>
    <t>Forced - 05/01/18, 1436 to 1648 Smartville-Nicolaus#1 (Smartville to Wheatland sect) forced out to repair gun-shot damaged conductor between poles 7/132 on main line &amp; 0/1 on Beale AFB #2 Tap (WAPA); no customers interrupted; weather clear</t>
  </si>
  <si>
    <t>T18-008093</t>
  </si>
  <si>
    <t>Relayed - 05/01/18, 2051 Donnells-Curtis relayed, tested NG; SUS Mi-Wuk (CESO=7,553; CMIN=143,507) &amp; SpringGap (CESO=1,704; CMIN=4,372,092); SUS Beardsley, SpringGap (SG), Donnells &amp; SandBar PHs &amp; Sierra Pacific Sonora SPI; A-B fault 1 mi from DonnellsPH  near 0/14 or 2 mi from BeardsleyJct twd BeardsleyPH near 0/2 or 1 mi from SG Jct twd SG PH near 0/7, +/-2 mi; Hydro reports blown BK1 PT at SG 17kV bus; confirmed lightning in area; line patrol found no damage to line; 2110 Curtis to SG Jct tested OK restoring Mi-Wuk &amp; SPI; 2117 SG Jct to Donnells tested OK restoring ET to SpringGap &amp; all PHs; line normal; 05/02/18, 1104 SpringGap 115/17/6.6kV BK1 tested OK after damaged 17kV bus PT cut in clear restoring ET to SG &amp; SG PH; 1113 SG BK1 relayed, did not test during ED switching to restore SG 1702; 2255 SG BK1 cleared for inspect &amp; repairs; 05/06/18, 1801 SG BK1 returned to service restoring SpringGap &amp; SpringGap PH; CAP ER=114565785</t>
  </si>
  <si>
    <t>INT-10978</t>
  </si>
  <si>
    <t>00/014</t>
  </si>
  <si>
    <t>Relayed - 05/02/18, 0912 CragView-Cascade relayed, did not test by design; no customers interrupted; weather clear; 0930 line tested OK from PG&amp;E end; 0938 line returned to service normal restoring P25 to PACW; B-G fault 62 mi from Cascade on PP&amp;L side of line (PG&amp;E owns first 20 mi of line from Cascade), +/-2 mi; no patrol conducted as fault on PP&amp;L side of line</t>
  </si>
  <si>
    <t>INT-10980</t>
  </si>
  <si>
    <t>PP&amp;L side</t>
  </si>
  <si>
    <t>Forced - 05/03/18, 1134 to 1833 GreenValley-Watsonville (Erta to Dean Jct) forced out due to carpole damage at 3/67; no customers interrupted</t>
  </si>
  <si>
    <t>T18-008236</t>
  </si>
  <si>
    <t xml:space="preserve">Forced - 05/03/18, 1210 Ravenswood-Ames#2 de-energized after Ravenswood CB-142 forced out during scheduled work on Ames CB-362; line was only to be open ended per TAFW, but tech working did not feel comfortable isolating relays for work w/out de-energizing the line - did not want to trip the open-ended line due to differential; no customers interrupted; ETOR 05/11; </t>
  </si>
  <si>
    <t>T18-004435</t>
  </si>
  <si>
    <t>ATWATER-LIVINGSTON-MERCED</t>
  </si>
  <si>
    <t>Forced - 05/03/18, 2007 Atwater-Livingston-Merced (AtwaterJct to Livingston) forced out due to carpole damage at 16/10; no customers interrupted; CAP ER=114565068; 05/04/18, 0202 line returned to service</t>
  </si>
  <si>
    <t>T18-008385</t>
  </si>
  <si>
    <t>Forced - 05/04/18, 0927 to 0942 Lockeford-Lodi#2 open-ended after Lockeford CB-52 forced out for load &amp; direction checks on Lodi CB-42 backup relay; no customers interrupted</t>
  </si>
  <si>
    <t>T18-004389</t>
  </si>
  <si>
    <t xml:space="preserve">Relayed - 05/04/18, 1000 Salinas-FortOrd#2 relayed, tested OK; no customers interrupted; weather clear; C-G fault 8.0 mi from Salinas near 07/012, +/-x mi; </t>
  </si>
  <si>
    <t>INT-10983</t>
  </si>
  <si>
    <t>007/012</t>
  </si>
  <si>
    <t>Relayed - 05/04/18, 1715 Panoche-ExcelsiorSS#2-115kV relayed, tested OK; MOM Cheney &amp; Panoche Wellhead Power (offline); weather clear; B-C-G fault 18 mi from Panoche near 018/086, +/-6 mi; ground patrol of entire circuit found no cause, no damage; if another momentary occurs will do air patrol follow up; while working w/ Wellhead to enable it to re-parallel with our grid, TLine found a burnt jumper at 0/2, and line was forced out on May 12 to effect repair; CAP ER=114599739</t>
  </si>
  <si>
    <t>INT-10984</t>
  </si>
  <si>
    <t>018/086</t>
  </si>
  <si>
    <t>Forced - 05/04/18, 2315 CoCo-Pittsburg forced out for safety due to pole fires; no customers interrupted; 05/05/18, 0808 line returned to service after crew extinguished smoldering pole 25/3 w/ extinguisher; fire had started in marsh &amp; caught pole 25/3 on fire; marsh fire not caused by PG&amp;E equipment, pole OK for service; crew will submit AFW for future repair or replacement as required</t>
  </si>
  <si>
    <t>T18-008509</t>
  </si>
  <si>
    <t>Forced - 05/06/18, 1509 to 1543 GoldHill #1 forced out to correct phase rotation; no customers interrupted</t>
  </si>
  <si>
    <t>T18-005872</t>
  </si>
  <si>
    <t>Scheduled - 05/07/18, 0721 Vaca-Tesla 500kV removed from service to INSTALL NEW CAP BK SEGMENT 1 &amp; 2 RELAYS &amp; TROUBLESHOOT; no additional COI derate; scheduled return 05/08; 05/08/18, 1553 line returned to service, no additional COI limitations</t>
  </si>
  <si>
    <t>T18-006841</t>
  </si>
  <si>
    <t>Scheduled - 05/07/18, 0751 Midway 500/230kV BK12 removed from service to REPLACE PROTECTION SCHEME FOR BANK 12 &amp; ALL ASSOCIATED EQUIPMENT; scheduled return 09/22/18</t>
  </si>
  <si>
    <t>T18-000236</t>
  </si>
  <si>
    <t>Relayed - 05/07/18, 0854 Bridgeville-Garberville relayed, tested OK; MOM Fruitland (CEMO=1,151) &amp; FtSeward (337); weather clear; A-B-C fault 0.1 mi from FruitlandJct twd Fruitland near 0/2, +/-1.0 mi (according to data off fault locators on Fruitland Tap, fault appears to be on Fruitland Tap); patrol 2 mi out from 0/2 as well as Fruitland Tap itself found no cause, no damage</t>
  </si>
  <si>
    <t>INT-10987</t>
  </si>
  <si>
    <t>Relayed - 05/08/18, 1538 Kern-Kern Front relayed, tested OK; on the trouble Kern Front &amp; High Sierra cogens separated; MOM E&amp;B SwSta, Double 'C' cogen (offline) &amp; Badger Creek cogen (offline); weather clear; A-G fault 6.5 mi from KernPP twd Kern Front near 005/088, +/-1 mi; patrol found no cause, no damage</t>
  </si>
  <si>
    <t>INT-10989</t>
  </si>
  <si>
    <t>Forced - 05/09/18, 1039 to 1055 BirdsLanding-CoCoPP 230kV &amp; BirdsLanding-CoCoSub 230kV open ended after BL CBs 212, 312, 322 &amp; 422 opened for control point mitigation due to ship crossing; no customers interrupted</t>
  </si>
  <si>
    <t>T18-008696a</t>
  </si>
  <si>
    <t>T18-008696b</t>
  </si>
  <si>
    <t>Relayed - 05/10/18, 0836 Pit#3-Pit#1 relayed, tested OK; SPI &amp; SnowMtn Hydro separated; Pit#1 PH units #1&amp;#2 tripped out section; weather clear; B-G fault 13 mi from Pit#3 PH near 009/078 (near Black Ranch Rd xing), +/-1.0 mi; 0921 Sierra Pacific Industries paralleled; 0937 Pit#1 PH Unit#2 paralleled; 1000 Pit#1 PH Unit#1 paralleled; patrol found flashed insulators found at 9/80 LCN created to replace at a future date</t>
  </si>
  <si>
    <t>INT-10992</t>
  </si>
  <si>
    <t>009/078</t>
  </si>
  <si>
    <t>Relayed - 05/10/18, 1116 MF-GH#2 open-ended after GoldHill CB-522 tripped, re-closed by autos; no customers interrupted; weather clear; appears to be a WPE associated with scheduled relay work, investigation continuing w/ report out on 05/22; LCN created to correct dc ground issue found @ GH sub; CAP ER=114596632</t>
  </si>
  <si>
    <t>INT-10993</t>
  </si>
  <si>
    <t>Forced - 05/10/18, 1350 to 1914 TM-Peachton (TresVias to BiggsJct) forced out to repair damaged pole 8/63; no customers interrupted</t>
  </si>
  <si>
    <t>T18-008776</t>
  </si>
  <si>
    <t>Forced - 05/12/18, 1741 to 2045 Panoche-ExcelsiorSS#2 forced out to repair burnt 'B' phase jumper at pole 2/0 (SW-117) on Cheney#2 tap; no customers interrupted; this outage is follow up to the relay action on this line that occurred a few days earlier on May 4</t>
  </si>
  <si>
    <t>T18-008866</t>
  </si>
  <si>
    <t>Relayed - 05/13/18, 1104 MF-Exchequer 70kV open-ended after MercedFalls CB-12 tripped, did not close due to re-closer cut out for fire season; no customers interrupted; 1107 MF CB-12 manually closed, line returned to normal service; reports of fire in chart house at Merced Falls PH,  PG&amp;E personnel &amp; Fire Dept on site; C-G fault 0.1 mi from Merced Falls PH twd Exchequer PH near 013/009 (right outside Merced Falls PH), +/-0.5 mi; found red tail hawk nest w/ chicks at twr 13/10 (SW 17) &amp; dead chick hanging on twr; bird poop off bottom arm hit bottom blade of SW-17 &amp; went to ground; hour later chart house caught fire; fault went thru fence to chart house &amp; started in walls of control room; CAP ER=114605460 (TL) &amp; ER=114608637 (SUB)</t>
  </si>
  <si>
    <t>INT-10995</t>
  </si>
  <si>
    <t>013/009</t>
  </si>
  <si>
    <t>Scheduled - 05/14/18, 0914 Vaca-Dixon 500/230kV BK11 removed from service TO INSTALL NEW 230KV FAULT RECORDER &amp; TIE INTO EXISTING 500KV FAULT RECORDER; MAINTENANCE TO PERFORM AN OVERHAUL &amp; SHUNT REACTOR ANNUAL INSPECTION ON CBs 1301, 1302, 1303, 1304; sched return 05/18; 05/18/18, 1950 Vaca-Dixon 500/230kV BK11 returned to service.  From scheduled work on 05/14/18 at 0914</t>
  </si>
  <si>
    <t>T18-004494</t>
  </si>
  <si>
    <t>Relayed - 05/14/18, 1001 Ignacio-MI#1 relayed, tested OK; MOM Jamison Canyon Pumps, Mare Island Sta 'H' &amp; Carquinez (CEMO=7,352); weather clear; C-G fault 6.3 mi from Mare Island Jct twd Jameson near 27/194, +/-2 mi; patrol for cause found nothing &amp; no damage</t>
  </si>
  <si>
    <t>INT-10996</t>
  </si>
  <si>
    <t>027/194</t>
  </si>
  <si>
    <t>Forced - 05/14/18, 1716 to 2315 Howland Road 115kV tap (Vierra-Tracy-Kasson) forced out per customer request to repair NG low side CAP BK disconnect switch damaged by mylar balloon; SUS Howland Road</t>
  </si>
  <si>
    <t>T18-008921</t>
  </si>
  <si>
    <t xml:space="preserve">Relayed - 05/15/18, 1244 HC#1-Westwood relayed, tested OK; MOM HallsFlat &amp; Bogard (CEMO=9) &amp; Mega Hat Creek (offline); weather lightning; multi-terminal line, A-B-C fault 26 mi from HatCreek #1 PH near 26/498 or near HallsFlat, +/-1.0 mi; </t>
  </si>
  <si>
    <t>INT-10999</t>
  </si>
  <si>
    <t>026/498</t>
  </si>
  <si>
    <t>Relayed - 05/15/18, 1517 Pit#1-HatCreek#2-Burney relayed, did not test by design; SUS HatCreek#2 P.H. (offline), Mountain Power Burney (offline) &amp; Burney (CESO=3,277; CMIN=176,958); rain, lightning; unknown fault type (obtained from PGE lightning data due to comm trouble to Pit#1 PH relays) 1.4 mi from HatCreek#2 PH twd Burney near 04/57, +/-1.0 mi; 1610 line manually tested OK restoring HC#2 PH, Mountain Power Burney &amp; Burney; patrol found flashed insulators at structure 4/53 &amp; 4/54, LCN created to replace</t>
  </si>
  <si>
    <t>INT-11000</t>
  </si>
  <si>
    <t>Relayed - 05/15/18, 1539 HatCreek#1-Pit#1 relayed, did not test by design; on the trouble HC#1-Westwood de-energized; SUS HallsFlat, Bogard (CESO=9; CMIN=1,593), Hat Creek #1 PH (offline) &amp; Mega PH (offline); rain, lightning; B-C fault 3.91 mi from Pit#1 near 4/40, +/-1.0 mi; 1616 HC#1-Pit#1 manually tested OK, HC#1-Westwood energized restoring HallsFlat, Bogard, HC#1 PH &amp; Mega PH; patrol found flashed insulators at structures 4/38 &amp; 5/70, LCN created to replaced</t>
  </si>
  <si>
    <t>INT-11001</t>
  </si>
  <si>
    <t>004/040</t>
  </si>
  <si>
    <t>Relayed - 05/15/18, 1539 HatCreek#1-Pit#1 relayed, did not test by design; on the trouble HC#1-Westwood de-energized; SUS HallsFlat, Bogard (CESO=9; CMIN=1,593), Hat Creek #1 PH (offline) &amp; Mega PH (offline); rain, lightning; B-C fault 3.91 mi from Pit#1 near 4/40, +/-1.0 mi; 1616 HC#1-Pit#1 manually tested OK, HC#1-Westwood energized restoring HallsFlat, Bogard, HC#1 PH &amp; Mega PH</t>
  </si>
  <si>
    <t>Relayed - 05/16/18, 1617 (aware time=1645) HC#1-Westwood relayed, tested OK; MOM Mega Hat Creek (offline), HallsFlat &amp; Bogard (CEMO=9); rain, lightning in area about 2 hours earlier per PGE Lightning Detection Network; problems w/ SCADA responsible for late trouble report; multi-terminal line, A-B-C-G fault 7.14 mi from Bogard twd Westwood near 44/795 or 0.1 mi from HallsFlat down HallsFlat Tap, +/-2.0 mi; line forced out two days later to replace flashed insulators; CAP ER=114622516</t>
  </si>
  <si>
    <t>INT-11006</t>
  </si>
  <si>
    <t>044/795</t>
  </si>
  <si>
    <t>Relayed - 05/16/18, 2015 Sobrante-SOSS#2 relayed, tested OK; MOM SanPablo (CEMO=6,425); weather clear; C-G fault 1.3 mi from Sobrante near 000/007, +-0.5 mi; patrol found remnants of mylar balloons at tower 0/8</t>
  </si>
  <si>
    <t>INT-11007</t>
  </si>
  <si>
    <t>Relayed - 05/17/18, 0111 Herndon-Ashlan (H-A) 230kV, Herndon-Manchester (H-M) &amp; Herndon-Barton (H-B) 115kV relayed, tested NG after car plowed into twr A5/37; Gregg-Ashlan (G-A) 230kV relayed, tested OK, but remained open-ended at Ashlan; SUS Ashlan (CESO=35,122; CMIN=12,772,341); MOM Figarden (CEMO=34,018); weather clear; 0138 Gregg #2-230kV bus &amp; G-A de-energized; SUS Figarden (CESO=34,018; CMIN=3,599,263); 0258 Gregg #2-230kV bus &amp; Gregg-FigardenJct sect of G-A energized; B-G fault 3.46 mi from Manchester near 05/43, +/-2 mi; also B-G fault 1.0 mi from from Figarden Jct twd Ashlan near A4/36; also C-G fault 6.5 mi from Barton near 005/045, +/-1 mi; STN in process of connected ~20MW of mobile gen to restore customers; 0300 ET restored to Figarden; 0445 H-M &amp; H-B cleared to repair twr 5/41 &amp; reattached ET-WD on H-B line; 0518 H-A &amp; G-A cleared to repair tower A5/37; 1908 H-A manually tested OK; 1951 ET restored to Ashlan; 2001 Gregg-FigardenJct again de-energized to close FigardenJct SW-469 dead; 2013 G-A returned to service; 2330 H-M returned to service; 05/18/18, 0038 H-B returned to service; CAP ER=114620982</t>
  </si>
  <si>
    <t>INT-11010</t>
  </si>
  <si>
    <t>A04/036</t>
  </si>
  <si>
    <t>INT-11009</t>
  </si>
  <si>
    <t>INT-11011</t>
  </si>
  <si>
    <t>005/045</t>
  </si>
  <si>
    <t>INT-11012</t>
  </si>
  <si>
    <t>005/043</t>
  </si>
  <si>
    <t>Relayed - 05/17/18, 0320 RM-Cottonwood#3-230kV relayed, tested OK; no customers interrupted; weather clear; C-G fault 23.5 mi from Cottonwood near 36/310, +/-2.0 mi; patrolled entire circuit, no findings</t>
  </si>
  <si>
    <t>INT-11008</t>
  </si>
  <si>
    <t>036/310</t>
  </si>
  <si>
    <t>Forced - 05/17/18, 0505 to 1202 Guernsey-Corcoran forced out to replace sheared pole 007/002; no customers interrupted; no car/vehicle on site; CAP ER=114615338 INT-11013</t>
  </si>
  <si>
    <t>T18-009123</t>
  </si>
  <si>
    <t>Relayed - 05/17/18, 1715 &amp; 1721 MC-Hoopa relayed, tested OK; MOM RussRanch (CEMO=2), WillowCreek (2,477) &amp; Hoopa (2,040); weather clear; B-C faults 1.25 mi from Willow twd Hoopa near 21/004, +/-2 mi; patrolled from 21/0 to 23/9 &amp; found small tree that appears to have contacted line</t>
  </si>
  <si>
    <t>INT-11016</t>
  </si>
  <si>
    <t>021/004</t>
  </si>
  <si>
    <t>INT-11017</t>
  </si>
  <si>
    <t>Forced - 05/18/18, 1742 to 1917 HC#1-Westwood (Halls Flat to Bogard) forced out to replace damaged insulators at pole 25/497; SUS Halls Flat &amp; Bogard (CESO=9; CMIN=828); CAP ER=114622516</t>
  </si>
  <si>
    <t>T18-009215</t>
  </si>
  <si>
    <t>Relayed - 05/19/18, 0939 RioOso-Nicolaus relayed, tested NG; due to trouble w/ RioOso CB-542 (last mech service 04/01/15) RioOso #2-115kV bus relayed, tested OK open-ending RioOso 230/115kV BK2 on low side, Drum-RioOso#2, Bogue-RioOso, RioOso-Woodland#2 &amp; RioOso-WSacto; no customers interrupted; weather clear; C-G fault 2.21 mi from RioOso near 42/320; 1243 to 2110 line cleared to repair ET-WD bottom phase bet 41/319 &amp; 42/320; caused by 3rd party (crop duster) contact; CAP ER=114620727</t>
  </si>
  <si>
    <t>INT-11018a</t>
  </si>
  <si>
    <t>INT-11018c</t>
  </si>
  <si>
    <t>INT-11018b</t>
  </si>
  <si>
    <t>INT-11018</t>
  </si>
  <si>
    <t>042/320</t>
  </si>
  <si>
    <t>INT-11018e</t>
  </si>
  <si>
    <t>INT-11018d</t>
  </si>
  <si>
    <t>Relayed - 05/20/18, 0924 MiddleFork#1 relayed, tested OK; no customers interrupted; weather clear; fault data unavailable, no fault locating relays installed on this line; air patrolled entire line, no findings for cause or damage</t>
  </si>
  <si>
    <t>INT-11022</t>
  </si>
  <si>
    <t>Relayed - 05/20/18, 2248 Kearney-Biola relayed, tested OK; MOM Biola (CEMO=2,471); weather clear; A-C fault 8.45 mi from Kearney twd Biola near 008/006, +/-1 mi; line subsequently forced out early next a.m. to replace car damaged pole 8/0; CAP ER=114620848</t>
  </si>
  <si>
    <t>INT-11023</t>
  </si>
  <si>
    <t>008/006</t>
  </si>
  <si>
    <t>Forced - 05/21/18, 0225 to 1111 Kearney-Biola forced out to replaced car-damaged pole 8/0; no customers interrupted; line had relayed last night at 2248; CAP ER=114620848</t>
  </si>
  <si>
    <t xml:space="preserve">Scheduled - 05/21/18, 0636 Gates-Midway 500kV removed from service to REPLACE MIDWAY SW-811 &amp; TO REPLACE INSULATORS USING BARE HAND METHOD (NO GRDS REQUIRED) AT TWR 30/121, 30/122, &amp; 59/237; no additional P15 de-rates; sched rtn=05/25; </t>
  </si>
  <si>
    <t>T18-000149</t>
  </si>
  <si>
    <t>Scheduled - 05/21/18, 0652 to 1827 Diablo-Midway#2-500kV removed from service to CHANGE OUT INSULATORS &amp; HARDWARE; no additional P15 de-rates</t>
  </si>
  <si>
    <t>T18-005827</t>
  </si>
  <si>
    <t>Scheduled - 05/21/18, 0949 TM-Vaca 500kV removed from service for 6 YEAR ROUTINE RELAY TESTING INCLUDING DTT/ LCD CHANNEL PERFORMANCE &amp; BOTH MICROWAVE &amp; PLC POTT: COI limited to 3,850MW n2s &amp; 3,675MW s2n; sched rtn 05/25; 05/25/18, 1726 TM-Vaca returned to service; COI available for 4,800MW n2s &amp; 3,675MW s2n (no change)</t>
  </si>
  <si>
    <t>T18-002407</t>
  </si>
  <si>
    <t>Relayed - 05/21/18, 1642 Reedley-Dinuba#1 relayed, tested NG; on the trouble Reedley-Orosi open-ended at Orosi; Dinuba-Orosi &amp; Orosi 70kV bus sects D &amp; E de-energized; SUS DinubaEnergy (offline), Orosi (CESO=5,261; CMIN=88,414), Dinuba (6,568; 144,448) &amp; StoneCorral (1,801; 32,418); weather clear; 1658 Reedley-Orosi normal energizing Orosi 70kV bus sect D &amp; restoring Orosi#2-70/12kV xfmr; 1659 Orosi 70kV bus sect E energized restoring Orosi#1-70/12kV xfmr; 1700 Dinuba-Orosi energized restoring StoneCorral; 1702 Dinuba-Orosi normal restoring Dinuba; 1748 to 2105 DinubaEnergy Tap cleared to repair dump truck-damaged conductor bet poles 2/20-21; 1759 Reedley-Dinuba#1 returned to service, 1801 normal; CAP ER=114624724</t>
  </si>
  <si>
    <t>INT-11032</t>
  </si>
  <si>
    <t>INT-11030</t>
  </si>
  <si>
    <t>INT-11031</t>
  </si>
  <si>
    <t>Relayed - 05/21/18, 1849 &amp; 1903 FrenchMeadows MiddleFork relayed, tested OK; FrenchMeadows &amp; HellHole separated on the trouble; no customers interrupted; lightning in area; unknown fault type, but location is approx 6.84 mi from MiddleFork PH near 07/133, +/-3 mi (fault data obtained by comparing fault time to lightning data as there are no fault locating relays out of Middle Fork or French Meadows); patrol found floater at pole 0/13, line forced out next day to effect repair</t>
  </si>
  <si>
    <t>INT-11028</t>
  </si>
  <si>
    <t>007/133</t>
  </si>
  <si>
    <t>INT-11029</t>
  </si>
  <si>
    <t>Forced - 05/22/18, 1433 to 1751 FrenchMeadows-MiddleFork forced out after relaying, testing OK 2x yesterday to repair floater at pole 0/13; SUS French Meadows &amp; Hell Hole PHs</t>
  </si>
  <si>
    <t>T18-009302</t>
  </si>
  <si>
    <t>Relayed - 05/22/18, 1936 Caribou#2 relayed, tested OK; MOM Ganser (CEMO=1,722), Spanish Creek (917), Crescent Mills (883) &amp; GraysFlat (125);  confirmed lightning in area, multiple coincident strikes; multi-terminal line, C-A fault 24.7 mi from CARIBOU PH twd SpanishCreek near 023/016 or 24.46 mi from CARIBOU (6.7 Miles from Grays Flat) twd ELIZABETHTOWN JCT near 006/013,+/-1 mi; section of line forced out next day to replace flashed insulators at :007/008; CAP ER=114639686</t>
  </si>
  <si>
    <t>INT-11038</t>
  </si>
  <si>
    <t>023/016</t>
  </si>
  <si>
    <t>Scheduled - 05/23/18, 0817 Malin-RM#2-500kV removed from service to ESTABLISH A TERMINAL CLEARANCE ON ROUND MTN TERMINAL OF MALIN-ROUND MTN#2 500KV LINE FOR PACWEST TO PERFORM INSULATOR REPAIR; COI limited to 4,250MW n2s &amp; 3,675MW s2n (no change); sched rtn 05/25; 05/25/18, 1702 Malin-RM#2 returned to service; from scheduled work on 05/23/18 at 0817</t>
  </si>
  <si>
    <t>T18-009219</t>
  </si>
  <si>
    <t>Forced - 05/23/18, 1337 to 1739 Palermo-Nicolaus (Palermo to E-MarysvilleJct) forced out to replace broken insulator string at structure 001/008; no customers interrupted; CAP ER=114639648</t>
  </si>
  <si>
    <t>T18-009376</t>
  </si>
  <si>
    <t>Relayed - 05/23/18, 1338 HatCreek#1-Westwood relayed, tested OK; MOM MegaHatCreek (offline), Bogard (CEMO=9) &amp; HallsFlat; confirmed coincident lightning strike near structure 004/088 (LAT 40.916; LON -121.463); multi-terminal line, A-B-C-G fault 4.3 mi from HC#1 PH near 04/86 or Mega Tap down Mega Tap, +/-1.0 mi; patrol found flashed insulators at structures 4/91 &amp; 4/92, LCN created to replace</t>
  </si>
  <si>
    <t>INT-11042</t>
  </si>
  <si>
    <t>004/086</t>
  </si>
  <si>
    <t>Forced - 05/23/18, 1613 to 1923 Caribou #2 (Elizabethtown to GraysFlat) forced out to replace flashed insulators at structure :007/008; no customers interrupted, line had relayed, tested OK yesterday due to lightning CAP ER=114639686</t>
  </si>
  <si>
    <t>T18-009390</t>
  </si>
  <si>
    <t>Relayed - 05/24/18, 1208 Metcalf-GreenValley relayed, tested OK; no customers interrupted; weather clear; A-G fault 14.8 mi from Metcalf near structure 014/088, +/-0.5 mi; patrolled one mile each side of structure 14/88 with no findings</t>
  </si>
  <si>
    <t>INT-11044</t>
  </si>
  <si>
    <t>014/088</t>
  </si>
  <si>
    <t>Relayed - 05/24/18, 1517 MC-Hoopa relayed, tested OK; MOM RussRanch (CEMO=2), WillowCreek (2,477) &amp; Hoopa (2,044); weather clear; B-C fault 23.4 mi from MapleCreek near 23/000, +/-0.5 mi (over 10 faults in past year at same location); patrolled +/-1 mi from fault loc w/ no findings; however, fault indicators at load side of SW-27 @ pole 10/13 had 2 of 3 blinking - indicators 3 poles load side of WC sub @ pole 20/7 had 0 of 3 blinking; read of relays @ MC showed last fault was 5/24/18 @ 1512 (B-C); read of relays at WC showed last fault on 5/17/18 @ 1715; relay reads at both subs aligned w/ status of both locations fault indicators; request in to Prot to verify relays; added to CAP ER=114444467 from similar relay event w/ same fault location</t>
  </si>
  <si>
    <t>INT-11046</t>
  </si>
  <si>
    <t>Relayed - 05/25/18, 0546 KernCanyon-Magunden-Weedpatch relayed, tested OK; RioBravoHydro cogen separated; no customers interrupted; weather clear; C-G fault 3.5 mi from MagundenJct twd KernCanyon PH near 004/082, +/-1.0 mi; 0717 Rio Bravo Hydro cogen paralleled; patrol 2 miles each side of fault loc found no cause, no damage</t>
  </si>
  <si>
    <t>INT-11047</t>
  </si>
  <si>
    <t xml:space="preserve">Relayed - 05/25/18, 0704 GH-Bellota-Lockeford relayed, tested OK; Camanche PH separated on the trouble; no customers interrupted; weather cloudy; A-G fault 1.25 mi from Lockeford near 073/458, +/-2 mi; ground patrol 3 miles each side of fault location, no cause, no damage found   </t>
  </si>
  <si>
    <t>INT-11048</t>
  </si>
  <si>
    <t>073/458</t>
  </si>
  <si>
    <t>Relayed - 05/25/18, 1555 EssexJct-Arcata-Fairhaven relayed, tested NG; on the trouble EssexJct-Orick &amp; BlueLake tap de-energized; SUS Trinidad (CESO=1,494; CMIN=20,916), Big Lagoon (148; 2,072), Orick (354; 4,956), BlueLake (1,976; 137,686), KernenConstruction, Simpson-Korbel &amp; BlueLake Power (offline); 1608 Blue Lake tap isolated due to trouble at Kernen Construction; 1609 Essex JCT-Arcata-Fairhaven manually tested OK energizing Essex Jct-Orick restoring Orick, Trinidad &amp; BigLagoon; A-B-C fault 10.1 mi from Arcata from BlueLake Tap to BlueLake near 000/002, +/-1 mi; 1757 BlueChip Milling tap cleared per customer request; 1801 Blue Lake tap energized restoring BlueLake, Simpson-Korbel &amp; Blue Lake Power; 06/02/18, 0929 BlueChip Milling tap returned to service; CAP ER=114644349</t>
  </si>
  <si>
    <t>INT-11049a</t>
  </si>
  <si>
    <t>INT-11049b</t>
  </si>
  <si>
    <t>Relayed - 05/25/18, 2104 DelMonte-FtOrd#2 relayed, tested OK; no customers interrupted; fog; avian (owl) contact at structure 3/49</t>
  </si>
  <si>
    <t>INT-11050</t>
  </si>
  <si>
    <t>Relayed - 05/26/18, 0529 RioOso-Woodland#1 relayed, tested OK; on the trouble Woodland Biomass tripped out of section; MOM Knights Landing (CEMO=1,175); rain; B-G fault 3.0 mi from Woodland near 7/47, +/-2 mi; 1231 Woodland Biomass paralleled; patrolled from structures 9/30 to 5/58 &amp; found nothing</t>
  </si>
  <si>
    <t>INT-11051</t>
  </si>
  <si>
    <t>007/047</t>
  </si>
  <si>
    <t>Relayed - 05/28/18, 0540 Reedley-Dinuba#1 relayed, tested NG; SUS DinubaEnergy; weather clear; multi-terminal line, B-G then line test into A-B-G fault 1.74 mi from DinubaEnergy Jct on Dinuba Energy Tap near 1/17 or 1.8 mi from DinubaEnergy Jct twd Dinuba near 4/6, +/-1.5 mi; 0743 Reedley-Dinuba#1 returned to service; 0830 to 1848 Reedley-Dinuba#1 cleared to replace sheared pole 1/17 &amp; ET-WD on Dinuba Energy tap  w/ Reedley 1101 under build (CESO=2,369; CMIN=564,954); CAP ER=114638795</t>
  </si>
  <si>
    <t>INT-11053</t>
  </si>
  <si>
    <t>001/017</t>
  </si>
  <si>
    <t>Relayed - 05/29/18, 0353 FtBragg-Elk relayed; FtBragg to Big River tested OK; Elk to Big River tested NG; BigRiver SW-59 should have auto-closed, but did not, hence SUS BigRiver (CESO=2,581; CMIN=20,648); BigRiver SVC separated on the trouble; weather clear; 0402 Big River restored; 0738 Big River SVC returned to service; A-C fault 4.5 mi from Elk near 4/6, +/-1 mi; 0841 Elk to Big River cleared to repair ET-WD bet poles 4/6-7 due to 14" diameter Douglas Fir tree top falling from outside the RoW thru the line (snapped of ~30' above ground per VM); Elk 1101 under build also affected; 1718 Elk to Big River returned to service; CAP ER=114695423</t>
  </si>
  <si>
    <t>INT-11057</t>
  </si>
  <si>
    <t>Scheduled - 05/29/18, 0617 VacaDixon 500/230kV BK-12 removed from service TO INSTALL NEW 230KV FAULT RECORDER &amp; TIE INTO EXISTING 500KV FAULT RECORDER; sched rtn 06/02; 06/01/18, 1846 VacaDixon 500/230kV BK12 returned to service. From Scheduled work 05/29/18</t>
  </si>
  <si>
    <t>T18-004495</t>
  </si>
  <si>
    <t>Scheduled - 05/29/18, 0723 to 1806 Diablo-Gates#1-500kV removed from service reinsulate twrs 6/30, 12/54, 13/56; no additional path limitations</t>
  </si>
  <si>
    <t>T18-005686</t>
  </si>
  <si>
    <t>Scheduled - 05/30/18, 0649 to 1741 Diablo-Gates #1-500kV removed from service to reinsulate twrs 6/30, 12/54, 13/56 ; no additional path limitations</t>
  </si>
  <si>
    <t>T18-005687</t>
  </si>
  <si>
    <t>Relayed -- 05/30/18, 1850 MossLanding-Salinas#2 relayed, tested OK; no customers interrupted; weather cloudy; C-G fault 5.55 mi from Salinas twd Moss near 006/036, +/-1 mi; patrol found nothing</t>
  </si>
  <si>
    <t>INT-11059</t>
  </si>
  <si>
    <t>Relayed - 05/31/18, 0535 Ignacio-MI#2 relayed, tested OK; MOM Highway (CEMO=8,635) &amp; Skaggs Island; weather clear; A-G fault 2.8 mi from Ignacio near 2/21, +/-0.5 mi; patrol did find bird’s nest but it was outside target area; created LCN to remove nest</t>
  </si>
  <si>
    <t>INT-11061</t>
  </si>
  <si>
    <t>Forced - 05/31/18, 1710 to 2340 LoneTree-Cayetano forced out due to inadequate protection; SUS Jackson Ranch; returned Set "A" POTT scheme to good working order; Protection to investigate further in conjunction w/ IT; CAP ER=114661029</t>
  </si>
  <si>
    <t>T18-009779</t>
  </si>
  <si>
    <t>Relayed - 06/01/18, 0042 DelMonte-FortOrd#2 relayed, tested OK; no customers interrupted; weather clear; A-G fault 2.2 mi from DM near 2/44, +/-1.5 mi; found dead owl at lattice steel pole 3/50</t>
  </si>
  <si>
    <t>INT-11062</t>
  </si>
  <si>
    <t>002/044</t>
  </si>
  <si>
    <t>Relayed - 06/01/18, 1802 RiverbankJctSS-Manteca relayed, tested OK; MOM Rippon (CEMO=8,574) &amp; ValleyHome (1,979); weather clear; C-G fault 11.2 mi from Manteca near tower 42/267, +/-3 mi; updated: multi-terminal line, C-G fault 6.1 mi from Manteca near tower 47/300 or 1.4 mi Ripon Tap twd Ripon near tower 001/006, +/-2 mi; found some birds' nests in area, but unsure if this caused relay; will create LCN tags to remove nests</t>
  </si>
  <si>
    <t>INT-11064</t>
  </si>
  <si>
    <t>047/300</t>
  </si>
  <si>
    <t>Relayed - 06/02/18, 0849 CHCSS-Salinas-Soledad#2 relayed, tested OK; no customers interrupted; weather clear; C-G fault 5.5 mi from CHCSS twd Soledad near 000/006, +/-2 mi; patrol found no cause, no damage</t>
  </si>
  <si>
    <t>INT-11066</t>
  </si>
  <si>
    <t>Relayed - 06/02/18, 1625 Saratoga 230kV bus sect D &amp; mobile spare xfmr relayed, did not test; on the trouble Saratoga-Vasona open ended at Saratoga; SUS Saratoga #1-230/12kV mobile xfmr (CESO=6,993; CMIN=1,023,209); weather clear; 1908 bus sect D energized restoring Saratoga-Vasona normal - Saratoga #1-230/12kV mobile xfmr cleared for further investigation; per ILIS, cooling system failure target, possible loss of power to fans per TOTL; ETOR 6/3</t>
  </si>
  <si>
    <t>INT-11067</t>
  </si>
  <si>
    <t>Relayed - 06/03/18, 1028 DelMonte-FortOrd#1 relayed, tested OK; no customers interrupted; weather clear; A-G fault 2.7 mi from DM near 2/44, +/-1.5 mi; #2 circuit had relayed, tested OK 2 days earlier at 0042 w/ same fault location per system Protection; patrol found another dead owl at lattice steel pole 3/50</t>
  </si>
  <si>
    <t>INT-11068</t>
  </si>
  <si>
    <t xml:space="preserve">Relayed - 06/04/18, 0249 Metcalf-Edenvale#2 relayed, tested OK; MOM IBM Baily; weather clear; B-G fault 1.0 mi from Metcalf near 000/006, +/-0.5 mi; </t>
  </si>
  <si>
    <t>INT-11069</t>
  </si>
  <si>
    <t>Forced - 06/04/18, 0940 to 1542 BirdsLanding-CoCoSub forced out to replace a conductor sample being sent to ATS for analysis related to the previous tower arm failures experienced by this circuit</t>
  </si>
  <si>
    <t>T18-009863</t>
  </si>
  <si>
    <t>Relayed - 06/04/18, 1025 Nicolaus-WilkinsSlough relayed, tested NG; SUS Carnack &amp; Dist 1001 Metering; weather clear; 1031 Nicolaus to KnightsLandingJct manually tested OK restoring Dist 1001 Metering; A-B-C fault 15.3 mi from E-Nicolaus near 15/267, +/-1.0 mi; 1408 Knights Landing JCT to District 1500 JCT cleared to repair 2 phases of ET-WD on one side of pole 17/284 and a single phase on the other side 17/287-288; 06/05/18, 0421 line returned to service restoring ET to Carnack; CAP ER=114662714</t>
  </si>
  <si>
    <t>INT-11070</t>
  </si>
  <si>
    <t>015/267</t>
  </si>
  <si>
    <t>Forced - 06/04/18, 2127 Semitropic-Charca open-ended after Charca CB-132 opened for RTCA mitigation for loss of Smyrna-Semitropic-Midway overloading Semitropic-Midway#1; 06/05/18, 0119 Charca CB-132 returned to service</t>
  </si>
  <si>
    <t>T18-009916</t>
  </si>
  <si>
    <t>Forced - 06/05/18, 1055 to 1236 Bridgeville-Cottonwood open ended after Cottonwood CB-142 forced out to repair damaged (due to squirrels, ongoing problem) DC control wiring; no customers interrupted</t>
  </si>
  <si>
    <t>T18-009939</t>
  </si>
  <si>
    <t>Relayed - 06/05/18, 1244 Lakeville-Tulucay relayed, tested NG; no customers interrupted; weather clear; 1300 CHP reports pallet yard fire in Sonoma under and within RoW of Lakeville-Tulucay &amp; Vaca Dixon-Lakeville#1; multi-terminal line, A-C fault 7.93 mi from Lakeville near 032/149 or 7.19 miles from Lakeville near 033/152, +/-1 mi; 1535 line cleared to repair two phases of ET-WD bet twrs 7/34-35; CAL FIRE limiting access delaying 06/06/18, 1816 line normal;  nearby Sonoma 1107 had a carpole approx 1 hour prior to relay time of this 230kV (ILIS 18-0047564); CAP ER=114667730</t>
  </si>
  <si>
    <t>INT-11075</t>
  </si>
  <si>
    <t>032/149</t>
  </si>
  <si>
    <t>Relayed - 06/05/18, 1251 Vaca-Lakeville#1 relayed, tested NG; no customers interrupted; weather clear; 1300 CHP reports pallet yard fire in Sonoma under &amp; within RoW for Lakeville-Tulucay &amp; Vaca Dixon-Lakeville #1; A-B fault 34 mi from Vaca-Dixon near 33/153, +/-1 mi; 2036 line returned to service after finding no trouble; CAP ER=114667755</t>
  </si>
  <si>
    <t>INT-11076</t>
  </si>
  <si>
    <t>033/153</t>
  </si>
  <si>
    <t>Forced - 06/05/18, 1417 to 1540 Cascade-Cottonwood open-ended after Cottonwood CB-152 forced out to repair damagaed (due to squirrels, ongoing problem) DC control wiring; no customers interrupted</t>
  </si>
  <si>
    <t>T18-009973</t>
  </si>
  <si>
    <t xml:space="preserve">Forced - 06/05/18, 1503 to 2110 Tesla-Tracy 500kV forced out per WAPA request to repair lightning arrestor jumper connection at Tracy; no additional P15 de-rates; no customers interrupted; </t>
  </si>
  <si>
    <t>T18-010006</t>
  </si>
  <si>
    <t>Relayed - 06/06/18, 0747 Newark-Ames#2 relayed, tested OK; no customers interrupted; weather clear; A-G fault 1.2 mi from Newark near 0/9, +/-1.0 mi; FOUND AT TOWER 1/10 dead BIRD  NO DAMAGE FOUND AND ALREADY A BIRD GUARD IN PLACE</t>
  </si>
  <si>
    <t>INT-11078</t>
  </si>
  <si>
    <t>Cntmn-environmental</t>
  </si>
  <si>
    <t>Relayed - 06/06/18, 1028 Martin-DalyCity#2 relayed, tested OK; MOM Serramonte (CEMO=9,133); weather clear; B-G fault 2.3 mi from Martin near 002/014 (Serramonte Tap), +/-2 mi (high fault resistance, patrol from 002/014 twd Daly City, Martin, and Serramonte); patrol found at structure 2/14 (SWs 169 &amp; 167) contamination &amp; tracking on the PT, will create tag to wash</t>
  </si>
  <si>
    <t>INT-11080</t>
  </si>
  <si>
    <t>Relayed - 06/06/18, 1224 Bridgeville-Garberville relayed, tested OK; MOM Fruitland (CEMO=1,151) &amp; FtSeward (337); multi-terminal line, B-C fault 0.16 mi from Fruitland Jct twd Fruitland near 000/004 or 0.25 mi from FruitlandJct twd Garberville near 18/016 , +/-1 mi (fault locators show fault to be on Fruitland Tap); tap patrolled w/ no findings</t>
  </si>
  <si>
    <t>INT-11082</t>
  </si>
  <si>
    <t>Forced - 06/07/18, 0123 to 0817 Keswick-Cascade (Keswick to Stillwater) forced out to replace sheared pole 5/101 due to car pole incident; no customers interrupted</t>
  </si>
  <si>
    <t>T18-010106</t>
  </si>
  <si>
    <t>Relayed - 06/07/18, 1128 RioOso-Lockeford relayed, tested OK; no customers interrupted; weather clear; A-G fault 44.7 mi from Lockeford near tower 20/138, +/-2 mi; smoke from fire (not PG&amp;E caused) below structures 18/125 &amp; 19/127 probably caused relay</t>
  </si>
  <si>
    <t>INT-11087</t>
  </si>
  <si>
    <t>020/138</t>
  </si>
  <si>
    <t>Forced - 06/08/18, 1456 to 2205 Dairyland-Mendota open ended after Dairyland CB-112 forced out to replace NEMA pad for disconnect SW-111; no customers interrupted</t>
  </si>
  <si>
    <t>T18-010212</t>
  </si>
  <si>
    <t>Relayed - 06/08/18, 1858 Moraga-Lakewood relayed, tested OK; no customers interrupted; weather clear; B-G fault 1.7 mi from Moraga near tower 011/081, +/-1.0 mi; patrol found no cause, no damage</t>
  </si>
  <si>
    <t>INT-11092</t>
  </si>
  <si>
    <t>011/081</t>
  </si>
  <si>
    <t>Forced - 06/09/18, 0055 to 0743 Saratoga-Vasona open-ended after Saratoga 230kV bus sect 'D' forced out to support emergency test program for new Saratoga #1-230/12kV mobile spare transformer</t>
  </si>
  <si>
    <t>T18-009913</t>
  </si>
  <si>
    <t>Relayed - 06/09/18, 0521 Wishon-SJ#3 relayed, tested OK; MOM SJPH #2 PH (CEMO=1,050); weather clear; B-G fault 0.9 mi from SJPH#2 to SJPH #3 near 2/13, +/-1.5 mi; DDE N/E phase had flash bells &amp; king pen at pole 3/1 due to mylar balloons; created LC Tag to replace at later date</t>
  </si>
  <si>
    <t>INT-11093</t>
  </si>
  <si>
    <t>002/013</t>
  </si>
  <si>
    <t>Relayed - 06/10/18, 0101 ValleySprings-Martell#1 relayed, tested OK; MOM Amfor; weather clear; B-G fault 1.9 mi from VS near pole 2/24, +/-1 mi; crew to remove bird's nest</t>
  </si>
  <si>
    <t>INT-11094</t>
  </si>
  <si>
    <t>002/024</t>
  </si>
  <si>
    <t>Relayed - 06/10/18, 0130 DelMonte FortOrd#1 relayed, tested OK; no customers interrupted; weather clear; A-B fault 2.54 mi from DelMonte twd FtOrd near 002/042, +/-1 mi; another owl contact at tower 3/49</t>
  </si>
  <si>
    <t>INT-11095</t>
  </si>
  <si>
    <t>002/042</t>
  </si>
  <si>
    <t>Relayed - 06/10/18, 0159 StocktonA-Weber#3 relayed, tested OK; MOM E-Stockton (CEMO=4,274), SumidenWire, OakPark (551) &amp; WestLane.(5,818); weather clear; B-G fault 0 mi from Hazelton Jct near pole 000/026, +/-0.5 mi; set of balloons found at 0/29, most likely cause of relay; patrol also found flashed insulators at structure 3/77 (corner of Airport &amp; Ralph); there was also a reported car pole on Stockton A-1106 with a FNL a few mins later, but GIS shows 1105 as an adjacent circuit to fault location provided by Protection</t>
  </si>
  <si>
    <t>INT-11096</t>
  </si>
  <si>
    <t>000/026</t>
  </si>
  <si>
    <t>Relayed - 06/10/18, 0510 GoldHill-Bellota-Lockeford relayed, tested OK; Camanche PH separated on the trouble; weather clear; C-G fault 19 mi from Camanche Tap to WhiteRock Jct near tower 45/278, +/-1 mi; patrol from 24/271 to 46/285 found no cause, no damage</t>
  </si>
  <si>
    <t>INT-11097</t>
  </si>
  <si>
    <t>045/278</t>
  </si>
  <si>
    <t>Scheduled - 06/11/18, 0644 to 1832 Diablo-Gates #1-500kV removed from service to reinsulate twrs 6/30, 12/54, 13/56; no additional path limitations</t>
  </si>
  <si>
    <t>T18-005685</t>
  </si>
  <si>
    <t>Relayed - 06/11/18, 1937 Helms-Gregg#2 relayed, did not test by design when attempting to parallel Helms Unit 3 in Gen mode; no customers interrupted; weather clear; 2011 line manually tested OK after no trouble found</t>
  </si>
  <si>
    <t>INT-11105</t>
  </si>
  <si>
    <t>Relayed - 06/11/18, 1959 VS-Martell#1 relayed, tested OK; MOM Amfor; weather clear; B-G fault 1.9 mi from ValleySprings near pole 2/24, +/-1 mi; crew to remove bird's nest</t>
  </si>
  <si>
    <t>INT-11106</t>
  </si>
  <si>
    <t>ETL.2153</t>
  </si>
  <si>
    <t>CRAZY HORSE CANYON SW STA-HOLLISTER</t>
  </si>
  <si>
    <t xml:space="preserve">Relayed - 06/12/18, 0525 CHCSS-Hollister relayed, tested OK; no customers interrupted; weather clear; A-G fault 0.2 mi from SanBenito Jct twd Hollister near 001/023, +/-1.5 mi; </t>
  </si>
  <si>
    <t>INT-11107</t>
  </si>
  <si>
    <t>Forced - 06/12/18, 0851 to 1357 VS-Martell #1 (ValleySprings to Amfor) forced out to replace insulators at 2/25 &amp; replace bird nest at tower 2/24; also a bird’s nest at tower 2/25 with young birds in it, will remove nest at later date; no customers interrupted</t>
  </si>
  <si>
    <t>T18-010283</t>
  </si>
  <si>
    <t>Forced - 06/12/18, 1547 Serramonte 115kV Tap (Martin-DalyCity#2) forced out to repair leaning/compromised tower 18/117A; no customers interrupted; coordinated w/ C-DCC to transfer all Serramonte customers to alt sources prior to force out; Tower Dept will be replacing tops on 3 towers &amp; changing out bells; towers are rusted &amp; not in good shape; tag had been created 12 months ago; 06/13/18, 1056 Serramonte tap returned to service</t>
  </si>
  <si>
    <t>T18-010320</t>
  </si>
  <si>
    <t>Relayed - 06/13/18, 0606 TigerCreek-ValleySprings 230kV relayed, tested OK; no customers interrupted; weather clear; C-G fault 12 mi from VS near 12/95, +/-12 mi; air patrolled entire line, no cause, no damage found</t>
  </si>
  <si>
    <t>INT-11109</t>
  </si>
  <si>
    <t>012/095</t>
  </si>
  <si>
    <t>Forced - 06/13/18, 0614 to 1031 DelMonte-FortOrd #1 forced out to remove bird's nest at pole 3/49; no customers interrupted; no loading or voltage concerns at this time</t>
  </si>
  <si>
    <t>T18-010308</t>
  </si>
  <si>
    <t>Scheduled - 06/13/18, 0712 Cottonwood CB-272 removed from service to perform mech service, open ending RM-Cottonwood#3-230kV; COI limited to 4,325MW n2s &amp; 3,675MW s2n; scheduled return 06/14; 06/14/18, 1300 RM-Cottonwood #3 returned to service; COI limited to 4,800MW n2s &amp; 3675MW s2n (no change)</t>
  </si>
  <si>
    <t>T18-006659</t>
  </si>
  <si>
    <t>Forced - 06/13/18, 1042 to 1340 DelMonte-Fort Ord#2 forced out to remove bird's nest at pole 3/50; no customers interrupted</t>
  </si>
  <si>
    <t>T18-010311</t>
  </si>
  <si>
    <t>Forced - 06/13/18, 2333 TM-Peachton (TresVias to BiggsJct) forced out to replace sheared pole 9/182 due to car pole damage; no customers interrupted; 06/14/18, 0511 line normal</t>
  </si>
  <si>
    <t>T18-010429</t>
  </si>
  <si>
    <t>Forced - 06/14/18, 1559 Centerville-TM-Oroville forced out for safety due to pole fire at 16/321; SUS ClarkRoad (CESO=1,486; CMIN=68,356); weather clear; 1645 Centerville-Clark Road energized restoring ClarkRd; T-line to assess damage to line section remaining out after given access from fire crew; 1817 line normal after no damage found to line or equipment; fire crew reported wildfire is fully extinguished; CAP ER=114704644</t>
  </si>
  <si>
    <t>T18-010469</t>
  </si>
  <si>
    <t xml:space="preserve">Relayed - 06/15/18, 0256 SneathLane-HMB relayed, tested OK; no customers interrupted; weather clear; C-G fault 15.4 mi from SneathLane near 011/014 (line end), +/-5 mi; </t>
  </si>
  <si>
    <t>INT-11115</t>
  </si>
  <si>
    <t>011/014</t>
  </si>
  <si>
    <t xml:space="preserve">Relayed - 06/15/18, 0824 Lockeford-Industrial relayed, tested OK; no customers interrupted; weather clear; B-C fault 4.9 mi from Lockeford near pole 04/17, +/-1 mi; patrol found nothing, but outage due to failed lightning arrestor on Lockeford 2101 (18-0051317) at same time probably caused ET momentary </t>
  </si>
  <si>
    <t>INT-11116</t>
  </si>
  <si>
    <t>004/017</t>
  </si>
  <si>
    <t>Forced - 06/15/18, 1009 SneathLane-HMB de-energized for safety due to fire in area; no customers interrupted; 1551 SneathLane to Frenchman Rd energized; 1608 HMB to Frenchman Rd cleared to replace insulating bells at pole 10/5; 06/16/18, 1609 SneathLane-HMB (Sneath Lane to Frenchman Road) returned to service after replacing insulating bells at pole 10/5; insulator were tracking due to contamination (bird) &amp; then ran down the pole to guy</t>
  </si>
  <si>
    <t>T18-010497</t>
  </si>
  <si>
    <t>Relayed - 06/16/18, 0540 Divide-Cabrillo#2 relayed, tested OK; MOM Purisima (CEMO=3,212), City of Lompoc &amp; Manville; weather clear; B-G fault .8 mi from Divide near 00/12, +/-1.0 mi; ground patrol found no cause, no damage</t>
  </si>
  <si>
    <t>INT-11118</t>
  </si>
  <si>
    <t>000/012</t>
  </si>
  <si>
    <t>Forced - 06/16/18, 1159 to 1958 Exchequer-LeGrand forced out to replace fire damaged poles 10/8 &amp; 10/9 (Planada Fire); no customers interrupted; CAP ER=114707587</t>
  </si>
  <si>
    <t>T18-010512</t>
  </si>
  <si>
    <t>Relayed - 06/18/18, 0846 ML-Salinas#1 relayed, tested OK; MOM DolanRd (CEMO=2,499); weather clear; B-G fault 2.36 mi from Salinas twd Moss near 009/052, +/-1 mi; Mylar balloon found at 9/51, balloon removed, no further action</t>
  </si>
  <si>
    <t>INT-11122</t>
  </si>
  <si>
    <t>009/052</t>
  </si>
  <si>
    <t xml:space="preserve">Relayed - 06/18/18, 2149 Midway-WheelerRidge#2 relayed, tested OK; MOM BuenaVista Pumping Plant #2, Wheeler Ridge Pumping Plant #2-230/13kV &amp; Wind Gap Pumping Plant #C &amp; #D-230/13kV xfmrs; weather clear; C-G fault 8.95 mi from Midway twd Wheeler Ridge near 009/044, +/- 1 mi; </t>
  </si>
  <si>
    <t>INT-11124</t>
  </si>
  <si>
    <t>009/044</t>
  </si>
  <si>
    <t>Relayed - 06/19/18, 0314 Herndon-Barton relayed, tested NG; no customers interrupted; weather clear; C-G evolved to B-C-G fault 0.45 mi from Herndon near 0/3 (close in at Herndon), +/-1.5 mi; 477 pressed dead end failed, broken insulator, top phase at tower 0/1C; conductor needs to be replaced; 1226 Herndon-Barton returned to service after replacing NG conductor &amp; blown compression dead end at tower 0/1C; CAP ER=114710858</t>
  </si>
  <si>
    <t>INT-11125</t>
  </si>
  <si>
    <t>Relayed - 06/19/18, 0424 CHCSS-Salinas-Soledad #1&amp;#2 relayed, tested OK; Soledad 115kV bus sects D, E, F, G, H &amp; I, 60kV main bus sects D &amp; E, 60kV aux bus, #2-60/12kV xfmr, #3&amp;#7-115/21kV xfmr banks, #4&amp;#5-115/60kV xfmr banks, Soledad #1, #2 &amp; #4 de-energized; MOM Soledad (CEMO=5,700), Gonzalez (3,117) &amp; Camphora (209); weather clear; C-G evolved to A-B-C-G fault 7.6 mi from Natividad SW-119 near 7/40, +/-2.0  mi; patrol found no cause, but will be washing section after finding dirty insulators; per Sys Prot, stn autos operated properly; line relays operated properly as expected; CAP ER=114752217</t>
  </si>
  <si>
    <t>INT-11126-2</t>
  </si>
  <si>
    <t>007/040</t>
  </si>
  <si>
    <t>Relayed - 06/19/18, 0424 CHCSS-Salinas-Soledad #1&amp;#2 relayed, tested OK; Soledad 115kV bus sects D, E, F, G, H &amp; I, 60kV main bus sects D &amp; E, 60kV aux bus, #2-60/12kV xfmr, #3&amp;#7-115/21kV xfmr banks, #4&amp;#5-115/60kV xfmr banks, Soledad #1, #2 &amp; #4 de-energized; MOM Soledad (CEMO=5,700), Gonzalez (3,117) &amp; Camphora (209); weather clear; C-G evolved to A-B-C-G fault 7.6 mi from Natividad SW-119 near 7/40, +/-2.0  mi; patrol found no cause, but will be washing section after finding dirty insulators; per Sys Prot, stn autos operated properly; line relays operated properly as expected; CAP ER=114752223</t>
  </si>
  <si>
    <t>INT-11126-1</t>
  </si>
  <si>
    <t>Relayed - 06/19/18, 0424 CHCSS-Salinas-Soledad #1&amp;#2 relayed, tested OK; Soledad 115kV bus sects D, E, F, G, H &amp; I, 60kV main bus sects D &amp; E, 60kV aux bus, #2-60/12kV xfmr, #3&amp;#7-115/21kV xfmr banks, #4&amp;#5-115/60kV xfmr banks, Soledad #1, #2 &amp; #4 de-energized; MOM Soledad (CEMO=5,700), Gonzalez (3,117) &amp; Camphora (209); weather clear; C-G evolved to A-B-C-G fault 7.6 mi from Natividad SW-119 near 7/40, +/-2.0  mi; patrol found no cause, but will be washing section after finding dirty insulators; per Sys Prot, stn autos operated properly; line relays operated properly as expected</t>
  </si>
  <si>
    <t>INT-11126-3</t>
  </si>
  <si>
    <t>INT-11126-4</t>
  </si>
  <si>
    <t>INT-11126-5</t>
  </si>
  <si>
    <t>Forced - 06/19/18, 1140 to 1316 GoldHill-Bellota-Lockeford open ended after Bellota CB-150 forced out to replace NG breaker position light bulb socket; no customers interrupted</t>
  </si>
  <si>
    <t>T18-010612</t>
  </si>
  <si>
    <t>Relayed - 06/21/18, 0008 TM 500/230kV BK1 relayed, did not test by design; no customers interrupted; weather clear; tertiary reactor on fire; CB-1303/2 reactor coil fire has burnt out; found broken glass around C phase transformer 13.8kV bushing; 0611 TM BK1 cleared to replace C phase lightning arrestor &amp; cut in clear burnt tertiary reactor 1303/2; 1633 TM BK1 returned to service; no ETOR for reactor 1303/2; CAP ER=114717483</t>
  </si>
  <si>
    <t>INT-11134</t>
  </si>
  <si>
    <t>Scheduled - 06/21/18, 0908 to 1625 Tesla 500/230kV BK6 removed from service to REPLACE BROKEN SPACERS ON BK6 'A' PHASE</t>
  </si>
  <si>
    <t>T18-007248</t>
  </si>
  <si>
    <t>Relayed - 06/21/18, 1736 BirdsLanding-CoCoSub &amp; BirdsLanding-CoCoPP relayed, tested OK; no customers interrupted; weather clear; B fault 1.50 mi from BirdsLanding bet towers 021/141-142, +/-1.50 mi; large burn area found centered around tower 21/142, unable to determine what caused the fire; Protection reports a WPE (mis-coordination of relays), CAP ER=114723152</t>
  </si>
  <si>
    <t>INT-11135 PP</t>
  </si>
  <si>
    <t>021/142</t>
  </si>
  <si>
    <t>INT-11136 SUB</t>
  </si>
  <si>
    <t>Relayed - 06/21/18, 2019 Vaca-Plainfield relayed, tested OK (note: line relayed, tested NG next morning at 0644); MOM Winters (CEMO=720) &amp; Plainfield (5,670); weather clear; A-B-C-G fault 18.6 mi from VacaDixon near 32/200, +/-1 mi</t>
  </si>
  <si>
    <t>INT-11138</t>
  </si>
  <si>
    <t>032/200</t>
  </si>
  <si>
    <t>Relayed - 06/21/18, 2104 Salinas-FortOrd#1 relayed, tested OK; MOM Boronda (CEMO=864); weather clear; B-C fault 6.46 mi from Boronda twd FtOrd near 008/001, +/-1.5 mi; patrol found no cause, no damage</t>
  </si>
  <si>
    <t>INT-11139</t>
  </si>
  <si>
    <t>008/001</t>
  </si>
  <si>
    <t>Relayed - 06/22/18, 0644 Vaca-Plainfield relayed, tested NG (had relayed, tested OK last night at 2019; GCC verified re-closing was not cut out); MOM Plainfield (CEMO=5,670); SUS Winters (CESO=719; CMIN=54,901); weather clear; A-G fault 17 mi from VacaDixon near 34/211, +/-2 mi; 0826 Vaca to Winters manually tested OK restoring ET to Winters;  patrol found smoldering pole 16/230, since extinguished, that has broken in half; 0945 to 1931 Plainfield to Winters cleared to replace burnt pole 16/230; fire caused by avian contact, CAP ER=114727054</t>
  </si>
  <si>
    <t>INT-11140</t>
  </si>
  <si>
    <t>034/211</t>
  </si>
  <si>
    <t>Forced - 06/22/18, 0647 to 1536 Kern-KernOil-Famoso open-ended after Kern CB-2 forced out to replace NG set 'A' relay; no customers interrupted</t>
  </si>
  <si>
    <t>T18-010493</t>
  </si>
  <si>
    <t>Relayed - 06/22/18, 1640 FrenchMeadows-MiddleFork relayed, tested OK; HellHole &amp; FrenchMeadows PHs separated on the trouble; no customers interrupted; weather clear; B-G fault 0.1 mi from FM near 000/001, +/-3 mi; line relayed again at 1727; apparent problem at French Meadows (PCWA owned)</t>
  </si>
  <si>
    <t>INT-11141</t>
  </si>
  <si>
    <t>Relayed - 06/22/18, 1727 FrenchMeadows-MiddleFork relayed, did not test by design; line had relayed earlier at 1640; SUS MiddleFork PH (offline) &amp; Hell Hole PH (offline); 1745 line manually tested OK restoring ET to MiddleFork &amp; HellHole PHs after confirmation that line is not in restriction fire area; line relayed again at 1958 but did not test; B-G fault 0.1 mi from FM near 000/001, +/-3 mi; apparent problem at French Meadows (PCWA owned facility)</t>
  </si>
  <si>
    <t>INT-11142</t>
  </si>
  <si>
    <t>Relayed - 06/22/18, 1958 FrenchMeadows-MiddleFork relayed, did not test by design; line had relayed 2x earlier at 1640 &amp; 1727; on the trouble French Meadows &amp; HellHole PHs separated; B-G fault 0.1 mi from FM near 000/001, +/-3 mi (note: all 3 faults in same area); 06/24/18, 0747 VD reports issue appears to be on FrenchMeadows SW-13 owned by PCWA; line not ready to be energized nor have a clearance; 0751 CAISO/Masuda notified; 06/25/18, 1834 FrenchMeadows-MiddleFork returned to service after PCWA jumpered around SW-13 at French Meadows until parts are available</t>
  </si>
  <si>
    <t>INT-11143</t>
  </si>
  <si>
    <t>Relayed - 06/23/18, 0543 Coppermine-TivyValley relayed, tested OK; no customers interrupted; weather clear; C-G fault 3.1 mi from Coppermine near 002/013, +/-1 mi; flashed insulators found at pole 2/13, cause unknown; LC Tag created</t>
  </si>
  <si>
    <t>INT-11144</t>
  </si>
  <si>
    <t>Forced - 06/23/18, 1738 Cottonwood#1 de-energized for safety per CAL FIRE request due to Stoll fire; SUS Gerber (CESO=1,793; CMIN=530,754) &amp; Louisiana Pacific; 1933 Rawson JCT to Red Bluff JCT forced out to clean fire retardant from line; 2232 line energized restoring Gerber &amp; LP; 06/24/18, 0239 Rawson JCT to Red BluffJCT returned to service after performing dead wash; CAP ER=114725203</t>
  </si>
  <si>
    <t>INT-11145</t>
  </si>
  <si>
    <t>Forced - 06/23/18, 1933 to 2203 Cottonwood#2 de-energized for safety per CAL FIRE request due to Stoll fire; SUS Rawson (CESO=3,158; CMIN=479,200) &amp; Tyler (3,402; 1,211,307) &amp; Packaging Sub; California Power Holdings cogen separated; CAP ER=114725212</t>
  </si>
  <si>
    <t>INT-11146</t>
  </si>
  <si>
    <t>Forced - 06/23/18, 1948 to 2213 Cottonwood-Glenn 230kV de-energized for safety per CAL FIRE request due to Stoll fire; no customers interrupted; CAP ER=114725214</t>
  </si>
  <si>
    <t>INT-11147</t>
  </si>
  <si>
    <t>Forced - 06/24/18, 1600 to 2203 Cottonwood-Benton#2 de-energized for safety per CAL FIRE request due to Creek fire in area; no customers interrupted; CAP ER=114725202</t>
  </si>
  <si>
    <t>INT-11148</t>
  </si>
  <si>
    <t>Forced - 06/25/18, 0518 to 1920 Vineyard to LukaJct forced out to replace poles 1/32A &amp; 1/32B to correct insufficient ground clearance from job estimated in 2009 &amp; completed in 2012 (PM-31373179); poles framed vertical, estimate called for 60kV spacing (5’-6” Ø to Ø), crew used 115kV spacing (8’-6” Ø to Ø); crew set poles 2.5’ deeper than spec’d on job instructions, &amp; used up 8.5’ more pole than allotted in design, resulting in a ground clearance of 23.8’; min GO95 reqt is 27’, PG&amp;E design specs 30’ of ground clearance at max sag; no customers interrupted</t>
  </si>
  <si>
    <t>T18-010845</t>
  </si>
  <si>
    <t>Forced - 06/26/18, 0647 to 1444 Moraga-Lakewood forced out to repair sagging conductor at tower 000/006B; no customers interrupted; low wire actually found last year while installing HV signs on a TSP, measured it at 23 feet at 100 degrees, yesterday it was at 26', now sagged to 33 feet</t>
  </si>
  <si>
    <t>T18-010846</t>
  </si>
  <si>
    <t>Relayed - 06/26/18, 1502 OroLoma-Mendota relayed, tested OK; MOM Firebaugh (CEMO=2,904); weather clear; B-G fault 1.1 mi from Firebaugh twd Toma-Tek Jct near 031/015, +/-3 mi; coincident ILIS 18-0054789 for Firebaugh-1103 BLOWN DISTRIBUTION LIGHTNING ARRESTOR ON NORTH WEST SIDE OF 26153 (riser); patrol could not confirm this was cause of momentary on OL-Mendota however; per GIS, 1103 is north of Firebaugh &amp; fault data puts location s/o Firebaugh</t>
  </si>
  <si>
    <t>INT-11150</t>
  </si>
  <si>
    <t>031/015</t>
  </si>
  <si>
    <t>Forced - 06/26/18, 1746 Fairhaven#1 &amp; Fairhaven Power Company 60kV tap forced out due to NG line potential on Fairhaven CB-32; SUS Fairhaven PP &amp; Humboldt Bay Harbor Conservation District; 1924 Fairhaven#1 &amp; Fairhaven Power Company tap returned to service restoring Humboldt Bay Harbor Conservation Dist; 1956 FairhavenPP isolated per its request due to internal plant trouble; CAP ER=114732213</t>
  </si>
  <si>
    <t>INT-11151</t>
  </si>
  <si>
    <t>Relayed - 06/27/18, 0847 Salinas-Firestone#1 relayed, tested NG; MOM BuenaVista#1-60/12kV xfmr (CEMO=600); SUS FreshExpress; weather clear; 1015 Firestone to Nestle JCT returned to service restoring FreshExpress; 1056 to 2234 Salinas to Nestle JCT cleared to repair burnt/broken pole top w/ 2 floaters found at 002/056; CAP ER=114752239</t>
  </si>
  <si>
    <t>INT-11153</t>
  </si>
  <si>
    <t>Equip Fail-CT</t>
  </si>
  <si>
    <t>Forced - 06/27/18, 1028 to 1603 Ukiah-Hopland-Cloverdale forced out to cut in clear failed ccvt for Cloverdale CB-142; no customers interrupted</t>
  </si>
  <si>
    <t>T18-010987</t>
  </si>
  <si>
    <t>Forced - 06/27/18, 1506 to 1519 Lakeville#2 (Lakeville JCT to Novato JCT) forced out to remove tarp from conductors at A005/110; no customers interrupted; CAP ER=114746499</t>
  </si>
  <si>
    <t>T16-014067</t>
  </si>
  <si>
    <t>Relayed - 06/28/18, 0630 Drum-GV-Weimar relayed, tested OK; on the trouble Weimar#1 de-energized &amp; Oxbow PH separated; MOM BonnieNook (CEMO=1,004), CapeHorn, ShadyGlen (2,631), ForestHill (2,660), Rollins PH (off-line) &amp; Alta PH (off-line); weather clear; multi-terminal line, A-B-C fault 0.9 mi from ColfaxJct twd RollinsJct near B016/377 or 0 mi from Capehorn near 000/006 or 1.2 mi from ColfaxJct twd Weimar near 16/381, +/-2 mi;  1052 Oxbow PH paralleled; patrols centered around each location found no cause, no damage</t>
  </si>
  <si>
    <t>INT-11156a</t>
  </si>
  <si>
    <t>016/381</t>
  </si>
  <si>
    <t>INT-11156b</t>
  </si>
  <si>
    <t>Forced - 06/28/18, 1329 to 1342 Helms-Gregg#1 forced out to re-seat Helms SW-253; no customer interrupted</t>
  </si>
  <si>
    <t>T18-010862</t>
  </si>
  <si>
    <t>Relayed - 06/28/18,1838 Ignacio-MI#2 relayed, tested OK; MOM SkaggsIsland &amp; Highway (CEMO=14,643); weather clear; A-G fault 39.11 mi close to N-Tower near 28/198A, +/-1.0 mi; 3rd party fire found adjacent to tower 27/190, smoke in line cause for relay</t>
  </si>
  <si>
    <t>INT-11158</t>
  </si>
  <si>
    <t>28/198A</t>
  </si>
  <si>
    <t>Forced - 06/29/18, 1709 Donnells-Curtis open-ended after Curtis CB-162, #1-115/17kV xfmr &amp; section of 115kV bus forced out to repair hot spot on Curtis SW-161; no customers interrupted; 06/30/18, 0728 Donnels-Curtis, Curtis#1 xfmr &amp; section of 115kV bus returned to service after replacing Curtis SW-161; CAP ER=114746681</t>
  </si>
  <si>
    <t>T18-011169</t>
  </si>
  <si>
    <t>Forced - 06/29/18, 1957 to 2201 Newark-Ravenswood 230kV open-ended after Newark CB-610 opened for load &amp; directional check per OE recommendation</t>
  </si>
  <si>
    <t>T17-005483</t>
  </si>
  <si>
    <t>Relayed - 06/30/18, 0804 KernOil-Witco relayed, tested NG; Discovery Chevron &amp; Santa FE KernRiver cogens separated; Dexzel cogen separated out of section; weather clear; 0923 Dexzel cogen paralleled; A-B-C fault 1.41 mi from KernOil at Discovery tap twd Discovery near 000/001, +/- 2 mi; 1145 Discovery tap cleared to replace downed poles 000/002, 000/003 &amp; 000/005 &amp; repair ET-WD at 0/3 (SW-165) due to car pole; 07/01/18, 0234 Discovery 115kV tap returned to service; CAP ER=114743658</t>
  </si>
  <si>
    <t>INT-11159</t>
  </si>
  <si>
    <t>Cntmn-industrial waste</t>
  </si>
  <si>
    <t>Relayed - 07/01/18, 0340 CHCSS-Salinas-Soledad#1 relayed, tested OK; no customers interrupted; #2 line relayed, tested OK later at 0411; weather clear; A-G fault 4.0 mi from Salinas near structure 00/00 Natividad SW-117, +/-3 mi; FOUND FLASHED INSULATORS AT TWR 039/246 (TLINE reported 35/246 on call next a.m.) - SUSPECT FLASHED OVER DUE TO DIRT FROM NEARBY ROCK QUARY COMBINED WITH FOG IN EARLY MORNING - TOTAL OF 3 BELLS FLASHED, 1 ON THE #1 LINE &amp; 2 ON #2; LINES OK TO REMAIN IN SERVICE; WORK TAG CREATED to perform wash, will also talk to customer; CAP ER=114752217</t>
  </si>
  <si>
    <t>INT-11161</t>
  </si>
  <si>
    <t>039/246</t>
  </si>
  <si>
    <t>Relayed - 07/01/18, 0340 CHCSS-Salinas-Soledad#1 relayed, tested OK; no customers interrupted; #2 line relayed, tested OK later at 0411; weather clear; A-G fault 4.0 mi from Salinas near structure 00/00 Natividad SW-117, +/-3 mi; FOUND FLASHED INSULATORS AT TWR 039/246 (TLINE reported 35/246 on call next a.m.) - SUSPECT FLASHED OVER DUE TO DIRT FROM NEARBY ROCK QUARY COMBINED WITH FOG IN EARLY MORNING - TOTAL OF 3 BELLS FLASHED, 1 ON THE #1 LINE &amp; 2 ON #2; LINES OK TO REMAIN IN SERVICE; WORK TAG CREATED to perform wash, will also talk to customer; CAP ER=114752223</t>
  </si>
  <si>
    <t>INT-11162</t>
  </si>
  <si>
    <t>Relayed - 07/01/18, 1055 Lakeville#2 &amp; Lakeville-PetalumaC 60kV lines relayed, did not test by design (reclosing disabled for wildfire safety concerns); SUS PetalumaA (CESO=1,244; CMIN=131,864) &amp; PetalumaC (17,671; 2,104,052); weather clear; A-G fault on Lakeville-PetC 0.8 mi from PetalumaC near pole 004/007, +/-1 mi; Lakeville#2 is multi-terminal line: A-G fault 0.3 mi from PetalumaA near pole 004/091 or 1.1 mi from LakevilleJct twd Novato near pole A003/067, +/-1 mi; found avian contact at SW-17 at PetalumaC which damaged insulators on stn side; 1239 ET restored to PetalumaA; 1243 PetalumaC xfmrs #3 &amp; #4 energized; air patrols on both lines found no additional trouble; 2252 Lakeville #2 returned to service, replaced insulator at PetC SW-17; CAP ER=114761940</t>
  </si>
  <si>
    <t>INT-11163</t>
  </si>
  <si>
    <t>004/091</t>
  </si>
  <si>
    <t>Relayed - 07/01/18, 1055 Lakeville#2 &amp; Lakeville-PetalumaC 60kV lines relayed, did not test by design (reclosing disabled for wildfire safety concerns); SUS PetalumaA (CESO=1,244; CMIN=131,864) &amp; PetalumaC (17,671; 2,104,052); weather clear; A-G fault on Lake-PetC 0.8 mi from PetC near pole 004/007, +/-1 mi; Lakeville#2 is multi-terminal: A-G fault 0.3 mi from PetA near 004/091 or 1.1 mi from LakevilleJct twd Novato near A003/067, +/-1 mi; avian contact on SW-17 at PetalumaC which damaged insulators on stn side; 1239 ET restored to PetalumaA; 1243 PetalumaC xfmrs #3 &amp; #4 energized; air patrols on both lines found no additional trouble; CAP ER=114761940</t>
  </si>
  <si>
    <t>INT-11164</t>
  </si>
  <si>
    <t>004/007</t>
  </si>
  <si>
    <t xml:space="preserve">Relayed - 07/01/18, 1327 Salinas-FortOrd#1 relayed, tested OK; MOM Boronda (CEMO=864); weather clear; B-G fault 5.6 mi from FortOrd near 04/006, +/-2.0 mi; </t>
  </si>
  <si>
    <t>INT-11165</t>
  </si>
  <si>
    <t>Relayed - 07/02/18, 0347 CHCSS-Salinas-Soledad#2 relayed, tested OK; no customers interrupted; weather clear; C-G fault 2.0 mi from Natividad SW-119 twd CHCSS near 35/245, +/-3 mi; CAP ER=114752223</t>
  </si>
  <si>
    <t>INT-11166</t>
  </si>
  <si>
    <t>035/245</t>
  </si>
  <si>
    <t>Relayed - 07/02/18, 0945 Carneras-Taft relayed, tested OK; MOM Celeron (CEMO=2), McKittrick (155) &amp; Midway Pipeline South; weather clear; B-G fault 0.14 mi from Taft near pole 000/003, +/- 0.14 mi; patrolled 1.5 miles each side of target location, found no cause, no damage</t>
  </si>
  <si>
    <t>INT-11167</t>
  </si>
  <si>
    <t>Forced - 07/02/18, 1428 to 1708 CHCSS-Salinas-Soledad#2 forced out to repair damaged insulators at twr 039/246; no customers interrupted; CAP ER=114752223</t>
  </si>
  <si>
    <t>T18-011212</t>
  </si>
  <si>
    <t>Forced - 07/02/18, 1738 to 1935 CHCSS-Salinas-Soledad #1 forced out to repair damaged insulators at twr 039/246; no customers interrupted; CAP ER=114752217</t>
  </si>
  <si>
    <t>T18-011213</t>
  </si>
  <si>
    <t xml:space="preserve">Relayed - 07/02/18, 2249 HillsdaleJct-HMB relayed, tested OK; MOM Half Moon Bay (CEMO=12,438); weather clear; OxMtn Cogen offline; A-C fault 6.8 mi from HillsdaleJct near 004/004A (OX MTN Tap) patrol twd HMB &amp; patrol tap twd OxMtn, +/-2.5 mi; </t>
  </si>
  <si>
    <t>INT-11168</t>
  </si>
  <si>
    <t>004/04A</t>
  </si>
  <si>
    <t>Relayed - 07/02/18, 2337 HillsdaleJct-HMB relayed, tested NG; MOM HalfMoonBay (CEMO=12,437, auto transferred to Sneath Lane source); weather clear; 07/03/18, 0412 line tested OK, but remains open ended at HMB, restoring a 2nd source to HMB; crew opened OxMtn SW-25, isolating its tap; Half Moon Bay will remain on its alt source (SneathLn-HMB) until patrol can be completed or fault location found; heavy fog; A-C-G fault 6.8 mi from HillsdaleJct near 004/004A (OX MTN Tap) patrol twd HMB &amp; patrol tap twd OxMtn, +/-2.5 mi; 0544 HMB returned to normal source, Ox Mtn cogen reports  trouble on its CB-22; OxMtn tap SW-25 to remain open until CB is repaired</t>
  </si>
  <si>
    <t>INT-11169</t>
  </si>
  <si>
    <t>Relayed - 07/02/18, 2345 CHCSS-Salinas-Soledad#1 relayed, tested OK; no customers interrupted; fog</t>
  </si>
  <si>
    <t>INT-11170</t>
  </si>
  <si>
    <t>043/271</t>
  </si>
  <si>
    <t>Relayed - 07/03/18, 0032 CHCSS-Salinas-Soledad#1 relayed, tested OK; no customers interrupted; fog; CAP ER=114752217</t>
  </si>
  <si>
    <t>INT-11171</t>
  </si>
  <si>
    <t>Relayed - 07/03/18, 0042 CHCSS-Salinas-Soledad#1 relayed, did not test (line test just cut out to prevent further line fault actions); no customers interrupted; fog; A-G fault 2.0 mi rom Salinas near 43/271, +/-3 mi; 1011 line returned to service after crew REPLACED FLASHED INSULATORS AT POLE 44/279; CAP ER=114752217</t>
  </si>
  <si>
    <t>INT-11172</t>
  </si>
  <si>
    <t>Relayed - 07/03/18, 0055 CHCSS-Salinas-Soledad#2 relayed, tested OK; MOM Soledad (CEML=5,712), Gonzales (3,116) &amp; Camphora (209); fog; A-G fault 2.0 mi from Salinas near 43/271, +/-3 mi; CAP ER=114752223</t>
  </si>
  <si>
    <t>INT-11173</t>
  </si>
  <si>
    <t>Relayed - 07/03/18, 0100 Coppermine-TivyValley relayed, tested OK; no customers interrupted; fog; A-G fault 7.1 mi from TivyValley near 017/001, +/-1 mi; grd patrol found tree limb fell &amp; slapped line bet 15/10 &amp; 11/1; LCN created for VM to trim or remove trees</t>
  </si>
  <si>
    <t>INT-11174</t>
  </si>
  <si>
    <t>017/001</t>
  </si>
  <si>
    <t>Relayed - 07/03/18, 0518 Salinas-Firestone#1 relayed, tested NG; MOM BuenaVista (CEMO=1,423); SUS FreshExpress; 0609 Salinas to Fresh Express Jct energized restoring FreshExpress; A-C-G fault L0.7 mi from Buena Vista toward Firestone near 3/96, +/-0 mi; 0808 to 1556 NesteJct-Firestone cleared to re-sleeve 3 phases of ET-WD &amp; replace pole 3/96 damaged by car; CAP ER=114752239</t>
  </si>
  <si>
    <t>INT-11175</t>
  </si>
  <si>
    <t>003/096</t>
  </si>
  <si>
    <t>Relayed - 07/03/18, 1114 Wheeler Ridge 115/70kV BK-2 relayed by differential, did not test by design; SUS AdobeSS; Adobe PV separated on the trouble; weather clear; B-C fault @ WR BK2, +/-0 mi; 1255 AdobeSS-Lamont line section energized restoring AdobeSS &amp; Adobe PV; 1332 WR BK2 manually tested OK; 1352 system returned normal; caused by avian contact on low side 70kV line PT bushing; CAP ER=114751616</t>
  </si>
  <si>
    <t>INT-11176</t>
  </si>
  <si>
    <t>WR BK2</t>
  </si>
  <si>
    <t>Forced - 07/03/18, 1149 to 1223 &amp; 2026 to 2047 Fulton-Pueblo de-energized &amp; 1206 to 1207 Silverado-FultonJct de-energized to remove the Monticello Jct to Fulton Jct sections of both lines from service, per CAL FIRE request, controlled burn in area to combat 'County' fire; SUS Monticello PH; MOM Monticello; ETOR 07/04; 07/05/18, 0729 Fulton-Pueblo returned; 0756 Silverado-FultonJct returned; Monticello PH given OK to parallel</t>
  </si>
  <si>
    <t>T18-011259</t>
  </si>
  <si>
    <t>T18-011285</t>
  </si>
  <si>
    <t>Forced - 07/03/18, 1248 to 1742 CHCSS-Salinas-Soledad#2 forced out to repair damaged insulators at tower 44/279; no customers interrupted; CAP ER=114752223</t>
  </si>
  <si>
    <t>T18-011263</t>
  </si>
  <si>
    <t>Relayed - 07/03/18, 1611 Lerdo-Famoso relayed, tested OK; MtPoso Cogen separated; MOM CaweloC; weather clear; 2155 MtPoso Cogen paralleled; B-G fault 5.8 mi from Lerdo near 005/046, +/-1.0 mi; bird’s nest found on ‘renegade’ bracket supporting line PT that feeds SW-147 (pole 007/063 @ CaweloC), w/ flashed insulators from probable avian contact; bracket being reviewed by standards/engineering groups for proper design (does not meet GO95 standards for clearance from steel pole); CAP ER=114754471</t>
  </si>
  <si>
    <t>INT-11177</t>
  </si>
  <si>
    <t>005/046</t>
  </si>
  <si>
    <t>Forced - 07/03/18, 1817 to 2007 CHCSS-Salinas-Soledad#1 forced out to repair damaged insulators at tower 44/279; no customers interrupted; CAP ER=114752217</t>
  </si>
  <si>
    <t>T18-011282</t>
  </si>
  <si>
    <t>Relayed - 07/04/18, 1100 McCall-Malaga open-ended after Malaga CB-112 tripped, reclosed by autos; no customers interrupted, RioBravo cogen separated; A-G fault 0.15 mi from RanchersCotton near 0/3 (close in at RanchersCotton), +/-1.5 mi; caused by 12kV trouble at RanchersCotton sub; 2224 RioBravoFresno paralleled; high side BK-1 115kV fuse disconnect insulator failed going to ground; insulator repaired; CAP ER=114756898</t>
  </si>
  <si>
    <t>INT-11179</t>
  </si>
  <si>
    <t>Relayed - 07/04/18, 1651 WillowPass-CoCo relayed, tested OK; on the trouble Christe-WillowPass de-energized; MOM WillowPass (CEMO=17,106), Pittsburg (307), Shell Chemical, Eco Services, SFPP &amp; Urich; weather clear; C-G fault 8.9 mi from ContraCosta sub near tower 001/030 ( begin from Shell Chemical tap, WP- CoCo crossing over Bailley Rd @ Bay Point), +/-1.5 mi; ground patrol found no cause, no damage</t>
  </si>
  <si>
    <t>INT-11180b</t>
  </si>
  <si>
    <t>INT-11180a</t>
  </si>
  <si>
    <t>001/030</t>
  </si>
  <si>
    <t xml:space="preserve">Relayed - 07/05/18, 0122 KentSS-TulareLake relayed, tested NG; SUS KettlemanHills PV (off-line); weather clear; stn service lost to MustangSS; primary source to MustangSS stn service is Henrietta 1104 (ILIS 18-0057025; CEMO=91; CMIN=19,857), which shares poles w/ KentSS-TL; pole 62/15 burnt off @ 12kV level due to bird's nest (bridging present) &amp; 115kV conductor on 12kV; A-B fault 0.7 mi from KentSS near 62/15; 0330 KentSS to KettlemanJct cleared to replace burnt pole 62/15; 0347 TL-Kettlman PV Jct returned to service restoring Kettleman PV; 0426 stn service restored to Mustang SS; 0518 Kettleman PV paralleled; 1707 line normal; CAP ER=114752009  </t>
  </si>
  <si>
    <t>INT-11181</t>
  </si>
  <si>
    <t>062/015</t>
  </si>
  <si>
    <t>Relayed - 07/05/18, 0901 Metcalf 500/230kV BK13 relayed, did not test by design; no customers interrupted; weather cloudy; bank differential 87TA &amp; 87TB relays correctly operated for 13.8kV tertiary bus fault, no fault pressure operation; bank may be restored once tertiary bus field verified that no permanent fault; avian contact on tertiary bus; 1520 Metcalf #13-500/230kV bank returned to service after crew found avian contact and cleaned "A" phase tertiary insulator; CAP ER=114755488</t>
  </si>
  <si>
    <t>INT-11182</t>
  </si>
  <si>
    <t>Relayed - 07/05/18, 0905 Halsey-Placer relayed, tested OK; Weimar-Halsey momentarily de-energized on the trouble; MOM Auburn (CEMO=2,184), MtnQuarries (3,647) &amp; Halsey (4,398); weather clear; multi-terminal line, B-G fault 3.8 mi from Halsey PH near 003/080  (twd Placer sub) or 3.8 mi from Halsey PH near 000/002 (on Auburn Tap), +/-1 mi; patrolled 2/58 to Placer also Auburn Tap to 0/15, no problems found</t>
  </si>
  <si>
    <t>INT-11183a</t>
  </si>
  <si>
    <t>INT-11183b</t>
  </si>
  <si>
    <t>Forced - 07/05/18, 1151 to 1251 McCall-Malaga (Air Products Jct to Malaga) forced out to restore Ranchers Cotton sub; SUS RioBravo Cogen; CAP ER=114756898</t>
  </si>
  <si>
    <t>T18-011290</t>
  </si>
  <si>
    <t>Forced - 07/05/18, 1827 to 2106 PhiloJct-Elk (PhiloJct to Philo) forced out per recommendation from distribution T-man as 1st responder due to  'Peach' Fire in area of pole 15/4; no customers interrupted; transmission Tman arrived later &amp; after consult w/ CAL FIRE recommended line section be re-energized; CAP ER=114760085</t>
  </si>
  <si>
    <t>T18-011355</t>
  </si>
  <si>
    <t>Relayed - 07/07/18, 0824 Mabury 60/12kV BK1 relayed, did not test by design; Evergreen 115/60kV BK1 relayed, tested OK (Evergreen CB-22 slow to open); Evergreen 60kV main &amp; aux busses, Almaden 60kV bus sects D &amp; F, Evergreen-Almaden &amp; Evergreen-Mabury de-energized; SUS Mabury (CESO=4,539; CMIN=413,049); MOM Almaden (CEMO=4,539) &amp; Jennings Meter Sta; weather clear; 1003 Mabury customers restored via Stone 1108; 1322 Evergreen-Almaden returned normal; 1636 Mabury 60/12kV BK1 returned to service; found 2 flashed insulators on Evergreen BK1 tertiary bus; CAP ER=114759567</t>
  </si>
  <si>
    <t>INT-11185a</t>
  </si>
  <si>
    <t>INT-11185b</t>
  </si>
  <si>
    <t>Relayed - 07/07/18, 2356 Weber-FrenchCamp#2 relayed, tested OK; no customers interrupted; weather clear; B-G fault 0 mi from WeberJct near pole A004/088, +/-1 mi; mylar balloons removed from structure AC4/89</t>
  </si>
  <si>
    <t>INT-11187</t>
  </si>
  <si>
    <t>A04/088</t>
  </si>
  <si>
    <t>Relayed - 07/08/18, 1323 Tidewater 230kV bus sect D relayed, tested OK due to avian contact (pair of doves) on &amp; resultant catastrophic failure of 12kV E-F bus tie switch; Pittsburg-Tidewater open-ended &amp; FosterWheeler-Tidewater#1-230kV de-energized; CS-276 slow to clear; SUS FosterWheeler230/12kV BK1; MOM Tidewater (CEMO=26,566); weather clear; A-B-C 21kV feeder fault; 1708 Tidewater 230kV bus tie CB-202 closed after its low air pressure resolved, returning station normal; 1713 FosterWheeler given OK to generate; CAP ER=114759574</t>
  </si>
  <si>
    <t>INT-11188</t>
  </si>
  <si>
    <t>21kV feeder</t>
  </si>
  <si>
    <t>Scheduled - 07/09/18, 0828 Gates-Midway 500kV removed from service to CONNECT NEW SW-811; scheduled return 07/13; 07/13/18, 1235 Gates-Midway 500kV line returned to service; from scheduled work on 07/09/18 at 0828</t>
  </si>
  <si>
    <t>T18-000151</t>
  </si>
  <si>
    <t>Relayed - 07/10/18, 1343 Caribou-TM relayed, tested OK but remained open-ended at Caribou; Caribou units 1,2,3 &amp; 4 separated &amp; ButtValley-Caribou de-energized on the trouble as designed; no customers interrupted; B-G fault 21 mi from Table near 40/299, +/-2 mi; 1346 Caribou-TM relayed, did not test after line test was c/out; 'Dark' fire in area (note: Caribou-TM is not in "very high" or above fire index zone); 1732 line returned to service after patrol found no trouble; 1740 BV-Caribou returned to service; CAP ER=114772508</t>
  </si>
  <si>
    <t>INT-11190B</t>
  </si>
  <si>
    <t>INT-11190A</t>
  </si>
  <si>
    <t>040/299</t>
  </si>
  <si>
    <t>Relayed - 07/10/18, 1900 Wishon-SJ#3 relayed, tested OK; MOM SJPH#2 (CEMO=1,050), SJPH#3 (1,287) &amp; CraneValley PH due to fire caused by homeless in area; B-C fault 0.1 mi from the Jct on Yankee Tap near 0/3; pole top broke at 12kV level at 0/2 which fell into under build (SJPH#3-1103; CESO=576; CMIN=208,512); no ET or ED wire down; crew will be removing 2 spans of wire bet 0/1 &amp; 0/3 on idle Yankee 70kV tap</t>
  </si>
  <si>
    <t>INT-11192</t>
  </si>
  <si>
    <t>Relayed - 07/11/18, 0211 Tesla-StocktonCogenJct relayed, tested NG; SUS ThermalEnergy (offline), RiponCogen (offline) &amp; TeslaMotors; weather clear. 0232 TeslaMotors restored via alt source; A-B-C-G fault 7.4 mi from Tesla near pole 007/008, +/-0 mi; 0545 ThermalEnergy-Ripon Cogen section cleared to replace broken poles 7/5, 7/6, 7/7, 7/8 &amp; 7/9, insulators on poles 6/20 thru 7/4, &amp; 10 spans of ET-WD due to car pole; fire extinguished; 07/12/18, 0334 line returned to service; CAP ER=114788937</t>
  </si>
  <si>
    <t>INT-11195</t>
  </si>
  <si>
    <t xml:space="preserve">Relayed - 07/11/18, 0459 Delevan-Cortina 230kV relayed, tested OK; no customers interrupted; weather clear; A-G fault 3.8 mi from Delevan near 74/501, +/-1 mi; patrol found no cause, no damage  </t>
  </si>
  <si>
    <t>INT-11196</t>
  </si>
  <si>
    <t>074/501</t>
  </si>
  <si>
    <t>Scheduled - 07/11/18, 0828 MossLanding-Metcalf 500kV removed from service to PERFORM ROUTINE FUNCTIONAL &amp; RELAY TESTING; scheduled return 07/13; 07/13/18, 1931 Moss Landing-Midway (Metcalf?) 500kV  returned to service; from scheduled work on 07/11/18 at 0828</t>
  </si>
  <si>
    <t>T18-006945</t>
  </si>
  <si>
    <t>Relayed - 07/11/18, 0952 MossLanding-DelMonte #1 relayed, tested OK during scheduled hot wash on Castroville BK1; MOM Castroville (CEMO=4,018); weather clear; A phase lightning arrestor flashed over while washing; lightning arrestor appears OK to remain in service; A-G fault 0.4 mi n/o Castroville near 4/24 (high impedance fault); CAP ER=114779238</t>
  </si>
  <si>
    <t>INT-11197</t>
  </si>
  <si>
    <t>Relayed - 07/11/18, 1949 Newark-NRS#1 relayed, tested OK; no customers interrupted; weather clear; C-G fault 3.24 mi from Newark near 002/021, +/-1 mi; patrol found no cause, no damage</t>
  </si>
  <si>
    <t>INT-11200</t>
  </si>
  <si>
    <t>Relayed - 07/11/18, 2208 RioDellJct-Bridgeville relayed, tested OK; MOM Carlotta (CEMO=1,111) &amp; Humboldt Redwood; weather clear; A-B fault 14.4 mi from Bridgeville near 26/3, +/-1 mi; patrol found no cause, no damage</t>
  </si>
  <si>
    <t>INT-11201</t>
  </si>
  <si>
    <t>026/003</t>
  </si>
  <si>
    <t>Relayed - 07/12/18, 1107 Coburn-OilFields#2 relayed, did not test by design (line-test already c/out for entire wildfire season) during planned hot wash at SanArdo sub; SUS SanArdo (CESO=826; CMIN=67,232); Salinas River cogen tripped off line; weather clear; C-G fault 0.3 mi from SanArdoJct twd Oil Fields near 021/319, +/-1 mi; 1221 line returned to service; CAP ER=114779312</t>
  </si>
  <si>
    <t>INT-11204</t>
  </si>
  <si>
    <t>021/319</t>
  </si>
  <si>
    <t>Forced - 07/12/18, 2002 to 2234 Dairyland-Mendota 115kV (Gill Ranch Jct to Mendota) forced out to repair pole 16/202 due to car pole; no customers interrupted</t>
  </si>
  <si>
    <t>T18-011745</t>
  </si>
  <si>
    <t>Relayed - 07/12/18, 2333 MorroBay-Mesa 230kV open-ended after MorroBay CB-542 tripped, reclosed by autos (coincident w/ relay, test OK of SantaMaria-Sisquoc 115kV); subsequent report by System Protection states that blocking scheme at Morro Bay malfunctioned, carrier to be fixed &amp; re-set; CAP ER=114784160</t>
  </si>
  <si>
    <t>INT-11208</t>
  </si>
  <si>
    <t>Relayed - 07/12/18, 2333 SantaMaria-Sisquoc 115kV relayed, tested OK; no customers interrupted; weather clear; A-G fault 1.24 mi from Santa Maria twd Sisquoc near 001/023, +/-1 mi; patrol found broken guy wire at structure 1/23 due to 3rd party contact</t>
  </si>
  <si>
    <t>INT-11207</t>
  </si>
  <si>
    <t>ETL.1737</t>
  </si>
  <si>
    <t xml:space="preserve">Relayed - 07/13/18, 0158 Henrietta #3-230/115kV xfmr relayed, did not test by design; on the trouble Henrietta-LeprinoSS open-ended; no customers interrupted; weather clear; 0525 Henrietta #3-230/115kV xfmr manually tested OK; caused by avian contact (owl in tertiary of BK3); animal abatement already scheduled for SEP; CAP ER=114783866 </t>
  </si>
  <si>
    <t>INT-11209</t>
  </si>
  <si>
    <t>Relayed - 07/13/18, 0633 Geysers #9-Lakeville 230kV relayed, did not test as designed (section of line is UG); on the trouble Geysers #13, #18, #20, NCPA #1, Calistoga Geothermal Santa FE &amp; Sonoma PP separated; weather lightning; A-G fault 12.2 mi from Lakeville near 31/134, +/-1.0 mi - i.e., s/o Oakmont transition station; PG&amp;E lightning detection network shows coincident strike, but n/o transition station; 1104 line manually tested OK; 1128 SonomaPP paralleled; 1506 Geysers #13 paralleled; 1621 Geysers #20 paralleled; 1622 Geysers #18 paralleled; 1818 Calistoga Geothermal Santa FE paralleled; flashed insulators found on top phase of structures 27/121, 27/122 &amp; 28/123 that will be scheduled for repair at a later date; CAP ER=114788983</t>
  </si>
  <si>
    <t>INT-11210</t>
  </si>
  <si>
    <t>031/134</t>
  </si>
  <si>
    <t xml:space="preserve">Relayed - 07/13/18, 0854 Coleman-RedBluff relayed, tested OK; MOM Dairyville (CEMO=718), Vina (136) &amp; Los Molinos (2,179); weather cloudy; B-G fault 3.7 mi from Red Bluff near A014/232, +/-1 mi; avian contact at structure A15/240 with no damage  </t>
  </si>
  <si>
    <t>INT-11212</t>
  </si>
  <si>
    <t>A14/232</t>
  </si>
  <si>
    <t>Forced - 07/13/18, 2310 Exchequer-Yosemite (Briceburg Jct-Yosemite) forced out at request of Cal Fire incident commander (Steven Ward) for 'Ferguson' fire near towers 32/179 to 33/186; SUS SaxonCreek, IndianFlat (CESO=607; CMIN=1,184,699), Yosemite &amp; ArchRock; 07/15/18, 0847 Briceburg Jct to Yosemite energized restoring Indian Flat, Arch Rock &amp; Yosemite</t>
  </si>
  <si>
    <t>T18-011800</t>
  </si>
  <si>
    <t>Relayed - 07/14/18, 1453 Divide-Cabrillo#2 relayed, tested NG due to car pole at 009/120; MOM City of Lompoc; SUS Purisima (CESO=3,212; CMIN=650,170) &amp; Manville; weather clear; A-C fault 1 mi from Purisma twd Cabrillo near 10/122, +/-1 mi; 1744 Purisima transferred to alt ET source; 1906 Divide to Manville cleared; 2349 line returned to normal restoring Purisima &amp; Manville</t>
  </si>
  <si>
    <t>INT-11213</t>
  </si>
  <si>
    <t>010/122</t>
  </si>
  <si>
    <t>Relayed - 07/15/18, 0501 HC#1-Westwood relayed, tested OK; MOM MegaHydro, Bogard (CEMO=9) &amp; HallsFlat; weather clear; C-G fault 5.9 mi from HatCreek near 3/74, +/-1.0 mi; patrol found no cause, no damage</t>
  </si>
  <si>
    <t>INT-11214</t>
  </si>
  <si>
    <t>Relayed - 07/15/18, 0546 Midway-Whirlwind &amp; Midway#2 500kV bus relayed, did not test by design; Midway-Vincent#1-500kV line series CAP BK#1 at Midway bypassed &amp; LB-Midway#2-500kV line shunt reactor tripped; no customers interrupted; weather clear; A-G fault @ CB-942 A-Phase; 0816 Midway#2-500kV bus manually tested OK; 0825 Midway 500kV system normal; Midway 500/230kV BK12 clearance &amp; CB-942 outage  keeps Midway-Whirlwind out of service; CAISO &amp; SCE notified; P26 limited to 2,000MW n2s &amp; 1,450MW s2n; 0755 Midway CB-942 cleared for inspection; 0816 Midway#2-500kV bus energized; 1314 Midway-Vincent#1-500kV line series CAP BK Midway returned to service; 07/21/18, 0937 to 1108 Midway#2-500kV bus forced out for Midway CB-942 test program; 1355 Midway-Whirlwind &amp; Midway CB-942 returned to service after replacing interrupter &amp; rod in Midway CB-942; CAP ER=114786283</t>
  </si>
  <si>
    <t>INT-11215</t>
  </si>
  <si>
    <t>CB942</t>
  </si>
  <si>
    <t>Forced - 07/15/18, 1854 to 2125 HillsdaleJct-HMB &amp; Ox Mountain 60kV Tap forced out for Ox Mountain Cogen emergency test program; no customers interrupted</t>
  </si>
  <si>
    <t>T18-011284</t>
  </si>
  <si>
    <t>Relayed - 07/16/18, 1424 ValleySprings#1 relayed, tested OK; on the trouble NewHogan PH separated; MOM Corral (CEMO=6,359); weather clear; multi-terminal line, C-A-G fault at Hogan or 11.25 mi from VS near pole 11/217, +/-2 mi; 1436 NewHogan PH paralleled; 1603 to 2226 Valley Springs to CorralJct forced out to replace broken pole 007/140 hit by car; SUS NewHogan PH (offline); CAP ER=114791705</t>
  </si>
  <si>
    <t>INT-11217</t>
  </si>
  <si>
    <t>011/217</t>
  </si>
  <si>
    <t>Forced - 07/16/18, 2211 Exchequer-Yosemite (BriceburgJct-Yosemite) forced out per CAL FIRE request (I.C. Jeff Hansen) due to 'Ferguson' fire in area; SUS Saxon Creek, IndianFlat (CESO=607; CMIN=12,140), Yosemite &amp; ArchRock; 2231 IndianFlat, Yosemite &amp; ArchRock restored via portable generator; 07/29/18, 2105 Exchequer-Yosemite (Briceburg Jct-Yosemite) returned to service restoring SaxonCreek, IndianFlat, Yosemite &amp; ArchRock</t>
  </si>
  <si>
    <t>T18-011800a</t>
  </si>
  <si>
    <t>Forced - 07/17/18, 0448 to 1823 Soledad#1 forced out to replace pole 007/131; no customers interrupted</t>
  </si>
  <si>
    <t>T18-011855</t>
  </si>
  <si>
    <t>BK3_LosEsteros</t>
  </si>
  <si>
    <t>Relayed - 07/18/18, 1203 LosEsteros #3-230/115kV transformer relayed, did not test by design; no customers interrupted; weather clear; 1849 LE BK3 cleared to repair 4 insulators &amp; replace Cu bus work on tertiary; caused by avian contact on bank fuses; 07/19/18, 0014 Los Esteros #3-230/115kV xfmr returned to service; CAP ER=114799631</t>
  </si>
  <si>
    <t>INT-11221</t>
  </si>
  <si>
    <t>Forced - 07/18/18, 2113 Nicolaus-Marysville (Marysville to Plumas) forced out due to car pole at 8/185; no customers interrupted; 07/19/18, 0623 line returned to service</t>
  </si>
  <si>
    <t>INT-11223</t>
  </si>
  <si>
    <t>Forced - 07/18/18, 2218 Glenn#4 de-energized for safety due to a commercial fire at a specialized fiber plant in Corning per CAL FIRE request; SUS Corning (CESO=8,922; CMIN=2,009,819); 2343 Corning restored via alt source; 07/19/18, 0348 Glenn#4 returned to service after being released by CAL FIRE; Corning restored to its normal source; CAP ER=114803875</t>
  </si>
  <si>
    <t>INT-11224</t>
  </si>
  <si>
    <t>Relayed - 07/19/18, 0500 GH-Bellota-Lockeford 115kV relayed, tested OK; Camanche PH separated on trouble; no customers interrupted; weather clear; B-G fault 14 mi from Camanche Tap twd WhiteRock Jct near tower 050/311, +/-2 mi; patrol between structures 53/326 &amp; 48/290 found bird’s nest at 49/304, but  unclear if nest was cause of relay</t>
  </si>
  <si>
    <t>INT-11225</t>
  </si>
  <si>
    <t>050/311</t>
  </si>
  <si>
    <t>Forced - 07/20/18, 0200 to 0316 Lockeford-Bellota 230kV forced out to remove bird's nest &amp; clean avian contamination on Bellota CB-460; no customers interrupted</t>
  </si>
  <si>
    <t>T18-012057</t>
  </si>
  <si>
    <t xml:space="preserve">Relayed - 07/20/18, 0806 Pit#1-HC#2-Burney relayed, did not test by design due to reclosing c/out at beginning of fire season; SUS HatCreek#2 PH (offline), Burney Mountain Power (offline) &amp; Burney (CESO=2,541; CMIN=248,465); weather clear; A-B fault 2.7 mi from Burney near 009/170, +/-1 mi; 0938 line manually tested OK restoring HC#2, Mountain Power Burney &amp; Burney; air patrol found no cause, no damage; CAP ER=1148 05178  </t>
  </si>
  <si>
    <t>INT-11229</t>
  </si>
  <si>
    <t>009/170</t>
  </si>
  <si>
    <t>Relayed - 07/20/18, 1434 Copus-OldRiver 70kV relayed, tested NG; SUS S-Kern PV; weather clear; 1505 Copus to S-Kern Solar Jct energized, restoring South Kern PV; A-G fault 0 mi from San Emidio Jct near pole 18/296, +/- 1.5 mi; 1625 patrol found ET-WD center phase bet poles 13/229-230 due to vibration-induced fracture at end of sleeve; 1801 S-Kern Solar JCT to SanEmidio JCT cleared to effect repairs; 1949 line normal; CAP ER=114811190</t>
  </si>
  <si>
    <t>INT-11230</t>
  </si>
  <si>
    <t>018/296</t>
  </si>
  <si>
    <t>Relayed - 07/20/18, 2338 CoCo-Balfour relayed, tested OK; MOM Marsh, Briones &amp; Balfour (CEMO=806);  per ILIS 18-0062202 under build CoCo-2107 had CESO=3,663 &amp; CMIN=218,117; weather clear; B-G fault 2.8 mi from CoCo Sub near 002/060, +/-1.5 mi; line forced out next morning to effect repairs at pole 003/069 hit by car</t>
  </si>
  <si>
    <t>INT-11231</t>
  </si>
  <si>
    <t>002/060</t>
  </si>
  <si>
    <t>Forced - 07/21/18, 0546 to 1559 CoCo-Balfour (CoCo-Marsh) forced out due to car pole at 003/069 (line had relayed, tested OK night b/4 @ 2338); no customers interrupted</t>
  </si>
  <si>
    <t>T18-012209</t>
  </si>
  <si>
    <t>Forced - 07/21/18, 1614 to 1958 Mendo-Willits forced out at request of CAL FIRE incident command due to 'Heart' fire in area; no customers interrupted</t>
  </si>
  <si>
    <t>T18-012211a</t>
  </si>
  <si>
    <t>Forced - 07/21/18, 1619 to 1952 Mendo-Willits-FtBragg forced out at the request of CAL FIRE incident commanddue to 'Heart' fire in area; no customers interrupted</t>
  </si>
  <si>
    <t>T18-012211b</t>
  </si>
  <si>
    <t>Relayed - 07/21/18, 2055 Soledad#1 relayed, tested NG; SUS Gonzales (CESO=3,322; CMIN=818,278); weather clear; B-C fault 4.5 mi from Soledad twd Gonzales @ 004/079 (near Camphora sub), +/-2 mi; per ILIS 18-0062434 POLE 4/92 TOP BURNT OFF FELL OVER ABOVE CAMPHORA 1101; 2335 Gonzales restored; 07/22/18, 0115 Soledad to Gonzales cleared to replace damaged pole 004/092 caused by pole fire; 07/22/18, 1914 line normal; CAP ER=114808768</t>
  </si>
  <si>
    <t>INT-11233</t>
  </si>
  <si>
    <t>004/079</t>
  </si>
  <si>
    <t>Relayed - 07/22/18, 0405 Pit#3-Pit#1 230kV relayed, tested OK; Sierra Pacific Industries &amp;Snow Mtn Hydro separated; Pit#1 PH Units #1 &amp; #2 &amp; Burney Forest Products separated out of section; no customers interrupted; weather clear; B-G fault 2.3 mi from SPI Burney Tap twd Pit#1 PH near 010/087, +/-1 mi; 0444 Burney Forest Products paralleled; 0518 Pit #1 PH Unit #2 paralleled; 0535 Pit #1 PH Unit #1 paralleled; 1021 SPI paralleled; avian contact at 10/88</t>
  </si>
  <si>
    <t>INT-11234</t>
  </si>
  <si>
    <t>010/087</t>
  </si>
  <si>
    <t>Relayed - 07/23/18, 0545 SanBenito-Hollister relayed, test OK; no customers interrupted; weather clear; A-G fault 5.05 mi from SanBenito near 005/104, +/-1 mi; flashed insulator found</t>
  </si>
  <si>
    <t>INT-11235</t>
  </si>
  <si>
    <t>005/104</t>
  </si>
  <si>
    <t>Relayed - 07/23/18, 1345 Keswick-Trinity relayed, did not test (auto-reclose disabled for wildfire risk mitigation); SUS FrenchGulch (CESO=179; CMIN=2,515,129); damaged conductor &amp; multiple structures need replacement; CAL FIRE precluding access due to ‘Carr’ fire; French Gulch to remain out; 08/02/18, 0752 per ILIS 18-0062759, FrenchGulch restored via mobile gen; 08/13/18, 1912 Keswick-Trinity (Keswick to French Gulch) returned to service after relacing 50 poles (line not restored normal yet); CAP ER=114869054</t>
  </si>
  <si>
    <t>INT-11239</t>
  </si>
  <si>
    <t>Relayed - 07/23/18, 1357 Trinity-Cottonwood relayed, did not test (auto-reclose disabled for wildfire risk mitigation); no customers interrupted; 1658 ReoLane to TexasSprings cleared for safety ('Carr' Fire) per CAL FIRE request; ET-WD at 27/190; poles 27/190, 27/192, 27/193, 27/194B &amp; 27/194C need to be replaced; 08/16/18, 1517 Trinity-Cottonwood 115kV line returned to service after crews replaced (300) poles; 015/118 Left through 033/221C and repaired associated conductors and equipment damaged by the “Carr” fire</t>
  </si>
  <si>
    <t>INT-11240</t>
  </si>
  <si>
    <t>026/189</t>
  </si>
  <si>
    <t>Forced - 07/23/18, 1651 to 2307 Tulucay-Vaca 230kV forced out to repair damaged conductor drop to Vaca-Dixon SW-443 found during annual IR inspect; no customers interrupted; no loading or voltage concerns</t>
  </si>
  <si>
    <t>T18-012267</t>
  </si>
  <si>
    <t>Relayed - 07/24/18, 0347 Corcoran-Guernsey 70kV relayed, tested OK; no customers interrupted; weather clear; no evidence of a fault on line; relay action appears to be caused by a failing relay module in Corcoran CB-22 Set A relay Dev 711LA-22 (GE D60); will reach out to GE Rep; MPR created to replace magnetic module; CAP ER=114821466</t>
  </si>
  <si>
    <t>INT-11241</t>
  </si>
  <si>
    <t>Forced - 07/24/18, 1032 to 1233 Exchequer-LeGrand 115kV forced out to repair damaged conductor (age &amp; vibration) &amp; replace broken pole (top) at 20/10 (broken pole found first, damaged conductor unrelated to pole top failure); no customers interrupted</t>
  </si>
  <si>
    <t>T18-012288</t>
  </si>
  <si>
    <t>Relayed - 07/24/18, 1205 OroLoma 115/70kV BK2 relayed, tested OK; on the trouble OroLoma 70kV main &amp; aux busses, OroLoma 70/12kV BK1 (no customers), OroLoma-Mendota (OroLoma to Tomatek) &amp; OroLoma-Canal#1-70kV de-energized; Panoche-OroLoma 115kV open ended at OroLoma, tested OK; MOM Firebaugh (CEMO=3,331), DosPalos (2,418) &amp; SantaRita (927); weather clear; CAP ER=114817429</t>
  </si>
  <si>
    <t>INT-11242a</t>
  </si>
  <si>
    <t>INT-11242b</t>
  </si>
  <si>
    <t>INT-11242c</t>
  </si>
  <si>
    <t>Relayed - 07/24/18, 2319 Palermo-Oroville#1 relayed, tested NG; SUS Highway 70 Industrial Park; weather clear; no fault locating relays installed on this line; patrol found no cause, no damage; 07/25/18, 0802 line manually tested OK after no trouble found restoring LouisianaPacific; 0818 line returned to service</t>
  </si>
  <si>
    <t>INT-11243</t>
  </si>
  <si>
    <t>Relayed - 07/25/18, 0348 CHCSS-Salinas-Soledad#1-115kV relayed, tested OK; no customers interrupted; weather cloudy; C-G evolved to A-B-C fault 8.54 mi from Natividad switches twd Soledad near 008/046, +/-3 mi; patrol found no cause, no damage in target area; follow up aerial patrol also found no cause, no damage</t>
  </si>
  <si>
    <t>INT-11244</t>
  </si>
  <si>
    <t>008/046</t>
  </si>
  <si>
    <t>Relayed - 07/25/18, 0452 CHCSS-Salinas-Soledad#2-115kV relayed, tested OK; no customers interrupted; weather cloudy; B-G fault 3.34 mi from CHCSS near 040/254, +/-1 mi; patrol found flashed insulators @ 40/253, hot washed corridor again, will be replacing insulators on 07/27/18</t>
  </si>
  <si>
    <t>INT-11245</t>
  </si>
  <si>
    <t>040/244</t>
  </si>
  <si>
    <t>Relayed - 07/25/18, 1107 Martin-DalyCity#2-115kV relayed, tested OK; MOM Serramonte (CEMO=9,226); weather clear; B-G fault 0.2 mi from Serramonte on Serramonte Tap near 017/113 or 2.3 mi from Serramonte on Serramonte Tap near 019/130, +/-1.5 mi; patrol found no cause, no damage</t>
  </si>
  <si>
    <t>INT-11248</t>
  </si>
  <si>
    <t>017/113</t>
  </si>
  <si>
    <t>Forced - 07/25/18, 1744 HamBranch-Chester forced out due to lack of adequate line protection due to earlier HB BK-2 trouble; SUS Chester (CESO=1,659; CMIN=723,324) &amp; CollinsPine Cogen (offline); HB 60/12kV BK2 had relayed, tested NG a 15 mins earlier due to blown high side 'A' phase bushing; SUS HB (CESO=2,363; CMIN=519,395) &amp; HamBranch PH (offline); caused by loss of protection relay potential input due to HB BK2 trouble; 07/26/18, 0100 line returned to service restoring Chester &amp; CollinsPine Cogen after adjusting line protection relay settings; 07/28/18, 1658 HB BK-2 returned to service after installing spare ‘A’ phase; damaged ‘A’ phase high side bushing and other bushings will be replaced later by Hydro; CAP ER=114821500</t>
  </si>
  <si>
    <t>INT-11249a</t>
  </si>
  <si>
    <t xml:space="preserve">Relayed - 07/25/18, 2033 MossLanding-Salinas#2-115kV relayed, tested OK; no customers interrupted; weather clear; C-G fault 2.34 mi from MLPP twd SALINAS near 002/014, +/-1.5 mi; </t>
  </si>
  <si>
    <t>INT-11250</t>
  </si>
  <si>
    <t>Forced - 07/26/18, 1430 to 2128 Drum-Summit#2 forced out at request of NV Energy due to imminent equipment failure on its end; SUS Summit Metering Station; no ETOR</t>
  </si>
  <si>
    <t>T18-012474</t>
  </si>
  <si>
    <t>Relayed - 07/26/18, 1923 Keswick-Cascade relayed, did not test; auto-reclosing disabled for wildfire risk mitigation; 'Carr' Fire burning just outside Keswick sub &amp; thru Keswick-Stillwater section, which CAL FIRE has requested PG&amp;E to clear; SUS Stillwater (CESO=2,102; CMIN=136,630); Keswick remains out due to earlier (FNL=0202) damage to its only 12kV circuit (1101) from fire storm; weather clear; 2020 SCADA failed at Stillwater; 2028 Cascade-Stillwater manually tested OK restoring ET to Stillwater; A-B-C-G fault 0.1 mi from Keswick near 009/168, +/-0.5 mi; no access to Keswick sub until MON due to downed conductors in area &amp; active fire; 08/01/18, 1840 Keswick-Cascade (Keswick-Stillwater) returned to service - replaced fire damaged poles 008/157-160, 008/163, 009/165, 006/166-168 &amp; replaced 3 phases of ET-WD bet poles 008/156 to 008/159; CAP ER=114868952</t>
  </si>
  <si>
    <t>INT-11252</t>
  </si>
  <si>
    <t>009/168</t>
  </si>
  <si>
    <t>Forced - 07/27/18, 0803 to 1120 CHCSS-Salinas-Soledad#2 forced out to replace insulators at twr 40/253; no customers interrupted</t>
  </si>
  <si>
    <t>T18-012452</t>
  </si>
  <si>
    <t>Forced - 07/27/18, 1107 to 1108 WestSacto-Davis open ended after W-Sac 115kV bus sect 'F' &amp; #3-115/12kV xfmr de-energized to open SW-151 dead to clear CB-152; MOM W-Sacto #3-115/12kV xfmr (CEMO=6,543); CAP ER=114839120</t>
  </si>
  <si>
    <t>T18-012505</t>
  </si>
  <si>
    <t>Forced - 07/27/18, 1737 Mendo-PhiloJct-Hopland de-energized per CAL FIRE request due to 'River' fire in area; no customers interrupted; 07/29/18, 1918 Mendo-PhiloJct-Hopland returned to service after crews repaired ET-WD at pole 16/1</t>
  </si>
  <si>
    <t>T18-012527</t>
  </si>
  <si>
    <t>Forced - 07/27/18, 1739 Ukiah-Hopland-Cloverdale 115kV de-energized per CAL FIRE request due to 'River' fire in area &amp; to repair pole 10/91; no customers interrupted; 07/29/18, 1823 Ukiah-Hopland-Cloverdale returned to service after repairs to damaged pole 10/91 restoring Ukiah &amp; City of Ukiah</t>
  </si>
  <si>
    <t>T18-012526</t>
  </si>
  <si>
    <t>Forced - 07/27/18, 1820 FtBragg-Elk open-ended after Elk CB-22 opened for emergency overload mitigation, de-energizing PhiloJct-Elk; SUS Elk (CESO=1,520; CMIN=161,700) &amp; Philo (2,200; 217,800); 1946 Elk 60/12kV BK-1 energized; 1959 PhiloJct-Elk returned to service restoring Philo; 2004 Elk customers restored</t>
  </si>
  <si>
    <t>T18-012527a</t>
  </si>
  <si>
    <t>T18-012526a</t>
  </si>
  <si>
    <t>ETL.3792</t>
  </si>
  <si>
    <t>10313B</t>
  </si>
  <si>
    <t>POINT PINOLE TAP</t>
  </si>
  <si>
    <t>Relayed - 07/28/18, 1112 Point Pinole 115kV tap inadvertently de-energized during routine switching to restore Sobrante-SOSS#1-115kV; SUS PtPinole (CESO=7,565; CMIN=68,085); 1124 Point Pinole 115kV tap energized restoring PtPinole</t>
  </si>
  <si>
    <t>T18-002753</t>
  </si>
  <si>
    <t>Relayed - 07/28/18, 2224 Mendo-Redbud &amp; Cortina-Mendo relayed, did not test due to 'Ranch' Fire (auto-reclose disabled, wildfire mitigation); Mendo #1&amp;#2-115kV busses, Mendo &amp; Willits 60kV main &amp; aux busses, FtBragg 60kV bus sects D&amp;E, Mendo 115/60kV BKs 1&amp;3, Mendo-Ukiah, Mendo-Willits, Mendo-Hartley, Mendo-Willits-FtBragg, FtBragg-Elk, PhiloJct-Elk, PotterValley-Mendo, PotterValley-Willits de-energized; Laytonville-Willits open-ended at Willits; BigRiver &amp; Garberville SVCs tripped offline; SUS Lucerne (CEMO=5,142; CMIN=1,394,094), Ukiah (4,815; 1,229,837), City of Ukiah, Willits (6,570; 1,736,095), Capella (2,716; 760,480), Mendocino (1,930; 526,890), FtBragg (8,416; 2,237,583), BigRiver (2,580; 717,240), Elk (1,520; 425,600), Philo (2,200; 629,080), PotterValley (1,117; 361,908), PotterValley PH, IndianValley PH &amp; UpperLake (792; 211,428)</t>
  </si>
  <si>
    <t>T18-012543b</t>
  </si>
  <si>
    <t>048/233</t>
  </si>
  <si>
    <t>T18-012543g</t>
  </si>
  <si>
    <t>T18-012543k</t>
  </si>
  <si>
    <t>T18-012543e</t>
  </si>
  <si>
    <t>T18-012543a</t>
  </si>
  <si>
    <t>T18-012543c</t>
  </si>
  <si>
    <t>T18-012543d</t>
  </si>
  <si>
    <t>T18-012543f</t>
  </si>
  <si>
    <t>T18-012543h</t>
  </si>
  <si>
    <t>T18-012543i</t>
  </si>
  <si>
    <t>T18-012543j</t>
  </si>
  <si>
    <t>Relayed - 07/29/18, 1433 Mendo-Redbud &amp; Cortina-Mendo relayed, did not test due to 'Ranch' fire (auto-reclose disabled for wildfire mitigation); FtBragg UVLS initiated; Mendo #1&amp;#2-115kV busses, Mendo &amp; Willits 60kV main&amp;aux busses, FtBragg 60kV bus sects D&amp;E, Mendo 115/60kV BK1 &amp; BK3, Mendo-Ukiah, Mendo-Willits, Mendo-Hartley, Mendo-Willits-FtBragg, FtBragg-Elk, PhiloJct-Elk, PotterValley-Mendo &amp;PotterValley-Willits de-energized, Laytonville-Willits open-ended at Willits; BigRiver &amp; Garberville SVCs tripped offline; SUS Lucerne (CESO=5,142; CMIN= 2,519,752), Ukiah (4,815; 1,143,270), City of Ukiah, Willits (6,570; 2,275,590), Calpella (2,716; 654,556), Mendocino (1,930; 526,890), FtBragg (8,416; 2,712,493), BigRiver (2,580; 781,740), Elk (1,520; 466,640), Philo (2,191; 672,637), PotterValley (1,051; 352,085), PotterValley PH, IndianValley PH &amp; UpperLake (789; 58,386);</t>
  </si>
  <si>
    <t>INT-11257a</t>
  </si>
  <si>
    <t>055/272</t>
  </si>
  <si>
    <t>INT-11257g</t>
  </si>
  <si>
    <t>INT-11257k</t>
  </si>
  <si>
    <t>Relayed - 07/29/18, 1433 Mendo-Redbud &amp; Cortina-Mendo relayed, did not test due to 'Ranch' fire (auto-reclose disabled for wildfire mitigation); FtBragg UVLS initiated; Mendo-Hartley &amp; multiple 60kV lines in area de-energized; 1547 Mendo-Hartley energized, but remained open ended at Mendo, restoring UpperLake; 1611 Mendo-Hartley relayed, did not test (auto-reclosing disabled for wildfire); SUS UpperLake (CESO=x,xxx; CMIN=xxx,xxx); reports of ET-WD &amp; multiple poles needing replacement; 07/30/18, 0838 Hartley to UpperLake returned to service restoring UpperLake; 08/01/18, 1914 Mendo-Hartley (Mendo to UpperLake Jct) returned to service - replaced fire damaged poles 015/006, 007/000, 007/001, 009/002, 009/003 &amp; 009/007</t>
  </si>
  <si>
    <t>INT-11257e</t>
  </si>
  <si>
    <t>INT-11257b</t>
  </si>
  <si>
    <t>INT-11257c</t>
  </si>
  <si>
    <t>INT-11257d</t>
  </si>
  <si>
    <t>INT-11257f</t>
  </si>
  <si>
    <t>INT-11257h</t>
  </si>
  <si>
    <t>INT-11257i</t>
  </si>
  <si>
    <t>INT-11257j</t>
  </si>
  <si>
    <t xml:space="preserve">Forced - 07/29/18, 1640 Hartley-Clearlake de-energized per CAL FIRE request due to 'Ranch' fire; SUS Hartley (CESO=4,730; CMIN=xxx,xxx); 2038 CAL FIRE gave OK to re-energize Hartley-ClearLake; 2050 Line energized restoring ET to Hartley; </t>
  </si>
  <si>
    <t>T18-012549</t>
  </si>
  <si>
    <t>Relayed - 07/30/18, 1225 ClearLake-Hopland relayed, did not test due to 'River' fire (auto-reclosing disabled for wildfire risk mitigation); SUS Granite; weather clear; B-C fault 5.95 mi from CL twd Hopland near 5/6, +/-1.0 mi; multiple poles down, ongoing fire prevents access; 08/04/18, 1630 line returned to service restoring Granite after replacing fire damaged poles 6/6, 6/7, 6/8, 6/9, 7/0, 7/1, 7/2, 7/3, 7/5, 7/6, 7/7, 7/8, 7/9, 7/10, 8/0, 8/2, 8/3, 9/0, 9/1, 9/2, 9/3</t>
  </si>
  <si>
    <t>INT-11260</t>
  </si>
  <si>
    <t>Forced - 07/31/18, 0714 Washoe 60kV tap (Fulton-Molino-Cotati) SW-43 forced out per customer (SONOMA CO LANDFILL) request; no customer interruption; 08/01/18, 1148 Washoe tap returned to service after completion of customer work</t>
  </si>
  <si>
    <t>T18-012635</t>
  </si>
  <si>
    <t xml:space="preserve">Relayed - 08/01/18, 0728 Nicolaus-WilkinsSlough relayed, tested OK; MOM District 1001 Metering &amp; Carnack; weather clear; A-G fault 14.5 mi from E-Nicolaus near 15/254, +/-1 mi; </t>
  </si>
  <si>
    <t>INT-11264</t>
  </si>
  <si>
    <t>015/024</t>
  </si>
  <si>
    <t>Relayed - 08/01/18, 1216 Biola-Glass-Madera relayed, tested OK; MOM El Peco (CEMO=1,207), Bonita (1,527) &amp; Canandaigua Winery; weather clear; A-G fault 0.04 mi from Bonita Jct  twd Glass near 031/010, +/-2 mi; line subsequently forced out to replace pole 28/13 hit by car; CAP ER=114847530</t>
  </si>
  <si>
    <t>INT-11265</t>
  </si>
  <si>
    <t>031/010</t>
  </si>
  <si>
    <t>Forced - 08/01/18, 1236 Biola-Glass-Madera forced out due to car pole @ 28/13; MOM Bonita; SUS ElPeco (CESO=1,196; CMIN=149,500) &amp; Canandaigua Winery; no SCADA in area, Bonita automatically transferred to Merced source; 1314 ET restored to El Peco; 1341 ET restored to Canadaigua Winery; 1349 to 1847 Trigo Jct-Bonita Jct-Canadaigua Jct cleared to replace pole 28/13; CAP ER=114847530</t>
  </si>
  <si>
    <t>T18-012734</t>
  </si>
  <si>
    <t>BK1_Mendocino</t>
  </si>
  <si>
    <t>Relayed - 08/02/18, 0741 Mendocino 115/60kV BK-1 relayed, tested OK during routine switching by electrician due to incorrect relay setting back in 2011 by a contractor; no customers interrupted; weather clear; CAP ER=114848485</t>
  </si>
  <si>
    <t>T18-00230</t>
  </si>
  <si>
    <t>Forced - 08/02/18, 1508 Newark#1-230kV bus sect 'D' forced out &amp; Tesla-Newark#1 open-ended to repair Newark SW-215 due to hot spots; no customers interrupted; 08/04/18, 1432 Newark#1-230kV bus sect D returned to service after leaving SW-215 in open position (will be replaced shortly);; 1621 to 2010 Newark#2-230kV bus sect D forced out to adjust &amp; close SW-217 on dead operation; no customers interrupted; 2011 Tesla-Newark#1 returned to service; CAP ER=114851268</t>
  </si>
  <si>
    <t>T18-012785</t>
  </si>
  <si>
    <t>Forced - 08/02/18, 2034 Barton-Airways-Sanger open-ended after Barton CB-162 forced out to repair hydraulic pump; no customers interrupted; 08/03/18, 0306 Barton CB-162 returned to service</t>
  </si>
  <si>
    <t>T18-012800</t>
  </si>
  <si>
    <t>Relayed - 08/03/18, 0631 Exchequer-Yosemite relayed, did not test due to ongoing 'Ferguson' Fire (auto-reclosing disabled for wildfire risk mitigation); SUS IndianFlat (CESO=325; CMIN=100,750), BearValley (2,512; 221,893). SaxonCreek , ArchRock, &amp; Yosemite; 1249 Mariposa-IndianFlat manually tested OK restoring ET to SaxonCreek &amp; IndianFlat; CAL FIRE requests IndianFlat to Yosemite remain de-energized; 1258 Exchequer-IndianFlat (IF) normal; IF-Yosemite de-energized per CAL FIRE request; 08/25/18, 1804 Exchequer-Yosemite (Indian Flat to Yosemite) returned to service after replacing several sections of fire damaged poles &amp; conductor; replaced &amp; repaired 4000’ of 3/0 acrs conductor &amp; replaced insulators on 5 twrs; also repaired 7 spots of broken strands in different spans; took down 3 trees; Yosemite will come off generators today &amp; go on normal feed in Yosemite Valley; CAP ER=114855446</t>
  </si>
  <si>
    <t>INT-11268</t>
  </si>
  <si>
    <t>Forced - 08/04/18, 1859 to 2138 Cortina-Mendocino#1 de-energized for wildfire safety due to ongoing 'Ranch' Fire, per CAL FIRE request; SUS IndianValley PH (offline)</t>
  </si>
  <si>
    <t>T18-012873</t>
  </si>
  <si>
    <t>Forced - 08/04/18, 1901 to 2134 Mendocino-Redbud de-energized for wildfire safety due to ongoing 'Ranch' Fire, per CAL FIRE request; SUS Lucerne (CESO=5,142; CMIN=851,307)</t>
  </si>
  <si>
    <t>T18-012876</t>
  </si>
  <si>
    <t>Relayed - 08/05/18, 0627  SutterHomeSS-Stagg relayed, tested OK; SutterHome-SutterHomeSS de-energized on the trouble; MOM Terminous (CEMO=532), ConstellationBrands &amp; SutterHome Winery; weather clear; B-G fault 0 mi from TerminousJct near pole 9/175, +/-1.5 mi; ground patrol found no cause, no damage</t>
  </si>
  <si>
    <t>INT-11272a</t>
  </si>
  <si>
    <t>009/175</t>
  </si>
  <si>
    <t>INT-11272b</t>
  </si>
  <si>
    <t>Relayed - 08/06/18, 0056 Salado-Newman#2 relayed, tested NG; MOM CrowsLanding (CEMO=283); weather clear; A-C-G fault 1.86 mi from Salado twd PattersonFood Jct near :001/013, +/-0.5 mi (relay operated as expected &amp; designed); 0323 to 1455 Salado to PattersonFoods Jct cleared to replace pole 002/005 hit by car</t>
  </si>
  <si>
    <t>INT-11273</t>
  </si>
  <si>
    <t>:001/013</t>
  </si>
  <si>
    <t>Relayed - 08/06/18, 0904 Cortina-Mendo#1 relayed, did not test due to ongoing 'River' wildfire mitigation; Mendo-Redbud relayed, did not test as well 15 mins later; weather clear; MOM Lucerne (CEMO=5,142); A-C fault 31.3 mi from Mendo twd Cortina near pole 28/134, +/-1.0 mi; fire went under both 115kV lines at structure 31/148; heavy smoke from vegetation in area cause of relay action; PG&amp;E will coordinate with CAL FIRE to re-energize lines when given OK that fire no longer poses threat; no damage noted to PG&amp;E facilities; 1930 line returned to service</t>
  </si>
  <si>
    <t>INT-11275</t>
  </si>
  <si>
    <t>028/134</t>
  </si>
  <si>
    <t>Relayed - 08/06/18, 0919 Mendocino-Redbud relayed, did not test due to ongoing 'River' wildfire mitigation; Cortina-Mendo#1 had relayed w/ no test 15 mins earlier; weather clear; SUS Lucerne (CESO=5,142; CMIN=1,473,956); B-C fault 4.4 mi from Redbud twd Mendo near pole 30/145, +/-1.0 mi; fire went under both 115kV lines at structure 31/148; heavy smoke from vegetation in area cause of relay action; PG&amp;E will coordinate with CAL FIRE to re-energize lines when given OK that fire no longer poses threat; no damage noted to PG&amp;E facilities; 1939 line returned to service</t>
  </si>
  <si>
    <t>INT-11274</t>
  </si>
  <si>
    <t>030/145</t>
  </si>
  <si>
    <t>Relayed - 08/06/18, 2332 Caribou-TM relayed, tested OK, but remained open-ended at Caribou; TM SPS initiated; ButtValley-Caribou de-energized; Belden &amp; ButtValley PHs separated; no customers interrupted; weather clear; A-G fault 45.8 mi from TM near 015/116A,+/-2 mi; 08/07/18, 0117 Caribou-TM de-energized per local fire agency request due to Murphy Fire &amp; to repair burnt open jumper at twr 17/128; SUS BeldenPH; 08/11/18, 2026 Caribou-TM returned to service restoring BeldenPH; CAP ER=114867576</t>
  </si>
  <si>
    <t>INT-11276b</t>
  </si>
  <si>
    <t>INT-11276a</t>
  </si>
  <si>
    <t>15/116A</t>
  </si>
  <si>
    <t>Forced - 08/07/18, 0125 RockCreek-Poe de-energized per local fire agency request due to Murphy Fire; SUS RockCreek  PH Unit 1 &amp; Poe PH Unit 1; islanded condition created on 230kV system w/ BucksCreek PH Units 1&amp;2 serving BucksCreek; 0203 BucksCreek-RC-Cresta de-energized ending islanded condition; 0315 to 1904 Islanded condition created on 230kV system w/ BucksCreek Unit 1 serving BucksCreek; 08/11/18, 1836 RockCreek-Poe returned to service restoring RockCreek PH Unit 1 &amp; Poe PH Unit 1; CAP ER=114867571</t>
  </si>
  <si>
    <t>INT-11278a</t>
  </si>
  <si>
    <t>Forced - 08/07/18, 0156 Caribou-Palermo de-energized per local fire agency request due to Murphy Fire; SUS Grizzly PH; islanded condition created on 60kV system w/ Caribou PH Unit #1 serving HamBranch PP, HamBranch, CollinsPine, Chester, BigMeadows, SpanishCreek, GraysFlat, Gansner &amp; E-Quincy; 0832 line energized restoring Grizzly PH; 0902 Caribou CB-112 closed paralleling islanded system to PG&amp;E system; 08/08/18, 1335 Westwood CB-22 closed ending L.M.U.D. islanding condition returning Caribou-Westwood normal; CAP ER=114867509</t>
  </si>
  <si>
    <t>INT-11279a</t>
  </si>
  <si>
    <t>INT-11279b</t>
  </si>
  <si>
    <t>INT-11278b</t>
  </si>
  <si>
    <t>Relayed - 08/07/18, 0709 SM-Martin#6 relayed, tested NG; SUS ShawRoad (BART transferred to alt source); weather clear; A-B-G (open conductor on A phase) fault 1.5 mi from SM near 004/038, +/-2.0 mi; 1109 SM-ShawRoad JCT returned to service restoring ShawRoad (BART); 1244 to 1831 Martin-ShawRoad Jct cleared to repair burnt open jumpers at structure 003/025 due to wind-induced vibration; CAP ER=114891210</t>
  </si>
  <si>
    <t>INT-11281</t>
  </si>
  <si>
    <t>004/038</t>
  </si>
  <si>
    <t>Forced - 08/07/18, 0950 to 1426 Semitropic-Midway#1 forced out to replace light duty steel pole 000/007 hit by car; no customers interrupted; CAP ER=114862895</t>
  </si>
  <si>
    <t>T18-012971</t>
  </si>
  <si>
    <t>Relayed - 08/09/18, 1725 Pit#1-McArthur &amp; HC#1-Pit#1 relayed, did not test due to auto-reclosing cut-out for wildfire risk mitigation; HC#1-Westwood de-energized; SUS HallsFlat, Bogard, RisingRiver, MegaHatCreek PH, HC#1 PH &amp; McArthur; weather clear; C-A fault 0.3 mi from SW-69 twd McArthur near 000/006, +/-0.5 mi; 1734 HC#1-Westwood energized up to open HC#1 PH CB-32 restoring MegaHatCreek PH, HallsFlat &amp; Bogard; 2339 HC#1-Pit#1 returned to service restoring RisingRiver &amp; HC#1 PH; 2347 HC#1-Westwood returned normal; caused by Hat Fire</t>
  </si>
  <si>
    <t>INT-11285b</t>
  </si>
  <si>
    <t>INT-11285c</t>
  </si>
  <si>
    <t>Relayed - 08/09/18, 1725 Pit#1-McArthur &amp; HC#1-Pit#1 relayed, did not test due to auto-reclosing cut-out for wildfire risk mitigation; HC#1-Westwood de-energized; SUS HallsFlat, Bogard (CESO=9; CMIN=xxx,xxx), RisingRiver (CESO=738; CMIN=292,986), MegaHatCreek PH, HC#1 PH &amp; McArthur (CESO=1,747; CMIN=174,700); weather clear; C-A fault 0.3 mi from SW-69 twd McArthur near 000/006, +/-0.5 mi; 1734 HC#1-Westwood energized up to open HC#1 PH CB-32 restoring MegaHatCreek PH, HallsFlat &amp; Bogard; 2339 HC#1-Pit#1 returned to service restoring RisingRiver &amp; HC#1 PH; 2347 HC#1-Westwood returned normal; caused by Hat Fire; 08/12/18, 1557 Pit #1-McArthur returned to service after replacing poles 000/004, 000/006, 000/007, 001/016, 002/018, 002/019, 002/021, 003/029, 003/031</t>
  </si>
  <si>
    <t>INT-11285a</t>
  </si>
  <si>
    <t>Forced - 08/09/18, 1801 to 2305 Pit#3-Pit#1 open-ended at Pit#1 for safety per CAL FIRE request; no customers interrupted</t>
  </si>
  <si>
    <t>INT-11285d</t>
  </si>
  <si>
    <t>Forced - 08/09/18, 1802 Pit#1-Cottonwood open-ended at Pit#1 for safety per CAL FIRE request; on the trouble Pit#1 PH Units #1&amp;#2 tripped; Pit#1-230kV &amp; 60kV busses, Malacha 230kV tap, Pit#1 PH 230/11kV BKs 1&amp;2, Pit#1 PH 60/11kV BK3 &amp; Pit#1-HC#2-Burney de-energized; SUS Burney (CESO=2,345; CMIN=885,829), HC#2 PH, Malacha PH &amp; Pit#1 PH; 2132 Pit#1-McArthur cleared due to fire damage; 2305 Pit#1-230kV &amp; 60kV busses, Malacha 230kV tap, Pit#1 PH 230/11kV BKs 1&amp;2, Pit#1 PH 60/11kV BK3 energized restoring Malacha PH &amp; Pit #1 PH; 2307 Pit#1-Cottonwood returned normal; 2337 Pit#1-HC#2-Burney energized restoring HC#2 PH &amp; Burney; caused by 'Hat' Fire</t>
  </si>
  <si>
    <t>INT-11285e</t>
  </si>
  <si>
    <t>INT-11285f</t>
  </si>
  <si>
    <t>Forced - 08/11/18, 2001 Viera-Kasson-Tracy (Kasson to Tracy) forced out to replace pole 1/3 damaged by car; no customers interrupted; 08/12/18, 0231 line returned to service</t>
  </si>
  <si>
    <t>T18-013219</t>
  </si>
  <si>
    <t>Forced - 08/12/18, 1451 Salinas-FtOrd#2-60kV forced out to replace towers 001/001 &amp; 001/004; no customers interrupted; 08/13/13, 0004 line returned to service, tower 000/010 to be replaced at later date (tower leg foundation compromised, sort distance from ocean); crew installed temporary poles at 001/001 &amp; 001/004</t>
  </si>
  <si>
    <t>T18-013222</t>
  </si>
  <si>
    <t>Relayed - 08/12/18, 1453 Cortina-Mendo#1-115kV relayed, did not test due to reclosing disabled for wildfire safety; MOM Lucerne (CEMO=5,433); SUS IndianValley PH (offline); weather clear; C-G fault 21 mi from Mendocino near structure 39/190, +/-2 mi; patrol conducted between structures 36/175 to 41/198, no trouble found; 2045 line returned to service; CAP ER=114883891</t>
  </si>
  <si>
    <t>INT-11287</t>
  </si>
  <si>
    <t>039/190</t>
  </si>
  <si>
    <t>Forced - 08/12/18, 1557 Salinas-Laureles (Salinas-Reservation Road Jct) forced out to replace towers 001/001 &amp; 001/004; no customers interrupted; 08/13/13, 0121 line returned to service after installing temp poles at 001/001 &amp; 001/004; tower 0/10 will be replaced at later date</t>
  </si>
  <si>
    <t>T18-013221</t>
  </si>
  <si>
    <t>Forced - 08/13/18, 1630 Herndon-Kearney 230kV open-ended after Herndon CB-232 forced out due to NG 'A' phase potential device cable; no customers interrupted; 2045 to 2104 Herndon-Kearney de-energized to restore 'A' phase potential device after repair of cable; 2118 line returned to service</t>
  </si>
  <si>
    <t>T18-013265</t>
  </si>
  <si>
    <t>Relayed - 08/14/18, 0030 RioOso-Lockeford 230kV relayed, tested OK; no customers interrupted; weather clear; C-G fault 22.3 mi from Lockeford near tower 42/288, +/-2 mi; flashed insulators found at structure 44/297; LCN created to replace</t>
  </si>
  <si>
    <t>INT-11290</t>
  </si>
  <si>
    <t>042/288</t>
  </si>
  <si>
    <t>Relayed - 08/14/18, 0913 Kearney-Bowles 70kV relayed, tested NG; SUS Bowles (CESO=2,749; CMIN=423,950); weather clear; A-B &amp; then A-C fault 1.9 mi from from Kearney near 1/11, +/-2 mi; 1053 to 1757 lines cleared to replace pole 4/9, retie 4/8 &amp; reframe 4/7 &amp; 4/10 due to damage from tractor contact; no ET wire down; 1232 all customers restored via ED back-ties; CAP ER=114889675</t>
  </si>
  <si>
    <t>INT-11291</t>
  </si>
  <si>
    <t>Forced - 08/16/18, 1144 to 1641 Lakeville#1 forced out to replace damaged insulators at structure 002/039; also reframed same pole; no customers interrupted</t>
  </si>
  <si>
    <t>T18-013394</t>
  </si>
  <si>
    <t>Relayed - 08/16/18, 1344 MorroBay-SolarSS#1-230kV open-ended after MorroBay CB-512 tripped, reclosed by automatics; no customers interrupted; weather clear; communication problem found on set A relay on CB-512 at MorroBay; Protection requests set A LCD scheme be c/out on MB-SolarSS#1 until Telecom tech can investigate</t>
  </si>
  <si>
    <t>INT-11292</t>
  </si>
  <si>
    <t>Scheduled - 08/17/18, 0632 to 1652 Diablo-Midway#3-500kV removed from service to CHANGE OUT INSULATORS DUE TO CORONA DAMAGE / WIRE WEIGHT AND 40K BELLS</t>
  </si>
  <si>
    <t>T18-008960</t>
  </si>
  <si>
    <t>Relayed - 08/18/18, 0615 Vaca-Vacaville-Jameson-NTower 115kV relayed, did not test due to auto-reclosing disabled for wildfire risk mitigation; SUS Hale; MOM Vacaville #1-115/12kV xfmr (CEMO=5,477) &amp; Jameson (9,338); weather clear; A-G fault 1.92 mi from Vaca Dixon near 1/15, +/ - 0.5 mi; evidence of a small grass fire that is out and damaged footing at tower 2/18; 0814 Hale restored from alt source; patrol found flashed insulator at tower 2/18, OK to return line to service &amp; will repair at later date; 1026 line returned to service</t>
  </si>
  <si>
    <t>INT-11294</t>
  </si>
  <si>
    <t>Forced - 08/18/18, 1557 to 1705 C-X#2-115kV cable open-ended after Oakland "X" CB-182 opened per OE recommendation for load &amp; direction checks on CB-112</t>
  </si>
  <si>
    <t>T18-009745</t>
  </si>
  <si>
    <t>Scheduled - 08/20/18, 0623 Tracy-LosBanos 500kV removed from service to REPLACE BREAKER FAIL CUT-OUT SW ON LOS BANOS CB-732 UPGRADE RELAY FIRMWARE, TERMINAL LINE RELAY MAINTENANCE; scheduled return 08/24/18; 08/24/18, 1700 Tracy-LB 500kV returned to service</t>
  </si>
  <si>
    <t>T18-010168</t>
  </si>
  <si>
    <t>Relayed - 08/22/18, 0558 Merced #1 relayed, tested OK; MOM ElNido Cogen (offline); weather clear; A-G fault 5.29 mi from MERCED toward SJVE EL NIDO near 005/004, +/-1 mi; tap off the line (El Nido Cogen Tap) subsequently forced out to effect temp repairs by IPP on its flashed insulators</t>
  </si>
  <si>
    <t>INT-11298</t>
  </si>
  <si>
    <t>Forced - 08/22/18, 0745 Pardee PH #1-60kV tap (Valley Springs #2) forced out for customer (EBMUD) work; ETOR 08/27; 08/27/18, 1408 Pardee#1-60kV Tap returned to service</t>
  </si>
  <si>
    <t>T18-013572</t>
  </si>
  <si>
    <t>Relayed - 08/22/18, 0828 SJPH#3 70/12kV BK-2 de-energized during scheduled switching to clear section of Wishon-SJ#3 70kV to replace 6 poles; SUS SJPH#3 BK2 (CESO=2,168; CMIN=49,864); 0855 Line returned to service restoring BK2; CAP ER=114913671</t>
  </si>
  <si>
    <t>T18-010174</t>
  </si>
  <si>
    <t>Forced - 08/22/18, 0929 to 2105 SJVE El Nido 70kV tap (Merced #1) forced out due to customer (El Nido Cogen, flashed insulator) trouble - i.e., ; ETOR 08/23/18</t>
  </si>
  <si>
    <t>T18-013577</t>
  </si>
  <si>
    <t>Forced - 08/23/18, 1550 to 2314 Keswick-Trinity (Lewiston to French Gulch) forced out to replace burnt pole 19/272; no customers interrupted</t>
  </si>
  <si>
    <t>T18-013659</t>
  </si>
  <si>
    <t>Relayed - 08/24/18, 0451 RM-Cottonwood #3-230kV relayed, tested OK; no customers interrupted; weather clear; C-G fault 5.6 mi from Cottonwood near 54/482, +/-2 mi; patrol found flashed bells at structure 53/476, LCN created to replace</t>
  </si>
  <si>
    <t>INT-11299</t>
  </si>
  <si>
    <t>054/482</t>
  </si>
  <si>
    <t>Forced - 08/24/18, 0605 to 1521 Mission Power 115kV tap (Geysers#3-Cloverdale) forced out per customer request; SUS Aidlin (offline)</t>
  </si>
  <si>
    <t>T18-013696</t>
  </si>
  <si>
    <t>Forced - 08/24/18, 1246 to 1506 C-X#2-115kV cable open ended after Oakland 'C' CB-172 forced out to perform load &amp; direction checks across Oakland 'C' CB-102 per O.E. recommendation</t>
  </si>
  <si>
    <t>T18-000962</t>
  </si>
  <si>
    <t>Forced - 08/24/18, 1424 to 1435 Soledad#3 de-energized to close Soledad Energy SW-53 dead; no customers interrupted</t>
  </si>
  <si>
    <t>T18-008361</t>
  </si>
  <si>
    <t>Forced - 08/24/18, 1439 Brighton-GI#1-115kV &amp; GrandIsland 115kV bus sect F forced out to clear NG GI CB-172; 1545 Brighton-GI#1 returned to service but remained open-ended at Grand; 1546 GI 115kV bus sect F returned to service; no customers interrupted; no ETOR; CAP ER=114920990</t>
  </si>
  <si>
    <t>T18-013726</t>
  </si>
  <si>
    <t>Relayed - 08/25/18, 0544 (aware time=0551) Martinez-Sobrante relayed, tested OK (auto reclose disabled); MOM Alhambra (CEMO=6,753); weather clear; 0556 line manually tested OK; A-G fault 6.5 mi from MartinezPP near Tower 003/027 (near Martinez JCT, on Cummings HWY), +/-2 mi; patrol completed from 000/001 to 006/040, no cause found</t>
  </si>
  <si>
    <t>INT-11302</t>
  </si>
  <si>
    <t>003/027</t>
  </si>
  <si>
    <t>Relayed - 08/25/18, 0741 Drum-RioOso#2 relayed, tested OK; no customers interrupted; weather clear; A-G fault 37.1 mi from DrumPH near 037/265, +/-1 mi; patrol found flashed insulators at structure 37/265; LCN created to replace</t>
  </si>
  <si>
    <t>INT-11303</t>
  </si>
  <si>
    <t>037/265</t>
  </si>
  <si>
    <t>Relayed - 08/26/18, 0344 Kern-Tevis-Stockdale-Lamont 115kV relayed, tested OK; MOM Tevis #2-115/21kV (CEMO=6,064) xfmr &amp; Arvin Edison; Adobe Solar separated on the trouble; weather clear; B-G fault 4.3 mi from Lamont (at Arvin Tap) near 14/082, +/-1.0 mi;  bird droppings contamination found w/in target zone, but no flashing +/-9 towers on each side of fault location; air patrol to follow, results of air patrol again found nothing</t>
  </si>
  <si>
    <t>INT-11306</t>
  </si>
  <si>
    <t>Forced - 08/27/18, 0156 to 0628 TM-Peachton (TableMtn to TresVias) forced out to replaced car-damaged pole 0/14; no customers interrupted</t>
  </si>
  <si>
    <t>T18-013751</t>
  </si>
  <si>
    <t>Scheduled - 08/27/18, 0832 Gates-Midway 500kV removed from service to CONNECT NEW SW-713 TO GATES-MIDWAY 500KV LINE T-TAP; no additional P15 de-rates; scheduled return 08/31; 08/31/18, 1611 Gates-Midway 500kV line returned to service. From scheduled work on 08/27/18 at 0832</t>
  </si>
  <si>
    <t>T18-000153</t>
  </si>
  <si>
    <t>Forced - 08/27/18, 1108 to 1605 GreenValley-Watsonville (ERTA to Watsonville section) forced out to replace car damaged pole 003/078; no customers interrupted; weather clear</t>
  </si>
  <si>
    <t>T18-013752</t>
  </si>
  <si>
    <t>Relayed - 08/28/18, 0002 FtBragg-Elk relayed, did not test (auto-reclosing disabled for wildfire mitigation); 0004 Fort Bragg to Big River manually tested OK; 0006 Elk to Big River manually tested OK; BigRiver SVC tripped offline; MOM BigRiver (CEMO=2,580); foggage; 0020 BigRiver SVC returned to service; C-A fault 3.3 mi from FtBragg twd Elk near 20/12, +/-1.0 mi; patrol between structures 19/10 &amp; 22/7 found no cause, no damage</t>
  </si>
  <si>
    <t>INT-11314</t>
  </si>
  <si>
    <t>020/012</t>
  </si>
  <si>
    <t>Relayed - 08/28/18, 1107 Paul Sweet STATCOM tripped offline; no customers interrupted; weather clear; 1255 Paul Sweet 115kV STATCOM returned to service after no trouble found</t>
  </si>
  <si>
    <t>INT-11315</t>
  </si>
  <si>
    <t>ETL.5225</t>
  </si>
  <si>
    <t>SOLAR SW STA-CALIENTE SW STA #2</t>
  </si>
  <si>
    <t>Relayed - 08/28/18, 1323 &amp; 1325 SolarSS-CalienteSS#2-230kV opened ended after CalienteSS CBs 2122 &amp; 2132 tripped, re-closed by automatics; no customers interrupted; weather clea; rStation Test technician erroneously initiated a transfer trip to the wrong TCO at CalienteSS; CAP ER=114925764</t>
  </si>
  <si>
    <t>INT-11316</t>
  </si>
  <si>
    <t>Relayed - 08/28/18, 1323 &amp; 1325 SolarSS-CalienteSS#2-230kV opened ended after CalienteSS CBs 2122 &amp; 2132 tripped, re-closed by automatics; no customers interrupted; weather clea; Station Test technician erroneously initiated a transfer trip to the wrong TCO at CalienteSS; CAP ER=114925764</t>
  </si>
  <si>
    <t>INT-11317</t>
  </si>
  <si>
    <t>Potrero SVC</t>
  </si>
  <si>
    <t>Relayed - 08/29/18, 0938 Potrero SVC tripped due to coolant leak in cooling tower; no customers interrupted; weather clear; per System Protection, event records from Potrero CB-312 &amp; SVC xfmr relays (devices 11-TA-SVC, 11TB-SVC, 111T-SVC, 111T-312) all showed no SVC xfmr or CB-312 fault; phase currents &amp; voltages normal &amp; balanced prior to CB-312 opening - tripping was initiated from SVC equipment external to the SVC xfmr &amp; CB-312; CAP ER=114933317; ETOR 09/09; 09/05/18, 1906 Potrero SVC &amp; CB-312 returned to service after repair of cooling system</t>
  </si>
  <si>
    <t>INT-11322</t>
  </si>
  <si>
    <t>Forced - 08/30/18, 0702 to 1810 MiddleFork#1 (Ralston Ridge to Oxbow PH Jct) forced out to replace rotted pole 8/117; no customers interrupted</t>
  </si>
  <si>
    <t>T18-013894</t>
  </si>
  <si>
    <t>Relayed - 08/30/18, 0836 Exchequer-Yosemite relayed, did not test due to auto-reclosing disabled for wildfire mitigation; SUS BearValley (CESO=2,512; CMIN=28,866), SaxonCreek, IndianFlat (608; 6,688), Yosemite &amp; ArchRock; weather clear; 0847 after verifying line not in elevated Fire Zone; it was manually tested OK, restoring all customers; multi-terminal line, A-G fault 4.03 mi from BRICEBURG JCT twd MARIPOSA near 004/002 or 3.88 mi from SAXON CREEK twd INDIAN FLAT near 026/119, +/-2 mi; air &amp; ground patrols found no cause, no damage</t>
  </si>
  <si>
    <t>INT-11324</t>
  </si>
  <si>
    <t>026/119</t>
  </si>
  <si>
    <t>Forced - 08/30/18, 1031 to 1242 Moraga-Oakland#3 &amp; Moraga CBs 432 &amp; 442 forced out per OE &amp; PE recommendations due to potential of overreaching line protection caused by loss of relay communications; no customers interrupted; similar event occurred Dec 2017; CAP ER=114115181</t>
  </si>
  <si>
    <t>T18-013910</t>
  </si>
  <si>
    <t>Relayed - 08/31/18, 0242 Pittsburg-Tesla#1-230kV open-ended after Tesla CBs 2512 &amp; 2412 tripped, re-closed by automatics; no customers interrupted; weather clear; A-G fault, recommend checking 3rd party owned site (Flowind#2/Elworthy Altamont Power LLC) including BK1 &amp; 230kV equipment bet BK1 &amp; CB-452 (Tesla CBs will trip for fault in customer facility &amp; line protection appears to have operated as designed</t>
  </si>
  <si>
    <t>INT-11328</t>
  </si>
  <si>
    <t>IPP</t>
  </si>
  <si>
    <t>Relayed - 08/31/18, 1809 Paul Sweet STATCOM tripped offline; no customers interrupted; weather clear; 2037 STATCOM returned to service after no trouble found</t>
  </si>
  <si>
    <t>INT-11329</t>
  </si>
  <si>
    <t>Relayed - 09/01/18, 0539 Pittsburg-Tesla#1-230kV relayed, tested OK; MOM Elworthy Altamont Power LLC; weather clear; C-G fault 25 mi from Pittsburg PP (1.4 mi from Flowind #2 substation) near structure 024/108 or Flowind#2 station (3rd party) 230kV equipment (if there was a Flowind #2 fault (as opposed to a line fault) &amp; Flowind's CB or communications equipment was slow to operate it would trip both Pittsburg &amp; Tesla CBs (+/-2.5 mi); line subsequently forced out to perform dead wash of contaminated insulators at Elworthy Altamont</t>
  </si>
  <si>
    <t>INT-11330</t>
  </si>
  <si>
    <t>Forced - 09/01/18, 1320 to 1445 Pittsburg-Tesla#1-230kV forced out per IPP request to perform dead wash at its substation due to contaminated insulators; SUS ElworthyAltamont Power LLC (offline)</t>
  </si>
  <si>
    <t>T18-013981</t>
  </si>
  <si>
    <t>Relayed - 09/01/18, 1425 (aware time=1427) SanBenito-Hollister relayed, tested OK &amp; CHCSS-Hollister relayed, tested OK, but remained open-ended at Hollister; on the trouble Hollister 115kV bus sect D de-energized; SUS Hollister #3-115/21kV xfmr (CESO=9,512; CMIN=702,145); MOM Hollister #1&amp;#2-115/21kV xfmrs (CEMO=x,xxx); weather clear, report of fire n/o Hollister sub; 1623 Hollister 115kV bus sect D energized; 1625 Hollister #3-115/21kV xfmr restored; A-G fault 2.1 mi from CHCSS near tower 35/22, +/-1 mi; 1602 to 1641 CHCSS-Hollister forced out to remove bird from conductor at tower 35/222; CAP ER=114946774</t>
  </si>
  <si>
    <t>INT-11331a</t>
  </si>
  <si>
    <t>INT-11331b</t>
  </si>
  <si>
    <t>Relayed - 09/01/18, 1557 Paul Sweet 115kV STATCOM tripped offline; no customers interrupted; weather clear, no loading or voltage concerns; 1754 Paul Sweet STATCOM returned to service after no trouble found</t>
  </si>
  <si>
    <t>INT-11332</t>
  </si>
  <si>
    <t>Relayed - 09/02/18, 0340 Ravenswood-Bair#2-115kV relayed, tested OK; MOM CEMEX &amp; Shredder; weather clear; C-G fault 10 mi from Ravenswood near structure 000/008 on Shredder 115kV tap, +/-1.5 mi; report of contaminated insulators on CEMEX tap, TLINE washed</t>
  </si>
  <si>
    <t>INT-11335</t>
  </si>
  <si>
    <t>Relayed - 09/03/18, 1201 Smartville-Nicolaus#1 (Wheatland to E-Nicolaus) relayed, tested OK; MOM Wheatland (CEMO=3,328); weather clear; B-G fault 0.7 mi from East Nicolaus near 017/369, +/-2 mi; 17/371 turkey vulture contact</t>
  </si>
  <si>
    <t>INT-11338</t>
  </si>
  <si>
    <t>017/369</t>
  </si>
  <si>
    <t>Scheduled - 09/04/18, 0621 LB-Gates #1-500kV removed from service to REPLACE BREAKER FAIL CUT-OUT SW AT LOS BANOS CB832, CB932, GATES CB642, CB742. UPGRADE RELAY FIRMWARE, TERMINAL LINE RELAY MAINTENANCE; no additional P15 de-rates; scheduled return 09/08; 09/08/18, 2014 LB-Gates#1-500kV line returned to service. From scheduled work on 09/04/18 at 0621</t>
  </si>
  <si>
    <t>T18-009871</t>
  </si>
  <si>
    <t>Scheduled - 09/04/18, 0724 Tesla-LB#1-500kV removed from service to REINSULATE ~40 TOWERS; P15 limited to: LBN=Pbase+IRAS-250MW, LBS=Pbase+IRAS &amp; MWN=Pbase+IRAS; scheduled return 09/16; 09/11/18, 1652 Tesla-LB#1-500kV line returned to service</t>
  </si>
  <si>
    <t>T18-008600</t>
  </si>
  <si>
    <t>x</t>
  </si>
  <si>
    <t>Relayed - 09/05/18, 1339 CragView-Cascade relayed, did not test due to auto-reclosing disabled for wildfire mitigation; no customers interrupted; weather clear; Delta fire in area prior to relay; A-C fault 5.5 mi from TWR 000/001 to CragView (PP&amp;L side), +/-0.5 mi; ETOR 09/06; PAC-West reports that it has to replace over 70 fire damaged structures on its side of Cascade tie; ETOR of 02/01/19</t>
  </si>
  <si>
    <t>INT-11340</t>
  </si>
  <si>
    <t>PP&amp;L</t>
  </si>
  <si>
    <t>Forced - 09/05/18, 1515 Delta-MtnGateJct (Delta to Antler) forced out for safety at request of CAL FIRE due to Delta fire in area; no customers interrupted; ETOR 09/06; 09/08/18, 1410 Delta-MtnGateJct (Delta to Antler) returned to service after no trouble found</t>
  </si>
  <si>
    <t>INT-11341</t>
  </si>
  <si>
    <t xml:space="preserve">Forced - 09/05/18, 1637 to 2027 Salado-Newman#2 (Crows Landing JCT to Gustine) forced out to replace sheared pole 9/8 hit by car; no customers interrupted; no loading or voltage concerns; </t>
  </si>
  <si>
    <t>T18-014075</t>
  </si>
  <si>
    <t>Relayed - 09/06/18, 0119 LB-LivingstonJct-Canal (Canal to SantaNella) relayed, tested OK; LB-SantaNella tested NG; MOM SantaNella (CEMO=1,218, although per ILIS 18-0076950 there was sustained outage to SantaNella-1101 under build, CESO=230, CMIN=105,278) &amp; Livingston 70/12kV BK-2; SUS ChevronPipeline; weather clear; 0251 SN-ChevronPipelineJct returned to service restoring ChevronPipeline; B-C fault 0.14 mi from LB twd SN near 088/387 (very close to LB sub), +/-1 mi; 0942 to 1259 LB-Chevron Pipeline Jct cleared to repair rotted, broken xarm (last inspect 03/31/17, ground patrol) on S000/003; no ET-WD; CAP ER=114943754</t>
  </si>
  <si>
    <t>INT-11343</t>
  </si>
  <si>
    <t>088/387</t>
  </si>
  <si>
    <t>Forced - 09/06/18, 1630 to 1958 LosBanos-ONeill Pumps 70 kV (McCabe to ONeill) forced out to repair broken xarm at pole 001/011 (crew spotted this failure when it was looking at yesterday's LB-LivingstonJct-Canal xarm failure - old Figure 4 style wood xarm had one of its arms split &amp; the conductor had dropped onto the other wood arm directly below &amp; was sitting there); SUS ONeill Pumping Station; CAP ER=114947897</t>
  </si>
  <si>
    <t>T18-014096</t>
  </si>
  <si>
    <t>Relayed - 09/07/18, 0029 Delevan-Vaca#3-230kV relayed, tested OK; no customers interrupted; weather clear; C-G fault 11.59 mi from Delevan near 142/1098, +/-2 mi; patrol found no cause, no damage</t>
  </si>
  <si>
    <t>INT-11346</t>
  </si>
  <si>
    <t>142/1098</t>
  </si>
  <si>
    <t>Relayed - 09/07/18, 0230 RM-Cottonwood#3-230kV relayed, tested OK; no customers interrupted; weather clear; C-G fault 2.0 mi from Cottonwood twd Round near 57/519, +/-1.0 mi; patrol found tower 56/512 middle phase bells covered w/ bird droppings; LCN created to wash</t>
  </si>
  <si>
    <t>INT-11348</t>
  </si>
  <si>
    <t>057/519</t>
  </si>
  <si>
    <t>Relayed - 09/07/18, 0933 GH-Bellota-Lockeford relayed, tested NG; SUS Comanche PH; weather clear; C-A fault 4.4 mi from Lockeford twd GH near 070/441, +/-1 mi; ET-WD, center phase bet 67/422-423 due to several Mylar balloons in line; 1935 line normal, restoring Camanche PH</t>
  </si>
  <si>
    <t>INT-11349</t>
  </si>
  <si>
    <t>070/441</t>
  </si>
  <si>
    <t>Relayed - 09/08/18, 2308 Pease-RioOso relayed, tested OK; MOM Olivehurst (CEMO=8,438); weather clear; C-G fault 9.98 mi from Pease twd RioOso near 26/192, +/-2.0 mi; patrol found no cause, no damage</t>
  </si>
  <si>
    <t>INT-11352</t>
  </si>
  <si>
    <t>026/192</t>
  </si>
  <si>
    <t>Relayed - 09/09/18, 0425 Fulton-Hopland relayed, did not test due to auto-reclosing disabled for wildfire mitigation; no customers interrupted; weather clear; C-G fault 14.09 mi from Fulton twd Hopland near 14/1, +/-1.0 mi; 0928 FU/Land reports avian contact at pole 13/1 caused relay action causing a half acre grass fire. CALFIRE on site, requested we not re-energize line until it's done putting out fire; 1217 line returned to service after CALFIRE issued an O &amp; no damages found; CAP ER=114958476</t>
  </si>
  <si>
    <t>INT-11353</t>
  </si>
  <si>
    <t>Forced - 09/09/18, 1012 to 1205 Salinas-Firestone#2 (Spence JCT to FirestoneSS) forced out for emergency dead wash; no customers interrupted</t>
  </si>
  <si>
    <t>T18-014189</t>
  </si>
  <si>
    <t>Scheduled - 09/10/18, 0639 Midway-Whirlwind removed from service to TIE IN &amp; PROVE TRIPPING &amp; CT CIRCUITS FOR CB-842 &amp; LINE RELAY PROTECTION, AND PROVE BREAKER FAIL TRIPPING BETWEEN 842 &amp; 942; P26 limited to 2,000MW n2s &amp; 1,450MW s2n; scheduled return 09/24; 09/27/18, 2003 Midway-Whirlwind 500kV returned to service; P26 available for 4,000MW n2s &amp; 3,000MW s2n; from scheduled work on 09/10/18 at 0639</t>
  </si>
  <si>
    <t>T18-000238</t>
  </si>
  <si>
    <t>ETL.1550</t>
  </si>
  <si>
    <t>SAN JOSE B-STONE-EVERGREEN</t>
  </si>
  <si>
    <t>Forced - 09/10/18, 0833 SanJoseB-Stone-Evergreen 115kV open-ended after Stone CB-172 forced out due to arcing SW-129 at Stone; SUS Stone (CESO=19,311; CMIN=890,834); 0930 Stone-Evergreen-Metcalf returned to service from scheduled work restoring Stone; 1102 to 1527 Stone to Markham Jct cleared for crew to repair Stone SW-129; 1620 line returned normal; CAP ER=114966468</t>
  </si>
  <si>
    <t>INT-11357</t>
  </si>
  <si>
    <t>Relayed - 09/10/18, 1004 Cortina#1 relayed, tested OK; MOM Arbuckle (CEMO=2,435), Harrington, Drake &amp; Dunnigan (894); weather clear; C-G fault 0.1 mi from Cortina near 000/002, +/-2 mi; patrol found bird contact at structure 0/1</t>
  </si>
  <si>
    <t>INT-11358</t>
  </si>
  <si>
    <t>Relayed - 09/10/18, 1446 StocktonA-Weber #2 (Weber to Stockton Acres) relayed, tested OK; MOM Monarch (CEMO=1,768), Harding (4,086) &amp; StocktonAcres (820)l weather clear; B-G fault 3 mi from Weber near structure A2/63, /-1.5 mi; patrol found at structure 1/59 distribution had all 3 phases wrapped together</t>
  </si>
  <si>
    <t>INT-11359</t>
  </si>
  <si>
    <t>A02/063</t>
  </si>
  <si>
    <t>Relayed - 09/11/18, 2108 Paul Sweet 115kV STATCOM tripped offline; no customers interrupted; weather clear; 2337 Paul Sweet 115kV STATCOM returned to service after no trouble found</t>
  </si>
  <si>
    <t>INT-11361a</t>
  </si>
  <si>
    <t>Relayed - 09/13/18, 0505 Sobrante-StandardOilSS#2 relayed, tested OK; MOM San Pablo (CEMO=6,249); weather clear; B-G fault 0.1 mi from StandardOilSS near 018/110, +/-2 mi; patrol found dead turkey at tower 018/110</t>
  </si>
  <si>
    <t>INT-11364</t>
  </si>
  <si>
    <t>018/110</t>
  </si>
  <si>
    <t>Relayed - 09/13/18, 0822 Paul Sweet 115kV STATCOM tripped offline; weather clear; no local voltage concerns; 1207 Paul Sweet STATCOM returned to service, no trouble found</t>
  </si>
  <si>
    <t>INT-11361b</t>
  </si>
  <si>
    <t>Relayed - 09/13/18, 1445 AlmendraJct-Nicolaus relayed, tested OK; MOM Tudor (CEMO=490) &amp; Barry (939); weather clear; A-G fault 2.1 mi from E-Nicolaus near 22/452, +/-2 mi; patrol bet 19/404 to 24/495 found no cause, no damage</t>
  </si>
  <si>
    <t>INT-11366</t>
  </si>
  <si>
    <t>022/452</t>
  </si>
  <si>
    <t>Relayed - 09/13/18, 1758 during switching to return Gates CB-612 from scheduled work to perform compliance testing on all of CB-612 protective relays to service, Gates#2-500kV bus &amp; Gates 500/230kV BK11 de-energized due to CB-612 internal A phase fault; 2044 Gates CB-612 cleared for repairs; 2051 Gates BK11 returned to service; 2055 Gates#2-500kV bus returned to service; this could be a similar failure (reference CAP ER=114786283) to the one that happened at Midway 07/15/18; 2 other known similar 500kV events: 04/17/03 RM CB-612 (ABB breaker), 04/03/08 Midway CB-932 (ABB); ETOR 09/14; CAP ER=114975984</t>
  </si>
  <si>
    <t>INT-11367</t>
  </si>
  <si>
    <t>CB612</t>
  </si>
  <si>
    <t>Relayed - 09/14/18, 0407 GH-Bellota-Lockeford relayed, tested OK; MOM Comanche; weather clear; C-G fault 17.3 mi from Camanche Tap twd GoldHill near tower 47/289, +/-4 mi; patrol found no cause, no damage</t>
  </si>
  <si>
    <t>INT-11368</t>
  </si>
  <si>
    <t>047/289</t>
  </si>
  <si>
    <t>Relayed - 09/14/18, 1008 Paul Sweet 115kV STATCOM tripped offline; weather clear; no voltage concerns; ETOR 09/28; 09/27/18, 1408 Paul Sweet 115kV STATCOM returned to service after repairing loose wiring</t>
  </si>
  <si>
    <t>INT-11361c</t>
  </si>
  <si>
    <t>Relayed - 09/14/18, 1138 Helms-Gregg#1 relayed, tested NG; no customers interrupted; weather clear; B-G evolved to A-B-G fault 5.46 mi from Helms PH near 5/44A; 09/15/18, 0420 line returned to service after replacing 2 strings of broken insulators &amp; repairing one phase of ET-WD &amp; static wire bet 003/26A-027A due to tree contact as a result of WPE by tree-cutting contractor; CAP ER=114976640</t>
  </si>
  <si>
    <t>INT-11369</t>
  </si>
  <si>
    <t>005/44A</t>
  </si>
  <si>
    <t>Relayed - 09/15/18, 1627 JayneSS-Coalinga#1 relayed, tested OK; MOM Jacalito; weather clear; C-G evolved to B-C fault 2.8 mi from JayneSS near 3/5, +/-2.5 mi; found pole 2/1, jumper support (flower pot) flashed w/ DE bells also flashed; cause unknown; LC tag created to work at a later date</t>
  </si>
  <si>
    <t>INT-11370</t>
  </si>
  <si>
    <t>003/005</t>
  </si>
  <si>
    <t>Relayed - 09/16/18, 0826 SLO-Cayucos relayed, did not test due to auto-reclosing disabled for wildfire mitigation; SUS Baywood (CESO=285; CMIN=29,925) &amp; CalPoly; weather clear; Baywood restored via ED back-ties; A-G fault 3.7 mi from SLO near 4/23, +/-2 mi; 1109 Cayucos to Mustang Jct manually tested OK restoring ET to Baywood &amp; Cal Poly; 1213 to 1941 SLO to Mustang Jct cleared to repair 1 phase of ET-WD bet 4/23A &amp; 4/24; line parted mid span due to possible gunshot facilitated by high winds; replaced ~1700' of conductor, 1 splice &amp; 2 dead ends on adjacent structures were changed; 2048 Line returned to service normal; Reservoir Fire 100% contained after burning 51 acres; CAP ER=114976811</t>
  </si>
  <si>
    <t>INT-11371</t>
  </si>
  <si>
    <t>004/023</t>
  </si>
  <si>
    <t>Relayed - 09/16/18, 1012 Arco-Cholame relayed, tested OK; MOM DevilDen (CEMO=110), Berrenda 'A', Berrenda 'C', Antelope (171) &amp; Cholame (1,552); weather clear; A-G fault 13.5 mi from Arco near 013/127, +/-2 mi; crow contact at pole xx/xx; CAP ER=114979293</t>
  </si>
  <si>
    <t>Cv-S</t>
  </si>
  <si>
    <t>INT-11372</t>
  </si>
  <si>
    <t>013/127</t>
  </si>
  <si>
    <t>Forced - 09/16/18, 1109 to 1111 Gates-TulareLake de-energized due to emergency overloaded condition after loss of remote &amp; control of local generation; Avenal Park, Sun City &amp; Sand Drag separated on the trouble; MOM Kettleman Hills (CEMO=1,040) &amp; Avenal (1,955)</t>
  </si>
  <si>
    <t>Scheduled - 09/17/18, 0711 LB-Gates#1 500KV &amp; series CAP BK#1 at Gates cleared to replace SC1 controller at Gates; no additional path limitations, scheduled return on 10/23;</t>
  </si>
  <si>
    <t>T18-007650</t>
  </si>
  <si>
    <t xml:space="preserve">Forced - 09/17/18, 0904 to 1429 Pittsburg-Clayton#3 open ended after Clayton CB-112 forced out to repair air leak &amp; NG air compressor; no customers interrupted; </t>
  </si>
  <si>
    <t>T18-014476</t>
  </si>
  <si>
    <t>Relayed - 09/18/18, 0803 Herdlyn-Tracy open ended at Herdlyn while switching to de-energize a portion of Herdlyn 60kV bus for scheduled work (T18-014547) to dead wash Herdlyn BK2; Herdlyn MOAS-79 opened causing SUS Herdlyn (CESO=1,284; CMIN=37,621); 0829 closed Herdlyn SW-79 restoring ET to Herdlyn; outage caused by NG 70kV under voltage electromechanical relay; CAP ER=114986005</t>
  </si>
  <si>
    <t>INT-11376</t>
  </si>
  <si>
    <t>Scheduled - 09/18/18, 0912 to 2029 LB-Midway#2-500kV removed from service to ISOLATE &amp; REMOVE SC2 CONTROLLER FROM BUILDING AT GATES; no additional P15 limitations</t>
  </si>
  <si>
    <t>T18-007651</t>
  </si>
  <si>
    <t>Relayed - 09/18/18, 1304 to 1318 Vasco-Herdlyn inadvertently de-energized during switching for scheduled work to dead wash equipment at Herdlyn sub; SUS Herdlyn (CESO=1,284; CMIN=16,692); CAP ER=114982728</t>
  </si>
  <si>
    <t>INT-11377</t>
  </si>
  <si>
    <t>Relayed - 09/19/18, 0604 MF-Exchequer relayed, did not test due to wildfire mitigation; upon review line determined NOT to be in area of very high nor extreme fire danger, hence manual test of line was performed at 0608 &amp; test was successful; no customers interrupted, but McSwain PH separated on the trouble; weather clear; report of a fire near line, CHP on site; B-G fault 0.42 mi from MercedFalls on McSwain tap twd McSwain PH near 000/015, +/-3 mi; avian contamination (guano stream) led to a fault/arc flash igniting small fire at base of tower 13/4; CAP ER=114985817</t>
  </si>
  <si>
    <t>INT-11378</t>
  </si>
  <si>
    <t>Relayed - 09/19/18, 0823 Mendocino-Willits relayed, did not test due to auto-reclosing disabled for wildfire mitigation; line is in an extreme fire danger area hence no manual test to be placed on this line until patrol is conducted; no customers interrupted; weather clear; C-G fault 14.2 mi from Mendo near 014/001, +/-2 mi; 1120 line returned to service after patrol found avian contact at pole 13/7; conductor &amp; equipment found in good working order; no other trouble found; CAP ER=114985133</t>
  </si>
  <si>
    <t>INT-11380</t>
  </si>
  <si>
    <t>Forced - 09/20/18, 0522 Green Valley-Camp Evers open-ended after Camp Evers CB-132 forced out from scheduled work due to NG hydraulic system; ETOR 09/25/18</t>
  </si>
  <si>
    <t>T18-014610</t>
  </si>
  <si>
    <t>Forced - 09/20/18, 0822 to 1608 Drum #1 PH 60kV main bus forced out due to bus PT corrosion on HO ground bushings &amp; loose connection; on the trouble Deer-Creek-Drum de-energized; Drum-Grass Valley-Weimar &amp; Drum-Spaulding open-ended at Drum; SUS DeerCreek PH (offline); 1608 Drum-Grass Valley-Weimar returned normal; 1614 Drum-Spaulding returned normal; 1616 Deer-Creek-Drum energized restoring Deer Creek PH</t>
  </si>
  <si>
    <t>T18-014608</t>
  </si>
  <si>
    <t>Forced - 09/20/18, 1146 to 1527 EagleRock-Cortina (Cortina to Lower Lake Jct) forced out to replace NG kingpin insulator at pole :016/008; no customers interrupted</t>
  </si>
  <si>
    <t>T18-014628</t>
  </si>
  <si>
    <t>Forced - 09/20/18, 1432 Colgate-Allegany (Pike City to Allegany) forced out to safely remove tree limb across all 3 phases of conductor bet poles 14/384-385; MOM ColumbiaHill (CEMO=1,143); SUS Allegany (CESO=1,236; CMIN=233,604) &amp; Pike City (440; 83,160); 1534 Columbia Hill to Pike City cleared to remove tree limb; 1741 Columbia Hill to Pike City section returned to service restoring Allegany &amp; Pike City; INT-11381</t>
  </si>
  <si>
    <t>T18-014632</t>
  </si>
  <si>
    <t>Relayed - 09/22/18, 0543 Camden-Kingsburg relayed, tested OK; MOM Camden (CEMO=4,766); weather clear; C-G fault 2.3 mi from Kingsburg near 1/8, +/-2 mi (high impedance fault); red-tail hawk contact at 1/3; LC tag created, will replace pole &amp; reframe to 115kV; CAP ER=114994083</t>
  </si>
  <si>
    <t>INT-11382</t>
  </si>
  <si>
    <t>Relayed - 09/22/18, 0716 SneathLane-HMB relayed, tested OK; no customers interrupted; weather clear; A-B fault 0.1 mi from SneathLane, +/-0.5 mi; line subsequently de-energized for safety due to vehicle contact just outside Sneath Lane sub; CAP ER=115006212</t>
  </si>
  <si>
    <t>INT-11383</t>
  </si>
  <si>
    <t>Forced - 09/22/18, 0720 to 0728 SneathLane-HMB de-energized for safety due to vehicle contact w/ structure :000/001; no customers interrupted; CAP ER=115006212</t>
  </si>
  <si>
    <t>T18-01463a</t>
  </si>
  <si>
    <t>Forced - 09/22/18, 1606 to 1623 Kifer-FMC (FMC to Kifer Jct) forced out to adjust &amp; close Kifer Jct SW-209 dead; no customers interrupted</t>
  </si>
  <si>
    <t>T18-013373</t>
  </si>
  <si>
    <t>Relayed - 09/23/18, 1344 Soledad#4 relayed, tested NG; no customers interrupted; weather clear; A-G fault 1.4 mi from Soledad near 1/30, +/-1 mi; found pole 001/031 burnt &amp; broken in half due to NG brace bolt; ET conductor in contact with ED conductor; 09/24/18, 1038 line returned to service after replacing burnt &amp; broken pole 001/031; CAP ER=114994023</t>
  </si>
  <si>
    <t>INT-11385</t>
  </si>
  <si>
    <t>Relayed - 09/24/18, 0035 DeSabla-Centerville relayed, did not test due to reclosing disabled for wildfire risk; DeSabla PH separated; SUS OroFino (CESO=4,516; CMIN=2,407,691) &amp; Forks of the Butte PH (offline); weather clear; multi-terminal line, C-G fault 5.5 mi from Centerville PH near 00/11; revised fault data, C-G fault 1.83 mi from Centerville near 003/042A,B,C, +/-2 mi; Nimshew Fire burning bet 0/10-11; 7 to 10 acre fire at 2nd location appears to have been caused by bear climbing pole 003/42B; 1311 line returned to service, OroFino remains out until CAL FIRE allows access; CAP ER=114994509</t>
  </si>
  <si>
    <t>INT-11388</t>
  </si>
  <si>
    <t xml:space="preserve">Forced - 09/24/18, 1025 Pittsburg-Clayton#3 open-ended after Clayton CB-112 forced out to replace NG air compressor &amp; pressure relief valve; no customers interrupted; ETOR 09/25; </t>
  </si>
  <si>
    <t>T18-014704</t>
  </si>
  <si>
    <t>Relayed - 09/25/18, 0739 GH-Bellota-Lockeford relayed, tested OK; Camanche PH separated on the trouble; weather clear; A-G fault 5.5 mi from Lockeford Jct twd Camanche Tap near tower 67/421; Mylar balloons entangled in lower phase at tower 067/421</t>
  </si>
  <si>
    <t>INT-11389</t>
  </si>
  <si>
    <t>067/421</t>
  </si>
  <si>
    <t>Forced - 09/26/18, 0828 Pittsburg-Clayton#4 open ended after Clayton CB-122 forced out to repair air compressor; no customers interrupted; 09/27/18, 1258 Clayton CB-122 returned to service returning Pittsburg-Clayton #4 to service normal</t>
  </si>
  <si>
    <t>T18-014778</t>
  </si>
  <si>
    <t>Forced - 09/26/18, 1346 to 2024 SchulteSS-Kasson-Manteca forced out due to NG Kasson SW-133; no customer interrupted</t>
  </si>
  <si>
    <t>T18-014804</t>
  </si>
  <si>
    <t>Forced - 09/26/18, 1456 to 2022 Midway 500/230kV BK-13 open-ended on low side after CBs 682, 692 &amp; 2042 opened per OE recommendation for test program</t>
  </si>
  <si>
    <t>T18-003790a</t>
  </si>
  <si>
    <t>Relayed - 09/26/18, 2125 ValleySprings#1 relayed, did not test due to wildfire mitigation; on the trouble New Hogan Tap de-energized &amp; New Hogan PH separated; SUS Corral (CESO=6,366; CMIN=343,896) &amp; New Hogan (offline); weather clear; 2210 Corral to Linden energized restoring Corral; unknown fault type, 4.6 mi from Hogan tap towards Corral near pole 11/219, +/-3 mi (very high impedance fault=low accuracy); 09/27/18, 0844 Valley Springs to Corral Jct returned to service after air patrol found no trouble restoring New Hogan PH; 0852 line returned normal</t>
  </si>
  <si>
    <t>INT-11392</t>
  </si>
  <si>
    <t>011/219</t>
  </si>
  <si>
    <t xml:space="preserve">Relayed - 09/27/18, 0340 Merced Falls-Exchequer relayed, did not test due to wildfire mitigation; SUS McSwain PH; weather clear; B-G fault 1.7 mi from Merced Falls near structure 12/002, +/-2 mi; bottom phase bells smoke due to bird guano contamination at tower 12/2, small fire bet towers 12/1-2; 0841 to 1120 Mc Swain Jct to Exchequer PH cleared to replace tower 12/2 bottom phase insulators; 1153 line returned to service normal restoring Mc Swain PH; CAP ER=115003714 </t>
  </si>
  <si>
    <t>INT-11393</t>
  </si>
  <si>
    <t>Forced - 09/27/18, 0745 to 1544 Midway 500/230kV BK-13 open-ended on the low side per OE recommendation for Midway #12-500/230kV transformer test program</t>
  </si>
  <si>
    <t>T18-003790b</t>
  </si>
  <si>
    <t>Relayed - 09/27/18, 1243 Fulton-Calistoga relayed, did not test due to auto-reclosing disabled for wildfire mitigation; SUS Calistoga (CESO=3,841; CMIN=469,420) &amp; Middletown (4,490; 1,019,572); weather clear; A-B-C fault 28.8 mi from Calistoga towards Middletown near structure 000/001, +/-1 mi; 1350 Field reports 3rd party, PG&amp;E-hired vegetation patrol helicopter contacted all 3 phases between towers :0/8 &amp; :1/0, no injuries but all 3 conductors down (ET-WD); 1407 Fulton to Calistoga energized; 1419 Calistoga restored; 1626 Konocti-Middletown forced back in service from scheduled work restoring Middletown; 09/28/18, 0938 Calistoga to Middletown manually tested OK after conductor re-attached; line returned to normal service; CAP ER=115007491</t>
  </si>
  <si>
    <t>INT-11394</t>
  </si>
  <si>
    <t>Relayed - 09/28/18, 0955 Oro Loma-Canal #1 relayed, Oro Loma to Santa Rita Jct tested OK, Canal to Santa Rita Jct tested NG; MOM Dos Palos (CEMO=2,430) &amp; Santa Rita (902); report of car pole at 23/8 w/pole &amp; conductor on the ground (ET-WD); small grass fire being monitored by fire department; A-B fault 2.68 mi from Canal near 23/009, +/-2 mi; 1153 to 1747 Canal to Santa Rita JCT cleared to repair downed conductor &amp; replace pole 23/8; CAP ER=115011600</t>
  </si>
  <si>
    <t>INT-11395</t>
  </si>
  <si>
    <t>023/009</t>
  </si>
  <si>
    <t>Forced - 09/28/18, 2133 Arco-TulareLake open-ended after TulareLake CB-52 forced out from scheduled work to PERFORM COMPLIANCE TESTING ON ALL CB-52 PROTECTIVE RELAYS &amp; COMPLIANCE TESTING ON 70 KV BUS RELAYS due to NG SW-51; no customers interrupted; ETOR 10/05, awaiting parts; 10/01/18, 1447 to 1809 Tulare Lake 70kV main bus &amp; #2-70/12kV transformer forced out to repair Tulare Lake SW-51; no customers interrupted; CAP ER=115011722</t>
  </si>
  <si>
    <t>T18-010273</t>
  </si>
  <si>
    <t>Relayed - 09/29/18, 0840 Glenn #1 relayed, tested NG; SUS Elk Creek (CESO=916; CMIN=13,740), Willow 'A' (3,195; 41,535) &amp; Stony Gorge PH; weather clear; 0856 Glenn to Willows 'A' manually tested OK restoring Willows 'A'; 0859 Elk Creek tap manually tested OK, restoring Elk Creek &amp; Stony Gorge; Willows 'A' to Delevan remains de-energized for patrol; all customers restored; B-C fault 4.6 mi from Willows A towards Delevan SW17 near 023/503, +/-1 mi; patrol found 3rd party electrician dropped wire from top of grain silo on top of our transmission conductor bet poles 24/508-509; 1544 Willows 'A' to Delevan returned to service after crews removed wire, line returned to service normal; CAP ER=115011912</t>
  </si>
  <si>
    <t>INT-11397</t>
  </si>
  <si>
    <t>023/503</t>
  </si>
  <si>
    <t>Relayed - 09/30/18, 0228 Lakeville-PetalumaC relayed, tested OK; MOM Petaluma "C" (CEMO=17,664); weather overcast; C-G fault 1.95 mi from Lakeville twd Petaluma C near 001/018, +/-0.5 mi; line subsequently forced out to facilitate repairs to under build Lakeville 1102 damaged by car; CAP ER=115012046</t>
  </si>
  <si>
    <t>INT-11398</t>
  </si>
  <si>
    <t>Forced - 09/30/18, 0356 to 1326 Lakeville-Petaluma "C" (Lakeville to PetalumaC Jct) forced out to replace pole 1/13 damaged by car; line had relayed, tested OK earlier at 0228; no customers interrupted, although customers were already out as a result of under build Lakeville 1102 damage; CAP ER=115012046</t>
  </si>
  <si>
    <t>T18-014941</t>
  </si>
  <si>
    <t xml:space="preserve">Relayed - 09/30/18, 0605 Merced#1 relayed, tested OK; El Nido Biomass separated on the trouble; MOM Bonita (CEMO=1,637); weather clear; B-G fault 5.4 mi from Merced near 005/004, +/-3 mi; line relayed, tested OK again 20 mins later, &amp; then relayed, did not n test at 0642 due to problem in IPP yard; CAP ER=115011521 </t>
  </si>
  <si>
    <t>INT-11399</t>
  </si>
  <si>
    <t xml:space="preserve">Relayed - 09/30/18, 0625 Merced#1 relayed, tested OK; MOM Bonita (CEMO=1,637) &amp; El Nido Biomass (offline due to line relaying earlier at 0605); weather clear; C-G fault 5.6 mi from Merced near 005/009, +/-3 mi; CAP ER=115011521 </t>
  </si>
  <si>
    <t>INT-11400</t>
  </si>
  <si>
    <t>005/009</t>
  </si>
  <si>
    <t>Relayed - 09/30/18, 0642 Merced#1 relayed, did not test as design (reclosing c/out after line had relayed 2x earlier); SUS El Nido Biomass; MOM Bonita (CEMO=1,637); weather clear; C-G fault 5.8 mi from Merced near 005/012, +/-3 mi (very close to SJVE El Nido Cogen); patrol found flashed insulator to be in El Nido Biomass yard; 0822 El Nido Biomass 70kV tap cleared due to IPP equipment trouble; 0823 Merced to Bonita Jct returned to service; 10/21/18, 1507 ElNido Biomass tap returned to service after customer repaired its faulty equipment; CAP ER=115011521</t>
  </si>
  <si>
    <t>INT-11401</t>
  </si>
  <si>
    <t>005/012</t>
  </si>
  <si>
    <t>Relayed - 09/30/18, 1219 Cortina-Mendo#1-115kV relayed, tested OK; MOM Lucerne (CEMO=5,141); weather cloudy; B-G fault 29.9 mi from Mendocino twd Cortina near 30/144, +/-2.0 mi; also, B-G fault 2.6 mi from Cache Jct twd Mendocino near 25/122, +/-3 mi; patrol found flashed center phase insulators at tower 26/124</t>
  </si>
  <si>
    <t>INT-11402</t>
  </si>
  <si>
    <t>Relayed - 09/30/18, 1737 RioOso-Woodland #2 relayed, tested OK; MOM Zamora (CEMO=1,317); weather cloudy; C-G fault 12.4 mi from Rio Oso to Knights Landing near 12/073, +/-1 mi; patrol found no cause, no damage</t>
  </si>
  <si>
    <t>INT-11404</t>
  </si>
  <si>
    <t>012/073</t>
  </si>
  <si>
    <t>Scheduled - 10/01/18, 0808 Midway 500/230kV BK-13 removed from service to BUILD NEW FIREWALL BET BK-13 A-PHASE &amp; BK-12/13 SPARE; scheduled return 10/26; 10/18/18, 1421 Midway 500/230kV BK13 returned to service; from scheduled work on 10/01/18</t>
  </si>
  <si>
    <t>T18-009730</t>
  </si>
  <si>
    <t>Forced - 10/01/18, 0954 to 1322 Brighton-Grand Island #1 forced out to tighten loose arm tip bolts at tower 12/97; no customers interrupted</t>
  </si>
  <si>
    <t>T18-014952</t>
  </si>
  <si>
    <t>Forced - 10/01/18, 1005 to 2123 Cooley Landing-Palo Alto forced out to replace dirty insulators at tower 0/8, 0/9 &amp; 0/10; no customers interrupted</t>
  </si>
  <si>
    <t>T18-014956</t>
  </si>
  <si>
    <t>Scheduled - 10/01/18, 1005 Tesla-Tracy 500kV removed from service to ESTABLISH TERMINAL CLEARANCE POINTS AT TESLA &amp; LOS BANOS FOR WAPA CLEARANCE PROGRAM #C-18-002; no additional COI limitation, scheduled return 11/02; 11/02/18, 1307 Tesla-Tracy 500kV returned to service; no additional P15 limitations; from schedule work on 10/01/18 at 1005</t>
  </si>
  <si>
    <t>T18-014511a</t>
  </si>
  <si>
    <t>Scheduled - 10/01/18, 1011 Tracy-Los Banos 500kV removed from service to ESTABLISH TERMINAL CLEARANCE POINTS AT TESLA &amp; LOS BANOS FOR WAPA CLEARANCE PROGRAM #C-18-002; no additional P15 de-rates, scheduled return 11/02; 11/02/18, 1307 Tracy-LosBanos 500kV returned to service; no additional P15 limitations; from scheduled work on 10/01/18 at 1011</t>
  </si>
  <si>
    <t>T18-014511b</t>
  </si>
  <si>
    <t xml:space="preserve">Relayed - 10/01/18, 1839 Nicolaus-Wilkins Slough relayed, tested OK; MOM District 1001 Metering &amp; District 1500; weather cloudy; multi-terminal line, ABC fault 3.5 mi from DISTRICT 1500 Tap toward RECLAMATION DIST #1500 near 002/069 or 7.8 mi from DISTRICT 1500 Tap toward RECLAMATION DIST #2047 near 026/457, +/-1 mi; patrol found no cause, no damage </t>
  </si>
  <si>
    <t>INT-11408</t>
  </si>
  <si>
    <t>026/457</t>
  </si>
  <si>
    <t>Relayed - 10/02/18, 0426 Glenn #1 relayed, tested OK; MOM Elk Creek (CEMO=713), Willows 'A' (2,019) &amp; Stony Gorge PH (off line); weather cloudy; B-G fault 28.74 mi from Glenn near 028/581, +/-2 mi; line subsequently relayed again, tested NG; 1353 Glenn #1 (Willows "A to Delevan) returned to service after crew replaced pole 25/545; CAP ER=115017792</t>
  </si>
  <si>
    <t>INT-11409</t>
  </si>
  <si>
    <t>028/581</t>
  </si>
  <si>
    <t>Relayed - 10/02/18, 0434 Glenn #1 relayed, tested NG; SUS Elk Creek (CESO=916; CMIN=8,244), Willows 'A' (3,195; 25,560) &amp; Stony Gorge PH (off line); weather cloudy; 0442 Glenn to Willows "A" Jct energized restoring Elk Creek, Willows 'A' &amp; Stony Gorge PH (off line); pole top 25/445 found damaged; WillowsA- Delevan will be cleared to replace pole; 1353 line returned to service normal after crew replaced pole 25/545 due to being burned off at ED level; CAP ER=115017792</t>
  </si>
  <si>
    <t>INT-11410</t>
  </si>
  <si>
    <t>Relayed - 10/02/18, 0514 Vaca-Tesla 500kV relayed, tested NG; no customers interrupted; light rain; C-G fault 0.5 mi from VD near twr 000/004, +/-0.5 mi; RAS initiated as designed; Malin-RM#1 &amp;#2-500kV line series CAP BKs at Round bypassed; Caribou#2 PH Units 4&amp;5 separated; COI limited to 2,200MW n2s &amp; 3,675MW s2n (no change); 0734 Caribou#2 PH Units 4&amp;5 paralleled; insulators let go on dead end at twr 002-003, wire being held up 3' off ground by jumpers; similar failure at same tower in 2015 (02/06/15, declared MED - see event report 10888); 0947 to 2148 line cleared to replace 4 strings of damaged - suspect contamination &amp; shock load; sample sent to ATS for RCA; 10/03/18, 0310 Malin-RM#1-500kV line series CAP BK#1 at Round returned to service; 0312 Malin-RM#2-500kV line series CAP BK#2 at Round returned to service; CAP ER=115018206</t>
  </si>
  <si>
    <t>INT-11411</t>
  </si>
  <si>
    <t>Relayed - 10/02/18, 0527 Coleman-Red Bluff relayed, tested NG; SUS Dairyville (CESO=718; CMIN=89,032), Los Molinos (2,198; 48,356) &amp; Vina (127; 2,540); rain; 0547 Vina to Vina Jct energized restoring Vina; 0551 Los Molinos to Los Molinos Jct energized restoring Los Molinos; C-A-G fault 3.6 mi from Dairyville toward Vina near 23/417, +/-1.0 mi; 0715 Coleman to Dairyville energized restoring Dairyville; patrol found pole top 31/585 on ground w/ ET &amp; ED wires on ground; 0929 Coleman-Dairyville de-energized per D.O. request due to arcing on Dairyville 1101 cabinet; SUS Dairyville (CESO=718; CMIN=122,060); 0935 Coleman-Dairyville returned to service after D.O. isolated Dairyville; 1108 to 1916 Dairyville-LosMolinos cleared to replace broken pole &amp; ET-WD at pole 31/585; 2056 line normal; CAP ER=115017817</t>
  </si>
  <si>
    <t>INT-11412</t>
  </si>
  <si>
    <t>023/417</t>
  </si>
  <si>
    <t>Relayed - 10/02/18, 0617 WillowPass-CoCo relayed, tested OK; Christie-WillowPass de-energized on the trouble; SUS Santa Fe, Urich &amp; Eco Services; MOM Pittsburg (CEMO=307) &amp; Willow Pass (17,106); rain; 0629 Christie-WP manually tested OK restoring Santa Fe, Urich &amp; Eco Services; B-G fault 7.8 mi from CoCo sub near 002/037, next to Pittsburg, +/-2 mi; patrol found no cause, no damage, however under build Willow Pass 2108 (see ILIS 18-0085425) had a coincident outage causing sustained to customers on circuit due to lightning per T-man on site</t>
  </si>
  <si>
    <t>INT-11414</t>
  </si>
  <si>
    <t>INT-11413</t>
  </si>
  <si>
    <t>Relayed - 10/02/18, 0637 Dixon-Vaca #1 relayed, tested OK; MOM Travis AFB &amp; Dixon Canning; rain; C-A-G fault 1.61 mi from Vaca Jct toward Travis Jct near A04/112, +/-2 mi; also, C-A-G fault 1.4 mi from Travis Jct toward Travis AFB near 001/023, +/-2 mi; patrol found no cause, no damage</t>
  </si>
  <si>
    <t>INT-11415</t>
  </si>
  <si>
    <t>A04/112</t>
  </si>
  <si>
    <t>Relayed - 10/02/18, 0738 Paul Sweet 115kV Stat COMM tripped offline; weather cloudy; 1119 Paul Sweet 115kV Stat COMM returned to service after electricians switched cooling system to alternate source</t>
  </si>
  <si>
    <t>INT-11416</t>
  </si>
  <si>
    <t>Relayed - 10/03/18, 0401 CrowCreekSS-Newman relayed, tested OK; MOM Gustine (CEMO=4,157); rain; B-C fault 1.0 mi from CrowCreekSS toward CrowsLdg Tap near 004/015, +/-1 mi; patrol found no cause, no damage</t>
  </si>
  <si>
    <t>INT-11421</t>
  </si>
  <si>
    <t>004/015</t>
  </si>
  <si>
    <t>Relayed - 10/03/18, 0501 Divide-Cabrillo#1 relayed, tested NG; on the trouble Cabrillo-SantaYnezSS, Buellton Tap &amp; SantaYnez Tap de-energized; SUS Surf, Cabrillo, Buellton &amp; SantaYnez (CESO=13,902; CMIN=1,844,697); rain, lightning; C-G fault 11.2 mi from Divide toward Cabrillo (close to Surf Tap) near 011/136, +/-1 mi; initial reports of trouble on Surf Jct SW-137; 0733 Cabrillo-SantaYnezSS &amp; Buellton Tap manually tested OK via alt source restoring Buellton; 0741 Cabrillo restored via alt source; 0743 Santa Ynez Tap energized restoring Santa Ynez; 1506 main line returned to service after Surf Jct SW-137 apparently hit by lightning was cut in clear &amp; replaced with conductor, restoring Surf; SW-137 to be replaced at a later date, probably at same time as scheduled SCADA upgrade in early 2019; CAP ER=115023843</t>
  </si>
  <si>
    <t>INT-11423b</t>
  </si>
  <si>
    <t>INT-11423a</t>
  </si>
  <si>
    <t>011/136</t>
  </si>
  <si>
    <t>Relayed - 10/03/18, 0907 Borden-Coppermine relayed, tested NG; SUS Cassidy (CESO=2,942; CMIN=53,628) &amp; RiverRock (10; 1,240); rain, lightning; 0924 Borden to Cassidy energized restoring Cassidy; patrol found flashed insulators at pole 00/9A; 1056 Coppermine to River Rock cleared to replace blown insulator at pole 00/9A; 1111 Cassidy to River Rock manually tested OK restoring RiverRock; B-G (evolved to 3-phase) fault 0.33 mi from Coppermine toward Borden near 000/009A, +/-0.5 mi; 1350 line returned to service; CAP ER=115020279</t>
  </si>
  <si>
    <t>INT-11424</t>
  </si>
  <si>
    <t>000/09A</t>
  </si>
  <si>
    <t>Relayed - 10/03/18, 1341 Drum-Summit#2 relayed, tested OK; no customers interrupted; rain; B-G fault on the Nevada Energy (NV) side</t>
  </si>
  <si>
    <t>INT-11427</t>
  </si>
  <si>
    <t>NVE</t>
  </si>
  <si>
    <t xml:space="preserve">Relayed - 10/03/18, 1416 Weber-FrenchCamp #2 relayed, tested OK; on the trouble Stockton 'A' 60kV main &amp; aux buses &amp; Stockton 'A' #1 de-energized; SUS Stockton 'A' (CESO=1,660; CMIN=33,200); MOM FrenchCamp (CEMO=4,337), Rough &amp; Ready (2,295), Channel (2,532), CalCedar, StocktonWastewater, DTE Energy, PacificEnergy &amp; Newport of Stockton; lightning; 1427 Stockton 'A' #1 energized restoring Stockton 'A'; multi-terminal line, B-C fault 0.4 mi from Robertson Jct. toward Stockton Wastewater near 000/005 or 0.8 mi from Robertson Jct. toward Rough &amp; Ready Tap near A06/153, +/-1.0 mi; line patrol found no damage  </t>
  </si>
  <si>
    <t>INT-11428b</t>
  </si>
  <si>
    <t>INT-11428a</t>
  </si>
  <si>
    <t>Relayed - 10/03/18, 1534 Elk Creek Tap relayed, tested OK; MOM ElkCreek (CEMO=914) and StonyGorge PH (offline); rain; A-B-C fault 17.5 mi from Elk Creek Tap near 17/196, +/-2 mi; patrol found flashed bells at 17/193 due to lightning; LCN created to replace insulator bells</t>
  </si>
  <si>
    <t>INT-11431</t>
  </si>
  <si>
    <t>017/196</t>
  </si>
  <si>
    <t xml:space="preserve">Relayed - 10/03/18, 1606 Arco-Cholame relayed, tested OK; MOM DevilsDen (CEMO=110), Berrenda 'A', Berrenda 'C', Antelope (173) &amp; Cholame (1,564); rain, lightning; A-B-C fault 8.7 mi from Arco toward Cholame near 009/095, +/-2 mi; patrol found flashed kingpin insulator at 8/93 </t>
  </si>
  <si>
    <t>INT-11432</t>
  </si>
  <si>
    <t>009/095</t>
  </si>
  <si>
    <t>Relayed - 10/03/18, 1655 Glenn#3 relayed, tested OK; MOM Capay (CEMO=1,156), Headgate Metering &amp; Anita (3,283); rain; A-B-C fault 16.6 mi from Glenn toward Anita (beyond SW-37), near 16/288, +/-1.0 mi; found flashed bells at 16/288 due to lightning, LCN created to replace</t>
  </si>
  <si>
    <t>INT-11433</t>
  </si>
  <si>
    <t>Relayed - 10/03/18, 1656 Coleman-RedBluff relayed, tested OK; MOM Dairyville (CEMO=719), Vina (135) &amp; LosMolinos (2,176); rain; multi-terminal line, A-B-C-G fault 0.5 mi from LosMolinos Jct to Dairyville near 25/548 or 0 mi from Vina, +/-1.0 mi; air patrol found no cause, no damage</t>
  </si>
  <si>
    <t>INT-11434</t>
  </si>
  <si>
    <t>025/548</t>
  </si>
  <si>
    <t>Forced - 10/03/18, 1707 Cortina#1 forced out due to single phase condition; SUS Harrington, Drake &amp; Dunnigan (CESO=893; CMIN=270,882); rain; 1732 Cortina to Dunnigan manually tested OK after crew replaced blown fuse at Arbuckle restoring Harrington &amp; Drake; Dunnigan de-energized for D.O. inspection of 60/12kV transformer  bank</t>
  </si>
  <si>
    <t>T18-015115</t>
  </si>
  <si>
    <t>Relayed - 10/03/18, 1717 Smartville-Marysville relayed, did not test due to single phase condition at Marysville; SUS BrownsValley (CESO=572; CMIN=155,814) &amp; Yuba Consolidate Gold Fields; rain, lightning; B-C fault 6.6 mi from Smartville toward Marysville near 006/125, +/-1.0 mi; 2152 line manually tested OK from Marysville restoring Browns Valley; 2211 Smartville to Yuba Gold Field Meter STA SW-39 manually tested OK from Smartville restoring Yuba Gold Field Meter STA; 10/04/18, 0049 Smartville-Marysville manually tested OK after patrol found no damage</t>
  </si>
  <si>
    <t>INT-11435</t>
  </si>
  <si>
    <t>006/125</t>
  </si>
  <si>
    <t xml:space="preserve">Relayed - 10/03/18, 1719 Soledad #1 relayed, tested NG; SUS Gonzales (CESO=3,202; CMIN=549,032); rain; report Gonzales xfmr #3 high side SW-95 has catastrophically failed; 1935 Gonzales #4-60/12kV transformer restored from alternate source; C-G fault 7.65 mi from Soledad toward Gonzales near 007/133, +/-1 mi; 1944 line tested OK to open Gonzales SW-87; ET-WD directly outside substation &amp; distribution feed leaving the sub also damaged; 2027 Gonzales CB-1104 forced out affecting 584 customers to allow t-man to safely operate SW-3113; 10/05/18, 0013 Soledad #1(Gonzales JCT to Salinas) returned to service after crew repaired SW-95; CAP ER=115024347 (substation); CAP ER=115024811 (TLINE) </t>
  </si>
  <si>
    <t>INT-11436</t>
  </si>
  <si>
    <t>Relayed - 10/03/18, 1809 Salinas-Firestone#1 relayed, tested NG; SUS FreshExpress; MOM Buena Vista (CEMO=1,497); rain; B-G fault 3.5 mi from Salinas toward FirestoneSS near 003/091, +/-1 mi; 1958 Salinas-NestleJct tested OK restoring FreshExpress; 2121 NestleJct-Firestone cleared to replace pole 4/105 hit by car; 10/04/18, 0759 Buena Vista-Firestone returned to service; 10/04/18, 0759 Salinas-Firestone#1 (Buena Vista to Firestone) returned to service; CAP ER=115024761</t>
  </si>
  <si>
    <t>INT-11437</t>
  </si>
  <si>
    <t>003/091</t>
  </si>
  <si>
    <t>Forced - 10/03/18, 1855 to 1920 Cayucos-Cambria 70kV (Perry to Cambria) forced out for D.O. to open Cambria SW-65 on a dead line due to Cambria 70/12kV BK1 trouble; no customers interrupted; weather cloudy; further investigation found 12kV standoff bus insulator failure; CAP ER=115024363</t>
  </si>
  <si>
    <t xml:space="preserve">Relayed - 10/03/18, 2005 OliveSS-Smyrna 115kV relayed, tested OK; Corcoran-OliveSS &amp; OliveSS-White River de-energized on the trouble; MOM Alpaugh (CEMO=946), Quebec, Alpaugh-N (offline), Alpaugh-S (offline), White River West (offline), White River PV (offline), Atwell-W (offline) &amp; Atwell Island (offline); lightning; C-G fault 1.0 mi from Smyrna toward OliveSS near 066/513, +/-0.5 mi; patrol found flashed insulators at 66/513, 58/442 57/435 57/434; LCN created to replace insulators </t>
  </si>
  <si>
    <t>INT-11438b</t>
  </si>
  <si>
    <t>INT-11438a</t>
  </si>
  <si>
    <t>066/513</t>
  </si>
  <si>
    <t>Relayed - 10/03/18, 2100 Corcoran-OliveSS relayed, tested OK; MOM Alpaugh (CEMO=946), Quebec, Alpaugh-N (offline), Alpaugh-S (offline), White River West (offline), White River PV (offline), Atwell-W (offline) &amp; Atwell Island (offline); lightning; B-G fault 4.1 mi from OliveSS near 051/393, +/-3 mi; patrol found flashed insulators at 52/400 41/389 42/315; LCN created to replace</t>
  </si>
  <si>
    <t>INT-11439</t>
  </si>
  <si>
    <t>051/393</t>
  </si>
  <si>
    <t>Relayed - 10/03/18, 2106, 2107 &amp; 2110 Corcoran-Angiola relayed, tested OK; MOM Angiola (CEMO=239), Boswell &amp; Boswell Tomato Plant; lightning; 2114 auto-reclosing disabled due to excessive testing during this storm; 2343 auto-reclosing re-enabled after field reported weather clear in area; A-G fault 4.23 mi from Corcoran, at Boswell sub bank fuse, +/-0.5 mi; line patrol found no damage; 10/04/18, 0202 to 0203 Corcoran-Angiola forced out for D.O. to open Boswell SW-75 on a dead line, due to Boswell 70/12kV BK-1 having a leaking primary bushing &amp; blown A &amp; B phase secondary bushings; SUS Boswell; MOM Boswell Tomato Plant &amp; Angiola (CESO=213); no ETOR for Boswell, mobile xfmr being installed; CAP ER=1150xxxxx</t>
  </si>
  <si>
    <t>INT-11440</t>
  </si>
  <si>
    <t>Boswell</t>
  </si>
  <si>
    <t>INT-11441</t>
  </si>
  <si>
    <t>INT-11442</t>
  </si>
  <si>
    <t>Forced -- 10/04/18, 0202 to 0203 Corcoran-Angiola forced out for D.O. to open Boswell SW-75 on a dead line, due to Boswell 70/12kV BK-1 having a leaking primary bushing &amp; blown A &amp; B phase secondary bushings; SUS Boswell; MOM Boswell Tomato Plant &amp; Angiola (CESO=213); no ETOR for Boswell, mobile xfmr being installed; CAP ER=1150xxxxx</t>
  </si>
  <si>
    <t>Forced - 10/04/18, 0314 to 1221 Middle Fork-Gold Hill 230kV de-energized for voltage control</t>
  </si>
  <si>
    <t>T18-015123</t>
  </si>
  <si>
    <t>Forced - 10/04/18, 1516 to 1602 Cayucos-Cambria (Perry to Cambria) de-energized to close Cambria SW-65 after distribution trouble repaired</t>
  </si>
  <si>
    <t>Forced - 10/04/18, 2337 to 2352 Soledad#1 forced out for D.O. to close Gonzales SW-95 on a dead line after crews repaired drops &amp; fuse holders on SW-95; from trouble on 10/03/18 at 1719</t>
  </si>
  <si>
    <t>Forced - 10/05/18, 1133 Middle Fork-Gold Hill 230kV de-energized for voltage control; ETOR 10/9; 10/24/18, 1319 Middle Fork-Gold Hill returned to service; de-energized for voltage control on 10/05/18 at 1133</t>
  </si>
  <si>
    <t>T18-015123a</t>
  </si>
  <si>
    <t>Relayed – 10/07/18, 1104 Corcoran-Angiola relayed, tested NG; no customers interrupted; windy; 1145 line manually tested OK; A-B-C-G fault 0 from Boswell Tomato Plant Sub (relay data from Corcoran CB-12 confirms that line tripped &amp; tested NG due to 3rd Party (Boswell) unintentionally closing grounds on an energized Circuit Switcher; protection scheme operated as designed</t>
  </si>
  <si>
    <t>INT-11445</t>
  </si>
  <si>
    <t>Forced - 10/07/18, 1712 to 1736 BirdsLanding-CoCoSub &amp; BirdsLanding-CoCoPP 230kV lines open ended at Birds Landing for ship passage</t>
  </si>
  <si>
    <t>T18-015263a</t>
  </si>
  <si>
    <t>T18-015263b</t>
  </si>
  <si>
    <t>Scheduled - 10/08/18, 0941 Vaca Dixon 500/230kV BK-11 removed from service to REPLACE PERMANENT FENCING AROUND SHUNT REACTOR BREAKERS 1301/2,1302/2,1303/2 AND 1304/2; scheduled return 11/02; 11/02/18, 1747 VD 500/230kV BK11 returned to service; from scheduled work on 10/08/18 at 0941</t>
  </si>
  <si>
    <t>T18-014638</t>
  </si>
  <si>
    <t>Relayed - 10/08/18, 1151 Essex Jct-Orick relayed, tested OK; MOM Trinidad (CEMO=1,494), Big Lagoon (148) &amp; Orick (356); weather clear; B-C fault 7.2 mi from EssexJct near 7/3, +/-1 mi; patrol found no cause, no damage</t>
  </si>
  <si>
    <t>INT-11446</t>
  </si>
  <si>
    <t>Equip Fail-regulator/ LTC</t>
  </si>
  <si>
    <t>Forced - 10/08/18, 1901 Philo JCT-Elk open ended after Philo JCT CB-62 forced out due to Philo 60/12kV transformer bank regulator trouble; no customers interrupted; 1956 to 2000 line de-energized per DO request to open Philo SW-15 dead; MOM Philo (CEMO=2,202); 10/10/18, 0021 Philo JCT CB-62 returned to service after crew replaced NG Philo 60/12kV transformer bank regulator</t>
  </si>
  <si>
    <t>T18-015303</t>
  </si>
  <si>
    <t>Forced - 10/08/18, 2144 SneathLane-HMB forced out to repair damaged insulator at structure 001/011; no customers interrupted; 10/09/18, 2107 Sneath Lane-HMB returned to service after crew repaired damaged insulator at structure 001/011</t>
  </si>
  <si>
    <t>T18-015310</t>
  </si>
  <si>
    <t>Forced - 10/09/18, 1710 to 2258 Nicolaus-Marysville (Marysville to Plumas) forced out to remove guy wire from conductors at structure 001/010 due to car pole; no customers interrupted</t>
  </si>
  <si>
    <t>T18-015373a</t>
  </si>
  <si>
    <t>Forced - 10/09/18, 1821 to 2214 Palermo-Bogue (Bogue &amp; Olivehurst Jct) forced out to remove guy wire from conductors at structure 001/010 due to car pole; no customers affected</t>
  </si>
  <si>
    <t>T18-015373b</t>
  </si>
  <si>
    <t>Relayed - 10/10/18, 0133 Balch-Sanger relayed, tested OK; MOM Balch PH#1 (offline); weather clear; A-G fault 7.3 mi from Sanger near 27/142, +/-2 mi; flashed insulators found at tower 26/140; this dead-end tramp tower is already scheduled for re-insulation</t>
  </si>
  <si>
    <t>INT-11448</t>
  </si>
  <si>
    <t>027/142</t>
  </si>
  <si>
    <t>Relayed - 10/10/18, 0603 Paul Sweet 115kV STATCOM tripped offline; weather clear; 01/10/19, 0849 Paul Sweet STATCOM returned to service; from trouble on 10/10/18 at 0736, following ABB completing repairs &amp; installing new aux relay</t>
  </si>
  <si>
    <t>INT-11449</t>
  </si>
  <si>
    <t>Relayed - 10/10/18, 1908 GV-Llagas relayed, tested OK; no customers interrupted; weather clear; C-G fault 5.7 mi from GV near 005/045, +/-2 mi (significant fault impedance); patrol found no cause, no damage; subsequent patrol found evidence of owl contact at 6/47; LCN created to reframe pole</t>
  </si>
  <si>
    <t>INT-11451</t>
  </si>
  <si>
    <t>Relayed - 10/11/18, 0133 Kearney-Biola relayed, tested NG; MOM Biola (CEMO=2,472); weather clear; A-C fault 3 mi from Kearney near 002/013, +/-3 mi; 0355 to 1044 line cleared to replace broken pole 001/010 hit by car; 1113 line returned to service</t>
  </si>
  <si>
    <t>INT-11452</t>
  </si>
  <si>
    <t>Relayed - 10/11/18, 0705 Copus-OldRiver relayed, tested OK (coincident w/ Maricopa-Copus relaying, testing NG due to truck-pole); MOM South Kern PV; weather clear</t>
  </si>
  <si>
    <t>INT-11455a</t>
  </si>
  <si>
    <t>Relayed - 10/11/18, 0705 Maricopa-Copus relayed, tested NG; SUS Gardner (CESO=1; CMIN=64), Maricopa-W, Basic School &amp; Pentland; MOM Copus (CEMO=161) &amp; Maricopa (685); weather clear; A-C-G fault 5.8 mi from Maricopa near 5/94, +/-1 mi; 0809 Maricopa to Maricopa-W energized restoring Maricopa-W &amp; Gardner; 0845 BasicSchool-Copus energized restoring BasicSchool &amp; Pentland; 0951 Maricopa-W to Basic School cleared to replace poles 5/92, 5/93 &amp; 5/94 &amp; re-string conductor damaged by truck (no ET-WD however); 10/12/18, 0238 Basic School JCT to Maricopa West JCT returned to service; CAP ER=115050229  115053295</t>
  </si>
  <si>
    <t>INT-11455</t>
  </si>
  <si>
    <t>005/094</t>
  </si>
  <si>
    <t>Relayed - 10/11/18, 0705 Taft-Maricopa relayed, tested OK (coincident w/ Maricopa-Copus relaying, testing NG due to truck-pole); MOM Solar TannehIll, Berry Petroleum, Cadet &amp; Moco; weather clear</t>
  </si>
  <si>
    <t>INT-11455b</t>
  </si>
  <si>
    <t>Relayed - 10/11/18, 2218 Temblor-SLO relayed, tested NG; SUS CarrizoPlains (CESO=336; CMIN=71,904); weather clear; line in remote area, SCADA limited; B-C-G fault 33.9 mi from SLO near tower 23/141, +/-2 mi; 10/12/18, 0152 Temblor to Carrizo Plains Jct returned to service restoring Carrizo Plains; 0700 to 1403 Carrizo Plains Jct to SLO cleared to repair ET-WD top phase conductor bet 23/141-142 (wire parted at suspension shoe, broken strands inside shoe, due to vibration); CAP ER=115058337</t>
  </si>
  <si>
    <t>INT-11456</t>
  </si>
  <si>
    <t>023/141</t>
  </si>
  <si>
    <t>Relayed - 10/12/18, 0020 Riverbank Jct SS-Manteca relayed, tested OK; MOM ValleyHome (CEMO=2,009) &amp; Ripon (7,809); weather clear, multi-terminal line, C-G fault 1.2 mi from Ripon Jct toward Riverbank Jct near 47/302 or 1.2 mi from Ripon Jct toward Ripon near 1/3, +/-2 mi; patrol found broken top bell on one string at tower 48/309; no cause for broken bell</t>
  </si>
  <si>
    <t>INT-11457</t>
  </si>
  <si>
    <t>047/302</t>
  </si>
  <si>
    <t>Relayed - 10/12/18, 0933 Pit #3-Pit #1-230kV relayed, tested OK; on the trouble Burney Forest Products tripped out of section; MOM S.P.I. Burney; weather clear; A-G fault 9.5 mi from Pit #1 PH towards Pit #3 PH near 009/078, +/-2 mi; air patrol found stick caught in insulator at 12/102</t>
  </si>
  <si>
    <t>INT-11458</t>
  </si>
  <si>
    <t xml:space="preserve">Forced - 10/13/18, 0635 Biola-Glass-Madera (Biola to El Peco) forced out to repair pole 005/012 damaged by car; no customers interrupted; 0825 to 1303 Biola to El Peco section cleared; 1408 Biola-Glass-Madera (Biola to El Peco 70kV Tap section) returned to service; CAP ER=115058191 </t>
  </si>
  <si>
    <t>T18-015486</t>
  </si>
  <si>
    <t>Forced - 10/13/18, 0922 to 1148 Newark-Los Esteros forced out to repair SW-889; no customers interrupted</t>
  </si>
  <si>
    <t>T18-011393</t>
  </si>
  <si>
    <t>Relayed – 10/14/18, 0813 The Dinuba-Orosi relayed, tested OK; on the trouble Dinuba CB-12 (Reedley-Orosi #1) tripped out of section (error made in settings, CAP ER=115061248), reclosed by autos; weather clear; MOM Stone Corral (CEMO=1,796) &amp; Dinuba (6,565); C-G fault 0.1 mi from Dinuba near 20/15 (3 poles out of Dinuba);  patrol found nest &amp; flashed insulators at structure 20/16, nest removed &amp; LCN created to replace insulators</t>
  </si>
  <si>
    <t>INT-11459</t>
  </si>
  <si>
    <t>020/015</t>
  </si>
  <si>
    <t>INT-11459a</t>
  </si>
  <si>
    <t>Forced - 10/14/18, 1101 to 1609 Dairyland-Mendota (Gill Ranch Jct to Newhall Jct) forced out to replace pole 014/174 due to car pole; SUS LLC Madera (off-line)</t>
  </si>
  <si>
    <t>T18-015493</t>
  </si>
  <si>
    <t>Relayed - 10/14/18, 1803 Colgate-Palermo relayed, did not test by design due to reclosing disabled for wildfire safety mitigation; on the trouble Colgate-Smartville #2 open ended at ColgateSS; ColgateSS CB-22 tripped, reclosed by autos; MOM Narrows#2 PH (offline); SUS Bangor (CESO=3,772; CMIN=3,733,356); C-G fault 0.31 mi from ColgateSS near 000/006, +/-2 mi; 10/15/18, 1030 patrol completed on entire line, no trouble found, crew reports leaning tree near pole 005/089; 1138 Palermo to Bangor section energized restoring ET to Bangor; 1240 Colgate to Bangor tested OK after crew removed tree; 1359 line normal &amp; Bangor returned to Colgate source; CAP ER=115062965</t>
  </si>
  <si>
    <t>INT-11460</t>
  </si>
  <si>
    <t>Relayed - 10/14/18, 1803 Colgate-Palermo relayed, did not test by design due to reclosing disabled for wildfire safety mitigation; on the trouble Colgate-Smartville#2 open ended at ColgateSS; ColgateSS CB-22 tripped, reclosed by autos; MOM Narrows#2 PH (offline); SUS Bangor (CESO=3,772; CMIN=3,733,356); C-G fault 0.31 mi from ColgateSS near 000/006, +/-2 mi; 10/15/18, 1030 patrol completed on entire line, no trouble found, crew reports leaning tree near pole 005/089; 1138 Palermo to Bangor section energized restoring ET to Bangor; 1240 Colgate to Bangor tested OK after crew removed tree; 1359 line normal &amp; Bangor returned to Colgate source; CAP ER=115062965</t>
  </si>
  <si>
    <t>INT-11460a</t>
  </si>
  <si>
    <t>Forced - 10/14/18, 2034 Fulton-Calistoga de-energized per officer in charge for Public Safety Power Shutoff (PSPS); SUS Calistoga (CESO=3,811; CMIN=xxx,xxx); 10/15/18, 1030 patrol completed, no trouble found; 1043 line normal, ED given OK to restore Calistoga customers</t>
  </si>
  <si>
    <t>INT-11464</t>
  </si>
  <si>
    <t>Forced - 10/14/18, 2039 Konocti-Middletown de-energized per officer in charge for PSPS; SUS Middletown (CESO=2,497; CMIN=2,818,551); 10/15/18, 1108 patrol complete, no trouble found; 1119 line normal</t>
  </si>
  <si>
    <t>INT-11462</t>
  </si>
  <si>
    <t>Forced - 10/14/18, 2119 Gold Hill #1 de-energized per officer in charge for PSPS; no customers interrupted; 10/15/18, 1317 patrol complete; 1408 GoldHill#1 returned to service restoring ET to JM Eagle after patrol found no trouble</t>
  </si>
  <si>
    <t>INT-11465</t>
  </si>
  <si>
    <t xml:space="preserve">Forced - 10/14/18, 2127 Weimar#1 forced out per officer-in-charge for PSPS; FrenchMeadows-MiddleFork &amp; Middle Fork #1 de-energized; SUS Foresthill (CESO=2,666; CMIN=2,506,040) &amp; Oxbow, Ralston, MiddleFork &amp; French Meadows PHs (all PHs offline); 10/15/18, 1242 Weimar#1 patrol completed, no trouble found; 1315 Weimar#1 returned to service restoring Foresthill &amp; Oxbow PH; 1406 FM-MF &amp; MF#1 patrols complete, no trouble found; 1421 FM-MF &amp; MF#1 returned to service restoring Ralston, MiddleFork &amp; FrenchMeadows PHs </t>
  </si>
  <si>
    <t>INT-11468</t>
  </si>
  <si>
    <t>INT-11466</t>
  </si>
  <si>
    <t>INT-11467</t>
  </si>
  <si>
    <t>Forced - 10/14/18, 2150 Drum-GV-Weimar (Shady Glen Jct to Grass Valley) de-energized per officer in charge for PSPS; SUS Rollins PH (offline); 2154 Drum to Cape Horn de-energized per officer in charge for PSPS; SUS Bonnie Nook (CESO=1,047; CMIN=854,352); 10/15/18, 1115 patrol complete, no trouble found; 1132 Drum to Cape Horn section energized restoring Bonnie Nook; 1325 Shady Glen to Grass Valley returned to service restoring Rollins PH</t>
  </si>
  <si>
    <t>INT-11469</t>
  </si>
  <si>
    <t>Forced - 10/14/18, 2211 WestPt-VS &amp; PineGrove tap de-energized per Officer in Charge to open Electra SW-47 dead per PSPS; MOM Electra (CEMO=2,568); SUS PineGrove, WestPt &amp; WestPt PH; 2212 ValleySprings to Electra energized restoring Electra; 10/15/18, 1039 patrol completed, no trouble found; 1052 line returned to service restoring ET to PineGrove, WestPt &amp; WestPt PH; DO given OK to restore customers; Tiger Creek PH given OK to return WestPt PH normal</t>
  </si>
  <si>
    <t>INT-11461</t>
  </si>
  <si>
    <t>Scheduled - 10/17/18, 0811 to 1922 RM 500/230kV BK-1 removed from service to REPLACE STA SERVICE BROKEN INSULATOR &amp; REPAIR BK 1 OIL LEAK &amp; PERFORM ANIMAL ABATEMENT; clearance was cut short due to CAISO request so will need to be re-scheduled</t>
  </si>
  <si>
    <t>T18-001156</t>
  </si>
  <si>
    <t>Forced - 10/17/18, 1212 to 1243 Herdlyn-Balfour open ended after Herdlyn CB-32 forced out for emergency dead wash due to heavy avian contamination; no customers interrupted</t>
  </si>
  <si>
    <t>T18-015586</t>
  </si>
  <si>
    <t>Forced - 10/17/18, 1407 to 1937 TM-RioOso forced out to replace NG set 'B' relay; no customers interrupted</t>
  </si>
  <si>
    <t>T18-015601</t>
  </si>
  <si>
    <t>Forced - 10/17/18, 1750 Watsonville-Salinas open-ended after Watsonville CB-22, section of 60kV bus &amp; 60/21kV BK1 forced out per D.O. request to replace broken insulator on SW-75; no customers interrupted; 10/19/18, 1209 Watsonville-Salinas, section of 60kV bus &amp; 60/21kV BK1 returned to service after crew installed jumper around SW-75</t>
  </si>
  <si>
    <t>T18-015617</t>
  </si>
  <si>
    <t>Relayed - 10/18/18, 0705 Cortina CB-232 (Delevan-Cortina) tripped &amp; locked out due to failed hydraulic pump; no customers interrupted; 10/19/18, 1353 Cortina CB-232 returned to service after crew replaced NG relay contacts</t>
  </si>
  <si>
    <t>INT-11474</t>
  </si>
  <si>
    <t>Relayed - 10/18/18, 1812 Humboldt-Bridgeville 115kV relayed, tested OK; no customers interrupted; weather partly cloudy; C-A fault 8.6 mi from Humboldt near 110/004, +/-1 mi; patrol found no cause, no damage; further investigation revealed damaged conductor between structures 108/2-3 due to 3rd party falling a tree, line subsequently forced out on 10/31 to effect repairs; CAP ER=115130507</t>
  </si>
  <si>
    <t>INT-11473</t>
  </si>
  <si>
    <t>110/004</t>
  </si>
  <si>
    <t>Relayed - 10/19/18, 0646 Mendocino-Redbud 115kV relayed, did not test due to auto-reclosing disabled for wildfire mitigation; no customers interrupted; weather clear; A-G fault 8.5 mi from Mendo toward Redbud near 52/254, +/-1.0 mi; 1028 line manually tested OK; caused by avian contact (blue heron) at tower 51/249; no damage reported; CAP ER=115079633</t>
  </si>
  <si>
    <t>INT-11475</t>
  </si>
  <si>
    <t>052/254</t>
  </si>
  <si>
    <t>Forced - 10/19/18, 1016 to 1251 Drum-Summit #2 open-ended at Summit CB-102 (NV Energy) for customer work (relay issues); no customers interrupted</t>
  </si>
  <si>
    <t>T18-015659</t>
  </si>
  <si>
    <t>Forced - 10/19/18, 1507 to 2156 Manteca #1 (Westley to Patterson Jct) forced out to replace pole 28/528 damaged by car; no customers interrupted</t>
  </si>
  <si>
    <t>T18-015663</t>
  </si>
  <si>
    <t>Relayed - 10/20/18, 0345 Pittsburg-Tassajara relayed, tested OK; no customers interrupted; weather clear; A-G fault 3.9 mi from Pittsburg PP near 004/019, +/-1 mi; patrol found no cause, no damage</t>
  </si>
  <si>
    <t>INT-11476</t>
  </si>
  <si>
    <t>004/019</t>
  </si>
  <si>
    <t>Relayed - 10/20/18, 1431 Rio Dell Tap relayed, did not test due to auto-reclosing disabled for wildfire mitigation; SUS Rio Dell (CESO=2,410; CMIN=410,982); Humboldt Redwood Company at Scotia separated &amp; remained islanded; weather clear; A-G fault 3.0 mi from Rio Dell Jct near 003/000, +/-1.0 mi; bond wire broke, made contact w/ jumper on 3 pole DDE tower 3/0 causing arcing &amp; fire below, which was contained &amp; held to less than an acre, per CAL FIRE; 1642 Rio Dell tap cleared to make repairs; crew re-made the jumpers to provide adequate clearance bet D.E. hardware to pole top bracket; 2320 Rio Dell tap normal restoring Rio Dell; 2338 Humboldt Redwood Company at Scotia paralleled; CAP ER=115077768</t>
  </si>
  <si>
    <t>INT-11477</t>
  </si>
  <si>
    <t>003/000</t>
  </si>
  <si>
    <t>Relayed - 10/21/18, 0611 Pease-RioOso relayed, tested OK; MOM Olivehurst (CEMO=8,426); weather clear; B-G fault 4.6 mi from Rio Oso near 39/285, +/-2 mi; patrol found flashed insulators at tower 38/285, LCN created to replace</t>
  </si>
  <si>
    <t>INT-11478</t>
  </si>
  <si>
    <t>038/285</t>
  </si>
  <si>
    <t>Forced - 10/23/18, 0714 to 10/26, 0903 Fairhaven#1 forced out to relocate line connection at Fairhaven; SUS Humboldt Bay Harbor District cogen (offline) &amp; Fairhaven PP (offline)</t>
  </si>
  <si>
    <t>T18-015692</t>
  </si>
  <si>
    <t>MOSS LANDING-LAS AGUILAS SW STA</t>
  </si>
  <si>
    <t>Forced - 10/23/18, 0823 to 1238 MossLanding-LasAguilasSS 230kV forced out to replace bolted connector w/ fire-wedged connector at tower 010/051 found on IR patrol; no customers interrupted</t>
  </si>
  <si>
    <t>T18-015689</t>
  </si>
  <si>
    <t>Forced - 10/23/18, 0839 EssexJct-Arcata-Fairhaven (ArcataJct to Fairhaven) forced out to relocate line at Fairhaven; no customers interrupted; ETOR 10/26</t>
  </si>
  <si>
    <t>T18-015691</t>
  </si>
  <si>
    <t>Scheduled - 10/23/18, 0855 LB-Gates#1-500kV removed from service to COMPLETE NEW GATES SC3 CONTROLLER SCHEME, ENERGIZE, TEST &amp; RELEASE FOR SERVICE; scheduled return 10/25; 10/25/18, 1743 line returned to service</t>
  </si>
  <si>
    <t>T18-007654</t>
  </si>
  <si>
    <t>Forced - 10/23/18, 1022 Dixon-Vaca#1 open-ended after Dixon CB-142 forced out from scheduled work to replace NG ground relay; 10/24/18, 0152 Dixon CB-142 returned to service after relay was replaced w/ microprocessor type</t>
  </si>
  <si>
    <t>T18-015709</t>
  </si>
  <si>
    <t>Forced - 10/23/18, 1244 Fairhaven-Humboldt (Fairhaven to Sierra Pacific) forced out for safety while crew performs work on Fairhaven #1; ETOR 10/26</t>
  </si>
  <si>
    <t>T18-015713</t>
  </si>
  <si>
    <t>Relayed - 10/24/18, 0725 Livingston-LivingstonJct relayed, tested OK; MOM Livingston 70/12kV BK2 (no customers interrupted; weather clear; B-C fault 5.1 mi from LivingstonJct near 17/003, +/-5 mi; air patrol found flashed flashed insulators 17/13; LCN created to schedule repairs</t>
  </si>
  <si>
    <t>INT-11480</t>
  </si>
  <si>
    <t>017/003</t>
  </si>
  <si>
    <t>Forced - 10/24/18, 0841 to 1549 Pease-RioOso (Pease to Olivehurst Jct) forced out to replace broken bell insulators at structures 027/197 &amp; 023/168; no customers interrupted</t>
  </si>
  <si>
    <t>Relayed - 10/24/18, 1323 Soledad#1 relayed, tested OK; on the trouble Soledad #4 de-energized; MOM Gonzales (CEMO=3,121); weather clear; Protection engaged to investigate fault location due to abnormal setup at Soledad 60kV; C-G (evolved to 3-phase ABC) fault 6.10 mi from Soledad twd ChularJct near 014/276, +/-2 mi; patrol found at B12/281 avian contact from starlings phase to phase arc from distribution under build (Spence-1122); line relayed again next day, tested OK as ED had yet to repair its facilities</t>
  </si>
  <si>
    <t>INT-11481a</t>
  </si>
  <si>
    <t>014/276</t>
  </si>
  <si>
    <t>INT-11481b</t>
  </si>
  <si>
    <t>Relayed - 10/25/18, 0519, 0539 &amp; 0550 Ignacio-Mare Island #1 relayed, tested OK; MOM Jamison Canyon Pump, Carquinez (CEMO=7,358) &amp; Mare Island STA "H"; weather foggage; B-G fault 23.5 mi from Ignacio near 21/147, +/-1.0 mi; C-G fault 23.5 mi from Ignacio near 21/147, +/-1.0 mi; B-G fault 23.5 mi from Ignacio near 21/147, +/-1.0 mi; line subsequently relayed to lock out at 0609 (breaker put in manual control) apparently due to Mylar balloon contact; CAP ER=115096174</t>
  </si>
  <si>
    <t>INT-11483</t>
  </si>
  <si>
    <t>021/147</t>
  </si>
  <si>
    <t>INT-11485</t>
  </si>
  <si>
    <t>INT-11486</t>
  </si>
  <si>
    <t>Relayed - 10/25/18, 0609 Ignacio-Mare Island #1 relayed, did not test (CB placed on manual control after line had relayed, tested OK 3x earlier in day); SUS Jamison Canyon Pumps &amp; Mare Island STA "H"; MOM Carquinez (CEMO=7,358); weather fog; B-G fault 23.6 mi Ignacio near 21/147, +/-1.0 mi; 0702 Mare Island STA "H" transferred to alt source; line patrol in progress; 1426 line manually tested OK after patrol found remnants of Mylar balloon at tower 19/133 restoring Jameson Canyon Pumps; CAP ER=115096174</t>
  </si>
  <si>
    <t>INT-11484</t>
  </si>
  <si>
    <t xml:space="preserve">Relayed - 10/25/18, 1204 Soledad#1 relayed, tested OK; on the trouble Soledad#4 de-energized; MOM Gonzales (CEMO=3,113); weather clear; C-G (evolved to 3-phase ABC) fault 6.00 mi from Soledad twd ChularJct near 014/269, +/-2 mi; patrol found no cause, however outage could be linked to the distribution under build (Spence 1122) trouble reported yesterday, as ED had not yet been repaired </t>
  </si>
  <si>
    <t>INT-11488a</t>
  </si>
  <si>
    <t>A14/269</t>
  </si>
  <si>
    <t>INT-11488b</t>
  </si>
  <si>
    <t>MORRO BAY-CALIFORNIA FLATS SW STA</t>
  </si>
  <si>
    <t>Forced - 10/25/18, 1242 to 1401 MorroBay-CalFlatsSS 230kV de-energized to dead wash line side PT at Morro Bay; no customers interrupted</t>
  </si>
  <si>
    <t>T18-010695</t>
  </si>
  <si>
    <t>Relayed - 10/25/18, 1519 Salado-Newman#2 relayed, tested NG; on the trouble Manteca#1 (PattersonJct to BantaCarbonaJct) de-energized; MOM CrowsLanding (CEMO=282); SUS Banta Carbona &amp; Westley (18-0094276: CESO=1,701; CMIN=474,370); weather clear; A-B-C fault 15.4 mi from Salado near 17/300, +/-2 mi; 1558 Salado-Newman#2 manually tested OK energizing Manteca #1 (PattersonJct to WestleyJct) restoring ET to Westley; 1637 Salado-Newman#2 de-energized due to single phasing condition at Westley; 1728 Banta Carbona restored; 1838 Manteca #1 (Westley to BantaCarbonaJct) cleared to replace pole 15/269 damaged by car; 1900 to 2011 PattersonJct to Westley cleared to repair blown jumper at pole 31/577; 2011 Westley restored; 10/26/18, 0026 Manteca#1 (Westley to Banta Carbona Jct) returned to service; 10/26/18, 0026 Manteca #1 (Westley to Banta Carbona Jct) returned to service</t>
  </si>
  <si>
    <t>INT-11491a</t>
  </si>
  <si>
    <t>017/300</t>
  </si>
  <si>
    <t>Relayed - 10/25/18, 1519 Salado-Newman#2 relayed, tested NG; on the trouble Manteca#1 (PattersonJct to BantaCarbonaJct) de-energized; MOM CrowsLanding (CEMO=282); SUS Banta Carbona &amp; Westley (18-0094276=CESO=1,701; CMIN=474,370); weather clear; A-B-C fault 15.4 mi from Salado near 17/300, +/-2 mi; 1558 Salado-Newman#2 manually tested OK energizing Manteca #1 (PattersonJct to WestleyJct) restoring ET to Westley; 1637 Salado-Newman#2 de-energized due to single phasing condition at Westley; 1728 Banta Carbona restored; 1838 Manteca #1 (Westley to BantaCarbonaJct) cleared to replace pole 15/269 damaged by car; 1900 to 2011 PattersonJct to Westley cleared to repair blown jumper at pole 31/577; 2011 Westley restored; 10/26/18, 0026 Manteca#1 (Westley to Banta Carbona Jct) returned to service; 10/26/18, 0026 Manteca #1 (Westley to Banta Carbona Jct) returned to service</t>
  </si>
  <si>
    <t>INT-11491b</t>
  </si>
  <si>
    <t>Equip Fail-other-line</t>
  </si>
  <si>
    <t>Forced - 10/25/18, 1712 to 1830 Pittsburg-SanMateo 230kV forced out to remove failed ADSS Track Resistant fiber cable (not OPGW) from top phase conductor and water below between towers 36/151-152; no customers interrupted; appears to have separated at armored rod at point of attachment &amp; ultimately fell into marshland below; CAP ER=115092116</t>
  </si>
  <si>
    <t>T18-015810</t>
  </si>
  <si>
    <t>Relayed - 10/26/18, 1747 Tesla-Tracy 115kV relayed, tested OK; MOM Ellis &amp; Leprino Foods; weather clear; B-G fault 0 mi from Leprino Foods sub at Leprino Sub 115k bus (matches reported location for failed customer support bushing</t>
  </si>
  <si>
    <t>INT-11492</t>
  </si>
  <si>
    <t>Leprino sub</t>
  </si>
  <si>
    <t>Relayed - 10/27/18, 0651 Newark-Northern Receiving Stn#2-115kV relayed, tested OK, but remained open-ended at NRS by design; no customers interrupted; weather clear; 0701 line returned to normal service; A-G fault 4.05 mi from Newark near 004/026, +/-1 mi; flashed insulators found at structure 4/20; LCN created to change out insulators</t>
  </si>
  <si>
    <t>INT-11493</t>
  </si>
  <si>
    <t>004/026</t>
  </si>
  <si>
    <t>Forced - 10/27/18, 1041 to 1514 Arcata-Humboldt open-ended after Arcata CB-22 forced out per O.E. recommendation to perform load &amp; direction checks on Fairhaven CBs 6012, 6022, 6032 &amp; 6042; no customers interrupted</t>
  </si>
  <si>
    <t>T18-013717</t>
  </si>
  <si>
    <t>Scheduled - 10/29/18, 0912 LosBanos-Midway #2-500kV removed from service to ISOLATE AND REMOVE GATES SC4 FROM THE OLD CONTROLLER AND BOTH BUILDINGS AT GATES; no additional P15 limitations; scheduled return 10/30; 10/30/18, 1727 LB-Midway#2 returned to service</t>
  </si>
  <si>
    <t>T18-007655</t>
  </si>
  <si>
    <t>Relayed - 10/29/18, 2100 &amp; 2103 Nicolaus-WilkinsSlough relayed, tested OK; MOM Dist 1001 Metering &amp; Dist 1500; weather clear; multi-terminal line, C-A fault 0.2 mi from DIST 1500 TAP toward DIST 1500 near 000/007 or 0.6 mi from DIST 1500 TAP toward DIST 2047 (SW-49) near 018/306, +/-1 mi; bird contact at 1/20; LCN created to replace flashed insulators</t>
  </si>
  <si>
    <t>INT-11495</t>
  </si>
  <si>
    <t>INT-11496</t>
  </si>
  <si>
    <t>Relayed - 10/30/18, 0820 Drum-GV-Weimar relayed, did not test due to auto-reclosing disabled for wildfire mitigation; on the trouble Weimar#1 de-energized; SUS BonnieNook (CESO=1,037; CMIN=79,848),, CapeHorn, ShadyGlen (2,637; 276,885), Rollins PH (offline), Weimar (2,270; 22,700 as Weimar-Halsey was cleared under swlog T18-013865 to reframe poles), Foresthill (2,666; 102,430), Oxbow PH (offline) &amp; Alta PH (offline); rain; 0830 Weimar restored; 0837 Weimar #1 energized restoring Foresthill &amp; Oxbow PH; 0925 Drum to Cape Horn tested OK restoring BonnieNook &amp; CapeHorn; C-G fault 1.1 mi from Rollins Tap Jct toward Grass Valley near B018/409, +/-2 mi; 1005 Weimar to Shady Glen returned to service restoring ShadyGlen; 1105 Grass Valley to Shady Glen section returned to service after air patrol completed from Grass Valley to Shady Glen with no trouble found; 1113 ShadyGlen SW-47 closed restoring Drum-GV-Weimar normal</t>
  </si>
  <si>
    <t>INT-11497a</t>
  </si>
  <si>
    <t>B18/409</t>
  </si>
  <si>
    <t>INT-11497b</t>
  </si>
  <si>
    <t>Scheduled - 10/30/18, 0847 Tesla 500/230kV BK-2 removed from service to INSTALL ANIMAL ABATEMENT; ALSO, PROVE NEW CB-292 RELAY PACKAGE TRIPPING TO &amp; FROM BK2 &amp; CB-882.; scheduled return 11/03; 11/03/18, 1533 Tesla 500/230kV BK2 returned to service</t>
  </si>
  <si>
    <t>T18-013541</t>
  </si>
  <si>
    <t>Forced - 10/31/18, 1149 to 1545 Exchequer-Mariposa open-ended after Exchequer CB-22 forced out due to NG (failed in service due to seizure) compressor; no customers interrupted; CAP ER=115105966</t>
  </si>
  <si>
    <t>T18-015909</t>
  </si>
  <si>
    <t>Forced - 10/31/18, 1204 to 1538 Humboldt-Bridgeville forced out to repair damaged conductor caused by 3rd party falling a tree into line between structures 108/2-3 on 10/18/18 when the line relayed, tested OK; no customers interrupted; CAP ER=115130507</t>
  </si>
  <si>
    <t>T18-015911</t>
  </si>
  <si>
    <t>Forced - 11/03/18, 1614 Tesla 230/115kV BK3 forced out due to single phasing condition; no customers interrupted; switching in progress for crew to repair open "B" phase jumper on SW-389; 2237 Tesla #2-230kV bus sect 'D' &amp; BK3 cleared to cut in clear SW-389; 11/04, 0156 Tesla #2-230kV bus sect 'D' &amp; BK3 returned to service after crew cut in clear NG SW-389</t>
  </si>
  <si>
    <t>T18-016036</t>
  </si>
  <si>
    <t>Forced – 11/03/18, 1758 Geysers#3-Cloverdale open-ended after Cloverdale CB-132 forced out to repair bad charging motor and trip coil; MOM Cloverdale (CEMO=5,176); ETOR 11/06 due to unavailability of parts for trip coil; 11/06/18, 1825 Geysers #3-Cloverdale line returned to service normal after replacing Cloverdale CB-132 trip coil; CAP ER=115190529</t>
  </si>
  <si>
    <t>T18-016035</t>
  </si>
  <si>
    <t>Relayed - 11/04/18, 0608 Chowchilla-Kerckhoff#2 relayed, tested OK; MOM Sharon, Coarsegold (CEMO=7,699) &amp; Oakhurst (7,122); weather clear; multi-terminal line, B-C-G fault 8.7 mi from Chowchilla (from Sharon Tap to Oakhurst Jct) near 032/001 or 6.5 mi from Chowchilla (from Sharon Tap to Sharon Prison) near 000/007, +/-3 mi; ground patrol found flashed insulator at pole 31/2A &amp; created E tag to replace</t>
  </si>
  <si>
    <t xml:space="preserve">INT-11505 </t>
  </si>
  <si>
    <t>Scheduled - 11/05/18, 0654 TM-Tesla 500kV removed from service to RELOCATE THE LINE TO CONNECT TO THE NEW CAP BK#4, CONNECT TO THE NEW TSP &amp; THEN BACK TO THE LINE; COI limited to 3,500MW n2s &amp; 3,675MW s2n (no change); scheduled return 11/13; 11/21/18, 1754 TM-Tesla 500kV returned to service; COI available for 4,475MW n2s &amp; 3,675MW s2n; from scheduled work on 11/05/18</t>
  </si>
  <si>
    <t>T18-001971</t>
  </si>
  <si>
    <t>Relayed - 11/05/18, 1341 RioOso-Woodland#1 relayed, tested OK; MOM KnightsLanding (CEMO=1,173) &amp; Zamora (1,318 due to scheduled work on #2 circuit for Ridge Cut Jct SW-129); weather clear; B-G fault 0.3 mi from Knights Landing Tap toward Ridge Cut Jct near 018/107, +/-1 mi; line subsequently forced out at 1618 to repair burnt open B phase at Ridge Cut Jct SW-117</t>
  </si>
  <si>
    <t>INT-11508</t>
  </si>
  <si>
    <t>018/107</t>
  </si>
  <si>
    <t>Scheduled - 11/05/18, 1435 to 2010 RM 500/230kV BK1 removed from service to perform LOAD &amp; DIRECTION CHECKS FOR CB-732 AFTER SF6 REPAIRS</t>
  </si>
  <si>
    <t>T18-013071a</t>
  </si>
  <si>
    <t>Scheduled Outage</t>
  </si>
  <si>
    <t>Scheduled - 11/05/18, 1443 to 2003 Malin-RM#2-500kV removed from service to perform LOAD &amp; DIRECTION CHECKS FOR CB-732 AFTER SF6 REPAIRS</t>
  </si>
  <si>
    <t>T18-013071b</t>
  </si>
  <si>
    <t>Forced - 11/05/18, 1618 RioOso-Woodland#1 forced out due to burnt open B phase at Ridge Cut Jct SW-117; ETOR 11/06/18 at 1000 due to work requiring daylight to complete; no customers interrupted, line had relayed, tested OK earlier at 1341</t>
  </si>
  <si>
    <t>T18-016055</t>
  </si>
  <si>
    <t>BK4_TE</t>
  </si>
  <si>
    <t>Scheduled - 11/06/18, 0746 Tesla 500/230kV BK4 removed from service to install animal abatement; scheduled return 11/09; 11/08/18, 1609 Tesla 500/230kV BK4 returned to service; from scheduled work on 11/06/18 at 0741</t>
  </si>
  <si>
    <t>T18-013542</t>
  </si>
  <si>
    <t xml:space="preserve">Relayed - 11/07/18, 0532 GoldHill-Bellota-Lockeford relayed, tested OK; no customers interrupted; weather clear; C-A-G fault 23.58 mi from Camanche Tap toward White Rock Jct near tower 41/248, +/-4 mi; </t>
  </si>
  <si>
    <t>INT-11512</t>
  </si>
  <si>
    <t>041/248</t>
  </si>
  <si>
    <t>Forced - 11/07/18, 0643 RockCreek-Poe 230kV forced out to replace structure 4/25 (install new cage top); no customers interrupted; ETOR 11/08; 12/06/18, 1440 Rock Creek-Poe returned to service after replacing top of structure 4/25; from trouble on 11/07/18</t>
  </si>
  <si>
    <t>T18-016076</t>
  </si>
  <si>
    <t xml:space="preserve">Relayed - 11/07/18, 0741 Pease-Marysville-Harter relayed, tested OK; MOM Yuba City Cogen (offline), Yuba City Energy Center (offline), Harter (CEMO=7,556); weather clear; A-G fault 3.5 mi from Marysville near structure 004/081, +/-2 mi; </t>
  </si>
  <si>
    <t>INT-11513</t>
  </si>
  <si>
    <t>004/081</t>
  </si>
  <si>
    <t>Scheduled - 11/07/18, 1422 to 1523 Malin-RM#2-500kV removed from service FOR PACWEST TO RESTORE MALIN CAP BANK CLEARANCE; no additional COI de-rate</t>
  </si>
  <si>
    <t>T18-015401</t>
  </si>
  <si>
    <t>Tree-tree contact</t>
  </si>
  <si>
    <t>Forced - 11/07/18, 1452 Colgate-GrassValley forced out due to tree contact at pole 009/220; no customers interrupted; 1900 tree contact issue is resolved, no damage to conductor; line will be left out of service pending daylight patrol as line is in anticipated Extreme Plus fire zone; 11/08/18, 1704 line returned to service after tree trimmed at pole 09/220 &amp; air patrol found no additional damage</t>
  </si>
  <si>
    <t>T18-016146</t>
  </si>
  <si>
    <t>Relayed - 11/08/18, 0615 Caribou-Palermo relayed, did not test due to auto-reclosing disabled for wildfire mitigation; SUS Grizzly PH (offline); weather windy; C-G fault 22.2 mi from Caribou PH near Gizzly PH near 000/003 or 38.0 mi from Caribou PH near BigBend near 037/303, +/-2 mi; 'Camp' Fire started &amp; ramping up in area quickly; 11/13/18: trouble found at tower 27/222, CAL FIRE precluding access; CAP ER=115341843; also CAP ER=115412914 for Big Bend 1101 that experienced an unplanned outage ~30 mins later</t>
  </si>
  <si>
    <t>INT-11514</t>
  </si>
  <si>
    <t>Relayed - 11/08/18, 0716 Caribou-TM relayed, tested OK but remained open-ended at Caribou PH by design; no customers interrupted; 'Camp' Fire in area; windy; B-C fault 25.8 mi from TM near 35/246, +/-1 mi; 0720 Caribou-TM 230kV relayed, tested NG; Belden PH separated; Caribou 60kV system islanded; C-A fault 25.8 mi from TM near 35/264, +/-1 mi; 0804 Caribou island condition aborted; Caribou PH units 1,2,3,4 &amp; 5 separated; Caribou PH #11-230/115kV xfmr &amp; 115kV main bus, ButtValley-Caribou, Caribou-Westwood, Caribou#2 &amp; Caribou-PlumasJct, Hamilton Branch-Chester de-energized; SUS E-Quincy (CESO=1,562; CMIN=1,354,436), Ganser, GraysFlat, Sierra Pacific Quincy, BigMeadows (5,438; 3,342,944), Chester &amp; SpanishCreek (918; 729,530); 0908 Honey Lake Power (LMUD) islanded restoring BigMeadows, HamiltonBranch, CollinsPine &amp; Chester; 1541 Caribou 230, 115 &amp; 60kV busses energized; 1745 LMUD island aborted; SUS Big Meadows, Hamilton Branch, Collins Pine &amp; Chester; 1951 Caribou-Westwood energized in an island w/ Caribou PH restoring Chester, Big Meadows &amp; Hamilton Branch; 2020 all customers at Chester, Big Meadows &amp; Hamilton Branch restored; 2053 Caribou#2 energized in an island w/ Caribou PH, 2110 Grays Flat (125; 97,750) restored; 2111 Caribou Plumas Jct energized in an island w/ Caribou PH; 2118 Spanish Creek restored; 2237 E-Quincy restored; 2253 Gansner restored; 11/19/18, 1213 Caribou to Belden Tap cleared to replace insulators covered w/ fire retardant at tower 33/239; ‘Camp’ fire still in area; 11/28/18, 1621 Caribou-TM 230kV manually tested OK after replacement of insulators at tower 33/239; 1632 Caribou CB-252 closed ending Caribou islanding condition returning Caribou-TM normal; 1857 Honey Lake Power paralleled to PG&amp;E system ending LMUD islanding condition</t>
  </si>
  <si>
    <t>INT-11517a</t>
  </si>
  <si>
    <t>035/246</t>
  </si>
  <si>
    <t>Dependent Mode-initiating</t>
  </si>
  <si>
    <t>Relayed - 11/08/18, 0804 Caribou island condition aborted after Caribou-TM 230kV relayed, tested NG earlier at 0720; Caribou PH units 1,2,3,4 &amp; 5 separated; Caribou PH #11-230/115kV xfmr &amp; 115kV main bus, ButtValley-Caribou, Caribou-Westwood, Caribou#2 &amp; Caribou-PlumasJct, Hamilton Branch-Chester de-energized; see Comments for Caribou-TM @ 0716; 11/30/18, 1459 ButtValley-Caribou returned to service after patrol found line intact; from trouble on 11/08/18 at 0630</t>
  </si>
  <si>
    <t>INT-11517b</t>
  </si>
  <si>
    <t>Relayed - 11/08/18, 0804 Caribou island condition aborted after Caribou-TM 230kV relayed, tested NG earlier at 0720; Caribou PH units 1,2,3,4 &amp; 5 separated; Caribou PH #11-230/115kV xfmr &amp; 115kV main bus, ButtValley-Caribou, Caribou-Westwood, Caribou#2 &amp; Caribou-PlumasJct, Hamilton Branch-Chester de-energized; see Comments for Caribou-TM @ 0716</t>
  </si>
  <si>
    <t>INT-11517d</t>
  </si>
  <si>
    <t>INT-11517e</t>
  </si>
  <si>
    <t>INT-11517c</t>
  </si>
  <si>
    <t>INT-11517f</t>
  </si>
  <si>
    <t>Relayed - 11/08/18, 1004 San Joaquin #3 CB-12 (Wishon-SJ#3-70kV) tripped, reclosed by automatics due to unknown cause; MOM SJPH#3 (offline, CEMO=1,870) &amp; CraneValley PH (offline); weather clear</t>
  </si>
  <si>
    <t>INT-11520</t>
  </si>
  <si>
    <t>Forced - 11/08/18, 1041 Paradise-Butte &amp; Paradise-TM lines de-energized per CAL FIRE request; SUS Paradise (CESO=17,133; CMIN=x,xxx,xxx); weather windy; 'Camp' Fire in area; 11/19/18, 1857 Paradise-TM energized after replacing structure 23/181; 1941 line de-energized due to incorrect phasing, patrol scheduled for tomorrow 11/20/18 on both Paradise-TM &amp; Paradise-Butte; 11/20/18, 0933 Paradise-Butte returned to service after no trouble found; 0945 Paradise-TM returned to service after crews verified phasing OK restoring Paradise sub</t>
  </si>
  <si>
    <t>T18-016170a</t>
  </si>
  <si>
    <t>T18-016170b</t>
  </si>
  <si>
    <t>Relayed - 11/08/18, 1050 Centerville-TM-Oroville relayed, did not test due to auto-reclosing disabled for wildfire mitigation; SUS Clark Road (CESO=1,481; CMIN=xxx,xxx); 'Camp' Fire in area; windy; A-B fault 4.5 mi from Centerville PH near 4/87, +/-1 mi; 1353 TM to Clark Road manually tested OK restoring Clark Rd after patrol found no damage; 2305 TM to Clark Rd relayed, did not test due to wildfire mitigation; A-G fault 9.0 mi from TM near 017/345, +/-2 mi; 11/10/18, 0949 to 2052 Clark Road to Lime Saddle Jct cleared to replace fire damaged poles 10/202 &amp; 10/203 caused by 'Camp' Fire; 2052 Centerville to Clark Rd Jct cleared to replace 23 (superintendent reported 37 on daily call) burnt poles; 11/18/18, 1653 line  (Centerville PH to Clark Rd) returned to service</t>
  </si>
  <si>
    <t>INT-11522</t>
  </si>
  <si>
    <t>004/087</t>
  </si>
  <si>
    <t>Forced - 11/08/18, 1122 DeSabla-Centerville de-energized per CAL FIRE request; SUS DeSabla PH (offline) &amp; Forks of the Butte (offline); windy; 'Camp' Fire in area; 11/16/18, 1631 line returned to service</t>
  </si>
  <si>
    <t>T18-016173a</t>
  </si>
  <si>
    <t>Forced - 11/08/18, 1123 Centerville-TM de-energized per CAL FIRE request; SUS Amersco (offline) &amp; OroFino (CESO=4,514; CMIN=xxx,xxx) which was already de-energized/transferred by D.O.; windy; 'Camp' Fire in area; 11/11/18, 0856 Centerville PH to Ameresco Jct cleared to replace burnt poles due to 'Camp' fire; 0901 Ameresco Jct to Durham Jct cleared to replace multiple burnt poles; 11/15/18, 1718 Centerville-TM returned to service after replacing burnt poles 001/031, 002/040, 002/049, 003/050, 003/051, 003/052, 003/056, 003/057, 004,079, 005/080, 005/081, 005/083, 005/084, 006/096, 009/135, 009/137, 009/139, 009/140, 009/141, 009/142, 009/145, 009/149 &amp; 010/152 restoring Ameresco (offline); 1831 Centerville PH restored</t>
  </si>
  <si>
    <t>T18-016173b</t>
  </si>
  <si>
    <t>Relayed - 11/08/18, 1830 RM-TM #1-500 kV relayed, did not test by design; TM CB-812 did not operate as designed; RM-TM #2-500 kV relayed, tested OK; RAS operated as designed opening RM #1-500/230kV xfmr high side &amp; open ending Malin-RM #1 &amp; #2-500kV at Round; no customers interrupted; windy; 'Camp' fire in area; COI limited to 600MW n2s; C-G fault 6.5 mi from TM near TWR 82/334, +/-1.0 mi (#1); B-G fault 6.5 mi from TM near TWR 82/334, +/-1.0 mi (#2); 11/09/18, 1252 Malin-RM#2 &amp; RM 500/230kV BK1 returned to service; 11/09/18, 1839 RM-TM#1 returned to service; 1913 RM-TM #2-500 kV &amp; Malin-RM#1-500kV returned to service</t>
  </si>
  <si>
    <t>INT-11524c</t>
  </si>
  <si>
    <t>INT-11524d</t>
  </si>
  <si>
    <t>INT-11524a</t>
  </si>
  <si>
    <t>082/334</t>
  </si>
  <si>
    <t>INT-11524b</t>
  </si>
  <si>
    <t>Relayed - 11/08/18, 1921 RM-TM#2-500 kV relayed, did not test by design; no customers interrupted; windy; 'Camp' Fire in area; 11/09/18, 1832 RM-TM#2 returned to service; COI available for 3,000MW n2s &amp; 3,675MW s2n</t>
  </si>
  <si>
    <t>INT-11525</t>
  </si>
  <si>
    <t xml:space="preserve">Relayed - 11/09/18, 1019 Poe-RioOso 230kV relayed, tested OK; MOM Poe PH (offline); weather windy; C-A fault 0.1 mi from Poe PH near 017/119, +/-1 mi; </t>
  </si>
  <si>
    <t>INT-11528</t>
  </si>
  <si>
    <t>017/119</t>
  </si>
  <si>
    <t>Relayed - 11/09/18, 1034 Poe-RioOso 230kV relayed, did not test by design due to auto-reclosing disabled for wildfire safety mitigation; SUS Poe PH (offline); weather windy; 'Camp' fire nearby; B-C fault 0.1 mi from Poe PH near 017/119, +/-1 mi; 11/28/18, 1712 Poe-Rio Oso returned to service restoring Poe PH Units #1 &amp; #2 (offline) after no trouble found upon completion of line patrol</t>
  </si>
  <si>
    <t>INT-11529</t>
  </si>
  <si>
    <t>Relayed - 11/09/18, 1205 Lerdo-Famoso 115kV relayed, tested OK; MOM Cawelo 'C'&amp; MT Poso cogen (offline); windy; B-G fault 2.07 mi from Lerdo near 001/010, +/-1 mi; PATROL FOUND BIRD (GOLDEN EAGLE) AT TWR 2/11; CAP ER=115341263</t>
  </si>
  <si>
    <t>INT-11530</t>
  </si>
  <si>
    <t>Relayed - 11/10/18, 1039 Rio Dell Jct-Bridgeville relayed, did not test by design due to reclosing disabled for wildfire safety mitigation; SUS Humboldt Redwood &amp; Carlotta  (CESO=1,110; CMIN=71,040); weather cloudy; A-B-G fault 5 mi from Bridgeville near 35/9, +/-2 mi; 1143 Rio Dell Jct to Carlotta returned to service restoring Humboldt Redwood &amp; Carlotta; 1422 Swains Flat to Carlotta Jct cleared to repair one phase of ET-WD &amp; 12kV wire down between structures 034/002-003 caused by tree contact on line from 3rd party; 11/11/18, 0205 line returned to service; CAP ER=115339804</t>
  </si>
  <si>
    <t>INT-11534</t>
  </si>
  <si>
    <t>035/009</t>
  </si>
  <si>
    <t>Relayed - 11/11/18, 0629 EssexJct-Orick relayed, tested NG; SUS Trinidad (CESO=1,491; CMIN=47,712), Big Lagoon (148; 4,736) &amp; Orick (357; 696,573); weather cloudy; 0701 EssexJct to BigLagoon returned to service restoring Trinidad &amp; Big Lagoon; A-B-C-G fault 6.4 mi from Orick near 24/2, +/-1 mi; 1105 Big Lagoon to Redwood Trails cleared to replace broken pole 024/001 &amp; repair three phases of ET-WD between poles 23/009 to 24/001 per VM, green healthy spruce (120ft tall, 37” DBH &amp; 60ft from line) had its top break out 40ft up from the base in high winds &amp; fell into line - diameter at break was 22 inches; approx 10 miles of this line and this particular span falls w/in coastal zone which is awaiting environmental review by PG&amp;E to prepare a submittal package for the Coastal Commission which authorizes permits to remove trees greater than 12 inches dbh; this amounts to over 8,000 trees pending review/approval in order to complete the reliability project; 11/12/18, 1618 EssexJct-Orick (Big Lagoon to Redwood Trails) returned to service restoring Orick; CAP ER=115341102 &amp; 115402227 (for autos)</t>
  </si>
  <si>
    <t>INT-11535</t>
  </si>
  <si>
    <t>024/002</t>
  </si>
  <si>
    <t>Forced - 11/11/18, 0954 to 1013 Nicolaus-Plainfield de-energized to remove large balloon from conductors at structure 025/415; no customers interrupted</t>
  </si>
  <si>
    <t>INT-11536</t>
  </si>
  <si>
    <t>Scheduled - 11/13/18, 1412 Tesla 500/230kV BK-6 removed from service to install animal abatement; scheduled return 11/16; 11/16/18, 1322 Tesla #6-500/230kV transformer bank returned to service</t>
  </si>
  <si>
    <t>T18-013543</t>
  </si>
  <si>
    <t>Forced - 11/13/18, 2046 Caribou#2 (Spanish Creek to Elizabethtown) forced out to replace insulators on multiple poles; no customers interrupted; 2105 Caribou to Grays Flat forced out to repair floater &amp; replace damaged poles &amp; xarms damaged by wind on 11/08/18; while performing switching (error) to force section out, MOM Grays Flat (CEMO=125), Gansner (1,726) &amp; Spanish Creek (918); no injuries or equipment damage; 11/20/18, 1406 Caribou to GraysFlat returned to service after replacing poles 08/11, 10/00, 16/14, 16/20, 16/22, 17/01, 17/03 &amp; 17/05 from ongoing ‘Camp’ Fire; 11/25/18, 1039 Spanish Creek to Elizabethtown returned to service after replacing insulators on multiple poles; CAP ER=115344473</t>
  </si>
  <si>
    <t>T18-016274</t>
  </si>
  <si>
    <t>Relayed - 11/14/18, 0612 ElkCreek 60kV Tap relayed, did not test due to reclosing disabled for wildfire safety mitigation; on the trouble Stony Gorge PH separated; SUS Elk Creek (CESO=916; CMIN=145,644); weather clear; B-C fault 23.1 mi from GLENN SUB TO STONEY GORGE (4.2  mi FROM ELK CRK TAP) near 004/078, +/-1 mi; avian (turkey) contact between structures 4/77-78, no damage to conductor; 0848 tap manually tested OK restoring Elk Creek &amp; Stony Gorge; CAP ER=115347591</t>
  </si>
  <si>
    <t>INT-11541</t>
  </si>
  <si>
    <t>004/078</t>
  </si>
  <si>
    <t>Relayed - 11/14/18, 1453 during scheduled test program CA FlatsSS-CA Flats South PV 230kV relayed &amp; CA Flats SS CB-2212 failed to clear fault; Morro Bay-CA Flats SS 230kV relayed out of section, did not test; CA Flats SS-Gates 230kV relayed out of section, tested OK; on the trouble CA Flats SS-CA Flats North PV 230kV &amp; CA Flats SS #1-230kV bus de-energized; MOM CA Flats SS #2-230kV bus; SUS CA Flats North PV &amp; CA Flats South PV; weather clear; 1815 CA Flats SS #1-230kV bus returned to service; 1816 MB-CA Flats SS returned to service; 1817 CA Flats SS-CA Flats North PV returned to service restoring CA Flats North PV; B-G fault 46 mi from Morro Bay at CA Flats SS, +/-1 mi; B-G fault 22 mi from Gates at CA Flats SS, +/-1 mi; apparent IPP trouble on CA Flats South PV equipment, but investigation continues; System Protection prepared CAP ER=115388550</t>
  </si>
  <si>
    <t>INT-11542b</t>
  </si>
  <si>
    <t>CA Flats SS</t>
  </si>
  <si>
    <t>INT-11542a</t>
  </si>
  <si>
    <t>Relayed - 11/14/18, 1549 WheelerRidge-Tejon, Tejon-Lebec, Weedpatch-SanBernard &amp; SanBernard-Tejon 70kV de-energized during routine scheduled test program; 1549 WR-Tejon, Weedpatch-SB &amp; SB-Tejon restored; MOM Tecuya, SanBernard (CEMO=272), Tejon (1,178), Orion &amp; Arvin (2,967); SUS Rose, Pacific Pipeline, Grapevine, Castaic &amp; Lebec; 1604 Tejon-Lebec returned to service restoring Rose, Pacific Pipeline, Grapevine, Castaic &amp; Lebec; CAP ER=115348002</t>
  </si>
  <si>
    <t>INT-11543d</t>
  </si>
  <si>
    <t>INT-11543b</t>
  </si>
  <si>
    <t>INT-11543c</t>
  </si>
  <si>
    <t>INT-11543a</t>
  </si>
  <si>
    <t xml:space="preserve">Forced - 11/15/18, 1537 Exchequer-Mariposa 70kV open-ended after Exchequer PH CB-22 forced out to repair control valve; no customers interrupted; 11/16/18, 1339 Exchequer CB-22 returned to service, line normal </t>
  </si>
  <si>
    <t>T18-016339</t>
  </si>
  <si>
    <t xml:space="preserve">Relayed - 11/17/18, 1043 Nicolaus-Wilkins Slough relayed, tested OK; MOM District 1001 Metering &amp; District 1500; weather clear; multi-terminal line, A-G fault 2.4 mi from Dist 1500 Tap toward Dist 1500 near 002/044 or 1.6 mi from Dist 1500 Tap toward Dist 2047 near 19/326, +/-1 mi; </t>
  </si>
  <si>
    <t>INT-11545</t>
  </si>
  <si>
    <t>Forced - 11/19/18, 0904 to 1120 Caribou-PlumasJct (Elizabethtown to E-Quincy) forced out to replace pole 015/014 &amp; anchors on pole 014/014 due to fire damage</t>
  </si>
  <si>
    <t>T18-016263</t>
  </si>
  <si>
    <t>Relayed - 11/19/18, 0913 Martin-East Grand 115kV relayed, tested OK; no customers interrupted; weather clear; A-G fault 2.0 mi from Martin near 002/016, +/-1 mi; patrol found insulators tracking at structure 1/16</t>
  </si>
  <si>
    <t>INT-11546</t>
  </si>
  <si>
    <t>002/016</t>
  </si>
  <si>
    <t>Scheduled - 11/19/18, 1038 to 1322 Diablo-Midway #2-500kV removed from service for Midway CB-912 Test Program; no customers interrupted</t>
  </si>
  <si>
    <t>T18-016272</t>
  </si>
  <si>
    <t>Relayed - 11/20/18, 0622 Tesla-Newark #2-230kV relayed, tested OK; no customers interrupted; weather clear; reclosing has been disabled on this line for wildfire safety until fault location can be determined for patrol; B-G fault 2.8 mi from Tesla at ADCC tap near tower 2/18, +/-1 mi; patrol found dirty insulators on line side of Paterson Pass SW-373; line subsequently cleared for emergency hot wash</t>
  </si>
  <si>
    <t>INT-11547</t>
  </si>
  <si>
    <t>Relayed - 11/20/18, 1008 Geysers#7-EagleRock relayed, did not test due to auto reclosing being disabled for wildfire safety; on the trouble Geysers #7 &amp; #8 separated; no customers interrupted; weather clear; no fault locating relays installed on line; 1410 line returned to service restoring Geysers #7 &amp; #8 (offline) after patrol found nothing; CAP ER=115403839</t>
  </si>
  <si>
    <t>INT-11549</t>
  </si>
  <si>
    <t>Relayed - 11/20/18, 1645 LiveOak-KernOil relayed, tested OK; Kern Oil-Dexzel de-energized on the trouble; Kern Oil-Witco open-ended after KernOil CBs 112, 122, 152 &amp; 1432 tripped out of section (bus sect 'E' in abnormal config due to scheduled reconductor work, see T-AFW #T18-014510); MOM Poso Mountain (CEMO=187), Vedder (offline), Oxy Kern Front, Dexzel (offline) &amp; Kern Oil (13,049); weather clear; A-G fault 3.5 mi from Oxy-Kern front 115kV tap twd Poso Mtn near 005/063, +/-3 mi; customer owned streetlight pole fell into customer (Vedder) facility; CAP ER=115409238</t>
  </si>
  <si>
    <t>INT-11550b</t>
  </si>
  <si>
    <t>INT-11550c</t>
  </si>
  <si>
    <t>INT-11550a</t>
  </si>
  <si>
    <t>005/063</t>
  </si>
  <si>
    <t>Forced - 11/20/18, 2133 to 2214 Tesla-Newark #2 forced out to perform dead wash due to dirty insulators; no customers interrupted</t>
  </si>
  <si>
    <t>T18-016414</t>
  </si>
  <si>
    <t>Relayed - 11/21/18, 0846 MeadowLane 115/21kV BK1 relayed, did not test; Clayton-ML &amp; Lakewood-ML-Clayton open-ended at ML, ML 115kV bus sections D, E, F, #2 &amp; #3-115/21kV xfmrs de-energized; SUS MeadowLane (CESO=26,024; CMIN=2,619,321); rain (1st heavy rain of season); 1044 Lakewood-ML-Clayton &amp; ML 115kV bus sections D, E &amp; F energized restoring #1, #2 &amp; #3-115/21kV xfmrs after isolating flashed insulators on 2104 circuit; 1045 Clayton-ML returned to service; CAP ER=115404990</t>
  </si>
  <si>
    <t>INT-11551a</t>
  </si>
  <si>
    <t>INT-11551b</t>
  </si>
  <si>
    <t>Forced - 11/21/18, 1036 to 1038 Cottonwood-Glenn open-ended after Glenn CB-232 forced out to troubleshoot SCADA control; no customers interrupted</t>
  </si>
  <si>
    <t>T18-016424</t>
  </si>
  <si>
    <t xml:space="preserve">Forced - 11/21/18, 1434 Atwater-Cressey forced out to replace burnt pole 005/015 (pole fire at 12kV level); no customers interrupted; 11/22/18, 0153 line returned to service CAP ER=115408383 </t>
  </si>
  <si>
    <t>T18-016449</t>
  </si>
  <si>
    <t xml:space="preserve">Relayed - 11/21/18, 1957 &amp; 2220 Livingston-LivingstonJct relayed, tested OK; MOM Livingston #2-70/12kV xfmr (CEMO=0); rain; B-C fault 2.9 mi from Livingston Jct twd Livingston near 19/2, +/-3 mi; ground patrol found flashed insulators at pole 18/15 </t>
  </si>
  <si>
    <t>INT-11554</t>
  </si>
  <si>
    <t>019/002</t>
  </si>
  <si>
    <t>Relayed - 11/21/18, 2037 Merced-MercedFalls relayed, tested NG; no customers interrupted; rain; B-G fault 12.6 mi from Merced twd Merced Falls near 12/7, +/-2 mi; 11/22/18, 0145 line returned to service after no trouble found; line relayed again 2 days later, patrol found flashed insulators at pole 13/14</t>
  </si>
  <si>
    <t>INT-11555</t>
  </si>
  <si>
    <t>012/007</t>
  </si>
  <si>
    <t xml:space="preserve">Relayed - 11/21/18, 1957 &amp; 2220 Livingston-LivingstonJct relayed, tested OK; MOM Livingston #2-70/12kV xfmr (CEMO=500+); rain; B-C fault 2.9 mi from Livingston Jct twd Livingston near 19/2, +/-3 mi; ground patrol found flashed insulators at pole 18/15 </t>
  </si>
  <si>
    <t>INT-11556</t>
  </si>
  <si>
    <t>Relayed - 11/21/18, 2230 Olive SS-Smyrna relayed, did not test; Corcoran-OliveSS &amp; OliveSS-WhiteRiver de-energized; SUS Alpaugh (CESO=866; CMIN=14,722), Quebec, Alpaugh-N (offline), Alpaugh-S (offline), WhiteRiver-W (offline), WhiteRiver PV (offline), Atwell-W (offline) &amp; Atwell Island (offline); rain; C-G fault 2.1 mi from Smyrna near 64/489, +/-3 mi; 2245 Corcoran-OliveSS (Corcoran to Alpaugh-N Jct) manually tested OK restoring Alpaugh &amp; Quebec; 2319 Olive SS-Smyrna manually tested OK restoring Atwell-W &amp; Atwell Island; 2326 OliveSS-WhiteRiver manually tested OK restoring WhiteRiver PV &amp; WhiteRiver-W; 2331 Corcoran-OliveSS (Alpaugh-N Jct-OliveSS) manually tested OK restoring Alpaugh-N &amp; Alpaugh-S; 2339 Corcoran-OliveSS returned to service normal; ground patrol found flashed insulators at tower 66/513; tag already in queue for location 66/513 on a lighting event couple months ago, dirt with rain on this event, tramp tower</t>
  </si>
  <si>
    <t>INT-11557a</t>
  </si>
  <si>
    <t>INT-11557b</t>
  </si>
  <si>
    <t>064/489</t>
  </si>
  <si>
    <t>Relayed - 11/22/18, 0147 Lakeville #2 relayed, tested NG; SUS Petaluma 'A' (CESO=1,244; CMIN=12,440); rain; A-B-C fault 7.9 mi from Lakeville twd Novato Jct near A007/146, +/-1.0 mi; 0157 Cotati to PetalumaA tested OK restoring Pet 'A'; 0452 LakevilleJct-NovatoJct cleared to effect repairs due to car pole; 11/23/18, 1646 line returned to service after poles A007/138, A007/139 &amp; A007/140 were replaced; CAP ER=115408533</t>
  </si>
  <si>
    <t>INT-11564</t>
  </si>
  <si>
    <t>A07/146</t>
  </si>
  <si>
    <t>Relayed - 11/22/18, 0215 Vaca-Vacaville-Jameson-NTower &amp; Vaca-Vacaville-Cordelia 115kV lines relayed, did not test due to auto-reclosing disabled for wildfire mitigation; SUS Vacaville (CESO=23,583; CMIN=141,498), Hale &amp; Cordelia (3,996; 23,976); MOM Jameson (CEMO=9,176) &amp; Cordelia (4,017); lightning, rain; B-C fault 8.34 mi from Vaca Dixon twd Hale Tap near 008/060, +/-1.0 mi; Vaca-Vacaville-Cordelia is a multi-terminal line, A-B fault 4.32 mi from Vaca Dixon twd Vacaville near A004/034 or 4.32 mi from Vaca Dixon twd Cordelia near 004/033, +/-1.0 mi; 0221 Vaca-Vacaville-Jameson-NTower manually tested OK restoring Vacaville &amp; Hale; 0220 Vaca-Vacaville-Cordelia manually tested OK restoring Cordelia; air patrol 2 mi either side of fault location found nothing</t>
  </si>
  <si>
    <t>INT-11563</t>
  </si>
  <si>
    <t>004/033</t>
  </si>
  <si>
    <t>INT-11562</t>
  </si>
  <si>
    <t>008/060</t>
  </si>
  <si>
    <t>Relayed - 11/22/18, 1453 Clay-Martell relayed, did not test due to auto-reclosing disabled for wildfire mitigation; MOM MuleCreek, Ione (790) &amp; Oleta (2,731); rain; 1500 line manually tested OK restoring Mule Creek, Ione &amp; Oleta; B-G fault 5.5 mi from Martell twd Oleta near pole 31/471, +/-2 mi; patrol found no cause, no damage</t>
  </si>
  <si>
    <t>INT-11569</t>
  </si>
  <si>
    <t>031/471</t>
  </si>
  <si>
    <t xml:space="preserve">Relayed - 11/23/18, 1318 Merced-Merced Falls relayed, tested OK; no customers interrupted; rain; B-G fault 12.9 mi from Merced twd MF near 12/11, +/-3 mi; ground patrol found flashed insulators at pole 13/14 </t>
  </si>
  <si>
    <t>INT-11570</t>
  </si>
  <si>
    <t>Forced - 11/23/18, 2019 Vierra-Tracy-Kasson (Tracy to Kasson) forced out to repair pole 1/17 damaged by car; no customers interrupted; 11/24/18, 0139 Vierra-Tracy-Kasson returned to service normal after crews stubbed pole 1/17</t>
  </si>
  <si>
    <t>T18-016466</t>
  </si>
  <si>
    <t>Relayed - 11/24/18, 0513 Mendo-Willits-Ft Bragg relayed, tested NG; no customers interrupted; weather cloudy; B-C fault 19.87 mi from Willits twd Mendocino near 022/006, +/-2.0 mi; 11/25/18, 0209 line returned to service after removal of downed tree &amp; repair to damaged conductor between poles 22/1 &amp; 22/2; CAP ER=115408535</t>
  </si>
  <si>
    <t>INT-11571</t>
  </si>
  <si>
    <t>Relayed - 11/24/18, 0639 San Mateo-HillsdaleJct relayed, did not test due to auto reclosing disabled for wildfire mitigation; SUS Beresford (CESO=3,711; CMIN=48,243) &amp; Hillsdale (4,494; 58,422); fog; 0645 line manually tested OK restoring Beresford &amp; Hillsdale; A-B-C fault 0.7 mi from SM near 000/013, +/-1.0 mi; patrol found flashed insulators at 0/7</t>
  </si>
  <si>
    <t>INT-11572</t>
  </si>
  <si>
    <t>000/013</t>
  </si>
  <si>
    <t>Relayed - 11/24/18, 0931 Newark-Ames#3 relayed, tested OK; no customers interrupted; weather clear; C-G fault 4.2 mi from Newark near 003/028, +/-1 mi; patrol found no cause, no damage</t>
  </si>
  <si>
    <t>INT-11573</t>
  </si>
  <si>
    <t>003/028</t>
  </si>
  <si>
    <t>Relayed - 11/25/18, 0956 Exchequer-Yosemite relayed, tested OK; MOM BearValley (CEMO=2,510), IndianFlat (608), Yosemite, ArchRock &amp; SaxonCreek; weather clear; multi-terminal line, B-G fault 27.4 mi from Exchequer PH (10.7 mi from SaxonCreek twd IndianFlat) near 33/183 or 0.1 mi from Mariposa (end of line to N/O CB-62) near 7/19, +/-2 mi; patrol found no cause, no damage</t>
  </si>
  <si>
    <t>INT-11574</t>
  </si>
  <si>
    <t>033/183</t>
  </si>
  <si>
    <t>Forced - 11/26/18, 1003 to 1841 Caribou #2 (Spanish Creek to GraysFlat) forced out to replace damaged structure 020/006; no customers interrupted</t>
  </si>
  <si>
    <t>T18-016481</t>
  </si>
  <si>
    <t>Scheduled - 11/26/18, 1216 Vaca-Tesla 500kV removed from service to remove Jumpers from Vaca-Dixon SC2 jack bus to switches 641, 643, 645 and the line tuner to prep for removal and rebuild in place of Vaca-Dixon SC2; no additional COI limitations; scheduled return 11/30; 11/30/18, 2001 Vaca-Tesla 500kV line returned to service</t>
  </si>
  <si>
    <t>T18-010001</t>
  </si>
  <si>
    <t>Relayed - 11/26/18, 1303 Brighton-GrandIsland#2 relayed, tested OK; no customers interrupted; weather clear; C-G fault 10.38 mi from Brighton near 10/81, +/-0.5 mi; CREW DRIPPED PAINT AT TWR 10/81, no damage to facilities</t>
  </si>
  <si>
    <t>INT-11577</t>
  </si>
  <si>
    <t>010/081</t>
  </si>
  <si>
    <t>Scheduled - 11/27/18, 0954 MLPP 500/230kV BK-9 removed from service for relay &amp; functional testing of devices 211T-T9, 551T/51TT-T9, 587A-T9, 587B-T9, 63-T9 ABC, SP (compliance work); scheduled return 11/29; 11/29/18, 1450 BK9 returned to service</t>
  </si>
  <si>
    <t>T18-011412</t>
  </si>
  <si>
    <t>Forced - 11/27/18, 1444 to 2018 Kingsburg-Lemoore (Hanford SS to Lemoore) forced out to re-frame pole 001/000 due to pole fire caused by Mylar balloon contact; no customers interrupted</t>
  </si>
  <si>
    <t>T18-016529</t>
  </si>
  <si>
    <t>Forced - 11/27/18, 1508 to 1705 Caribou #2 (Spanish Creek section) forced out to re-insulate &amp; re-frame pole ;000/001 tracking to nearby fence; SUS Spanish Creek (CESO=918; CMIN=107,406) due abnormal back tie configuration; rain; CAP ER=115414191</t>
  </si>
  <si>
    <t>T18-016509</t>
  </si>
  <si>
    <t>Forced - 11/27/18, 1517 to 2136 Bellota-Cottle 230kV open ended after Bellota #2-230kV bus sect E &amp; Bellota CB-430 forced out to repair NG drop on t-tap; no customers interrupted</t>
  </si>
  <si>
    <t>T18-016504</t>
  </si>
  <si>
    <t>Relayed – 11/28/18, 0505 LB-Gates #1-500kV relayed; LOS BANOS CB-932 DID NOT CLOSE ON AUTOS, WAS MANUALLY CLOSED AT 0508 (System Protection investigating); no customers interrupted; rain; B-G fault 16.2 mi from LB tower 16/069, +/-0.5 mi; patrol found flashed bells at 16/69; CAP ER=114238628 (found incorrect set 'B' relay operations)</t>
  </si>
  <si>
    <t>INT-11578</t>
  </si>
  <si>
    <t>016/069</t>
  </si>
  <si>
    <t>Forced - 11/28/18, 0714 HC#1-Westwood (HallsFlat to Bogard) forced out to open flying bells "ABC" at 19/375 &amp; 34/658 to replace/repair poles 019/382, 020/386, 020/391, 020/392, 020/393, 020/394, 020/395, 020/397, 020/402, 021/413, 022/427, 025/485, 025/486, 027/523, 027/530, 029/563, 030/576, 030/578, 030/582, 032/615, 032/628, 032/629, 032/631, 033/633, 033/637, 033/641, 033/642; SUS Mega PH (offline), HallsFlat &amp; Bogard (CESO=9; CMIN=6,408); 0805 HC#1 to Halls Flat Jct energized restoring Mega PH; 1126 Halls Flat restored; customers to remain out until Caribou-TM returns to service; 12/02/18, 1207 line restored</t>
  </si>
  <si>
    <t>T18-016485</t>
  </si>
  <si>
    <t>Forced - 11/28/18, 0747 to 1903 FtBragg-Elk (Big River to Elk) forced out to remove tree leaning on conductors between 11/9-10; no customers interrupted</t>
  </si>
  <si>
    <t>T18-016534</t>
  </si>
  <si>
    <t xml:space="preserve">Relayed - 11/28/18, 1114 WestPt-ValleySprings relayed, tested OK; WestPt PH separated on the trouble; MOM West Point (CEMO=4,758), Pine Grove (5,766) &amp; Electra (2,567); rain; multi-terminal line  A-G fault 19 mi from VS near pole 2/61 at PineGrove or 21 mi from VS near pole 0/1 at West Point, +/-3 mi; caused by avian contact (crow) on high side of SW-75 </t>
  </si>
  <si>
    <t>INT-11580</t>
  </si>
  <si>
    <t>002/061</t>
  </si>
  <si>
    <t>Relayed - 11/28/18, 1354 Kifer-FMC relayed, did not test as designed; no customers interrupted; A-G fault 3.9 mi from Kifer near 013/088, +/-0.5 mi; 1718 line returned to service after line patrol confirmed avian contact at structure 014/097, no damage to facilities</t>
  </si>
  <si>
    <t>INT-11583</t>
  </si>
  <si>
    <t>013/088</t>
  </si>
  <si>
    <t>Relayed - 11/28/18, 2318, 2342, 2344 &amp; 2346 Ignacio-San Rafael #3-115kV relayed, tested OK; MOM Las Gallinas; rain; A-B fault 2.7 mi from Ignacio toward San Rafael near 002/050, +/-1 mi; follow up from Protection: A-B fault 0.05 mi from San Rafael towards Las Gallinas near structure 008/160 (right outside San Rafael Sub), +/-0.5 mi; line relayed again at 2349 &amp; was then restored next day at 1259 after reframe of pole 8/159; CAP ER=115442018 &amp; 115443851 (automatics)</t>
  </si>
  <si>
    <t>INT-11584</t>
  </si>
  <si>
    <t>INT-11585</t>
  </si>
  <si>
    <t>INT-11586</t>
  </si>
  <si>
    <t>INT-11587</t>
  </si>
  <si>
    <t>INT-11588</t>
  </si>
  <si>
    <t xml:space="preserve">Relayed - 11/29/18, 0034 Glenn #2 relayed, tested NG; SUS Hamilton 'A' (CESO=1,094; CMIN=97,366) &amp; Jacinto (1,087; 16,305); rain; 0048 Glenn to HamiltonJct manually tested NG; 0051 Rice to HamiltonJct returned to service restoring Jacinto; no SCADA at Hamilton 'A'; B-C fault 2.35 mi from GLENN near 002/044, +/-1 mi; 0205 HamiltonJct to Hamilton 'A' returned to service restoring Hamilton'A'; 0453 to 0711 Glenn to Hamilton 'A' cleared to repair floating center phase conductor on pole 002/042; CAP Event Report=115421538 &amp; 115443851 (automatics) </t>
  </si>
  <si>
    <t>INT-11589</t>
  </si>
  <si>
    <t>Relayed - 11/29/18, 0252 RioOso-Lincoln open ended after Lincoln CB-112 tripped, reclosed by autos; on the trouble SPI-Lincoln cogen separated; no customers interrupted; rain; B-C fault 11.23 mi from Rio Oso toward SPI Lincoln near 000/008 (SW-145), +/-0.5 mi; SPI LINCOLN RPTS CAUSED BY ITS LINES PHASE TO PHASE</t>
  </si>
  <si>
    <t>INT-11590</t>
  </si>
  <si>
    <t>Relayed - 11/29/18, 0332 Tulucay-Vaca 230kV relayed, tested OK; no customers interrupted; rain; B-G fault 15 mi from Vaca-Dixon near 015/072, +/-1.5 mi; patrol found no cause, no damage</t>
  </si>
  <si>
    <t>INT-11591</t>
  </si>
  <si>
    <t>015/072</t>
  </si>
  <si>
    <t>ETL.7858</t>
  </si>
  <si>
    <t>SALADO-CROW CREEK SW STA</t>
  </si>
  <si>
    <t>Relayed - 11/29/18, 0444 Salado-CrowCreekSS relayed, tested OK; MOM Covanta cogen (offline); rain; A-C fault 1.4 mi from Salado near 001/006, +/-1 mi; car drove thru down guys at pole 1/0</t>
  </si>
  <si>
    <t>INT-11592</t>
  </si>
  <si>
    <t>Relayed - 11/29/18, 0634 Ignacio-MareIsland #1-115kV relayed, tested OK; MOM Jamison Canyon Pumps, Mare Island &amp; Carquinez (CEMO=6,837); wind, rain; B-G fault 8.4 mi from Ignacio towards MI near 007/056, +/-1.5 mi; patrol found no cause, no damage</t>
  </si>
  <si>
    <t>INT-11593</t>
  </si>
  <si>
    <t xml:space="preserve">Relayed - 11/29/18, 1124 Glenn#2 relayed, tested OK. MOM Hamilton 'A' (CEMO=1,094) &amp; Jacinto (1,085); rain; A-G fault 9.43 mi from Glenn near 008/173, +/-3 mi; patrol found bird nest at base of pole 006/118 </t>
  </si>
  <si>
    <t>INT-11594</t>
  </si>
  <si>
    <t>008/173</t>
  </si>
  <si>
    <t>Relayed - 11/29/18, 1220 Centerville-TM-Oroville 60kV relayed, tested OK; MOM Clark Road (CEMO=1,296); rain; A-B-G fault 1.2 mi from Clark Rd towards Centerville PH near 008/163, +/-2 mi; air patrol found no cause, no damage</t>
  </si>
  <si>
    <t>INT-11595</t>
  </si>
  <si>
    <t>008/163</t>
  </si>
  <si>
    <t>Relayed - 11/29/18, 1425 Stanislaus-MelonesSS-Riverbank Jct 115kV relayed, tested OK; no customers interrupted; weather rain, wind; C-G fault 5.5 mi from Melones PH tower 5/31, +/-1.5 mi; patrol found no cause, no damage</t>
  </si>
  <si>
    <t>INT-11596</t>
  </si>
  <si>
    <t>Relayed - 12/01/18, 0544 Herdlyn-Balfour relayed, tested OK; MOM Middle River (CEMO=247), Westside &amp; McDonald Island; rain; multi-terminal line, B-C fault 1.4 mi from Middle River near pole 5/106 or 0 mi from Bixler or Balfour SW-37 at substation, +/-1 mi; patrol found no cause, no damage</t>
  </si>
  <si>
    <t>INT-11601</t>
  </si>
  <si>
    <t>005/106</t>
  </si>
  <si>
    <t>Relayed - 12/01/18, 1203 Atwater-Livingston-Merced 115kV relayed, tested OK; no customers interrupted; rain; multi-terminal line, A-B-G fault 3.4 mi from Livingston near 017/015 or 2 mi from Merced near 002/002, +/- 3 mi; ground patrol found 2 locations w/ flashed insulators, i.e., 18/1 &amp; 18/0, will be addressed through LCN process</t>
  </si>
  <si>
    <t>INT-11603</t>
  </si>
  <si>
    <t>017/015</t>
  </si>
  <si>
    <t>Forced - 12/03/18, 0633 to 1406 Fulton-Calistoga (St Helena to Dunbar) forced out to repair downed ED conductor at pole -015/006; no customers interrupted</t>
  </si>
  <si>
    <t>T18-016635</t>
  </si>
  <si>
    <t>Scheduled - 12/03/18, 0701 to 1607 RM-Cottonwood #3-230kV removed from service to re-insulate towers R01/17, 51/448, 54/482; no additional COI limitations</t>
  </si>
  <si>
    <t>T18-014891</t>
  </si>
  <si>
    <t>Relayed - 12/04/18, 0636 Cabrillo-SantaYnezSS 115kV relayed, did not test due to auto-reclosing disabled for wildfire risk mitigation; SUS Buellton (CESO=4,502; CMIN=420,161); weather clear; C-G fault 2.8 mi from Cabrillo near 12/102, +/-2.0 mi; 0810 Buellton 115kV tap manually tested OK restoring Buellton; 0947 Cabrillo to Santa Ynez manually tested OK after no trouble found on ground &amp; air patrols; 0954 line returned to service normal; CAP ER=115446752</t>
  </si>
  <si>
    <t>INT-11606</t>
  </si>
  <si>
    <t>012/102</t>
  </si>
  <si>
    <t>Forced - 12/04/18, 1537 to 2145 Tesla 500/230kV BK-2 forced out for CB-292 test program; no customers interrupted</t>
  </si>
  <si>
    <t>T18-016670</t>
  </si>
  <si>
    <t>Scheduled - 12/05/18, 0842 Midway-Whirlwind 500kV removed from service for SCE work; due to existing outage to Midway CB-742, Midway 500/230kV BK-12 open-ended on its high side; scheduled return 12/06; 12/06/18, 1735 Midway-Whirlwind &amp; Midway BK-12 returned to service</t>
  </si>
  <si>
    <t>T18-014959a</t>
  </si>
  <si>
    <t>T18-014959b</t>
  </si>
  <si>
    <t>Forced - 12/05/18, 0710 to 1830 Colgate-Allegheny (Pike City to Allegheny) forced out to replace NG pole 23/629</t>
  </si>
  <si>
    <t>T18-016657</t>
  </si>
  <si>
    <t>Scheduled - 12/05/18, 1031 Gates-Midway 500kV removed from service to COMPLETE NEW GATES SC3 CONTROLLER SCHEME; scheduled return 12/07; 12/07/18, 2010 Gates-Midway returned to service</t>
  </si>
  <si>
    <t>T18-007659</t>
  </si>
  <si>
    <t xml:space="preserve">Relayed - 12/06/18, 1727 Divide-Cabrillo #2 relayed, tested NG; MOM City of Lompoc; SUS Purisima (CESO=2,367; CMIN=42,913) &amp; Manville; rain; A-G fault 7.0 mi from Divide near 11/142 Lompoc Jct, +/-4 mi; 2044 line manually tested OK restoring Purisima &amp; Manville; 2116 City #2-115kV tap cleared to repair ET-WD between poles 1/19-20 caused by fallen eucalyptus tree; 12/07/18, 0052 City of Lompoc #2 tap returned to service; 0843 City of Lompoc returned to its normal source; CAP ER=115468006 </t>
  </si>
  <si>
    <t>INT-11610</t>
  </si>
  <si>
    <t>011/142</t>
  </si>
  <si>
    <t>Forced - 12/07/18, 0539 Parkway-Moraga 230kV forced out per O.E. recommendation for Vaca Dixon CB-462 scheduled work; no customers interrupted; ETOR 12/13</t>
  </si>
  <si>
    <t>T18-016721</t>
  </si>
  <si>
    <t>Relayed - 12/07/18, 0745 Arco-Tulare Lake relayed, tested NG; SUS Lost Hills, Badger Hill &amp; Las Perillas; weather clear; multi-terminal line, A-B evolved to A-B-G fault 0.2 mi from Badger Hill Jct twd Las Perillas Jct near 4/70 or 0.18 mi from Badger Hill Jct twd Badger Hill (along Badger Hill Tap) near 0/2 or 0.35 mi from Lost Hills twd Lost Hills Jct (along Lost Hills Tap) near 2/31, +/-2 mi (some fault impedance &amp; abnormal system configuration at time of fault, so accuracy might be low); 1018 Arco to Lost Hills Jct  manually tested OK restoring Lost Hills; 1044 Lost Hills Jct to Las Perillas Jct cleared to repair 2 phases of ET-WD between 4/67-68; 1619 line returned to service restoring Badger Hill &amp; Las Perillas; CAP ER=115476935</t>
  </si>
  <si>
    <t>INT-11611</t>
  </si>
  <si>
    <t>004/070</t>
  </si>
  <si>
    <t>Forced - 12/07/18, 0948 to 1349 Garberville-Laytonville open-ended after Garberville SVC forced out to replace switch motor on SW-85; no customers interrupted</t>
  </si>
  <si>
    <t>T18-016691</t>
  </si>
  <si>
    <t>Relayed - 12/07/18, 1633 Brighton-Bellota 230kV relayed, tested OK; no customers interrupted; weather clear; B-G fault 23.3 mi from Bellota near 046/312, +/- 1 mi; patrolled 45/304 to 47/320 &amp; found no cause</t>
  </si>
  <si>
    <t>INT-11613</t>
  </si>
  <si>
    <t>046/312</t>
  </si>
  <si>
    <t>Relayed - 12/08/18, 0826 West Point-Valley Springs relayed, tested OK; West Point PH separated on the trouble; MOM West Point (CEMO=2,976), Pine Grove (5,773) &amp; Electra (2,567); weather clear; multi-terminal line, A-G fault 2.17 mi from West Point near pole 01/027 or 0.97 mi from Pine Grove near pole 01/037, +/-2 mi; 1056 West Point PH paralleled; patrol found broken down guy &amp; flashed bells at 1/15</t>
  </si>
  <si>
    <t>INT-11616</t>
  </si>
  <si>
    <t>001/027</t>
  </si>
  <si>
    <t>Relayed - 12/08/18, 1925 StocktonA-Weber #3 relayed, tested OK; MOM East Stockton (CEMO=4,276), West Lane (5,853), Oak Park (550) &amp; Sumiden Wire; weather clear; A-B-C fault 0.87 mi from Hazelton Jct twd N-Street SW-57 near pole A001/047, +/-1 mi; DSO reports a Mylar balloon made contact at A002/75; balloon no longer a threat &amp; no damage found</t>
  </si>
  <si>
    <t>INT-11618</t>
  </si>
  <si>
    <t>A01/047</t>
  </si>
  <si>
    <t>Relayed - 12/09/18, 0051 &amp; 0817 SchulteSS-Kasson-Manteca 115kV relayed, tested OK; no customers interrupted; foggage; A-G fault 0 mi from SchulteSS near tower 007/054A, +/-2 mi (for both faults); DO TMAN FORTUNE RPTS ARCING AT 15400 ALTAMOUNT PASS RD, TRACY</t>
  </si>
  <si>
    <t>INT-11619</t>
  </si>
  <si>
    <t>007/54A</t>
  </si>
  <si>
    <t>Relayed - 12/09/18, 0051 &amp; 0817 SchulteSS-Kasson-Manteca 115kV relayed, tested OK; no customers interrupted; foggage; A-G fault 0 mi from SchulteSS near tower 007/054A, +/-2 mi (for both faults); DO TMAN FORTUNE RPTS ARCING AT 15400 ALTAMOUNT PASS RD, TRACY; line forced out next day to replace flashed insulators at 7/55</t>
  </si>
  <si>
    <t>INT-11620</t>
  </si>
  <si>
    <t>Forced - 12/09/18, 2351 Rock Creek-Poe 230kV de-energized for voltage control; 12/10/18, 0716 Rock Creek-Poe energized</t>
  </si>
  <si>
    <t>Relayed - 12/10/18, 0648 Kings River-Sanger-Reedley 115kV relayed, tested OK; Kings River PH separated on the trouble; MOM Rainbow (CEMO=4,368); fog; 0708 Kings River PH paralleled; C-G fault 3.0 mi from Reedley near 010/006, +/-1 mi; ground patrol found flash insulators at pole 10/01; LCN created to replace</t>
  </si>
  <si>
    <t>INT-11621</t>
  </si>
  <si>
    <t>Forced - 12/10/18, 0854 to 1329 SchulteSS-Kasson-Manteca 115kV (SchulteSS to Kasson JCT) forced out to replace flashed bells at structure 7/55; no customers interrupted, line had relayed, tested OK 2x yesterday</t>
  </si>
  <si>
    <t>T18-016752</t>
  </si>
  <si>
    <t>Forced - 12/10/18, 0957 to 1225 Glenn #4 forced out to repair broken bolt securing a guy wire at tower 6/140; no customers interrupted</t>
  </si>
  <si>
    <t>T18-016755</t>
  </si>
  <si>
    <t>Scheduled - 12/10/18, 1428 Los Banos-Midway #2-500kV removed from service TO COMPLETE NEW GATES SC2 &amp; SC4 CONTROLLER SCHEME, ENERGIZE, TEST &amp; RELEASE FOR SERVICE ; scheduled return 12/13; 12/13/18, 1721 LB-Midway #2 returned to service</t>
  </si>
  <si>
    <t>T18-007657</t>
  </si>
  <si>
    <t>Forced - 12/10/18, 1647 to 1909 King City-Coburn #2 (King City to Coburn JCT) forced out to repair frayed conductor between poles 003/053-054; no customers interrupted</t>
  </si>
  <si>
    <t>T18-016772</t>
  </si>
  <si>
    <t>Scheduled - 12/11/18, 0740 to 1831 Moss Landing-Los Banos 500kV removed from service to REINSULATE TOWER</t>
  </si>
  <si>
    <t>T18-014840</t>
  </si>
  <si>
    <t>Forced - 12/11/18, 0802 Sycamore Creek-Notre Dame-Table Mountain 115kV (Sycamore Creek to Notre Dame Jct) forced out to replace pole 18/166; no customers interrupted; 12/12/18, 1858 line returned to service</t>
  </si>
  <si>
    <t>T18-016761</t>
  </si>
  <si>
    <t>BK2_Cottonwood</t>
  </si>
  <si>
    <t xml:space="preserve">Forced - 12/11/18, 1306 to 1941 Cottonwood #2-230/60kV transformer open-ended on high side after Cottonwood CB-522 forced out to repair hydraulic leak; no customer interrupted; CAP ER=115483328 </t>
  </si>
  <si>
    <t>T18-016781</t>
  </si>
  <si>
    <t>Relayed - 12/12/18, 0652 Cortina #4 relayed, tested OK; MOM Maxwell (CEMO=1,179) &amp; Rice (1,310); weather clear; B-G fault 13.7 mi from Cortina near 13/221, +/-1 mi; patrol found no cause, no damage</t>
  </si>
  <si>
    <t>INT-11625</t>
  </si>
  <si>
    <t>013/221</t>
  </si>
  <si>
    <t>Forced - 12/12/18, 0802 to 1053 Lakeville #2 (Lakeville Jct to Novato Jct) forced out to repair burnt open jumper at A002/060; no customers interrupted</t>
  </si>
  <si>
    <t>T18-016790</t>
  </si>
  <si>
    <t>Relayed - 12/12/18, 1015 Livermore 60/12kV BK-1 relayed, did not test; on the trouble 60kV bus sections "D", "E" &amp; 60/12kV BK-2 de-energized; Livermore-Las Positas &amp; Radum-Livermore 60kV open-ended at Livermore; SUS Livermore BK-1 (CESO=2,374; CMIN=175,243); MOM Livermore BK-2; weather clear; 1230 Livermore BK-1 isolated; 1233 Livermore 60kV bus sect D energized, Livermore-Las Positas &amp; Radum-Livermore returned to normal; squirrel contact on Livermore between 12kV bus &amp; BK-1 regulator; CAP ER=115504221</t>
  </si>
  <si>
    <t>INT-11627a</t>
  </si>
  <si>
    <t>INT-11627b</t>
  </si>
  <si>
    <t>Relayed - 12/12/18, 1023 Kingsburg-Corcoran #1-115kV relayed, tested OK; on the trouble Corcoran 115kV bus sections D, E, F &amp; transfer bus, Corcoran #1 &amp; #2-70kV busses, #1-115/70kV xfmr, Corcoran-OliveSS, Kingsburg-WaukenaSS, WaukenaSS-Corcoran, WaukenaSS-CorcoranPV, OliveSS-WhiteRiver, OliveSS-Smyrna, Smyrna-Pond Road 115kV, Corcoran-Angiola &amp; Corcoran-Guernsey 70kV de-energized; SUS Alpaugh (CESO=945; CMIN=46305), Quebec, Alpaugh-N, Alpaugh-S, WhiteRiver-W, WhiteRiver PV, Atwell-W &amp; Atwell Island, Boswell, Boswell Tomato Plant, Angiola (239; 26,826), Corcoran PV, Corcoran PV-W, Smyrna (752; 38,352) &amp; Pond Rd; MOM Corcoran &amp; FreshWater; weather clear; B-G fault 22.4  mi from Kingsburg near 033/242 (Start patrol from Freshwater), +/-2 mi; 1109 Corcoran bus sect E &amp; F energized; 1112 Corcoran #1-115/70kV xfmr manually tested NG; 1113 Corcoran-OliveSS, OliveSS-WhiteRiver, OliveSS-Smyrna, Smyrna-Pond Road energized restoring Alpaugh, Quebec, Smyrna, Alpaugh-N, Alpaugh-S, WhiteRiver-W, WhiteRiver PV, Atwell-W, Atwell Island &amp; Pond Road; 1131 Corcoran 115kV transfer bus energized; 1158 WaukenaSS-Corcoran energized; 1204 WaukenaSS-CorcoranPV energized restoring Corcoran PV &amp; Corcoran PV-W; 1254 Corcoran #1-115/70kV xfmr energized; 1300 Corcoran #1-70kV bus energized; 1302 Corcoran #2-70kV bus &amp; Corcoran-Guernsey energized; 1308 Corcoran-Angiola energized restoring Boswell, Boswell Tomato Plant &amp; Angiola; CAP ER=115508880</t>
  </si>
  <si>
    <t>INT-11628a</t>
  </si>
  <si>
    <t>033/242</t>
  </si>
  <si>
    <t>Relayed - 12/12/18, 1023 Kingsburg-Corcoran #1-115kV relayed, tested OK; see "Comments" for this line regarding how the outage affected other circuits; CAP ER=11550880</t>
  </si>
  <si>
    <t>INT-11628b</t>
  </si>
  <si>
    <t>INT-11628c</t>
  </si>
  <si>
    <t>INT-11628d</t>
  </si>
  <si>
    <t>INT-11628e</t>
  </si>
  <si>
    <t>INT-11628f</t>
  </si>
  <si>
    <t>INT-11628g</t>
  </si>
  <si>
    <t>Forced - 12/12/18, 1024 Kingsburg-WaukenaSS-115kV de-energized for voltage control; ETOR 12/14/18</t>
  </si>
  <si>
    <t>T18-016811</t>
  </si>
  <si>
    <t>Forced - 12/13/18, 0846 to 1954 Whisman-Mountain View 115kV open-ended after Ames CB-382 forced out to repair NG ferrules on protection relay wiring; no customers interrupted</t>
  </si>
  <si>
    <t>T18-016815</t>
  </si>
  <si>
    <t>Relayed - 12/13/18, 0911 Kingsburg-Corcoran #1-115kV relayed, tested OK; on the trouble Corcoran 115kV bus sects E, F &amp; transfer bus, 70kV bus #1, &amp; #2, #1-115/70kV transformer, Corcoran-OliveSS, Kingsburg-WaukenaSS, Waukena-Corcoran, Waukena-Corcoran PV, OliveSS-WhiteRiver, OliveSS-Smyrna, Smyrna-PondRoad 115kV, Corcoran-Angiola &amp; Corcoran-Guernsey 70kV de-energized; SUS Alpaugh, Quebec, Alpaugh-N, Alpaugh-S, WhiteRiver-W, WhiteRiver PV, Atwell-W &amp; Atwell Island, Boswell, Boswell Tomato Plant, Angiola, Corcoran PV, Corcoran PV-W, Smyrna &amp; Pond Road; MOM Corcoran 115kV bus sect D, Corcoran Irrigation PV, City of Corcoran &amp; FreshWater; 0915 Corcoran 115kV bus sects E &amp; F &amp; transfer bus returned to service; 0917 Corcoran-Olive SS, Waukena-Corcoran, OliveSS-WhiteRiver, Corcoran #1-115/70kV xfmr, Corcoran #1-70kV bus, Corcoran #2-70kV bus, Corcoran-Angiola &amp; Corcoran-Guernsey returned to service restoring Alpaugh, Quebec, Alpaugh-N, Alpaugh-S, WhiteRiver-W, WhiteRiver PV, Boswell, Boswell Tomato Plant &amp; Angiola; 0919 Olive SS-Smyrna &amp; Smyrna-Pond Rd returned to service restoring Smyrna, Pond Road, Atwell-W &amp; Atwell Island; 1007 Waukena-Corcoran PV returned to service restoring Corcoran PV, Corcoran PV-W; CAP ER=115508604</t>
  </si>
  <si>
    <t>INT-11633a</t>
  </si>
  <si>
    <t>Relayed - 12/12/18, 1023 Kingsburg-Corcoran #1-115kV relayed, tested OK; see "Comments" for this line regarding how the outage affected other circuits; CAP ER=115508604</t>
  </si>
  <si>
    <t>INT-11633b</t>
  </si>
  <si>
    <t>INT-11633c</t>
  </si>
  <si>
    <t>INT-11633d</t>
  </si>
  <si>
    <t>INT-11633e</t>
  </si>
  <si>
    <t>INT-11633f</t>
  </si>
  <si>
    <t>Forced - 12/13/18, 1441 to 1449 Watsonville-Salinas (Salinas to Lagunitas) de-energized to remove Mylar balloons at 024/300; no customers interrupted</t>
  </si>
  <si>
    <t>T18-004032z</t>
  </si>
  <si>
    <t>Forced - 12/13/18, 1454 to 2233 Kingsburg-WaukenaSS 115kV forced out in conjunction with emergency non-test on Kingsburg-Corcoran #1-115kV line to repair sagging conductor between common structures 027/196-197; no customers interrupted; CAP ER=115508604</t>
  </si>
  <si>
    <t>T18-016831</t>
  </si>
  <si>
    <t>Relayed - 12/14/18, 0827 Trinity-Maple Creek relayed, tested NG; SUS Big Bar, Grouse Creek, Big Creek generator (offline), Hyampom &amp; Ridge Cabin; weather cloudy; 0849 Trinity to Big Bar manually tested OK restoring Big Bar; C-A fault 0.1 mi from Maple Creek near 053/008, +/-1 mi; 1047 Maple Creek to Big Bar Jct manually tested OK restoring Grouse Creek, Big Creek (offline), Hyampom &amp; Ridge Cabin after no trouble found; 1052 line restored normal; limb on the line from high winds; target location structure 54/1; CAP ER=115523090</t>
  </si>
  <si>
    <t>INT-11635</t>
  </si>
  <si>
    <t>053/008</t>
  </si>
  <si>
    <t>Relayed - 12/14/18, 0833 Humboldt Bay-Rio Dell Jct 60kV relayed, tested OK; MOM Eel River (CEMO=3,050) &amp; Newburg (6,640); rain; evolving fault from C-G to C-A 3.5 mi from Humboldt Bay near 005/007, +/-1.0 mi; patrol found broken tree top at 4/10, no conductor damage initially reported, however line was forced out later in day at 2153 to repair frayed conductor between 4/9-10; CAP ER=115523845</t>
  </si>
  <si>
    <t>INT-11636</t>
  </si>
  <si>
    <t>Relayed - 12/14/18, 0921 Humboldt Bay-Humboldt #1-60kV relayed, tested NG; no customers interrupted; rain; multi-terminal line, B-C fault 2.1 mi from Humboldt near 05/13 or 0.1 mi from Harris SS near 000/009 (SW-15), +/-1.0 mi; 1834 line returned to service after crew removed tree from 006/002</t>
  </si>
  <si>
    <t>INT-11637</t>
  </si>
  <si>
    <t>005/013</t>
  </si>
  <si>
    <t>Forced - 12/14/18, 1005 to 1725 Sobrante-'R' #2-115kV open-ended after Richmond 'R' CB-182 forced out to repair DC control wiring; no customers interrupted</t>
  </si>
  <si>
    <t>T18-016842</t>
  </si>
  <si>
    <t>Relayed - 12/14/18, 1209 Rio Dell Jct-Bridgeville 60kV relayed, tested NG; SUS Carlotta (jCESO=1,110; CMIN=8,880) &amp; Humboldt Redwood; rain; 1217 Rio Dell Jct to Carlotta manually tested OK restoring Carlotta &amp; Humboldt Redwood; C-A fault 8.8 mi from Bridgeville near 31/007, +/-1.0 mi; 1708 section returned to service after patrol +/- 5 miles of fault location found no trouble; 1712 line returned to service normal</t>
  </si>
  <si>
    <t>INT-11638</t>
  </si>
  <si>
    <t>031/007</t>
  </si>
  <si>
    <t>Relayed - 12/14/18, 1254 Hat Creek #1-Westwood 60kV relayed, tested OK; on the trouble Mega Hat Creek separated; MOM Bogard (CEMO=9) &amp; Halls Flat; rain; 1515 Mega Hat Creek paralleled; B-C fault 1.5 mi from Mega Jct (Old name: Lost Creek Junction) near structure 012/232 or 1.5 mi on Mega Jct tap toward the Generation (old name: Lost Creek Tap) near a structure not available in GIS, +/-2 mi; patrol found no cause, but snow offloading was most likely cause</t>
  </si>
  <si>
    <t>INT-11639</t>
  </si>
  <si>
    <t>012/232</t>
  </si>
  <si>
    <t>Relayed - 12/14/18, 1359 Pit #3 PH 230/11kV transformer relayed, did not test; during scheduled work by Power Gen at Pit #3 PH; on the trouble Pit PH #3-230kV bus de-energized, Pit #3-Pit #1 &amp; Pit #3-CarberrySS 230kV open-ended at Pit #3 PH &amp; Pit PH #3 units #1 &amp; #2 separated; SUS Pit #3 PH (CESO=24; CMIN=4,464); rain; 1614 Pit #3-CarberrySS returned to service restoring Pit #3 PH 230kV bus; 1616 Pit #3-Pit #1 returned to service; per Pit PH #3 Hydro Operator request, Pit #3 PH isolated w/ its 230kV/11kV transformer high side SW-275 to investigate apparent WPE on its system; CAP ER=115586461</t>
  </si>
  <si>
    <t>INT-11640a</t>
  </si>
  <si>
    <t>INT-11640b</t>
  </si>
  <si>
    <t>Forced - 12/14/18, 2005 to 2341 Caribou #2-60kV (Keddie to Blackhawk) forced out to repair leaning pole 2/17; no customers interrupted; CAP ER=115510780</t>
  </si>
  <si>
    <t>T18-016856</t>
  </si>
  <si>
    <t>Forced - 12/14/18, 2153 to 2341 Humboldt Bay-Rio Dell Jct 60kV (Humboldt Bay to Eel River) forced out to repair frayed conductor between 4/9-10; no customers interrupted; line had relayed, tested OK yesterday at 0833; CAP ER=115523845</t>
  </si>
  <si>
    <t>T18-016857</t>
  </si>
  <si>
    <t>Relayed - 12/15/18, 1719 Soledad #1-60kV relayed, tested NG; SUS Gonzales (CESO=3,118; CMIN=292,083); weather clear; 1832 Gonzales restored via alt source; 2022 Spence Jct to 9th Street Jct cleared to replace 11/217 due to car pole; 12/16/18, 1249 line returned to service; CAP ER=115524107</t>
  </si>
  <si>
    <t>INT-11644</t>
  </si>
  <si>
    <t>Forced - 12/15/18, 1802 Wilson-Oro Loma 115kV de-energized for safety due to reported car pole at 19/11; SUS El Nido (CESO=1,611; CMIN=155,286), Oro Loma BK-3 (2; 1,025), &amp; Teresina PV. 1932 Wilson to El Nido Jct energized restoring El Nido; 2112 El Nido Jct to Oro Loma cleared to replace pole 19/11; 12/16/18, 0224 line returned to service</t>
  </si>
  <si>
    <t>T18-016865</t>
  </si>
  <si>
    <t xml:space="preserve">Scheduled - 12/17/18, 0603 Gates 500/230kV BK-11 removed from service to PERFORM ANNUAL OVERHAUL ON 1301/2, 1302/2, 1303/2, 1304/2 AND INSTALL NEW SHOCK ABSORBER; scheduled return 12/21; 12/21/18, 2332 Gates BK-11 returned to service </t>
  </si>
  <si>
    <t>T18-014550</t>
  </si>
  <si>
    <t>Scheduled - 12/17/18, 0725 to 1852 RM 500/230kV BK-1 removed from service for 6 YEAR RELAY TESTING</t>
  </si>
  <si>
    <t>T18-015792</t>
  </si>
  <si>
    <t>Forced - 12/17/18, 1158 to 1216 Pit #3-CarberrySS &amp; Pit#3-Pit#1 230kV open-ended after Pit#3 PH 230kV bus forced out for Hydro to close high side of bank SW-275 dead; no customers interrupted</t>
  </si>
  <si>
    <t>T18-016872</t>
  </si>
  <si>
    <t>Relayed - 12/17/18, 1318 Coburn-Oil Fields #2-60kV relayed, did not test due to auto-reclosing disabled for wildfire mitigation; SUS San Ardo (CESO=89; CMIN=1,513); weather clear; 1337 line manually tested OK, San Ardo restored; B-G fault 2.41 mi from Oilfields toward Coburn near 028/379, +/-2 mi (also patrol Texaco Tap); patrolled 2 miles either side of fault location &amp; Texaco Tap with no cause or damage found</t>
  </si>
  <si>
    <t>INT-11646</t>
  </si>
  <si>
    <t>028/379</t>
  </si>
  <si>
    <t>Forced - 12/17/18, 1427 Garberville-Laytonville 60kV forced out to replace imminently failing poles 35/2, 54/5 &amp; 54/8; SUS Kekawaka Cogen (offline); 12/20/18, 1711 line returned to service</t>
  </si>
  <si>
    <t>T18-016879</t>
  </si>
  <si>
    <t>Scheduled - 12/18/18, 0724 to 1837 RM 500/230kV BK-1 removed from service for 6 YEAR RELAY TESTING</t>
  </si>
  <si>
    <t>T18-015793</t>
  </si>
  <si>
    <t>Forced - 12/18/18, 2039 RM-TM#2-500kV forced out to repair jumper at TWR 50/218; no customers interrupted; no loading or voltage issues; 12/19/18, 0611 RM-TM#2 returned to service; COI available for 4,550MW n2s &amp; 3,675MW s2n (no change); CAP ER=115591465</t>
  </si>
  <si>
    <t>T18-016898</t>
  </si>
  <si>
    <t>Forced - 12/19/18, 0636 Livermore-Las Positas 60kV open ended after Livermore CB-42 open for Las Positas-Newark 230kV outage mitigation; 12/20/18, 0620 Las Positas-Newark restored</t>
  </si>
  <si>
    <t>T18-014919</t>
  </si>
  <si>
    <t>Scheduled - 12/19/18, 0749 to 1746 RM 500/230kV BK-1 removed from service for 6 YEAR RELAY TESTING</t>
  </si>
  <si>
    <t>T18-015875</t>
  </si>
  <si>
    <t>DONNELLS-MI-WUK</t>
  </si>
  <si>
    <t>Relayed - 12/19/18, 0838 Mi-Wuk-Curtis &amp; Donnells-Mi-Wuk 115kV de-energized after Donnells PH tripped during scheduled switching to accommodate work at Curtis sub; SUS Sierra Pacific Sonora SPI (offline), Curtis #1-115/17kV transformer (CESO=17,036; CMIN=204,432) &amp; Mi-Wuk (7,555; 113,325); 0849 Curtis 115kV bus energized; 0850 Curtis #1-115/17kV transformer restored; 0853 Mi-Wuk-Curtis &amp; Donnells-Mi-Wuk energized restoring Sierra Pacific Sonora SPI &amp; Miwuk; 1016 Donnells PH paralleled; CAP ER=115545681</t>
  </si>
  <si>
    <t>INT-1165xa</t>
  </si>
  <si>
    <t>MI-WUK-CURTIS</t>
  </si>
  <si>
    <t>INT-1165xb</t>
  </si>
  <si>
    <t>Forced - 12/19/18, 0854 to 1038 Midway-Taft 115kV open ended after Midway CB-312 manually opened to close NG Taft SW-197; no customers interrupted</t>
  </si>
  <si>
    <t>T18-016911</t>
  </si>
  <si>
    <t>Scheduled - 12/19/18, 1013 Midway-Vincent #1-500kV &amp; Midway 500/230kV BK-11 removed from service - CAISO tracking Midway-Vincent #1 500kV line outage under SCE OMS; scheduled return 12/21; 12/21/18, 1527 Midway BK-11 returned to service; 12/21/18, 1552 Midway-Vincent #1 returned to service</t>
  </si>
  <si>
    <t>T18-016892</t>
  </si>
  <si>
    <t>Relayed - 12/19/18, 1041 Mi-Wuk-Curtis &amp; Donnells-Mi-Wuk 115kV de-energized after Donnells PH tripped during scheduled switching; MOM Sierra Pacific Sonora SPI (offline), Curtis #1-115/17kV transformer (CEMO=17,036) &amp; Mi-Wuk (7,556); 1042 Curtis 115kV bus energized restoring Curtis #1-115/17kV transformer; 1044 Mi-Wuk-Curtis &amp; Donnells-Mi-Wuk energized restoring Sierra Pacific Sonora SPI &amp; Miwuk; CAP ER=115545681</t>
  </si>
  <si>
    <t>INT-1165xc</t>
  </si>
  <si>
    <t>INT-1165xd</t>
  </si>
  <si>
    <t>Relayed - 12/20/18, 0709 Dixon Landing-McKee 115kV relayed, tested OK; SUS Mabury #2-115/12kV xfmr (0 customers); MOM Mabury (13,745) &amp; Las Plumas (BART); weather clear; C-G fault 0.5 mi from Dixon Landing near 004/035, +/-0.75 mi; 1615 Mabury #2-115/12kV transformer energized; ground patrol found nothing, routine air patrol scheduled shortly</t>
  </si>
  <si>
    <t>INT-11652</t>
  </si>
  <si>
    <t>Relayed - 12/20/18, 0726 Drum-Rio Oso #2-115kV relayed, tested OK; MOM Brunswick #2 &amp; #3-115/12kV transformers (CEMO=21,495); weather clear; A-G fault 7.8 mi from Halsey Jct toward Rio Oso near 030/218, +/-1 mi; flashed insulators found at structure 36/261, no dead bird found, but buzzards were in the area &amp; customer reported seeing the flash</t>
  </si>
  <si>
    <t>INT-11653</t>
  </si>
  <si>
    <t>030/218</t>
  </si>
  <si>
    <t>Forced - 12/20/18, 2351 Tulucay-Napa #2-60kV forced out to repair 003/012 due to car pole; 12/21/18, 1408 line returned to service</t>
  </si>
  <si>
    <t>T18-016939</t>
  </si>
  <si>
    <t>Scheduled - 12/20/18, 0741 TM-Tesla 500kV removed from service to CONNECT DROPS FROM TABLE MT-TESLA LINE TO NEW SC 4 BANK TO PLACE INTO SERVICE; no additional COI limitation; scheduled return 12/29; 12/29/18, 1633 TM-Tesla 500kV &amp; series CAP BK#4 at Table returned to service after successful test program</t>
  </si>
  <si>
    <t>T18-016689</t>
  </si>
  <si>
    <t>Forced - 12/21/18, 1425 to 1733 Tulucay-Napa #1-60kV forced out to repair failing pin at structure T01/08; no customers interrupted</t>
  </si>
  <si>
    <t>T18-016945</t>
  </si>
  <si>
    <t>Relayed - 12/22/18, 2244 Metcalf-Monta Vista #3-230kV relayed, tested OK; no customers interrupted; weather overcast; C-G fault 4.0 mi from Metcalf near 003/023, +/-1.5 mi; patrol found flashed bells at 4/24</t>
  </si>
  <si>
    <t>INT-11659</t>
  </si>
  <si>
    <t>003/023</t>
  </si>
  <si>
    <t>Relayed - 12/24/18, 1346 Fort Ross-Gualala 60kV relayed, tested NG; MOM Gualala (CEMO=3,746); SUS Annapolis (CESO=232; CMIN=26,448); rain; A-B fault 12.8 mi from FR toward Annapolis near 41/008, +/-1.0 mi; 1540 Gualala to Annapolis energized restoring Annapolis; 1716 line restored after removing tree limb on conductor between 041/005-006; CAP ER=115609145</t>
  </si>
  <si>
    <t>INT-11660</t>
  </si>
  <si>
    <t>041/008</t>
  </si>
  <si>
    <t>Relayed - 12/25/18, 0955 Trinity-Maple Creek relayed, tested NG; 0959 Trinity to Big Bar manually tested OK; MOM Big Bar; SUS Grouse Creek, Big Creek (offline), Hyampom &amp; Ridge Cabin; weather clear; B-G fault 23.5 mi from Trinity toward Maple Creek near 23/002, +/-3 mi; 1225 Maple Creek to Grouse Creek tested OK restoring Grouse Creek Big Creek, Hyampom &amp; Ridge Cabin; 1406 to 2247 Big Bar to Corral Bottom cleared to repair ET-WD at 23/0; 2326 line returned to normal service; possible gunshot conductor, sample sent to ATS for review; CAP ER=115596545</t>
  </si>
  <si>
    <t>INT-11661</t>
  </si>
  <si>
    <t xml:space="preserve">Forced - 12/27/18, 1108 to 1238 Bridgeville-Cottonwood 115kV forced out to replace poles 3/30B &amp; 3/30C; no customers interrupted[ CAP ER=115605621 </t>
  </si>
  <si>
    <t>T18-016974</t>
  </si>
  <si>
    <t>Relayed - 12/27/18, 1142 KingCity 60kV main bus relayed, did not test as designed; on the trouble KingCity-Coburn#2 relayed, did not test due to re-close disabled for wildfire mitigation; KingCity-Coburn#1 open ended at King City; SUS KingCity; weather clear; C-G fault @ King City 60kV bus; 1400 #1 ckt returned normal restoring King City; 1415 #2 ckt energized to open King City CB-42; ATS solicited to conduct RCA in conjunction w/ manufacturer as King City CB-42 is a brand new 60kV, 31.5kV MEPPi 70SFMT-32F, installed in 2017 &amp; still under warranty; no ETOR; CAP ER=115601475</t>
  </si>
  <si>
    <t>INT-11662a</t>
  </si>
  <si>
    <t>King City CB42</t>
  </si>
  <si>
    <t>Relayed - 12/27/18, 1142 KingCity 60kV main bus relayed, did not test as designed; on the trouble KingCity-Coburn#2 relayed, did not test due to re-close disabled for wildfire mitigation; KingCity-Coburn#1 open ended at King City; SUS KingCity; weather clear; C-G fault @ King City 60kV bus; 1400 #1 ckt returned normal restoring King City; 1415 #2 ckt energized to open King City CB-42; ATS solicited to conduct RCA in conjunction w/ manufacturer as King City CB-42 is a brand new 60kV, 31.5kV MEPPi 70SFMT-32F, installed in 2017 &amp; still under warranty; no ETOR; Update 01/09/19 - two bushings on same phase flashed over from external faults - inside components CB42 are safe &amp; in good condition; will check SF6 gas integrity, repair or replace bushings, test the breaker &amp; place CB42 back in service; CAP ER=115601475</t>
  </si>
  <si>
    <t>INT-11662b</t>
  </si>
  <si>
    <t xml:space="preserve">Forced - 12/27/18, 1256 Biola-Glass-Madera &amp; Borden-Glass 70kV open-ended after Glass CBs 12 &amp; 22 forced out to isolate Glass 70kV tap per customer request; no customers interrupted; 12/29/18, 1440 Glass 70kV bus returned to service </t>
  </si>
  <si>
    <t>T18-01697a</t>
  </si>
  <si>
    <t xml:space="preserve">Forced - 12/27/18, 1256 Biola-Glass-Madera &amp; Borden-Glass 70kV open-ended after Glass CBs 12 &amp; 22 forced out to isolate Glass 70kV tap per customer request; no customers interrupted; 12/28/18, xxxx lines returned to service normal </t>
  </si>
  <si>
    <t>T18-01697b</t>
  </si>
  <si>
    <t>Relayed - 12/29/18, 0857 Meadow Lane #3-115/21kV transformer relayed, did not test by design after car pole on Meadow Lane 2108 (ILIS 18-0111036); SUS Meadow Lane #3-115/21kV transformer (CESO=5,947; CMIN=258,729); MOM Meadow Lane #1 &amp; #2 transformers; on the trouble Clayton-Meadow Lane 115kV remained open ended at Meadow Lane; weather clear; 1012 Meadow Lane #3-115/21kV transformer returned to service; CAP ER=115611144</t>
  </si>
  <si>
    <t>INT-11663</t>
  </si>
  <si>
    <t>Forced - 12/29/18, 1147 to 1530 Colgate-Smartville #2-60kV forced out to replace NG butterfly clamp at pole 3/45; no customers interrupted</t>
  </si>
  <si>
    <t>T18-016991</t>
  </si>
  <si>
    <t>Forced - 12/30/18, 1008 to 2052 Coleman-Red Bluff 60kV forced out to replace NG poles A017/252 &amp; A016/251 &amp; repair NG ties; no customers interrupted</t>
  </si>
  <si>
    <t>T18-016998</t>
  </si>
  <si>
    <t>Relayed - 12/30/18, 1241 Essex Jct-Orick 60kV relayed, tested OK; MOM Trinidad (CEMO=1,490), Big Lagoon (148) &amp; Orick (357); weather clear; B-C fault 3.2 mi from Essex Jct toward Orick near 003/004, +/-1.0 mi; broken tree limbs found under structure 3/0</t>
  </si>
  <si>
    <t>INT-11664</t>
  </si>
  <si>
    <t>Relayed - 12/31/18, 0114 Salinas-Fort Ord #1-60kV relayed, tested OK; MOM Boronda (CEMO=864); weather clear; A-C fault 0.33 mi from Fort Ord near 9/6, +/-1.0 mi; patrol found fresh flash marks from some external contact (unknown exactly what) on 2 of 3 phases at 009/005</t>
  </si>
  <si>
    <t>INT-11665</t>
  </si>
  <si>
    <t>Relayed -- 01/01/19 , 1417; see Comments for Smyrna-Semitropic-Midway; this line &amp; others relayed coincidentally due to operational constraints in area as addressed in CAP ER=115637465; also apparent problem w/ SCADA at Olive SS delayed restoration</t>
  </si>
  <si>
    <t>INT-11671b</t>
  </si>
  <si>
    <t>INT-11671c</t>
  </si>
  <si>
    <t>Relayed - 01/01/19, 1417 Smyrna-Semitropic-Midway 115kV relayed, tested NG; on the trouble &amp; ongoing operational constraints in area (i.e., radial feed from Midway to open Corcoran CB-42, only alt source is from McCall) Olive SS-Smyrna, Smyrna-Pond Road, Olive SS-White River &amp; Corcoran-Olive SS 115kV lines de-energized; White River PV, White River-W, Atwell-W, Atwell Island &amp; Quebec separated; SUS Ganso (CESO=419; CMIN=52,431), Smyrna (752; 70,648) &amp; Alpaugh (946; 31,218), Alpaugh-N &amp; Pond Road; weather clear; 1446 Corcoran-OliveSS energized restoring Alpaugh, Alpaugh-N &amp; Quebec; 1550 Alpaugh-N Jct to Olive SS energized; 1553 Olive SS to Smyrna energized restoring Smyrna, Atwell-W &amp; Atwell Island; 1602 Olive SS-White River energized restoring White River-W &amp; White River PV; 1624 Midway to Ganso energized restoring Ganso; C-G fault 1.4 mi from Smyrna near 68/525, +/-4 mi; 1702 Smyrna-Pond Road energized restoring Pond Road; 1845 Smyrna to Semitropic Jct cleared to repair sagging conductor between 67/514-515; 01/03/19, 1913 Smyrna-Semitropic-Midway (Smyrna to Semitropic Jct) returned to service normal; possible SCADA problem at Olive SS may have delayed restoration - CAP ER=115637465</t>
  </si>
  <si>
    <t>INT-11671a</t>
  </si>
  <si>
    <t>068/525</t>
  </si>
  <si>
    <t>Forced - 01/02/19, 0819 to 1749 Del Monte-Viejo 60kV (Viejo to Hatton) forced out to repair damaged pole 003/066 due to car pole incident; no customers interrupted</t>
  </si>
  <si>
    <t>T19-002468</t>
  </si>
  <si>
    <t>Emergency Forced Outage</t>
  </si>
  <si>
    <t>Relayed - 01/03/19, 1000 RM-TM #1-500kV relayed, did not test by design; no customers interrupted; weather clear; COI limited to 3,000MW n2s &amp; 3,200MW s2n; per System Protection no fault at time of line trip - investigating set 'C' line relay sending false trip signal; air patrol of entire line found no problems; 1755 line returned to service after line set 'C' relay c/out for troubleshooting by System Protection; line to be removed from service 01/07/19 for relay replacement (entire line package will be upgraded) - this GE D60 relay has reached "end-of-life" 3 days prior to its scheduled replacement; CAP ER=115639887</t>
  </si>
  <si>
    <t>INT-11673</t>
  </si>
  <si>
    <t>Relayed - 01/03/19, 1502 Monta Vista-Los Gatos 60kV relayed, tested OK; MOM Los Gatos (CEMO=9,305); weather cloudy; A-G fault 2.0 mi from Monta Vista near 001/038, +/-0.5 mi; ground patrol found no cause, no damage; per ILIS 19-0004236 there was a coincident outage on the Stelling 1110 that resulted in a sustained outage to 5,117 customers for an average of 66 minutes (CMIN=336,289) - no cause identified in ILIS report</t>
  </si>
  <si>
    <t>INT-11675</t>
  </si>
  <si>
    <t>001/038</t>
  </si>
  <si>
    <t>Forced - 01/04/19, 1731 to 2105 Trinity-Maple Creek 60kV (Trinity to Big Bar Jct) forced out to repair frayed conductor at 003/001; no customers interrupted; CAP ER=115647940</t>
  </si>
  <si>
    <t>T19-002667</t>
  </si>
  <si>
    <t xml:space="preserve">Relayed - 01/05/19, 0603 Panoche-Oro Loma 115kV relayed, tested NG; SUS Hammonds (CESO=436; CMIN=50,942), De Francesco, Westlands #1 RA PP, Oxford, San Luis #3 &amp; San Luis #5; weather clear; 0802 Panoche to Hammonds energized restoring Hammonds; A-B fault 13.8 mi from Panoche near 0013/002 (De Francesco Tap between SW 127 &amp; SW 129), +/-2 mi; 1133 San Luis #5 Tap cleared to re-tension wires slapping together between 1/16-17 on San Luis #5 Tap; 1147 Panoche to Hammonds de-energized to facilitate switching to return Hammonds to De Francesco &amp; Panoche to San Luis #3 sections; 1151 Panoche to Hammonds re-energized restoring De Francesco, Westlands #1 RA PP, Oxford &amp; San Luis #3; MOM Hammonds (CEMO=354); 1445 San Luis #5 Tap returned to service restoring San Luis #5; CAP ER=115647577 </t>
  </si>
  <si>
    <t>INT-11679</t>
  </si>
  <si>
    <t>013/002</t>
  </si>
  <si>
    <t>Relayed - 01/05/19, 0831 Bridgeville-Garberville 60kV relayed, tested NG; 0834 Bridgeville to Fruitland manually tested OK; 0835 Garberville to Fort Seward manually tested OK; MOM Fruitland (CEMO=1,151) &amp; Fort Seward (337); rain; Fruitland to Fort Seward remains out, all customers restored; TLINE engaged, ETA 1.5 hrs for personnel to begin patrol; multi-terminal line, A-B evolved to A-B-C fault 16.1 mi from Garberville near 019/009 or 18.7 mi from Bridgeville near 018/009, +/-2 mi; 0835 to 1107 Fruitland Jct to Fort Seward cleared to remove tree branch between poles 19/7-8; CAP ER=115647996</t>
  </si>
  <si>
    <t>INT-11680</t>
  </si>
  <si>
    <t>019/009</t>
  </si>
  <si>
    <t>Relayed - 01/05/19, 1204 Hat Creek #1-Westwood 60kV relayed, tested OK; Mega Hydro separated on trouble; MOM Bogard (CEMO=9) &amp; Halls Flat; rain; B-C fault 5.6 mi from Mega Tap toward Halls Flat Tap near 15/300, +/-1.0 mi; 1206 Mega paralleled; patrol found ice buildup between structures 14/270-271 &amp; suspect unloading of ice/snow caused line to relay</t>
  </si>
  <si>
    <t>INT-11681</t>
  </si>
  <si>
    <t>015/300</t>
  </si>
  <si>
    <t>Relayed - 01/05/19, 1223 &amp; 1247 Callendar SS-Mesa 115kV relayed, tested OK; no customers interrupted; rain; A-C fault 2. 9 mi from Callendar SS near 2/49, +/-1.0 mi; line relayed, did not test a few mins later at 1254, and was returned to service at 1551 after removing eucalyptus bark from 1/23</t>
  </si>
  <si>
    <t>INT-11683</t>
  </si>
  <si>
    <t>INT-11684</t>
  </si>
  <si>
    <t>Relayed - 01/05/19, 1254 Callendar SS-Mesa 115kV relayed, did not test; no customers interrupted, line had earlier relayed, tested OK 2x; rain; A-C fault 2. 9 mi from Callendar SS near 2/49, +/-1.0 mi; 1551 line returned to service after removal of eucalyptus bark from structure 1/23. 1552 line returned normal</t>
  </si>
  <si>
    <t>INT-11685</t>
  </si>
  <si>
    <t>Forced - 01/05/19, 1612 French Meadows-Middle Fork 60kV forced out to repair xarm at pole 3/75; SUS Hell Hole &amp; French Meadows &amp; Hell Hole PHs; 1802 French Meadows-Middle Fork (French Meadows to Pines Road) cleared to repair xarm at 3/75; 01/06/19, 0025 French Meadows-Middle Fork (French Meadows to Pines Road) returned to service</t>
  </si>
  <si>
    <t>T19-002699</t>
  </si>
  <si>
    <t>Relayed - 01/05/19, 1613 Konocti-Eagle Rock 60kV relayed, tested OK; due to ongoing clearance to reconductor Fulton-Calistoga causing Calistoga CB-42 to be set up as open, Konocti 60kV bus sections 'D', 'E', 'F', Middletown-Konocti 60kV, Clear Lake-Konocti 60kV &amp; Fulton-Calistoga 60kV (Middletown to Calistoga) de-energized; 1614 Konocti 60kV bus sections, Middletown-Konocti &amp; Fulton-Calistoga (Middletown to Calistoga) energized; MOM Konocti (CEMO=4,821), Middletown (4,511) &amp; Calistoga (3,811); Clear Lake-Konocti remains out, no customers out; currently investigating cause for line not automatically restoring; Konocti CB-6012 will not close via SCADA; A-B fault 2.2 mi from Eagle Rock toward Konocti near 002/001, +/-1.0 mi; 1817 Konocti CB-6012 closed after no problems found restoring Clear Lake-Konocti; Protection reports all operated as expected; subsequent patrol by TLINE found no cause, no damage</t>
  </si>
  <si>
    <t>INT-11686b</t>
  </si>
  <si>
    <t>INT-11686c</t>
  </si>
  <si>
    <t>INT-11686a</t>
  </si>
  <si>
    <t>002/001</t>
  </si>
  <si>
    <t>Relayed - 01/06/19, 1726 Vasona-Metcalf 230kV relayed, tested OK but remained open-ended at Metcalf; no customers interrupted; rain; reports of arcing at tower outside of Metcalf; 1808 Vasona CB-252 opened for safety de-energizing line, arcing stopped; A-C-G fault 3.8 mi from Metcalf near 004/018, +/-0.5 mi; found hanging jumper (middle phase) at tower 3/17; 2114 line cleared to make repairs; 01/07/19, 2023 line returned to service; CAP ER=115675907</t>
  </si>
  <si>
    <t>INT-11688</t>
  </si>
  <si>
    <t>004/018</t>
  </si>
  <si>
    <t>Relayed - 01/06/19, 1727 Stockton A-Weber #2-60kV relayed, tested OK; MOM Monarch (CEMO=2,956), Harding (4,578) &amp; Stockton Acres (802); rain; A-B fault 0.1 mi from Harding to Stockton Acres near A05/145, +/-1 mi; patrol found no cause, no damage</t>
  </si>
  <si>
    <t>INT-11687</t>
  </si>
  <si>
    <t>A05/145</t>
  </si>
  <si>
    <t>Relayed - 01/06/19, 1812 Viejo-Hatton section of Del Monte-Viejo relayed, tested OK; Del Monte-Hatton section tested NG; MOM Hatton (CEMO=4,305); SUS Monterey Navy Lab; rain; 1820 Monterey Navy Lab restored; B-G fault 0.1 mi from Viejo  near 6/161, +/-2 mi; 2057 no cause found; 2119 Del Monte-Hatton returned to service &amp; Monterey Navy Lab switched back to its normal source</t>
  </si>
  <si>
    <t>INT-11689</t>
  </si>
  <si>
    <t>006/161</t>
  </si>
  <si>
    <t>Relayed - 01/06/19, 1820 &amp; 1900 Melones SS-Racetrack 115kV relayed, tested OK; MOM Racetrack (CEMO=4,195); rain; C-G faults 8.1 mi from Melones SS near 007/015, +/-2 mi; patrol found no cause, no damage</t>
  </si>
  <si>
    <t>INT-11690</t>
  </si>
  <si>
    <t>007/015</t>
  </si>
  <si>
    <t>INT-11691</t>
  </si>
  <si>
    <t>Relayed - 01/06/19, 1924 Sutter Home SS-Stagg 60kV relayed, tested OK; MOM Terminous (CEMO=532), Constellation &amp; Sutter Home Winery; rain; C-G fault 0.9 mi from Stagg Jct toward Stockton Acres near A01/028, +/-1.0 mi; patrol found no cause, no damage</t>
  </si>
  <si>
    <t>INT-11696</t>
  </si>
  <si>
    <t>A01/028</t>
  </si>
  <si>
    <t>Relayed - 01/06/19, 1926 &amp; 1931 Weber-Mormon Jct 60kV relayed, tested OK; MOM Mormon (CEMO=3,866) &amp; Linden (2,253); rain; multi-terminal line, A-B-C &amp; A-B-G faults 3.1 mi from Mormon Jct toward Linden near 011/196 or 3.6 mi from Mormon Jct toward E-Stockton SW-17 near A011/206, +/-1 mi; found leaning/ broken pole A09/165; 2214 E-Stockton Jct-Mormon Jct cleared to make repairs; no customers interrupted; 01/07/19, 0420 Weber-Mormon Jct (E-Stockton Jct to Mormon Jct) returned to service</t>
  </si>
  <si>
    <t>INT-11694</t>
  </si>
  <si>
    <t>011/096</t>
  </si>
  <si>
    <t>Relayed - 01/06/19, 1929 Rio Oso-Lincoln 115kV open-ended after Lincoln CB-112 opened &amp; closed by automatics; on the trouble SPI Lincoln tripped offline; rain; B-C fault 11.23 mi from Rio Oso (toward SPI Lincoln) near 000/008, near SW-145, +/-1 mi; 2029 SPI Lincoln paralleled</t>
  </si>
  <si>
    <t>INT-11693</t>
  </si>
  <si>
    <t>INT-11695</t>
  </si>
  <si>
    <t>A11/206</t>
  </si>
  <si>
    <t>Relayed - 01/06/19, 2027 Oro Loma-Canal #1-70kV (Canal-Santa Rita) relayed, tested OK; Oro Loma to Santa Rita tested NG; MOM Santa Rita (CEMO=902); SUS Dos Palos (CESO=288; CMIN=51,840); rain; 2050 Oro Loma to Dos Palos section tested OK restoring Dos Palos;; B-C-G, then evolved to A-B-C-G fault 3.60 mi from Dos Palos toward Santa Rita near 012/002, +/-2 mi; 2307 Dos Palos to Santa Rita cleared to repair ET-WD due to failed eucalyptus tree top at 011/004; 01/07/19, 0423 Oro Loma-Canal #1 (Dos Palos to Santa Rita) returned to service; LAST YEAR 2/14/18 WE HAD WIRE DOWN ½ MILE DOWN (POLE 12/8-13/1; CAP ER=115647759</t>
  </si>
  <si>
    <t>INT-11697</t>
  </si>
  <si>
    <t>Relayed - 01/06/19, 2030 Drum-GV-Weimar relayed, tested NG &amp; Weimar #1 de-energized; MOM Weimar (CEMO=2,192), Foresthill (2,667) &amp; Oxbow PH; SUS Bonnie Nook (CESO=1,047; CMIN=147,627), Cape Horn, Shady Glen (2,637; 62,288) &amp; Rollins PH; rain; 2043 Drum to Weimar to Shady Glen tested NG; 2048 Drum to Cape Horn tested OK restoring Bonnie Nook &amp; Cape Horn; 2054 Grass Valley to Shady Glen tested OK restoring Rollins PH &amp; Shady Glen; B-G fault 1.0 mi from Weimar toward Cape Horn near 20/470, +/-1.5 mi; 01/07/19, 1521 line section Cape Horn to Shady Glen returned to service after removal of Weimar 1101 (see ILIS 19-0005518) wrapped into 60kV at structure 18/415</t>
  </si>
  <si>
    <t>INT-11700</t>
  </si>
  <si>
    <t>020/470</t>
  </si>
  <si>
    <t>Relayed - 01/06/19, 2042 Caribou-Westwood 60kV relayed, tested OK; MOM Big Meadows (CEMO=1,245), Hamilton Branch (2,361), Hamilton Branch PP (offline), Chester (1,659) Collins Pine &amp; Mt Lassen Power; rain; C-A fault 8.7 mi from Westwood toward Caribou PH near 012/234, +/-2.0 mi; patrol removed twig --  most likely a precursor to a bird's nest -from structure 9/184</t>
  </si>
  <si>
    <t>INT-11699</t>
  </si>
  <si>
    <t>012/234</t>
  </si>
  <si>
    <t>Relayed - 01/06/19, 2357 Caribou-Westwood 60kV open-ended after Westwood CB-22 opened &amp; closed by automatics; no customers interrupted; rain</t>
  </si>
  <si>
    <t>INT-11699a</t>
  </si>
  <si>
    <t>Forced - 01/07/19, 0306 to 1128 Merced-Merced Falls 70kV forced out to replace leaning/broken pole 010/005 due to high winds; no customers interrupted, no wire down, appears a down guy wire had failed in service most likely due to an unreported external contact; CAP ER=115651047</t>
  </si>
  <si>
    <t>T19-002720</t>
  </si>
  <si>
    <t>Scheduled - 01/07/19, 0531 RM-TM #1-500kV removed from service to REMOVE &amp; REPLACE LINE CCVTs &amp; REPLACE LINE RELAY PACKAGEs ON BOTH ENDS; COI limited to 3,125MW n2s &amp; 3675MW s2n (no change); scheduled return 02/28/19; 03/04/19, 1254 RM-TM #1-500kV returned to service; COI limited to 4,800MW n2s &amp; 3,675MW s2n; from scheduled work on 01/07/19 at 0531</t>
  </si>
  <si>
    <t>T18-007795</t>
  </si>
  <si>
    <t>Relayed - 01/07/19, 0620 Missouri Flat-Gold Hill #2-115kV open-ended after Gold Hill CB-522 tripped, reclosed by automatics &amp; tripped; no customers interrupted; weather cloudy; 0903 Gold Hill CB-522 cleared to troubleshoot; 1131 Gold Hill CB-522 returned to service after clearing DC fault on breaker; CAP ER=115656758</t>
  </si>
  <si>
    <t>INT-11702</t>
  </si>
  <si>
    <t>Scheduled - 01/07/19, 0838 Los Banos-Midway #2-500kV removed from service to GROUND &amp; MAKE AN AIR GAP AT T-TAP (CUT THE BUS AS CLOSE AS POSSIBLE TO THE TEE) CREATING SAFE WORKING DISTANCE TO REPLACE SW-723; scheduled return 01/11/19; 01/11/19, 1347 LB-Midway #2 returned to service</t>
  </si>
  <si>
    <t>T19-000015</t>
  </si>
  <si>
    <t>Relayed - 01/08/19, 0044 Newark-Ames Dist 115kV relayed, did not test by design; no customers interrupted; B-C-G fault 2.0 mi from Newark near 1/14, +/-1 mi; rain; ET-WD &amp; damaged insulators at 10 locations, including wire in bay waters - specifically, center phase down between towers 1/12 &amp; 2/22; 0831 line cleared to effect repairs; ETOR 01/11/19; cause was failed Western Union twist sleeve splice between 1/14-15; 01/10/19, 1708 line returned to service after crew repaired broken insulators; CAP ER=115675959</t>
  </si>
  <si>
    <t>INT-11706</t>
  </si>
  <si>
    <t>Relayed - 01/08/19, 0905 Divide-Cabrillo #1-115kV relayed, tested OK; MOM Surf; rain; A-G fault 1.9 mi from Divide toward Cabrillo near 001/027, +/-1 mi; cause by flashed insulators at pole 1/29 due to avian contamination</t>
  </si>
  <si>
    <t>INT-11707</t>
  </si>
  <si>
    <t>Scheduled - 01/08/19, 1013 Los Banos 500/230kV BK1 removed from service for REACTOR CB OVERHAULS 1301, 1302, 1303, 1304, REACTOR ANNUAL INSPECTIONS (ALL REACTORS) &amp; REPLACE LEAKING O-RING GASKETS ON STATION SERVICE REGULATORS.; scheduled return 01/12; 01/12/19, 1245 LB BK-1 returned to service</t>
  </si>
  <si>
    <t>T19-000193</t>
  </si>
  <si>
    <t xml:space="preserve">Relayed - 01/08/19, 1023 Elk-Gualala 60kV relayed, tested OK, then relayed again &amp; tested NG one minute later; MOM Point Arena (1,098) &amp; Garcia (9). rain; B-G fault 0.8 mi from Point Arena toward Elk near 052/003, +/-1 mi; broken jumper support at 50/8 had let go; CAP ER=115685638 </t>
  </si>
  <si>
    <t>INT-11708a</t>
  </si>
  <si>
    <t>052/003</t>
  </si>
  <si>
    <t xml:space="preserve">Relayed - 01/08/19, 1024 Elk-Gualala 60kV relayed, did not test; SUS Point Arena (CESO=1,098; CMIN=12,078) &amp; Garcia (9; 54); rain; B-G fault 0.8 mi from Point Arena toward Elk near 052/003, +/-1 mi; 1030 Gualala to Point Arena manually tested OK restoring Garcia; 1035 Point Arena restored; patrol found broken insulator &amp; jumper at pole 50/8 (broken jumper support at 50/8 had let go); crew unable to access site due to weather; 1914 Elk to Point Arena cleared to effect repairs; 01/09/19, 1323 line returned to service; CAP ER=115685638 </t>
  </si>
  <si>
    <t>INT-11708b</t>
  </si>
  <si>
    <t xml:space="preserve">Relayed - 01/08/19, 1035 Monte Rio-Fort Ross 60kV relayed, tested OK; Fort Ross-Gualala 60kV de-energized on the trouble; MOM Salmon Creek (CEMO=1,764), Fort Ross (638), Annapolis (232), Gualala (3,551), Garcia (9) &amp; Point Area (1,098); rain; A-B-G fault 0.8 mi from Point Arena toward Elk near 052/003, +/-2.0 mi (Note: Elk-Gualala 60kV fault @ 1023 &amp; 1024 are related to this fault based on Protection analysis); </t>
  </si>
  <si>
    <t>INT-11709b</t>
  </si>
  <si>
    <t xml:space="preserve">Relayed - 01/08/19, 1035 Monte Rio-Fort Ross relayed, tested OK; Fort Ross-Gualala de-energized on the trouble; MOM Salmon Creek (CEMO=1,764), Fort Ross (638), Annapolis (232), Gualala (3,551), Garcia (9) &amp; Point Area (1,098); rain; A-B-G fault 0.8 mi from Point Arena toward Elk near 052/003, +/-2.0 mi (Note: Elk-Gualala 60kV fault @ 1023 &amp; 1024 are related to this fault based on Protection analysis); </t>
  </si>
  <si>
    <t>INT-11709a</t>
  </si>
  <si>
    <t>Forced - 01/08/19, 1147 to 1639 Newark-Ames #3-115kV de-energized for safety to facilitate repairs on Newark-Ames Distribution; no customers interrupted</t>
  </si>
  <si>
    <t>T19-002962</t>
  </si>
  <si>
    <t>Forced - 01/08/19, 1401 to 1706 Colgate-Palermo 60kV (Colgate SS to Bangor) forced out to repair loose MCAP bolts at pole 7/138; no customers interrupted</t>
  </si>
  <si>
    <t>T19-002969</t>
  </si>
  <si>
    <t>Relayed - 01/08/19, 1511 Humboldt-Maple Creek 60kV relayed, tested OK; Maple Creek-Hoopa de-energized on the trouble &amp; Trinity-Maple Creek open-ended at Maple Creek; MOM Maple Creek (CEMO=146), Russ Ranch (2), Willow Creek (2,485) &amp; Hoopa (2,072); rain; B-C fault 0.1 mi from Humboldt near 000/002, +/-1.0 mi; patrol found tree contact @ 3/1, no damage, but unclear if this was cause of relay due to proximity of fault location provided by System Protection</t>
  </si>
  <si>
    <t>INT-11711a</t>
  </si>
  <si>
    <t>INT-11711b</t>
  </si>
  <si>
    <t>INT-11711c</t>
  </si>
  <si>
    <t>Relayed – 01/08/19, 1535 Hat Creek #1-Pit #1 relayed, did not test due to wildfire risk mitigation; Hat Creek #1-Westwood &amp; Pit #1-McArthur de-energized; Mega separated; MOM Halls Flat, Mega &amp; Bogard (CEMO=9); 1537 Hat Creek #1-Westwood manually tested OK restoring Halls Flat &amp; Bogard; SUS McArthur (CESO=1,745; CMIN=89,282), Rising River (738; 39,114) &amp; Hat Creek #1 PH; rain; 1626 Hat Creek #1-Pit#1 &amp; Pit#1-McAthur manually tested OK restoring ET to Rising River, McArthur &amp; Hat #1 PH; C-G fault 3.0 mi from Pit #1 PH toward McArthur near 003/040, +/-3 mi; patrol found no cause, no damage</t>
  </si>
  <si>
    <t>INT-11713c</t>
  </si>
  <si>
    <t>INT-11713b</t>
  </si>
  <si>
    <t>INT-11713a</t>
  </si>
  <si>
    <t>003/040</t>
  </si>
  <si>
    <t>Relayed – 01/08/19, 2111 Essex Jct-Orick 60kV relayed, tested OK; MOM Trinidad (CEMO=1,494), Big Lagoon (148) &amp; Orick (354); rain; C-A fault 3.6 mi from Essex Jct near 003/009, +/-1.0 mi; patrol found no cause, no damage</t>
  </si>
  <si>
    <t>INT-11714</t>
  </si>
  <si>
    <t>Relayed - 01/09/19, 0521 Monta Vista-Burns 60kV relayed, tested OK; on the trouble Burns-Lone Star #1 &amp; #2-60kV de-energized; MOM CEMEX, Crusher, Point Moretti (CEMO=1,074), Big Basin (4,112) &amp; Burns (CEMO=28); rain; B-C fault 13.5 mi from Monta Vista near 013/103, +/-1.0 mi; patrol found no cause, no damage  (checked GIS for lightning, no strikes in C-Coast area)</t>
  </si>
  <si>
    <t>INT-11715b</t>
  </si>
  <si>
    <t>INT-11715c</t>
  </si>
  <si>
    <t>INT-11715a</t>
  </si>
  <si>
    <t>013/103</t>
  </si>
  <si>
    <t>Forced - 01/09/19, 0820 to 1604 Newark-Ames #3-115kV de-energized for safety to facilitate ongoing repairs on downed conductor &amp; broken insulators on Newark-Ames Distribution; no customers interrupted</t>
  </si>
  <si>
    <t>T19-003033</t>
  </si>
  <si>
    <t>Relayed - 01/09/19, 1422 Peachton-Pease 60kV relayed, tested OK (coincident w/ TM-Peachton due to proximity of lines exiting/entering station); MOM Gridley, Live Oak (CEMO=6,357) &amp; Encinal; rain; C-G fault 0.2 mi from Peachton toward Pease near 14/305, +/-1 mi; lightning strike apparently cause for flashed insulators at 15/315, LCN created to replace insulators; CAP ER=115672203</t>
  </si>
  <si>
    <t>INT-11719</t>
  </si>
  <si>
    <t>Relayed - 01/09/19, 1422 TM-Peachton 60kV relayed, tested OK (coincident w/ Peachton-Pease due to proximity of lines entering/exiting station); MOM Tres Vias (CEMO=1,272), City of Biggs &amp; Peachton (2,377); rain; C-G fault 1 mi from City of Biggs toward Peachton near 13/270, +/-1 mi; lightning in area; further investigation by System Protection indicates protection operated correctly, CAP ER=115672203</t>
  </si>
  <si>
    <t>INT-11718</t>
  </si>
  <si>
    <t xml:space="preserve">Forced - 01/10/19, 0507 to 1558 Newark-Ames #3-115kV line forced out of service per DO request to facilitate ongoing repairs on downed conductor &amp; broken insulators on Newark-Ames Distribution; no customers interrupted </t>
  </si>
  <si>
    <t>T19-002964</t>
  </si>
  <si>
    <t>Forced - 01/10/19, 1132 to 1633 Pittsburg-Clayton #4-115kV open ended after Pittsburg PP CB-322 forced out due to NG SW-327 at Pittsburg PP during scheduled work.</t>
  </si>
  <si>
    <t>T19-001024</t>
  </si>
  <si>
    <t>Forced - 01/11/19, 1525 to 1546 Taft-Elk Hills 70kV de-energized per DO request to close SW-15 dead; no customers interrupted</t>
  </si>
  <si>
    <t>T19-011019F</t>
  </si>
  <si>
    <t>Relayed - 01/12/19, 1419 Laytonville-Willits 60kV relayed, rested NG; no customers interrupted; weather clear; A-B fault 6.4 mi from Willits toward Laytonville near 006/003, +/-1.0 mi; 2 phases of ET-WD due to tree failure between 6/0-1; 01/13/18 1348 line returned to service; CAP ER=115685648</t>
  </si>
  <si>
    <t>INT-11723</t>
  </si>
  <si>
    <t>Relayed - 01/14/19, 1007 Vaca-Vacaville-Jameson-NTower 115kV relayed, tested OK; MOM Jameson (CEMO=9,375) &amp; Hale; rain; multi-terminal line, A-G fault 1.7 mi from Cordelia Jct toward N-Tower near 019/137 or 0.2 mi from Jameson toward Cordelia Jct near B19/136, +/-3 mi; patrol found no cause, no damage</t>
  </si>
  <si>
    <t>INT-11725</t>
  </si>
  <si>
    <t>019/137</t>
  </si>
  <si>
    <t>Forced - 01/14/19, 1337 to 1717 Fort Bragg-Elk 60kV forced out to repair gunshot conductor between structures 19/10-11; no customers interrupted</t>
  </si>
  <si>
    <t>T19-003253</t>
  </si>
  <si>
    <t>Relayed - 01/14/19, 1515 Exchequer-Le Grand 115kV relayed, tested OK; no customers interrupted; rain; C-G fault 12.5 mi from Legrand near 016/006, +/-4 mi; ground patrol found Mylar balloon at steel pole 15/04, did not flash any insulators, no work needed</t>
  </si>
  <si>
    <t>INT-11726</t>
  </si>
  <si>
    <t>016/006</t>
  </si>
  <si>
    <t>Forced - 01/14/19, 1906 to 2327 Gardner 70kV tap (Maricopa-Copus) forced out to replace pole 3/47; SUS Gardner</t>
  </si>
  <si>
    <t>T19-003272</t>
  </si>
  <si>
    <t>Forced - 01/15/19, 1218 to 1609 Drum-GV-Weimar 60kV (Grass Valley to Rollins PH) forced out to repair broken clamp top at TWR B19/424; no customers interrupted</t>
  </si>
  <si>
    <t>T19-003275</t>
  </si>
  <si>
    <t xml:space="preserve">Relayed - 01/15/19, 2151 Caribou #2 relayed, tested OK; MOM Grays Flat (CEMO=125), Spanish Creek (920) &amp; Gansner (1,727); rain; multi-terminal line, B-G fault 2.7 mi from Grays Flat toward Spanish Creek near 20/004 or 2.1 mi from Grays Flat toward Elizabeth Town near :002/001, +/-2 mi; </t>
  </si>
  <si>
    <t>INT-11728</t>
  </si>
  <si>
    <t>Forced - 01/16/19, 0019 to 0630 Lockeford-Lodi #3-60kV (Harney Lane to Lodi Jct) forced out to replace pole 2/57 damaged by car; no customers interrupted</t>
  </si>
  <si>
    <t>T19-003331</t>
  </si>
  <si>
    <t xml:space="preserve">Relayed - 01/16/19, 0646 Stanislaus-Manteca #2 115kV relayed, tested OK; no customers interrupted; rain; C-G fault 8.7 mi from Manteca SS near tower 45/282, +/-1 mi; patrol found no cause, no damage </t>
  </si>
  <si>
    <t>INT-11729</t>
  </si>
  <si>
    <t>045/282</t>
  </si>
  <si>
    <t>Forced - 01/16/19, 0817 to 1351 Middle Fork-Gold Hill 230kV forced out to repair structure 26/202B; no customers interrupted</t>
  </si>
  <si>
    <t>T19-003318</t>
  </si>
  <si>
    <t>Relayed - 01/16/19, 1519 Fort Ross-Gualala 60kV relayed, tested NG; MOM Gualala (CEMO=3,461); SUS Annapolis (CESO=190; CMIN=6,650); rain; A-B-C fault 21.01 mi from Fort Ross toward Gualala near 051/005, +/-1.0 mi; 1554 Fort Ross to Annapolis energized restoring Annapolis; 1628 Fort Ross to Annapolis relayed, tested NG; SUS Annapolis (CESO=195; CMIN=250,185); B-G fault 2.92 mi from Fort Ross toward Annapolis near 032/002, +/-1.0 mi; 01/17/19, 0505 to 1347 Gualala to Annapolis cleared to remove tree between structures 51/7-8; only 1 crew in area &amp; storm continues; ET-WD also found between 30/1-2; 01/18/19, 1607 Fort Ross to Annapolis manually tested OK; 1708 Fort Ross-Gualala returned normal; CAP ER=115709555</t>
  </si>
  <si>
    <t>INT-11730</t>
  </si>
  <si>
    <t>051/005</t>
  </si>
  <si>
    <t xml:space="preserve">Relayed - 01/16/19, 1620 &amp; 1629 Monta Vista-Burns 60kV relayed, tested OK; on the trouble Burns-Lone Star #1 &amp; #2 de-energized; MOM Big Basin (CEMO=4,112), Burns (28), Point Moretti (1,074), Crusher &amp; Cemex; rain, wind; C-G fault 7.9 mi from Monta Vista near 007/064C, +/-1 mi; </t>
  </si>
  <si>
    <t>INT-11731b</t>
  </si>
  <si>
    <t>INT-11731c</t>
  </si>
  <si>
    <t>INT-11731a</t>
  </si>
  <si>
    <t>007/64C</t>
  </si>
  <si>
    <t>INT-11732b</t>
  </si>
  <si>
    <t>INT-11732ac</t>
  </si>
  <si>
    <t>INT-11732a</t>
  </si>
  <si>
    <t xml:space="preserve">Relayed - 01/16/19, 1705 Britton-Monta Vista 115kV relayed, did not test by design; no customers interrupted; rain; B-C fault 3.5 mi from Britton near 005/029, +/-0.5 mi; removed tree branch found between 4/47-48; 2050 line manually tested NG, patrol resumes; 2227 line manually tested OK after tree branch removed between structures 4/28 &amp; 5/29 </t>
  </si>
  <si>
    <t>INT-11734</t>
  </si>
  <si>
    <t>005/029</t>
  </si>
  <si>
    <t>Relayed - 01/16/19, 1728 Garberville-Laytonville 60kV relayed, tested NG; SUS Kekawaka Cogen (offline); rain; B-C fault 1.95 mi from Garberville toward Laytonville near 061/000ABC, +/-1.0 mi; 2022 line returned to service, patrol found no trouble, restoring Kekawaka Cogen; CAP ER=115696657</t>
  </si>
  <si>
    <t>INT-11735</t>
  </si>
  <si>
    <t>061/0ABC</t>
  </si>
  <si>
    <t xml:space="preserve">Relayed - 01/16/19, 1810 Monta Vista-Burns 60kV relayed, tested OK; on the trouble Burns-Lone Star #1 &amp; #2 de-energized; MOM Big Basin (CEMO=4,112), Point Moretti (1,074), Crusher &amp; CEMEX; rain; C-G fault 7.9 mi from Monta Vista near 007/064C, +/-1 mi; </t>
  </si>
  <si>
    <t>INT-11736b</t>
  </si>
  <si>
    <t>INT-11736c</t>
  </si>
  <si>
    <t>INT-11736a</t>
  </si>
  <si>
    <t>Relayed - 01/16/19, 1811 Monta Vista-Burns relayed, locked out; on the trouble Burns-Lone Star #1 &amp; #2 de-energized; SUS Big Basin (CESO=4,112; CMIN=xxx,xxx), Point Moretti (1,074; xxx,xxx), Crusher &amp; CEMEX; rain; C-G fault 7.9 mi from Monta Vista near 007/064C, +/-1 mi; 01/17/19, 1316 MV-Burns returned to service after no trouble found restoring Big Basin; estimating 20 mins for switchman to arrive at Burns to restore Burns-Lone Star #1 &amp; #2 (SCADA comm failure); 1410 Burns #1-60/21kV transformer restored; 1420 Burns-Lone Star #1 &amp; #2 re-energized restoring Point Moretti, Crusher &amp; CEMEX</t>
  </si>
  <si>
    <t>INT-11740b</t>
  </si>
  <si>
    <t>INT-11740c</t>
  </si>
  <si>
    <t>Relayed - 01/16/19, 1811 Monta Vista-Burns relayed, locked out; Burns-Lone Star #1&amp;#2 de-energized; SUS Big Basin (CESO=4,112; CMIN=xxx,xxx), Point Moretti (1,074; xxx,xxx), Crusher &amp; CEMEX; rain; C-G fault 7.9 mi from Monta Vista near 007/064C, +/-1 mi; 01/17/19, 1316 MV-Burns returned to service after no trouble found restoring Big Basin; estimating 20 mins for switchman to arrive at Burns to restore Burns-Lone Star #1 &amp; #2 (SCADA comm failure); 1410 Burns #1-60/21kV transformer restored; 1420 Burns-Lone Star #1 &amp; #2 re-energized restoring Point Moretti, Crusher &amp; CEMEX</t>
  </si>
  <si>
    <t>INT-11740a</t>
  </si>
  <si>
    <t xml:space="preserve">Relayed - 01/16/19, 1929 Konocti-Middletown 60kV relayed, tested NG; due to ongoing reconductor work of Fulton-Calistoga, Calistoga was sourced from Konocti and a section of Fulton-Calistoga was being protected by Konocti-Middletown line protection; this abnormal configuration resulted in SUS to not only Middletown (CESO=4,511; CMIN=1,072,861) but also Calistoga (3,512; 969,312); rain; A-B-C fault 6.6 mi from Middletown toward Calistoga near pole :005/002, +/-1.0 mi; 2147 Konocti-Middletown Jct energized restoring Middletown; 2200 MiddletownJct-Calistoga cleared to remove fallen tree across conductors at pole :005/012; 2352 Calistoga restored via Fulton-Calistoga; 01/17/19, 1537 Calistoga to Middletown returned to service after removing tree &amp; straightening poles between :005/012 &amp; :006/000, reframing :005/012 &amp; re-installing conductors between :005/010, :005/011 &amp; :005/012, :006/000; CAP ER=115709155 </t>
  </si>
  <si>
    <t>INT-11739b</t>
  </si>
  <si>
    <t>005/002</t>
  </si>
  <si>
    <t>INT-11739a</t>
  </si>
  <si>
    <t>Relayed - 01/16/19, 1932 Ignacio-San Rafael #3-115kV relayed, tested OK; no customers interrupted; rain; A-G fault 4.09 mi from Ignacio toward Las Gallinas near 004/080, +/-1.0 mi; line subsequently forced out to repair floating conductor at structure R3/18; CAP ER=115709156</t>
  </si>
  <si>
    <t>INT-11737</t>
  </si>
  <si>
    <t>Relayed - 01/16/19, 2047 Cortina #3 relayed, tested OK; Wadham Cogen separated; MOM Williams (CEMO=2,435), Colusa (3,190), Colusa Jct (855) &amp; Meridian (837); rain; multi-terminal line, A-B fault 0.1 mi from Colusa Jct toward Colusa SW-67 near 019/315 or 2.1 mi from Wescot toward Wilson Ave SW-57 near C018/301 including Wilson SW-57, +/-1 mi; patrol found at C17/281-282 ED slapped together</t>
  </si>
  <si>
    <t>INT-11742</t>
  </si>
  <si>
    <t>Relayed - 01/16/19, 2132 &amp; 2133 Paradise-TM 115kV relayed, tested OK; no customers interrupted; rain; B-G fault 4.3 mi from Paradise near 004/046, +/-2 mi; also, B-G fault 6.5 mi from Paradise near 025/196, +/-2 mi; patrol found no cause, no damage</t>
  </si>
  <si>
    <t>INT-11744</t>
  </si>
  <si>
    <t>004/046</t>
  </si>
  <si>
    <t>INT-11745</t>
  </si>
  <si>
    <t>025/196</t>
  </si>
  <si>
    <t>Forced - 01/16/19, 2146 Ignacio-San Rafael #3-115kV (Ignacio to Las Gallinas) forced out due to floator at R3/18 caused by car pole; no customers interrupted; rain; 01/17/19, 1518 line returned to service; CAP ER=115709156</t>
  </si>
  <si>
    <t>T19-003411</t>
  </si>
  <si>
    <t>Relayed - 01/16/19, 2148 Del Monte-Viejo 60kV relayed, tested OK; MOM Hatton (CEMO=4,309) &amp; Navy Labs; rain; B-G fault 1.6 mi from Viejo Jct near tower 2/54, +/-2.0 mi; air patrol found ED wire down in target location which probably got into ET</t>
  </si>
  <si>
    <t>INT-11746</t>
  </si>
  <si>
    <t>002/054</t>
  </si>
  <si>
    <t xml:space="preserve">Relayed - 01/16/19, 2208 Colgate-Alleghany 60kV relayed, tested NG; 2213 Colgate to Pike City manually tested OK; MOM Columbia Hill (CEMO=1,144) &amp; Pike City (441); SUS Alleghany (CESO=1,236; CMIN=xxx,xxx); rain; C-A fault 17.3 mi from Colgate SS near 17/463, +/-2 mi; found 3 phases ET-WD between poles 20/554-555; appears line tested too many times b/4 patrol completed; relays sent a trip, but Colgate CB-52 failed to operate; 01/17/19, 1543 to 1701 Colgate SS CB-52 bypassed &amp; cleared over to CB-62 due to loose wire on trip coil; no customers interrupted; 1630 Columbia Hill to Pike City forced out due to single phase condition at Pike City; SUS Pike City (CESO=439; CMIN=xxx,xxx); patrol found more ET-WD bet 13/366-367, 14/371-372 &amp; 18/503-504; 01/18/19, 1640 Columbia Hill to Pike City returned to service; 1730 ET to Pike City restored; 2037 Colgate-Alleghany returned to service; CAP ER=115700436 &amp; 115709665 </t>
  </si>
  <si>
    <t xml:space="preserve">INT-11748 </t>
  </si>
  <si>
    <t>017/463</t>
  </si>
  <si>
    <t>Relayed - 01/16/19, 2316 Gold Hill #1-60kV relayed, tested OK; no customers interrupted; rain; B-G fault 5.6 mi from Gold Hill Jct toward Oleta near 022/330, +/-3 mi; patrol found no cause, no damage</t>
  </si>
  <si>
    <t>INT-11749</t>
  </si>
  <si>
    <t>022/330</t>
  </si>
  <si>
    <t>Forced - 01/16/19, 2341 to 2342 Cottonwood #2-60kV forced out of to repair arcing across Rawson Jct SW-45; MOM Red Bank Metering STA, Tyler (3,406), Rawson (2,570), PAC-TIV, Red Bluff PP &amp; Cal Power Holdings</t>
  </si>
  <si>
    <t>INT-11751</t>
  </si>
  <si>
    <t>Relayed - 01/16/19, 2342 French Meadows-Middle Fork 60kV relayed, did not test; on the trouble Hell Hole &amp; French Meadows PH separated; rain; 2346 line manually tested OK; A-B fault 6.0 mi from Middle Fork toward French Meadows near 007/130, +/-2 mi; updated fault data: A-B fault 8.8 mi from Middle Fork toward French Meadows near 004/083, +/-1 mi; patrol found no cause, no damage</t>
  </si>
  <si>
    <t>T17-002090x</t>
  </si>
  <si>
    <t>007/130</t>
  </si>
  <si>
    <t>Weather-wind</t>
  </si>
  <si>
    <t>Relayed - 01/16/19, 2343 Valley Springs #2-60kV relayed, tested NG; on the trouble Pardee PH separated; rain; C-A fault 0.28 mi from Valley Springs near pole 000/007, +/-0.5 mi; 01/17/19, 1054 line returned to service after unwrapping conductors at structure 000/007</t>
  </si>
  <si>
    <t>INT-11750</t>
  </si>
  <si>
    <t>Relayed - 01/17/19, 0834 Paul Sweet 115kV STATCOM tripped offline; no customers interrupted; rain; 1124 Paul Sweet STATCOM returned to service after no trouble found</t>
  </si>
  <si>
    <t>INT-11752</t>
  </si>
  <si>
    <t>Forced - 01/17/19, 0931 to 1234 Gregg-Herndon #1-230kV forced out to repair Herndon SW-257; no customers interrupted</t>
  </si>
  <si>
    <t>T19-003425</t>
  </si>
  <si>
    <t>Relayed - 01/17/19, 1444 Wishon-Coppermine 70kV relayed, tested OK; Wishon #2 &amp; #3 PHs separated; Wishon sub &amp; Wishon-SJ #3 de-energized; MOM San Joaquin #2 &amp; #3 PHs, Wishon (CEMO=15), A.G. Wishon PH &amp; Auberry (4,955); rain; A-G fault 1.1 mi north from Auberry Jct toward AG Wishon PH, near 4/34, +/-2.5 mi; found flashed insulators at 6/48, LCN created</t>
  </si>
  <si>
    <t>INT-11753b</t>
  </si>
  <si>
    <t xml:space="preserve">Relayed - 01/17/19, 1444 Wishon-Coppermine 70kV relayed, tested OK; Wishon #2 &amp; #3 PHs separated; Wishon sub &amp; Wishon-SJ #3 de-energized; MOM San Joaquin #2 &amp; #3 PHs, Wishon (CEMO=15), A.G. Wishon PH &amp; Auberry (4,955); rain; A-G fault 1.1 mi north from Auberry Jct toward AG Wishon PH, near 4/34, +/-2.5 mi; </t>
  </si>
  <si>
    <t>INT-11753a</t>
  </si>
  <si>
    <t>004/034</t>
  </si>
  <si>
    <t xml:space="preserve">Relayed - 01/18/19, 0722 Elk-Gualala 60kV relayed, tested OK; on trouble Fort Ross-Gualala (Annapolis to Gualala) de-energized; MOM Point Arena (CEMO=891), Garcia (9), Gualala (2,706) &amp; Annapolis (231); rain; reports from GCC &amp; DO - ED fault off Gualala 1111 (see ILIS 19-0011536) might have caused a fault to pass thru into TLINE, which relayed ~same time a line test was performed on 12kV feeder (line configuration at the time of fault was not normal); GCC confirmed SW-59 at Gualala closed &amp; SW-79 between Annapolis Sub &amp; Fort Ross Sub open due to trouble at Fort Ross during storm; also at Gualala BK2 was offline &amp; only BK1 was online; </t>
  </si>
  <si>
    <t>INT-11756a</t>
  </si>
  <si>
    <t>INT-11756b</t>
  </si>
  <si>
    <t>Forced - 01/18/19, 0925 Metcalf-Edenvale #2-115kV open-ended after Metcalf CB-482 forced out to replace NG set 'B' relay; no customers interrupted; 01/19/19, 2015 Metcalf CB-482 returned to service</t>
  </si>
  <si>
    <t>T19-003524</t>
  </si>
  <si>
    <t>Forced - 01/18/19, 1127 to 1436 Garberville-Laytonville 60kV forced out to repair floater at 52/5; SUS Kekawaka Cogen (offline); CAP ER=115709738</t>
  </si>
  <si>
    <t>T19-003573</t>
  </si>
  <si>
    <t>Forced - 01/18/19, 1600 Merced Falls-Exchequer 70kV (Merced Falls Jct to Exchequer) forced out to repair frayed conductor at structure 11/1; no customers interrupted; additional damaged conductor found at pole 3/4, located w/in already cleared section; 01/19/19 0116 Line returned to service</t>
  </si>
  <si>
    <t>T19-003610</t>
  </si>
  <si>
    <t>Forced - 01/19/19, 0206 to 1036 Weedpatch-San Bernard 70kV (Arvin to Weedpatch) cleared for D.O. request due to car pole in area; no customers interrupted</t>
  </si>
  <si>
    <t>T19-003632</t>
  </si>
  <si>
    <t>Forced - 01/20/19, 0752 Morgan Hill-Llagas 115kV open-ended after Llagas CB-122 forced out from scheduled work to exercise breaker to troubleshoot NG breaker; no customers interrupted; ETOR 01/22/19; further investigation revealed CB needs emergency replacement; 04/07/19, 0703 Morgan Hill-Llagas 115kV forced out to remove Llagas CB-122; ETOR 05/08/19 to coincide w/ new Llagas CB-122 test program</t>
  </si>
  <si>
    <t>T19-001332</t>
  </si>
  <si>
    <t>Relayed - 01/20/19, 1002 Dixon-Vaca #2 relayed, tested NG; SUS Maine Prairie &amp; Batavia; rain; multi-terminal line, B-G evolved to A-B-C-G fault 4.2 mi from Vaca Jct toward Travis near A07/171 or 1.7 mi from Cache Slough Jct on Cache Slough tap near 001/039 or 2.5 mi from Cache Slough Jct toward Dixon near 007/158, +/-2 mi; 1408 Cache Slough tap cleared to repair single phase ET-WD at pole 1/12 &amp; 3 phases at pole 2/53 due broken pole top; 1408 Cache Slough tap isolated for repairs; 1410 Dixon-Vaca #2 manually tested OK; 01/21/19, 0240 Cache Slough Tap returned to service; CAP ER=115709645</t>
  </si>
  <si>
    <t>INT-11762</t>
  </si>
  <si>
    <t>A07/171</t>
  </si>
  <si>
    <t>Relayed - 01/20/19, 1126 Tejon-Lebec 70kV relayed, tested NG; SUS Rose, Pacific Pipeline, Grapevine, Castaic &amp; Lebec; weather cloudy; B-C fault 3.11 mi from Tejon near pole 3/58, +/-2 mi; 1417 Tejon to Rose Jct cleared to repair open jumper at 2/40; 1545 Line returned to service, restoring Rose, Pacific Pipeline, Grapevine, Castaic &amp; Lebec; CAP ER=115709141</t>
  </si>
  <si>
    <t>INT-11763</t>
  </si>
  <si>
    <t>003/058</t>
  </si>
  <si>
    <t xml:space="preserve">Relayed - 01/20/19, 1624 Stanislaus-Melones SS-River Bank Jct SS 115kV relayed, tested OK; no customers interrupted; weather wind; C-G fault 0.52 mi from Melones SS toward Stanislaus near 000/003, +/-1.0 mi; air patrol of entire line found no cause, no damage </t>
  </si>
  <si>
    <t>INT-11764</t>
  </si>
  <si>
    <t>Forced - 01/20/19, 1724 to 2122 Tesla-Salado-Manteca 115kV (Manteca to Ingram Creek) forced out to repair leaning pole 000/007; no customers interrupted; weather wind</t>
  </si>
  <si>
    <t>T19-003648</t>
  </si>
  <si>
    <t>Relayed - 01/20/19, 2225 Coppermine-Tivy Valley 70kV relayed, tested OK; no customers interrupted; wind, rain; A-G fault 1.93 mi from Tivy Valley near 22/1, +/-1.5 mi; found flashed insulators at 23/12, LCN created to replace</t>
  </si>
  <si>
    <t>INT-11765</t>
  </si>
  <si>
    <t xml:space="preserve">Relayed - 01/20/19, 2258 Hat Creek #1-Westwood 60kV relayed, tested OK; MOM Halls Flat, Bogard (CEMO=9) &amp; Mega; on the trouble Lost Creek #1, Lost Creek #2 &amp; Bidwell separated; wind, rain; B-C fault 4.6 mi from Halls Flat Tap toward Bogard Tap near 024/462 down Halls Flat Tap (3rd party tap), +/-3 mi; patrol found nothing, suspect snow unloading </t>
  </si>
  <si>
    <t>INT-11766</t>
  </si>
  <si>
    <t>024/462</t>
  </si>
  <si>
    <t xml:space="preserve">Relayed - 01/21/19, 0900 Hat Creek #1-Westwood 60kV relayed, tested OK; MOM Halls Flat, Bogard (CEMO=9) &amp; Mega; weather clear; multi-terminal line, A-B fault 3.8 mi from Mega tap toward Halls Flat near 14/276 or down Mega Tap (3rd party tap), +/-2 mi; patrol found nothing, suspect snow unloading </t>
  </si>
  <si>
    <t>INT-11767</t>
  </si>
  <si>
    <t>Forced - 01/22/19, 1326 to 1644 Manteca #1-60kV (Westley to Patterson Jct) forced out to open &amp; then close jumpers between Westley transformers #1-60/12kV &amp; #2-60/12kV, for crew to repair NG switch blade on Westley SW-49; SUS Westley; 1447 Westley restored</t>
  </si>
  <si>
    <t>T19-003659</t>
  </si>
  <si>
    <t>Forced - 01/23/19, 1438 to 2024 Moraga-Oakland "X" #1-115kV forced out for wildfire safety Inspections (WSIP) &amp; to repair NG retainer shackle pin at tower 0/5 (cold end of insulator string); no customers interrupted</t>
  </si>
  <si>
    <t>T19-003769</t>
  </si>
  <si>
    <t>Forced - 01/23/19, 1511 to 1737 Pit #1-Cottonwood 230kV forced out for wildfire safety Inspections (WSIP) &amp; to repair NG retainer pin at tower 24/198; SUS Burney Forest Power</t>
  </si>
  <si>
    <t>T19-003764</t>
  </si>
  <si>
    <t>Relayed - 01/24/19, 0632 Gold Hill-Bellota-Lockeford 115kV relayed, tested OK; Camanche PH separated on the trouble; weather clear; C-A-G fault 24 mi from Camanche Tap toward White Rock Jct near tower 40/244, +/-2 mi; ground patrol from 38/226 to 42/258 found no cause, no damage</t>
  </si>
  <si>
    <t>INT-11769</t>
  </si>
  <si>
    <t>BK1_Weber</t>
  </si>
  <si>
    <t>Relayed - 01/24/19, 1250 Weber #1-230/60kV transformer relayed, did not test by design; no customers interrupted; weather clear; 1650 transformer returned to service after no cause found</t>
  </si>
  <si>
    <t>INT-11770</t>
  </si>
  <si>
    <t>Forced - 01/24/19, 1316 to 1802 Lakeville-Petaluma "C" 60kV open ended after Petaluma 'C' SW-27 &amp; SW-37 opened per D.O. request; no customers interrupted</t>
  </si>
  <si>
    <t>T19-003788</t>
  </si>
  <si>
    <t>Forced - 01/24/19, 1732 to 2321 Cortina-Mendo #1-115kV forced out to repair gunshot conductor found by Wildfire Safety Inspect Team at structures 40/194 &amp; 40/195; no customers interrupted</t>
  </si>
  <si>
    <t>T19-003836</t>
  </si>
  <si>
    <t>Relayed - 01/24/19, 2308 Crescent SS-Schindler 70kV relayed, tested OK; no customers interrupted; weather clear; A-B fault 1.8 mi from Crescent SS near 6/1, +/-1 mi; ground patrol found melted debris from bird or Mylar balloon on pole 06/01</t>
  </si>
  <si>
    <t>INT-11772</t>
  </si>
  <si>
    <t>Forced - 01/25/19, 1559 to 1652 Lerdo-Kern Oil-7th Standard 115kV open-ended after Kern Oil CB-142 forced out for load &amp; direction checks on Witco CB-122</t>
  </si>
  <si>
    <t>T19-000141</t>
  </si>
  <si>
    <t>Forced – 01/25/19, 2159 Morro Bay-Mesa 230kV forced out to replace cracked insulators at tower 24/107 found by Wildfire Safety Inspection; no customers interrupted; 01/26/19, 0412 Line returned to service after crew replaced suspect insulators, but actually found no damage to insulators at tower 24/107; inaccurate assessment &amp; unnecessary force out putting DCPP at risk addressed in CAP ER=115755477</t>
  </si>
  <si>
    <t>T19-003926</t>
  </si>
  <si>
    <t>Forced - 01/25/19, 2203 Stockton A-Weber #1-60kV de-energized due to pole 1/30 fire; SUS Ragu, Cherokee (CESO=2,165; CMIN=116,910) &amp; Waterloo (1,889; 102,006); 2258 Line energized from Weber after pole 1/30 was isolated, restoring Ragu, Cherokee &amp; Waterloo; 2345 Stockton A to Santa Fe cleared to repair/replace pole 1/30; 01/26/19, 0307 line returned to service normal; faulty  bond/insulator on under build Stockton A-1106 per ILIS 19-0014641, however, further investigation determined fire most likely set at ground level by homeless encampment &amp; traveled up pole to 12kV level &amp; then to middle circuit area of 60kV</t>
  </si>
  <si>
    <t>T19-003928</t>
  </si>
  <si>
    <t>Forced - 01/25/19, 2204 Stockton A-Weber #2-60kV de-energized due to pole 1/30 fire; SUS Monarch (CESO=1,689; CMIN=89,517), Harding (4,138; 219,314) &amp; Stockton Acres (820; 43,460); 2257 Line energized from Weber after pole 1/30 was isolated, restoring Monarch, Harding &amp; Stockton Acres; 2357 Stockton A to Santa Fe cleared to repair/replace pole 1/30; 01/26/19, 0307 Stockton A-Weber #2-70kV line returned to service normal; faulty  bond/insulator on under build Stockton A-1106 (see ILIS 19-0014641); further investigation determined fire most likely set at ground level &amp; traveled up pole to 12kV level &amp; then to middle circuit area of 60kV</t>
  </si>
  <si>
    <t>T19-003929</t>
  </si>
  <si>
    <t>Relayed - 01/27/19, 1004 Vallecitos 60kV bus relayed, tested OK; on the trouble Radum-Vallecitos &amp; Newark-Vallecitos 60kV open ended at Vallecitos; MOM Vallecitos; weather clear</t>
  </si>
  <si>
    <t>INT-11777b</t>
  </si>
  <si>
    <t>INT-11777a</t>
  </si>
  <si>
    <t>Relayed - 01/27/19, 1513 Del Monte-Fort Ord #1-60kV relayed, tested OK; no customers interrupted; weather clear; A-G fault 1.5 mi from Fort Ord near 04/61, +/-1.5 mi; flashed insulators found at structure 4/63 due to bird contact</t>
  </si>
  <si>
    <t>INT-11778</t>
  </si>
  <si>
    <t>004/061</t>
  </si>
  <si>
    <t>Relayed - 01/27/19, 1944 Paul Sweet 115kV STATCOM tripped offline; no customers interrupted; 2114 Paul Sweet 115kV STATCOM returned to service after no trouble found</t>
  </si>
  <si>
    <t>INT-11779</t>
  </si>
  <si>
    <t>Relayed - 01/28/19, 0520 TM 500/230kV BK-1 relayed, did not test by design; CB-1302/2 &amp; tertiary reactor 1302 also tripped; on the trouble Oroville-Thermalito-TM #1 &amp; Oroville-TM #2-230kV open ended at Table; no customers interrupted; weather clear; C-G fault at C-phase transformer near 230kV or 230kV T-Tap; report of failed A-phase lightning arrestor &amp; shunt reactor 1302 (flashed over) as well as blown off animal guard &amp; dead bird; evidence of damage to 1302 reactor on B phase that is directly below C phase 230kV Jack-bus (tap) conductor, corroborating theory that smoke etc. generated by the tertiary reactor failure got up into 230 bus &amp; caused it to go to ground; 2323 TM BK-1 returned to service w/ no tertiary reactors available after crew isolated failed A-phase lightning arrestor &amp; failed shunt reactor 1302 &amp; replace insulators; CAP ER=115756414</t>
  </si>
  <si>
    <t>INT-11780</t>
  </si>
  <si>
    <t>230kV bus</t>
  </si>
  <si>
    <t>Relayed - 01/28/19, 1446 Paul Sweet 115kV STATCOM tripped offline; no customers interrupted; weather clear; ETOR 03/15; 03/20/19, 1158 Paul Sweet 115kV STATCOM returned to service after ABB Rep replaced NG parts on control module; from trouble on 01/28/19 at 1446</t>
  </si>
  <si>
    <t>INT-11781</t>
  </si>
  <si>
    <t>Relayed - 01/28/19, 1655 Newark-Ames #1-115kV relayed, tested OK; no customers interrupted; weather clear; B-G fault 1.9 mi from Newark near 1/14, +/-1 mi; patrol found flashed insulators at structure 1/15, middle phase, LCN created to replace</t>
  </si>
  <si>
    <t>INT-11782</t>
  </si>
  <si>
    <t>Forced - 01/28/19, 2130 Glenn #4-60kV forced out to replace sheared pole at 008/180 due to car pole; no customers interrupted; 01/29/19, 0425 Line returned to service; CAP ER=115763716</t>
  </si>
  <si>
    <t>T19-003984</t>
  </si>
  <si>
    <t>Forced - 01/29/19, 0255 TM 500/230kV BK-1 removed from service due to high voltage at Table (no tertiary reactors available due to yesterday's event at Table); no customers interrupted; COI limited to 3,150MW n2s &amp; 3,765MW s2n; 01/30/19, 2251 TM BK-1 returned to service after replacing insulators on 13.8kV tertiary reactors 1301 &amp; 1303, replacing "C" phase reactor &amp; insulators on 13.8kV tertiarty reactor 1304 &amp; repairing "A" phase hot spot &amp; replacing "C" phase reactor on 13.8kV tertiary reactor 1305; COI limited to 3,403MW n2s &amp; 3,675MW s2</t>
  </si>
  <si>
    <t>T19-003987</t>
  </si>
  <si>
    <t>Relayed - 01/29/19, 0700 Cayucos-Cambria 70kV relayed, tested OK; MOM Cambria (CEMO=1,638) &amp; Perry (3,563); weather clear; A-G fault 3.4 mi from Cayucos near 04/23, +/- 1.5 mi; FOUND SMALL FLASH MARKS AT 04/23, PROBABLY BIRD CONTACT due to presence of bird streamers, BUT IT IS ON A HIGH HILL &amp; DID NOT FIND BIRD. LINE IS OKAY TO STAY IN SERVICE</t>
  </si>
  <si>
    <t>INT-11783</t>
  </si>
  <si>
    <t>Forced - 01/29/19, 0955 to 1607 Drum-Rio Oso #1-115kV forced out to repair bent tower arms at 15/131 &amp; 15/133; no customers interrupted; found during Wild Fire Safety Inspection patrol</t>
  </si>
  <si>
    <t>T19-003989</t>
  </si>
  <si>
    <t>Relayed - 01/29/19, 1648 Essex Jct-Orick 60kV relayed, tested NG; 1651 Big Lagoon SW-77 opened manually due to NG automatics; 1652 Essex Jct to Big Lagoon tested OK, restoring Big Lagoon &amp; Trinidad; weather cloudy; MOM Big Lagoon (CEMO=148) &amp; Trinidad (1,490); SUS Orick (CESO=357; CMIN=242,886); weather cloudy; C-G fault 2.9 mi from Big Lagoon toward Orick near 22/008, +/-1.5 mi; 2055 Big Lagoon to Orick cleared to repair ET-WD between 023/008-009 due to tree thru line; 01/30/19, 0402 Line returned to service; CAP ER=115763622</t>
  </si>
  <si>
    <t>INT-11788</t>
  </si>
  <si>
    <t>Relayed - 01/30/19, 0622 to 0631 Placer-Delmar 60kV de-energized due to faulty automatics; SUS Penryn (CESO=8,387; CMIN=75,483); weather clear; 0805 to 0806 Placer to Penryn section de-energized to replace NG SCADA control switch on Placer CB-42</t>
  </si>
  <si>
    <t>INT-11789</t>
  </si>
  <si>
    <t>Forced - 01/31/19, 1057 to 2157 Rio Dell JCT-Bridgeville 60kV (Bridgeville to Carlotta) forced out due to Wildfire Safety Inspections (WSP) and to repair broken pole 38/3; no customers interrupted; CAP ER=115777173</t>
  </si>
  <si>
    <t>T19-004132</t>
  </si>
  <si>
    <t>Relayed - 01/31/19, 1623 &amp; 1624 Los Banos-Livingston Jct-Canal 70kV relayed, tested OK; Livingston-Livingston Jct 70kV de-energized on the trouble; MOM Chevron Pipeline, Santa Nella (CEMO=1,219) &amp; Livingston 70/12kV BK-2; weather clear; multi-terminal line, B-C-G &amp; A-G fault 10.8 mi from Livingston Jct toward Livingston near 014/011 or 5.1 mi from Santa Nella to Livingston Jct near 007/010, +/-2 mi; patrol found pole 6/17 burnt off at 12kV level (Wright 1110, ILIS 19-0016402) &amp; floating, will need to force out tomorrow to repair</t>
  </si>
  <si>
    <t>INT-11793b</t>
  </si>
  <si>
    <t>INT-11793a</t>
  </si>
  <si>
    <t>INT-11793d</t>
  </si>
  <si>
    <t>INT-11793c</t>
  </si>
  <si>
    <t>Forced -- 01/31/19, 2133 first 3 poles out of CragView sub found sawed &amp; conductor cut; line still out of normal since 09/05/18 due to multiple fire-damaged poles damaged on PacWest side</t>
  </si>
  <si>
    <t>T19-004229</t>
  </si>
  <si>
    <t>Forced - 02/01/19, 1024 to 2147 Los Banos-Livingston Jct-Canal 70kV forced out to replace sheared pole 6/17; no customers interrupted; line had relayed 4x yesterday; bridge bonding present, unclear what cause pole to ignite</t>
  </si>
  <si>
    <t>T19-004241</t>
  </si>
  <si>
    <t>Forced - 02/01/19, 1709 Gold Hill-Lodi Stig 230kV &amp; Gold Hill CB-252 forced out from scheduled work; Gold Hill CB-252 test program incomplete due to Lodi Stig breaker (i.e., NCPA CB-1532 failed to close) trouble; ETOR 02/06</t>
  </si>
  <si>
    <t>T19-004274</t>
  </si>
  <si>
    <t>Relayed – 02/02/19, 0307 Del Monte-Viejo relayed, tested OK, but Viejo to Hatton Jct tested NG; MOM Hatton (CEMO=4,305) &amp; Monterey Navy Lab; rain &amp; wind; B-C-G fault 1.4 mi from Viejo near 5/133, +/-1.0 mi; 1046 Viejo to Hatton Jct cleared to remove tree between 005/139-140 &amp; repair ET-WD between 005/136-137; 02/03/19, 0234 Line returned to service; CAP ER=115783166; also CAP ER=115782194 for switching error at Viejo during restoration</t>
  </si>
  <si>
    <t>INT-11795</t>
  </si>
  <si>
    <t>005/133</t>
  </si>
  <si>
    <t>Relayed - 02/02/19, 0404 Copus-Old River 70kV relayed, tested OK; MOM South Kern Solar (offline); wind &amp; rain</t>
  </si>
  <si>
    <t>INT-11796</t>
  </si>
  <si>
    <t>Relayed – 02/02/19, 0405 Trinity-Maple Creek 60kV relayed, tested OK; Big Creek separated on the trouble; MOM Mill Street, Grouse Creek, Hyampom &amp; Ridge Cabin; wind &amp; rain; A-B fault 9.8 mi from Hyampom Jct toward Trinity near 25/1, +/-1 mi; tree contact at 25/2, no damage found</t>
  </si>
  <si>
    <t>INT-11797</t>
  </si>
  <si>
    <t>025/001</t>
  </si>
  <si>
    <t>Relayed - 02/02/19, 0444 Metcalf-Green Valley 115kV relayed, tested OK; no customers interrupted; wind &amp; rain; A-B-G fault14.0 mi from Green Valley near 011/073, +/-1.0 mi; patrol conducted, no cause found, no damage found</t>
  </si>
  <si>
    <t>INT-11798</t>
  </si>
  <si>
    <t>Relayed – 02/02/19, 0536 Coburn-Oil Fields #2-60kV relayed, tested NG; SUS San Ardo (CESO=829; CMIN=8,290); wind, rain; 0546 Oil Fields to San Ardo Jct manually tested OK restoring San Ardo; A-C-G fault 19.5 mi from Coburn near 19/291, +/-1.0 mi; 1256 Coburn to San Ardo Jct manually tested OK after line patrol found no trouble; 1257 Line returned to service normal; CAP ER=115783179</t>
  </si>
  <si>
    <t>INT-11799</t>
  </si>
  <si>
    <t>019/291</t>
  </si>
  <si>
    <t>Relayed - 02/02/19, 1414 Melones-Curtis 115kV relayed, tested OK; on the trouble Donnells-Miwuk &amp; Miwuk-Curtis 115kV de-energized; Pacific Ultra Power, SPI Sonora, SPI Chinese Station, Donnells PH, Beardley PH, Sand Bar PH &amp; Spring Gap PH separated; MOM Miwuk (CEMO=7,556), Spring Gap (1,701), Curtis (17,038) &amp; Peoria (6,995); weather lightning (multiple coincident strikes confirmed in PG&amp;E Lightning Detection Network); multi-terminal line, A-B-C fault 0 mi from Pacific Ultrapower Chinese Sta near 1/14 or 1.0 mi from Racetrack Jct toward Chinese Camp near 8/2, +/-2 mi; 1507 Beardsley PH paralleled; 1643 Stanislaus PH paralleled; 1658 Donnells PH paralleled; 1703 Sand Bar PH paralleled</t>
  </si>
  <si>
    <t>INT-11801c</t>
  </si>
  <si>
    <t>INT-11801a</t>
  </si>
  <si>
    <t>ETL.1073</t>
  </si>
  <si>
    <t>INT-11801b</t>
  </si>
  <si>
    <t>Forced - 02/02/19, 1506 to 2034 Rio Dell Jct-Bridgeville 60kV (Carlotta to Bridgeville) forced out to reinsulate structure 35/9 per Wildfire Safety Inspection Team; no customers interrupted; CAP ER=115783341</t>
  </si>
  <si>
    <t>T19-004292</t>
  </si>
  <si>
    <t>Relayed - 02/03/19, 0117 Del Monte-Monterey 60kV relayed, tested OK; on the trouble Viejo-Monterey 60kV de-energized; MOM Navy School, Monterey (CEMO=1,675) &amp; Viejo (17,489); rain; A-B-G fault 1.7 mi from Del Monte near 001/060, +/-1.0 mi; patrol found shredded eucalyptus bark found at structure 1/40</t>
  </si>
  <si>
    <t>INT-11802a</t>
  </si>
  <si>
    <t>001/060</t>
  </si>
  <si>
    <t>INT-11802b</t>
  </si>
  <si>
    <t>Forced - 02/03/19, 0628 Manteca #1-60kV (Manteca Jct-Westley &amp; Banta Carbona tap) forced out due to reported pole fire; SUS Banta Carbona; rain; 0811 Manteca #1 (Manteca Jct-Westley) returned to service; Banta Carbona tap remains out per customer request to repair its fire damaged pole; 02/06/19, 0734 Banta Carbona tap returned to service</t>
  </si>
  <si>
    <t>INT-11803</t>
  </si>
  <si>
    <t xml:space="preserve">Relayed - 02/03/19, 1402 Electra-Bellota 230kV relayed, tested OK; no customers interrupted; rain; A-G fault 14.2 mi from Bellota near tower 15/108, +/-1 mi; flashed bells found at 013/099 </t>
  </si>
  <si>
    <t>INT-11804</t>
  </si>
  <si>
    <t>015/108</t>
  </si>
  <si>
    <t>Relayed - 02/03/19, 1424 Bellota-Riverbank 115kV relayed, tested OK; no customers interrupted; rain, lightning; B-G fault 4.7 mi from Bellota near tower 004/031, +/-1 mi; flashed bells found at 005/033</t>
  </si>
  <si>
    <t>INT-11805</t>
  </si>
  <si>
    <t xml:space="preserve">Relayed - 02/03/19, 1429 Valley Springs-Bellota 230kV relayed, tested OK; no customers interrupted; confirmed coincident lightning strike in PG&amp;E Lightning Detection Network; C-G fault 16.8 mi from Bellota near tower 3/26, +/-1 mi; flashed bells found at 003/026 </t>
  </si>
  <si>
    <t>INT-11806</t>
  </si>
  <si>
    <t>003/026</t>
  </si>
  <si>
    <t>Relayed - 02/03/19, 1658 &amp; 1714 Spaulding-Summit 60kV relayed, tested OK; MOM Tamarack (CEMO=575) &amp; Summit (1,356); rain; C-A fault near Donner Lake Sub (NV Energy) (line patrol not required since fault location is at NV Energy service territory)</t>
  </si>
  <si>
    <t>INT-11807</t>
  </si>
  <si>
    <t>INT-11808</t>
  </si>
  <si>
    <t xml:space="preserve">Relayed - 02/04/19, 0319 Vaca Dixon #2/2A-230/115kV transformer bank relayed, tested OK on high side, remained open on low side; no customers interrupted; rain. 0532 same Vaca Dixon bank forced out due to arcing PT on tertiary; no customers interrupted; 02/07/19, 1946 Vaca Dixon #2/2A-230/115kV transformer returned to service (normal open on low-side) after crew replaced tertiary CT, performed load checks &amp; Protection released relays T19-004321 INT-11809 </t>
  </si>
  <si>
    <t>INT-11809</t>
  </si>
  <si>
    <t>Relayed - 02/04/19, 0815, 0941 &amp;1014 Spaulding-Summit 60kV relayed, tested OK; MOM Cisco Grove, Tamarack (CEMO=575) &amp; Summit (1,356); weather stormy; C-A fault near Donner Lake Sub (NV Energy) (line patrol not required since fault location is at NV Energy service territory)</t>
  </si>
  <si>
    <t>INT-11811</t>
  </si>
  <si>
    <t>Relayed - 02/04/19, 0919 Middle Fork #1-60kV relayed, did not test as designed; no customers interrupted; weather storm; 0932 Line manually tested OK; Middle Fork CB 32 has electro-mechanical relays &amp; provide no event info; air patrol found no specific cause &amp; no damage (ultimately a declared major event day due to storm), but suspect snow unloading off line caused it to relay</t>
  </si>
  <si>
    <t>INT-11813</t>
  </si>
  <si>
    <t>INT-11814</t>
  </si>
  <si>
    <t>Forced - 02/04/19, 0951 to 1004, Wheeler Ridge-Tejon 70kV forced out to close Tecuya SW-75 dead</t>
  </si>
  <si>
    <t>INT-11810b</t>
  </si>
  <si>
    <t>INT-11815</t>
  </si>
  <si>
    <t>Relayed - 02/04/19, 1221 Caribou-Plumas Jct 60kV relayed, tested OK; on the trouble Sierra Pacific &amp; Marble Tie separated; MOM E-Quincy (CEMO=1,562); weather snow; A-B fault 4.9 mi from Caribou PH near 004/011, +/-2 mi; 1232 Marble tie paralleled; air patrol found no specific cause &amp; no damage (ultimately a declared major event day due to storm), but suspect snow unloading off line caused it to relay</t>
  </si>
  <si>
    <t>INT-11816</t>
  </si>
  <si>
    <t>004/011</t>
  </si>
  <si>
    <t>Forced - 02/04/19, 1240 to 1947 Atascadero-Cayucos 70kV forced out due to single phase condition; no customers interrupted, no loading or voltage concerns; crew repaired open jumper on B phase at 3-pole DDE structure 11/87; CAP ER=115786232</t>
  </si>
  <si>
    <t>T19-004406</t>
  </si>
  <si>
    <t>Relayed - 02/04/19, 1342 Chowchilla-Kerckhoff #2-115kV relayed, tested OK; MOM Sharon, Oakhurst (CEMO=7,061) &amp; Course Gold (7,669); weather storm/lightning; multi-terminal line, A-B-C fault 1.8  mi from Oakhurst tap to Coarsegold near 002/003 or 2.0 mi from Kerchhoff2 to Oakhurst Tap near 000/005, +/-1.5 mi (lightning in area of fault location #1); air patrol found nothing in target zones</t>
  </si>
  <si>
    <t>INT-11817</t>
  </si>
  <si>
    <t>002/003</t>
  </si>
  <si>
    <t>Relayed - 02/04/19, 1622 Humboldt-Trinity relayed, tested NG; no customers interrupted; rain, snow; B-G fault 23.3 mi from Humboldt near 90/8, +/-15 mi; 02/05/19, 0501 Humboldt-RidgeCabin manually tested NG after patrol found no trouble; 0504 Trinity-RidgeCabin manually tested NG; 0954 Line tested NG after air &amp; ground patrols found no trouble; 1708 Humboldt-MapleCreek manually tested NG; 1729 Trinity-MapleCreek manually tested OK; patrol to continue on Humboldt-Maple Creek; 02/06/19, 1428 Humboldt-Trinity returned to service after removing tree &amp; repairing conductor between 105/3-4</t>
  </si>
  <si>
    <t>INT-11818</t>
  </si>
  <si>
    <t>090/008</t>
  </si>
  <si>
    <t>Relayed - 02/05/19, 0221 El Dorado-Missouri Flat #2-115kV relayed, tested OK. MOM Placerville (CEMO=10,483); weather winter storm</t>
  </si>
  <si>
    <t>INT-11820a</t>
  </si>
  <si>
    <t>006/044</t>
  </si>
  <si>
    <t>Relayed - 02/05/19, 0222 El Dorado-MissouriFlat#2 relayed, did not test. SUS Placerville (CESO=10,483; CMIN=321,362) which did not auto transfer over to #1 circuit (apparent problem w/ Placerville CS-336); wind, snow; 0244 Placerville #3-115/12kV xfmr returned to service; 0245 Placerville #2-115/21kV xfmr returned to service; A-B fault 4.67.mi from Placerville toward El Dorado near 006/044, +/-2 mi; 1105 Line cleared to remove tree on all 3 phases at towers 0/4-5, no wire down; 02/06/19, 1206 Line returned to service, temp repairs to steel bracing at tower 0/4 &amp; tree removed from conductor between towers 0/4-5; for Placerville CS-336 Protection issued CAP ER=116474283, looks like auto settings did not match w/field</t>
  </si>
  <si>
    <t>INT-11820b</t>
  </si>
  <si>
    <t xml:space="preserve">Relayed - 02/05/19, 0225 Kilarc-Cedar Creek 60kV relayed, tested OK; MOM Kilarc PH, Clover Creek &amp; Cedar Creek (CEMO=789); weather storm; B-C fault 2.2 mi from Kilarc near 002/050, +/-3 mi; revised fault estimate: B-C fault 5.9 mi from Cedar Creek near 007/168, +/-1 mi; patrol found no cause, no damage, suspected snow unloading  </t>
  </si>
  <si>
    <t>INT-11819</t>
  </si>
  <si>
    <t>002/050</t>
  </si>
  <si>
    <t>Relayed - 02/05/19, 0231 Caribou-Westwood 60kV relayed, tested OK; MOM Big Meadows (CEMO=2,614) &amp; Mount Lassen Power; on the trouble Hamilton Branch-Chester 60kV de-energized &amp; LMUD separated; MOM Collins Pine &amp; Chester (1,658); weather storm; C-A fault 2.7 mi from Hamilton Branch toward Big Meadows near 012/242, +/-3 mi; air patrol found no cause, suspect snow unloading caused line to relay; the reported MOM to Big Meadows was actually a sustained -- see CAP ER=115787236 for details</t>
  </si>
  <si>
    <t>INT-11821</t>
  </si>
  <si>
    <t>012/242</t>
  </si>
  <si>
    <t>Relayed - 02/05/19, 0231 Caribou-Westwood 60kV relayed, tested OK; MOM Big Meadows (CEMO=2,614) &amp; Mount Lassen Power; on the trouble Hamilton Branch-Chester 60kV de-energized &amp; LMUD separated; MOM Collins Pine &amp; Chester (1,658); weather storm; C-A fault 2.7 mi from Hamilton Branch toward Big Meadows near 012/242, +/-3 mi; air patrol found no cause, suspect snow unloading caused line to relay; CAP ER=1157787236</t>
  </si>
  <si>
    <t>INT-11822</t>
  </si>
  <si>
    <t>Scheduled - 02/05/19, 0615 to 1518 Tesla 500/230kV BK2 removed from service for ANNUAL INSPECTION ON TESLA 1301 - 1302 - 1303 &amp; 1304 REACTORS</t>
  </si>
  <si>
    <t>T19-000627</t>
  </si>
  <si>
    <t>Relayed - 02/05/19, 0728 Metcalf-Moss Landing #1-230kV relayed, tested NG; no customers interrupted; no loading or voltage concerns; weather cloudy; B-G fault 4.5 mi from Moss Landing near 056/244, +/-2 mi; ET-WD found at 56/242 due to failed insulator; 1143 to 1949 Line cleared to effect repairs; CAP ER=115819383</t>
  </si>
  <si>
    <t>INT-11824</t>
  </si>
  <si>
    <t>056/244</t>
  </si>
  <si>
    <t>Relayed - 02/05/19, 0900 West Point-Valley Springs 60kV relayed, tested NG; SUS West Point PH, West Point (CESO=4,491; CMIN=xxx,xxx), Pine Grove (5,767; xxx,xxx) &amp; Electra (3,493; xxx,xxx); rain &amp; lightning; 0914 Valley Springs to Electra Jct manually tested OK restoring Electra; multi-terminal line, C-A fault 0 mi from West Point near 000/002 or 0 mi from Pine Grove near 02/59, +/-1 mi; SCADA communications failure on Pine Grove SW-27; 1030 Electra Jct to Pine Grove manually tested OK restoring Pine Grove; 1613 Line returned normal restoring West Point &amp; West Point PH after patrol found no trouble; suspect snow unloading as 1/20 thru 1/23 knocked off heavy snow</t>
  </si>
  <si>
    <t>INT-11825</t>
  </si>
  <si>
    <t>Relayed - 02/05/19, 1100 El Dorado-Missouri Flat #1-115kV relayed, tested OK; on the trouble El Dorado PH Units #1 &amp; #2 separated; MOM Placerville (CEMO=7,406), Apple Hill (1,942) &amp; El Dorado PH (1,711); weather snow; B-C fault 1.4 mi from EL Dorado PH toward Apple Hill near 001/012, +/-1 mi;</t>
  </si>
  <si>
    <t>INT-11826</t>
  </si>
  <si>
    <t>Forced - 02/05/19, 1322 to 1555 Coleman-Red Bluff 60kV (Coleman JCT to Dairyville) forced out to repair NG switch handle on Dairyville SW-67; no customers interrupted</t>
  </si>
  <si>
    <t>T19-004455</t>
  </si>
  <si>
    <t xml:space="preserve">Relayed - 02/05/19, 1817 Melones-Curtis 115kV relayed, tested OK; on the trouble Miwuk-Curtis &amp; Donnells-Miwuk de-energized &amp; Pacific Ultra Power, Spring Gap PH, Beardsley PH &amp; Donnells PH separated. Sand Bar PH Islanded serving Sand Bar distribution customers; MOM Peoria (CEMO=7,583), Sierra Pacific Industries, Curtis (16,393), SPI Sonoroa, Spring Gap (1,706) &amp; Miwuk (7,555); 2159 Beardsley PH paralleled; 2252 Donnells PH paralleled; rain; B-G fault 5.46 mi from Curtis near 21/003, +/-1 mi; </t>
  </si>
  <si>
    <t>INT-11828a3</t>
  </si>
  <si>
    <t>INT-11828a2</t>
  </si>
  <si>
    <t>INT-11828a1</t>
  </si>
  <si>
    <t>021/003</t>
  </si>
  <si>
    <t>Relayed - 02/05/19, 1819 Melones-Curtis 115kV relayed, tested NG; on the trouble Miwuk-Curtis &amp; Donnells-Miwuk de-energized; SUS Peoria (CESO=7,583; CMIN=xxx,xxx), Pacific Ultra Power (off-line), Sierra Pacific Industries, Curtis (16,393; xxx,xxx), SPI Sonora, Miwuk (7,555; xxx,xxx), Spring Gap PH (offline), Spring Gap (1,706; xxx,xxx), Beardsley PH (offline) &amp; Donnells PH; weather rain; 1836 Line manually tested OK restoring Peoria, Pacific Ultra Power &amp; Sierra Pacific Industries; 1839 Curtis restored; need to dispatch personnel to Mi-wuk to manually test line; 1958 Miwuk-Curtis manually tested OK after removing tree top from pole 021/003 on Mi-wuk-Curtis restoring SPI Sonora; 2007 Miwuk restored; 2008 Donnells-Miwuk (Miwuk to Spring Gap Jct) manually tested OK; 2011 Sand Bar PH (islanded), Spring Gap PH &amp; Spring Gap restored ending Sand Bar island; 2013 Donnells-Miwuk (Spring Gap Jct to Donnells) manually tested OK restoring Beardleys PH &amp; Donnells PH; all customers &amp; lines are normal, except for Spring Gap distribution switching; 2335 Sand Bar PH paralleled, ending island; CAP ER=116322452</t>
  </si>
  <si>
    <t>INT-11828b3</t>
  </si>
  <si>
    <t>INT-11828b2</t>
  </si>
  <si>
    <t>INT-11828b1</t>
  </si>
  <si>
    <t>Relayed - 02/06/19, 0652 Palermo-Nicolaus 115kV relayed, tested OK; MOM E-Marysville (CEMO=5,506); weather cloudy; B-G fault 2.5 mi from E-Marysville toward E-Nicolaus near 025/177, +/-2 mi; air patrol found no cause, no damage</t>
  </si>
  <si>
    <t>INT-11829</t>
  </si>
  <si>
    <t>025/177</t>
  </si>
  <si>
    <t>Scheduled - 02/06/19, 0839 to 1705 Moss Landing-Los Banos 500kV removed from service to REINSULATE TOWER 35/153; no additional P15 de-rates</t>
  </si>
  <si>
    <t>T19-002095</t>
  </si>
  <si>
    <t>Relayed - 02/06/19, 1206 Mi-Wuk-Curtis 115kV relayed, tested OK during energized work to clear another tree top in line at pole 21/3 that caused an unplanned outage yesterday at 1819; on the trouble Donnells-Mi-Wuk de-energized; Sierra Pacific Sonora, Spring Gap PH, Sand Bar PH, Beardsley PH &amp; Donnells PH separated; Pacific Ultra Power Chinese Station tripped out of section; MOM Mi-Wuk (CEMO=7,555) &amp; Spring Gap (1,706); weather cloudy; B-G fault 5 mi from Curtis near 021/007, +/-2 mi; 1234 Sierra Pacific Sonora SPI paralleled; 1259 Sand Bar PH paralleled; 1318 Beardsley PH paralleled; 1558 Spring Gap PH paralleled</t>
  </si>
  <si>
    <t>INT-11830b</t>
  </si>
  <si>
    <t>INT-11830a</t>
  </si>
  <si>
    <t>021/007</t>
  </si>
  <si>
    <t>Forced - 02/06/19, 1422 to 1430 Lodi Stig-Eight Mile Road 230kV open-ended after Eight Mile Road CBs 222 &amp; 232 forced out per O.E. recommendation for Gold Hill CB-252 test program; no customers interrupted</t>
  </si>
  <si>
    <t>T19-004273</t>
  </si>
  <si>
    <t>Forced - 02/07/19, 0947 to 1755 Drum-Higgins 115kV (Higgins to Chicago Park Jct) forced out following Wildfire Safety Inspection Patrol to repair gunshot conductor at structure 026/199 &amp; bent tower arm at 024/191; no customers interrupted</t>
  </si>
  <si>
    <t>INT-11833</t>
  </si>
  <si>
    <t>Forced - 02/08/19, 0704 to 0855 Valley Springs #1-60kV (Linden to Corral Jct) forced out to stub sheared pole 022/457 damaged by car; no report of injuries; no customers interrupted</t>
  </si>
  <si>
    <t>T19-004719</t>
  </si>
  <si>
    <t>Relayed - 02/08/19, 0854 Arco-Tulare Lake 70kV relayed, tested OK; MOM Lost Hills, Badger Hill (offline), Tulare Lake (CEMO=716) &amp; Las Perillas (offline); weather clear; A-C-G fault 15.2 mi from Arco (1 mi from Tulare Lake) near pole 015/235, +/-1.0 mi; dead crow found at pole 15/241 that went phase to phase; no damage</t>
  </si>
  <si>
    <t>INT-11835</t>
  </si>
  <si>
    <t>015/235</t>
  </si>
  <si>
    <t>Forced - 02/08/19, 1343 to 1936 Brighton Davis 115kV (Howard JCT to Barker Slough) forced out to repair "A" phase tower arm on 011/083; no customers interrupted</t>
  </si>
  <si>
    <t>T19-004752</t>
  </si>
  <si>
    <t xml:space="preserve">Relayed - 02/08/19, 1624 Willow Pass-Contra Costa 60kV relayed, tested OK; MOM Pittsburg (CEMO=307), Shell Chemical &amp; Willow Pass (2,903); rain; A-G fault 8.4 mi from Co Co Sub between 002/031-032 (Bay Point area near Shell Chemical), +/-1.5 mi; patrol found no cause, no damage </t>
  </si>
  <si>
    <t>INT-11837</t>
  </si>
  <si>
    <t>002/031</t>
  </si>
  <si>
    <t>Relayed - 02/08/19, 2343 Soledad #4-60kV relayed, tested OK; no customers interrupted; rain; B-G fault 6 mi from Soledad toward Los Coches near 005/093, +/-2 mi; ground patrol 3 miles either side of fault location &amp; found nothing; will F/U w/ air patrol if line relays again</t>
  </si>
  <si>
    <t>INT-11838</t>
  </si>
  <si>
    <t>005/093</t>
  </si>
  <si>
    <t>Relayed - 02/09/19, 0610 Delta SwYd-Tesla 230kV relayed, tested OK; MOM Altamont Midway cogen (offline); rain; C-G fault 4 mi from Tesla near tower 3/19 , +/-1 mi; patrol found no cause, no damage; declared MED</t>
  </si>
  <si>
    <t>INT-11840</t>
  </si>
  <si>
    <t>003/019</t>
  </si>
  <si>
    <t>Forced - 02/09/19, 0755 to 1857 Rio Dell JCT-Bridgeville 60kV (Carlotta to Bridgeville) forced out to replace wood pole 35/9 w/ steel structure per Wildfire Safety Inspection Team recommendation; no customers interrupted; declared MED; CAP ER=116470136</t>
  </si>
  <si>
    <t>T19-004792</t>
  </si>
  <si>
    <t>Relayed - 02/09/19, 1140 Hatchet Ridge-Carberry SS 230kV relayed, did not test by design; SUS Hatchet Ridge cogen (offline); snow; 02/10/19, 0737 Line manually tested OK after patrol found no trouble, restoring ET to Hatchet Ridge cogen; declared MED</t>
  </si>
  <si>
    <t>INT-11841</t>
  </si>
  <si>
    <t>Forced - 02/09/19, 1404 to 2005 French Meadows-Middle Fork 60kV forced out at request of Wildfire Safety Inspection Team to repair tie wire at 4/83; SUS French Meadows &amp; Hell Hole PHs; declared MED</t>
  </si>
  <si>
    <t>T19-004802</t>
  </si>
  <si>
    <t>Relayed - 02/09/19, 1524 Carberry SS-RM 230kV relayed, did not test due to phase to phase fault; no customers interrupted; lightning in area; 1530 Line manually tested OK; 1531 Line returned normal; C-A fault 5.6 mi from Round Mountain near 23/188, +/-1.0 mi; flashed insulators found at 22/182, LCN created to replace; declared MED</t>
  </si>
  <si>
    <t>INT-11842</t>
  </si>
  <si>
    <t>023/188</t>
  </si>
  <si>
    <t>Relayed - 02/09/19, 1630 Middle Fork #1-60kV relayed, did no test by design; SUS Ralston PH (offline); 1646 Middle Fork CB-32 manually tested OK, line returned to service; Middle Fork CB-32 has electromechanical relays with no fault location capabilities; weather rain, ultimately a declared MED</t>
  </si>
  <si>
    <t>INT-11844</t>
  </si>
  <si>
    <t>Relayed - 02/10/19, 0047 Deer Creek-Drum 60kV relayed, did not test by design; MOM Deer Creek PH (offline); 0049 Line manually tested OK; weather snow; C-G fault 3.5 mi from Drum #1 PH to Deer Creek near 002/067, +/-1.0 mi; patrol found no cause, no damage; declared MED</t>
  </si>
  <si>
    <t>INT-11846</t>
  </si>
  <si>
    <t>002/067</t>
  </si>
  <si>
    <t>Relayed - 02/10/19, 0106 Humboldt-Maple Creek 60kV relayed, tested OK; Maple Creek-Hoopa de-energized on the trouble; MOM Maple Creek (144), Russ Ranch (2), Willow Creek (2,477) &amp; Hoopa (2,044); weather snow; B-G fault 1.5 mi from Maple Creek toward Humboldt near 012/003, +/-3.0 mi; declared MED</t>
  </si>
  <si>
    <t>INT-11847a</t>
  </si>
  <si>
    <t>012/003</t>
  </si>
  <si>
    <t>INT-11847b</t>
  </si>
  <si>
    <t xml:space="preserve">Relayed - 02/10/19, 0116 MapleCreek-Hoopa relayed tested NG; SUS RussRanch (CESO=2; CMIN=xx,xxx), WillowCreek (2,477; xxx,xxx) &amp; Hoopa (2,044; xxx,xxx); 0117 MC-WC manually tested NG; snow, declared MED; due to road closures ETA to MC 3 hrs; C-A fault 2.75 mi from MC to Hoopa near 002/007, +/-1.0 mi; 1913 MC to RR energized restoring RussRanch after removal of tree from 002/004; also found tree on line at 007/007 &amp; 015/002, broken poles 8/4, 15/2, 25/5 &amp; 25/6 w/ ET-WD (also 12kV down); 1016 RR-Hoopa cleared; 02/16/19, patrol then found 24/13 tree on line), 24/9 (damaged pole) &amp; 25/0 (damaged pole); 02/17/19, 1208 MC-RR forced out for switching to return Russ Ranch to Willow Creek sect; SUS Russ Ranch; 1328 MC-WC returned to service after replacing pole 008/005 restoring RR &amp; WC; WC-Hoopa remains out due to more poles damaged; Hoopa carried by local Gen; 02/20/19, 1722 MC-Hoopa (WC-Hoopa) returned normal restoring ET to Hoopa after replacing 4 poles &amp; 3 phases of ET-WD betw 024/009 &amp; 025/000; CAP ER=116469858 </t>
  </si>
  <si>
    <t>INT-11848</t>
  </si>
  <si>
    <t>Relayed - 02/10/19, 0211 Essex Jct.-Orick 60kV relayed, did not test by design; 0212 Line manually tested OK; MOM Trinidad (CEMO=1,494), Big Lagoon (148) &amp; Orick (354); lightning in area per PG&amp;E Lightning Detection Network &amp; snow; A-B-C fault 8.45 mi from Essex Jct toward Orick near 008/004, +/-1.0 mi; line relayed, properly did not test a few hours later due to pole fire caused by lightning strike on nearby tree; declared MED; CAP ER=116469685</t>
  </si>
  <si>
    <t>INT-11849</t>
  </si>
  <si>
    <t>008/004</t>
  </si>
  <si>
    <t>Relayed - 02/10/19, 0430 Stanislaus-Melones SS-Riverbank relayed, tested OK; no customers interrupted; wind, snow; A-B fault 4.5 mi from Stanislaus PH near 004/026, +/-2 mi; patrol found top phase sagged into middle phase between 005/029-030 due to snow loading – these structures also carry Stanislaus-Manteca #2 which relayed, tested NG 14 mins later w/ same fault location per Protection; declared MED</t>
  </si>
  <si>
    <t>INT-11850</t>
  </si>
  <si>
    <t>Relayed - 02/10/19, 0432 Stan-MelonesSS-Mant#1 relayed, tested NG; MOM Avena (CEMO=1,664) &amp; Frogtown (6,069); wind, snow; 0551 Manteca-FrogtownJct manually tested OK restoring ET to Avena &amp; Frogtown; B-C fault 4.5 mi from Stanislaus PH near 004/027, +/-1.5 mi; 1450 Stanislaus-FrogtownJct cleared to repaired A phase ET-WD at tower 004/027; 02/12/19, 1919 Line returned to service; declared MED</t>
  </si>
  <si>
    <t>INT-11851</t>
  </si>
  <si>
    <t>Relayed - 02/10/19, 0442 Stan-MelonesSS-RiverbankSS relayed, tested NG; SUS Frogtown (CESO=6,069; CMIN=xxx,xxx); wind, snow; SCADA unavailable at Frogtown; 0551 Manteca-Frogtown Jct of STAN-MAN #1 manually tested OK restoring ET to Frogtown; A-B fault 1.3 mi from Stanislaus PH near 001/006, +/-2 mi; no access to Stanislaus PH due to large tree across road 2 mi from HWY 4; 1345 Line manually tested OK; 1349 Line returned normal restoring Stanislaus PH; declared MED</t>
  </si>
  <si>
    <t>INT-11852</t>
  </si>
  <si>
    <t>Relayed - 02/10/19, 0446 Stan-Man#2 relayed, tested NG; SUS Avena (CESO=1,664; CMIN=xxx,xxx) &amp; Stanislaus (6,808; xxx,xxx); Stanislaus PH separated; wind, snow; 0551 Manteca-FrogtownJct of STAN-MAN #1 manually tested OK restoring ET to Avena; B-C fault 4.5 mi from Stanislaus PH near 004/026, +/-2 mi; 1349 Stanislaus &amp; Stanislaus PH restored; 1350 Stanislaus PH paralleled; 1354 Line manually tested OK after removing snow from 004/026; 1400 Line normal; top phase sagged into middle phase betw 005/029-030 due to snow loading - these structures also carry Stan-Man#1 which relayed, tested NG 14 mins earlier w/ same fault location; declared MED</t>
  </si>
  <si>
    <t>INT-11853</t>
  </si>
  <si>
    <t>Relayed - 02/10/19, 0532 West Point-Valley Springs 60kV relayed, tested OK; MOM West Point PH (offline), West Point, Pine Grove (CEMO=6,175) &amp; Electra (3,422); rain; A-B fault 2.8 mi from Electra toward Pine Grove near pole 007/086, +/-2 mi; ground patrol found at structure 8/42 center phase broken tie wire, center phase off the flower pot insulator, placed back in position, unclear why tie wire failed, possible snow or tree contact, declared MED</t>
  </si>
  <si>
    <t>INT-11854</t>
  </si>
  <si>
    <t>Relayed - 02/10/19, 0555 Rio Dell Jct-Bridgeville 60kV relayed, tested NG; snow; 0556 Rio Dell Jct to Carlotta manually tested OK; MOM Humboldt Redwood &amp; Carlotta (CEMO=1,043); A-G fault 8.25 mi from Bridgeville near 032/005, +/-2 mi; 02/11/19, 2114 Line returned to service after repairing ET-WD between poles 033/001-002; declared MED</t>
  </si>
  <si>
    <t>INT-11855</t>
  </si>
  <si>
    <t>032/005</t>
  </si>
  <si>
    <t>Relayed - 02/10/19, 0656 Bridgeville-Garberville 60kV relayed, tested NG; 0700 Bridgeville to Fort Seward manually tested OK; MOM Fruitland (CEMO=1,145) &amp; Fort Seward (337); snow; 0755 Bridgeville to Fort Seward relayed, tested OK; MOM Fruitland &amp; Fort Seward; 0827 Garberville to Fort Seward manually tested OK; 0828 Line returned normal; C-A fault 18.6 mi from Bridgeville (@ Fruitland Jct tap) near 018/006, +/-1.0 mi; declared MED</t>
  </si>
  <si>
    <t>INT-11856</t>
  </si>
  <si>
    <t>018/006</t>
  </si>
  <si>
    <t>Relayed - 02/10/19, 0843 &amp; 0901 Bridgeville-Garberville 60kV relayed, tested OK; MOM Fruitland (CEMO=1,145) &amp; Fort Seward (337); weather snow; multi-terminal line, B-G fault 2.64 miles from Fruitland Jct toward Fruitland near 002/009 or 4.34 mi from Fruitland Jct toward Fort Seward near 022/10, +/-2.0 mi; declared MED</t>
  </si>
  <si>
    <t>INT-11860 (0843)</t>
  </si>
  <si>
    <t>002/009</t>
  </si>
  <si>
    <t>INT-11861 (0901)</t>
  </si>
  <si>
    <t>022/010</t>
  </si>
  <si>
    <t>Relayed - 02/10/19, 1017 Essex Jct-Orick relayed, did not test as designed (line had relayed earlier at 0211); 1019 Line manually tested NG; 1020 EssexJct-BigLagoon manually tested NG; 1021 Essex Jct-Trinidad manually tested NG; SUS Trinidad (CESO=1,448; CMIN=1,150,256), Big Lagoon (148; 148,888) &amp; Orick (357; xxx,xxx); snow; C-A fault 10.8 mi from EssexJct near 010/011, +/-1 mi; 1511 EssexJct-TrinidadJct cleared to replace down poles 9/7 &amp; 9/8 &amp; ET-WD; 02/11/19, 0303 Line returned to service; illegally installed fiber wire below 60kV, suspect it ignited pole after lightning hit nearby redwood tree; see CAP ER=116469685 for pics &amp; details; declared MED</t>
  </si>
  <si>
    <t>INT-11862</t>
  </si>
  <si>
    <t>010/011</t>
  </si>
  <si>
    <t>Weather-rain</t>
  </si>
  <si>
    <t>Relayed - 02/10/19, 1647 Rio Oso-Lincoln 115kV open-ended after Rio Oso CB-492 tripped, reclosed by automatics; no customers interrupted; rain; Protection reports Rio Oso CB-492 opened but no fault was recorded; cause is being Investigated; declared MED</t>
  </si>
  <si>
    <t>Forced - 02/11/19, 0509 El Dorado-Missouri Flat #1-115kV (El Dorado to Apple Hill Jct) forced out to rebuild tower 0/4; no customers interrupted; 02/12/19, 1741 line returned to service</t>
  </si>
  <si>
    <t>T19-004825</t>
  </si>
  <si>
    <t>Forced - 02/11/19, 0632 El Dorado-Missouri Flat #2-115kV (El Dorado to Apple Hill Jct) forced out to rebuild tower 0/4; SUS El Dorado PH (offline); 02/12/19, 1658 line returned to service</t>
  </si>
  <si>
    <t>T19-004826</t>
  </si>
  <si>
    <t>Relayed - 02/11/19, 1135 Cortina #2-60kV relayed, tested OK; MOM Wilkins Slough (CEMO=603), Rough and Ready Pumping Station &amp; El Dorado Pumping Station; weather clear; C-G fault 23.5 mi from Cortina near 023/419, +/-3 mi; patrol from 20/352 to 25/473 found no cause, no damage</t>
  </si>
  <si>
    <t>INT-11865</t>
  </si>
  <si>
    <t>023/419</t>
  </si>
  <si>
    <t>Forced - 02/11/19, 1501 to 1625 Helms-Gregg #1-230kV forced out to remove snow from Helms CBs 250, 270 &amp; 280; SUS Helms P.G:P. Units #1 (offline) &amp; #2 (offline)</t>
  </si>
  <si>
    <t>T19-004865</t>
  </si>
  <si>
    <t>Forced - 02/11/19, 1627 to 1702 Helms-Gregg #2-230kV forced out to remove snow from Helms CBs 260 &amp; 290; SUS Helms P.G.P. Unit #3 (offline)</t>
  </si>
  <si>
    <t>T19-004866</t>
  </si>
  <si>
    <t>BK3_Lakeville</t>
  </si>
  <si>
    <t>Relayed - 02/11/19, 2300 Lakeville #3-230/60kV transformer relayed by differential, did not test; no customers interrupted; weather cloudy; personnel onsite report animal (racoon) contact w/ tertiary bushing, station had been animal guarded; clearing the transformer for inspection; 02/12/19, 1449 Lakeville #3-230/60kV transformer returned to service after crew replaced animal abatement guard; CAP ER=116474480</t>
  </si>
  <si>
    <t>INT-11866</t>
  </si>
  <si>
    <t>Forced - 02/12/19, 0650 to 1934 Drum-Rio Oso #1-115kV (Brunswick to Rio Oso) forced out per Wildfire Safety Inspection Program (WSIP) to repair/replace bad 'C' phase hook on tower 030/221 &amp; 030/223; no customers interrupted; declared MED</t>
  </si>
  <si>
    <t>T19-004889</t>
  </si>
  <si>
    <t>Forced - 02/12/19, 0910 to 1416 Monta Vista-Saratoga 230kV open-ended after Monta Vista CB-212 forced out to repair hydraulic fluid &amp; SF6 gas leak; no customers interrupted; declared MED</t>
  </si>
  <si>
    <t>T19-004901</t>
  </si>
  <si>
    <t>Forced - 02/12/19, 1624 to 2244 Crow Creek SS-Newman 60kV (Crows Landing section) forced out to repair normal open Crows Landing SW-57 due to operating mechanism having one phase found closed; no customers interrupted; declared MED</t>
  </si>
  <si>
    <t>T19-004916</t>
  </si>
  <si>
    <t>Relayed - 02/12/19, 1804 Weimar #1-60kV relayed, tested OK; MOM Forrest Hill (CEMO=2,669) &amp; Oxbow PH (offline); weather cloudy; C-A fault 0.75 mi from Weimar toward Foresthill near 001/019, +/-2 mi; declared MED</t>
  </si>
  <si>
    <t>INT-11867</t>
  </si>
  <si>
    <t>001/019</t>
  </si>
  <si>
    <t>BK2_Wilson</t>
  </si>
  <si>
    <t>Forced - 02/12/19, 2005 Wilson #2-230/115kV transformer forced out from scheduled work to repair Wilson SW-183; no customers interrupted; declared MED; ETOR 02/13/19</t>
  </si>
  <si>
    <t>T19-004969</t>
  </si>
  <si>
    <t>Relayed - 02/12/19, 2203, 2218, 2319 &amp; 2326 Melones-Racetrack 115kV relayed, tested OK; MOM Racetrack (CEMO=4,194); weather rain; C-G faults 7.8 mi from Melones SS near 007/012, +/-2 mi; declared MED</t>
  </si>
  <si>
    <t>INT-11869</t>
  </si>
  <si>
    <t>INT-11870</t>
  </si>
  <si>
    <t xml:space="preserve">Relayed - 02/12/19, 2223 Potter Valley-Willits 60kV relayed, tested NG; no customers interrupted; rain; A-B fault 8.8 mi from Potter Valley toward Willits near 008/007; report of ET-WD w/ access problems; 02/14/19, 1106 Line returned to service after removing tree from conductor at 009/005 &amp; reframing poles between 009/003-006; CAP ER=116493510 </t>
  </si>
  <si>
    <t>INT-11871</t>
  </si>
  <si>
    <t>008/007</t>
  </si>
  <si>
    <t xml:space="preserve">Relayed - 02/12/19, 2236 Fort Bragg-Elk 60kV relay, tested NG; Big River SVC tripped offline; MOM Big River (CEMO=2,578); rain; 2251 Big River SVC returned to service; A-B fault 9.2 mi from Fort Bragg toward Big River near 14/010, +/-1.0 mi; reports of tree failure at pole 9/5 w/ ET-WD; T-line reports found tree into T&amp;D assets at pole 15/0; 02/14/19, found more trouble at 16/8, i.e., tree hanging across all 3 phases w/ wire still in air; 02/14/19, 1205 Fort Bragg-Elk (Fort Bragg-Big River Jct) returned to service after crew removed tree from pole 016/008 &amp; reframed pole 015/000; no ETOR for tree removal &amp; conductor damage assessment; CAP ER=116493581 </t>
  </si>
  <si>
    <t>INT-11872</t>
  </si>
  <si>
    <t>014/010</t>
  </si>
  <si>
    <t>INT-11874</t>
  </si>
  <si>
    <t>Relayed - 02/12/19, 2322 Trinity-Maple Creek 60kV relayed, tested NG; SUS Big Bar, Grouse Creek, Big Creek &amp; Hyampom; rain; 2352 Trinity to Big Bar manually tested OK; C-A fault 0.1 mi from Big Bar toward Mud Springs near 017/003, +/-1.0 mi; 02/13/19, 0008 Big Bar restored; ETA ~4 hrs due to weather; 02/13/19, 0424 MC-Mud Spring manually tested OK restoring Hyampom, Big Creek &amp; Grouse Creek; 1116 Line manually tested OK after repairing leaning pole 20/0; 1155 Line normal; declared MED; CAP ER=116483164</t>
  </si>
  <si>
    <t>INT-11875</t>
  </si>
  <si>
    <t>INT-11876</t>
  </si>
  <si>
    <t>Relayed - 02/12/19, 2357 Metcalf-Edenvale #1-115kV relayed, tested OK; MOM IBM Harry; rain, wind; B-G fault 1.2 mi from Metcalf near 001/008, +/-0.5 mi; declared MED</t>
  </si>
  <si>
    <t>INT-11877</t>
  </si>
  <si>
    <t xml:space="preserve">Relayed - 02/13/19, 0002 Kilarc-Cedar Creek 60kV relayed, tested OK; Kilarc PH separated on the trouble; MOM Cedar Creek (CEMO=787) &amp; Clover Creek (offline); weather storm, declared MED; B-C fault 5.6 miles from Kilarc (@ Clover Creek Tap) near 005/127, +/-2.0 mi; </t>
  </si>
  <si>
    <t>INT-11878</t>
  </si>
  <si>
    <t>005/127</t>
  </si>
  <si>
    <t xml:space="preserve">Relayed - 02/13/19, 0042 Delta-Mountain Gate Jct 60kV relayed, tested OK; MOM Antler (CEMO=954); weather storm, declared MED; B-G fault 1.2 mi from Antler toward Mountain Gate Jct near 004/084, +/-2 mi; </t>
  </si>
  <si>
    <t>INT-11879</t>
  </si>
  <si>
    <t xml:space="preserve">Relayed - 02/13/19, 0055 &amp; 0057 Humboldt-Trinity 115kV relayed, tested OK; no customers interrupted; weather snow, declared MED; C-A faults 47.1 mi from Trinity near 092/002, +/-0.2 mi; </t>
  </si>
  <si>
    <t>INT-11882</t>
  </si>
  <si>
    <t>092/002</t>
  </si>
  <si>
    <t>Relayed - 02/13/19, 0056 Kilarc-Cedar Creek relayed, tested NG; SUS Cedar Creek (CESO=787; CMIN=xxx,xxx), Clover Creek (offline) &amp; Kilarc PH (offline); storm, declared MED; SCADA comm failure at Kilarc PH preventing manual test of line; C-G fault 0.84 mi from Cedar Creek near 000/020, +/-2.0 mi; 0956 Line manually tested NG; 02/14/19, 1615 Kilarc-Clover Creek cleared to repair ET-WD between 003/088-089; 1629 Kilarc-Cedar Creek (Kilarc PH section) manually tested OK restoring Kilarc PH; 2116 Kilarc-Clover Creek manually tested NG after completing repairs; C-G fault 10.8 mi from Kilarc (5.2 mi past Clover Creek Tap) near 010/236, +/-3 mi; 02/14/19, more damage found to center phase conductor between 004/098-099; multiple trees down blocking access to area; 02/14/19, 1615 Kilarc to Clover Creek cleared after patrol found wire down between 003/088-089; 1629 Kilarc PH section manually tested OK restoring Kilarc PH; 02/15/19, 1641 Kilarc-Cedar Creek returned to service restoring Cedar Creek &amp; Clover Creek</t>
  </si>
  <si>
    <t>INT-11942</t>
  </si>
  <si>
    <t>Relayed - 02/13/19, 0057 Delta-Mtn Gate Jct 60kV relayed, tested NG; SUS Antler (CESO=954; CMIN=xxx,xxx); weather storm, declared MED; C-G fault 1.2 mi from Antler toward Mountain Gate Jct near 004/084, +/-2 mi; NOTE: center phase ET-WD between 015/186B to 014/185; also found single phase of ET-WD between 011/051-053; 02/15/19, 2304 Line returned to service after crew repaired 1 phase of down conductor between poles 11/151 &amp; 11/153, poles 12/263 &amp; 12/264 &amp; poles 15/186B to 15/187 restoring Antler</t>
  </si>
  <si>
    <t>INT-11880</t>
  </si>
  <si>
    <t>INT-11881</t>
  </si>
  <si>
    <t xml:space="preserve">Relayed - 02/13/19, 0140 Kilarc-Deschutes 60kV relayed, tested NG; SUS Cow Creek PH, Bear Creek Hydro, Whitmore (CESO=546; CMIN=xxx,xxx) &amp; Olsen; weather storm, declared MED; A-C fault at Bear Creek Tap near 011/233, +/-1.5 mi; 0705 Line manually tested OK restoring Whitmore, Cow Creek PH, Olsen &amp; Bear Creek PH; </t>
  </si>
  <si>
    <t>INT-11884</t>
  </si>
  <si>
    <t>011/233</t>
  </si>
  <si>
    <t>Relayed - 02/13/19, 0217 Cottonwood #1 &amp; #2 relayed, did not test; due to Cottonwood CB-12 failure Cottonwood 60kV main bus &amp; Cottonwood-Red Bluff de-energized; Coleman-Cottonwood, Cottonwood-Benton #1 &amp; #2 open-ended at Cottonwood; SUS CA Pwr Holdings, Red Bluff Pump Plant, Rawson (CESO=3,095; CMIN=xxx,xxx), Gerber (x,xxx; xxx,xxx), Packaging Sub, Red Bank Meter Stn, Louisiana Pacific, Tyler (3,401; xxx,xxx), Red Bluff, Dairyville, Vina &amp; Los Molinos; storm, declared MED; 0449 Cottonwood-Red Bluff manually tested OK restoring Red Bluff; 0453 Coleman-Cottonwood tested OK restoring Coleman Hatchery; 0455 Coleman-Red Bluff energized restoring Vina, Los Molinos, Dairyville; 0650 Gerber restored; 0457 Cottonwood-Benton #1 tested OK restoring Anderson &amp; Girvan; pole 000/01A on Cottonwood #1 down &amp; tangled with 000/02B on Cottonwood #2; 0650 Gerber restored on Coleman-Red Bluff; C-G fault on Cottonwood #1; 02/14/19, 0154 &amp; 0236 Cottonwood #2 &amp; #1, respectively, tested NG after crew repaired pole just outside of Cottonwood; no more customers interrupted; A-B-C fault 1.6 mi out of Cottonwood near 001/010, +/-0.5 mi; found shared tower 001/010 on its side (ET-WD); 0840 Tyler &amp; LP restored via alt source; 02/17/19, 1735 &amp; 1806 Cottonwood #2 &amp; #1, respectively, returned to service after installing temp poles for tower restoring CA Pwr Holdings, Red Bluff Pump Plant, PAC-TIV, Red Bank Meter Stn &amp; LP; tower 001/010 to be rebuilt &amp; lines moved back at later date; CAP ER=116486890</t>
  </si>
  <si>
    <t>INT-11885f</t>
  </si>
  <si>
    <t>INT-11885g</t>
  </si>
  <si>
    <t>INT-11885b</t>
  </si>
  <si>
    <t>013/058</t>
  </si>
  <si>
    <t>INT-11885c</t>
  </si>
  <si>
    <t>INT-11885d</t>
  </si>
  <si>
    <t>Relayed - 02/13/19, 0217 Cottonwood #1 &amp; #2 relayed, did not test; due to Cottonwood CB-12 failure Cottonwood 60kV main bus &amp; Cottonwood-Red Bluff de-energized; Coleman-Cottonwood, Cottonwood-Benton #1 &amp; #2 open-ended at Cottonwood; SUS CA Pwr Holdings, Red Bluff Pump Plant, Rawson, Gerber, Packaging Sub, Red Bank Meter Stn, Louisiana Pacific, Tyler, Red Bluff, Dairyville, Vina &amp; Los Molinos; storm, declared MED; 0449 Cottonwood-Red Bluff manually tested OK restoring Red Bluff; 0453 Coleman-Cottonwood tested OK restoring Coleman Hatchery; 0455 Coleman-Red Bluff energized restoring Vina, Los Molinos, Dairyville; 0650 Gerber restored; 0457 Cottonwood-Benton #1 tested OK restoring Anderson &amp; Girvan; pole 000/01A on Cottonwood #1 down &amp; tangled with 000/02B on Cottonwood #2; 0650 Gerber restored on Coleman-Red Bluff; C-G fault on Cottonwood #1; 02/14/19, 0154 &amp; 0236 Cottonwood #2 &amp; #1, respectively, tested NG after crew repaired pole just outside of Cottonwood; no more customers interrupted; A-B-C fault 1.6 mi out of Cottonwood near 001/010, +/-0.5 mi; found shared tower 001/010 on its side (ET-WD); 0840 Tyler &amp; LP restored via alt source; 02/17/19, 1735 &amp; 1806 Cottonwood #2 &amp; #1, respectively, returned to service after installing temp poles for tower restoring CA Pwr Holdings, Red Bluff Pump Plant, PAC-TIV, Red Bank Meter Stn &amp; LP; tower 001/010 to be rebuilt &amp; lines moved back at later date; CAP ER=116486890</t>
  </si>
  <si>
    <t>INT-11885e</t>
  </si>
  <si>
    <t>INT-11885h</t>
  </si>
  <si>
    <t xml:space="preserve">Relayed - 02/13/19, 0217 Hat Creek #1-Westwood 60kV relayed, tested OK; MOM Rising River (CEMO=738), Halls Flat, Bogard (9) &amp; Mega (offline); weather storm, declared MED; A-B fault 0.6 mi from Pit #1 towards Hat Creek (Note: based on relay events actual fault was on Hat Creek #1-Pit #1; Hat Creek #1-Westwood de-energizes when Hat Creek#1-Pit#1 trips on fault) near 000/004, +/-1 mi; </t>
  </si>
  <si>
    <t>INT-11886</t>
  </si>
  <si>
    <t>Relayed - 02/13/19, 0229 Volta-South 60kV relayed, tested OK; no customers interrupted; weather storm, declared MED</t>
  </si>
  <si>
    <t>INT-11891</t>
  </si>
  <si>
    <t>001/036</t>
  </si>
  <si>
    <t xml:space="preserve">Relayed - 02/13/19, 0238 Volta-Deschutes 60kV relayed, tested NG; no customers interrupted; weather storm, declared MED; 0706 Line manually tested OK restoring Volta PH 60kV main &amp; aux busses; unable to provide fault location - both set A &amp; B relay events had been scroll over so no faults shown in their history memories; </t>
  </si>
  <si>
    <t>INT-11893</t>
  </si>
  <si>
    <t xml:space="preserve">Relayed - 02/13/19, 0238 Volta-South 60kV relayed, tested NG; no customers interrupted; weather storm, declared MED; 0709 Line manually tested OK restoring South PH; A-G fault 1.5  mi from Volta PH toward South PH near 001/036, +/-2 mi; </t>
  </si>
  <si>
    <t xml:space="preserve">Relayed - 02/13/19, 0300 &amp; 0303 Cascade-Benton-Deschutes 60kV relayed, tested OK; MOM Oregon Trail &amp; Wintu Pumps; storm, declared MED; multi-terminal line, A-B evolved to A-B-C-G fault near WINTO Tap near 008/173 or 1.9 mi from Loomis Jct toward Deschutes near A06/134, +/-1 mi; 0303 fault: multi-terminal line, A-G fault 1.3 mi from Loomis Jct toward Wintu Jct near 006/127 or 0.7 mi from Loomis Jct toward Deschutes near A005/111, +/-1 mi; </t>
  </si>
  <si>
    <t>INT-11890a</t>
  </si>
  <si>
    <t>INT-11890b</t>
  </si>
  <si>
    <t>006/127</t>
  </si>
  <si>
    <t>Relayed - 02/13/19, 0305 Cascade-Benton-Deschutes relayed, did not test; SUS Deschutes, Oregon Trail &amp; Wintu Pumps; storm, declared MED; 0523 Cascade-Benton tested OK restoring Oregon Trail &amp; Wintu Pumps; 0525 Line (Cascade-Benton) relayed again, tested OK; MOM Oregon Trail &amp; Wintu Pumps; 0654 Cascade-Deschutes manually tested OK restoring Oregon Trail; 0656 Deschutes customers restored; 1605 Wintu Jct-Benton manually tested OK restoring Wintu Pumps; multi-terminal line, B-C fault near Winto Tap Jct near 008/172 or 1.4 mi from Loomis Jct toward Deschutes near A06/125, +/-1 mi</t>
  </si>
  <si>
    <t>INT-11890c</t>
  </si>
  <si>
    <t>008/172</t>
  </si>
  <si>
    <t>Relayed - 02/13/19, 0317 Mountain Gate Jct-Cascade 60kV relayed, tested NG; SUS Mountain Gate; weather storm, declared MED; fault location unavailable, no fault locating relays installed at Cascade nor Mountain Gate Jct; patrol found from structures 015/186B to 014/185 center phase ET-WD; 02/15/19, 2009 Line returned to service after crew repaired 3 phases of down conductor between poles 15/187 &amp; 0/1 restoring Mountain Gate</t>
  </si>
  <si>
    <t>INT-11887</t>
  </si>
  <si>
    <t>Relayed - 02/13/19, 0326 Coleman-Red Bluff 60kV relayed, tested NG; Coleman-South &amp; Coleman-Cottonwood de-energized; SUS Red Bluff, Dairyville, Vina, Los Molinos, Colman PH, Inskip PH, South PH &amp; Hatchery; storm, declared MED; A-G fault 1.7 mi from Coleman PH near 001/029, +/-2.5 mi; 0455 Coleman-Red Bluff manually tested OK restoring Vina, Los Molinos &amp; Dairyville; 0527 Coleman-South manually tested OK restoring Inskip PH; rover heading to South PH to close CB-52 (SCADA control NG) to continue restoration; 1417 South PH CB-52 closed restoring path between Coleman &amp; Volta PHs</t>
  </si>
  <si>
    <t>INT-11888c</t>
  </si>
  <si>
    <t>INT-11888a</t>
  </si>
  <si>
    <t>001/029</t>
  </si>
  <si>
    <t>INT-11888b</t>
  </si>
  <si>
    <t>Relayed - 02/13/19, 0359 Keswick-Trinity relayed; Trinity-French Gulch tested OK; Keswick-French Gulch tested NG; MOM French Gulch; storm, declared MED; C-A fault 2.2 mi from Lewiston Tap toward Trinity near 025/410, +/-2.0 mi; 02/16/19, 1444 Keswick-French Gulch returned to service after repairs made to Keswick CB-22 restoring French Gulch; 02/17/19, 1657 Trinity-French Gulch returned to service after repairing broken poles 24/388, 24/389 &amp; broken x-arm at 24/390 due to large oak gree failure</t>
  </si>
  <si>
    <t>INT-11889</t>
  </si>
  <si>
    <t>025/410</t>
  </si>
  <si>
    <t>Relayed - 02/13/19, 0413 Keswick-Cascade 60kV relayed, tested OK; Keswick to French Gulch de-energized on the trouble; MOM Stillwater (CEMO=2,100), Keswick (788) &amp; French Gulch (333); weather storm, declared MED; B-G fault 4.9 mi from Stillwater Jct towards Keswick near 006/131, +/-3 mi</t>
  </si>
  <si>
    <t>INT-11895</t>
  </si>
  <si>
    <t>006/131</t>
  </si>
  <si>
    <t>Relayed - 02/13/19, 0430 Pit #1-Hat Creek #2-Burney 60kV relayed, tested OK; MOM Hat Creek #2 &amp; Burney (CEMO=2,401); weather storm, declared MED; A-B fault 0.7 mi from Pit#1 PH near tower 000/006, +/-1.5 mi</t>
  </si>
  <si>
    <t>INT-11894</t>
  </si>
  <si>
    <t>Relayed - 02/13/19, 0449 Keswick-Cascade 60kV relayed, tested NG; Keswick to French Gulch de-energized; SUS French Gulch &amp; Keswick; MOM Stillwater; storm, declared MED; 0642 Stillwater to Keswick manually tested NG; MOM Stillwater (CEMO=2,100); 02/14/19, 0143 Stillwater to Keswick manually tested NG after repairing single phase of ET-WD between poles 006/119-120; A-G fault just outside Keswick sub near 009/167, +/-4.0 mi; additional ET-WD found between 008/155-156; 1744 Keswick-Stillwater Jct manually tested OK, after crews completed all repairs, restoring Keswick</t>
  </si>
  <si>
    <t>009/167</t>
  </si>
  <si>
    <t>Relayed - 02/13/19, 0617 Cottonwood-Benton #1-60kV relayed, tested NG; SUS Girvan &amp; Anderson; storm, declared MED; electrician sent to Benton (SCADA comm failure) to restore Girvan &amp; Anderson from Benton; A-B-C-G fault 0.3 mi from Cottonwood near pole 000/008, +/-0.3 mi; 0910 Benton-Anderson manually tested OK restoring Anderson &amp; Girvan; 1909 Line (Cottonwood-Anderson) returned to service after repairing ET-WD between structures 000/008-009</t>
  </si>
  <si>
    <t>INT-11896</t>
  </si>
  <si>
    <t xml:space="preserve">Relayed - 02/13/19, 0617 Cottonwood-Red Bluff 60kV relayed, tested OK; no customers interrupted; weather storm, declared MED; B-G fault 7.48 mi from Cottonwood toward Red Bluff near 007/148, +/-1.0 mi; </t>
  </si>
  <si>
    <t>INT-11897</t>
  </si>
  <si>
    <t>007/148</t>
  </si>
  <si>
    <t>Relayed - 02/13/19, 0700 Caribou #2 relayed, tested NG; SUS Grays Flat (CESO=125; CMIN=xxx,xxx), Spanish Creek (918; xxx,xxx) Crescent Mills (883, xxx,xxx) &amp; Gansner (1,722; xxx,xxx); storm, declared MED; 0702 Caribou-Grays Flat tested OK; 0715 Grays Flats-Spanish Creek tested OK restoring all customers; trouble betw Spanish Creek &amp; Black Hawk; C-G fault 3.6 mi from Spanish Creek toward Black Hawk near :003/013, +/-1 mi; 1547 Caribou #2 (Spanish Creek to Black Hawk) returned to service normal after removing tree at 2/24</t>
  </si>
  <si>
    <t>INT-11898</t>
  </si>
  <si>
    <t>:003/013</t>
  </si>
  <si>
    <t>Relayed - 02/13/19, 0730 Kilarc-Deschutes 60kV relayed, tested OK; MOM Whitmore, Cow Creek PH, Olsen &amp; Bear Creek PH; C-A fault 0.0 mi from Bear Creek Tap near 011/233, +/-1 mi; weather storm, declared MED</t>
  </si>
  <si>
    <t>INT-11901x</t>
  </si>
  <si>
    <t>Relayed - 02/13/19, 0813 Kilarc-Deschutes 60kV relayed, tested OK; MOM Whitmore, Cow Creek PH, Olsen &amp; Bear Creek PH; B-G fault 2.5 mi from Whitmore toward Deschutes near 006/137, +/-2 mi; weather storm, declared MED</t>
  </si>
  <si>
    <t>INT-11901</t>
  </si>
  <si>
    <t>006/137</t>
  </si>
  <si>
    <t>BK3_Cottonwood</t>
  </si>
  <si>
    <t>Relayed - 02/13/19, 0819 Cottonwood 230/60kV BK-3 relayed, did not test due to differential relay targets; no customers interrupted; weather storm; Protection reports transformer relayed by LTC oil flow relay (63LTC); ETOR 02/14; revised ETOR 2/21/2019 due to specialist required for troubleshooting; 02/21/19, 1547 Cottonwood #3-230/60kV transformer returned to service after inspection found no damage; CAP ER=116486890</t>
  </si>
  <si>
    <t>INT-11902</t>
  </si>
  <si>
    <t>Relayed - 02/13/19, 0923 Volta-Deschutes 60kV relayed, tested OK; on the trouble Volta-South de-energized; MOM Volta &amp; South PHs; weather storm, declared MED</t>
  </si>
  <si>
    <t>INT-11903a</t>
  </si>
  <si>
    <t>INT-11903b</t>
  </si>
  <si>
    <t>Relayed - 02/13/19, 0934 Cottonwood-Benton #2-60kV relayed, tested OK; on the trouble Cottonwood-Benton #1 (Benton to Anderson) de-energized; MOM Anderson (CEMO=3,878) &amp; Girvan (2,855); B-G fault 11 mi from Cottonwood near pole 011/100, +/-1 mi; weather storm (declared MED)</t>
  </si>
  <si>
    <t>INT-11904b</t>
  </si>
  <si>
    <t>INT-11904a</t>
  </si>
  <si>
    <t>011/100</t>
  </si>
  <si>
    <t>Relayed - 02/13/19, 1019 Del Monte-Viejo 60kV relayed, tested OK; MOM Nany Lab &amp; Hatton (CEMO=4,305); weather storm; A-B-G fault 4.1 mi from Del Monte toward Hatton near 004/094, +/-2 mi; declared MED</t>
  </si>
  <si>
    <t>INT-11906</t>
  </si>
  <si>
    <t>004/094</t>
  </si>
  <si>
    <t>Relayed - 02/13/19, 1039 Del Monte-Viejo 60kV relayed; Del Monte to Hatton tested NG; Hatton to Viejo tested OK; MOM Hatton (CEMO=4,305); SUS Monterey Navy Lab; weather storm; 1045 Navy Lab restored via Salinas-Laureles; B-C-G fault 4.3 mi from Del Monte toward Hatton near 004/101, +/-2 mi; 1349 Del Monte to Navy Lab Jct to Hatton Jct manually tested OK; 1352 Hatton JCT SW-57 closed returning line normal after patrol found no trouble; declared MED</t>
  </si>
  <si>
    <t>INT-11909</t>
  </si>
  <si>
    <t>004/101</t>
  </si>
  <si>
    <t>Relayed - 02/13/19, 1056 Salinas-Laureles 60kV relayed, tested OK; on the trouble Laureles-Otter de-enerrgized; MOM Navy Lab, Reservation Road (CEMO=3,805), Otter (1,113) &amp; Laureles (3,415); weather storm; A-C fault 17.6 mi from Salinas toward Navy Lab near A16/354 or 17.8 mi from Salinas toward Laureles near 016/319, +/-3 mi; line subsequently forced out at 1105 to effect repairs; declared MED; CAP ER=116487886</t>
  </si>
  <si>
    <t>INT-11910b</t>
  </si>
  <si>
    <t>INT-11910a</t>
  </si>
  <si>
    <t>A16/354</t>
  </si>
  <si>
    <t>Forced - 02/13/19, 1105 Salinas-Laureles &amp; Laureles-Otter forced out to repair ET-WD due to tree failure at pole A17/373; SUS Monterey Navy Lab, Reservation Road (CESO=3,805; CMIN=xxx,xxx), Laureles (3,415; xxx,xxx) &amp; Otter (1,113; xxx,xxx); 1134 Salinas to Reservation Road energized restoring Reservation Road; 1233 Laureles JCT to Navy Lab cleared for repairs; 1404 Reservation Road to Laureles JCT &amp; Laureles-Otter energized restoring Laureles &amp; Otter; 1745 Line returned normal; declared MED; CAP ER=116487886</t>
  </si>
  <si>
    <t>T19-005009b</t>
  </si>
  <si>
    <t>T19-005009a</t>
  </si>
  <si>
    <t>Relayed - 02/13/19, 1156 Oro Loma-Canal #1-70kV relayed, tested NG between Santa Rita &amp; Canal; MOM Dos Palos (CEMO=2,430) &amp; Santa Rita (902); storm; A-B-C fault 4.2 mi from Canal toward Santa Rita near 021/012, +/-0.5 mi; 1345 Canal to Santa Rita clear to repair 3 phases of ET-WD at pole 021/012 due to car; 12kV on ground too; 02/14/19, 0153 Line tested OK; 0207 Line returned normal CAP ER=116485893</t>
  </si>
  <si>
    <t>INT-11912</t>
  </si>
  <si>
    <t>021/012</t>
  </si>
  <si>
    <t>Relayed - 02/13/19, 1211 Gold Hill-Bellota-Lockeford 115kV relayed, tested OK; Comanche PH separated on the trouble; no customers interrupted; storm, declared MED; multi-terminal line, C-G fault 0.25 mi from Camanche Tap toward Camanche PH near pole 006/009 or 025 mi from Camanche Tap toward Gold Hill near tower 064/403, +/-1.5 mi; 1305 Camanche PH paralleled; patrol found no cause, no damage</t>
  </si>
  <si>
    <t>INT-11914</t>
  </si>
  <si>
    <t>006/009</t>
  </si>
  <si>
    <t>Relayed - 02/13/19, 1430 Bair-Cooley Landing #2-60kV open-ended at Bair &amp; Redwood City after Bair CB-42 &amp; Redwood City CB-24 tripped; SUS Redwood City; rain; 1431 Bair CB-42 closed; 1441 Redwood City CB-24 closed restoring Redwood City; C-G fault 0.5 mi from Bair, +/-0.0 mi; blown insulator found at Bair SW-65 resulting in fault; line relays &amp; autos operated as expected</t>
  </si>
  <si>
    <t>INT-11916</t>
  </si>
  <si>
    <t>Bair sub</t>
  </si>
  <si>
    <t>Forced - 02/13/19, 1649 to 1650 Bair-Cooley Landing #2-115kV open-ended after Redwood City 60kV bus forced out to open NG Redwood City SW-65 per D.O. request (line had open ended earlier in day); MOM Redwood City #2 &amp; #3-60/12kV transformer banks &amp; #5-60/12kV transformer</t>
  </si>
  <si>
    <t>T19-005120</t>
  </si>
  <si>
    <t>Relayed - 02/13/19, 2359 MV-Burns relayed, tested NG; Burns-Lone Star #1&amp;#2 de-energized; SUS Big Basin (CESO=4,112; CMIN=xxx,xxx), Burns (28; xxx,xxx), Point Moretti (1,074; xxx,xxx), CEMEX &amp; Crusher; storm, declared MED; A-B-C fault 14.5 mi from Monta Vista near 014/111, +/-2.0 mi; 02/14/19, 1004 MV-Big Basin cleared; Burns restored via ED back ties; 02/15/19, 1723 MV-Big Basin manually tested NG following removal of tree from line &amp; repairs betw poles 013/107-108, &amp; at 013/106 to 2 phases  that came off insulators; 1758 MV-Burns, Burns-Lone Star #1&amp;#2 returned to service restoring Big Basin, Burns, Pt Moretti, CEMEX &amp; Crusher; CAP ER=116487886</t>
  </si>
  <si>
    <t>INT-11923b</t>
  </si>
  <si>
    <t>INT-11923c</t>
  </si>
  <si>
    <t>INT-11923a</t>
  </si>
  <si>
    <t>014/111</t>
  </si>
  <si>
    <t>Relayed - 02/14/19, 0052 Sneath Lane-Half Moon Bay 60kV relayed, tested NG; no customers interrupted; storm, declared MED; A-B-C fault 8.2 mi from Sneath Lane near 004/006, +/-3.0 mi; 0512 Sneath Lane to Pacifica manually tested OK; 1445 Pacifica to Half Moon Bay cleared to repair ET-WD &amp; replace broken pole at pole 003/004; 02/15/19, 1828 Line returned to service</t>
  </si>
  <si>
    <t>INT-11924</t>
  </si>
  <si>
    <t xml:space="preserve">Relayed - 02/14/19, 0349 Ignacio-Alto-Sausalito #1-60kV relayed, tested OK; no customers interrupted; rain, declared MED; multi-terminal line, A-G fault 3.5 mi from Alto toward Sausalito near 015/108 or 3.5 mi from Alto toward Ignacio near 009/064, +/-1.0 mi; </t>
  </si>
  <si>
    <t>INT-11926</t>
  </si>
  <si>
    <t xml:space="preserve">Relayed - 02/14/19, 0350 Ignacio-Alto-Sausalito #2-60kV relayed, tested OK; MOM Sausalito (CEMO=7,434); rain, declared MED; multi-terminal line, C-G fault 4.8 mi from Alto toward Sausalito near 016/118 or 4.8 mi from Alto toward Ignacio near 008/059, +/-1.0 mi; </t>
  </si>
  <si>
    <t>INT-11925</t>
  </si>
  <si>
    <t>016/118</t>
  </si>
  <si>
    <t>Relayed - 02/14/19, 0838 Mendocino-Willits-Ft Bragg relayed, tested NG; SUS Fort Bragg (CESO=8,401; CMIN=xxx,xxx); rain, declared MED; alt source to Fort Bragg (Ft Bragg-Elk) unavailable due to ongoing trouble from 02/12; stn electrician in route to Ft Bragg to get batteries on generator; A-B-C fault 42.0 mi from Mendo toward Fort Bragg near 042/003, +/-2 mi; 1026 Line manually tested OK restoring Fort Bragg; 1039 Line normal after removal of tree between 041/003-004; CAP ER=116493691</t>
  </si>
  <si>
    <t>INT-11928</t>
  </si>
  <si>
    <t>042/003</t>
  </si>
  <si>
    <t xml:space="preserve">Relayed - 02/14/19, 0902 West Point-Valley Springs 60kV relayed, tested OK; West Point PH separated on the trouble; MOM West Point (CEMO=4,491), Electra (3,502) &amp; Pine Grove (5,767); lightning, declared MED; multi-terminal line, C-A-G fault 0 mi from West Point near pole 000/002 or 0 mi from Pine Grove near pole 000/002, +/-1 mi; </t>
  </si>
  <si>
    <t>INT-11929</t>
  </si>
  <si>
    <t xml:space="preserve">Relayed - 02/14/19, 0928 West Point-Valley Springs 60kV relayed, tested OK; West Point PH had already separated on earlier relay (0902); MOM West Point (CEMO=4,491), Electra (3,502) &amp; Pine Grove (5,767); lightning in area, declared MED; multi-terminal line, A-B-C-G fault 0 mi from West Point near pole 000/002 or 0 mi from Pine Grove near pole 02/59, +/-1 mi; </t>
  </si>
  <si>
    <t>INT-11930</t>
  </si>
  <si>
    <t>Relayed - 02/14/19, 1043 Stanislaus-Manteca #2-115kV relayed, tested OK; no customers interrupted; storm, declared MED; C-G fault 4.5 mi from Stanislaus PH near tower 004/025, +/-1 mi; patrol found no cause, no damage</t>
  </si>
  <si>
    <t>INT-11933</t>
  </si>
  <si>
    <t>004/025</t>
  </si>
  <si>
    <t>Forced - 02/14/19, 1113 Laureles-Otter de-energized per D.O. request due to tree outside of Otter sub in danger of falling into conductor; SUS Otter (CESO=1,113; CMIN=xxx,xxx); 1702 Line returned to service after tree was removed restoring Otter</t>
  </si>
  <si>
    <t>T19-005203</t>
  </si>
  <si>
    <t>Relayed - 02/14/19, 1253 Coburn-Oil Fields #2-60kV relayed, did not test; 1257 Oil Fields-San Ardo manually tested OK; MOM San Ardo (CEMO=822); storm, declared MED; A-C-G evolved to C-G fault 24 mi from Coburn toward San Ardo near 023/336, +/-3 mi; 1711 Coburn-SanArdo manually tested OK after patrol found no trouble; 1714 Line returned to service</t>
  </si>
  <si>
    <t>INT-11938</t>
  </si>
  <si>
    <t>023/336</t>
  </si>
  <si>
    <t>Relayed - 02/14/19, 1423 Henrietta-Leprino SS 115kV relayed, tested NG; no customers interrupted; rain, declared MED; B-G fault 0.35 mi from Henrietta near 000/008 (down the road from Henrietta sub), +/-0.5 mi; ground patrol found center phase at pole 000/008 was pushed via high winds into pole; crew repulled down guys to give more angle on pole so it will not make contact on pole; no other work needed at this time; 1729 Line returned to service after tightening 3 guy wires at 000/008; CAP ER=116499768</t>
  </si>
  <si>
    <t>INT-11941</t>
  </si>
  <si>
    <t xml:space="preserve">Relayed - 02/14/19, 1933 Caribou #2-60kV relayed, tested OK; MOM Grays Flat (125), Spanish Creek (918) &amp; Gansner (1,722); snow, declared MED; multi-terminal line, B-C ault 22.36 mi from Caribou near Paxton SW-23 @ 021/570 or 22.01 mi from Caribou PH toward Gansner near 006/015, +/-3 mi; </t>
  </si>
  <si>
    <t>INT-11944</t>
  </si>
  <si>
    <t>021/570</t>
  </si>
  <si>
    <t>Forced - 02/15/19, 0802 to 1851 Pittsburg-Clayton #1-115kV forced out at request of WSIP to replace worn yolk plates on tower 003/022; no customers interrupted</t>
  </si>
  <si>
    <t>T19-005253</t>
  </si>
  <si>
    <t>Forced - 02/15/19, 0812 to 1659 Drum-Rio Oso #1-115kV forced out at request of WSIP to repair bent cross arms on towers 030/223 &amp; 031/229; no customers interrupted</t>
  </si>
  <si>
    <t>T19-005234</t>
  </si>
  <si>
    <t xml:space="preserve">Relayed - 02/15/19, 0937 Monte Rio-Fort Ross 60kV relayed tested OK; on the trouble Fort Ross-Gualala de-energized; MOM Gualala (CEMO=3,746), Annapolis (231), Fort Ross (638) &amp; Salmon Creek (1,756); rain, declared MED; multi-terminal line, A-B-C fault 13.7 mi Monte Rio toward near Fort Ross near 028/007 or 13.7 mi from Monte Rio toward Salmon Creek near 006/009, +/-1.0 mi; </t>
  </si>
  <si>
    <t>INT-11948b</t>
  </si>
  <si>
    <t>INT-11948a</t>
  </si>
  <si>
    <t>Relayed - 02/15/19, 1207 Exchequer-Le Grand 115kV relayed, tested OK; Exchequer PH separated on the trouble; no customers interrupted; rain, lightning; A-G fault 9.2 mi from LeGrand near 019/009, +/-3 mi; 1214 Exchequer PH paralleled</t>
  </si>
  <si>
    <t>INT-11950</t>
  </si>
  <si>
    <t>Relayed - 02/15/19, 1327 Sanger-Reedley 115k relayed, tested OK; on the trouble Sanger Cogen separated; MOM Parlier (CEMO=4,524); rain, lightning; A-G fault 1.5 mi from Sanger near 001/029, +/-1.5 mi; crew reports flashed insulator caused by lightning at 1/27, repair to be scheduled at a later date</t>
  </si>
  <si>
    <t>INT-11951</t>
  </si>
  <si>
    <t>Relayed - 02/15/19, 1358 Balch-McCall 230kV relayed, tested OK; MOM Pine Flat PH &amp; Balch PH #2 Unit #2; rain, lightning; C-G fault 9.9 mi from McCall near 34/171, +/-2.5 mi; ground patrol found no cause, no damage</t>
  </si>
  <si>
    <t>INT-11953</t>
  </si>
  <si>
    <t>034/171</t>
  </si>
  <si>
    <t>Relayed - 02/16/19, 0515 West Point-Valley Springs 60kV relayed, tested NG; SUS Electra (CESO=4,545; CMIN=31,815), Pine Grove (5,767; xxx,xxx) &amp; West Point (2,424; 1,859,017); West Point PH separated; snow, declared MED; 0522 Valley Springs-Pine Grove  manually tested OK restoring Electra &amp; Pine Grove; C-A-G fault 0 mi from West Point near pole 000/002, +/-0.5 mi; 1219 Pine Grove-West Point PH tested NG after patrol found no trouble; SUS Electra (3,502; xxx,xxx) &amp; Pine Grove (8,221; 712,274); 1228 Valley Springs-Electra tested OK restoring Electra; Pine Grove SW-27 has under voltage alarms &amp; is unable to open, personnel in route to manually open &amp; restore Pine Grove; 1327 Electra to Pine Grove energized restoring Pine Grove; D.O. not given OK to restore customers due to further sectionalizing &amp; testing; 1335 Pine Grove-West Point tested NG after patrol found no trouble; SUS Pine Grove &amp; Electra; 1337 Valley Springs-Pine Grove re-energized restoring Electra &amp; Pine Grove; D.O. given OK to restore customers at Pine Grove; patrol continues on Pine Grove to West Point PH; C-A-G fault 0.1 mi from West Point near pole 000/004, +/-0.5 mi; 1402 Pine Grove-West Point cleared to repair 2 spans of ET-WD between 001/026 &amp; 002/028 &amp; reframe top of pole 001/027; 02/17/19, 0001 Pine Grove-West Point PH returned to service restoring West Point &amp; West Point PH</t>
  </si>
  <si>
    <t>INT-11954</t>
  </si>
  <si>
    <t>Forced - 02/16/19, 1032 to 1401 Viejo-Monterey 60kV forced out for safety to repair dislodged xarm on 12kV under build at pole 0/1; no customers interrupted</t>
  </si>
  <si>
    <t>T19-005324</t>
  </si>
  <si>
    <t>Forced - 02/16/19, 1816 Ignacio-Bolinas #2-60kV (Stafford to Tocaloma) forced out for safety to repair DISTRIBUTION wire down between poles 14/169 &amp; 15/170; no customers interrupted; 02/18/19, 1404 Line return to service</t>
  </si>
  <si>
    <t>T19-005335</t>
  </si>
  <si>
    <t>Forced - 02/17/19, 0833 to 1742 Pittsburg-Columbia Steel 115kV (Pittsburg to Columbia Steel JCT) forced out at request of WSIP for angle iron replacement at tower 004/023; no customers interrupted</t>
  </si>
  <si>
    <t>T19-005340</t>
  </si>
  <si>
    <t xml:space="preserve">Relayed - 02/17/19, 0857 Colgate-Challenge 60kV relayed, tested OK; MOM Dobbins (CEMO=917) &amp; Challenge (1,605); rain, declared MED; B-C fault 4.25 mi from Colgate SS near 004/008, +/-2 mi; </t>
  </si>
  <si>
    <t>INT-11956</t>
  </si>
  <si>
    <t>Relayed - 02/17/19, 1002 Middle Fork #1 relayed, properly did not test; 1006 Line manually tested NG by NCPA; no customers interrupted; storm, declared MED; NCPA personnel in route to Middle Fork PH; Middle Fork CB-32 has electromechanical relays w/ no fault location capabilities; 02/18, air patrol found tree on conductor at 004/070, crew headed in snow cat to remove; 02/19/19, 0003 Line returned to service after removal of tree from conductors at pole 004/070</t>
  </si>
  <si>
    <t>INT-11957</t>
  </si>
  <si>
    <t>Relayed - 02/17/19, 1416 Exchequer-Yosemite 70kV relayed, did not test due to wildfire mitigation; SUS Bear Valley (CESO=2,502; CMIN=187,650), Mariposa (7,078; 530,850), Saxon Creek, Indian Flat (615; 46,125), Yosemite &amp; Arch Rock; storm, lightning, declared MED; 1530 Line manually tested OK by NCPA restoring Bear Valley, Saxon Creek, Indian Flat, Yosemite &amp; Arch Rock; 1531 Mariposa restored; multi-terminal line, C-G fault 0.1 mi from Mariposa (between Briceburg Jct &amp; Mariposa) near 007/018 or 27.4 mi from Exchequer PH (between Saxon Creek &amp; Indian Flat) near 033/183, +/-4 mi; FIs helped to find at 007/018 had 2 flashed insulators, dead crow found at base of pole 007/018; CAP ER=116499843</t>
  </si>
  <si>
    <t>INT-11958</t>
  </si>
  <si>
    <t>007/018</t>
  </si>
  <si>
    <t>Forced - 02/17/19, 1448 to 1831 Soledad #4-60kV de-energized for safety to repair DISTRIBUTION wire down at pole 3/64; no customers interrupted</t>
  </si>
  <si>
    <t>T19-005372</t>
  </si>
  <si>
    <t>Forced - 02/18/19, 0934 to 1511 Pittsburg-Kirker-Columbia Steel 115kV (Pittsburg to Kirker to Columbia Steel JCT) forced out to replace damaged angle iron at tower 004/023, found during WSIP; no customers interrupted</t>
  </si>
  <si>
    <t>T19-005341</t>
  </si>
  <si>
    <t>Forced - 02/18/19, 2107 Almendra JCT-Nicolaus 60kV (Almendra JCT to Barry) forced out to stub sheared pole 000/005 due to car pole; no customers interrupted; 02/19/19, 0144 Line returned to service</t>
  </si>
  <si>
    <t>19-005416</t>
  </si>
  <si>
    <t>Forced - 02/19/19, 0436 to 1728 Hat Creek #1-Westwood 60kV forced out to replace rotten pole 054/1056, reframe pole 033/638 &amp; repair burnt connectors on Halls Flat SW-29, found during WSIP; SUS Bogard (CESO=9; CMIN=6,948), Halls Flat &amp; Mega (offline); crew unable to replace rotten pole 000/004 due to environmental constraints, will re-schedule to later date</t>
  </si>
  <si>
    <t>T19-005395</t>
  </si>
  <si>
    <t>Relayed - 02/19/19, 0513 Wilson-LeGrand 115kV relayed, tested NG; no customers interrupted; weather cloudy; A-G fault 7 mi from Wilson near 006/013, +/-2 mi; 0956 to 1355 Line cleared to repair single phase of ET-WD, mid span, between 006/011-012; 1459 Line returned to service; wire broke in the 397 Al sleeve, sent to ATS for RCA; CAP ER=116501566</t>
  </si>
  <si>
    <t>INT-11963</t>
  </si>
  <si>
    <t>006/013</t>
  </si>
  <si>
    <t>Forced - 02/19/19, 1537 Pittsburg-Kirker-Columbia Steel 115kV open-ended after Pittsburg PP CB-342 &amp; t-tap forced out to repair partially closed Pittsburg PP SW-347; no customers interrupted; 02/20/19, 0230 Pittsburg PP CB-342 returned to service making Pittsburg-Kirker-Columbia Steel normal</t>
  </si>
  <si>
    <t>T19-005484</t>
  </si>
  <si>
    <t>Forced - 02/19/19, 1552 Missouri Flat-Gold Hill #2-115kV open-ended after Gold Hill CB-522 forced out to repair breaker control wiring; no customers interrupted; 02/21/19, 1358 line normal</t>
  </si>
  <si>
    <t>T19-005445</t>
  </si>
  <si>
    <t>Forced - 02/19/19, 1616 to 1938 Coleman-Red Bluff 60kV (Coleman PH to Coleman JCT) forced out for safety per D.O. request to repair 12kV under build between structures 000/006-007; no customers interrupted</t>
  </si>
  <si>
    <t>T19-005444</t>
  </si>
  <si>
    <t>BK9_Fulton</t>
  </si>
  <si>
    <t>Forced - 02/20/19, 0727 to 1639 Fulton 230/115kV BK-9 forced out to re-secure transformer side of SW-185 broken &amp; hanging from structure; no customers interrupted; CAP ER=116502567</t>
  </si>
  <si>
    <t>T19-005494</t>
  </si>
  <si>
    <t>Forced - 02/20/19, 0915 to 1534 Lerdo-Kern Oil-7th Standard 115KV forced out to replace three failing wood poles 024/04A, 024/04B and 024/04C; no customers interrupted</t>
  </si>
  <si>
    <t>T19-005492</t>
  </si>
  <si>
    <t>Forced - 02/20/19, 1426 to 2009 Dixon-Vaca #2-60kV (Dixon JCT to Dixon Canning) forced out to repair floater at pole 19/401; no customers interrupted</t>
  </si>
  <si>
    <t>T19-005541</t>
  </si>
  <si>
    <t>Relayed - 02/20/19, 1955 Paradise-Table Mountain 115kV relayed, tested OK; no customers interrupted; weather rain; C-G fault 2.8 mi from Big Bend toward Paradise near 018/150C, +/-2 mi; air patrol 5 miles each side of fault location, no trouble, no cause found</t>
  </si>
  <si>
    <t>INT-11970</t>
  </si>
  <si>
    <t>018/150C</t>
  </si>
  <si>
    <t>Relayed - 02/21/19, 0844 Colgate-Challenge 60kV relayed, tested OK; MOM Dobbins (CEMO=917) &amp; Challenge (1,605); weather clear; B-C fault 5.5 mi from Colgate near 005/102, +/-1 mi; air patrolled entire line, no cause, no damage found</t>
  </si>
  <si>
    <t>INT-11971</t>
  </si>
  <si>
    <t>005/102</t>
  </si>
  <si>
    <t>Relayed - 02/21/19, 0932 Elk Creek 60kV tap relayed, did not test; 0934 Tap manually tested OK; Stoney Gorge separated; MOM Elk Creek (CEMO=918); weather clear; B-C fault 1.1 mi from Elk Creek Tap toward Elk Creek near 001/022, +/-1 mi; air patrolled entire line, no cause, no damage found</t>
  </si>
  <si>
    <t>INT-11972</t>
  </si>
  <si>
    <t xml:space="preserve">Relayed - 02/21/19, 1552 Reedley-Orosi 70kV relayed, tested OK; MOM Dunlap (CEMO=1,642) &amp; Sand Creek (1,668); rain; A-B-C-G fault 7.1 mi from Sand Creek near 014/009, +/-2.0 mi; </t>
  </si>
  <si>
    <t>INT-11974</t>
  </si>
  <si>
    <t>014/009</t>
  </si>
  <si>
    <t>Forced - 02/22/19, 1739 to 2352 Monta Vista-Jefferson #2-230kV forced out to repair broken jumper support pin at tower 001/007, found during Wildfire Safety Inspection Program (WSIP) patrol; no customers interrupted</t>
  </si>
  <si>
    <t>T19-005645</t>
  </si>
  <si>
    <t>Forced - 02/23/19, 0058 to 0203 Los Banos-Midway #2-500kV open-ended after Midway CB-822 forced out due to trip coil alarm; no customers interrupted; 0203 Midway CB-822 returned to service after all alarms cleared, due to loosen wire connections in control circuitry</t>
  </si>
  <si>
    <t>T19-005649</t>
  </si>
  <si>
    <t>Relayed - 02/23/19, 0434 Manteca #1-60kV relayed, tested NG; Kasson #1 &amp; Kasson-Carbona de-energized; SUS Carbona (CESO=5,743; CMIN=521,228) &amp; Tracy Defense Depot weather cloudy; attempt to swap Carbona to its alt source (Kasson), SCADA failed; 0532 Kasson-Carbona tested OK restoring Tracy Defense Depot &amp; Carbona; multi-terminal line, A-G fault 1.2 mi from Banta Jct on Carbona #2 tap near pole 001/000 or 2.35 mi from Banta Jct on Carbona #2 tap near pole 002/005, +/-2 mi; patrol found center phase of ET-WD on Carbona #2 tap between poles 001/007-008; 0546 Manteca #1-60kV line manually tested OK; 0737 Kasson #1 (Carbona-Banta Jct) cleared to repair conductor down; 1127 Kasson #1 returned to service</t>
  </si>
  <si>
    <t>INT-11975b</t>
  </si>
  <si>
    <t>INT-11975c</t>
  </si>
  <si>
    <t>Relayed - 02/23/19, 0434 Manteca #1 relayed, tested NG; Kasson #1 &amp; Kasson-Carbona de-energized; SUS Carbona (CESO=5,743; CMIN=521,228) &amp; Tracy Defense Depot weather cloudy; attempt to swap Carbona to its alt source (Kasson), SCADA failed; 0532 Kasson-Carbona tested OK restoring Tracy Defense Depot &amp; Carbona; multi-terminal line, A-G fault 1.2 mi from Banta Jct on Carbona #2 tap near pole 001/000 or 2.35 mi from Banta Jct on Carbona #2 tap near pole 002/005, +/-2 mi; patrol found center phase of ET-WD on Carbona #2 tap between poles 001/007-008; 0546 Manteca #1-60kV line manually tested OK; 0737 Kasson #1 (Carbona-Banta Jct) cleared to repair conductor down; 1127 Kasson #1 returned to service</t>
  </si>
  <si>
    <t>INT-11975a</t>
  </si>
  <si>
    <t>001/000</t>
  </si>
  <si>
    <t xml:space="preserve">Relayed - 02/23/19, 1312 MorroBay-Mesa &amp; Diablo-Mesa 230kV relayed, tested NG; no customers interrupted; weather clear; A-G fault 13.6 mi from Mesa near 013/058, +/-2 mi; 3rd party property owner fell large tree into tower 021/095; ET-WD, no injuries; 1945 Lines cleared to effect repairs-coupled w/ ongoing work at DCPP, area became overloaded; 1759 to 2059 SantaMaria, Oceano &amp; Fairway customers (ILIS 19-0027518) incrementally shed (CESO=27,407; CMIN=4,035,972); 02/24/19, 1549 MB-Mesa returned to service after temp repairs made to tower; 02/25/19, 2103 Diablo-Mesa returned to service after repairing suspension shoe pin on top phase at tower 001/006, found during WSIP; CAP ER=116591227 </t>
  </si>
  <si>
    <t>INT-11976b</t>
  </si>
  <si>
    <t>INT-11976a</t>
  </si>
  <si>
    <t>Common Mode-initiating</t>
  </si>
  <si>
    <t>Forced - 02/24/19, 0912 to 1104 Soledad #1 (Soledad-Camphora Jct-Ninth Street Jct) forced out to repair leaning pole 000/017; no customers interrupted</t>
  </si>
  <si>
    <t>T19-005676</t>
  </si>
  <si>
    <t>Scheduled - 02/25/19, 0715 Moss Landing #2-500kV bus &amp; 500/230kV BK-9 removed from service to allow crane safe working distance to set new equipment; 0832 Moss Landing #2-500kV bus returned to service; scheduled return 03/01; 03/01/19, 1856 Moss Landing 500/230kV BK-9 returned to service</t>
  </si>
  <si>
    <t>T19-001772</t>
  </si>
  <si>
    <t>Relayed - 02/25/19, 1045 Rio Bravo 115kV bus section E relayed, did not test by design; on the trouble Shafter-Rio Bravo open-ended at Rio Bravo; SUS Rio Bravo 115/12kV BK-3 (CESO= 4,488; CMIN=86,294); weather clear; 1128 to 1137 Midway-Tupman-Rio Bravo-Renfro open-ended at Rio Bravo, Rio Bravo 115kV bus section D &amp; 115/12kV BK-2 forced out for D.O. to reconfigure low side 12kV bus; 1138 Shafter-Rio Bravo &amp; Rio Bravo 115kV bus section E returned to service restoring Rio Bravo BK-3; 1140 Rio Bravo 115kV busses returned normal; ILIS 19-0000057 (BK-3 LOW SIDE CT CONTRIBUTION BYPASSED INADVERTENTLY DURING ROUTINE SWITCHING); CAP ER= 116608182 &amp; 116620393</t>
  </si>
  <si>
    <t>INT-1197x</t>
  </si>
  <si>
    <t xml:space="preserve">Relayed - 02/25/19, 1121 Sneath Lane-HMB 60kV relayed, tested OK; no customers interrupted; weather clear; A-G fault 5.5 mi from Sneath Lane near 002/002, +/-1.0 mi; </t>
  </si>
  <si>
    <t>INT-11980</t>
  </si>
  <si>
    <t>Forced - 02/25/19, 1128 to 1137 Midway-Tupman-Rio Bravo-Renfro open-ended at Rio Bravo, Rio Bravo 115kV bus section D &amp; 115/12kV BK-2 forced out for D.O. to reconfigure low side 12kV bus; 1138 Shafter-Rio Bravo &amp; Rio Bravo 115kV bus section E returned to service restoring Rio Bravo BK-3; 1140 Rio Bravo 115kV busses returned normal; ILIS 19-0000057 (BK-3 LOW SIDE CT CONTRIBUTION BYPASSED INADVERTENTLY DURING ROUTINE SWITCHING); CAP ER= 116608182 &amp; 116620393</t>
  </si>
  <si>
    <t>T19-01197x</t>
  </si>
  <si>
    <t xml:space="preserve">Relayed - 02/25/19, 1245 Cragview-Cascade relayed, did not test by design; no customers interrupted; weather storm; 1251 Line manually tested OK; B-C fault at CragView, no structure data available, 3rd party line (PP&amp;L), +/-0.5 mi; </t>
  </si>
  <si>
    <t>INT-11981</t>
  </si>
  <si>
    <t>Relayed - 02/25/19, 1253 Cragview-Cascade 115kV relayed, did not test by design; no customers interrupted; weather storm; 1303 Line returned to service after PAC West isolated trouble on its system; A-G fault at Crag View, no structure data available, 3rd party line (PP&amp;L), +/-2 mi (high impedance fault)</t>
  </si>
  <si>
    <t>INT-11982</t>
  </si>
  <si>
    <t>Relayed - 02/25/19, 1326 Garberville 60kV bus sections D &amp; E relayed, tested OK; on the trouble Garberville SVC tripped; Bridgeville-Garberville &amp; Garberville-Laytonville 60kV open-ended at Garberville; Kekawaka Cogen separated on the trouble; MOM Garberville #1-60/13kV transformer (CEMO=3,566); weather rain; L-L fault 1.5 mi from Garberville near 061/006, +/-1.0 mi; 1610 Garberville SVC returned to service</t>
  </si>
  <si>
    <t>INT-11985b</t>
  </si>
  <si>
    <t>061/006</t>
  </si>
  <si>
    <t>INT-11985a</t>
  </si>
  <si>
    <t xml:space="preserve">Relayed - 02/25/19, 1327 Bridgeville-Garberville 60kV relayed, tested OK; MOM Fruitland (CEMO=1,145) &amp; Fort Seward (337); weather rain; B-C fault 1.5 mi from Garberville near 034/007, +/-1.0 mi; </t>
  </si>
  <si>
    <t>INT-11986</t>
  </si>
  <si>
    <t>034/007</t>
  </si>
  <si>
    <t>Relayed - 02/25/19, 1333 Fort Bragg-Elk 60kV relayed, tested NG; on the trouble Big River SVC tripped; MOM Big River (CEMO=2,585); weather rain; 1344 Big River SVC returned to service; C-A fault 4.9 mi from Elk toward Big River near 004/011, +/-1.0 mi; 1818 Elk-Big River cleared to remove tree from line &amp; re-attach ET-WD  into 12kV under build at 004/009; 02/26/19, 1242 Line returned to service; CAP ER=116609080</t>
  </si>
  <si>
    <t>INT-11984</t>
  </si>
  <si>
    <t>Forced - 02/25/19, 1532 Sneath Lane-HMB (Pacifica Jct-HMB) forced out to replace broken jumper at pole 002/000; no customers interrupted; 02/26/19, 1443 Sneath Lane-HMB returned to service</t>
  </si>
  <si>
    <t>T19-005754</t>
  </si>
  <si>
    <t>Relayed - 02/25/19, 2134 Woodleaf-Palermo relayed, tested NG; Woodleaf &amp; Sly Creek PHs separated; SUS Kanaka (CESO=640; CMIN=111,420), Forbestown PH (offline) &amp; Deadwood Creek; rain; ~2300 Palermo-Kanaka Jct manually tested NG, ED working to restore customers via back ties; HWY 70 closed preventing t-man from accessing switch; crew found broken pole-top at 017/183; 02/26/19, 2101 line returned to service after replacing broken pole 17/183, restoring Kanaka, Woodleaf PH, Sly Creek PH, Forbestown PH &amp; Deadwood Creek; CAP ER=116630731</t>
  </si>
  <si>
    <t>INT-11989</t>
  </si>
  <si>
    <t>Relayed - 02/26/19, 0047 Caribou-Plumas Jct 60kV relayed, tested OK; MOM SPI Quincy (offline) &amp; E-Quincy (CEMO=1,562); SUS Plumas Sierra; snow; B-C fault 4.6 mi from Caribou near 004/010, +/-1.0 mi; 0121 Plumas Sierra restored</t>
  </si>
  <si>
    <t>INT-11990</t>
  </si>
  <si>
    <t>004/010</t>
  </si>
  <si>
    <t xml:space="preserve">Relayed - 02/26/19, 0119 Drum-Grass Valley-Weimar 60kV relayed, tested OK; Weimar #1 de-energized on the trouble; Alta PH separated; MOM Cape Horn, Bonnie Nook (CEMO=1,047), Shady Glen (2,639), Weimar (2,271), Foresthill (2,669) &amp; Oxbow PH (offline); rain; C-G fault 3.2 mi from Drum toward Weimar near 003/072, +/-1.0 mi; </t>
  </si>
  <si>
    <t>INT-11991</t>
  </si>
  <si>
    <t>003/072</t>
  </si>
  <si>
    <t>Relayed - 02/26/19, 0149 Caribou #2-60kV relayed, tested NG; SUS Grays Flat (CESO=125; CMIN=xxx,xxx), Spanish Creek (919; 6,433) &amp; Gansner (1,722; xxx,xxx); snow; multi-terminal line, C-A fault 25.8 mi from Caribou near :005/014 or 28.3 mi from Caribou near :008/005 or 29.1 mi from Caribou near :003/016, +/-1 mi; 0642 Caribou-Spanish Creek relayed, tested NG; C-A fault 7.7 mi from Howels near 015/021, +/-1 mi; 1009 to 1653 Grays Flat-Rush Creek cleared to remove tree from line at 015/011; 1113 Caribou-Rush Creek relayed, tested OK; 1118 to 1653 Caribou-Rush Creek forced out due to remove snow load on sagging conductor between poles 007/010-011 (0.1 mi from Caribou PH); 1853 Grays Flat-Elizabeth Town manually tested OK, after no trouble found</t>
  </si>
  <si>
    <t>INT-11994</t>
  </si>
  <si>
    <t>:015/021</t>
  </si>
  <si>
    <t xml:space="preserve">Relayed - 02/26/19, 0557 Caribou-Plumas JCT 60kV relayed, tested OK; on the trouble SPI Quincy &amp; Marble Tie separated; MOM E-Quincy (CEMO=1,562) &amp; Plumas Sierra; snow; 0621 Marble Tie paralleled; 0622 SPI Quincy paralleled; A-C fault 6.25 mi from Caribou toward Grays Flat SW-57 near 006/004, +/-1.5 mi; </t>
  </si>
  <si>
    <t>INT-11993</t>
  </si>
  <si>
    <t>006/004</t>
  </si>
  <si>
    <t>Relayed - 02/26/19, 0745 Hillsdale Jct-HMB 60kV relayed, tested NG. SUS Half Moon Bay (CESO=10,262; CMIN=4,107,123); rain, wind; under normal conditions HMB also fed by Sneath Lane-HMB which was forced out yesterday to repair broken jumper; expediting repairs to Sneath Lane-HMB; no other ET options for restoration; inclement weather &amp; rough terrain slowing response; A-G fault 6.5 mi from Hillsdale Jct near 011/007, +1.0/-3.0 mi; found &amp; replaced broken Insulator at 011/008; 1443 Sneath Lane-HMB returned to service restoring Half Moon Bay; 1559 Hillsdale Jct-HMB returned to service</t>
  </si>
  <si>
    <t>INT-11998</t>
  </si>
  <si>
    <t>011/007</t>
  </si>
  <si>
    <t>Relayed - 02/26/19, 0835 Clear Lake-Konocti-60kV relayed, tested OK; no customers interrupted; weather rain; B-C fault 0.5 mi from Konocti toward Clear Lake near 021/007, +/-0.5 mi; fallen tree found at structure 021/007, no damage to conductor</t>
  </si>
  <si>
    <t>INT-11996</t>
  </si>
  <si>
    <t>Relayed - 02/26/19, 0844 Caribou-Plumas Jct relayed, tested NG; on trouble Grays Flat-Spanish Creek de-energized; SPI Quincy &amp; Marble Tie separated; SUS E-Quincy (CESO=1,562; CMIN=xxx,xxx), Spanish Creek (918; xxx,xxx), Grays Flat (125; xxx,xxx) &amp; Plumas Sierra; snow; 0854 Line tested OK energizing Grays Flat-Spanish Creek Jct &amp; restoring SPI, E-Quincy &amp; Plumas Sierra; B-C-G fault 0.7 mi from Spanish Creek toward Elizabeth Town Jct near 000/023, +/-1 mi; found blown stn service PT at Spanish Creek; 1055 Grays Flat restored; Grays Flat to Black Hawk section isolated to repair broken pole ;001/013 &amp; ET-WD between poles ;001/012 to ;001/014; ETOR 02/27/19</t>
  </si>
  <si>
    <t>INT-11997</t>
  </si>
  <si>
    <t>Relayed - 02/26/19, 0932 &amp; 0941 Spaulding #3-Spaulding #1 relayed, manually tested OK; MOM Spaulding PH (offline); snow, storm; line subsequently relayed &amp; properly did not test at 0954; B-C fault 0.1 mi from Spaulding #3 PH toward Spaulding # 1 PH near 000/022, +/-0.5 mi; also, B-C fault 0.65 mi from Spaulding # 3 toward Spaulding #1 PH near 000/010, +/-0.5 mi; high impedance fault, fault location not possible, recommend patrol of entire line (~1.0 mile)</t>
  </si>
  <si>
    <t>INT-11999</t>
  </si>
  <si>
    <t>000/022</t>
  </si>
  <si>
    <t xml:space="preserve">Relayed - 02/26/19, 0954 Spaulding #3-Spaulding #1 relayed, did not test by design after having relayed, tested OK 2x earlier in day; SUS Spaulding PH (offline); snow, storm; line will not be tested until patrol complete; high impedance fault, fault location not possible, recommend patrolling entire line (~1.0 mi); ET-WD found between poles 000/009-010 w/ burnt pole noted at 000/009; 03/02/19, 1455 Line returned to service after reframing pole 000/009 &amp; repairing down conductor between poles 000/009-010 </t>
  </si>
  <si>
    <t>INT-12001</t>
  </si>
  <si>
    <t>Forced - 02/26/19, 1053 to 1116 Drum-Summit #2-115kV forced out to remove snow from sagging conductor between 006/074-075; no customers interrupted</t>
  </si>
  <si>
    <t>T19-005790</t>
  </si>
  <si>
    <t xml:space="preserve">Relayed - 02/26/19, 1435 Fort Bragg Elk 60kV opened-ended after Fort Bragg CB-32 tripped, reclosed by automatics; no customers interrupted; weather rain; B-G fault 3.6 mi from Fort Bragg toward Big River near 020/005, +/-1.0 mi; </t>
  </si>
  <si>
    <t>INT-12004</t>
  </si>
  <si>
    <t>Relayed - 02/26/19, 1714 Fort Bragg-Elk relayed; Elk-Big River Jct tested OK, Fort Bragg-Big River Jct tested NG; Big River SVC tripped offline; MOM Big River (CEMO=2,470); rain; 1725 Big River SVC returned to service; A-B fault 8.7 mi from Fort Bragg toward Big River near 016/001, +/-2 mi; 2035 Fort Bragg to Big River cleared to repair 3 phases of ET-WD between poles 015/013-014 &amp; broken xarm on 015/014 due to fir tree failure; 2312 Elk to Big River section relayed, tested OK; Big River SVC tripped; MOM Big River (CEMO=1,601); 2325 Big River SVC returned to service; A-B-C fault 14.1 mi from Elk to Big River near 014/001, +/-1.0 mi; ground is heavily saturated &amp; trees in a weakened state due to years of drought &amp; are uprooting at an accelerated rate this winter; 2325 Big River SVC returned to service; 02/27/19, 1501 Elk-Big River returned to service; CAP ER=116613537</t>
  </si>
  <si>
    <t>INT-12005</t>
  </si>
  <si>
    <t>Relayed - 02/26/19, 2308 &amp; 2340 Hamilton Branch-Chester relayed, tested OK; MOM Chester (CEMO=1,658); snow; B-G fault 0.1 mi from Chester near 012/250, +/-2.5 mi; also, C-G evolving to C-B-G fault 9.0 mi from HamBranch near 008/189, +/-2.5 mi; CAP ER=116622374</t>
  </si>
  <si>
    <t>INT-12006</t>
  </si>
  <si>
    <t>012/250</t>
  </si>
  <si>
    <t>INT-12008</t>
  </si>
  <si>
    <t>C-B-G</t>
  </si>
  <si>
    <t>008/189</t>
  </si>
  <si>
    <t>Relayed - 02/26/19, 2347 Hamilton Branch-Chester relayed, tested NG; SUS Chester (CESO=1,658; CMIN=xxx,xxx); snow; B-G evolving to A-C w/ open/fallen B-phase conductor fault 0.1 mi from Chester near 012/250, +/-2.5 mi; 02/27/19, 1053 to 1456 Almanor-Chester cleared to repair 1 phase of ET-WD at 007/163; 1600 Line returned to service restoring Chester; appears 12kV under build got into overhead 60kV due to snow unloading &amp; led to 60kV burning to ground; CAP ER=116622374</t>
  </si>
  <si>
    <t>INT-12009</t>
  </si>
  <si>
    <t xml:space="preserve">Relayed - 02/27/19, 0619 Spaulding-Summit 60kV relayed, tested OK; MOM Cisco Grove, Tamarack (CEMO=575) &amp; Summit (1,356); weather snow; C-A fault 23.6 miles from Spaulding PH towards NV Energy; patrol unnecessary, fault location on other side of NV Energy near Donner Lake; </t>
  </si>
  <si>
    <t>INT-12010</t>
  </si>
  <si>
    <t>Forced - 02/27/19, 0709 to 2105 Oleum-'G' #2-115kV forced out to repair yoke plates &amp; C hooks at tower 008/052, found during Wildfire Safety Inspection Program (WSIP); no customers interrupted</t>
  </si>
  <si>
    <t>T19-005839</t>
  </si>
  <si>
    <t>Relayed - 02/28/19, 0752 Sobrante-Standard Oil SS #2-115kV relayed, tested OK; MOM San Pablo (CEMO=7,098); rain; A-G fault 8.6 mi from Sobrante near 008/050, +/-2 mi; dead bird found at tower 010/063</t>
  </si>
  <si>
    <t>INT-12012</t>
  </si>
  <si>
    <t>008/050</t>
  </si>
  <si>
    <t>Forced - 02/28/19, 1916 to 2009 Rio Oso-Woodland #1-115kV forced out per D.O. request to isolate Knights Landing CS-106 &amp; #1-115/12kV transformer; no customers interrupted; CAP ER= 116622100</t>
  </si>
  <si>
    <t>T19-005957</t>
  </si>
  <si>
    <t>Forced - 03/01/19, 1402 to 1925 Moraga-San Leandro #3-115kV open-ended after SL 'U' CB-132 forced out to remove standing water in CCVT tray; no customers interrupted; CAP ER=116624245</t>
  </si>
  <si>
    <t>T19-005983</t>
  </si>
  <si>
    <t>Relayed - 03/01/19, 2013 During scheduled switching (T19-002102, replace switch rod and handle at Keddie SW-37) to return Spanish Creek to Blackhawk line section to service, Caribou #2 relayed, did not test by design; 2015 Caribou to Spanish Creek manually tested OK; MOM Grays Flat (CEMO=125) &amp; Gansner (1,722); weather cloudy; A-B fault 25.0 mi from Caribou near :000/022, +/-3 mi; patrol found 2 phases of wire ET-WD between structures ;000/024-025; 03/02/19, 1634 Caribou #2 (Spanish Creek to Blackhawk) returned to service</t>
  </si>
  <si>
    <t>INT-12019</t>
  </si>
  <si>
    <t>:000/022</t>
  </si>
  <si>
    <t>Relayed - 03/02/19, 0643 GWF SW STA-Kingsburg 115kV relayed, tested OK during routine switching; MOM Contadina; weather cloudy; Contadina did not off load all the load before switching; CAP ER=116626702</t>
  </si>
  <si>
    <t>INT-12022</t>
  </si>
  <si>
    <t>Forced - 03/03/19, 0648 GWF SW STA-Kingsburg 115kV (Kingsburg to Contadina) forced out from scheduled work due to Contadina Jct SW-137 failing to operate w/ one phase remaining open &amp; unable to reclose; SUS Contadina; 0701 Kingsburg to Contadina returned to service after crew isolated Contadina Jct SW-137 restoring Contadina; upon re-energizing, customer experienced a blown fuse on a transformer; customer will contact GCC if it requires line de-energized to make repairs; CAP ER=116626702</t>
  </si>
  <si>
    <t>T19-000532</t>
  </si>
  <si>
    <t>Relayed - 03/03/19, 0650 Pease-Rio Oso 115kV relayed, tested OK; MOM Olivehurst (CEMO=8,523); weather cloudy; B-G fault 6.6 mi from Rio Oso near 037/272, +/-1 mi; patrol found no cause, no damage</t>
  </si>
  <si>
    <t>INT-12024</t>
  </si>
  <si>
    <t>037/272</t>
  </si>
  <si>
    <t>Forced - 03/03/19, 0733 to 1618 GWF SW STA-Kingsburg (Kingsburg-Contadina) forced out at customer's request to open Contadina SW-135 due to trouble on customer equipment at Contadina; SUS Contadina; 1610 Kingsburg-Contadina energized restoring Contadina; customer reports blown fuse; 1611 Line section de-energized; SUS Contadina; 1723 Line section forced out for crew to close Contadina SW-135 per customer request; 1726 Line section returned normal restoring Contadina</t>
  </si>
  <si>
    <t>T19-006011</t>
  </si>
  <si>
    <t>Relayed - 03/03/19, 0737 Drum-GV-Weimar 60kV (Grass Valley to Weimar) relayed, tested OK; Rollins PH separated on trouble; MOM Shady Glen (CEMO=2,639); rain; 0822 Rollins PH paralleled; C-G fault 3.4 mi from Grass Valley toward Shady Glen near B22/491, +/-1.0 mi; air patrol found no cause, no damage, however lots of vegetation work being done in area</t>
  </si>
  <si>
    <t>INT-12025</t>
  </si>
  <si>
    <t>B22/491</t>
  </si>
  <si>
    <t>Scheduled - 03/04/19, 1111 Los Banos-Midway #2-500kV &amp; Midway CB-722 removed from service to CONNECT NEW SW-723; no additional P15 limitations; scheduled return 03/08; 03/08/19, 1922 LB-Midway #2 returned to service</t>
  </si>
  <si>
    <t>T19-000016</t>
  </si>
  <si>
    <t>Relayed - 03/04/19, 1228 Salinas-Fort Ord #1-60kV relayed, tested OK; no customers interrupted; weather clear; C-G fault 7.43 mi from Salinas toward Fort Ord near 007/004, +/-2 mi; patrol found no cause, no damage</t>
  </si>
  <si>
    <t>INT-12027</t>
  </si>
  <si>
    <t>Scheduled - 03/05/19, 0528 RM-TM #2-500kV removed from service for annual inspection of CAP BK #2 at Round; COI limited to 3,275MW n2s &amp; 3,675MW s2n (no change); scheduled return 03/08; 03/08/19, 1618 RM-TM #2 returned to service; COI available for 3,403MW n2s &amp; 3675MW s2n</t>
  </si>
  <si>
    <t>T19-001799</t>
  </si>
  <si>
    <t>Relayed - 03/05/19, 1305 Carneras-Taft 70kV relayed, tested NG; SUS Celeron, Midway Pipeline South &amp; McKittrick (CESO=155; CMIN=11,935); rain, winds; A-G fault 3.75 mi from McKittrick toward Carneras near 018/284, +/-2 mi; 1427 McKittrick to Taft manually tested OK restoring McKittrick &amp; Midway Pipeline South; 1524 Temblor Jct to McKittrick Jct cleared to repair ET-WD and replace poles 17/269, 17/270, 17/271, 17/272, 17/273, 17/274, 17/275 &amp; 17/276 &amp; repair pole 20/315; 1526 Carneras to Temblor Jct energized restoring Celeron; 03/06/19, 1354 Line returned to service; CAP ER=116639062</t>
  </si>
  <si>
    <t>INT-12028</t>
  </si>
  <si>
    <t>Relayed - 03/05/19, 1347 Philo Jct-Elk 60kV (Philo to Elk) relayed, tested NG; sectionalized &amp; tested Philo Jct to Philo OK; MOM Philo (CEMO=2,208); rain; A-G fault 3.1 mi from Philo Tap toward Elk near 022/001, +/-2.0 mi; 1707 Elk to Philo section energized; 1710 Line returned to service normal; patrol found evidence of tree contact at 022/011, no damage; CAP ER=116682506</t>
  </si>
  <si>
    <t>INT-12029</t>
  </si>
  <si>
    <t xml:space="preserve">Forced - 03/05/19, 1443 to 2129 Los Esteros-Metcalf 230kV forced out to replace pin at tower 1/8 found during WSIP patrol; no customers interrupted; </t>
  </si>
  <si>
    <t>T19-006119</t>
  </si>
  <si>
    <t xml:space="preserve">Relayed - 03/05/19, 1745 &amp; 1857 Morro Bay-Solar SW STA #1-230kV relayed, tested OK; no customers interrupted; weather rain/lightning; (1745) C-G fault 10.7 mi from Solar SS toward MB near 034/149, +/-2 mi; (1857) B-G fault 15.1 mi from Solar SS toward MB near 030/131, +/-2 mi; </t>
  </si>
  <si>
    <t>INT-12030</t>
  </si>
  <si>
    <t>034/149</t>
  </si>
  <si>
    <t xml:space="preserve">Relayed - 03/05/19, 1747, 1855 &amp; 1857 Morro Bay-Solar SW STA #2-230kV relayed, tested OK; no customers interrupted; weather rain/lightning; (1747) C-G fault 1.29 mi from Solar SS toward MB near 044/190, +/-1 mi; (1855) B-G fault 3.4 mi from Solar SS toward MB near 042/179, +/-1 mi; (1857) A-G fault 0.15 mi from Solar SS towards MB near 045/195A, +/-1 mi; </t>
  </si>
  <si>
    <t>INT-12031</t>
  </si>
  <si>
    <t>044/190</t>
  </si>
  <si>
    <t>INT-12033</t>
  </si>
  <si>
    <t>042/179</t>
  </si>
  <si>
    <t>Relayed - 03/05/19, 1856 Temblor-SLO 115kV relayed, tested OK; MOM Carrizo Plains (CEMO=336); weather rain, lightning; B-G fault 34.6 mi from San Luis Obispo toward Temblor near 023/138, +/-3 mi; patrol found no cause, no damage</t>
  </si>
  <si>
    <t>INT-12032</t>
  </si>
  <si>
    <t>023/138</t>
  </si>
  <si>
    <t>Relayed - 03/05/19, 1745 &amp; 1857 Morro Bay-Solar SW STA #1-230kV relayed, tested OK; no customers interrupted; weather rain/lightning; (1745) C-G fault 10.7 mi from Solar SS toward MB near 034/149, +/-2 mi; (1857) B-G fault 15.1 mi from Solar SS toward MB near 030/131, +/-2 mi; 2 locations w/ flashed insulators 041/177 &amp; 178</t>
  </si>
  <si>
    <t>INT-12034</t>
  </si>
  <si>
    <t>030/131</t>
  </si>
  <si>
    <t>Relayed - 03/05/19, 1747, 1855 &amp; 1857 Morro Bay-Solar SW STA #2-230kV relayed, tested OK; no customers interrupted; weather rain/lightning; (1747) C-G fault 1.29 mi from Solar SS toward MB near 044/190, +/-1 mi; (1855) B-G fault 3.4 mi from Solar SS toward MB near 042/179, +/-1 mi; (1857) A-G fault 0.15 mi from Solar SS towards MB near 045/195A, +/-1 mi; 2 locations w/ flashed insulators 041/177 &amp; 178</t>
  </si>
  <si>
    <t>INT-12037</t>
  </si>
  <si>
    <t>045/195A</t>
  </si>
  <si>
    <t>Relayed - 03/05/19, 2049 Christie-Willow Pass 60kV relayed, tested OK; MOM ECO Services, Urich &amp; Kinder Morgan; weather rain; C-G fault 2.91 mi from Christie near tower # 02/30 (begin from Hwy 4 Christie-Willow Pass crossing toward Port Costa Brick Jct), +/-1.5 mi; dead bird found at 002/042</t>
  </si>
  <si>
    <t>INT-12035</t>
  </si>
  <si>
    <t>002/030</t>
  </si>
  <si>
    <t>Relayed - 03/05/19, 2111 Midway-Wheeler #2-230kV relayed, tested OK; MOM Buena Vista PP #2-230/13.2kV transformer, Wheeler Ridge PP #2-230/13.2kV transformer &amp; Wind Gap PP #3 &amp; #4 230/13.2kV transformers; weather lightning; C-G fault 30.0 mi from Midway near tower 27/120, +/-1.5 mi; patrol found no cause, no damage</t>
  </si>
  <si>
    <t>INT-12036</t>
  </si>
  <si>
    <t>027/120</t>
  </si>
  <si>
    <t>Relayed - 03/06/19, 1703 Coleman-Red Bluff 60kV relayed, tested OK; MOM Dairyville (CEMO=661), Vina (128) &amp; Los Molinos (2,199); weather rain/lightning; A-B-C-G fault 5.0 mi from Coleman PH toward Coleman Jct near 005/085, +/-2.0 mi; flashed insulators found at 005/085, 005/088 due to probable lightning strike; LC tags created</t>
  </si>
  <si>
    <t>INT-12040</t>
  </si>
  <si>
    <t>005/085</t>
  </si>
  <si>
    <t>Relayed - 03/07/19, 0608 Nicolaus-Wilkins Slough 60kV relayed, tested NG; SUS District 1001 Metering &amp; District 1500; weather clear; C-A-G fault 11.3 mi from E-Nicolaus toward Verona near 011/238, +/ 1.0 mi; 0752 Dist 1001 Metering tap cleared to repair ET-WD between structures 000/002, 000/003, 000/004, 000/006 &amp; 000/007; 0808 E-Nicolaus to Dist 2047 Jct energized restoring Dist 1500; 1554 Dist 1001 Metering tap returned to service restoring Dist 1001 Metering</t>
  </si>
  <si>
    <t>INT-12042</t>
  </si>
  <si>
    <t>011/238</t>
  </si>
  <si>
    <t>Forced - 03/07/19, 0947 to 1215 Humboldt-Maple Creek 60kV forced out for safety per D.O. request to make repairs on 12kV equipment on shared structure 012/000; no customers interrupted</t>
  </si>
  <si>
    <t>T19-006213</t>
  </si>
  <si>
    <t>Forced - 03/07/19, 1414 to 1940 Cresta-Rio Oso 230kV forced out to repair center phase jumper insulator string at tower 012/099 found during WSIP inspection; no customers interrupted</t>
  </si>
  <si>
    <t>T19-006234</t>
  </si>
  <si>
    <t>Forced - 03/08/19, 0909 to 1547 Centerville-Table Mountain 60kV (Centerville PH to Ameresco Jct) forced out to repair leaning pole 005/080; no customers interrupted</t>
  </si>
  <si>
    <t>T19-006327</t>
  </si>
  <si>
    <t>Forced - 03/08/19, 0934 to 1536 BC-RC-Cresta 230kV forced out to replace 'C' hooks on structures 000/005, 000/008 &amp; 001/014 found during WSIP inspection; no customers interrupted; CAP ER=116690735</t>
  </si>
  <si>
    <t>T19-006243</t>
  </si>
  <si>
    <t>Forced - 03/08/19, 1253 to 1708 Pittsburg-San Ramon 230kV forced out to repair conductor support pin at tower 008/035 found during WSIP inspection; no customers interrupted</t>
  </si>
  <si>
    <t>T19-006361</t>
  </si>
  <si>
    <t>Forced - 03/08/19, 1359 to 1745 Morro Bay-Solar SW STA #1-230kV forced out to repair loose insulator pin at structure 36/155 found during WSIP inspection; no customers interrupted</t>
  </si>
  <si>
    <t>T19-006362</t>
  </si>
  <si>
    <t>Forced - 03/09/19, 0800 to 1519 Cresta-Rio Oso 230kV forced out to replace 'C' hooks at structures 010/87, 012/96 &amp; 012/97 found during WSIP inspection. No customers interrupted</t>
  </si>
  <si>
    <t>T19-006317</t>
  </si>
  <si>
    <t>Forced - 03/09/19, 0953 to 2002 Parkway-Moraga 230kV forced out to replace 'C' hook at structure 010/060 found during WSIP inspection; no customers interrupted</t>
  </si>
  <si>
    <t>T19-006389</t>
  </si>
  <si>
    <t>Forced - 03/09/19, 2337 Midway-Temblor 115kV open-ended after Midway CB-342 opened for voltage control; 03/10/19, 0434 Midway-Temblor returned to service normal</t>
  </si>
  <si>
    <t>T19-006414</t>
  </si>
  <si>
    <t>Forced - 03/10/19, 0747 to 1741 Middle Fork #1-60kV forced out to repair Oxbow Jct SW-47; SUS Oxbow PH (offline); no customers affected</t>
  </si>
  <si>
    <t>T19-006416</t>
  </si>
  <si>
    <t>Forced - 03/10/19, 2226 Midway-Temblor 115kV open-ended after Midway CB-342 opened for voltage control; 03/11/19, 0522 Line returned to normal service</t>
  </si>
  <si>
    <t>T19-006419</t>
  </si>
  <si>
    <t>Scheduled - 03/11/19, 0514 Malin-RM #2-500kV removed from service for SC2 ANNUAL INSPECTION &amp; SWITCH 831 833 835 MAINTENANCE; no change in path limitations, scheduled return 03/15/19; 03/14/19, 1429 Line returned to service, no additional COI limitations</t>
  </si>
  <si>
    <t>T19-001672</t>
  </si>
  <si>
    <t xml:space="preserve">Relayed - 03/12/19, 0719 Brighton-Grand Island #1-115kV relayed, tested OK; no customers interrupted; weather clear; A-G fault 8.1 mi from Brighton toward G.I. near 008/068, +/-1.0 mi; </t>
  </si>
  <si>
    <t>INT-12045</t>
  </si>
  <si>
    <t>Deepwater</t>
  </si>
  <si>
    <t>Forced - 03/12/19, 1030 Deepwater 115kV bus section E forced out to replace fitting on stand-off insulator; no customers interrupted; 03/13/19, 1426 Deepwater 115kV bus section E returned to service with all repairs complete</t>
  </si>
  <si>
    <t>T19-006466</t>
  </si>
  <si>
    <t>Forced - 03/12/19, 1120 to 1734 Carberry SW STA-RM 230kV forced out to replace multiple flashed insulators at tower 22/182 found from patrol after 02/09/19 relay event; CAP ER=116718517</t>
  </si>
  <si>
    <t>T19-006461</t>
  </si>
  <si>
    <t>Relayed - 03/12/19, 1356 Stone-Evergreen-Metcalf 115kV relayed, did not test due to established line non-test for scheduled re-conductoring; MOM Stone (CEMO=19,262), transferred to alt source; weather clear, but high winds blew the Guard Structure into line at pole 008/055 which evidently caused line to relay; no personnel injuries; C-G fault 7.65 mi from Metcalf near 007/050, +/-0.5 mi; 1607 Line returned to service after Guard Structure was cut in clear &amp; no damage found to the conductor</t>
  </si>
  <si>
    <t>INT-12047</t>
  </si>
  <si>
    <t>007/050</t>
  </si>
  <si>
    <t>Relayed - 03/12/19, 1722 Ignacio-Bolinas #2 relayed, did not test by design; SUS Olema (CESO=2,077) &amp; Tocaloma; 1726 Bolinas-Tocaloma manually tested NG; 2038 Bolinas-Olema tested OK; C-G fault 10.3 mi from Bolinas toward Tocaloma Jct near 016/190, +/-2.0 mi; tree fell into &amp; damaged 60kV bus inside Olema; 2121 Ignacio-Tocaloma tested OK restoring Tocaloma; 03/22/19, 2041 Line (Stafford-Tocaloma) returned to service after D.O. completed new transformer test program; CAP ER=116719574</t>
  </si>
  <si>
    <t>INT-12051</t>
  </si>
  <si>
    <t>016/190</t>
  </si>
  <si>
    <t>Forced - 03/12/19, 1834 to 1908 Sneath Lane-Pacifica 60kV forced out due to D.O. trouble at Pacifica #2-60/12kV transformer bank; no customers interrupted; CAP ER=117099249</t>
  </si>
  <si>
    <t>Relayed - 03/13/19, 0647 Middle Fork 60kV bus, French Meadows-Middle Fork &amp; Middle Fork #1-60kV lines de-energized during scheduled WSIP work on Middle Fork-Gold Hill 230kV to repair or replace various poles between 001/001 &amp; 035/254 on T-AFW T19-005810; French Meadows, Hell Hole &amp; Middle Fork PHs separated on the confirmed Operations switching error; 0700 Middle Fork #1 energized; 0703 French Meadows-Middle Fork energized restoring Middle Fork 60kV bus and French Meadows, Hell Hole &amp; Middle Fork PHs; 0758 French Meadows paralleled; CAP ER=116734412</t>
  </si>
  <si>
    <t>T19-005810b</t>
  </si>
  <si>
    <t>T19-005810a</t>
  </si>
  <si>
    <t>Relayed - 03/13/19, 1033 Bridgeville-Garberville 60kV relayed, tested OK; MOM Fort Seward (CEMO=337) &amp; Fruitland (1,145); weather clear; B-G fault 10.7 mi from Bridgeville near 010/013, +/-2 mi; 3rd party tree trimmer doing work near structures 010/014 &amp; 010/015 is suspected cause</t>
  </si>
  <si>
    <t>INT-12052</t>
  </si>
  <si>
    <t>010/013</t>
  </si>
  <si>
    <t>Forced - 03/14/19, 0657 to 1320 Cresta-Rio Oso 230kV forced out to replace arm tip, insulator &amp; hardware at tower 14/117 per WSIP inspection; no customers affected; CAP ER=116741767</t>
  </si>
  <si>
    <t>T19-006516</t>
  </si>
  <si>
    <t>Forced - 03/14/19, 0753 to 1450 Vaca-Suisun 115kV (Vaca to Wolfskill JCT) forced out to replace x-arm at pole 004/035; no customers interrupted</t>
  </si>
  <si>
    <t>T19-006546</t>
  </si>
  <si>
    <t>Forced - 03/14/19, 1544 to 1609 Britton-Monta Vista 115kV open-ended after Monta Vista CBs 1412 &amp; 1422 forced out per OE recommendation for load &amp; direction checks on Newark-Applied Materials 115kV (NERC REQUIRED COMPLIANCE TESTING ON NEWARK CB-520 &amp; APPLIED MATERIALS CB-142 RELAYS)</t>
  </si>
  <si>
    <t>T19-000846</t>
  </si>
  <si>
    <t>Forced - 03/14/19, 1701 to 2011 Maple Creek-Hoopa 60kV (Maple Creek to Berry Summit) forced out to repair bird-caged conductor at pole 006/006; SUS Russ Ranch (CESO=2; CMIN=380), Willow Creek (1,914; 405,768) &amp; Hoopa (2,076; 394,440); CAP ER=116739948</t>
  </si>
  <si>
    <t>T19-006636</t>
  </si>
  <si>
    <t>Relayed - 03/14/19, 1906 Taft-Cuyama #1-70kV relayed, tested OK; MOM Cuyama #1-70/12kV transformer bank (CEMO=543) &amp; Cuyama PV (Offline); weather clear; C-G fault 11.9 mi from Taft toward Cuyama near 011/108B, +/-3 mi; patrol found dead bird  at A11/110; CAP ER=116766698</t>
  </si>
  <si>
    <t>INT-12055</t>
  </si>
  <si>
    <t>011/108B</t>
  </si>
  <si>
    <t>Relayed - 03/15/19, 1738 Drum-Rio Oso #2-115kV relayed, tested OK; MOM Brunswick (CEMO=14,280); weather clear; C-G fault 8.0 mi from Rio Oso toward Drum near 036/263, +/-3 mi; patrol from 33/236 to 40/287 found no cause, no damage</t>
  </si>
  <si>
    <t>INT-12059</t>
  </si>
  <si>
    <t>036/263</t>
  </si>
  <si>
    <t>Forced - 03/15/19, 2226 Oleum-Martinez 115kV forced out due to arcing Alhambra Jct SW-129 center phase at tower 007/050; no customers interrupted; 03/16/19, 1343 Line returned to service after crew jumpered around SW-129; switch to be replaced at a later date</t>
  </si>
  <si>
    <t>T19-006759</t>
  </si>
  <si>
    <t>Relayed - 03/16/19, 0018 Lonetree-Cayetano 230kV cable relayed, did not test as designed; SUS Jackson Ranch Vasco Wind; weather clear; Underground Supervision engaged; B-G fault 4.23 mi from Lone Tree near 008/057, +/-2 mi; 0816 Lone Tree-Cayetano returned to service after patrol found no trouble; 0920 Jackson Ranch Vasco Wind paralleled</t>
  </si>
  <si>
    <t>INT-12060</t>
  </si>
  <si>
    <t>008/057</t>
  </si>
  <si>
    <t>Relayed - 03/16/19, 0737 Morro Bay-SLO #2-115kV relayed, tested OK; MOM Gold Tree (CEMO=5,751) &amp; CMC; weather clear; B-G fault 4.5 mi from Morro Bay near 004/026, +/-1.0 mi; flashed insulators found at 004/026, LCN created to replace</t>
  </si>
  <si>
    <t>INT-12061</t>
  </si>
  <si>
    <t>Relayed - 03/16/19, 1145 Stanislaus-Manteca #2-115kV relayed, tested NG; no customers interrupted; weather clear; A-B-C fault 3.9 mi from Manteca toward Stanislaus PH near 049/314, +/-1.0 mi; air patrol found ET-WD at 049/311; 2206 Line returned to service; CAP ER=116757964</t>
  </si>
  <si>
    <t>INT-12062</t>
  </si>
  <si>
    <t>049/314</t>
  </si>
  <si>
    <t>Forced - 03/17/19, 1021 to 1026 Salinas-Firestone #2-60kV (Salinas to Buena Vista) forced out for field personnel to close Sanborn Jct SW 19 dead; MOM Industrial Acres (CEMO=2,613)</t>
  </si>
  <si>
    <t>T19-003997</t>
  </si>
  <si>
    <t>Relayed - 03/17/19, 1210 Exchequer-Yosemite 70kV relayed, did not test by design due to automatic reclosing disabled for wildfire safety; SUS Bear Valley (CESO=2,512; CMIN=138,198), Indian Flat (615; 25,215) Saxon Creek, Arch Rock &amp; Yosemite; weather clear; 1245 Mariposa-Yosemite manually tested OK restoring Indian Flat, Saxon Creek, Arch Rock &amp; Yosemite; fault location delayed, comm problem w/ relays at Exchequer PH; 1302 Briceburg Jct-Bear Valley manually tested OK restoring Bear Valley; air patrol found 1 phase of gunshot ET-WD between 013/40-41 on Exchequer to Bear Valley section; 1629 to 2341 Exchequer-Yosemite (Exchequer-Bear Valley) cleared to effect repairs; B-G fault 8.45 mi from Exchequer PH toward Bear Valley near 014/045 (1 mi from 013/041), +/-2 mi; CAP ER=116753427</t>
  </si>
  <si>
    <t>INT-12063</t>
  </si>
  <si>
    <t>BK2_Metcalf</t>
  </si>
  <si>
    <t>Forced - 03/18/19, 0801 Metcalf #2-230/115kV BK-2 forced out of service to repair oil leak; ETOR 03/19; 03/19/19, 1732 Metcalf #2-230/115kV transformer bank returned to service</t>
  </si>
  <si>
    <t>T19-006532</t>
  </si>
  <si>
    <t>Relayed - 03/18/19, 0923 Tesla-Newark #1-230kV relayed, tested OK; no customers interrupted; weather clear; B-G fault 2.9 mi from Tesla near tower 003/018, +/-2 mi; patrol found dead bird at 003/018</t>
  </si>
  <si>
    <t>INT-12064</t>
  </si>
  <si>
    <t>003/018</t>
  </si>
  <si>
    <t>Relayed - 03/20/19, 0333 Spaulding-Summit 60kV relayed, tested OK; MOM Cisco Grove, Tamarack (CEMO=575) &amp; Summit (1,356); on the trouble Spaulding PH tripped; weather snow; 0337 Spaulding PH paralleled; C-A fault near Donner Lake Sub (NV Energy) - line patrol not required since fault location is at NV Energy territory</t>
  </si>
  <si>
    <t>INT-12070</t>
  </si>
  <si>
    <t>Relayed - 03/20/19, 0724 Oleum-'G' #1-115kV relayed, did not test; SUS Valley View (CESO=12,832; CMIN=76,992); weather clear; 0730 Line manually tested OK from Oleum restoring Valley View; 0733 Line returned normal; B-G fault 5.5 mi from Oleum near 005/037, +/-2.5 mi; Patrol found no cause, no damage; suspected bad potential transformer at El Cerrito 'G' was responsible for line not testing</t>
  </si>
  <si>
    <t>INT-12072</t>
  </si>
  <si>
    <t>Relayed - 03/20/19, 1429 StocktonA-Lockeford-Bellota #1-115kV relayed, tested OK; MOM Ingredion, CHCF, Stockton "A" #4 &amp; #5 115/12kV transformers &amp; Tesla Motors; weather lightning; A-G fault 3.3 mi from Lockeford Jct toward Stockton A near tower 011/078, +/-2 mi; ground patrol found no cause, no damage</t>
  </si>
  <si>
    <t>INT-12073</t>
  </si>
  <si>
    <t>011/078</t>
  </si>
  <si>
    <t>Forced - 03/21/19, 0008 to 0531 Midway-Temblor 115kV open-ended after Midway CB-342 opened for voltage control</t>
  </si>
  <si>
    <t>T19-007100</t>
  </si>
  <si>
    <t xml:space="preserve">Relayed - 03/21/19, 0337 Tidewater-Sobrante 230kV relayed, tested OK; no customers interrupted; weather clear; A-G fault 0.2 mi from Sobrante near 022/107, +/-2 mi; bird’s nest found at tower 22/107; LCN created to remove nest </t>
  </si>
  <si>
    <t>INT-12075</t>
  </si>
  <si>
    <t>022/107</t>
  </si>
  <si>
    <t>Relayed - 03/21/19, 0737 Humboldt Bay-Rio Dell Jct 60kV relayed, tested OK; MOM Eel River (CEMO=3,054) &amp; Newburg (6,599); weather clear; B-G fault 7.1 mi from Humboldt Bay near 008/001, +/-2 mi; patrol from 6/1 to 11/0 found no cause, no damage</t>
  </si>
  <si>
    <t>INT-12076</t>
  </si>
  <si>
    <t>Forced - 03/21/19, 1224 to 1723 Pit #6 Jct-Round Mountain 230kV forced out to repair pole top at H-structure 000/008 identified by Wild Fire Safety Inspections Team; no customers interrupted; CAP ER=116816430</t>
  </si>
  <si>
    <t>T19-007112</t>
  </si>
  <si>
    <t>Forced - 03/22/19, 0035 to 0521 Midway-Temblor 115kV open-ended after Midway CB-342 opened for voltage control</t>
  </si>
  <si>
    <t>T19-007166</t>
  </si>
  <si>
    <t>Relayed - 03/22/19, 0232 Paul Sweet 115kV STATCOM tripped offline; no customers interrupted; weather clear; no ETOR</t>
  </si>
  <si>
    <t>INT-12078</t>
  </si>
  <si>
    <t>Relayed - 03/22/19, 0533 Divide-Vandenberg #2-115kV relayed, tested OK; no customers interrupted; weather clear; A-G fault 1.57 mi from Divide toward Vandenberg near 001/011, +/-1 mi; patrol found no cause, no damage</t>
  </si>
  <si>
    <t>INT-12079</t>
  </si>
  <si>
    <t>Relayed - 03/22/19, 1752 Rio Oso-Nicolaus 115kV relayed, tested OK; no customers interrupted; weather rain; A-G fault 0.15 mi from Rio Oso near 044/333, +/-0.5 mi; broken vibration damper found at 44/333, unclear why damper broke, LCN created to replace</t>
  </si>
  <si>
    <t>INT-12080</t>
  </si>
  <si>
    <t>044/333</t>
  </si>
  <si>
    <t>Forced - 03/23/19, 0239 to 0607 Midway-Temblor 115kV open-ended after Midway CB-342 opened for voltage control</t>
  </si>
  <si>
    <t>T19-007194</t>
  </si>
  <si>
    <t>Relayed - 03/23/19, 0941 Essex Jct-Arcata-Fairhaven 60kV relayed, tested OK; on the trouble Essex Jct-Orick &amp; Blue Lake 60kV tap de-energized; MOM Trinidad (CEMO=1,494), Blue Lake (1,977), Orick (354). Blue Lake Power (offline) &amp; Big Lagoon (148); weather clear; C-A-G fault 1.8 mi from Arcata Jct toward Janes Creek Jct near 001/007, +/-2 mi; Tree made contact at :003/009</t>
  </si>
  <si>
    <t>INT-12081</t>
  </si>
  <si>
    <t xml:space="preserve">Relayed - 03/23/19, 1057 Chowchilla-Kerckhoff2-115kV (Chowchilla-Sharon Jct section) relayed, did not test during routine switching; 1101 Line section manually tested OK; MOM Sharon; A-C fault 6.81 mi from Chowchilla near 034/005, +/-1 mi; caused by Sharon Jct SW-177 flashing over while opening </t>
  </si>
  <si>
    <t>INT-12082</t>
  </si>
  <si>
    <t>034/005</t>
  </si>
  <si>
    <t>Relayed – 03/23/19, 1206 Los Banos-Panoche #2-230kV open-ended after Los Banos CB-252 tripped, reclosed by automatics during testing of bus differential relays; no customers interrupted; weather clear; potential WPE; CAP ER=116820068</t>
  </si>
  <si>
    <t>INT-12083</t>
  </si>
  <si>
    <t>Relayed - 03/23/19, 1306 Glenn #2-60kV relayed, tested OK; MOM Hamilton 'A' &amp; Jacinto; weather lightning; A-B-C fault 24.0 mi from Glenn near 024/451, +/-1 mi; lighting strike at 24/450 with minor burning on bond wire, LCN created to repair</t>
  </si>
  <si>
    <t>INT-12084</t>
  </si>
  <si>
    <t>024/451</t>
  </si>
  <si>
    <t>Relayed - 03/23/19, 1411 TM-Butte #1-115kV relayed, tested OK; MOM Chico 'B' (CEMO=8,886); weather rain, lightning; C-A-G fault 9.3 mi from CCC near 009/135, +/-1 mi; lighting strike at 9/139, 2 flashed insulators, LCN created to effect repairs</t>
  </si>
  <si>
    <t>INT-12085</t>
  </si>
  <si>
    <t>009/135</t>
  </si>
  <si>
    <t>Relayed - 03/23/19, 1557 Cascade-Benton-Deschutes 60kV relayed, tested OK; MOM Oregon Trail (CEMO=3,670) &amp; Wintu Pumps; weather lightning; A-B-C (C-G evolving fault to A-B-C) fault 1.6 mi from Benton toward Wintu Tap near 013/321, +/-1.0 mi; flew circuit 2 miles either side of fault location, no cause or damage found</t>
  </si>
  <si>
    <t>INT-12086</t>
  </si>
  <si>
    <t>013/321</t>
  </si>
  <si>
    <t>Relayed - 03/23/19, 1557 Cottonwood-Benton #1-60kV relayed, tested OK; MOM Anderson (CEMO=3,914) &amp; Girvan (2,830); lightning; B-C fault 1.0 mi from Benton toward Girvan Tap near 013/333, +/-1.0 mi; found bird nest w/ debris at 14/337, nest has been cleared</t>
  </si>
  <si>
    <t>INT-12087</t>
  </si>
  <si>
    <t>013/333</t>
  </si>
  <si>
    <t>Relayed - 03/23/19, 1659 Nicolaus-Marysville 60kV relayed, tested OK; MOM Plumas (CEMO=3,978) &amp; Marysville (5,922); weather lightning; A-B-C fault 6.5 mi from E-Nicolaus near 012/260, +/-1 mi; patrolled from 11/242 to 13/278 found no damage</t>
  </si>
  <si>
    <t>INT-12088</t>
  </si>
  <si>
    <t>012/260</t>
  </si>
  <si>
    <t>Relayed - 03/23/19, 1728 Kilarc-Cedar Creek 60kV relayed, tested OK; MOM Cedar creek (CEMO=789); Clover Creek Cogen separated on the trouble; weather lightning; A-B-C fault 0.1 mi from Kilarc toward Cedar Creek near 000/001, +/-1.0 mi; patrol from Kilarc to 3 mi out found no damage</t>
  </si>
  <si>
    <t>INT-12089</t>
  </si>
  <si>
    <t>Forced - 03/24/19, 0920 Monte Rio-Fulton 60kV forced out to replace pole 013/003 found during WSIP inspection (pole top broken at x-arm); nearby Monte Rio 1113 de-energized for safety to accommodate work (CESO=2,306; CMIN=1,475,840); 1912 Line returned to service; 1926 All customers restored</t>
  </si>
  <si>
    <t>T19-007201</t>
  </si>
  <si>
    <t>Relayed - 03/24/19, 1259 Bridgeville-Garberville 60kV relayed, tested OK; MOM Fort Seward (CEMO=1,145) &amp; Fruitland (337); weather clear; C-G fault 0.5 mi from Fruitland Jct toward Bridgeville near 018/000, +/-3 mi; patrol found tree down at 018/011, no facility damage</t>
  </si>
  <si>
    <t>INT-12090</t>
  </si>
  <si>
    <t>Forced - 03/25/19, 0042 to 0546 Midway-Temblor 115kV line open-ended after Midway CB-342 opened for voltage control</t>
  </si>
  <si>
    <t>T19-007202</t>
  </si>
  <si>
    <t>Relayed - 03/25/19, 1110 Hat Creek #1-Westwood 60kV relayed, tested OK; Mega separated on the trouble; MOM Halls Flat &amp; Bogard (CEMO=9); weather rain; 1120 Mega paralleled; line relayed again 4 minutes later, flashed insulators found on patrol at 13/251</t>
  </si>
  <si>
    <t>INT-12092a</t>
  </si>
  <si>
    <t>013/263</t>
  </si>
  <si>
    <t>Relayed - 03/25/19, 1114 Hat Creek #1-Westwood 60kV relayed, tested OK; MOM Halls Flat, Bogard (CEMO=9) &amp; Mega (offline); weather rain; B-C fault 1.5 m from Mega Tap toward Westwood near 012/232, +/-1.0 mi; revised fault estimate: multi-terminal line, B-C fault 3.14 miles from Lost Creek Tap to Halls Flat tap near 13/263 or down Lost Creek Tap (3rd party), +/-2.0 mi; flashed insulators found at 13/251, LCN created</t>
  </si>
  <si>
    <t>INT-12092b</t>
  </si>
  <si>
    <t>Forced - 03/25/19, 1555 Mendocino-Philo Jct-Hopland 60kV forced out to replace sheared pole at 010/005 damaged by car; no customers interrupted; 1636 Philo Jct to Hopland returned to service; 1717 Mendocino to Philo Jct cleared; 03/26/19, 0114 Line returned to service</t>
  </si>
  <si>
    <t>T19-007238</t>
  </si>
  <si>
    <t>Forced - 03/26/19, 0946 to 1410 Morro Bay-Solar SS #2-230kV forced out to replace bottom phase suspension shoe pin at structure 005/022, per WSIP inspection; no customers interrupted</t>
  </si>
  <si>
    <t>T19-007252</t>
  </si>
  <si>
    <t>Forced - 03/26/19, 1305 RM-TM #2-500kV forced out to repair 'C' phase bell insulators at tower 000/001, found during WSIP; no customers interrupted; COI limited to 800MW n2s &amp; 800MW s2n; 03/27/19, 0021 Line returned to service; COI available for 2,600MW north to south &amp; 3,675MW south to north; CAP ER=116844109</t>
  </si>
  <si>
    <t>T19-007274</t>
  </si>
  <si>
    <t>Forced - 03/27/19, 0054 to 0213 Midway-Temblor 115kV open-ended after Midway CB-342 opened for voltage control</t>
  </si>
  <si>
    <t>T19-007202a</t>
  </si>
  <si>
    <t>Relayed - 03/27/19, 0102 Spaulding-Summit 60kV relayed, tested OK; MOM Cisco Grove, Tamarack (CEMO=575) &amp; Summit (1,356); weather snow</t>
  </si>
  <si>
    <t>INT-12096</t>
  </si>
  <si>
    <t>Relayed - 03/27/19, 0103 Spaulding-Summit 60kV relayed, tested OK, remains open-ended at Truckee (Sierra Pacific); MOM Cisco Grove, Tamarack (CEMO=575) &amp; Summit (1,356); weather snow; C-A fault near Donner Lake Sub (NV Energy), line patrol not required</t>
  </si>
  <si>
    <t>INT-12097</t>
  </si>
  <si>
    <t>Relayed - 03/27/19, 0656 Newark-Los Esteros 230kV relayed, did not test by design; no customers interrupted; weather rain; B-G fault 1.06 mi from Los Esteros near structure L06/022, +/-1 mi; 0918 Line returned to service after no trouble found</t>
  </si>
  <si>
    <t>INT-12098</t>
  </si>
  <si>
    <t>L06/022</t>
  </si>
  <si>
    <t>Forced - 03/27/19, 1012 to 1141 West Point-Valley Springs 60kV (West Point PH to Pine Grove Jct) forced out to repair tie wire at structure 2/33, found during WSIP; no customers interrupted</t>
  </si>
  <si>
    <t>T19-007283</t>
  </si>
  <si>
    <t>Relayed - 03/27/19, 1418 Middle Fork-Gold Hill 230kV relayed, tested OK; French Meadows-Middle Fork &amp; Middle Fork #1-60kV de-energized on trouble; MOM Middle Fork &amp; Ralston PHs; SUS French Meadows PH &amp; Hell Hole; lightning; 1433 French Meadows-Middle Fork &amp; Middle Fork #1 energized restoring French Meadows PH &amp; Hell Hole; 1502 French Meadows PH paralleled; C-A-G fault 0.1 mi from Middle Fork toward Gold Hill near 000/001, +/-1 mi; patrol found no damage</t>
  </si>
  <si>
    <t>INT-12104 (FM-MF)</t>
  </si>
  <si>
    <t>INT-12103 (M-F#1)</t>
  </si>
  <si>
    <t>INT-12099</t>
  </si>
  <si>
    <t>Relayed - 03/27/19, 1433 Spaulding-Summit 60kV relayed, tested OK; MOM Spaulding, Cisco Grove, Tamarack (CEMO=575) &amp; Summit (1,356); weather lightning; B-G evolved into A-C fault 0.1 mi from Tamarack Tap toward Summit near 008/301, +/-2 mi; patrol found no damage</t>
  </si>
  <si>
    <t>INT-12105</t>
  </si>
  <si>
    <t>008/301</t>
  </si>
  <si>
    <t>Relayed - 03/27/19, 1445 Gold Hill #1-60kV relayed, tested OK; MOM JM Eagle &amp; Oleta (CEMO=2,140); weather lightning; B-C fault 10.5 mi from Gold Hill Jct (SW-39) toward Oleta near 027/392, +/-3 mi; patrol found no damage</t>
  </si>
  <si>
    <t>INT-12100</t>
  </si>
  <si>
    <t>027/392</t>
  </si>
  <si>
    <t xml:space="preserve">Relayed - 03/27/19, 1453 Valley Springs #1-60kV relayed, tested OK; MOM Corral (CEMO=6,357) &amp; New Hogan PH (offline); weather lightning; A-B-C fault 5.5 mi from Corral toward Linden near pole 18/364, +/-1 mi; patrol found no damage  </t>
  </si>
  <si>
    <t>INT-12101</t>
  </si>
  <si>
    <t>018/364</t>
  </si>
  <si>
    <t>Relayed - 03/27/19, 1456 Delta-Mountain Gate Jct 60kV relayed, tested OK; MOM Antler (CEMO=954); weather lightning; A-G fault 2.4 mi from Mtn Gate Jct toward Antler near 012/166, +/-1.0 mi; flashed insulators found at 13/170 &amp; 13/114 , LCN created</t>
  </si>
  <si>
    <t>INT-12102</t>
  </si>
  <si>
    <t>012/166</t>
  </si>
  <si>
    <t>Relayed - 03/27/19, 1522 Valley Springs-Martell #1-60kV relayed, tested OK; MOM Amfor; weather lightning; A-B-G fault 2.2 mi from Valley Springs near pole 002/001, +/-2 mi; air patrol did find what appears to be a lightning hit on pole 016/329, but extent of damage was not enough to need any repairs; otherwise, patrol found nothing</t>
  </si>
  <si>
    <t>INT-12106</t>
  </si>
  <si>
    <t>Relayed - 03/28/19, 1143 Stanislaus-Manteca #2-115kV (Manteca to Riverbank Jct) relayed, tested OK; no customer interrupted; weather rain; C-G fault 6.8 mi from Manteca near tower 046/294, +/-1 mi; air patrol found no cause or damage</t>
  </si>
  <si>
    <t>INT-12107</t>
  </si>
  <si>
    <t>046/294</t>
  </si>
  <si>
    <t xml:space="preserve">Relayed - 03/28/19, 1322 Cortina #1 &amp; #2-60kV lines relayed, tested OK; MOM Arbuckle (CEMO=2,413), Dunnigan (930), Drake, Harrington, Wilkins Slough (658), Rough and Ready Pumping &amp; El Dorado Pumping; weather rain; A-B-C fault 15 mi from Cortina toward Arbuckle near 015/251 (lightning strike in area), +/-1 mi; #2 circuit: B-G fault 14 mi from Cortina toward Arbuckle Jct near 013/225, +/-2 mi; </t>
  </si>
  <si>
    <t>INT-12108</t>
  </si>
  <si>
    <t>015/251</t>
  </si>
  <si>
    <t>INT-12109</t>
  </si>
  <si>
    <t>013/225</t>
  </si>
  <si>
    <t xml:space="preserve">Relayed - 03/28/19, 1327 &amp; 1341 Cortina #2-60kV relayed, tested OK; MOM Wilkins Slough (CEMO=658), Rough and Ready Pumping &amp; El Dorado Pumping; rain; A-B-C fault 4 mi from Wilkins Slough toward District 108 near 039/719, +/-2 mi; A-B-C fault 6.6 mi from Wilkins Slough toward District 108 near 035/666, +/-2 mi; </t>
  </si>
  <si>
    <t>INT-12110</t>
  </si>
  <si>
    <t>039/719</t>
  </si>
  <si>
    <t>INT-12111</t>
  </si>
  <si>
    <t>035/666</t>
  </si>
  <si>
    <t>Relayed - 03/28/19, 2030 Cortina #2-60kV (Cortina to Wilkins Slough Jct) relayed, tested OK; MOM Wilkins Slough (658)</t>
  </si>
  <si>
    <t>INT-12112</t>
  </si>
  <si>
    <t>Forced - 03/28/19, 2030 Cortina #2-60kV (Wilkins Slough Jct to District 2047 Jct) forced out to repair damaged xarms at poles 32/590 &amp; 32/591; SUS El Dorado Pumping Station &amp; Rough &amp; Ready Pumping Station; 2229 District 2047 Jct to District 108 Jct returned to service restoring to El Dorado Pumping  Station &amp; Rough &amp; Ready Pumping Station' Wilkins Slough Jct to District 108 Jct cleared; 03/29/2019, 22:03 line normal</t>
  </si>
  <si>
    <t>T19-007440</t>
  </si>
  <si>
    <t>Forced - 03/28/19, 2305 Nicolaus-Wilkins Slough 60kV forced out due to single phase condition; SUS District 1001, Carnack, El Dorado Pumping Station &amp; Rough &amp; Ready Pumping Station; 03/29/19, 0022 Knight Landing Jct to District 108 Jct energized restoring Carnack, El Dorado Pumping Station and Rough &amp; Ready Pumping Station; 0106 District 1001 restored; 0751 E-Nicolaus to Knights Landing Jct cleared to repair burnt open jumper at 000/020; 03/29/2019, 17:33 line normal</t>
  </si>
  <si>
    <t>INT-12114</t>
  </si>
  <si>
    <t>Relayed - 03/29/19, 0357 Fulton-Pueblo 115kV relayed, tested OK; no customers interrupted; weather cloudy; C-G fault 4.25 mi from Fulton toward Pueblo near 038/197, +/-1.0 mi; patrol found no cause, no damage</t>
  </si>
  <si>
    <t>INT-12115</t>
  </si>
  <si>
    <t>038/197</t>
  </si>
  <si>
    <t>MD_BK12</t>
  </si>
  <si>
    <t>Scheduled - 03/29/19, 1053 Midway 500/230kV BK-12 removed from service to add equipment to existing digital fault recorder; scheduled return 04/02; 04/02/19, 1213 Midway BK-12 returned to service</t>
  </si>
  <si>
    <t>T19-002174</t>
  </si>
  <si>
    <t>Forced - 03/29/19, 1830 Herndon CB-262 (open ends Gregg-Herndon #2) forced out due to air manifold leak; no customers interrupted; CAP ER=116878792; ETOR 04/16/19</t>
  </si>
  <si>
    <t>T19-007486</t>
  </si>
  <si>
    <t>Relayed - 03/30/19, 1242 Salinas-Firestone #2-60kV open-ended after Spence CB-32 opened, reclosed by automatics during scheduled work inside station (T-AFW T19-003405, which includes temp relay settings that are suspected to be more sensitive); MOM Spence (CEMO=865); weather clear</t>
  </si>
  <si>
    <t>INT-12118</t>
  </si>
  <si>
    <t>Forced - 04/01/19, 0029 to 0037 Colgate-Smartville #2 de-energized to mitigate thermal overload on Smartville-Nicolaus #2; 0029 Narrow #2 PH islanded w/ Narrows; 0033 Narrows #2 PH tripped, MOM Narrows (although DRS reports 7 minutes sustained, CESO=7,950; CMIN=55,650) &amp; Narrows #2 PH; 0037 Colgate-Smartville #2 energized restoring Narrows &amp; Narrows #2 PH; 0039 Colgate-Smartville #2 returned normal</t>
  </si>
  <si>
    <t>T19-007466</t>
  </si>
  <si>
    <t>Relayed - 04/01/19, 0651 Willow Pass-Contra Costa 60kV relayed, tested OK; MOM Willow Pass (CEMO=10,137) Shell Chemical &amp; Pittsburg (307); weather cloudy; A-G fault 2.5 mi from Willow Pass near 002/034, +/-2 mi; patrol found no cause, no damage</t>
  </si>
  <si>
    <t>INT-12119</t>
  </si>
  <si>
    <t>Scheduled - 04/01/19, 0759 Tesla 500/230kV BK-6 removed from service for BUS DIFF &amp; FAULT RECORDER; scheduled return 04/05/19; 04/06/19, 0934 Tesla 500/230kV BK-6 returned to service</t>
  </si>
  <si>
    <t>T19-003482</t>
  </si>
  <si>
    <t>Forced - 04/01/19, 1527 Gates-Panoche #2-230kV line open-ended after Gates CB-262 forced out due to internal hydraulic leak; no customers interrupted; 04/02/19, 1702 Gates CB-262 returned to service after crew replaced breaker operating mechanism; CAP ER=116883967</t>
  </si>
  <si>
    <t>T19-007561</t>
  </si>
  <si>
    <t>Relayed - 04/02/19, 0111 Spaulding-Summit 60kV relayed, tested OK; MOM Cisco Grove, Tamarack (CEMO=576) &amp; Summit (1,456); 0114 607H closed at Truckee paralleling line; weather rain</t>
  </si>
  <si>
    <t>INT-12125</t>
  </si>
  <si>
    <t xml:space="preserve">Relayed - 04/02/19, 0120 Spaulding-Summit 60kV relayed, tested NG; SUS Cisco Grove, Tamarack &amp; Summit (CESO=1,891; CMIN=28,365); 0138 Line manually tested OK restoring all affected stations; C-A fault near Donner Lake Sub (fault location is at NV Energy territory); </t>
  </si>
  <si>
    <t>INT-12126</t>
  </si>
  <si>
    <t>Relayed - 04/02/19, 0503 Middle Fork #1-60kV relayed, did not test by design; no customers interrupted; weather rain; 0519 Line manually tested NG; Middle Fork CB-32 has electro-mechanical relays w/ no fault location capabilities; 04/04/19, 1855 Middle Fork #1 returned to service after crew repaired ET-WD between poles 8/118 &amp; 8/120; CAP ER=117003823</t>
  </si>
  <si>
    <t>INT-12127</t>
  </si>
  <si>
    <t>Forced - 04/02/19, 0820 Dixon-Vaca #2-60kV open ended after Dixon CB-152 forced out to repair failed ground relay discovered by electricians during routine maintenance; no customers interrupted; 04/03/19, 0937 Dixon CB-152 returned to service after replacement of ground relay</t>
  </si>
  <si>
    <t>INT-12128</t>
  </si>
  <si>
    <t xml:space="preserve">Relayed - 04/02/19, 1507 Brighton-Bellota 230kV relayed, tested OK; no customers interrupted; weather lightning; A-G fault 4.0 mi from Bellota near tower 065/437, +/-2 mi; patrol found no cause, no damage </t>
  </si>
  <si>
    <t>INT-12129</t>
  </si>
  <si>
    <t>065/437</t>
  </si>
  <si>
    <t>Forced - 04/02/19, 1559 Pittsburg-Los Medanos #2-115kV open-ended after Pittsburg PP CB-142 forced out to re-seat disconnect SW-141; no customers interrupted; 04/03/19, 0055 Pittsburg-Los Medanos #2 returned to service</t>
  </si>
  <si>
    <t>T19-007628</t>
  </si>
  <si>
    <t>Relayed - 04/02/19, 1640 Balch-McCall 230kV relayed, tested OK; on the trouble Balch PH #2 &amp; Pine Flat PH separated; weather lightning; B-G fault 18.7 mi from McCall toward Pine Flat Tap near 025/130, +/-3 mi; 1733 Balch PH #2 paralleled; 2006 Pine Flat PH paralleled; found flash insulators at tower 25/132 (2 towers from target); made LC Tag to replace at later date</t>
  </si>
  <si>
    <t>INT-12130</t>
  </si>
  <si>
    <t>025/130</t>
  </si>
  <si>
    <t>Relayed - 04/02/19, 1643 Stanislaus-Manteca #2-115kV relayed, manually tested NG; no customers interrupted; weather lightning; C-G fault 1.3 mi from Manteca near tower 052/331, +/-2 mi; 2130 Line returned to service after repairs made to B phase burnt open jumper at structure 51/329</t>
  </si>
  <si>
    <t>INT-12131</t>
  </si>
  <si>
    <t>052/331</t>
  </si>
  <si>
    <t>Relayed - 04/03/19, 0332 Drum-Rio Oso #1-115kV relayed, tested OK; on the trouble Dutch Flat #2 PH separated; MOM Brunswick (CEMO=7,217); weather rain/snow; A-B-G fault 17.8 mi from Halsey Jct toward Rio Oso near 040/286, +/-2 mi; 0506 Dutch Flat #2 PH paralleled; patrol found no cause, no damage</t>
  </si>
  <si>
    <t>INT-12133</t>
  </si>
  <si>
    <t>040/286</t>
  </si>
  <si>
    <t xml:space="preserve">Relayed - 04/04/19, 0651 Brighton-Grand Island #2-115kV relayed, tested OK; no customers interrupted; weather clear; C-G fault 7.7 mi from Brighton toward Grand Island near 007/061, +/-2 mi; patrolled from 003/029 to 010/081, no cause or damage found </t>
  </si>
  <si>
    <t>INT-12138</t>
  </si>
  <si>
    <t>Forced - 04/04/19, 1021 Glenn #2-60kV de-energized due to reported fire danger in residential area caused by arcing Rice SW-37; 1023 Jacinto SW-49 opened; 1023 Glenn to Rice energized restoring Hamilton "A" (1,094) &amp; Jacinto (1,087); MOM Hamilton "A" &amp; Jacinto; SUS Rice (CESO=1,294; CMIN=166,926); weather clear; 1230 Jacinto to Rice returned to service restoring Rice after crew exercised Rice SW-37; permanent repairs to Rice SW-37 to be completed at a later date; CAP ER=116960892</t>
  </si>
  <si>
    <t>T19-007759</t>
  </si>
  <si>
    <t>Forced - 04/06/19, 1303 Sonoma-Pueblo &amp; Lakeville-Sonoma #1-115kV open-ended after Sonoma 115kV bus sections E &amp; F forced out to repair/replace NG D.O. SW=185; no customers interrupted; 1614 Sonoma 115kV bus sections E &amp; F returned to service after crew isolated NG SW-185 returning both lines to service normal</t>
  </si>
  <si>
    <t>T19-007925b</t>
  </si>
  <si>
    <t>T19-007925a</t>
  </si>
  <si>
    <t>Forced - 04/06/19, 1558 Moraga #3-230/115kV transformer forced out to repair tertiary reactor, found during WSIP; no customers interrupted; 04/09/19, 0749 Moraga 230/115kV BK-3 returned to service after repairing loose bolts connected to bus; CAP ER=116976736</t>
  </si>
  <si>
    <t>T19-007928</t>
  </si>
  <si>
    <t>Relayed - 04/07/19, 0614 to 0618 Colgate-Palermo 60kV (Bangor Jct to Palermo) de-energized during routine switching to clear Oregon House Jct to Bangor Jct section; MOM Bangor (CEMO=2,415); switching error; CAP ER=116973817</t>
  </si>
  <si>
    <t>INT-12145</t>
  </si>
  <si>
    <t>Relayed - 04/07/19, 0652 Barton-Airways-Sanger 115kV relayed, tested OK; MOM Airways #1-115/12kV transformer (CEMO=8,775) &amp; SESWTF; weather rain; C-G fault 1.9 mi from Airways Tap toward Barton near 013/116 or 1.2 mi from Airways Tap toward Airways near A16/158, +/-2.0 mi; ground patrol found flash insulators at steel pole A016/164; cause Mylar balloon; LC Tag created replace at later date</t>
  </si>
  <si>
    <t>INT-12144</t>
  </si>
  <si>
    <t>013/116</t>
  </si>
  <si>
    <t>Forced - 04/07/19, 0703 Morgan Hill-Llagas 115kV forced out to remove Llagas CB-122; no customers interrupted; from trouble on 01/20/19 at 0752;  ETOR 05/08/19 to coincide w/ new Llagas CB-122 test program</t>
  </si>
  <si>
    <t>T19-007719</t>
  </si>
  <si>
    <t>Relayed - 04/09/19, 0411 Vaca-Plainfield 60kV relayed, tested NG; SUS Winters (CESO=721; CMIN=41,070) &amp; Plainfield (5,851; 99,467); weather clear; 0428 Plainfield restored via alt source; B-C evolved to B-G fault 2.2 mi from Vaca Dixon toward Winters near 002/035, +/ - 1 mi; 0509 Winters restored via ED back-ties; 0550 Winters restored via alt ET source; patrol found top center phase ET-WD between poles 001/031 &amp; 002/032; 1517 Line returned to service normal; CAP ER=117001980</t>
  </si>
  <si>
    <t>INT-12147</t>
  </si>
  <si>
    <t>Forced - 04/09/19, 1241 to 1848 Viejo-Monterey 60kV forced out due to failing bird cage conductor &amp; hotspot at Viejo CB-142 found during WSIP inspection; no customers interrupted</t>
  </si>
  <si>
    <t>T19-007995</t>
  </si>
  <si>
    <t>Relayed - 04/09/19, 1626 Bellota-Riverbank-Melones 115kV relayed, tested NG; Tulloch PH separated on the trouble; weather clear; A-B-C-G fault 12.7 mi from Riverbank Jct toward Tulloch Tap near pole :011/008, +/-4 mi; 1907 Tulloch PH to Melones SS returned to service restoring Tulloch PH; 1928 Tulloch PH paralleled; 2115 Bellota to Riverbank to Tulloch PH Jct cleared to replace downed poles &amp; ET-WD at 12/1 &amp; 12/2; 04/10/19, 2046 Bellota-Riverbank-Melones 115kV line (Bellota to Riverbank to Tulloch PH Jct) returned to service; CAP ER=116999777</t>
  </si>
  <si>
    <t>INT-12148</t>
  </si>
  <si>
    <t>:011/008</t>
  </si>
  <si>
    <t>Relayed - 04/10/19, 0206 Live Oak-Kern Oil 115kV open ended after Live Oak CB-182 opened, reclosed by automatics; no customers interrupted; weather clear</t>
  </si>
  <si>
    <t>INT-12150</t>
  </si>
  <si>
    <t>Forced - 04/10/19, 0211 Live Oak-Kern Oil 115kV open ended after Kern Oil CB-132 forced out due to loading imbalance &amp; single phasing; no customers interrupted; loading checked balanced at Live Oak; 0535 found downed C phase drop on Kern Oil SW-133; 0929 to 1217 Line forced out to effect repairs; SUS Vedder (offline), Poso Mountain (CESO=189; CMIN=33,829) &amp; Oxy Kern-Front; CAP ER=117000217</t>
  </si>
  <si>
    <t>T19-008015</t>
  </si>
  <si>
    <t>Forced - 04/10/19, 0654 to 1727 Los Esteros-Metcalf 230kV forced out to replace broken shoes at tower 015/068 found during WSIP inspection; no customers interrupted; crew replaced insulators &amp; hardware at structures 015/068 &amp; 022/097</t>
  </si>
  <si>
    <t>T19-008016</t>
  </si>
  <si>
    <t>Forced - 04/10/19, 0707 to 0711 Moraga #3-230/115kV transformer open ended on low side after Moraga CB-772 forced out to re-seat Moraga SW-711; no customers interrupted</t>
  </si>
  <si>
    <t>T19-004208</t>
  </si>
  <si>
    <t>TRANQUILLITY SW STA-KEARNEY</t>
  </si>
  <si>
    <t>Relayed - 04/10/19, 1322 Tranquillity Sw Sta-Kearney 230kV relayed, tested OK; on the trouble Fresno SPS activated by design &amp; tripped Helms Pump #3; MOM McMullin (CEMO=1,727); weather cloudy; C-G fault 1.73 mi from Tranquillity SS near 013/068, +/-1 mi; 1341 Helms PGP Unit #3 paralleled; air patrol found string in tower 013/069 that cause the relay; crew to remove other debris out of tower LC# 117005626</t>
  </si>
  <si>
    <t>INT-12151</t>
  </si>
  <si>
    <t>013/068</t>
  </si>
  <si>
    <t>Forced - 04/10/19, 1330 to 1945 Poe-Rio Oso 230kV forced out to replace cracked suspension shoe at structure 032/235 found during an annual patrol; no customers interrupted; CAP ER=117007413</t>
  </si>
  <si>
    <t>T19-008032</t>
  </si>
  <si>
    <t>Relayed - 04/10/19, 1728 Garberville-Laytonville 60kV relayed, tested OK; MOM Kekawaka Cogen (offline); no customers interrupted; weather clear; A-G fault 0.90 mi from Gaberville near 062/001, +/-1.0 mi; patrol found no cause, no damage</t>
  </si>
  <si>
    <t>INT-12155</t>
  </si>
  <si>
    <t>062/001</t>
  </si>
  <si>
    <t>Moraga #1 Bus</t>
  </si>
  <si>
    <t>Forced - 04/10/19, 1811 to 2310 Moraga #1-230kV bus forced out to repair failing pin holding bus structure found during WSIP inspection; no customers interrupted; CAP ER=117006893</t>
  </si>
  <si>
    <t>T19-008046</t>
  </si>
  <si>
    <t>Moraga #2 Bus</t>
  </si>
  <si>
    <t>Forced - 04/11/19, 0014 to 0134 Moraga #2-230kV bus forced out to replace failing pin holding bus structure found during WSIP inspection; no customers interrupted; CAP ER=117007012</t>
  </si>
  <si>
    <t>T19-008047</t>
  </si>
  <si>
    <t>Scheduled - 04/11/19, 0545 TM-Tesla 500kV removed from service for SUBSTATION GC TO REPLACE TABLE MTN 622 &amp; 722 BREAKER FAIL CUTOUT SWITCH; COI limited to 2,750MW n2s &amp; 3,675MW s2n (no change); scheduled return 04/30; 04/30/19, 2102 Line returned to service; COI available for 2,828MW north to south &amp; 3,675MW south to north (no change)</t>
  </si>
  <si>
    <t>T19-005414</t>
  </si>
  <si>
    <t>Relayed - 04/11/19, 0831 Glenn #2-60kV relayed, tested OK; MOM Hamilton "A" (CEMO=1,094), Jacinto (1,087) &amp; Rice (1,296); weather clear; A-G fault 6.5 mi from Glenn near 006/113, +/-1 mi; flashed insulators found at 006/110, LCN created</t>
  </si>
  <si>
    <t>INT-12156</t>
  </si>
  <si>
    <t>Relayed - 04/12/19, 0629 Eagle Rock-Fulton-Silverado 115kV relayed, tested OK; Silverado-Fulton Jct 115kV de-energized on the trouble &amp; Monticello PH separated; MOM Rincon (CEMO=14,237), Silverado (8,489) &amp; Monticello (1,468); weather clear; B-G fault 5.4 mi from Fulton toward Eagle Rock near 037/191, +/-1.0 mi; patrol found flashed bells at 000/002 on Rincon #2 tap; LCN created to replace</t>
  </si>
  <si>
    <t>INT-12159</t>
  </si>
  <si>
    <t>037/191</t>
  </si>
  <si>
    <t>Relayed - 04/12/19, 0631 Wilson-Oro Loma 115kV relayed, tested OK; Wilson 230/115kV BK-1 tripped out of section; MOM El Nido (CEMO=1,605), Oro Loma #3-115/12kV transformer (2,533) &amp; Wilson #1-230/115kV transformer bank (4,113); weather clear; B-G fault 3 mi from Wilson near 003/001, +/-3 mi; ground patrol found flashed DDE bell at pole 002/002;  LC tag created to fix at later date; CAP ER=117095330 (for out of section trip on Wilson BK1)</t>
  </si>
  <si>
    <t>INT-12160</t>
  </si>
  <si>
    <t>003/001</t>
  </si>
  <si>
    <t>Relayed - 04/12/19, 0956 Mendota-San Joaquin-Helm 70kV relayed, tested OK; on the trouble Giffen Tap &amp; Burford 70kV Gen Tie de-energized, Cal-Renew Solar, Giffen PV, Burford PV &amp; Adams E-Solar separated; MOM Mendota Biomass (offline), Westland, Wesix &amp; Giffen; weather clear; A-G fault 3.75 mi Giffen Jct Tap toward Giffen Sw Sta near 003/012 or 1.35 mi from Westlands Tap toward Wesix near 002/003 or 2 mi from Adams E-Solar west toward Mendota Biomass Tap near 016/007, +/-3 mi; T-Line T-Man went to a hazard (HWY 33 &amp; Adams report of small grass fire) found a tractor hit a down guy at structure 015/001 that flew up into the 70KV &amp; burn down the 12kV under build (Panoche 1101) at structure 015/001; no damage to the overhead 70kV</t>
  </si>
  <si>
    <t>INT-12161</t>
  </si>
  <si>
    <t>003/012</t>
  </si>
  <si>
    <t>Scheduled - 04/15/19, 0925 Vaca Dixon 500/230kV BK-11 removed from service to PERFORM ANNUAL INSPECTION ON REACTOR BREAKERS 1301, 1302, 1303, &amp; 1304 &amp; INVESTIGATE TROUBLE ON CB-1301/2 FOR NEGATIVE SEQUENCE ALARM; scheduled return 04/19; 04/19/19, 1519 VD BK-11 returned to service</t>
  </si>
  <si>
    <t>T19-004569</t>
  </si>
  <si>
    <t>Relayed - 04/16/19, 0335 Gold Hill-Bellota-Lockeford 115kV relayed, tested OK; Camanche PH separated on the trouble; weather rain; C-G fault 21 mi from Camanche Tap toward Gold Hill near tower 043/264, +/-2 mi; 0700 Camanche PH paralleled; air patrol found flashed insulators at 043/262, LCN created to replace</t>
  </si>
  <si>
    <t>INT-12165</t>
  </si>
  <si>
    <t>043/264</t>
  </si>
  <si>
    <t>Relayed - 04/16/19, 0350 Borden-Coppermine 70kV relayed, tested OK; MOM Cassidy (CEMO=3,080) &amp; River Rock (11); weather rain; multi-terminal line, B-A fault 0.1 mi from Coppermine near 000/004 or 0.1 mi from River Rock bus near 000/016, +/-0.2 mi; patrol ultimately found bottom phase south side insulators 80% gone at pole :000/011; crew reframing pole from Figure 4 to T-1 (115kV); 1045 to 1543 Coppermine to River Rock) forced out to effect repairs</t>
  </si>
  <si>
    <t>INT-12166</t>
  </si>
  <si>
    <t>Relayed - 04/16/19, 0831 Moss Landing-Del Monte #2-115kV relayed, tested OK; no customers interrupted weather clear; C-G fault 14.91 mi from Del Monte toward MLPP near 008/047, +/-2 mi; patrol found no cause, no damage</t>
  </si>
  <si>
    <t>INT-12167</t>
  </si>
  <si>
    <t>008/047</t>
  </si>
  <si>
    <t>Forced - 04/16/19, 1045 to 1543 Borden-Coppermine 70kV (Coppermine to River Rock) forced out to replace insulators at structure :000/011. no customers interrupted</t>
  </si>
  <si>
    <t>T19-008380</t>
  </si>
  <si>
    <t>Forced - 04/16/19, 1305 to 1710 Gold Hill-Lodi Stig 230kV open-ended after Gold Hill #1-230kV bus &amp; CB-252 forced out to repair &amp; adjust SW-257; no customers interrupted</t>
  </si>
  <si>
    <t>T19-008354</t>
  </si>
  <si>
    <t>Relayed - 04/17/19, 0548 Contra Costa #1-115kV relayed, tested OK; MOM Riverview (offline); weather clear; C-G fault 2 mi from Columbia Steel Jct switches 157/149 near 007/042, +/-1 m; also recommend Riverview Calpine (3rd party generation) inspect its 115kV equipment; patrol found dead turkey at 006/036</t>
  </si>
  <si>
    <t>INT-12170</t>
  </si>
  <si>
    <t>Forced - 04/17/19, 1621 Gold Hill-Lodi Stig 230kV open-ended after Gold Hill #1-230kV bus &amp; CB-252 forced out to repair linkage on SW-257; no customers interrupted; 04/18/19, 0457 Gold CB 252 returned to service</t>
  </si>
  <si>
    <t>T19-008409</t>
  </si>
  <si>
    <t>Relayed - 04/18/19, 0628 Chowchilla-Kerckhoff #2-115kV relayed, tested OK; MOM Oakhurst (CEMO=7,013), Coarsegold (7,826) &amp; Sharon Prison; weather clear; A-G fault 9.6 mi from Kerckhoff2 PH (Oakhurst Jct vicinity) near 008/001, +/-3 mi; air patrol found flash insulator on the Oakhurst Tap at TSP 003/001</t>
  </si>
  <si>
    <t>INT-12171</t>
  </si>
  <si>
    <t>Forced - 04/18/19, 0957 Gold Hill CB-252 forced out to repair linkage on SW-259; no customers interrupted; 04/19/19, xxxx Gold Hill CB-252 returned to service</t>
  </si>
  <si>
    <t>T19-008462</t>
  </si>
  <si>
    <t>Scheduled - 04/18/19, 1419 to 1607 Midway-Whirlwind 500kV removed from service for Midway CB-942 test program; Path 26 limited to 2,000MW north to south &amp; 3,000MW south to north</t>
  </si>
  <si>
    <t>T19-008118</t>
  </si>
  <si>
    <t>Forced - 04/18/19, 1549 Trinity-Maple Creek 60kV (Hyampom Jct-Ridge Cabin) forced out to repair broken x-arm at 041/000; SUS Ridge Cabin; 04/21/19, 1348 crew completed repairs; Hyampom Jct-Ridge Cabin remains out due to scheduled WSIP work under T19-005848 (multiple Locations for multiple WSIP Tags); scheduled return 04/25; CAP ER=117061197;</t>
  </si>
  <si>
    <t>T19-008506</t>
  </si>
  <si>
    <t>Relayed - 04/19/19, 0915 Wheeler Ridge-Weedpatch 70kV relayed, tested NG; no customers interrupted; weather clear; B-G fault 6.33 mi from Weedpatch toward Wheeler Ridge near A10/132, +/-1 mi; 1120 to 1632 Line cleared to replace pole B09/128 caused by hay truck/pole contact; pole on ground but 70kV still properly attached to pole; CAP ER=117066897</t>
  </si>
  <si>
    <t>INT-12172</t>
  </si>
  <si>
    <t>A10/132</t>
  </si>
  <si>
    <t>Forced - 04/19/19, 1537 OliveSS-Smyrna 115kV forced out due to equipment fire at Atwell-W &amp; Atwell Island PV sites; OliveSS-White River, Corcoran-OliveSS 115kV lines &amp; Olive 115kV SS de-energized; Quebec, Alpaugh-N, Alpaugh-S, White River PV &amp; White River-W separated; SUS Atwell-W &amp; Atwell Island PV; MOM Alpaugh (CEMO=944); 1538 OliveSS-Smyrna returned to service; 1539 OliveSS-White River &amp; Corcoran-OliveSS &amp; Olive SS returned to service restoring Quebec, Alpaugh-N, Alpaugh-S, White River PV &amp; White River-W</t>
  </si>
  <si>
    <t>INT-12173b</t>
  </si>
  <si>
    <t>INT-12173a</t>
  </si>
  <si>
    <t>Relayed - 04/20/19, 0351 Soledad #1-60kV relayed, tested OK; MOM Gonzales (CEMO=3,121; per ILIS 19-0044518 under build Gonzales-1104 experienced a sustained outage to 996 customers with an average restore time (CAIDI)=176 minuts); weather clear; A-G fault 3.5 mi from Gonzales Tap near 012/227; event files confirm location of car pole incident; line subsequently forced out at 0839 to effect repairs at sheared pole 012/227; CAP ER=117075094</t>
  </si>
  <si>
    <t>INT-12176</t>
  </si>
  <si>
    <t>012/227</t>
  </si>
  <si>
    <t>Forced - 04/20/19, 0839 to 1115 Soledad #1 (Soledad to Ninth St Jct) forced out (erroneously forced out wrong section due to miscommunications from field reports) due to report of sheared pole 11/244 due to car pole; no trouble found; no customers interrupted; CAP ER=117075094</t>
  </si>
  <si>
    <t>T19-008574</t>
  </si>
  <si>
    <t>Forced - 04/20/19, 1141 to 1551 Soledad #1 (Ninth ST Jct to Spence Sub Jct) forced out to replace pole 12/227 damaged by car; no customers interrupted; CAP ER=117075094</t>
  </si>
  <si>
    <t>T19-008575</t>
  </si>
  <si>
    <t>Relayed - 04/20/19, 1541 Cottonwood-Benton #1-60kV relayed, tested OK; MOM Anderson (CEMO=5295) &amp; Girvan (2,837); weather rain, lightning in area, but no coincident strike shown in Lightning Detection Network; A-B-C fault 1.15 mi from Girvan toward Cottonwood near 009/237, +/-1.0 mi; damaged bond wire found at 2/251; LCN created</t>
  </si>
  <si>
    <t>INT-12177</t>
  </si>
  <si>
    <t>009/237</t>
  </si>
  <si>
    <t>Relayed - 04/20/19, 1626 Centerville-Table Mountain 60kV relayed, tested OK; MOM Ameresco (offline); weather rain, lightning; C-A-G fault 13.5 mi from Table near 007/119, +/-2 mi; flashed insulators found at 009/143; LCN created</t>
  </si>
  <si>
    <t>INT-12178</t>
  </si>
  <si>
    <t>007/119</t>
  </si>
  <si>
    <t>Relayed - 04/20/19, 1642 Sycamore Creek-Notre Dame-Table Mountain 115kV relayed, tested OK; no customers interrupted; weather lightning; A-G fault 6.2 mi from Table near 004/041, +/-1 mi; air patrol 4 miles either side of fault location found no damage</t>
  </si>
  <si>
    <t>INT-12179</t>
  </si>
  <si>
    <t>004/041</t>
  </si>
  <si>
    <t>Relayed - 04/20/19, 1708 Rock Creek-Poe 230kV relayed, tested OK; Poe PH separated on the trouble; weather rain; 1709 Poe PH paralleled; C-G fault 6.9 mi from Poe PH near tower 009/072, +/-2 mi; flashed insulators found at 009/069; LCN created</t>
  </si>
  <si>
    <t>INT-12180</t>
  </si>
  <si>
    <t>009/072</t>
  </si>
  <si>
    <t>Scheduled - 04/22/19, 0811 Vaca Dixon #12-500/230kV BK-12 removed form service TO PERFORM AN ANNUAL INSPECTION ON SHUNT REACTOR CBs 1305, 1306, 1307, &amp; 1308 MECH SERVICE ON CB-472; scheduled return 04/26; 04/26/19, 1418 VD BK-12 returned to service</t>
  </si>
  <si>
    <t>T19-004659</t>
  </si>
  <si>
    <t>Relayed - 04/22/19, 1605 Pit #3-Carberry SW STA &amp; Pit #3-Pit #1 230kV lines open-ended at Pit #3 PH; SUS Pit #3 (CESO=154; CMIN=3,850); Pit #3 PH separated on the trouble; 1621 both 230kV lines restored normal; per ILIS 19-0045003 Hydro Operator reports he inadvertently tripped CB 2/22 while switching on Pit #3; CAP ER=117081739</t>
  </si>
  <si>
    <t>INT-12183</t>
  </si>
  <si>
    <t>INT-12182</t>
  </si>
  <si>
    <t>Relayed - 04/23/19, 0315 Weber-French Camp #2-60kV relayed, tested NG; Stockton 'A' #1-60kV de-energized; SUS Cal Cedar, Stockton Wastewater, DTE Energy (offline), Pacific Ethanol, Rough &amp; Ready (CESO=2,295; CMIN==xxx,xxx), Port of Stockton &amp; Channel (3,833; xxx,xxx); weather clear; no SCADA available on field switches for sectionalizing &amp; testing; A-G fault 0.5 mi from Stockton 'A' near pole 0/11; 0449 Stockton 'A' #1 (Stockton "A" to Newark Sierra Tap) cleared to replace multiple poles due to Lumber Yard fire; 0451 Weber-French Camp #2 &amp; Stockton 'A' #1 energized restoring Cal Cedar, Stockton Wastewater, DTE Energy, Pacific Ethanol, Rough &amp; Ready, Port of Stockton &amp; Channel; CAP ER=117087971; ETOR 04/24</t>
  </si>
  <si>
    <t>INT-12185b</t>
  </si>
  <si>
    <t>Relayed - 04/23/19, 0315 Weber-French Camp #2-60kV relayed, tested NG; Stockton 'A' #1-60kV de-energized; SUS Cal Cedar, Stockton Wastewater, DTE Energy (offline), Pacific Ethanol, Rough &amp; Ready (CESO=2,300; CMIN==220,800), Port of Stockton &amp; Channel (2,531; 242,976); weather clear; no SCADA available on field switches for sectionalizing &amp; testing; A-G fault 0.5 mi from Stockton 'A' near pole 0/11; 0449 Stockton 'A' #1 (Stockton "A" to Newark Sierra Tap) cleared to replace multiple poles due to Lumber Yard fire; 0451 Weber-French Camp #2 &amp; Stockton 'A' #1 energized restoring Cal Cedar, Stockton Wastewater, DTE Energy, Pacific Ethanol, Rough &amp; Ready, Port of Stockton &amp; Channel; CAP ER=117087971; ETOR 04/24</t>
  </si>
  <si>
    <t>INT-12185a</t>
  </si>
  <si>
    <t>Forced - 04/23/19, 0503 Stockton 'A'-Lockeford-Bellota #1 &amp; #2-115kV de-energized at Stockton Fire Dept's request - large fire at a Lumber Mill; SUS Stockton 'A' (CESO=15,641; CMIN=6,604,708), CHCF, Ingredion &amp; Kyoho; due to clearance on Tesla-Stockton Cogen SUS Tesla Motors; 0517 Lockeford-Bellota to Kyoho of #2 line energized restoring Kyoho; 0536 Lockeford-Bellota to Stockton CG Jct of #1 line energized restoring Tesla Motors, Ingredion &amp; CHCF; no access so ET service to Stockton 'A' to remain out; Stockton 'A' #1 has 1 pole needing replacement (000/006), multiple other damaged poles that still need to be evaluated; 04/24/19, 0330 #1 line returned to service, replaced ET-WD &amp; tower 21/144 w/ 2-90 ft poles; 0357 #2 line returned to service restoring transmission service to Stockton 'A'; CAP ER=117087971</t>
  </si>
  <si>
    <t>T19-008746</t>
  </si>
  <si>
    <t>T19-008747</t>
  </si>
  <si>
    <t>Relayed - 04/23/19, 0703 to 0709 Oro Loma-Mendota 70kV (Oro Loma-Firebaugh) de-energized for routine switching; SUS Firebaugh (CESO=3,337; CMIN=16,685); actually, per ILIS report 19-0045076, distribution switching restored customers in 5 minutes, so CEMO=3,337; WPE addressed in CAP ER=117083174</t>
  </si>
  <si>
    <t>T19-042301</t>
  </si>
  <si>
    <t>Forced - 04/23/19, 1209 to 1450 Butt Valley-Caribou 115kV de-energized after Caribou CB-122 forced out to recharge hydraulic system; no customers interrupted</t>
  </si>
  <si>
    <t>T19-008752</t>
  </si>
  <si>
    <t>Relayed - 04/24/19, 0535 Semitropic-Midway #1-115kV relayed, tested OK; no customers interrupted; weather clear; C-G fault 5.7 mi from Midway near 005/060, +/-1 mi; ground patrol 2 miles each side of fault location found no cause, no damage</t>
  </si>
  <si>
    <t>INT-12188</t>
  </si>
  <si>
    <t>005/060</t>
  </si>
  <si>
    <t>Relayed - 04/24/19, 0931 Live Oak-Kern Oil 115kV relayed, tested OK; on the trouble Vedder separated; SUS Poso Mountain (CEMO=189; CMIN=7,637) &amp; Oxy Kern Front; weather clear; C-G fault 0.15 mi from Oxy Kern Front Jct near 001/026, +/-1 mi; switching error by transmission T-man; CAP ER=117095147</t>
  </si>
  <si>
    <t>INT-12189</t>
  </si>
  <si>
    <t>001/026</t>
  </si>
  <si>
    <t>Relayed - 04/24/19, 1801 Arco-Tulare Lake 70kV relayed, tested OK; MOM Tulare Lake (CEMO=716), Lost Hills, Badger Hill &amp; Las Perillas; weather clear; multi-terminal line, B-C near location #1 transforming to A-C near location #2 fault 4.57 mi from Arco near pole 4/72 or 0.5 mi from Arco near pole 0/8, +/-0.5 mi; crow nesting material caught fire and caused ~75 acres fire below SW-35 on the Las Perillas Tap, TSP 000/001; CAP ER=117095944</t>
  </si>
  <si>
    <t>INT-12191</t>
  </si>
  <si>
    <t>004/072</t>
  </si>
  <si>
    <t>Forced - 04/24/19, 1845 to 2328 Cottonwood-Red Bluff 60kV (Cottonwood-Red Bluff Jct) forced out to repair broken kingpin on top center phase of pole 007/143; no customers interrupted; CAP ER=117095143</t>
  </si>
  <si>
    <t>T19-008881</t>
  </si>
  <si>
    <t>Forced - 04/25/19, 1406 Coppermine-Tivy Valley 70kV &amp; Coppermine 70kV aux bus forced out due to failing potential device at Coppermine; no customers interrupted; 04/26/19, 1704 Line &amp; aux bus returned to service after installation &amp; testing of new PT; CAP ER=117100219</t>
  </si>
  <si>
    <t>T19-008927</t>
  </si>
  <si>
    <t>Forced - 04/25/19, 2059 to 2351 Delta-Mountain Gate Jct 60kV forced out to repair broken insulator tie wire on pole 8/121, found during WSIP; no customers interrupted; CAP ER=117102953</t>
  </si>
  <si>
    <t>T19-008946</t>
  </si>
  <si>
    <t>Forced - 04/25/19, 2203 Newark-Ravenswood 230kV open-ended after Newark CB-610 forced out per OE recommendation for load &amp; direction checks on Ames CB-152; 04/26/19, 0133 Newark-Ravenswood &amp; Newark CB-610 returned to service</t>
  </si>
  <si>
    <t>T19-007902a</t>
  </si>
  <si>
    <t>Forced - 04/25/19, 2314 Newark-Ames #1-115kV open-ended after Ames CB-332 forced out per OE recommendation for load &amp; direction checks on Ames CB-152; 04/26/19, 0008 Newark-Ames #1 &amp; Ames CB-332 returned to service</t>
  </si>
  <si>
    <t>T19-007902b</t>
  </si>
  <si>
    <t>Forced - 04/26/19, 0015 to 0133 Tesla-Ravenswood 230kV open-ended after Tesla CB-242 forced out of service per OE recommendation to perform load &amp; direction checks on Ames CB-152</t>
  </si>
  <si>
    <t>T19-007902c</t>
  </si>
  <si>
    <t xml:space="preserve">Forced - 04/26/19, 0639 French Meadows-Middle Fork 60kV forced out to replace poles 000/001, 000/015, 001/027, 002/040, 002/045, 002/047, 003/049, 003/051, 003/060, 004/061, 004/061, 004/073, 005/075, 005/076, 005/078, 005/080, 005/081, 005/082, 005/085, 008/116, 008/123, 009/127, 009/129 &amp; 009/132 found during WSIP; SUS French Meadows PH (offline) &amp; Hell Hole (offline); ETOR 05/19; 05/20/19, 2053 French Meadows-Middle Fork returned to service </t>
  </si>
  <si>
    <t>T19-008791</t>
  </si>
  <si>
    <t>Forced - 04/27/19, 1820 Morro Bay-Solar SS #1-230kV open-ended after Morro Bay CB-512 forced out to repair/replace leaking air compressor; no customers interrupted; 04/28/19, 0038 line restored normal; CAP ER=117114807</t>
  </si>
  <si>
    <t>T19-009038</t>
  </si>
  <si>
    <t>Relayed - 04/28/19, 0346 Taft-Cuyama #1-70kV relayed, tested OK; MOM Cuyama #1-70/12kV transformer (CEMO=543) &amp; Cuyama PV (offline); weather clear; C-G fault 11.7 mi from Taft near pole 011/108C, +/-1 mi; 011/110 avian contact, LCN created to re-frame top of pole</t>
  </si>
  <si>
    <t>INT-12195</t>
  </si>
  <si>
    <t>011/108C</t>
  </si>
  <si>
    <t>Relayed - 04/29/19, 0411 Kern Canyon-Magunden-Weedpatch 70kV relayed, tested OK; MOM Rio Bravo Cogen (offline); weather lightning; multi-terminal line, C-G fault 0.13 mi from Rio Bravo Hydro Jct toward Rio Bravo Hydro near pole 000/003 or 0.5 mi from Rio Bravo Hydro Jct toward Kern Canyon PH near pole 001/018, +/-0.5 mi; patrol found flashed insulators at pole 001/031, LCN created to replace</t>
  </si>
  <si>
    <t>INT-12196</t>
  </si>
  <si>
    <t>Relayed - 04/29/19, 0607 Arco 70kV bus sects D &amp; E relayed, did not test by design; Arco 230/70kV BK1 open-ended on low side; Arco-Cholame, Arco-Cameras &amp; Arco-Twisselman de-energized; 0611 Arco-Carneras manually tested OK from alt source; MOM Paramount Farms, Lost Hills PV, Blackwell, Blackwell PV (offline), Frontier Blackwell PV (offline) &amp; Carneras; SUS Devils Den (CESO=110; CMIN=26,442), Berrenda A, Berrenda C, Antelope (170; 46,338), Cholame (1,557; 334,778), Morelos Del Sol PV (offline), Lost Hills (Chevron), Nations Petroleum, Twisselman (258; 68,886) &amp; Coronal Lost Hills Solar PV (offline); lightning in area; B-G fault at Arco 70kV bus, +/-0 mi; 0840 Arco CB-52 isolated to clean bushings due to avian (owl) contact &amp; perform testing; 0844 Arco BK1 returned to service restoring Arco bus sects D &amp; E; 0902 Twisselman Jct-Twisselman returned to service restoring Morelos, Lost Hills, Nations Petroleum, Twisselman &amp; Corona Lost Hills PV; 1028 Arco-Cholame energized restoring Devils Den, Berrenda A &amp; C, Antelope &amp; Cholame; 1445 Arco-Twisselman (Arco to Twissleman Jct) returned to service; CAP ER=117117571</t>
  </si>
  <si>
    <t>INT-12197b</t>
  </si>
  <si>
    <t>INT-12197c</t>
  </si>
  <si>
    <t>INT-12197d</t>
  </si>
  <si>
    <t>BK1_Arco</t>
  </si>
  <si>
    <t>INT-12197a</t>
  </si>
  <si>
    <t>Arco 70kV Bus</t>
  </si>
  <si>
    <t>Forced - 04/29/19, 0829 to 1610 Stanislaus-Manteca #2-115kV (Stanislaus-Riverbank Jct) forced out to replace NG suspension shoes on structures 012/072 &amp; 015/094 found during WSIP inspection; no customers interrupted</t>
  </si>
  <si>
    <t>T19-001877</t>
  </si>
  <si>
    <t>Relayed - 04/29/19, 1702 Pit #3-Carberry SS &amp; Pit #3-Pit #1 230kV open-ended at Pit #3 PH; SUS Pit #3 (CESO=154; CMIN=3,234; leveled at GEN); Pit #3 PH separated on the trouble; 1723 Pit #3-Carberry SS returned to service normal restoring Pit #3; 1724 Pit #3-Pit #1 returned to service normal; 1729 Pit #3 PH paralleled; apparent WPE by Hydro personnel; CAP ER=117132458</t>
  </si>
  <si>
    <t>INT-12197-1</t>
  </si>
  <si>
    <t>INT-12197-2</t>
  </si>
  <si>
    <t>Forced - 04/30/19, 1133 Tesla-Newark #2-230kV open-ended after Tesla CB-2412 forced out in conjunction w/ scheduled work on Pittsburg-Tesla #1-230kV to perform routine maintenance on its line relays at all three terminals (T19-005468); no customers interrupted; ETOR 05/04/18</t>
  </si>
  <si>
    <t>T19-009296</t>
  </si>
  <si>
    <t>Relayed - 04/30/19, 1205 Potter Valley-Willits 60kV relayed, tested OK; no customers interrupted; weather clear; C-A fault 5.3 mi from Potter Valley toward Willits near 005/003, +/-1.0 mi; tree trim crew dropped a tree branch from a helicopter at structure 005/005</t>
  </si>
  <si>
    <t>INT-12199</t>
  </si>
  <si>
    <t>005/003</t>
  </si>
  <si>
    <t>Scheduled - 05/01/19, 0611 TM-Vaca 500kV removed from service for SUBSTATION GC TO PERFORM TABLE MTN RELAY FIRMWARE UPGRADES ON SET A, B C &amp; D LINE RELAYS; scheduled return 05/19; no additional COI limitations</t>
  </si>
  <si>
    <t>T19-005415</t>
  </si>
  <si>
    <t>Relayed - 05/01/19, 1636 Cortina #2-60kV relayed, tested OK; MOM Wilkins Slough (CEMO=592), Rough and Ready &amp; El Dorado pumping stations; weather clear; A-B fault 39.15 mi from Cortina near 029/524 (near District 2047 SW-49), +/-1 mi; trouble-man patrolled Cortina #2 from 29/522 to 30/548 with no problem found; coincident sustained outage on Knights Landing 1102 captured in ILIS 19-0048001</t>
  </si>
  <si>
    <t>INT-12200</t>
  </si>
  <si>
    <t>029/524</t>
  </si>
  <si>
    <t>Relayed - 05/01/19, 1913 Contra Costa-Moraga #1-230kV open-ended after Rossmoor CB-212 tripped, reclosed by automatics; MOM Rossmoor #1-230/12kV transformer (CEMO=11,471); SUS Rossmoor #2-230/12kV transformer (CESO=10,142; CMIN=326,768); weather clear; 1958 D.O. restored all customers; B-C fault, recommend inspect BK-2 tertiary &amp; low side bushing of BK-2; System Protection reports fault began on 12kV 1106 circuit &amp; migrated to BK-2 (A-B-C fault); unclear what happened on 12kV to initiate event, further investigation to follow w/ documentation in a CAP event report</t>
  </si>
  <si>
    <t>INT-12201</t>
  </si>
  <si>
    <t>BK2</t>
  </si>
  <si>
    <t>Relayed - 05/03/19, 0838 Llagas 115kV bus relayed, tested NG; on the trouble Green Valley-Llagas open ended at Llagas; Llagas-Hollister &amp; Llagas-Gilroy Foods &amp; Morgan Hill-Llagas 115kV deenergized; SUS Llagas (CESO=22,765; CMIN=1,978,688), Olam Foods, Gilroy &amp; GEC; Protection reports Llagas BK-1 trouble w/ differential relay targets (electromechanical relays); 0934 Llagas 115kV bus energized restoring Green Valley-Llagas, Llagas-Gilroy Foods &amp; Llagas-Hollister; 0936 Llagas #2 &amp; #3-115/21kV transformers energized; 1040 All customers restored; BK-1 LTC had internal fault; B-phase winding, BK-1 has been declared NG, mobile transformer being put in service; CAP ER=117164016</t>
  </si>
  <si>
    <t>INT-12205d</t>
  </si>
  <si>
    <t>Llagas BK1</t>
  </si>
  <si>
    <t>INT-12205b</t>
  </si>
  <si>
    <t>INT-12205c</t>
  </si>
  <si>
    <t>INT-12205e</t>
  </si>
  <si>
    <t xml:space="preserve">Forced - 05/04/19, 1323 Drum-Summit #2-115kV forced out to replace cracked pole 024/289 found during WSIP inspection; no customers interrupted; 05/07/19, 1911 Line returned to service </t>
  </si>
  <si>
    <t>T19-009496</t>
  </si>
  <si>
    <t xml:space="preserve">Relayed - 05/04/19, 1748 Moraga-San Leandro #2-115kV relayed, tested OK; no customers interrupted; weather clear; A-G fault 4.97 mi from Moraga near 004/037, +/-1 mi; patrol found no cause, no damage </t>
  </si>
  <si>
    <t>INT-12207</t>
  </si>
  <si>
    <t>004/037</t>
  </si>
  <si>
    <t xml:space="preserve">Relayed - 05/05/19, 1817 Kasson-Louise 60kV relayed, did not test; on the trouble Kasson-Banta #1 &amp; Kasson 60kV main bus de-energized; ongoing clearance T19-006050 to replace Kasson BK-1; SUS Louise BK-1, Calvo &amp; Banta (CESO=1,321; CMIN=186,480); lightning; 1824 Kasson-Louise manually tested OK restoring Louise BK-1 &amp; Calvo; limited SCADA visibility in area; Distribution reports hazard outside Banta; 2030 Kasson 60kV main bus energized; 2040 Kasson-Banta #1 energized restoring Banta; B-G fault 0 mi from Kasson &amp; patrol towards Louise, unable to pinpoint location due to high impedance, +/-2 mi; patrol found no damage </t>
  </si>
  <si>
    <t>INT-12208</t>
  </si>
  <si>
    <t>Louise</t>
  </si>
  <si>
    <t>Relayed - 05/05/19, 1843 Manteca-Louise 60kV relayed, tested OK; on the trouble Kasson-Louise 60kV de-energized; MOM Gronemeyer, Louise &amp; Calvo; lightning; Banta remains out from initial trouble; A-B-C fault 0 mi from Louise Jct near pole A02/044, +/-1 mi; T-line found Kasson 60kV main bus de-energized &amp; Kasson-Louise open-ended at Kasson; 2030 Kasson 60kV main bus energized; 2040 Kasson-Banta #1 energized restoring Banta; D.O. given OK to begin restoring customers at Banta</t>
  </si>
  <si>
    <t>INT-12209</t>
  </si>
  <si>
    <t>A02/044</t>
  </si>
  <si>
    <t>Relayed - 05/06/19, 0601 Fulton-Hopland 60kV relayed, tested OK; no customers interrupted; weather clear; A-G fault 8.23 mi from Fulton toward Fitch Mtn Jct near 008/002, +/-1.0 mi; patrol found no cause, no damage</t>
  </si>
  <si>
    <t>INT-12210</t>
  </si>
  <si>
    <t>Forced - 05/06/19, 0810 Cascade-Crag View 115kV forced out for PACW work; no customers interrupted; 05/08/19, 2047 Line returned to service</t>
  </si>
  <si>
    <t>T19-009526</t>
  </si>
  <si>
    <t>Scheduled - 05/06/19, 0825 RM 500/230kV BK-1 removed from service TO INSTALL THE SPARE BANK IN PLACE OF B PHASE TO REPAIR OIL LEAK; scheduled return 05/07/19</t>
  </si>
  <si>
    <t>T19-001043</t>
  </si>
  <si>
    <t>Relayed - 05/06/19, 1339 Potrero SVC tripped offline; no customers interrupted; no fault indicated by relays; weather clear; 1601 Potrero static VAR compensator &amp; CB-312 cleared to repair cooling leak; ETOR 05/20</t>
  </si>
  <si>
    <t>T19-009584</t>
  </si>
  <si>
    <t xml:space="preserve">Relayed - 05/07/19, 0129 Salado 60kV main bus relayed, tested NG due to owl contact at CB-92; Salado #1 &amp; #2-115/60kV xfmrs open-ended on low side, Salado 60kV aux bus, Crow Creek SS #1 &amp; #2-60kV buses, Salado-Newman #2, Salado-Crow Creek SS, Crow Creek SS-Frontier PV, Manteca #1 (Banta Carbona Jct-Patterson Jct), Crow Creek SS-Newman, Gustine #1 &amp; #2-60kV taps de-energized; special setup in area due to ongoing T-AFW for Kasson BK-1; SUS Covanta, Frontier Solar PV, Crows Landing (CESO=285; CMIN=53,580), Newman (4,956; 994,965), Gustine (4,032; 818,716), Westley (1,705; 321,792) &amp; Banta Carbona; weather clear; B-C fault (high Impedance bus diff trip); 0417 Salado 60kV main bus manually tested OK after no damage found; Salado #1 xfmr returned to service; 0420 Salado #2 xfmr returned to service; 0429 Salado-Newman #2 &amp; Manteca #1 (Westley Jct-Patterson Jct) energized; 0433 Newman restored; 0437 Crows Landing restored; 0439 Salado 60kV aux bus energized; 0441 Salado-Crow Creek SS energized restoring Covanta; 0444 Westley restored; 0447 Banta Carbona restored; 0448 Crow Creek SS #1 &amp; #2-60kV buses &amp; Crow Creek SS-Newman energized; 0449 Crow Creek SS-Frontier PV energized restoring Frontier Solar; 0502 Gustine restored; Sys Prot reports 60kV bus test feature found to be c/out &amp; red flagged (i.e., should have been c/in); CAP ER=117174372 </t>
  </si>
  <si>
    <t>INT-12214y</t>
  </si>
  <si>
    <t>INT-12214z</t>
  </si>
  <si>
    <t>INT-12214w</t>
  </si>
  <si>
    <t>INT-12214x</t>
  </si>
  <si>
    <t>Relayed - 05/07/19, 1025 Kilarc-Deschutes 60kV relayed, did not test due to scheduled Non-Test order (WSIP clearance to replace poles); Kilarc-Cedar Creek 60kV de-energized on trouble; SUS Cow Creek, Bear Creek, Whitmore (CESO=547; CMIN=14,769), Olsen, Kilarc PH, Clover Creek &amp; Cedar Creek (788; 21,276); crew contacted, no injuries reported; 1051 Kilarc-Deschutes energized restoring Cow Creek, Bear Creek, Whitmore &amp; Olsen; 1052 Kilarc-Cedar Creek energized restoring Kilarc PH, Clover Creek &amp; Cedar Creek; cause under investigation, possible insulator failure; multi-terminal line, B-G fault 3.0 mi from Cow Creek PH toward Kilarc near 008/170 or down Bear Creek Tap (3rd party line, no structure data), +/-3.0 mi; CAP ER=117182408</t>
  </si>
  <si>
    <t>INT-12217b</t>
  </si>
  <si>
    <t>INT-12217a</t>
  </si>
  <si>
    <t>008/170</t>
  </si>
  <si>
    <t>Forced - 05/07/19, 1514 to 1517 Kilarc-Deschutes 60kV forced out after having relayed &amp; not tested earlier to safely remove conductor off flashed insulator at structure 009/192; Kilarc-Cedar Creek de-energized; MOM Cow Creek, Bear Creek, Whitmore (CEMO=546), Olsen, Kilarc PH, Clover Creek &amp; Cedar Creek (CEMO=787); CAP ER=117182408</t>
  </si>
  <si>
    <t>INT-12218b</t>
  </si>
  <si>
    <t>INT-12218a</t>
  </si>
  <si>
    <t>Relayed - 05/08/19, 0547 CHCSS-Salinas-Soledad #1-115kV relayed, tested OK; no customers interrupted; weather cloudy; A-G fault 2.0 mi from Natividad SW-115 toward Soledad near 002/011, +/-1.0 mi; flashed insulators found at 002/011, LCN created</t>
  </si>
  <si>
    <t>INT-12219</t>
  </si>
  <si>
    <t>002/011</t>
  </si>
  <si>
    <t xml:space="preserve">Forced - 05/08/19, 1019 to 1952 Malin-RM #2-500kV forced out to repair damaged insulator at tower 080/411 found during WSIP; COI limited to 600MW n2s &amp; 600MW s2n </t>
  </si>
  <si>
    <t>T19-009675</t>
  </si>
  <si>
    <t xml:space="preserve">Relayed - 05/08/19, 2359 Kingsburg-Waukena SW STA 115kV relayed, tested OK; no customers interrupted; weather clear; B-G fault 14.7 mi from Waukena SS toward Kingsburg near 020/155, +/-2 mi; </t>
  </si>
  <si>
    <t>INT-12220</t>
  </si>
  <si>
    <t>020/155</t>
  </si>
  <si>
    <t>Forced - 05/09/19, 0814 to 1337 Glenn #1 (Orland "B" to Elk Creek Jct) forced out to repair badly frayed conductor between poles 014/291-292; no customers interrupted; CAP ER=117195790</t>
  </si>
  <si>
    <t>T19-009747</t>
  </si>
  <si>
    <t>Relayed - 05/09/19, 2106 Kerckhoff-Clovis-Sanger #1-115kV relayed, tested OK; no customers interrupted; weather rain, lightning; A-B fault 1.95 mi from Woodward Jct Tap toward Clovis near 004/014 (also patrol area of Woodward Jct Tap toward Kerckhoff PH #2 &amp; Shepherd Sub), +/-2 mi; air patrol found pole 13/5 hit &amp; cracked by lightning; created LC tag to work later</t>
  </si>
  <si>
    <t>INT-12222</t>
  </si>
  <si>
    <t>004/014</t>
  </si>
  <si>
    <t>Relayed - 05/09/19, 2113 Coppermine-TV 70kV relayed, did not test; Coppermine 70kV main &amp; aux buses, AG Wishon 70kV bus, Friant-Coppermine, Wishon-Coppermine &amp; Wishon-SJ #3-70kV de-energized; SUS Coppermine (CESO=3,845; CMIN=514,694), Friant PP, AG Wishon PH (16; 2,400), San Joaquin #1A, San Joaquin #2, SJPH #2 &amp; #3, Crane Valley PH &amp; Auberry; rain, lightning; 05/10/19, 0059 Coppermine-TV manually tested NG; Coppermine CB-22 cleared after repair of flashed insulator at pole 001/003 -- internal trouble w/ CB-22; 05/22/19, 1051 Coppermine 70kV aux bus forced out for safety to repair CB-22; no customers interrupted; 05/24/19, 1317 Coppermine 70kV aux bus returned to service after safe removal of Coppermine CB-22 in preparation for its replacement; ETOR 06/04</t>
  </si>
  <si>
    <t>INT-12221a</t>
  </si>
  <si>
    <t xml:space="preserve">Relayed - 05/09/19, 2113 Coppermine-TV 70kV relayed, did not test; Coppermine 70kV main &amp; aux buses, AG Wishon 70kV bus, Friant-Coppermine, Wishon-Coppermine &amp; Wishon-SJ #3-70kV de-energized; SUS Coppermine (CESO=3,845; CMIN=514,694), Friant PP, AG Wishon PH (16; 2,400), San Joaquin #1A, San Joaquin #2, SJPH #2 &amp; #3, Crane Valley PH &amp; Auberry; rain, lightning; 05/10/19, 0059 Coppermine-TV manually tested NG; Coppermine CB-22 cleared after repair of flashed insulator at pole 001/003 -- internal trouble w/ CB-22; </t>
  </si>
  <si>
    <t>INT-12221b</t>
  </si>
  <si>
    <t>INT-12221c</t>
  </si>
  <si>
    <t>INT-12221d</t>
  </si>
  <si>
    <t>Relayed -- 05/10/19, 0059 Borden-Coppermine open-ended at Coppermine, Coppermine 70kV bus, Friant-Coppermine, Wishon-Coppermine, Wishon-SJ #3 de-energized after Coppermine-Tivy Valley manually tested NG from trouble last night; SUS Coppermine, Friant PP, AG Wishon PH, SJ #1A, SJ #2, SJPH #2 &amp; #3, Crane Valley PH &amp; Auberry; 0105 Borden-Coppermine returned to service; Coppermine 70kV main bus energized, Wishon-Coppermine, Friant-Coppermine, Wishon-SJ #3 energized restoring Coppermine, Auberry, San Joaquin #1A PH, AG Wishon PH, San Joaquin #2, San Joaquin #2 &amp; #3 PH, Crane Valley PH &amp; Friant PP</t>
  </si>
  <si>
    <t>INT-12221e</t>
  </si>
  <si>
    <t>INT-12221f</t>
  </si>
  <si>
    <t>INT-12221g</t>
  </si>
  <si>
    <t>INT-12221h</t>
  </si>
  <si>
    <t>Relayed - 05/10/19, 0407 Wasco-Famoso 70kV relayed, tested OK; MOM McFarland (CEMO=3,129); weather rain; A-G fault 2.65 mi from Wasco (at McFarland Jct) near pole 008/154, +/-0.50 mi; Patrol found flashed insulators at 009/160</t>
  </si>
  <si>
    <t>INT-12223</t>
  </si>
  <si>
    <t>008/154</t>
  </si>
  <si>
    <t>Relayed - 05/10/19, 0434 Midway-Wheeler Ridge #1-230kV relayed, tested OK (also relayed again later at 1449); MOM Buena Vista, Wheeler Ridge &amp; Wind Gap PPs; weather rain, lightning; B-G fault 20.5 mi from Midway near tower 020/092, +/-1.0 mi; ground patrol found no cause, no damage; follow up air patrol found flashed insulators @ 22/100, 29/129, 33/147, 36/162 on Midway-WR # 1 &amp; 33/150, 33/151 on #2 line which didn’t relay; insulator replacement will be completed using LCN</t>
  </si>
  <si>
    <t>INT-12224</t>
  </si>
  <si>
    <t>020/092</t>
  </si>
  <si>
    <t>Relayed - 05/10/19, 0547 Merced Falls-Exchequer 70kV relayed, tested OK; McSwain PH (online) separated on the trouble; weather lightning; A-C-G fault 2.3 mi from Merced Falls PH near 011/006, +/-2 mi; ground patrol found flashed insulators at tower 12/4; crew replace insulators while we had a shut down on this line</t>
  </si>
  <si>
    <t>INT-12226</t>
  </si>
  <si>
    <t>Relayed - 05/10/19, 0725 Gates-Coalinga #2-60kV relayed, tested OK; no customers interrupted; weather lightning; A-B-C fault 9.5 mi from Gates near 009/008, +/-1 mi; patrol found flashed insulators at structure 008/015</t>
  </si>
  <si>
    <t>INT-12228</t>
  </si>
  <si>
    <t>Relayed - 05/10/19, 1449 Midway-Wheeler Ridge #1-230kV relayed, tested OK (had relayed earlier in day at 0434); MOM Buena Vista, Wheeler Ridge &amp; Wind Gap PPs; lightning; multi-terminal line, B-G fault 1.12 mi from Buena Vista Pumping Plant Jct toward Buena Vista Pumping Plant near tower 001/007 or 10.6 mi from Buena Vista Pumping Plant Jct toward Wheeler Ridge near tower 32/146, +/-1.5 mi; ground patrol found no cause, no damage; follow up air patrol found flashed insulators @ 22/100, 29/129, 33/147, 36/162 on Midway-WR # 1 &amp; 33/150, 33/151 on #2 line which didn’t relay; insulator replacement will be completed using LCN</t>
  </si>
  <si>
    <t>INT-12232</t>
  </si>
  <si>
    <t>Relayed - 05/10/19, 1452 Keswick-Trinity 60kV relayed, tested NG (Lewiston to Trinity); Keswick to French Gulch tested OK; SUS French Gulch (CESO=323; CMIN=3,876); weather clear; 1504 French Gulch manually restored; C-A fault close to Lewiston Jct near 023/360, +/-2 mi; 1920 to 2154 Lewiston to Trinity cleared to repair ET-WD bet 24/390-391; green Douglas Fir tree removal in process of being pieced down by PG&amp;E contractor &amp; top section made contact with outside conductor causing ET-WD &amp; small spot fire (~20ft x 20ft) occurred; crew contacted Cal Fire who extinguished fire; no injuries occurred; CAP ER=117213454</t>
  </si>
  <si>
    <t>INT-12233</t>
  </si>
  <si>
    <t>023/360</t>
  </si>
  <si>
    <t>Relayed - 05/11/19, 0113 McKee-Piercy 115kV relayed, tested OK; no customers interrupted; weather clear; B-G fault 5.9 mi from McKee near 005/041, +/-1 mi; patrol found no cause, no damage</t>
  </si>
  <si>
    <t>INT-12235</t>
  </si>
  <si>
    <t>005/041</t>
  </si>
  <si>
    <t>Relayed - 05/11/19, 1716 Arco-Tulare Lake 70kV relayed, tested OK; on the trouble Badger Hill &amp; Las Perillas separated; MOM Lost Hills; weather clear; B-G fault 0.49 mi from Arco near pole 000/007, +/-0.5 mi; ground patrol found pole 000/001 with flashed insulator caused by crow’s nest being built - made LC tag</t>
  </si>
  <si>
    <t>INT-12236</t>
  </si>
  <si>
    <t>Relayed - 05/11/19, 1821 Helm 230kV bus relayed, tested OK; TranquillitySS-Helm &amp; Helm-McCall 230kV open ended at Helm; Helm 230/70kV BK-1, Helm 70kV main bus, Helm 70kV aux bus, CrescentSS, GiffenSS, Stroud, CrescentSS-Schindler, Helm-Kerman, Mendota-SJ-Helm, Helm-CrescentSS, Helm-StroudSS, Crescent SS-Sculpin PV &amp; CrescentSS-Stroud 70kV de-energized; Fresno Cogen, Giffen PV, Burford PV, Sculpin PV &amp; Stroud Solar Station separated; MOM San Joaquin (CEMO=2,026), Kerman #1-70/12kV xfmr (8,718), Westlands, Stroud (348) &amp; Wesix; weather clear; 1921 CrescentSS-Schindler, CrescentSS-Sculpin PV &amp; Crescent SS-Stroud PV energized restoring ET to Sculpin PV &amp; Stroud Solar Stn; B-G fault at Helm 230KV bus; CAP ER=117220005</t>
  </si>
  <si>
    <t>INT-12238b</t>
  </si>
  <si>
    <t>Helm bu</t>
  </si>
  <si>
    <t>INT-12238f</t>
  </si>
  <si>
    <t>INT-12238d</t>
  </si>
  <si>
    <t>INT-12238c</t>
  </si>
  <si>
    <t>INT-12238a1</t>
  </si>
  <si>
    <t>INT-12238g</t>
  </si>
  <si>
    <t>INT-12238e</t>
  </si>
  <si>
    <t>INT-12238a2</t>
  </si>
  <si>
    <t>Relayed - 05/12/19, 0551 Monta Vista-Los Altos 60kV relayed, tested OK; MOM Loyola (CEMO=7,063) &amp; Los Altos (6,365); weather clear; B-G fault 0.5 mi from Monta Vista near 000/010, +/-0.5 mi; at same time Monta Vista #5-115/60kV xfmr relayed, did not test by design due to LTC oil flow device; 1454 MV #5 xfmr returned to service after no trouble found; line patrol found owl had contacted tower 000/010</t>
  </si>
  <si>
    <t>INT-12239</t>
  </si>
  <si>
    <t>Relayed - 05/12/19, 0950 Henrietta-Leprino SW STA 115kV relayed, tested OK; no customers interrupted; weather clear; C-G fault 1.6 mi from Leprino SS near 004/006, +/-2 mi; ground patrol found wood pole 004/003 with mylar string hanging &amp; balloon gone; no flash marks &amp; no work needed</t>
  </si>
  <si>
    <t>INT-12240</t>
  </si>
  <si>
    <t>Relayed - 05/14/19, 0717 Centerville-TM-Oroville 60kV relayed, tested NG; SUS Clark Road (CESO=1,673; CMIN=23,422); weather clear; 0725 TM to Centerville PH section manually tested OK restoring Clark Road; A-B-C to C-G fault 7.9 mi from Table to Oroville near 022/447, +/-1 mi; 1007 to 1852Miocene Jct to Oroville cleared to replace pole 022/450 just outside Oroville sub &amp; remove ET-WD off 12kV under build (Oroville 1103, ILIS 19-0051586) at pole 022/449 caused by vehicle (tractor) incident; 1919 line returned normal; CAP ER=117237527</t>
  </si>
  <si>
    <t>INT-12245</t>
  </si>
  <si>
    <t>022/447</t>
  </si>
  <si>
    <t>Forced - 05/14/19, 1336 to 1700 Geysers #17-Fulton 230kV forced out to repair compromised suspension shoe retainer pin at structure 10/45 found during WSIP; SUS Geysers #17 PH</t>
  </si>
  <si>
    <t>INT-12249</t>
  </si>
  <si>
    <t>Forced - 05/14/19, 1948 Cascade-Benton-Deschutes 60kV open ended after Cascade CB-42 forced out per O.E. recommendation in conjunction w/ Keswick-Trinity (Keswick to French Gulch section) which was de-energized for safety at 1956; no customers interrupted; ETOR 05/15/19</t>
  </si>
  <si>
    <t>T19-010047</t>
  </si>
  <si>
    <t>Forced - 05/14/19, 1956 Keswick-Trinity 60kV (Keswick to French Gulch) de-energized for safety to replace guy wire &amp; 3-pole structure 20/148 on Trinity-Cottonwood 115kV; no customers interrupted; 05/15/19, 1237 Keswick-Trinity returned to service</t>
  </si>
  <si>
    <t>T19-010054</t>
  </si>
  <si>
    <t>Relayed - 05/15/19, 0614 Midway-Sunset 230kV relayed, tested OK; Sunset separated on the trouble; weather clear; C-G fault 9.50 mi from Midway (3rd party line), +/-1.0 mi; PG&amp;E owns 1st 3 structures out of Midway which were patrolled, no problems found</t>
  </si>
  <si>
    <t>INT-12251</t>
  </si>
  <si>
    <t>Relayed - 05/15/19, 1225 Spaulding-Summit 60kV relayed, tested OK; MOM Cisco Grove, Tamarack &amp; Summit (CEMO=1,356); weather storm; C-A fault near Donner Lake NOTE: Fault location is at NV Energy territory</t>
  </si>
  <si>
    <t>INT-12252</t>
  </si>
  <si>
    <t>Forced - 05/15/19, 1405 to 1937 Trinity-Cottonwood 115kV forced out from scheduled work to repair damaged Cottonwood SW-133; no customers interrupted; CAP ER=117246258</t>
  </si>
  <si>
    <t>T19-008115</t>
  </si>
  <si>
    <t xml:space="preserve">Relayed - 05/15/19, 1928 Fort Ross-Gualala 60kV relayed, tested NG; MOM Gualala (CEMO=3,746); SUS Annapolis (CESO=228; CMIN=162,386); weather rain; A-B-C fault 14.59 mi from Fort Ross to Gualala near 044/001, +/-1.0 mi; 2309 Annapolis to Annapolis Jct cleared to remove tree &amp; repair 3 phases of ET-WD between 043/009 &amp; 044/000; 2341 Fort Ross to Annapolis returned to service restoring Annapolis; 05/16/19, 1008 Line returned normal; CAP ER=117247425 </t>
  </si>
  <si>
    <t>INT-12253</t>
  </si>
  <si>
    <t>044/001</t>
  </si>
  <si>
    <t>Relayed - 05/15/19, 2029, 2031 &amp; 2036 Spaulding-Summit 60kV relayed, tested OK; MOM Cisco Grove, Tamarack, Summit (CEMO=1,363) &amp; Summit Metering Station; weather snow; line subsequently sectionalized for Nevada Energy to address problem on its side of line</t>
  </si>
  <si>
    <t>INT-12254</t>
  </si>
  <si>
    <t>INT-12254a</t>
  </si>
  <si>
    <t>INT-12255</t>
  </si>
  <si>
    <t>Forced - 05/15/19, 2037 Spaulding-Summit 60kV open-ended after Summit SW-39 manually opened to isolate trouble between Summit &amp; NV Energy; SUS Summit Metering Station; 05/16/19, 0324 Spaulding-Summit (Summit to Summit Metering Station) returned to service restoring Summit Metering Station after repairs were completed on NVE system</t>
  </si>
  <si>
    <t>T19-010135</t>
  </si>
  <si>
    <t>Relayed - 05/15/19, 2216 to 2218 Manteca #1-60kV (Banta Carbona Jct to Patterson Jct) de-energized during routine switching; MOM Banta Carbona &amp; Westley (CEMO=1,705); weather rain; CAP ER=117246047</t>
  </si>
  <si>
    <t>INT-12256</t>
  </si>
  <si>
    <t xml:space="preserve">Relayed - 05/16/19, 1457 &amp; 1517 Bellota-Riverbank 115kV relayed, tested OK; no customers interrupted; weather wind, rain, lightning; A-G fault 5.38 mi from Riverbank near 001/005, +/-1 mi; C-G fault 3.8 mi from Riverbank near 002/012, +/-2 mi; </t>
  </si>
  <si>
    <t>INT-12258</t>
  </si>
  <si>
    <t>INT-12259</t>
  </si>
  <si>
    <t>Relayed - 05/16/19, 1632 California Ave-McCall 115kV relayed, tested OK; MOM California Dairies; weather wind, rain, lightning in area but no coincident strike shown in either GIS; A-B-C-G fault 1.36 mi from California Ave near 001/030, +/-1.0 mi; ground patrol found flashed insulators at 000/020, LCN created to replace</t>
  </si>
  <si>
    <t>INT-12260</t>
  </si>
  <si>
    <t>Relayed - 05/17/19, 1311 Willow Pass-CoCo &amp; Christie-Willow Pass 60kV relayed, tested OK; MOM Pittsburg (CEMO=301), Shell Chemical, Eco Services, Urich, SFPP &amp; Willow Pass 60/12kV BK-1 (2,903); weather rain; A-G evolving to A-C-G fault 4.7 mi from Christie near 004/059 or Urich 60kV equipment &amp; Urich 60kV Tap, +/-3 mi (location assumes WP SW-39 closed &amp; Christie CB-42 open per T19-006422); coincident sustained interruptions on Alhambra 1102 (ILIS 19-0053403) and Fairview 2207 (19-005335) which were apparently due to tree failure that affected downtown Martinez; it's suspected that a fireball from the failed tree got up in the nearby 60kV causing line to relay</t>
  </si>
  <si>
    <t>INT-12262a</t>
  </si>
  <si>
    <t>004/059</t>
  </si>
  <si>
    <t>INT-12262b</t>
  </si>
  <si>
    <t>Relayed - 05/18/19, 0531 Temblor-SLO 115kV relayed, tested OK; MOM Carrizo Plains (CEMO=339); weather clear; B-G fault 6.36 mi from Temblor toward San Luis Obispo near 006/039, +/-3 mi; patrol found no damage, no cause</t>
  </si>
  <si>
    <t>INT-12265</t>
  </si>
  <si>
    <t>005/039</t>
  </si>
  <si>
    <t>Relayed - 05/19/19, 0414 Burns-Lone Star #1-60kV relayed, tested NG; SUS CEMEX; weather rain; 0447 ET restored to CEMEX via alt source; B-C evolved to A-B fault 1.17 mi from Burns toward Lone Star near 001/020, +/-1.5 mi; 1150 to 1729 Burns to Lone Star Jct cleared to replace broken xarm at pole 000/017; 1812 Line returned to service normal</t>
  </si>
  <si>
    <t>INT-12272</t>
  </si>
  <si>
    <t>001/020</t>
  </si>
  <si>
    <t>Relayed - 05/19/19, 0543 Arco-Carneras 70kV relayed, tested OK; MOM Paramount Farms, Lost Hills PV (offline), Lost Hills Solar (offline), Blackwell, Blackwell PV (offline), Frontier Blackwell PV (offline), Carneras (CEMO=54); rain; C-G fault 7.83 mi from Arco toward Paramount Farms Tap near 007/120, +/-2 mi; patrol found flashed insulators at 008/125, LCN created</t>
  </si>
  <si>
    <t>INT-12267</t>
  </si>
  <si>
    <t>007/120</t>
  </si>
  <si>
    <t>Relayed - 05/19/19, 0707 Wilson-Oro Loma 115kV relayed, tested OK; Teresina Solar separated on the trouble; MOM El Nido &amp; Oro Loma #3-115/12kV transformer; 0708 Teresina Solar paralleled; ; weather storm; A-G fault 2.00 mi from Wilson toward Oro Loma near 001/009, +/-2 mi; patrol flashed insulators at structure 002/002 (same structure had insulator failure about month ago on 04/12), will replace all insulators</t>
  </si>
  <si>
    <t>INT-12268</t>
  </si>
  <si>
    <t>001/009</t>
  </si>
  <si>
    <t>Forced - 05/19/19, 0737 to 1309 Mendocino-Willits 60kV forced out to replace broken xarm at structure 012/009 found during WSIP patrol; no customers interrupted</t>
  </si>
  <si>
    <t>T19-010287</t>
  </si>
  <si>
    <t>Relayed - 05/19/19, 0740 Green Valley-Paul Sweet 115kV relayed, tested OK; MOM Rob Roy (CEMO=11,687); weather lightning; C-G fault 8.0 mi from Green Valley toward Paul Sweet near 007/083, +/-2 mi; coincident lightning strike shown in GIS; patrol found no damage</t>
  </si>
  <si>
    <t>INT-12269</t>
  </si>
  <si>
    <t>Relayed - 05/19/19, 0836 Watsonville-Salinas 60kV relayed, tested OK; MOM Granite Rock &amp; Brigatano; weather lightning; multi-terminal line, A-B-C fault 6.5 mi from Watsonville near 003/86A or 0.5 mi from Granite Rock near 002/019, +/-1.0 mi; patrol found no damage</t>
  </si>
  <si>
    <t>INT-12270</t>
  </si>
  <si>
    <t>030/009</t>
  </si>
  <si>
    <t>Relayed - 05/19/19, 1239 Tesla-Salado-Manteca &amp; Tesla Salado #1 relayed, tested OK; Salado #1-115kV bus, Salado #1&amp;#2-115/60kV xfmrs, Salado 60kV main &amp; aux buses, Crow Creek SS #1&amp;#2-60kV buses, Salado-Newman #2, Salado-Crow Creek SS, Crow Creek SS-Newman &amp; Crow Creek SS-Frontier Solar PV, Gustine #1, #2 &amp; Crow Landing taps de-energized; Frontier Solar separated; SUS Covanta, Crows Landing (CESO=285; CMIN=2,280), Newman (4,960; 84,014) &amp; Gustine (4,032; 32,256); lightning; A-B-C-G fault 2.5 mi from Salado Jct on Miller #2 Tap near tower 030/009; flashed insulators found at 031/002 &amp; 031/003 on Miller #2 Tap; investigating autos operation at Salada as F/U on 05/07/19 event (owl)</t>
  </si>
  <si>
    <t>INT-12271e</t>
  </si>
  <si>
    <t>INT-12271c</t>
  </si>
  <si>
    <t>INT-12271d</t>
  </si>
  <si>
    <t>INT-12271b</t>
  </si>
  <si>
    <t>INT-12271a</t>
  </si>
  <si>
    <t>003/86A</t>
  </si>
  <si>
    <t>Relayed - 05/19/19, 1245 Corcoran-Olive SS 115kV relayed, tested OK; MOM Quebec (offline) &amp; Alpaugh (CEMO=946), Alpaugh-N &amp; Alpaugh-S separated on the trouble; weather storm; C-G fault 12.5 mi from Olive SS toward Corcoran (at Quebec Tap) near pole 043/325, +/-1.0 mi; 1429 Alpaugh-N paralleled; 1431 Alpaugh-S paralleled; ground patrol found flashed insulator at tower 043/326; LC tag created</t>
  </si>
  <si>
    <t>043/325</t>
  </si>
  <si>
    <t>Relayed - 05/19/19, 1527 Wilson-Oro Loma 115kV relayed, tested NG; Teresina Solar separated; SUS Oro Loma 115/12kV BK-3 (CESO=2,535; CMIN=190,127) &amp; El NIdo (1,606; 118,844)); A-B-C-G fault 7.8 mi from Oro Loma toward El Nido near 032/009, +/-2 mi; lighting data shows coincident strike close to this structure; A-C fault 0.1 mi from Wilson toward EL Nido near 000/003, +/-0.5 mi; 1638 El Nido to Oro Loma manually tested OK restoring El Nido; 1642 Oro Loma BK-3 returned to service; 05/23/19, 0001 Line returned to service after completing investigation of Wilson CB-152 (CAP ER=117299821), replacing flashed insulators at 002/002 &amp; repairing open jumpers w/ damaged conductor at 000/002 (CAP ER=117290218)</t>
  </si>
  <si>
    <t>INT-12273</t>
  </si>
  <si>
    <t>032/009</t>
  </si>
  <si>
    <t xml:space="preserve">Relayed - 05/19/19, 2053 Drum-Rio Oso #2-115kV relayed, tested OK; MOM Brunswick #2 &amp; #3-115/12kV transformers (14,000+); weather rain; B-G fault 8.1 mi from Drum PH toward Rio Oso near 008/084, +/-2 mi; patrol found no cause, no damage </t>
  </si>
  <si>
    <t>INT-12274</t>
  </si>
  <si>
    <t>008/084</t>
  </si>
  <si>
    <t>Forced - 05/20/19, 0040 to 0626 Midway-Temblor 115kV open-ended after Midway CB-342 opened for voltage control; no customers interrupted</t>
  </si>
  <si>
    <t>T19-052019</t>
  </si>
  <si>
    <t>Scheduled - 05/20/19, 0614 RM 500/230kV BK-1 removed from service to PLACE BANK 1 B PHASE BACK IN SERVICE &amp; REMOVE BK 1 A PHASE; no additional path limitations; scheduled return 05/21; 05/21/19, 1932 RM 500/230kV BK-1 ‘B’ phase re-inserted for service; 05/22/19, 0157 RM BK-1 ‘B’ phase Test Program completed &amp; BK1 returned to service normal; no additional COI limitations</t>
  </si>
  <si>
    <t>T19-001045</t>
  </si>
  <si>
    <t>Relayed - 05/20/19, 1803, 1807, 1811, 1814 &amp; 1818 Corcoran #1-115/70kV xfmr relayed, tested OK; Corcoran-Angiola &amp; Corcoran-Guernsey de-energized; CB placed in manual to stop relay actions; SUS Boswell, Boswell Tomato Plant &amp; Angiola; weather clear; 1830 Corcoran-Angiola &amp; Corcoran-Guernsey energized from Guernsey restoring all custs; 2210 Corcoran #1 xfmr returned to service, no trouble found &amp; CB-72 control relays power cycled to provide SCADA control; 2213 Corcoran 70kV system normal; Protection reports correct operation by V/Hz relays due to ongoing high voltage (many PV interconnects) in area aggravated by CAISO removing 2 of 3 pumps in quick succession at Helms; CAP ER=117290775</t>
  </si>
  <si>
    <t>INT-12275a1</t>
  </si>
  <si>
    <t>Corcoran #1 xfmr</t>
  </si>
  <si>
    <t>INT-12275a2</t>
  </si>
  <si>
    <t>INT-12275b1</t>
  </si>
  <si>
    <t>INT-12275b2</t>
  </si>
  <si>
    <t>INT-12275c1</t>
  </si>
  <si>
    <t>INT-12275c2</t>
  </si>
  <si>
    <t>INT-12275d1</t>
  </si>
  <si>
    <t>INT-12275d2</t>
  </si>
  <si>
    <t>INT-12275e1</t>
  </si>
  <si>
    <t>INT-12275e2</t>
  </si>
  <si>
    <t>Relayed - 05/20/19, 1857 Mountain Gate Jct-Cascade 60kV relayed, tested OK; on the trouble Delta-Mtn Gate Jct de-energized; MOM Mountain Gate &amp; Antler (CEMO=955); weather clear; no fault locating relays installed on Mtn Gate Jct-Cascade; patrol found no cause, no damage</t>
  </si>
  <si>
    <t>INT-12276</t>
  </si>
  <si>
    <t>Relayed - 05/20/19, 2116 &amp; 2120 Delta-Mtn Gate Jct 60kV relayed, tested OK; MOM Antler (CEMO=955); rain; B-C fault 3.2 mi from Mountain Gate toward Antler near 011/158, +/-3 mi; will be taking a clearance to remove a large tree branch found at structure 011/151, most likely dropped by bird in area</t>
  </si>
  <si>
    <t>INT-12277</t>
  </si>
  <si>
    <t>011/158</t>
  </si>
  <si>
    <t>INT-12278</t>
  </si>
  <si>
    <t>Forced - 05/21/19, 0333 to 0720 Midway-Temblor 115kV open-ended after Midway CB-342 opened for voltage control. No customers interrupted</t>
  </si>
  <si>
    <t>T19-052119</t>
  </si>
  <si>
    <t>Relayed - 05/21/19, 1204 Sneath Lane-HMB 60kV relayed, tested NG; no customers interrupted; rain; A-G fault 2.0 mi from Sneath Lane near 002/020, +/-2 mi; 1700 Sneath Lane to Pacifica Jct cleared to repair burnt open jumper at tower 000/010; 05/22/19, 0044 Line returned to service</t>
  </si>
  <si>
    <t>INT-12281</t>
  </si>
  <si>
    <t>002/020</t>
  </si>
  <si>
    <t>Relayed - 05/21/19, 1709 Cresta-Rio Oso 230kV relayed, tested OK but remained open-ended at Cresta PH by design; on the trouble Bucks Creek-Rock Creek-Cresta 230kV de-energized; Cresta PH, Bucks Creek PH &amp; Rock Creek PH Unit #2 separated; SUS Bucks Creek (CESO=457; CMIN=23,764); 1717 Cresta PH-230/11.5kV BK-1 energized; 1718 Bucks Creek-Rock Creek-Cresta energized but remained open-ended at Bucks Creek; 1719 Bucks Creek #1-230/11kV xfmr energized restoring Bucks Creek; Cresta-Rio Oso is a tier 2/3 line; C-G fault 29.1 mi from Rio Oso near 044/292, +/-2 mi; patrol found flashed bells at 044/292 &amp; 046/301, LCNs created</t>
  </si>
  <si>
    <t>INT-12282a</t>
  </si>
  <si>
    <t>044/292</t>
  </si>
  <si>
    <t>INT-12282b</t>
  </si>
  <si>
    <t>Forced - 05/21/19, 1835 Lower Lake-Homestake 115kV forced out to repair floater at tower 006/005; SUS Homestake; 05/22/19, 0227 Line returned to service after crew repaired floater &amp; Lower Lake SW-183 (Substation M&amp;C apprised by TLINE M&amp;C of force out &amp; took opportunity to fix this station disconnect); INT-12283; CAP ER=117316435</t>
  </si>
  <si>
    <t>T19-010469</t>
  </si>
  <si>
    <t xml:space="preserve">Scheduled - 05/22/19, 0222 RM 500/230kV BK-1 'A' phase removed from service to repair oil leak; scheduled return 10/01; </t>
  </si>
  <si>
    <t>T19-009608</t>
  </si>
  <si>
    <t>Forced - 05/22/19, 1054 to 1055 Contra Costa #1-115kV open ended after CoCo CB-112 forced out for breaker exercise; no customers interrupted</t>
  </si>
  <si>
    <t>T19-010495</t>
  </si>
  <si>
    <t>Forced - 05/22/19, 1241 to 1629 Tesla-Salado-Manteca 115kV (Ingram Creek to Ingram Creek Jct) forced out to repair open 'A' phase jumper on pole 020/106; no customers interrupted</t>
  </si>
  <si>
    <t>T19-010510</t>
  </si>
  <si>
    <t>Forced - 05/23/19, 0010 Wilson-Oro Loma 115kV open-ended after Wilson CB-152 forced out to repair arcing SW-153; no customers interrupted; 05/24/19, 1102 Wilson CB 152 &amp; SW 153 returned to service after crews replace switch arms</t>
  </si>
  <si>
    <t>T19-010546</t>
  </si>
  <si>
    <t>Forced - 05/23/19, 0833 to 2018 Moss Landing-Los Banos 500kV forced out to re-insulate towers 12/58, 12/60, 13/61, 13/62, 13/63, 16/77 per WSIP; no customer interrupted</t>
  </si>
  <si>
    <t>T19-010511</t>
  </si>
  <si>
    <t>Forced - 05/23/19, 1033 to 1602 Sobrante-'G' #2-115kV forced out to replace insulators at structure 001/011 found during WSIP; no customers interrupted</t>
  </si>
  <si>
    <t>T19-010559</t>
  </si>
  <si>
    <t>Relayed - 05/23/19, 1100 Eagle Rock-Fulton-Silverado 115kV relayed, tested OK; Geysers PH #6 &amp; Aidlin PH separated out of section; MOM Rincon (CEMO=14,541); weather clear; C-A fault 6 mi from Fulton near 037/186 (fault location coincides w/ helicopter contact at 037/186); 1226 Geysers Unit #6 paralleled; 1351 Aidlin Unit #2 paralleled; 1401 Aidlin Unit #1 paralleled</t>
  </si>
  <si>
    <t>INT-12287</t>
  </si>
  <si>
    <t>037/186</t>
  </si>
  <si>
    <t>Relayed - 05/24/19, 2132 Caribou-TM 230kV (tier 2/3 line) relayed, tested OK but remained open-ended at Caribou creating island condition; on the trouble Butt Valley-Caribou 115kV de-energized &amp; SPI Quincy Cogen separated out of section; Marble Tie &amp; Caribou PH #2 units 4 &amp; 5 separated; no customers interrupted; lightning; A-G fault 17.9 mi from Caribou PH (or 36.46 mi from Table) near 025/184, +/-2 mi; 2358, Caribou-TM returned to service ending island condition; 05/25/19, 0009 Butt Valley-Caribou returned to service; Caribou system returned normal; air patrolled entire line, found nothing</t>
  </si>
  <si>
    <t>INT-12290a</t>
  </si>
  <si>
    <t>025/184</t>
  </si>
  <si>
    <t>Relayed - 05/24/19, 2132 Caribou-TM 230kV (tier 2/3 line) relayed, tested OK but remained open-ended at Caribou creating island condition; on the trouble Butt Valley-Caribou 115kV de-energized &amp; SPI Quincy Cogen separated out of section; Marble Tie &amp; Caribou PH #2 units 4 &amp; 5 separated; no customers interrupted; lightning; A-G fault 17.9 mi from Caribou PH (or 36.46 mi from Table) near 025/184, +/-2 mi; 2358, Caribou-TM returned to service ending island condition; 05/25/19, 0009 Butt Valley-Caribou returned to service; Caribou system returned normal; air patrol found nothing</t>
  </si>
  <si>
    <t>INT-12290b</t>
  </si>
  <si>
    <t xml:space="preserve">Relayed - 05/24/19, 2325 &amp; 2326 Spaulding-Summit 60kV (tier 2/3 line) relayed, tested OK; MOM Cisco Grove, Tamarack (CEMO=575), Summit (1,356) &amp; Summit Metering Station; lightning; A-B fault 1.9 mi from Spaulding PH toward Cisco Grove near 001/070, +/-2 mi; patrol found no damage  </t>
  </si>
  <si>
    <t>INT-12291a</t>
  </si>
  <si>
    <t>001/070</t>
  </si>
  <si>
    <t>INT-12291b</t>
  </si>
  <si>
    <t>Relayed - 05/24/19, 2330 Spaulding-Summit 60kV relayed, tested OK (tier 2/3 line); on the trouble Spaulding Unit 2, Haypress PH &amp; Bowman PH separated out of section; MOM Cisco Grove, Tamarack, Summit &amp; Summit Metering Station; lightning; patrol found no damage</t>
  </si>
  <si>
    <t>INT-12291c</t>
  </si>
  <si>
    <t xml:space="preserve">Relayed, 05/25/19, 0137 Pit #3-Pit #1-230 kV relayed, tested OK; MOM SPI Burney (offline); on the trouble Pit P.H. # 1 Unit 1 &amp; 2 separated; lightning; line is a tier 2/3 line, which relayed at same time as Pit #1-Hat Creek #2-Burney, which had its auto reclose functionality disabled; coincident lightning strike shown at Burney sub; A-G fault 15.5 mi from Pit#3 toward Pit#1 near 007/058, +/-2 mi; revised: A-G fault 10.2 mi from Pit #3 towards Pit #1 near 012/095, +/-2 mi; patrol found flashed insulators at 005/049, LCN created to replace </t>
  </si>
  <si>
    <t>INT-12292</t>
  </si>
  <si>
    <t>007/058</t>
  </si>
  <si>
    <t>Relayed, 05/25/19, 0137 Pit #1-Hat Creek #2-Burney 60kV (tier 2/3 line) relayed (as did Pit #3-Pit #1-230kV), did not test by design due to reclosing disabled for wildfire safety; SUS Hat Creek #2 PH (offline), Burney Mountain Power (offline) &amp; Burney (CEMO=2,425; CMIN=374,003); several lightning strikes in area &amp; coincident strike shown just outside Burney sub; 0408 Line manually tested OK restoring Hat Creek #2 PH, Burney Mountain Power &amp; Burney; A-B-G fault 2.9 mi from Burney Sub toward Pit #1 near 009/169, +/-2 mi;  revised estimate: B-G &amp; evolved into A-B-G fault close to Burney Sub near 012/230 (close to the lightning strike at 1:37), +/-1 mi; air patrol of entire line found no damage</t>
  </si>
  <si>
    <t>INT-12293</t>
  </si>
  <si>
    <t>009/169</t>
  </si>
  <si>
    <t xml:space="preserve">Forced, 05/25/19, 0829 to 1410 Philo Jct-Elk 60kV (Philo to Elk) forced out to replace arcing bond wire &amp; broken insulators on x-arm at pole 029/004 found during WSIP; no customers interrupted </t>
  </si>
  <si>
    <t>T19-010955</t>
  </si>
  <si>
    <t>Forced, 05/25/19, 0839 to 1720 MB-CA Flats SS 230kV forced out to repair bent x-arm &amp; replace broken insulators at tower 007/032 per WSIP; no customers interrupted</t>
  </si>
  <si>
    <t>T19-010934</t>
  </si>
  <si>
    <t>Forced, 05/26/19, 0144 San Luis Obispo-Oceano 115kV open-ended after SLO CB-152 open for voltage control; no customers interrupted; 05/28/19, 0505 Line returned to service normal</t>
  </si>
  <si>
    <t>T19-010967</t>
  </si>
  <si>
    <t>Forced, 05/26/19, 0729 Morro Bay-CA Flat SW STA 230kV de-energized for voltage control no customers interrupted; 05/28/19, 0521 Line returned to service</t>
  </si>
  <si>
    <t>T19-010969</t>
  </si>
  <si>
    <t>Forced, 05/26/19, 0900 Atlantic-Pleasant Grove #2-115kV open-ended after Pleasant Grove CB-122 forced out due to failed bus total overcurrent relay; no customers interrupted; 1027 Line returned to service after technician repaired Pleasant Grove CB-122 bus total overcurrent relay</t>
  </si>
  <si>
    <t>T19-010970</t>
  </si>
  <si>
    <t>Relayed, 05/26/19, 1236 Metcalf CB-282 tripped, open-ending Metcalf 230/115kV BK-2 on high-side; no customers interrupted; rain; CB-282 had low SF6 on A-phase; trip caused by CB-282 low SF6 device; 1812 CB returned to service restoring BK-2 after repairing gas leak &amp; performed SF6 gas slow fill; CAP ER=117326362</t>
  </si>
  <si>
    <t>INT-12294</t>
  </si>
  <si>
    <t>A</t>
  </si>
  <si>
    <t>CB-282</t>
  </si>
  <si>
    <t>Forced, 05/26/19, 1436 RM-TM #2-500kV removed from service for voltage control; no customers interrupted; no additional COI limitations; ETOR 05/30; 05/29/19, 2130 Line returned to service</t>
  </si>
  <si>
    <t>T19-010973</t>
  </si>
  <si>
    <t>Forced, 05/26/19, 2106 Los Banos-Gates #1-500kV de-energized for voltage control; no customers interrupted; no additional P15 limitations; 05/28/19, 0635 Line returned to service</t>
  </si>
  <si>
    <t>T19-010974</t>
  </si>
  <si>
    <t>Relayed, 05/26/19, 2157 Schindler-Coalinga #2-70kV relayed, tested NG; SUS Paige PV (offline) &amp; Pleasant Valley Pumps; weather clear, but soggy ground from earlier rains in area hindering restore efforts; 05/27/19, 0312 Schindler to Pleasant Valley returned to service restoring ET to Paige PV &amp; Pleasant Valley Pumps; C-G fault 2.5 mi from Coalinga #2 near 014/010, +/-0.5 mi; 0308 to 1757 Coalinga #2 to Pleasant Valley cleared to repair one phase of ET-WD &amp; replace broken &amp; burnt pole 014/010; CAP ER=117328836</t>
  </si>
  <si>
    <t>INT-12295</t>
  </si>
  <si>
    <t>Scheduled, 05/27/19, 0903 Vaca-Tesla 500kV removed from service to test &amp; re-insert Vaca-Dixon new SC2, C Phase line tuner &amp; associated equipment into service; scheduled return 05/31; 05/31/19, 1423 Line returned to service</t>
  </si>
  <si>
    <t>T19-000127</t>
  </si>
  <si>
    <t>Relayed, 05/28/19, 0635 Kern-Magunden 70kV relayed, tested OK; MOM Golden State Metals; weather clear; A-G fault 0.1 mi from Magnuden CB-22 near 013/186, +/-0.5 mi; report of red-tail hawk in Magunden substation; line patrol outside station found no other problems cause; CAP ER=117335586</t>
  </si>
  <si>
    <t>INT-22296</t>
  </si>
  <si>
    <t>013/186</t>
  </si>
  <si>
    <t>Relayed, 05/28/19, 0712 Lawrence-Monta Vista 115kV relayed, tested OK; MOM Phillips; weather cloudy; B-G fault 0.13 mi from Monta Vista near 008/053, +/-0.5 mi (unable to remotely access relays at Lawrence, data from MV end only); patrol found evidence of avian contact at structure 008/053, LCN created to make repairs later</t>
  </si>
  <si>
    <t>INT-22297</t>
  </si>
  <si>
    <t>008/053</t>
  </si>
  <si>
    <t>Forced, 05/28/19, 0736 to 2247 Keswick-Trinity 60kV (Keswick to French Gulch Jct) forced out to replace NG poles 004/071 &amp; 010/133 found during WSIP; no customers interrupted</t>
  </si>
  <si>
    <t>T19-010981</t>
  </si>
  <si>
    <t xml:space="preserve">Relayed - 05/28/19, 1944 Weber-French Camp #2-60kV relayed, tested OK; under clearance T19-000373 Weber CB-42 radially feeding Stockton A #1 60kV load; MOM CAL CEDAR, Stockton Wastewater, DTE Energy (offline), Pacific Ethanol, Rough and Ready (CEMO=2,327), New Port of Stockton &amp; Channel (2,531); weather clear; multi-terminal line, B-G fault 0.4 mi from Rough &amp; Ready Tap toward Channel near tower A07/162 or 0.18 mi from Rough &amp; Ready Tap toward Rough &amp; Ready near pole 000/003 or 0.62 mi on Robertson tap near pole 000/008 or 0.53 mi on PAC Ethanol tap near pole 000/012 or 2.45 mi from Weber Jct toward French Camp near tower AC006/104, +/-2 mi; </t>
  </si>
  <si>
    <t>INT-22298</t>
  </si>
  <si>
    <t>A07/162</t>
  </si>
  <si>
    <t xml:space="preserve">Relayed - 05/29/19, 0801 Ignacio-Alto 60kV (tier 2/3 line)  relayed, tested OK; MOM Greenbrae (CEMO=10,986); weather clear; A-G fault 3.3 mi from Alto to Greenbrae near 014/124, +/-0.5 mi; </t>
  </si>
  <si>
    <t>INT-22299</t>
  </si>
  <si>
    <t>014/124</t>
  </si>
  <si>
    <t>Relayed - 05/29/19, 1252 Cottonwood #2-60kV relayed, tested NG; SUS PAC-TIV, Red Bank Meter STA,Tyler (CESO=3,416; CMIN=222,248), Rawson (3,095; xxx,xxx), Red Bluff PP (offline) &amp; California Power Holdings Cogen (offline); 1255 Tyler isolated due to reports of fire on #2 60/12kV bank; 1301 Line manually tested OK restoring PAC-TIV, Red Bank Meter STA, Rawson, Red Bluff PP &amp; California Power Holdings Cogen; 1331 Tyler BK-1 returned to service; caused by fire on Tyler 60/12kV BK-2; CAP ER=117341195</t>
  </si>
  <si>
    <t>INT-22301a</t>
  </si>
  <si>
    <t>Tyler BK2</t>
  </si>
  <si>
    <t>Relayed - 05/29/19, 1255 Cottonwood #1-60kV relayed, tested OK; MOM Louisiana Pacific &amp; Gerber (CEMO=1,884); caused by fire on Tyler #2-60/12kV transformer bank; CAP ER=117341195</t>
  </si>
  <si>
    <t>INT-22301b</t>
  </si>
  <si>
    <t>Relayed - 05/29/19, 1813 Bucks Creek-Rock Creek-Cresta 230kV (tier 2 line) relayed, did not test as designed; Bucks Creek &amp; Rock Creek PHs separated on the trouble; SUS Bucks Creek #4 transformer (CESO=457; CMIN=20,565); lightning; 1822 Line manually tested OK; 1823 Bucks Creek PH paralleled; 1843 Rock Creek PH paralleled; 1858 Rock Creek #4 transformer restored; B-C-G fault 2.6 mi from Cresta PH near 005/045, +/-2 mi; patrol found flashed insulators at structure 005/050, LCN created to replace</t>
  </si>
  <si>
    <t>INT-22302</t>
  </si>
  <si>
    <t>Relayed - 05/29/19, 2053 &amp; 2054 Coleman-Red Bluff 60kV (tier 2/3 line) relayed, tested OK; MOM Dairyville (CEMO=718), Vina (135) &amp; Los Molinos (2,202); weather lightning; A-G fault 5.2 mi from Red Bluff toward Coleman Jct near A13/214, +/-2 mi; revised, A-G fault 6.0 mi from Red Bluff Jct. toward Coleman near A12/207, +/-2 mi; patrol found flashed insulators at structure A12/211, LCN created to replace</t>
  </si>
  <si>
    <t>INT-22303</t>
  </si>
  <si>
    <t>A13/214</t>
  </si>
  <si>
    <t>INT-22305</t>
  </si>
  <si>
    <t>Relayed - 05/30/19, 0539 Manchester-Airways-Sanger 115kV relayed, tested OK; MOM Las Palmas (3) &amp; Airways #2-115/12kV transformer (CEMO=6,211); weather clear; B-G fault 3.70 mi from Sanger toward Las Palmas Tap near 016/146, +/-0.50 mi; ground patrol of Las Palmas &amp; Airways taps &amp; 2 miles both sides of the target found no cause, no damage</t>
  </si>
  <si>
    <t>INT-22306</t>
  </si>
  <si>
    <t>016/146</t>
  </si>
  <si>
    <t>Scheduled - 05/30/19, 0746 to 1651 Tesla 500/230kV BK-4 removed from service to REPAIR DROPS ON 500KV SIDE OF BK4 'B' PHASE; CONDUCTOR STARTING TO BIRD CAGE; SUBSTATION TEST TO CONDUCT 6-YR RELAY MAINTENANCE TESTING ON BK-4 &amp; CB-892 RELAYS; no customers interrupted</t>
  </si>
  <si>
    <t>T19-004761</t>
  </si>
  <si>
    <t>Relayed - 05/30/19, 1445 &amp; 1514 Clear Lake-Konocti 60kV (tier 2 line) relayed, tested OK; no customers interrupted; lightning; A-B-C-G fault 1.7 mi from Konocti toward Clear Lake near 020/005 (confirmed lightning strike in GIS), +/-2 mi; A-C fault 6.80 mi from Konocti toward Clear Lake near 015/008 (confirmed lightning strike in GIS), +/-2 mi; air patrol of entire line found no damage</t>
  </si>
  <si>
    <t>INT-22307</t>
  </si>
  <si>
    <t>Relayed - 05/30/19, 1508 Caribou-Plumas Jct 60kV (tier 2 line) relayed, tested OK; on the trouble Marble tie separated; MOM SPI Quincy (offline), Grays Flat (CEMO=125), Spanish Creek (917), E-Quincy (1,568), Gansner (1,728) &amp; Plumas Sierra; lightning; A-B-C fault 6.9 mi from Caribou PH toward Elizabeth Town Jct near 006/017, +/- 2 mi; 1525 Marble tie paralleled; patrol found flashed insulators at 003/004, LCN created</t>
  </si>
  <si>
    <t>INT-22308</t>
  </si>
  <si>
    <t>006/017</t>
  </si>
  <si>
    <t>INT-22309</t>
  </si>
  <si>
    <t>015/008</t>
  </si>
  <si>
    <t>Relayed - 05/30/19, 1526 Eagle Rock-Cortina 115kV (tier 2/3) relayed, tested NG; Lower Lake-Homestake de-energized; SUS Homestake; MOM Highland (CEMO=9,138); lightning; C-G fault 0.5 mi from Highlands SW-135 toward Cache Jct near :015/009, +/-4 mi; 1635 &amp; 1636 Eagle Rock-Cortina &amp; Lower Lake-Homestake, respectively, returned to service restoring Homestake; blown bond wire found at 014/021, most likely due to lightning strike; CAP ER=117370557</t>
  </si>
  <si>
    <t>INT-22310a</t>
  </si>
  <si>
    <t>:015/009</t>
  </si>
  <si>
    <t>INT-22310b</t>
  </si>
  <si>
    <t>Relayed - 05/30/19, 1739 Glenn #3-60kV relayed, tested OK; MOM Capay (CEMO=1,163), Anita (3,423) &amp; Headgate Cogen (offline); lightning; A-B-C fault 24.2 mi from Glenn toward Vina near 024/438, +/-2 mi; air patrol of entire line found no damage</t>
  </si>
  <si>
    <t>INT-22312</t>
  </si>
  <si>
    <t>024/438</t>
  </si>
  <si>
    <t xml:space="preserve">Relayed - 05/30/19, 1819 TM-Rio Oso 230kV (tier 2 line) relayed, tested OK; no customers interrupted; lightning; A-G fault 0.5 mi from Table near 000/003, +/-2 mi; air patrolled entire line, found flashed insulators at 000/003 &amp; broken insulators at 000/005 </t>
  </si>
  <si>
    <t>INT-22313</t>
  </si>
  <si>
    <t xml:space="preserve">Relayed - 05/30/19, 1916 Colusa Jct #1-60kV relayed, tested OK; MOM Meridian (CEMO=861); lightning; A-G fault 5 mi from Meridian Jct toward Wilkin Slough (fault location from Cortina CB52 relay) near 008/172, +/-3 mi; patrol from 005/106 to 10/214 no cause or damage found </t>
  </si>
  <si>
    <t>INT-22314</t>
  </si>
  <si>
    <t>Relayed - 05/30/19, 2152 Ignacio-Mare Island #1-115kV relayed, tested OK; MOM Skaggs, Jamison Canyon Pump, Carquinez (CEMO=7,354) &amp; Mare Island; weather clear; A-G fault 3.96 mi from Ignacio toward Highway near 003/028, +/-1.0 mi; air patrol found remnants of mylar balloon at 004/035, no damage</t>
  </si>
  <si>
    <t>INT-22315</t>
  </si>
  <si>
    <t xml:space="preserve">Relayed - 05/31/19, 1429 Salado-Newman #2-60kV relayed, tested OK; MOM Crows Landing (CEMO=282); weather clear; multi-terminal line, B-G fault 3 mi from Newman toward Crows Landing Jct near 012/013 or 2 mi from Crows Landing toward Crows Landing Jct near 002/037, +/-3 mi; </t>
  </si>
  <si>
    <t>INT-22318</t>
  </si>
  <si>
    <t>012/013</t>
  </si>
  <si>
    <t>Relayed - 05/31/19, 1935 &amp; 1936 Spaulding-Summit 60kV relayed, tested OK; MOM Tamarack (CEMO=576), Cisco Grove &amp; Summit (1,356); weather clear; A-B-C fault 4.65 mi from Spaulding PH toward Cisco Grove near 004/159, +/-2.0 mi; patrolled from 002/109 to 006/232, no cause or damage found</t>
  </si>
  <si>
    <t>INT-22320</t>
  </si>
  <si>
    <t>004/159</t>
  </si>
  <si>
    <t>Relayed - 05/31/19, 2339 Essex Jct-Orick 60kV relayed, did not test by design; 2340 Line manually tested OK; MOM Trinidad (CEMO=1,029), Big Lagoon (148) &amp; Orick (358); lightning; B-C fault 2.7 mi from Big Lagoon toward Orick near 022/006, +/-1 mi; tree fell between 021/005-021/005A</t>
  </si>
  <si>
    <t>INT-22321</t>
  </si>
  <si>
    <t>Relayed - 05/31/19, 2343 Colgate-Smartville #2-60kV relayed, tested OK; Narrows PH #2 separated on the trouble; MOM Narrows PH #1 (CEMO=3,991); lightning; A-G fault 4.6 mi from Smartville near 006/069, +/-3 mi;  patrolled from 002/032 to 010/119, no problems found</t>
  </si>
  <si>
    <t>INT-22322</t>
  </si>
  <si>
    <t>006/069</t>
  </si>
  <si>
    <t>Relayed - 05/31/19, 2350 Essex Jct-Orick 60kV relayed, did not test by design; 2351 Line manually tested OK; MOM Trinidad (CEMO=1,029), Big Lagoon (148) &amp; Orick (358); lightning; B-C fault 2.7 mi from Big Lagoon toward Orick near 022/006, +/-1 mi; tree fell between 021/005-021/005A</t>
  </si>
  <si>
    <t>INT-22323</t>
  </si>
  <si>
    <t>Forced - 06/01/19, 0453 Swift-Metcalf 115kV open-ended after Swift CB-142 forced out from scheduled breaker exercise to repair air leak (bad air compressor); no customers interrupted; 06/03/19, 1102 Swift CB-142 returned to service; CAP ER=117375897</t>
  </si>
  <si>
    <t>T19-007388</t>
  </si>
  <si>
    <t xml:space="preserve">Relayed - 06/01/19, 0529 Panoche-Excelsior SS #2-115kV relayed, tested OK; MOM CalPeak-Panoche cogen (offline); weather clear; B-G fault 15.2 mi from Excelsior SS near 013/063, +/-3 mi; </t>
  </si>
  <si>
    <t>INT-22324</t>
  </si>
  <si>
    <t>013/063</t>
  </si>
  <si>
    <t>Relayed - 06/01/19, 1750 French Meadows-Middle Fork 60kV (tier 2/3 line) relayed, did not test as designed; French Meadows PH separated SUS Hell Hole PH (offline); lightning; C-G fault, patrol entire line from Middle Fork PH towards French Meadows PH; 2111 Line returned to service; 2125 French Meadows paralleled; patrol found flashed insulators at 008/149</t>
  </si>
  <si>
    <t>INT-22325</t>
  </si>
  <si>
    <t xml:space="preserve">Relayed - 06/01/19, 2021 Trinity-Maple Creek 60kV (tier 2/3 line) relayed, tested OK; MOM Big Bar, Grouse Creek, Big Creek &amp; Hyampom; weather lightning; A-B-C fault 5.4 mi from Trinity toward MC near 005/002, +/-3 mi; </t>
  </si>
  <si>
    <t>INT-22326</t>
  </si>
  <si>
    <t>Relayed - 06/01/19, 2026 Donnells-Miwuk 115kV relayed, tested NG; Spring Gap (CESO=1,703; CMIN=25,545), Sand Bar, Beardsley &amp; Donnells PHs separated on the trouble; weather clear; 2041 Miwuk to Spring Gap Jct energized restoring Spring Gap &amp; Sand Bar PHs; line patrol between Spring Gap Jct to Donnells 1st thing in a.m. due to inaccessibility; multi-terminal line, A-C fault 0.66 mi from Beardsley Jct toward Donnells PH (13.98 miles from Mi-Wuk) near 004/006 or 0.44 mi from Beardsley Jct toward Beardsley PH (13.82 mi from Mi-Wuk) near 001/010 or 1.6 mi from Spring Gap Jct toward Spring Gap PH &amp; Sand Bar PH (12.24 mi from Mi-Wuk) near 000/008, +/-3 mi; 06/02/19, 1022 Spring Gap Jct to Beardsley Jct returned to service restoring Beardsley PH; 1056 to 1607 Donnells to Beardsley Jct cleared to replace NG "A" &amp; "C" phase insulators on pole 005/002 due to lightning; 1609 Line returned normal restoring Donnells PH</t>
  </si>
  <si>
    <t>INT-22327</t>
  </si>
  <si>
    <t>Relayed - 06/01/19, 2137 Cortina #4-60kV relayed, tested OK; MOM Maxwell (CEMO=1,181) &amp; Colusa (3,168); lightning; A-B-C-G fault 13 mi from Cortina toward Maxwell Jct near 013/209, +/-2 mi; patrolled 011/188 to 016/272, found flashed insulators at 013/213</t>
  </si>
  <si>
    <t>INT-22328</t>
  </si>
  <si>
    <t>013/209</t>
  </si>
  <si>
    <t xml:space="preserve">Relayed - 06/01/19, 2232 Bogue-Rio Oso 115kV relayed, tested OK; on the trouble FREC-Bogue 115kV de-energized; MOM Greenleaf PH (offline) &amp; Feather River PH (offline); lightning in area; B-C-G fault 5.54 mi from Bogue toward Green Leaf near 003/089, +/-1 mi; </t>
  </si>
  <si>
    <t>INT-22329</t>
  </si>
  <si>
    <t>003/089</t>
  </si>
  <si>
    <t xml:space="preserve">Relayed - 06/02/19, 1338 Taft-Cuyama #1-70kV relayed, tested OK; on the trouble Cuyama PV separated; MOM Cuyama 70/12kV BK-1 (CEMO=837); weather clear; A-G fault 0.68 mi from Cuyama toward Taft near 018/177, +/-1.5 mi; </t>
  </si>
  <si>
    <t>INT-22330</t>
  </si>
  <si>
    <t>018/177</t>
  </si>
  <si>
    <t xml:space="preserve">Relayed - 06/02/19, 1819 Caribou-TM 230kV (tier 2/3 line) relayed tested OK but remained open-ended at Caribou creating an island condition; on the trouble Butt Valley-Caribou 115kV de-energized; Caribou PH #2 units 1, 2, 3, 4 &amp; 5 separated; SPI Quincy cogen separated out of section; no customers interrupted; lightning; 2043 Caribou-TM returned to service ending island condition; 2051 Butt Valley-Caribou returned to service; C-G fault 24.14 mi from TM near 037/271 (lightning in area), +/-3 mi; </t>
  </si>
  <si>
    <t>INT-22331a</t>
  </si>
  <si>
    <t>037/271</t>
  </si>
  <si>
    <t>INT-22332b</t>
  </si>
  <si>
    <t xml:space="preserve">Relayed - 06/02/19, 1832 Semitropic-Midway #1-115kV relayed, tested OK; no customers interrupted; weather clear; B-G fault 9.0 mi from Midway near pole 008/090, +/-0.5 mi; </t>
  </si>
  <si>
    <t>INT-22332</t>
  </si>
  <si>
    <t>008/090</t>
  </si>
  <si>
    <t>Forced - 06/02/19, 1902 Kilarc-Deschutes 60kV de-energized per N-DCC request due to fire at Whitmore caused by failed PT; on the trouble Kilarc-Cedar Creek 60kV de-energized; SUS Cow Creek PH (offline), Bear Creek Hydro (offline), Whitmore (547; 358,832), Olsen (offline), Kilarc PH (offline), Clover Creek (offline) &amp; Cedar Creek (CESO=790; CMIN=37,130); 1949 Distribution successfully isolated trouble at Whitmore; 1950 Kilarc-Deschutes returned to service restoring Cow Creek PH, Bear Creek Hydro &amp; Olsen; 1951 Kilarc-Cedar Creek returned to service restoring Kilarc PH, Clover Creek &amp; Cedar Creek; CAP ER=117375116</t>
  </si>
  <si>
    <t>INT-22334a</t>
  </si>
  <si>
    <t>Forced - 06/02/19, 1902 Kilarc-Deschutes 60kV de-energized per N-DCC request due to fire at Whitmore caused by failed PT; on the trouble Kilarc-Cedar Creek 60kV de-energized; SUS Cow Creek PH (offline), Bear Creek Hydro (offline), Whitmore (546; xxx,xxx), Olsen (offline), Kilarc PH (offline), Clover Creek (offline) &amp; Cedar Creek (CESO=790; CMIN=37,130); 1949 Distribution successfully isolated trouble at Whitmore; 1950 Kilarc-Deschutes returned to service restoring Cow Creek PH, Bear Creek Hydro &amp; Olsen; 1951 Kilarc-Cedar Creek returned to service restoring Kilarc PH, Clover Creek &amp; Cedar Creek; CAP ER=117375116</t>
  </si>
  <si>
    <t>INT-22334b</t>
  </si>
  <si>
    <t xml:space="preserve">Relayed - 06/02/19, 2203 Newark-Livermore 60kV relayed, tested OK; no customer interrupted; weather clear; A-G fault 2.78 mi from Livermore (0.30 mi from San Ramon Jct) near 016/105, +/-2 mi; </t>
  </si>
  <si>
    <t>INT-22335</t>
  </si>
  <si>
    <t>016/105</t>
  </si>
  <si>
    <t>Scheduled - 06/03/19, 0534 Midway-Whirlwind 500kV removed from service to TEST MIDWAY-WHIRLWIND 500KV LINE SERIES CAP; scheduled return 06/05/19; no additional P26 limitations</t>
  </si>
  <si>
    <t>T19-009119</t>
  </si>
  <si>
    <t>ETL.2152</t>
  </si>
  <si>
    <t>CRAZY HORSE CANYON SW STA-SAN BENITO</t>
  </si>
  <si>
    <t>BK4_Metcalf</t>
  </si>
  <si>
    <t>BK3_Vaca</t>
  </si>
  <si>
    <t>BK2_Ravenswood</t>
  </si>
  <si>
    <t>BK3_McCall</t>
  </si>
  <si>
    <t>BK3_Atlantic</t>
  </si>
  <si>
    <t>BK4_Kern PP</t>
  </si>
  <si>
    <t>BK1_Panoche</t>
  </si>
  <si>
    <t>BK7_Martin</t>
  </si>
  <si>
    <t>BK3_Henrietta</t>
  </si>
  <si>
    <t>BK2_McCall</t>
  </si>
  <si>
    <t>BK5_KernPP</t>
  </si>
  <si>
    <t>BK2_RioOso</t>
  </si>
  <si>
    <t>BK2_SJPH #3</t>
  </si>
  <si>
    <t>ETL.8791</t>
  </si>
  <si>
    <t>ETL.2930</t>
  </si>
  <si>
    <t>MOSS LANDING-CRAZY HORSE CANYON SW STA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</si>
</sst>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409]m/d/yy\ h:mm\ AM/PM;@"/>
    <numFmt numFmtId="165" formatCode="[h]:mm"/>
    <numFmt numFmtId="166" formatCode="#,##0.0000"/>
    <numFmt numFmtId="167" formatCode="#,##0.000"/>
    <numFmt numFmtId="169" formatCode="mm/dd/yy;@"/>
    <numFmt numFmtId="170" formatCode="h:mm;@"/>
    <numFmt numFmtId="171" formatCode=";;"/>
    <numFmt numFmtId="172" formatCode="[$-409]mmmm\-yy;@"/>
  </numFmts>
  <fonts count="50" x14ac:knownFonts="1">
    <font>
      <sz val="12"/>
      <name val="Garamond"/>
      <family val="1"/>
    </font>
    <font>
      <sz val="11"/>
      <color theme="1"/>
      <name val="Calibri"/>
      <family val="2"/>
      <scheme val="minor"/>
    </font>
    <font>
      <sz val="11"/>
      <color theme="1"/>
      <name val="Calibri"/>
      <family val="2"/>
      <scheme val="minor"/>
    </font>
    <font>
      <sz val="10"/>
      <color indexed="8"/>
      <name val="MS Sans Serif"/>
      <family val="2"/>
    </font>
    <font>
      <sz val="8"/>
      <color rgb="FF002060"/>
      <name val="Calibri"/>
      <family val="2"/>
      <scheme val="minor"/>
    </font>
    <font>
      <sz val="8"/>
      <name val="Arial"/>
      <family val="2"/>
    </font>
    <font>
      <sz val="8"/>
      <color rgb="FF002060"/>
      <name val="Calibri"/>
      <family val="2"/>
    </font>
    <font>
      <sz val="10"/>
      <name val="Arial"/>
      <family val="2"/>
    </font>
    <font>
      <sz val="8"/>
      <name val="Calibri"/>
      <family val="2"/>
      <scheme val="minor"/>
    </font>
    <font>
      <sz val="8"/>
      <color indexed="18"/>
      <name val="Calibri"/>
      <family val="2"/>
      <scheme val="minor"/>
    </font>
    <font>
      <u/>
      <sz val="6.8"/>
      <color indexed="12"/>
      <name val="Arial"/>
      <family val="2"/>
    </font>
    <font>
      <u/>
      <sz val="8"/>
      <color indexed="12"/>
      <name val="Calibri"/>
      <family val="2"/>
      <scheme val="minor"/>
    </font>
    <font>
      <sz val="12"/>
      <name val="Garamond"/>
      <family val="1"/>
    </font>
    <font>
      <sz val="8"/>
      <color rgb="FF009644"/>
      <name val="Calibri"/>
      <family val="2"/>
      <scheme val="minor"/>
    </font>
    <font>
      <sz val="8"/>
      <color rgb="FFFF0000"/>
      <name val="Calibri"/>
      <family val="2"/>
      <scheme val="minor"/>
    </font>
    <font>
      <sz val="8"/>
      <color indexed="12"/>
      <name val="Calibri"/>
      <family val="2"/>
      <scheme val="minor"/>
    </font>
    <font>
      <b/>
      <sz val="8"/>
      <color rgb="FFFF0000"/>
      <name val="Calibri"/>
      <family val="2"/>
      <scheme val="minor"/>
    </font>
    <font>
      <u/>
      <sz val="10"/>
      <color indexed="12"/>
      <name val="Arial"/>
      <family val="2"/>
    </font>
    <font>
      <sz val="8"/>
      <color rgb="FF00B050"/>
      <name val="Calibri"/>
      <family val="2"/>
      <scheme val="minor"/>
    </font>
    <font>
      <b/>
      <sz val="8"/>
      <color rgb="FF002060"/>
      <name val="Calibri"/>
      <family val="2"/>
      <scheme val="minor"/>
    </font>
    <font>
      <u/>
      <sz val="8"/>
      <color rgb="FF002060"/>
      <name val="Calibri"/>
      <family val="2"/>
      <scheme val="minor"/>
    </font>
    <font>
      <u/>
      <sz val="12"/>
      <color theme="10"/>
      <name val="Garamond"/>
      <family val="1"/>
    </font>
    <font>
      <u/>
      <sz val="8"/>
      <color theme="10"/>
      <name val="Calibri"/>
      <family val="2"/>
    </font>
    <font>
      <u/>
      <sz val="8"/>
      <color rgb="FF0000CC"/>
      <name val="Calibri"/>
      <family val="2"/>
      <scheme val="minor"/>
    </font>
    <font>
      <b/>
      <sz val="8"/>
      <color rgb="FF0000CC"/>
      <name val="Calibri"/>
      <family val="2"/>
      <scheme val="minor"/>
    </font>
    <font>
      <sz val="8"/>
      <color rgb="FF0000CC"/>
      <name val="Calibri"/>
      <family val="2"/>
      <scheme val="minor"/>
    </font>
    <font>
      <sz val="8"/>
      <color rgb="FF2B821C"/>
      <name val="Calibri"/>
      <family val="2"/>
      <scheme val="minor"/>
    </font>
    <font>
      <sz val="8"/>
      <color rgb="FF0000FF"/>
      <name val="Calibri"/>
      <family val="2"/>
      <scheme val="minor"/>
    </font>
    <font>
      <sz val="8"/>
      <name val="Calibri"/>
      <family val="2"/>
    </font>
    <font>
      <sz val="8"/>
      <color rgb="FFFF0000"/>
      <name val="Calibri"/>
      <family val="2"/>
    </font>
    <font>
      <u/>
      <sz val="8"/>
      <color indexed="12"/>
      <name val="Calibri"/>
      <family val="2"/>
    </font>
    <font>
      <sz val="8"/>
      <color rgb="FF0000CC"/>
      <name val="Calibri"/>
      <family val="2"/>
    </font>
    <font>
      <sz val="8"/>
      <color rgb="FF002060"/>
      <name val="Arial"/>
      <family val="2"/>
    </font>
    <font>
      <sz val="8"/>
      <color rgb="FF0000FF"/>
      <name val="Calibri"/>
      <family val="2"/>
    </font>
    <font>
      <b/>
      <sz val="8"/>
      <color rgb="FF0000FF"/>
      <name val="Calibri"/>
      <family val="2"/>
    </font>
    <font>
      <u/>
      <sz val="8"/>
      <color indexed="12"/>
      <name val="Arial"/>
      <family val="2"/>
    </font>
    <font>
      <sz val="8"/>
      <color rgb="FF2B821C"/>
      <name val="Calibri"/>
      <family val="2"/>
    </font>
    <font>
      <u/>
      <sz val="8"/>
      <color rgb="FF0000FF"/>
      <name val="Calibri"/>
      <family val="2"/>
      <scheme val="minor"/>
    </font>
    <font>
      <b/>
      <sz val="8"/>
      <color rgb="FF0000CC"/>
      <name val="Calibri"/>
      <family val="2"/>
    </font>
    <font>
      <b/>
      <sz val="8"/>
      <color rgb="FF2B821C"/>
      <name val="Calibri"/>
      <family val="2"/>
    </font>
    <font>
      <sz val="8"/>
      <color rgb="FF2B821C"/>
      <name val="Arial"/>
      <family val="2"/>
    </font>
    <font>
      <b/>
      <sz val="8"/>
      <color rgb="FFFF0000"/>
      <name val="Calibri"/>
      <family val="2"/>
    </font>
    <font>
      <sz val="8"/>
      <color rgb="FF008000"/>
      <name val="Calibri"/>
      <family val="2"/>
    </font>
    <font>
      <sz val="8"/>
      <color rgb="FF008000"/>
      <name val="Calibri"/>
      <family val="2"/>
      <scheme val="minor"/>
    </font>
    <font>
      <sz val="8"/>
      <color rgb="FFC00000"/>
      <name val="Calibri"/>
      <family val="2"/>
    </font>
    <font>
      <b/>
      <sz val="8"/>
      <color rgb="FFFFFFFF"/>
      <name val="Calibri"/>
      <family val="2"/>
    </font>
    <font>
      <b/>
      <sz val="8"/>
      <color rgb="FF008000"/>
      <name val="Calibri"/>
      <family val="2"/>
    </font>
    <font>
      <b/>
      <sz val="8"/>
      <color rgb="FF002060"/>
      <name val="Calibri"/>
      <family val="2"/>
    </font>
    <font>
      <b/>
      <sz val="8"/>
      <color rgb="FF008000"/>
      <name val="Calibri"/>
      <family val="2"/>
      <scheme val="minor"/>
    </font>
    <font>
      <u/>
      <sz val="9"/>
      <color indexed="12"/>
      <name val="Calibri"/>
      <family val="2"/>
      <scheme val="minor"/>
    </font>
  </fonts>
  <fills count="16">
    <fill>
      <patternFill patternType="none"/>
    </fill>
    <fill>
      <patternFill patternType="gray125"/>
    </fill>
    <fill>
      <patternFill patternType="solid">
        <fgColor theme="0" tint="-0.14999847407452621"/>
        <bgColor indexed="9"/>
      </patternFill>
    </fill>
    <fill>
      <patternFill patternType="solid">
        <fgColor theme="0" tint="-0.14999847407452621"/>
        <bgColor indexed="64"/>
      </patternFill>
    </fill>
    <fill>
      <patternFill patternType="solid">
        <fgColor theme="3" tint="0.79998168889431442"/>
        <bgColor indexed="64"/>
      </patternFill>
    </fill>
    <fill>
      <patternFill patternType="solid">
        <fgColor rgb="FF00FF99"/>
        <bgColor indexed="9"/>
      </patternFill>
    </fill>
    <fill>
      <patternFill patternType="solid">
        <fgColor rgb="FF00FF99"/>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FFFF99"/>
        <bgColor indexed="64"/>
      </patternFill>
    </fill>
    <fill>
      <patternFill patternType="solid">
        <fgColor rgb="FFF6BCD6"/>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rgb="FF002060"/>
      </left>
      <right style="thin">
        <color rgb="FF002060"/>
      </right>
      <top style="thin">
        <color rgb="FF002060"/>
      </top>
      <bottom style="thin">
        <color rgb="FF002060"/>
      </bottom>
      <diagonal/>
    </border>
    <border>
      <left style="thin">
        <color indexed="9"/>
      </left>
      <right style="thin">
        <color indexed="9"/>
      </right>
      <top style="thin">
        <color indexed="9"/>
      </top>
      <bottom style="thin">
        <color indexed="9"/>
      </bottom>
      <diagonal/>
    </border>
    <border>
      <left/>
      <right/>
      <top/>
      <bottom style="thin">
        <color rgb="FF002060"/>
      </bottom>
      <diagonal/>
    </border>
  </borders>
  <cellStyleXfs count="37">
    <xf numFmtId="0" fontId="0" fillId="0" borderId="0"/>
    <xf numFmtId="0" fontId="21" fillId="0" borderId="0" applyNumberFormat="0" applyFill="0" applyBorder="0" applyAlignment="0" applyProtection="0"/>
    <xf numFmtId="164" fontId="3" fillId="0" borderId="0" applyNumberFormat="0" applyFont="0" applyFill="0" applyBorder="0" applyAlignment="0" applyProtection="0"/>
    <xf numFmtId="0" fontId="5" fillId="0" borderId="0"/>
    <xf numFmtId="164" fontId="5" fillId="0" borderId="0"/>
    <xf numFmtId="164" fontId="5" fillId="0" borderId="0"/>
    <xf numFmtId="164" fontId="7" fillId="0" borderId="0"/>
    <xf numFmtId="164" fontId="5" fillId="0" borderId="0"/>
    <xf numFmtId="0" fontId="2" fillId="0" borderId="0"/>
    <xf numFmtId="0" fontId="7" fillId="0" borderId="0"/>
    <xf numFmtId="0" fontId="7" fillId="0" borderId="0"/>
    <xf numFmtId="164" fontId="5" fillId="0" borderId="0"/>
    <xf numFmtId="164" fontId="5" fillId="0" borderId="0"/>
    <xf numFmtId="0" fontId="1" fillId="0" borderId="0"/>
    <xf numFmtId="0" fontId="5" fillId="0" borderId="0"/>
    <xf numFmtId="0" fontId="5" fillId="0" borderId="0"/>
    <xf numFmtId="0" fontId="1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7" fillId="0" borderId="0"/>
    <xf numFmtId="164" fontId="10" fillId="0" borderId="0" applyNumberFormat="0" applyFill="0" applyBorder="0" applyAlignment="0" applyProtection="0">
      <alignment vertical="top"/>
      <protection locked="0"/>
    </xf>
    <xf numFmtId="164" fontId="1" fillId="0" borderId="0"/>
    <xf numFmtId="164" fontId="1" fillId="0" borderId="0"/>
    <xf numFmtId="164" fontId="1" fillId="0" borderId="0"/>
    <xf numFmtId="0" fontId="1" fillId="0" borderId="0"/>
    <xf numFmtId="164" fontId="5" fillId="0" borderId="0"/>
    <xf numFmtId="164" fontId="1" fillId="0" borderId="0"/>
    <xf numFmtId="164" fontId="10" fillId="0" borderId="0" applyNumberFormat="0" applyFill="0" applyBorder="0" applyAlignment="0" applyProtection="0">
      <alignment vertical="top"/>
      <protection locked="0"/>
    </xf>
    <xf numFmtId="164" fontId="1" fillId="0" borderId="0"/>
    <xf numFmtId="0" fontId="1" fillId="0" borderId="0"/>
    <xf numFmtId="0" fontId="12"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cellStyleXfs>
  <cellXfs count="641">
    <xf numFmtId="0" fontId="0" fillId="0" borderId="0" xfId="0"/>
    <xf numFmtId="0" fontId="4" fillId="2" borderId="1" xfId="2" applyNumberFormat="1" applyFont="1" applyFill="1" applyBorder="1" applyAlignment="1" applyProtection="1">
      <alignment horizontal="left" wrapText="1"/>
      <protection locked="0"/>
    </xf>
    <xf numFmtId="0" fontId="4" fillId="3" borderId="1" xfId="3" applyFont="1" applyFill="1" applyBorder="1" applyAlignment="1">
      <alignment horizontal="left" wrapText="1"/>
    </xf>
    <xf numFmtId="0" fontId="4" fillId="3" borderId="1" xfId="4" applyNumberFormat="1" applyFont="1" applyFill="1" applyBorder="1" applyAlignment="1">
      <alignment horizontal="left" wrapText="1"/>
    </xf>
    <xf numFmtId="164" fontId="6" fillId="3" borderId="1" xfId="2" applyNumberFormat="1" applyFont="1" applyFill="1" applyBorder="1" applyAlignment="1" applyProtection="1">
      <alignment horizontal="left" wrapText="1"/>
      <protection locked="0"/>
    </xf>
    <xf numFmtId="164" fontId="4" fillId="3" borderId="1" xfId="2" applyNumberFormat="1" applyFont="1" applyFill="1" applyBorder="1" applyAlignment="1" applyProtection="1">
      <alignment horizontal="left" wrapText="1"/>
      <protection locked="0"/>
    </xf>
    <xf numFmtId="164" fontId="4" fillId="2" borderId="1" xfId="2" applyNumberFormat="1" applyFont="1" applyFill="1" applyBorder="1" applyAlignment="1" applyProtection="1">
      <alignment horizontal="left" wrapText="1"/>
      <protection locked="0"/>
    </xf>
    <xf numFmtId="164" fontId="6" fillId="2" borderId="1" xfId="2" applyNumberFormat="1" applyFont="1" applyFill="1" applyBorder="1" applyAlignment="1" applyProtection="1">
      <alignment horizontal="left" wrapText="1"/>
      <protection locked="0"/>
    </xf>
    <xf numFmtId="165" fontId="4" fillId="2" borderId="1" xfId="2" applyNumberFormat="1" applyFont="1" applyFill="1" applyBorder="1" applyAlignment="1" applyProtection="1">
      <alignment horizontal="left" wrapText="1"/>
      <protection locked="0"/>
    </xf>
    <xf numFmtId="3" fontId="4" fillId="2" borderId="1" xfId="2" applyNumberFormat="1" applyFont="1" applyFill="1" applyBorder="1" applyAlignment="1" applyProtection="1">
      <alignment horizontal="left" wrapText="1"/>
      <protection locked="0"/>
    </xf>
    <xf numFmtId="1" fontId="4" fillId="2" borderId="1" xfId="2" applyNumberFormat="1" applyFont="1" applyFill="1" applyBorder="1" applyAlignment="1" applyProtection="1">
      <alignment horizontal="left" wrapText="1"/>
      <protection locked="0"/>
    </xf>
    <xf numFmtId="164" fontId="4" fillId="2" borderId="1" xfId="2" applyNumberFormat="1" applyFont="1" applyFill="1" applyBorder="1" applyAlignment="1" applyProtection="1">
      <alignment horizontal="center"/>
      <protection locked="0"/>
    </xf>
    <xf numFmtId="0" fontId="4" fillId="4" borderId="2" xfId="5" applyNumberFormat="1" applyFont="1" applyFill="1" applyBorder="1" applyAlignment="1">
      <alignment horizontal="left" wrapText="1"/>
    </xf>
    <xf numFmtId="164" fontId="4" fillId="3" borderId="2" xfId="5" applyFont="1" applyFill="1" applyBorder="1" applyAlignment="1">
      <alignment wrapText="1"/>
    </xf>
    <xf numFmtId="164" fontId="4" fillId="2" borderId="2" xfId="2" applyNumberFormat="1" applyFont="1" applyFill="1" applyBorder="1" applyAlignment="1" applyProtection="1">
      <alignment horizontal="left" wrapText="1"/>
      <protection locked="0"/>
    </xf>
    <xf numFmtId="3" fontId="6" fillId="5" borderId="2" xfId="2" applyNumberFormat="1" applyFont="1" applyFill="1" applyBorder="1" applyAlignment="1" applyProtection="1">
      <alignment horizontal="left" wrapText="1"/>
      <protection locked="0"/>
    </xf>
    <xf numFmtId="3" fontId="6" fillId="6" borderId="2" xfId="6" applyNumberFormat="1" applyFont="1" applyFill="1" applyBorder="1" applyAlignment="1">
      <alignment horizontal="left" wrapText="1"/>
    </xf>
    <xf numFmtId="166" fontId="6" fillId="6" borderId="2" xfId="6" applyNumberFormat="1" applyFont="1" applyFill="1" applyBorder="1" applyAlignment="1">
      <alignment horizontal="left" wrapText="1"/>
    </xf>
    <xf numFmtId="167" fontId="6" fillId="6" borderId="2" xfId="6" applyNumberFormat="1" applyFont="1" applyFill="1" applyBorder="1" applyAlignment="1">
      <alignment horizontal="left" wrapText="1"/>
    </xf>
    <xf numFmtId="3" fontId="6" fillId="7" borderId="2" xfId="6" applyNumberFormat="1" applyFont="1" applyFill="1" applyBorder="1" applyAlignment="1">
      <alignment horizontal="left" wrapText="1"/>
    </xf>
    <xf numFmtId="0" fontId="6" fillId="7" borderId="2" xfId="6" applyNumberFormat="1" applyFont="1" applyFill="1" applyBorder="1" applyAlignment="1">
      <alignment horizontal="left" wrapText="1"/>
    </xf>
    <xf numFmtId="0" fontId="8" fillId="0" borderId="0" xfId="3" applyFont="1" applyAlignment="1">
      <alignment wrapText="1"/>
    </xf>
    <xf numFmtId="0" fontId="4" fillId="0" borderId="0" xfId="3" applyFont="1" applyAlignment="1">
      <alignment horizontal="center"/>
    </xf>
    <xf numFmtId="0" fontId="4" fillId="0" borderId="0" xfId="7" applyNumberFormat="1" applyFont="1" applyAlignment="1">
      <alignment horizontal="right"/>
    </xf>
    <xf numFmtId="49" fontId="4" fillId="0" borderId="0" xfId="8" applyNumberFormat="1" applyFont="1" applyAlignment="1"/>
    <xf numFmtId="0" fontId="6" fillId="0" borderId="0" xfId="9" quotePrefix="1" applyNumberFormat="1" applyFont="1" applyFill="1" applyBorder="1" applyAlignment="1"/>
    <xf numFmtId="0" fontId="9" fillId="0" borderId="0" xfId="3" applyFont="1" applyAlignment="1">
      <alignment horizontal="center"/>
    </xf>
    <xf numFmtId="0" fontId="9" fillId="0" borderId="0" xfId="3" applyFont="1" applyAlignment="1"/>
    <xf numFmtId="0" fontId="8" fillId="0" borderId="0" xfId="3" applyFont="1"/>
    <xf numFmtId="0" fontId="4" fillId="0" borderId="0" xfId="0" applyFont="1"/>
    <xf numFmtId="0" fontId="8" fillId="0" borderId="0" xfId="3" applyFont="1" applyFill="1" applyAlignment="1"/>
    <xf numFmtId="0" fontId="4" fillId="0" borderId="0" xfId="11" applyNumberFormat="1" applyFont="1" applyAlignment="1">
      <alignment horizontal="right"/>
    </xf>
    <xf numFmtId="3" fontId="4" fillId="0" borderId="0" xfId="7" applyNumberFormat="1" applyFont="1" applyAlignment="1">
      <alignment wrapText="1"/>
    </xf>
    <xf numFmtId="0" fontId="4" fillId="0" borderId="0" xfId="12" applyNumberFormat="1" applyFont="1" applyAlignment="1">
      <alignment horizontal="right"/>
    </xf>
    <xf numFmtId="0" fontId="4" fillId="0" borderId="0" xfId="3" applyFont="1"/>
    <xf numFmtId="0" fontId="6" fillId="0" borderId="0" xfId="0" applyFont="1" applyAlignment="1"/>
    <xf numFmtId="49" fontId="4" fillId="0" borderId="0" xfId="8" applyNumberFormat="1" applyFont="1" applyAlignment="1">
      <alignment horizontal="center"/>
    </xf>
    <xf numFmtId="0" fontId="9" fillId="0" borderId="0" xfId="0" applyFont="1" applyAlignment="1"/>
    <xf numFmtId="0" fontId="9" fillId="0" borderId="0" xfId="3" applyFont="1"/>
    <xf numFmtId="0" fontId="9" fillId="0" borderId="0" xfId="15" applyFont="1" applyAlignment="1">
      <alignment horizontal="center"/>
    </xf>
    <xf numFmtId="49" fontId="4" fillId="0" borderId="0" xfId="13" applyNumberFormat="1" applyFont="1" applyAlignment="1">
      <alignment horizontal="right"/>
    </xf>
    <xf numFmtId="0" fontId="13" fillId="0" borderId="0" xfId="3" applyFont="1"/>
    <xf numFmtId="0" fontId="4" fillId="0" borderId="0" xfId="3" applyFont="1" applyAlignment="1">
      <alignment horizontal="right"/>
    </xf>
    <xf numFmtId="49" fontId="4" fillId="0" borderId="0" xfId="8" applyNumberFormat="1" applyFont="1" applyFill="1" applyAlignment="1"/>
    <xf numFmtId="0" fontId="4" fillId="0" borderId="0" xfId="0" applyFont="1" applyAlignment="1"/>
    <xf numFmtId="0" fontId="4" fillId="0" borderId="0" xfId="4" applyNumberFormat="1" applyFont="1" applyAlignment="1">
      <alignment horizontal="right"/>
    </xf>
    <xf numFmtId="164" fontId="4" fillId="0" borderId="0" xfId="7" applyFont="1" applyAlignment="1">
      <alignment horizontal="center" wrapText="1"/>
    </xf>
    <xf numFmtId="0" fontId="8" fillId="0" borderId="0" xfId="3" applyFont="1" applyFill="1"/>
    <xf numFmtId="0" fontId="4" fillId="0" borderId="0" xfId="3" applyFont="1" applyAlignment="1"/>
    <xf numFmtId="0" fontId="4" fillId="0" borderId="0" xfId="0" applyFont="1" applyFill="1" applyBorder="1" applyAlignment="1"/>
    <xf numFmtId="3" fontId="4" fillId="0" borderId="0" xfId="3" applyNumberFormat="1" applyFont="1"/>
    <xf numFmtId="0" fontId="4" fillId="0" borderId="0" xfId="0" applyFont="1" applyBorder="1" applyAlignment="1"/>
    <xf numFmtId="0" fontId="4" fillId="0" borderId="0" xfId="0" applyFont="1" applyFill="1" applyAlignment="1"/>
    <xf numFmtId="0" fontId="22" fillId="0" borderId="0" xfId="1" applyFont="1" applyFill="1" applyAlignment="1">
      <alignment horizontal="center"/>
    </xf>
    <xf numFmtId="0" fontId="6" fillId="0" borderId="0" xfId="0" applyFont="1" applyAlignment="1">
      <alignment horizontal="center" wrapText="1"/>
    </xf>
    <xf numFmtId="3" fontId="6" fillId="0" borderId="0" xfId="0" applyNumberFormat="1" applyFont="1" applyAlignment="1"/>
    <xf numFmtId="0" fontId="4" fillId="0" borderId="0" xfId="0" applyFont="1" applyAlignment="1">
      <alignment wrapText="1"/>
    </xf>
    <xf numFmtId="0" fontId="6" fillId="0" borderId="0" xfId="0" applyFont="1"/>
    <xf numFmtId="0" fontId="4" fillId="0" borderId="0" xfId="7" applyNumberFormat="1" applyFont="1" applyAlignment="1">
      <alignment horizontal="right" wrapText="1"/>
    </xf>
    <xf numFmtId="49" fontId="4" fillId="0" borderId="0" xfId="13" applyNumberFormat="1" applyFont="1" applyAlignment="1">
      <alignment horizontal="center" wrapText="1"/>
    </xf>
    <xf numFmtId="49" fontId="4" fillId="0" borderId="0" xfId="13" applyNumberFormat="1" applyFont="1" applyAlignment="1"/>
    <xf numFmtId="169" fontId="4" fillId="0" borderId="0" xfId="7" applyNumberFormat="1" applyFont="1" applyAlignment="1">
      <alignment wrapText="1"/>
    </xf>
    <xf numFmtId="170" fontId="4" fillId="0" borderId="0" xfId="7" applyNumberFormat="1" applyFont="1" applyAlignment="1">
      <alignment wrapText="1"/>
    </xf>
    <xf numFmtId="170" fontId="4" fillId="0" borderId="0" xfId="7" applyNumberFormat="1" applyFont="1" applyFill="1" applyAlignment="1">
      <alignment wrapText="1"/>
    </xf>
    <xf numFmtId="165" fontId="4" fillId="0" borderId="0" xfId="7" applyNumberFormat="1" applyFont="1" applyFill="1" applyAlignment="1">
      <alignment wrapText="1"/>
    </xf>
    <xf numFmtId="3" fontId="4" fillId="0" borderId="0" xfId="7" applyNumberFormat="1" applyFont="1" applyFill="1" applyAlignment="1">
      <alignment horizontal="right" wrapText="1"/>
    </xf>
    <xf numFmtId="164" fontId="4" fillId="0" borderId="0" xfId="7" applyFont="1" applyFill="1" applyAlignment="1">
      <alignment horizontal="center" wrapText="1"/>
    </xf>
    <xf numFmtId="164" fontId="4" fillId="0" borderId="0" xfId="7" applyFont="1" applyAlignment="1">
      <alignment horizontal="left"/>
    </xf>
    <xf numFmtId="164" fontId="4" fillId="0" borderId="0" xfId="7" applyFont="1" applyAlignment="1">
      <alignment horizontal="left" wrapText="1"/>
    </xf>
    <xf numFmtId="164" fontId="4" fillId="0" borderId="0" xfId="7" applyFont="1" applyAlignment="1"/>
    <xf numFmtId="164" fontId="25" fillId="0" borderId="0" xfId="7" applyFont="1" applyFill="1" applyAlignment="1">
      <alignment wrapText="1"/>
    </xf>
    <xf numFmtId="164" fontId="25" fillId="0" borderId="0" xfId="7" applyFont="1" applyAlignment="1"/>
    <xf numFmtId="3" fontId="25" fillId="0" borderId="0" xfId="7" applyNumberFormat="1" applyFont="1" applyAlignment="1">
      <alignment wrapText="1"/>
    </xf>
    <xf numFmtId="3" fontId="25" fillId="0" borderId="0" xfId="27" applyNumberFormat="1" applyFont="1" applyBorder="1" applyAlignment="1">
      <alignment wrapText="1"/>
    </xf>
    <xf numFmtId="166" fontId="25" fillId="0" borderId="0" xfId="27" applyNumberFormat="1" applyFont="1" applyBorder="1" applyAlignment="1">
      <alignment wrapText="1"/>
    </xf>
    <xf numFmtId="167" fontId="25" fillId="0" borderId="0" xfId="27" applyNumberFormat="1" applyFont="1" applyBorder="1" applyAlignment="1">
      <alignment wrapText="1"/>
    </xf>
    <xf numFmtId="49" fontId="4" fillId="0" borderId="0" xfId="13" applyNumberFormat="1" applyFont="1" applyAlignment="1">
      <alignment horizontal="center"/>
    </xf>
    <xf numFmtId="0" fontId="11" fillId="0" borderId="0" xfId="26" applyNumberFormat="1" applyFont="1" applyAlignment="1" applyProtection="1">
      <alignment horizontal="center" wrapText="1"/>
    </xf>
    <xf numFmtId="164" fontId="4" fillId="0" borderId="0" xfId="7" applyFont="1" applyFill="1" applyAlignment="1">
      <alignment wrapText="1"/>
    </xf>
    <xf numFmtId="166" fontId="4" fillId="0" borderId="0" xfId="7" applyNumberFormat="1" applyFont="1" applyAlignment="1">
      <alignment wrapText="1"/>
    </xf>
    <xf numFmtId="167" fontId="4" fillId="0" borderId="0" xfId="7" applyNumberFormat="1" applyFont="1" applyAlignment="1">
      <alignment wrapText="1"/>
    </xf>
    <xf numFmtId="0" fontId="15" fillId="0" borderId="0" xfId="7" applyNumberFormat="1" applyFont="1" applyAlignment="1">
      <alignment horizontal="center" wrapText="1"/>
    </xf>
    <xf numFmtId="164" fontId="19" fillId="0" borderId="0" xfId="7" applyFont="1" applyFill="1" applyAlignment="1">
      <alignment horizontal="center" wrapText="1"/>
    </xf>
    <xf numFmtId="3" fontId="8" fillId="0" borderId="0" xfId="7" applyNumberFormat="1" applyFont="1" applyAlignment="1">
      <alignment wrapText="1"/>
    </xf>
    <xf numFmtId="166" fontId="8" fillId="0" borderId="0" xfId="7" applyNumberFormat="1" applyFont="1" applyAlignment="1">
      <alignment wrapText="1"/>
    </xf>
    <xf numFmtId="167" fontId="8" fillId="0" borderId="0" xfId="7" applyNumberFormat="1" applyFont="1" applyAlignment="1">
      <alignment wrapText="1"/>
    </xf>
    <xf numFmtId="164" fontId="14" fillId="0" borderId="0" xfId="7" applyFont="1" applyFill="1" applyAlignment="1">
      <alignment horizontal="center" wrapText="1"/>
    </xf>
    <xf numFmtId="164" fontId="4" fillId="0" borderId="0" xfId="7" applyFont="1" applyAlignment="1">
      <alignment wrapText="1"/>
    </xf>
    <xf numFmtId="0" fontId="11" fillId="0" borderId="0" xfId="26" applyNumberFormat="1" applyFont="1" applyBorder="1" applyAlignment="1" applyProtection="1">
      <alignment horizontal="center"/>
    </xf>
    <xf numFmtId="164" fontId="8" fillId="0" borderId="0" xfId="7" applyFont="1" applyAlignment="1"/>
    <xf numFmtId="164" fontId="25" fillId="0" borderId="0" xfId="7" applyFont="1" applyFill="1" applyAlignment="1">
      <alignment horizontal="center" wrapText="1"/>
    </xf>
    <xf numFmtId="164" fontId="27" fillId="0" borderId="0" xfId="7" applyFont="1" applyFill="1" applyAlignment="1">
      <alignment horizontal="center" wrapText="1"/>
    </xf>
    <xf numFmtId="3" fontId="4" fillId="0" borderId="0" xfId="7" applyNumberFormat="1" applyFont="1"/>
    <xf numFmtId="166" fontId="4" fillId="0" borderId="0" xfId="7" applyNumberFormat="1" applyFont="1"/>
    <xf numFmtId="167" fontId="4" fillId="0" borderId="0" xfId="7" applyNumberFormat="1" applyFont="1"/>
    <xf numFmtId="164" fontId="4" fillId="0" borderId="0" xfId="7" applyFont="1" applyBorder="1" applyAlignment="1"/>
    <xf numFmtId="3" fontId="4" fillId="0" borderId="0" xfId="7" applyNumberFormat="1" applyFont="1" applyFill="1" applyAlignment="1">
      <alignment wrapText="1"/>
    </xf>
    <xf numFmtId="164" fontId="8" fillId="0" borderId="0" xfId="7" applyFont="1" applyAlignment="1">
      <alignment wrapText="1"/>
    </xf>
    <xf numFmtId="49" fontId="4" fillId="0" borderId="0" xfId="13" applyNumberFormat="1" applyFont="1" applyFill="1" applyAlignment="1"/>
    <xf numFmtId="164" fontId="4" fillId="0" borderId="0" xfId="7" applyFont="1" applyFill="1" applyAlignment="1"/>
    <xf numFmtId="164" fontId="4" fillId="0" borderId="0" xfId="24" applyFont="1" applyFill="1" applyAlignment="1">
      <alignment horizontal="center" wrapText="1"/>
    </xf>
    <xf numFmtId="164" fontId="4" fillId="0" borderId="0" xfId="24" applyFont="1" applyFill="1" applyAlignment="1"/>
    <xf numFmtId="0" fontId="6" fillId="0" borderId="0" xfId="0" applyFont="1" applyAlignment="1">
      <alignment horizontal="center"/>
    </xf>
    <xf numFmtId="164" fontId="4" fillId="0" borderId="0" xfId="24" applyFont="1" applyAlignment="1">
      <alignment horizontal="center" wrapText="1"/>
    </xf>
    <xf numFmtId="164" fontId="4" fillId="0" borderId="0" xfId="24" applyFont="1" applyFill="1" applyAlignment="1">
      <alignment horizontal="center"/>
    </xf>
    <xf numFmtId="0" fontId="4" fillId="0" borderId="0" xfId="7" applyNumberFormat="1" applyFont="1" applyFill="1" applyAlignment="1">
      <alignment horizontal="right" wrapText="1"/>
    </xf>
    <xf numFmtId="169" fontId="4" fillId="0" borderId="0" xfId="7" applyNumberFormat="1" applyFont="1" applyFill="1" applyAlignment="1">
      <alignment wrapText="1"/>
    </xf>
    <xf numFmtId="3" fontId="8" fillId="0" borderId="0" xfId="7" applyNumberFormat="1" applyFont="1" applyFill="1" applyAlignment="1">
      <alignment wrapText="1"/>
    </xf>
    <xf numFmtId="166" fontId="8" fillId="0" borderId="0" xfId="7" applyNumberFormat="1" applyFont="1" applyFill="1" applyAlignment="1">
      <alignment wrapText="1"/>
    </xf>
    <xf numFmtId="167" fontId="8" fillId="0" borderId="0" xfId="7" applyNumberFormat="1" applyFont="1" applyFill="1" applyAlignment="1">
      <alignment wrapText="1"/>
    </xf>
    <xf numFmtId="0" fontId="11" fillId="0" borderId="0" xfId="26" applyNumberFormat="1" applyFont="1" applyFill="1" applyBorder="1" applyAlignment="1" applyProtection="1">
      <alignment horizontal="center" wrapText="1"/>
    </xf>
    <xf numFmtId="3" fontId="4" fillId="0" borderId="0" xfId="28" applyNumberFormat="1" applyFont="1" applyFill="1" applyBorder="1"/>
    <xf numFmtId="166" fontId="4" fillId="0" borderId="0" xfId="28" applyNumberFormat="1" applyFont="1" applyFill="1" applyBorder="1"/>
    <xf numFmtId="167" fontId="4" fillId="0" borderId="0" xfId="28" applyNumberFormat="1" applyFont="1" applyFill="1" applyBorder="1"/>
    <xf numFmtId="3" fontId="4" fillId="8" borderId="0" xfId="7" applyNumberFormat="1" applyFont="1" applyFill="1" applyAlignment="1">
      <alignment wrapText="1"/>
    </xf>
    <xf numFmtId="0" fontId="13" fillId="0" borderId="0" xfId="7" applyNumberFormat="1" applyFont="1" applyAlignment="1">
      <alignment horizontal="right" wrapText="1"/>
    </xf>
    <xf numFmtId="49" fontId="13" fillId="0" borderId="0" xfId="13" applyNumberFormat="1" applyFont="1" applyAlignment="1">
      <alignment horizontal="center"/>
    </xf>
    <xf numFmtId="0" fontId="13" fillId="0" borderId="0" xfId="12" applyNumberFormat="1" applyFont="1" applyAlignment="1">
      <alignment horizontal="right"/>
    </xf>
    <xf numFmtId="49" fontId="13" fillId="0" borderId="0" xfId="13" applyNumberFormat="1" applyFont="1" applyAlignment="1"/>
    <xf numFmtId="169" fontId="13" fillId="0" borderId="0" xfId="7" applyNumberFormat="1" applyFont="1" applyAlignment="1">
      <alignment wrapText="1"/>
    </xf>
    <xf numFmtId="170" fontId="13" fillId="0" borderId="0" xfId="7" applyNumberFormat="1" applyFont="1" applyAlignment="1">
      <alignment wrapText="1"/>
    </xf>
    <xf numFmtId="165" fontId="13" fillId="0" borderId="0" xfId="7" applyNumberFormat="1" applyFont="1" applyFill="1" applyAlignment="1">
      <alignment wrapText="1"/>
    </xf>
    <xf numFmtId="3" fontId="13" fillId="0" borderId="0" xfId="7" applyNumberFormat="1" applyFont="1" applyFill="1" applyAlignment="1">
      <alignment horizontal="right" wrapText="1"/>
    </xf>
    <xf numFmtId="164" fontId="13" fillId="0" borderId="0" xfId="7" applyFont="1" applyFill="1" applyAlignment="1">
      <alignment horizontal="center" wrapText="1"/>
    </xf>
    <xf numFmtId="164" fontId="13" fillId="0" borderId="0" xfId="7" applyFont="1" applyAlignment="1"/>
    <xf numFmtId="164" fontId="13" fillId="0" borderId="0" xfId="7" applyFont="1" applyAlignment="1">
      <alignment wrapText="1"/>
    </xf>
    <xf numFmtId="164" fontId="13" fillId="0" borderId="0" xfId="7" applyFont="1" applyAlignment="1">
      <alignment horizontal="left"/>
    </xf>
    <xf numFmtId="3" fontId="13" fillId="0" borderId="0" xfId="7" applyNumberFormat="1" applyFont="1" applyAlignment="1">
      <alignment wrapText="1"/>
    </xf>
    <xf numFmtId="166" fontId="13" fillId="0" borderId="0" xfId="7" applyNumberFormat="1" applyFont="1" applyAlignment="1">
      <alignment wrapText="1"/>
    </xf>
    <xf numFmtId="167" fontId="13" fillId="0" borderId="0" xfId="7" applyNumberFormat="1" applyFont="1" applyAlignment="1">
      <alignment wrapText="1"/>
    </xf>
    <xf numFmtId="164" fontId="24" fillId="0" borderId="0" xfId="7" applyFont="1" applyFill="1" applyAlignment="1">
      <alignment horizontal="center" wrapText="1"/>
    </xf>
    <xf numFmtId="3" fontId="4" fillId="0" borderId="0" xfId="7" applyNumberFormat="1" applyFont="1" applyBorder="1"/>
    <xf numFmtId="164" fontId="8" fillId="0" borderId="0" xfId="7" applyFont="1" applyFill="1" applyAlignment="1"/>
    <xf numFmtId="0" fontId="4" fillId="0" borderId="0" xfId="13" applyFont="1" applyAlignment="1">
      <alignment horizontal="right"/>
    </xf>
    <xf numFmtId="164" fontId="4" fillId="0" borderId="0" xfId="12" applyFont="1" applyFill="1" applyAlignment="1">
      <alignment horizontal="center"/>
    </xf>
    <xf numFmtId="164" fontId="4" fillId="0" borderId="0" xfId="12" applyFont="1" applyFill="1" applyAlignment="1"/>
    <xf numFmtId="3" fontId="8" fillId="8" borderId="0" xfId="7" applyNumberFormat="1" applyFont="1" applyFill="1" applyAlignment="1">
      <alignment wrapText="1"/>
    </xf>
    <xf numFmtId="3" fontId="4" fillId="0" borderId="0" xfId="7" applyNumberFormat="1" applyFont="1" applyFill="1"/>
    <xf numFmtId="166" fontId="4" fillId="0" borderId="0" xfId="7" applyNumberFormat="1" applyFont="1" applyFill="1"/>
    <xf numFmtId="167" fontId="4" fillId="0" borderId="0" xfId="7" applyNumberFormat="1" applyFont="1" applyFill="1"/>
    <xf numFmtId="3" fontId="8" fillId="9" borderId="0" xfId="7" applyNumberFormat="1" applyFont="1" applyFill="1" applyAlignment="1">
      <alignment wrapText="1"/>
    </xf>
    <xf numFmtId="166" fontId="8" fillId="9" borderId="0" xfId="7" applyNumberFormat="1" applyFont="1" applyFill="1" applyAlignment="1">
      <alignment wrapText="1"/>
    </xf>
    <xf numFmtId="167" fontId="8" fillId="9" borderId="0" xfId="7" applyNumberFormat="1" applyFont="1" applyFill="1" applyAlignment="1">
      <alignment wrapText="1"/>
    </xf>
    <xf numFmtId="166" fontId="8" fillId="8" borderId="0" xfId="7" applyNumberFormat="1" applyFont="1" applyFill="1" applyAlignment="1">
      <alignment wrapText="1"/>
    </xf>
    <xf numFmtId="167" fontId="8" fillId="8" borderId="0" xfId="7" applyNumberFormat="1" applyFont="1" applyFill="1" applyAlignment="1">
      <alignment wrapText="1"/>
    </xf>
    <xf numFmtId="3" fontId="4" fillId="0" borderId="0" xfId="7" applyNumberFormat="1" applyFont="1" applyFill="1" applyAlignment="1">
      <alignment horizontal="right"/>
    </xf>
    <xf numFmtId="166" fontId="4" fillId="0" borderId="0" xfId="7" applyNumberFormat="1" applyFont="1" applyFill="1" applyAlignment="1">
      <alignment horizontal="right"/>
    </xf>
    <xf numFmtId="167" fontId="4" fillId="0" borderId="0" xfId="7" applyNumberFormat="1" applyFont="1" applyFill="1" applyAlignment="1">
      <alignment horizontal="right"/>
    </xf>
    <xf numFmtId="3" fontId="18" fillId="0" borderId="0" xfId="7" applyNumberFormat="1" applyFont="1" applyAlignment="1">
      <alignment wrapText="1"/>
    </xf>
    <xf numFmtId="166" fontId="18" fillId="0" borderId="0" xfId="7" applyNumberFormat="1" applyFont="1" applyAlignment="1">
      <alignment wrapText="1"/>
    </xf>
    <xf numFmtId="167" fontId="18" fillId="0" borderId="0" xfId="7" applyNumberFormat="1" applyFont="1" applyAlignment="1">
      <alignment wrapText="1"/>
    </xf>
    <xf numFmtId="166" fontId="4" fillId="0" borderId="0" xfId="7" applyNumberFormat="1" applyFont="1" applyFill="1" applyAlignment="1">
      <alignment wrapText="1"/>
    </xf>
    <xf numFmtId="167" fontId="4" fillId="0" borderId="0" xfId="7" applyNumberFormat="1" applyFont="1" applyFill="1" applyAlignment="1">
      <alignment wrapText="1"/>
    </xf>
    <xf numFmtId="0" fontId="6" fillId="0" borderId="0" xfId="0" applyNumberFormat="1" applyFont="1" applyAlignment="1"/>
    <xf numFmtId="49" fontId="6" fillId="0" borderId="0" xfId="8" applyNumberFormat="1" applyFont="1" applyAlignment="1"/>
    <xf numFmtId="164" fontId="6" fillId="0" borderId="0" xfId="24" applyFont="1" applyAlignment="1"/>
    <xf numFmtId="169" fontId="6" fillId="0" borderId="0" xfId="0" applyNumberFormat="1" applyFont="1" applyAlignment="1"/>
    <xf numFmtId="170" fontId="6" fillId="0" borderId="0" xfId="0" applyNumberFormat="1" applyFont="1" applyAlignment="1"/>
    <xf numFmtId="170" fontId="6" fillId="0" borderId="0" xfId="0" applyNumberFormat="1" applyFont="1" applyFill="1" applyAlignment="1"/>
    <xf numFmtId="165" fontId="6" fillId="0" borderId="0" xfId="0" applyNumberFormat="1" applyFont="1" applyFill="1" applyAlignment="1"/>
    <xf numFmtId="3" fontId="6" fillId="0" borderId="0" xfId="0" applyNumberFormat="1" applyFont="1" applyFill="1" applyAlignment="1">
      <alignment horizontal="right"/>
    </xf>
    <xf numFmtId="0" fontId="6" fillId="0" borderId="0" xfId="0" applyFont="1" applyFill="1" applyAlignment="1">
      <alignment horizontal="center"/>
    </xf>
    <xf numFmtId="0" fontId="6" fillId="0" borderId="0" xfId="0" applyFont="1" applyFill="1" applyAlignment="1">
      <alignment horizontal="left"/>
    </xf>
    <xf numFmtId="0" fontId="6" fillId="0" borderId="0" xfId="0" applyFont="1" applyFill="1" applyAlignment="1">
      <alignment wrapText="1"/>
    </xf>
    <xf numFmtId="3" fontId="6" fillId="0" borderId="0" xfId="0" applyNumberFormat="1" applyFont="1" applyAlignment="1">
      <alignment wrapText="1"/>
    </xf>
    <xf numFmtId="0" fontId="4" fillId="0" borderId="0" xfId="0" applyNumberFormat="1" applyFont="1" applyAlignment="1">
      <alignment horizontal="right"/>
    </xf>
    <xf numFmtId="0" fontId="28" fillId="0" borderId="0" xfId="0" applyNumberFormat="1" applyFont="1" applyAlignment="1">
      <alignment horizontal="center"/>
    </xf>
    <xf numFmtId="0" fontId="6" fillId="0" borderId="0" xfId="0" applyFont="1" applyFill="1" applyAlignment="1"/>
    <xf numFmtId="0" fontId="28" fillId="0" borderId="0" xfId="0" applyFont="1" applyAlignment="1"/>
    <xf numFmtId="164" fontId="6" fillId="0" borderId="0" xfId="24" applyFont="1" applyFill="1" applyAlignment="1">
      <alignment horizontal="center"/>
    </xf>
    <xf numFmtId="0" fontId="11" fillId="0" borderId="0" xfId="26" applyNumberFormat="1" applyFont="1" applyAlignment="1" applyProtection="1">
      <alignment horizontal="center"/>
    </xf>
    <xf numFmtId="0" fontId="29" fillId="0" borderId="0" xfId="0" applyFont="1" applyFill="1" applyAlignment="1">
      <alignment horizontal="center"/>
    </xf>
    <xf numFmtId="0" fontId="4" fillId="0" borderId="0" xfId="8" applyFont="1" applyAlignment="1">
      <alignment horizontal="right"/>
    </xf>
    <xf numFmtId="166" fontId="6" fillId="0" borderId="0" xfId="0" applyNumberFormat="1" applyFont="1" applyAlignment="1"/>
    <xf numFmtId="167" fontId="6" fillId="0" borderId="0" xfId="0" applyNumberFormat="1" applyFont="1" applyAlignment="1"/>
    <xf numFmtId="0" fontId="4" fillId="0" borderId="0" xfId="8" applyFont="1" applyAlignment="1"/>
    <xf numFmtId="0" fontId="30" fillId="0" borderId="0" xfId="26" applyNumberFormat="1" applyFont="1" applyAlignment="1" applyProtection="1">
      <alignment horizontal="center"/>
    </xf>
    <xf numFmtId="3" fontId="6" fillId="0" borderId="0" xfId="0" applyNumberFormat="1" applyFont="1" applyFill="1" applyAlignment="1"/>
    <xf numFmtId="3" fontId="6" fillId="11" borderId="0" xfId="0" applyNumberFormat="1" applyFont="1" applyFill="1" applyAlignment="1"/>
    <xf numFmtId="169" fontId="6" fillId="0" borderId="0" xfId="0" applyNumberFormat="1" applyFont="1" applyFill="1" applyAlignment="1"/>
    <xf numFmtId="0" fontId="31" fillId="0" borderId="0" xfId="0" applyFont="1" applyFill="1" applyAlignment="1">
      <alignment horizontal="center"/>
    </xf>
    <xf numFmtId="0" fontId="28" fillId="12" borderId="0" xfId="0" applyFont="1" applyFill="1" applyAlignment="1"/>
    <xf numFmtId="169" fontId="6" fillId="12" borderId="0" xfId="0" applyNumberFormat="1" applyFont="1" applyFill="1" applyAlignment="1"/>
    <xf numFmtId="170" fontId="6" fillId="12" borderId="0" xfId="0" applyNumberFormat="1" applyFont="1" applyFill="1" applyAlignment="1"/>
    <xf numFmtId="0" fontId="28" fillId="0" borderId="0" xfId="0" applyFont="1" applyFill="1" applyAlignment="1"/>
    <xf numFmtId="167" fontId="28" fillId="0" borderId="0" xfId="0" applyNumberFormat="1" applyFont="1" applyFill="1" applyAlignment="1"/>
    <xf numFmtId="3" fontId="28" fillId="0" borderId="0" xfId="0" applyNumberFormat="1" applyFont="1" applyFill="1" applyAlignment="1"/>
    <xf numFmtId="0" fontId="4" fillId="0" borderId="0" xfId="8" applyFont="1" applyFill="1" applyAlignment="1"/>
    <xf numFmtId="3" fontId="28" fillId="0" borderId="0" xfId="0" applyNumberFormat="1" applyFont="1" applyAlignment="1"/>
    <xf numFmtId="0" fontId="28" fillId="11" borderId="0" xfId="0" applyFont="1" applyFill="1" applyAlignment="1"/>
    <xf numFmtId="3" fontId="6" fillId="8" borderId="0" xfId="0" applyNumberFormat="1" applyFont="1" applyFill="1" applyAlignment="1"/>
    <xf numFmtId="0" fontId="28" fillId="8" borderId="0" xfId="0" applyFont="1" applyFill="1" applyAlignment="1"/>
    <xf numFmtId="0" fontId="6" fillId="0" borderId="0" xfId="0" applyNumberFormat="1" applyFont="1" applyAlignment="1">
      <alignment horizontal="center"/>
    </xf>
    <xf numFmtId="3" fontId="4" fillId="0" borderId="0" xfId="29" applyNumberFormat="1" applyFont="1" applyAlignment="1"/>
    <xf numFmtId="3" fontId="4" fillId="0" borderId="0" xfId="29" applyNumberFormat="1" applyFont="1" applyFill="1" applyAlignment="1"/>
    <xf numFmtId="3" fontId="14" fillId="0" borderId="0" xfId="29" applyNumberFormat="1" applyFont="1" applyBorder="1" applyAlignment="1"/>
    <xf numFmtId="0" fontId="30" fillId="0" borderId="0" xfId="26" applyNumberFormat="1" applyFont="1" applyBorder="1" applyAlignment="1" applyProtection="1">
      <alignment horizontal="center"/>
    </xf>
    <xf numFmtId="3" fontId="4" fillId="0" borderId="0" xfId="29" applyNumberFormat="1" applyFont="1" applyBorder="1" applyAlignment="1"/>
    <xf numFmtId="0" fontId="28" fillId="0" borderId="0" xfId="0" applyFont="1" applyAlignment="1">
      <alignment horizontal="center"/>
    </xf>
    <xf numFmtId="3" fontId="32" fillId="0" borderId="0" xfId="0" applyNumberFormat="1" applyFont="1" applyAlignment="1"/>
    <xf numFmtId="0" fontId="4" fillId="0" borderId="0" xfId="18" applyFont="1" applyAlignment="1"/>
    <xf numFmtId="0" fontId="6" fillId="11" borderId="0" xfId="0" applyFont="1" applyFill="1" applyAlignment="1"/>
    <xf numFmtId="3" fontId="4" fillId="0" borderId="0" xfId="30" applyNumberFormat="1" applyFont="1" applyBorder="1" applyAlignment="1"/>
    <xf numFmtId="166" fontId="4" fillId="0" borderId="0" xfId="30" applyNumberFormat="1" applyFont="1" applyFill="1" applyBorder="1" applyAlignment="1"/>
    <xf numFmtId="167" fontId="4" fillId="0" borderId="0" xfId="30" applyNumberFormat="1" applyFont="1" applyFill="1" applyBorder="1" applyAlignment="1"/>
    <xf numFmtId="3" fontId="4" fillId="0" borderId="0" xfId="30" applyNumberFormat="1" applyFont="1" applyFill="1" applyBorder="1" applyAlignment="1"/>
    <xf numFmtId="3" fontId="28" fillId="8" borderId="0" xfId="0" applyNumberFormat="1" applyFont="1" applyFill="1" applyAlignment="1"/>
    <xf numFmtId="0" fontId="6" fillId="8" borderId="0" xfId="0" applyFont="1" applyFill="1" applyAlignment="1"/>
    <xf numFmtId="3" fontId="4" fillId="0" borderId="0" xfId="30" applyNumberFormat="1" applyFont="1" applyAlignment="1"/>
    <xf numFmtId="166" fontId="4" fillId="0" borderId="0" xfId="30" applyNumberFormat="1" applyFont="1" applyFill="1" applyAlignment="1"/>
    <xf numFmtId="167" fontId="4" fillId="0" borderId="0" xfId="30" applyNumberFormat="1" applyFont="1" applyFill="1" applyAlignment="1"/>
    <xf numFmtId="3" fontId="4" fillId="0" borderId="0" xfId="30" applyNumberFormat="1" applyFont="1" applyFill="1" applyAlignment="1"/>
    <xf numFmtId="3" fontId="4" fillId="8" borderId="0" xfId="30" applyNumberFormat="1" applyFont="1" applyFill="1" applyAlignment="1"/>
    <xf numFmtId="49" fontId="4" fillId="0" borderId="0" xfId="31" applyNumberFormat="1" applyFont="1" applyAlignment="1"/>
    <xf numFmtId="0" fontId="4" fillId="0" borderId="0" xfId="31" applyFont="1" applyAlignment="1"/>
    <xf numFmtId="166" fontId="6" fillId="0" borderId="0" xfId="0" applyNumberFormat="1" applyFont="1" applyFill="1" applyAlignment="1"/>
    <xf numFmtId="167" fontId="6" fillId="0" borderId="0" xfId="0" applyNumberFormat="1" applyFont="1" applyFill="1" applyAlignment="1"/>
    <xf numFmtId="0" fontId="33" fillId="0" borderId="0" xfId="0" applyFont="1" applyFill="1" applyAlignment="1">
      <alignment horizontal="center"/>
    </xf>
    <xf numFmtId="0" fontId="4" fillId="0" borderId="0" xfId="8" applyFont="1" applyAlignment="1">
      <alignment horizontal="center"/>
    </xf>
    <xf numFmtId="0" fontId="34" fillId="0" borderId="0" xfId="0" applyFont="1" applyFill="1" applyAlignment="1">
      <alignment horizontal="center"/>
    </xf>
    <xf numFmtId="0" fontId="35" fillId="0" borderId="0" xfId="26" applyNumberFormat="1" applyFont="1" applyAlignment="1" applyProtection="1">
      <alignment horizontal="center"/>
    </xf>
    <xf numFmtId="3" fontId="6" fillId="0" borderId="0" xfId="0" applyNumberFormat="1" applyFont="1" applyBorder="1" applyAlignment="1">
      <alignment horizontal="right"/>
    </xf>
    <xf numFmtId="166" fontId="6" fillId="0" borderId="0" xfId="0" applyNumberFormat="1" applyFont="1" applyBorder="1" applyAlignment="1">
      <alignment horizontal="right"/>
    </xf>
    <xf numFmtId="167" fontId="6" fillId="0" borderId="0" xfId="0" applyNumberFormat="1" applyFont="1" applyBorder="1" applyAlignment="1">
      <alignment horizontal="right"/>
    </xf>
    <xf numFmtId="0" fontId="11" fillId="0" borderId="0" xfId="26" applyNumberFormat="1" applyFont="1" applyFill="1" applyAlignment="1" applyProtection="1">
      <alignment horizontal="center"/>
    </xf>
    <xf numFmtId="165" fontId="36" fillId="0" borderId="0" xfId="0" applyNumberFormat="1" applyFont="1" applyFill="1" applyAlignment="1"/>
    <xf numFmtId="3" fontId="28" fillId="13" borderId="0" xfId="0" applyNumberFormat="1" applyFont="1" applyFill="1" applyAlignment="1"/>
    <xf numFmtId="0" fontId="28" fillId="13" borderId="0" xfId="0" applyFont="1" applyFill="1" applyAlignment="1"/>
    <xf numFmtId="166" fontId="28" fillId="0" borderId="0" xfId="0" applyNumberFormat="1" applyFont="1" applyFill="1" applyAlignment="1"/>
    <xf numFmtId="0" fontId="6" fillId="0" borderId="0" xfId="0" applyNumberFormat="1" applyFont="1" applyBorder="1" applyAlignment="1"/>
    <xf numFmtId="49" fontId="4" fillId="0" borderId="0" xfId="8" applyNumberFormat="1" applyFont="1" applyBorder="1" applyAlignment="1"/>
    <xf numFmtId="0" fontId="4" fillId="0" borderId="0" xfId="8" applyFont="1" applyBorder="1" applyAlignment="1"/>
    <xf numFmtId="169" fontId="6" fillId="0" borderId="0" xfId="0" applyNumberFormat="1" applyFont="1" applyBorder="1" applyAlignment="1"/>
    <xf numFmtId="170" fontId="6" fillId="0" borderId="0" xfId="0" applyNumberFormat="1" applyFont="1" applyBorder="1" applyAlignment="1"/>
    <xf numFmtId="170" fontId="6" fillId="0" borderId="0" xfId="0" applyNumberFormat="1" applyFont="1" applyFill="1" applyBorder="1" applyAlignment="1"/>
    <xf numFmtId="165" fontId="6" fillId="0" borderId="0" xfId="0" applyNumberFormat="1" applyFont="1" applyFill="1" applyBorder="1" applyAlignment="1"/>
    <xf numFmtId="3" fontId="6" fillId="0" borderId="0" xfId="0" applyNumberFormat="1" applyFont="1" applyFill="1" applyBorder="1" applyAlignment="1">
      <alignment horizontal="right"/>
    </xf>
    <xf numFmtId="0" fontId="6" fillId="0" borderId="0" xfId="0" applyFont="1" applyFill="1" applyBorder="1" applyAlignment="1">
      <alignment horizontal="center"/>
    </xf>
    <xf numFmtId="0" fontId="6" fillId="0" borderId="0" xfId="0" applyFont="1" applyFill="1" applyBorder="1" applyAlignment="1">
      <alignment horizontal="left"/>
    </xf>
    <xf numFmtId="0" fontId="6" fillId="0" borderId="0" xfId="0" applyFont="1" applyBorder="1" applyAlignment="1"/>
    <xf numFmtId="0" fontId="6" fillId="0" borderId="0" xfId="0" applyFont="1" applyFill="1" applyBorder="1" applyAlignment="1"/>
    <xf numFmtId="3" fontId="6" fillId="0" borderId="0" xfId="0" applyNumberFormat="1" applyFont="1" applyBorder="1" applyAlignment="1"/>
    <xf numFmtId="0" fontId="28" fillId="0" borderId="0" xfId="0" applyFont="1" applyBorder="1" applyAlignment="1"/>
    <xf numFmtId="0" fontId="33" fillId="0" borderId="0" xfId="0" applyNumberFormat="1" applyFont="1" applyBorder="1" applyAlignment="1">
      <alignment horizontal="center"/>
    </xf>
    <xf numFmtId="3" fontId="4" fillId="0" borderId="0" xfId="0" applyNumberFormat="1" applyFont="1" applyBorder="1" applyAlignment="1">
      <alignment horizontal="right"/>
    </xf>
    <xf numFmtId="166" fontId="4" fillId="0" borderId="0" xfId="0" applyNumberFormat="1" applyFont="1" applyBorder="1" applyAlignment="1">
      <alignment horizontal="right"/>
    </xf>
    <xf numFmtId="167" fontId="4" fillId="0" borderId="0" xfId="0" applyNumberFormat="1" applyFont="1" applyBorder="1" applyAlignment="1">
      <alignment horizontal="right"/>
    </xf>
    <xf numFmtId="0" fontId="6" fillId="0" borderId="0" xfId="0" applyFont="1" applyBorder="1" applyAlignment="1">
      <alignment horizontal="center"/>
    </xf>
    <xf numFmtId="0" fontId="29" fillId="0" borderId="0" xfId="0" applyFont="1" applyFill="1" applyBorder="1" applyAlignment="1">
      <alignment horizontal="center"/>
    </xf>
    <xf numFmtId="0" fontId="4" fillId="0" borderId="0" xfId="8" applyFont="1" applyBorder="1"/>
    <xf numFmtId="49" fontId="4" fillId="0" borderId="0" xfId="8" applyNumberFormat="1" applyFont="1" applyBorder="1"/>
    <xf numFmtId="0" fontId="28" fillId="0" borderId="0" xfId="0" applyFont="1" applyBorder="1" applyAlignment="1">
      <alignment wrapText="1"/>
    </xf>
    <xf numFmtId="0" fontId="31" fillId="0" borderId="0" xfId="0" applyFont="1" applyFill="1" applyBorder="1" applyAlignment="1">
      <alignment horizontal="center"/>
    </xf>
    <xf numFmtId="0" fontId="11" fillId="0" borderId="0" xfId="26" applyNumberFormat="1" applyFont="1" applyBorder="1" applyAlignment="1" applyProtection="1">
      <alignment horizontal="center" wrapText="1"/>
    </xf>
    <xf numFmtId="0" fontId="31" fillId="0" borderId="0" xfId="0" applyNumberFormat="1" applyFont="1" applyBorder="1" applyAlignment="1">
      <alignment horizontal="center"/>
    </xf>
    <xf numFmtId="3" fontId="6" fillId="0" borderId="0" xfId="0" applyNumberFormat="1" applyFont="1" applyFill="1" applyBorder="1" applyAlignment="1"/>
    <xf numFmtId="0" fontId="28" fillId="0" borderId="0" xfId="0" applyFont="1" applyFill="1" applyBorder="1" applyAlignment="1">
      <alignment wrapText="1"/>
    </xf>
    <xf numFmtId="0" fontId="4" fillId="0" borderId="0" xfId="8" applyFont="1"/>
    <xf numFmtId="49" fontId="4" fillId="0" borderId="0" xfId="8" applyNumberFormat="1" applyFont="1"/>
    <xf numFmtId="166" fontId="6" fillId="0" borderId="0" xfId="0" applyNumberFormat="1" applyFont="1" applyBorder="1" applyAlignment="1"/>
    <xf numFmtId="167" fontId="6" fillId="0" borderId="0" xfId="0" applyNumberFormat="1" applyFont="1" applyBorder="1" applyAlignment="1"/>
    <xf numFmtId="3" fontId="4" fillId="0" borderId="0" xfId="0" applyNumberFormat="1" applyFont="1" applyFill="1" applyBorder="1" applyAlignment="1">
      <alignment horizontal="right"/>
    </xf>
    <xf numFmtId="166" fontId="4" fillId="0" borderId="0" xfId="0" applyNumberFormat="1" applyFont="1" applyFill="1" applyBorder="1" applyAlignment="1">
      <alignment horizontal="right"/>
    </xf>
    <xf numFmtId="167" fontId="4" fillId="0" borderId="0" xfId="0" applyNumberFormat="1" applyFont="1" applyFill="1" applyBorder="1" applyAlignment="1">
      <alignment horizontal="right"/>
    </xf>
    <xf numFmtId="166" fontId="6" fillId="0" borderId="0" xfId="0" applyNumberFormat="1" applyFont="1" applyFill="1" applyBorder="1" applyAlignment="1"/>
    <xf numFmtId="167" fontId="6" fillId="0" borderId="0" xfId="0" applyNumberFormat="1" applyFont="1" applyFill="1" applyBorder="1" applyAlignment="1"/>
    <xf numFmtId="0" fontId="28" fillId="0" borderId="0" xfId="0" applyFont="1" applyAlignment="1">
      <alignment wrapText="1"/>
    </xf>
    <xf numFmtId="0" fontId="4" fillId="0" borderId="0" xfId="0" applyFont="1" applyFill="1" applyBorder="1" applyAlignment="1">
      <alignment horizontal="center"/>
    </xf>
    <xf numFmtId="0" fontId="4" fillId="0" borderId="0" xfId="0" applyFont="1" applyFill="1" applyAlignment="1">
      <alignment horizontal="left"/>
    </xf>
    <xf numFmtId="0" fontId="4" fillId="0" borderId="0" xfId="18" applyFont="1"/>
    <xf numFmtId="0" fontId="6" fillId="0" borderId="0" xfId="18" applyFont="1"/>
    <xf numFmtId="0" fontId="6" fillId="0" borderId="0" xfId="18" applyFont="1" applyAlignment="1"/>
    <xf numFmtId="0" fontId="4" fillId="0" borderId="0" xfId="8" applyFont="1" applyFill="1"/>
    <xf numFmtId="0" fontId="6" fillId="8" borderId="0" xfId="0" applyFont="1" applyFill="1" applyAlignment="1">
      <alignment wrapText="1"/>
    </xf>
    <xf numFmtId="0" fontId="6" fillId="0" borderId="0" xfId="0" applyFont="1" applyFill="1" applyAlignment="1">
      <alignment horizontal="center" wrapText="1"/>
    </xf>
    <xf numFmtId="0" fontId="7" fillId="0" borderId="0" xfId="18"/>
    <xf numFmtId="171" fontId="4" fillId="0" borderId="0" xfId="0" applyNumberFormat="1" applyFont="1" applyBorder="1" applyAlignment="1">
      <alignment horizontal="left"/>
    </xf>
    <xf numFmtId="0" fontId="6" fillId="0" borderId="0" xfId="0" applyFont="1" applyAlignment="1">
      <alignment wrapText="1"/>
    </xf>
    <xf numFmtId="0" fontId="37" fillId="0" borderId="0" xfId="26" applyNumberFormat="1" applyFont="1" applyAlignment="1" applyProtection="1">
      <alignment horizontal="center"/>
    </xf>
    <xf numFmtId="0" fontId="6" fillId="0" borderId="0" xfId="18" applyFont="1" applyAlignment="1">
      <alignment wrapText="1"/>
    </xf>
    <xf numFmtId="166" fontId="6" fillId="0" borderId="0" xfId="18" applyNumberFormat="1" applyFont="1" applyAlignment="1">
      <alignment wrapText="1"/>
    </xf>
    <xf numFmtId="167" fontId="6" fillId="0" borderId="0" xfId="18" applyNumberFormat="1" applyFont="1"/>
    <xf numFmtId="0" fontId="6" fillId="0" borderId="0" xfId="0" applyNumberFormat="1" applyFont="1" applyBorder="1" applyAlignment="1">
      <alignment horizontal="center"/>
    </xf>
    <xf numFmtId="0" fontId="6" fillId="3" borderId="0" xfId="0" applyFont="1" applyFill="1" applyBorder="1" applyAlignment="1">
      <alignment horizontal="left"/>
    </xf>
    <xf numFmtId="169" fontId="6" fillId="0" borderId="0" xfId="0" applyNumberFormat="1" applyFont="1" applyFill="1" applyBorder="1" applyAlignment="1"/>
    <xf numFmtId="0" fontId="6" fillId="0" borderId="0" xfId="0" applyNumberFormat="1" applyFont="1" applyBorder="1" applyAlignment="1">
      <alignment horizontal="left"/>
    </xf>
    <xf numFmtId="0" fontId="36" fillId="0" borderId="0" xfId="0" applyFont="1" applyFill="1" applyBorder="1" applyAlignment="1"/>
    <xf numFmtId="0" fontId="6" fillId="0" borderId="0" xfId="0" applyNumberFormat="1" applyFont="1" applyFill="1" applyBorder="1" applyAlignment="1">
      <alignment horizontal="center"/>
    </xf>
    <xf numFmtId="3" fontId="4" fillId="0" borderId="0" xfId="32" applyNumberFormat="1" applyFont="1" applyAlignment="1">
      <alignment horizontal="right"/>
    </xf>
    <xf numFmtId="166" fontId="4" fillId="0" borderId="0" xfId="32" applyNumberFormat="1" applyFont="1" applyBorder="1" applyAlignment="1">
      <alignment horizontal="right"/>
    </xf>
    <xf numFmtId="167" fontId="4" fillId="0" borderId="0" xfId="32" applyNumberFormat="1" applyFont="1" applyBorder="1" applyAlignment="1">
      <alignment horizontal="right"/>
    </xf>
    <xf numFmtId="3" fontId="4" fillId="0" borderId="0" xfId="32" applyNumberFormat="1" applyFont="1" applyBorder="1" applyAlignment="1">
      <alignment horizontal="right"/>
    </xf>
    <xf numFmtId="0" fontId="28" fillId="0" borderId="0" xfId="0" applyFont="1" applyAlignment="1">
      <alignment horizontal="center" wrapText="1"/>
    </xf>
    <xf numFmtId="0" fontId="11" fillId="0" borderId="0" xfId="26" applyNumberFormat="1" applyFont="1" applyFill="1" applyBorder="1" applyAlignment="1" applyProtection="1">
      <alignment horizontal="center"/>
    </xf>
    <xf numFmtId="0" fontId="38" fillId="0" borderId="0" xfId="0" applyFont="1" applyFill="1" applyBorder="1" applyAlignment="1">
      <alignment horizontal="center"/>
    </xf>
    <xf numFmtId="3" fontId="28" fillId="0" borderId="0" xfId="0" applyNumberFormat="1" applyFont="1" applyAlignment="1">
      <alignment wrapText="1"/>
    </xf>
    <xf numFmtId="0" fontId="28" fillId="8" borderId="0" xfId="0" applyFont="1" applyFill="1" applyAlignment="1">
      <alignment wrapText="1"/>
    </xf>
    <xf numFmtId="0" fontId="11" fillId="0" borderId="0" xfId="26" applyNumberFormat="1" applyFont="1" applyAlignment="1" applyProtection="1"/>
    <xf numFmtId="3" fontId="4" fillId="0" borderId="0" xfId="0" applyNumberFormat="1" applyFont="1" applyBorder="1" applyAlignment="1">
      <alignment horizontal="right" wrapText="1"/>
    </xf>
    <xf numFmtId="0" fontId="36" fillId="12" borderId="0" xfId="0" applyFont="1" applyFill="1" applyAlignment="1">
      <alignment wrapText="1"/>
    </xf>
    <xf numFmtId="3" fontId="36" fillId="12" borderId="0" xfId="0" applyNumberFormat="1" applyFont="1" applyFill="1" applyAlignment="1">
      <alignment wrapText="1"/>
    </xf>
    <xf numFmtId="0" fontId="28" fillId="12" borderId="0" xfId="0" applyFont="1" applyFill="1" applyAlignment="1">
      <alignment wrapText="1"/>
    </xf>
    <xf numFmtId="0" fontId="6" fillId="12" borderId="0" xfId="0" applyFont="1" applyFill="1" applyAlignment="1"/>
    <xf numFmtId="0" fontId="4" fillId="0" borderId="0" xfId="26" applyNumberFormat="1" applyFont="1" applyBorder="1" applyAlignment="1" applyProtection="1">
      <alignment horizontal="center"/>
    </xf>
    <xf numFmtId="3" fontId="6" fillId="0" borderId="0" xfId="33" applyNumberFormat="1" applyFont="1" applyBorder="1" applyAlignment="1">
      <alignment horizontal="center"/>
    </xf>
    <xf numFmtId="0" fontId="4" fillId="0" borderId="0" xfId="0" applyNumberFormat="1" applyFont="1" applyAlignment="1"/>
    <xf numFmtId="3" fontId="6" fillId="12" borderId="0" xfId="0" applyNumberFormat="1" applyFont="1" applyFill="1" applyBorder="1" applyAlignment="1"/>
    <xf numFmtId="0" fontId="6" fillId="0" borderId="0" xfId="26" applyNumberFormat="1" applyFont="1" applyBorder="1" applyAlignment="1" applyProtection="1">
      <alignment horizontal="center"/>
    </xf>
    <xf numFmtId="0" fontId="28" fillId="0" borderId="0" xfId="0" applyNumberFormat="1" applyFont="1" applyAlignment="1"/>
    <xf numFmtId="0" fontId="0" fillId="0" borderId="0" xfId="0" applyAlignment="1"/>
    <xf numFmtId="0" fontId="32" fillId="0" borderId="0" xfId="0" applyFont="1" applyAlignment="1"/>
    <xf numFmtId="0" fontId="26" fillId="0" borderId="0" xfId="8" applyFont="1"/>
    <xf numFmtId="0" fontId="36" fillId="0" borderId="0" xfId="0" applyFont="1" applyAlignment="1">
      <alignment horizontal="center"/>
    </xf>
    <xf numFmtId="0" fontId="36" fillId="0" borderId="0" xfId="0" applyFont="1" applyAlignment="1"/>
    <xf numFmtId="169" fontId="36" fillId="0" borderId="0" xfId="0" applyNumberFormat="1" applyFont="1" applyBorder="1" applyAlignment="1"/>
    <xf numFmtId="170" fontId="36" fillId="0" borderId="0" xfId="0" applyNumberFormat="1" applyFont="1" applyBorder="1" applyAlignment="1"/>
    <xf numFmtId="170" fontId="36" fillId="0" borderId="0" xfId="0" applyNumberFormat="1" applyFont="1" applyFill="1" applyBorder="1" applyAlignment="1"/>
    <xf numFmtId="165" fontId="36" fillId="0" borderId="0" xfId="0" applyNumberFormat="1" applyFont="1" applyFill="1" applyBorder="1" applyAlignment="1"/>
    <xf numFmtId="3" fontId="36" fillId="0" borderId="0" xfId="0" applyNumberFormat="1" applyFont="1" applyFill="1" applyBorder="1" applyAlignment="1">
      <alignment horizontal="right"/>
    </xf>
    <xf numFmtId="0" fontId="39" fillId="0" borderId="0" xfId="0" applyFont="1" applyFill="1" applyBorder="1" applyAlignment="1">
      <alignment horizontal="center"/>
    </xf>
    <xf numFmtId="0" fontId="36" fillId="0" borderId="0" xfId="0" applyFont="1" applyFill="1" applyBorder="1" applyAlignment="1">
      <alignment horizontal="left"/>
    </xf>
    <xf numFmtId="0" fontId="36" fillId="0" borderId="0" xfId="0" applyFont="1" applyFill="1" applyAlignment="1"/>
    <xf numFmtId="0" fontId="26" fillId="0" borderId="0" xfId="26" applyNumberFormat="1" applyFont="1" applyBorder="1" applyAlignment="1" applyProtection="1">
      <alignment horizontal="center"/>
    </xf>
    <xf numFmtId="0" fontId="26" fillId="0" borderId="0" xfId="0" applyFont="1" applyFill="1" applyBorder="1" applyAlignment="1"/>
    <xf numFmtId="0" fontId="26" fillId="0" borderId="0" xfId="0" applyFont="1" applyAlignment="1"/>
    <xf numFmtId="3" fontId="36" fillId="0" borderId="0" xfId="0" applyNumberFormat="1" applyFont="1" applyBorder="1" applyAlignment="1"/>
    <xf numFmtId="0" fontId="40" fillId="0" borderId="0" xfId="0" applyFont="1" applyAlignment="1"/>
    <xf numFmtId="0" fontId="26" fillId="0" borderId="0" xfId="0" applyNumberFormat="1" applyFont="1" applyAlignment="1"/>
    <xf numFmtId="0" fontId="41" fillId="0" borderId="0" xfId="0" applyFont="1" applyFill="1" applyBorder="1" applyAlignment="1">
      <alignment horizontal="center"/>
    </xf>
    <xf numFmtId="3" fontId="28" fillId="11" borderId="0" xfId="0" applyNumberFormat="1" applyFont="1" applyFill="1" applyAlignment="1"/>
    <xf numFmtId="0" fontId="25" fillId="0" borderId="0" xfId="8" applyFont="1"/>
    <xf numFmtId="49" fontId="4" fillId="0" borderId="0" xfId="8" applyNumberFormat="1" applyFont="1" applyFill="1"/>
    <xf numFmtId="0" fontId="4" fillId="0" borderId="0" xfId="26" applyNumberFormat="1" applyFont="1" applyFill="1" applyBorder="1" applyAlignment="1" applyProtection="1">
      <alignment horizontal="center"/>
    </xf>
    <xf numFmtId="0" fontId="4" fillId="0" borderId="0" xfId="0" applyNumberFormat="1" applyFont="1" applyFill="1" applyAlignment="1"/>
    <xf numFmtId="0" fontId="26" fillId="0" borderId="0" xfId="0" applyFont="1" applyFill="1" applyAlignment="1"/>
    <xf numFmtId="49" fontId="26" fillId="0" borderId="0" xfId="8" applyNumberFormat="1" applyFont="1"/>
    <xf numFmtId="3" fontId="36" fillId="0" borderId="0" xfId="0" applyNumberFormat="1" applyFont="1" applyFill="1" applyBorder="1" applyAlignment="1"/>
    <xf numFmtId="3" fontId="6" fillId="11" borderId="0" xfId="0" applyNumberFormat="1" applyFont="1" applyFill="1" applyBorder="1" applyAlignment="1"/>
    <xf numFmtId="49" fontId="26" fillId="0" borderId="0" xfId="8" applyNumberFormat="1" applyFont="1" applyAlignment="1">
      <alignment horizontal="center"/>
    </xf>
    <xf numFmtId="0" fontId="26" fillId="0" borderId="0" xfId="8" applyFont="1" applyAlignment="1">
      <alignment horizontal="center"/>
    </xf>
    <xf numFmtId="49" fontId="25" fillId="0" borderId="0" xfId="8" applyNumberFormat="1" applyFont="1"/>
    <xf numFmtId="3" fontId="6" fillId="8" borderId="0" xfId="0" applyNumberFormat="1" applyFont="1" applyFill="1" applyBorder="1" applyAlignment="1"/>
    <xf numFmtId="0" fontId="28" fillId="14" borderId="0" xfId="0" applyFont="1" applyFill="1" applyAlignment="1"/>
    <xf numFmtId="0" fontId="36" fillId="0" borderId="0" xfId="0" applyFont="1" applyFill="1" applyAlignment="1">
      <alignment horizontal="center"/>
    </xf>
    <xf numFmtId="0" fontId="4" fillId="0" borderId="0" xfId="34" applyFont="1" applyFill="1" applyBorder="1" applyAlignment="1">
      <alignment horizontal="right"/>
    </xf>
    <xf numFmtId="0" fontId="10" fillId="0" borderId="0" xfId="26" applyNumberFormat="1" applyBorder="1" applyAlignment="1" applyProtection="1">
      <alignment horizontal="center"/>
    </xf>
    <xf numFmtId="0" fontId="4" fillId="0" borderId="0" xfId="0" applyFont="1" applyAlignment="1">
      <alignment horizontal="center"/>
    </xf>
    <xf numFmtId="0" fontId="26" fillId="0" borderId="0" xfId="0" applyFont="1" applyAlignment="1">
      <alignment horizontal="center"/>
    </xf>
    <xf numFmtId="0" fontId="11" fillId="0" borderId="0" xfId="26" applyNumberFormat="1" applyFont="1" applyFill="1" applyBorder="1" applyAlignment="1" applyProtection="1">
      <alignment horizontal="center" vertical="center"/>
    </xf>
    <xf numFmtId="0" fontId="4" fillId="0" borderId="0" xfId="0" applyNumberFormat="1" applyFont="1"/>
    <xf numFmtId="0" fontId="26" fillId="0" borderId="0" xfId="26" applyNumberFormat="1" applyFont="1" applyFill="1" applyBorder="1" applyAlignment="1" applyProtection="1">
      <alignment horizontal="center"/>
    </xf>
    <xf numFmtId="3" fontId="36" fillId="0" borderId="0" xfId="0" applyNumberFormat="1" applyFont="1" applyFill="1" applyAlignment="1"/>
    <xf numFmtId="0" fontId="4" fillId="10" borderId="0" xfId="8" applyFont="1" applyFill="1"/>
    <xf numFmtId="0" fontId="4" fillId="11" borderId="0" xfId="0" applyNumberFormat="1" applyFont="1" applyFill="1" applyAlignment="1"/>
    <xf numFmtId="0" fontId="6" fillId="0" borderId="0" xfId="26" applyNumberFormat="1" applyFont="1" applyFill="1" applyBorder="1" applyAlignment="1" applyProtection="1">
      <alignment horizontal="center"/>
    </xf>
    <xf numFmtId="0" fontId="36" fillId="0" borderId="0" xfId="26" applyNumberFormat="1" applyFont="1" applyFill="1" applyBorder="1" applyAlignment="1" applyProtection="1">
      <alignment horizontal="center"/>
    </xf>
    <xf numFmtId="49" fontId="4" fillId="0" borderId="0" xfId="8" applyNumberFormat="1" applyFont="1" applyFill="1" applyAlignment="1">
      <alignment horizontal="center"/>
    </xf>
    <xf numFmtId="0" fontId="25" fillId="0" borderId="0" xfId="0" applyFont="1" applyFill="1" applyBorder="1"/>
    <xf numFmtId="0" fontId="6" fillId="0" borderId="0" xfId="0" applyNumberFormat="1" applyFont="1" applyAlignment="1">
      <alignment horizontal="left"/>
    </xf>
    <xf numFmtId="0" fontId="6" fillId="0" borderId="0" xfId="0" applyFont="1" applyAlignment="1">
      <alignment horizontal="left"/>
    </xf>
    <xf numFmtId="0" fontId="11" fillId="15" borderId="0" xfId="26" applyNumberFormat="1" applyFont="1" applyFill="1" applyBorder="1" applyAlignment="1" applyProtection="1">
      <alignment horizontal="center" wrapText="1"/>
    </xf>
    <xf numFmtId="0" fontId="4" fillId="8" borderId="0" xfId="0" applyNumberFormat="1" applyFont="1" applyFill="1" applyAlignment="1"/>
    <xf numFmtId="0" fontId="23" fillId="15" borderId="0" xfId="26" applyNumberFormat="1" applyFont="1" applyFill="1" applyBorder="1" applyAlignment="1" applyProtection="1">
      <alignment horizontal="center" vertical="center"/>
    </xf>
    <xf numFmtId="0" fontId="11" fillId="15" borderId="0" xfId="26" applyNumberFormat="1" applyFont="1" applyFill="1" applyBorder="1" applyAlignment="1" applyProtection="1">
      <alignment horizontal="center"/>
    </xf>
    <xf numFmtId="3" fontId="4" fillId="15" borderId="0" xfId="35" applyNumberFormat="1" applyFont="1" applyFill="1" applyBorder="1" applyAlignment="1">
      <alignment horizontal="right"/>
    </xf>
    <xf numFmtId="166" fontId="4" fillId="15" borderId="0" xfId="0" applyNumberFormat="1" applyFont="1" applyFill="1" applyBorder="1" applyAlignment="1">
      <alignment horizontal="right"/>
    </xf>
    <xf numFmtId="167" fontId="4" fillId="15" borderId="0" xfId="0" applyNumberFormat="1" applyFont="1" applyFill="1" applyBorder="1" applyAlignment="1">
      <alignment horizontal="right"/>
    </xf>
    <xf numFmtId="3" fontId="4" fillId="15" borderId="0" xfId="0" applyNumberFormat="1" applyFont="1" applyFill="1" applyBorder="1" applyAlignment="1">
      <alignment horizontal="right"/>
    </xf>
    <xf numFmtId="169" fontId="36" fillId="0" borderId="0" xfId="0" applyNumberFormat="1" applyFont="1" applyFill="1" applyBorder="1" applyAlignment="1"/>
    <xf numFmtId="0" fontId="26" fillId="0" borderId="0" xfId="0" applyFont="1"/>
    <xf numFmtId="3" fontId="6" fillId="4" borderId="0" xfId="0" applyNumberFormat="1" applyFont="1" applyFill="1" applyBorder="1" applyAlignment="1"/>
    <xf numFmtId="166" fontId="6" fillId="4" borderId="0" xfId="0" applyNumberFormat="1" applyFont="1" applyFill="1" applyAlignment="1"/>
    <xf numFmtId="167" fontId="6" fillId="4" borderId="0" xfId="0" applyNumberFormat="1" applyFont="1" applyFill="1" applyAlignment="1"/>
    <xf numFmtId="0" fontId="28" fillId="4" borderId="0" xfId="0" applyFont="1" applyFill="1" applyAlignment="1">
      <alignment wrapText="1"/>
    </xf>
    <xf numFmtId="0" fontId="28" fillId="0" borderId="0" xfId="0" applyFont="1" applyFill="1" applyAlignment="1">
      <alignment wrapText="1"/>
    </xf>
    <xf numFmtId="0" fontId="36" fillId="0" borderId="0" xfId="0" applyFont="1" applyAlignment="1">
      <alignment wrapText="1"/>
    </xf>
    <xf numFmtId="0" fontId="30" fillId="0" borderId="0" xfId="26" applyNumberFormat="1" applyFont="1" applyFill="1" applyBorder="1" applyAlignment="1" applyProtection="1">
      <alignment horizontal="center"/>
    </xf>
    <xf numFmtId="49" fontId="25" fillId="0" borderId="0" xfId="36" applyNumberFormat="1" applyFont="1" applyFill="1" applyBorder="1"/>
    <xf numFmtId="0" fontId="26" fillId="0" borderId="0" xfId="0" applyNumberFormat="1" applyFont="1" applyFill="1" applyAlignment="1"/>
    <xf numFmtId="0" fontId="28" fillId="11" borderId="0" xfId="0" applyFont="1" applyFill="1" applyAlignment="1">
      <alignment wrapText="1"/>
    </xf>
    <xf numFmtId="3" fontId="42" fillId="0" borderId="0" xfId="0" applyNumberFormat="1" applyFont="1" applyBorder="1" applyAlignment="1"/>
    <xf numFmtId="0" fontId="42" fillId="0" borderId="0" xfId="0" applyFont="1" applyAlignment="1">
      <alignment wrapText="1"/>
    </xf>
    <xf numFmtId="0" fontId="6" fillId="0" borderId="0" xfId="0" applyNumberFormat="1" applyFont="1" applyFill="1" applyAlignment="1"/>
    <xf numFmtId="0" fontId="6" fillId="0" borderId="0" xfId="0" applyNumberFormat="1" applyFont="1"/>
    <xf numFmtId="0" fontId="36" fillId="0" borderId="0" xfId="0" applyFont="1" applyAlignment="1">
      <alignment horizontal="center" wrapText="1"/>
    </xf>
    <xf numFmtId="0" fontId="36" fillId="0" borderId="0" xfId="0" applyFont="1" applyFill="1" applyAlignment="1">
      <alignment wrapText="1"/>
    </xf>
    <xf numFmtId="0" fontId="43" fillId="0" borderId="0" xfId="8" applyFont="1"/>
    <xf numFmtId="49" fontId="43" fillId="0" borderId="0" xfId="8" applyNumberFormat="1" applyFont="1"/>
    <xf numFmtId="169" fontId="42" fillId="0" borderId="0" xfId="0" applyNumberFormat="1" applyFont="1" applyBorder="1" applyAlignment="1"/>
    <xf numFmtId="170" fontId="42" fillId="0" borderId="0" xfId="0" applyNumberFormat="1" applyFont="1" applyBorder="1" applyAlignment="1"/>
    <xf numFmtId="170" fontId="42" fillId="0" borderId="0" xfId="0" applyNumberFormat="1" applyFont="1" applyFill="1" applyBorder="1" applyAlignment="1"/>
    <xf numFmtId="165" fontId="42" fillId="0" borderId="0" xfId="0" applyNumberFormat="1" applyFont="1" applyFill="1" applyBorder="1" applyAlignment="1"/>
    <xf numFmtId="3" fontId="42" fillId="0" borderId="0" xfId="0" applyNumberFormat="1" applyFont="1" applyFill="1" applyBorder="1" applyAlignment="1">
      <alignment horizontal="right"/>
    </xf>
    <xf numFmtId="0" fontId="42" fillId="0" borderId="0" xfId="0" applyFont="1" applyAlignment="1"/>
    <xf numFmtId="0" fontId="42" fillId="0" borderId="0" xfId="0" applyFont="1" applyFill="1" applyAlignment="1"/>
    <xf numFmtId="0" fontId="43" fillId="0" borderId="0" xfId="26" applyNumberFormat="1" applyFont="1" applyFill="1" applyBorder="1" applyAlignment="1" applyProtection="1">
      <alignment horizontal="center"/>
    </xf>
    <xf numFmtId="0" fontId="42" fillId="0" borderId="0" xfId="0" applyFont="1" applyFill="1" applyBorder="1" applyAlignment="1"/>
    <xf numFmtId="0" fontId="43" fillId="0" borderId="0" xfId="0" applyNumberFormat="1" applyFont="1" applyFill="1" applyAlignment="1"/>
    <xf numFmtId="0" fontId="43" fillId="0" borderId="0" xfId="0" applyFont="1"/>
    <xf numFmtId="0" fontId="8" fillId="0" borderId="0" xfId="0" applyFont="1" applyAlignment="1"/>
    <xf numFmtId="3" fontId="6" fillId="10" borderId="0" xfId="0" applyNumberFormat="1" applyFont="1" applyFill="1" applyBorder="1" applyAlignment="1"/>
    <xf numFmtId="166" fontId="6" fillId="10" borderId="0" xfId="0" applyNumberFormat="1" applyFont="1" applyFill="1" applyAlignment="1"/>
    <xf numFmtId="167" fontId="6" fillId="10" borderId="0" xfId="0" applyNumberFormat="1" applyFont="1" applyFill="1" applyAlignment="1"/>
    <xf numFmtId="3" fontId="28" fillId="0" borderId="0" xfId="0" applyNumberFormat="1" applyFont="1" applyFill="1" applyAlignment="1">
      <alignment wrapText="1"/>
    </xf>
    <xf numFmtId="49" fontId="25" fillId="0" borderId="0" xfId="8" applyNumberFormat="1" applyFont="1" applyFill="1"/>
    <xf numFmtId="3" fontId="6" fillId="14" borderId="0" xfId="0" applyNumberFormat="1" applyFont="1" applyFill="1" applyBorder="1" applyAlignment="1"/>
    <xf numFmtId="166" fontId="6" fillId="14" borderId="0" xfId="0" applyNumberFormat="1" applyFont="1" applyFill="1" applyAlignment="1"/>
    <xf numFmtId="167" fontId="6" fillId="14" borderId="0" xfId="0" applyNumberFormat="1" applyFont="1" applyFill="1" applyAlignment="1"/>
    <xf numFmtId="172" fontId="6" fillId="0" borderId="0" xfId="0" applyNumberFormat="1" applyFont="1" applyFill="1" applyAlignment="1"/>
    <xf numFmtId="0" fontId="4" fillId="0" borderId="0" xfId="0" applyFont="1" applyFill="1"/>
    <xf numFmtId="0" fontId="11" fillId="15" borderId="0" xfId="26" applyNumberFormat="1" applyFont="1" applyFill="1" applyBorder="1" applyAlignment="1" applyProtection="1">
      <alignment horizontal="center" vertical="center"/>
    </xf>
    <xf numFmtId="0" fontId="4" fillId="0" borderId="0" xfId="0" applyNumberFormat="1" applyFont="1" applyFill="1" applyBorder="1" applyAlignment="1"/>
    <xf numFmtId="170" fontId="6" fillId="0" borderId="0" xfId="0" applyNumberFormat="1" applyFont="1" applyFill="1" applyBorder="1" applyAlignment="1">
      <alignment horizontal="center"/>
    </xf>
    <xf numFmtId="0" fontId="6" fillId="0" borderId="0" xfId="0" applyFont="1" applyFill="1" applyBorder="1" applyAlignment="1">
      <alignment wrapText="1"/>
    </xf>
    <xf numFmtId="0" fontId="6" fillId="0" borderId="0" xfId="0" applyNumberFormat="1" applyFont="1" applyFill="1" applyAlignment="1">
      <alignment horizontal="center" wrapText="1"/>
    </xf>
    <xf numFmtId="0" fontId="6" fillId="0" borderId="0" xfId="0" applyNumberFormat="1" applyFont="1" applyBorder="1" applyAlignment="1">
      <alignment horizontal="center" wrapText="1"/>
    </xf>
    <xf numFmtId="0" fontId="6" fillId="0" borderId="0" xfId="0" applyNumberFormat="1" applyFont="1" applyAlignment="1">
      <alignment horizontal="center" wrapText="1"/>
    </xf>
    <xf numFmtId="170" fontId="29" fillId="0" borderId="0" xfId="0" applyNumberFormat="1" applyFont="1" applyFill="1" applyBorder="1" applyAlignment="1">
      <alignment horizontal="center"/>
    </xf>
    <xf numFmtId="0" fontId="6" fillId="14" borderId="0" xfId="0" applyFont="1" applyFill="1" applyBorder="1" applyAlignment="1">
      <alignment horizontal="left"/>
    </xf>
    <xf numFmtId="0" fontId="42" fillId="0" borderId="0" xfId="0" applyFont="1" applyAlignment="1">
      <alignment horizontal="center" wrapText="1"/>
    </xf>
    <xf numFmtId="170" fontId="42" fillId="0" borderId="0" xfId="0" applyNumberFormat="1" applyFont="1" applyFill="1" applyBorder="1" applyAlignment="1">
      <alignment horizontal="center"/>
    </xf>
    <xf numFmtId="0" fontId="42" fillId="0" borderId="0" xfId="0" applyFont="1" applyFill="1" applyBorder="1" applyAlignment="1">
      <alignment horizontal="center"/>
    </xf>
    <xf numFmtId="0" fontId="42" fillId="0" borderId="0" xfId="0" applyFont="1" applyAlignment="1">
      <alignment horizontal="left"/>
    </xf>
    <xf numFmtId="0" fontId="42" fillId="0" borderId="0" xfId="0" applyNumberFormat="1" applyFont="1" applyAlignment="1">
      <alignment horizontal="center"/>
    </xf>
    <xf numFmtId="0" fontId="42" fillId="0" borderId="0" xfId="0" applyNumberFormat="1" applyFont="1" applyAlignment="1"/>
    <xf numFmtId="0" fontId="23" fillId="0" borderId="0" xfId="26" applyNumberFormat="1" applyFont="1" applyAlignment="1" applyProtection="1">
      <alignment horizontal="center"/>
    </xf>
    <xf numFmtId="0" fontId="4" fillId="0" borderId="0" xfId="34" applyFont="1" applyFill="1" applyBorder="1" applyAlignment="1">
      <alignment horizontal="center"/>
    </xf>
    <xf numFmtId="49" fontId="43" fillId="0" borderId="0" xfId="8" applyNumberFormat="1" applyFont="1" applyFill="1"/>
    <xf numFmtId="0" fontId="42" fillId="0" borderId="0" xfId="0" applyFont="1" applyFill="1" applyBorder="1" applyAlignment="1">
      <alignment horizontal="left"/>
    </xf>
    <xf numFmtId="3" fontId="42" fillId="0" borderId="0" xfId="0" applyNumberFormat="1" applyFont="1" applyFill="1" applyBorder="1" applyAlignment="1"/>
    <xf numFmtId="0" fontId="11" fillId="0" borderId="0" xfId="26" applyNumberFormat="1" applyFont="1" applyAlignment="1" applyProtection="1">
      <alignment horizontal="left"/>
    </xf>
    <xf numFmtId="49" fontId="43" fillId="0" borderId="0" xfId="8" applyNumberFormat="1" applyFont="1" applyAlignment="1">
      <alignment horizontal="center"/>
    </xf>
    <xf numFmtId="0" fontId="43" fillId="0" borderId="0" xfId="8" applyFont="1" applyAlignment="1">
      <alignment horizontal="center"/>
    </xf>
    <xf numFmtId="169" fontId="6" fillId="0" borderId="0" xfId="0" applyNumberFormat="1" applyFont="1" applyFill="1" applyBorder="1" applyAlignment="1">
      <alignment wrapText="1"/>
    </xf>
    <xf numFmtId="170" fontId="6" fillId="0" borderId="0" xfId="0" applyNumberFormat="1" applyFont="1" applyFill="1" applyBorder="1" applyAlignment="1">
      <alignment wrapText="1"/>
    </xf>
    <xf numFmtId="0" fontId="6" fillId="0" borderId="0" xfId="0" applyFont="1" applyFill="1" applyBorder="1" applyAlignment="1">
      <alignment horizontal="center" wrapText="1"/>
    </xf>
    <xf numFmtId="0" fontId="30" fillId="0" borderId="0" xfId="26" applyNumberFormat="1" applyFont="1" applyBorder="1" applyAlignment="1" applyProtection="1">
      <alignment horizontal="left" wrapText="1"/>
    </xf>
    <xf numFmtId="3" fontId="6" fillId="0" borderId="0" xfId="0" applyNumberFormat="1" applyFont="1" applyFill="1" applyBorder="1" applyAlignment="1">
      <alignment wrapText="1"/>
    </xf>
    <xf numFmtId="3" fontId="6" fillId="0" borderId="0" xfId="0" applyNumberFormat="1" applyFont="1" applyBorder="1" applyAlignment="1">
      <alignment wrapText="1"/>
    </xf>
    <xf numFmtId="0" fontId="6" fillId="0" borderId="0" xfId="0" applyNumberFormat="1" applyFont="1" applyAlignment="1">
      <alignment wrapText="1"/>
    </xf>
    <xf numFmtId="0" fontId="4" fillId="4" borderId="0" xfId="8" applyFont="1" applyFill="1" applyAlignment="1"/>
    <xf numFmtId="49" fontId="4" fillId="4" borderId="0" xfId="8" applyNumberFormat="1" applyFont="1" applyFill="1" applyAlignment="1"/>
    <xf numFmtId="169" fontId="6" fillId="4" borderId="0" xfId="0" applyNumberFormat="1" applyFont="1" applyFill="1" applyBorder="1" applyAlignment="1"/>
    <xf numFmtId="170" fontId="6" fillId="4" borderId="0" xfId="0" applyNumberFormat="1" applyFont="1" applyFill="1" applyBorder="1" applyAlignment="1"/>
    <xf numFmtId="170" fontId="6" fillId="4" borderId="0" xfId="0" applyNumberFormat="1" applyFont="1" applyFill="1" applyBorder="1" applyAlignment="1">
      <alignment horizontal="center"/>
    </xf>
    <xf numFmtId="165" fontId="6" fillId="4" borderId="0" xfId="0" applyNumberFormat="1" applyFont="1" applyFill="1" applyBorder="1" applyAlignment="1"/>
    <xf numFmtId="3" fontId="6" fillId="4" borderId="0" xfId="0" applyNumberFormat="1" applyFont="1" applyFill="1" applyBorder="1" applyAlignment="1">
      <alignment horizontal="right"/>
    </xf>
    <xf numFmtId="169" fontId="6" fillId="4" borderId="0" xfId="0" applyNumberFormat="1" applyFont="1" applyFill="1" applyBorder="1" applyAlignment="1">
      <alignment wrapText="1"/>
    </xf>
    <xf numFmtId="170" fontId="6" fillId="4" borderId="0" xfId="0" applyNumberFormat="1" applyFont="1" applyFill="1" applyBorder="1" applyAlignment="1">
      <alignment wrapText="1"/>
    </xf>
    <xf numFmtId="0" fontId="6" fillId="4" borderId="0" xfId="0" applyFont="1" applyFill="1" applyBorder="1" applyAlignment="1">
      <alignment horizontal="center" wrapText="1"/>
    </xf>
    <xf numFmtId="0" fontId="6" fillId="4" borderId="0" xfId="0" applyFont="1" applyFill="1" applyAlignment="1">
      <alignment horizontal="left"/>
    </xf>
    <xf numFmtId="0" fontId="6" fillId="4" borderId="0" xfId="0" applyFont="1" applyFill="1" applyAlignment="1"/>
    <xf numFmtId="0" fontId="30" fillId="4" borderId="0" xfId="26" applyNumberFormat="1" applyFont="1" applyFill="1" applyBorder="1" applyAlignment="1" applyProtection="1">
      <alignment horizontal="center" wrapText="1"/>
    </xf>
    <xf numFmtId="0" fontId="6" fillId="4" borderId="0" xfId="0" applyFont="1" applyFill="1" applyBorder="1" applyAlignment="1">
      <alignment wrapText="1"/>
    </xf>
    <xf numFmtId="0" fontId="6" fillId="4" borderId="0" xfId="0" applyFont="1" applyFill="1" applyAlignment="1">
      <alignment wrapText="1"/>
    </xf>
    <xf numFmtId="3" fontId="6" fillId="4" borderId="0" xfId="0" applyNumberFormat="1" applyFont="1" applyFill="1" applyBorder="1" applyAlignment="1">
      <alignment wrapText="1"/>
    </xf>
    <xf numFmtId="0" fontId="6" fillId="4" borderId="0" xfId="0" applyNumberFormat="1" applyFont="1" applyFill="1" applyAlignment="1">
      <alignment wrapText="1"/>
    </xf>
    <xf numFmtId="0" fontId="42" fillId="0" borderId="0" xfId="0" applyFont="1" applyFill="1" applyBorder="1" applyAlignment="1">
      <alignment horizontal="center" wrapText="1"/>
    </xf>
    <xf numFmtId="0" fontId="42" fillId="0" borderId="0" xfId="0" applyFont="1" applyFill="1" applyAlignment="1">
      <alignment horizontal="left"/>
    </xf>
    <xf numFmtId="0" fontId="6" fillId="0" borderId="0" xfId="0" applyNumberFormat="1" applyFont="1" applyFill="1" applyAlignment="1">
      <alignment horizontal="center"/>
    </xf>
    <xf numFmtId="0" fontId="6" fillId="0" borderId="0" xfId="0" applyNumberFormat="1" applyFont="1" applyFill="1" applyAlignment="1">
      <alignment wrapText="1"/>
    </xf>
    <xf numFmtId="0" fontId="6" fillId="0" borderId="0" xfId="0" applyFont="1" applyAlignment="1">
      <alignment horizontal="left" wrapText="1"/>
    </xf>
    <xf numFmtId="0" fontId="6" fillId="0" borderId="0" xfId="0" applyNumberFormat="1" applyFont="1" applyAlignment="1">
      <alignment horizontal="left" wrapText="1"/>
    </xf>
    <xf numFmtId="0" fontId="42" fillId="0" borderId="0" xfId="0" applyFont="1" applyAlignment="1">
      <alignment horizontal="left" wrapText="1"/>
    </xf>
    <xf numFmtId="0" fontId="42" fillId="0" borderId="0" xfId="0" applyNumberFormat="1" applyFont="1" applyAlignment="1">
      <alignment horizontal="left" wrapText="1"/>
    </xf>
    <xf numFmtId="0" fontId="42" fillId="0" borderId="0" xfId="0" applyNumberFormat="1" applyFont="1" applyBorder="1" applyAlignment="1">
      <alignment horizontal="center"/>
    </xf>
    <xf numFmtId="0" fontId="11" fillId="0" borderId="4" xfId="26" applyNumberFormat="1" applyFont="1" applyFill="1" applyBorder="1" applyAlignment="1" applyProtection="1">
      <alignment horizontal="center"/>
    </xf>
    <xf numFmtId="0" fontId="6" fillId="0" borderId="0" xfId="0" applyFont="1" applyFill="1" applyAlignment="1">
      <alignment horizontal="left" wrapText="1"/>
    </xf>
    <xf numFmtId="0" fontId="6" fillId="0" borderId="0" xfId="0" applyNumberFormat="1" applyFont="1" applyFill="1" applyAlignment="1">
      <alignment horizontal="left" wrapText="1"/>
    </xf>
    <xf numFmtId="0" fontId="4" fillId="0" borderId="0" xfId="8" applyFont="1" applyFill="1" applyBorder="1"/>
    <xf numFmtId="49" fontId="4" fillId="0" borderId="0" xfId="8" applyNumberFormat="1" applyFont="1" applyFill="1" applyBorder="1"/>
    <xf numFmtId="0" fontId="6" fillId="0" borderId="0" xfId="0" applyFont="1" applyFill="1" applyBorder="1" applyAlignment="1">
      <alignment horizontal="left" wrapText="1"/>
    </xf>
    <xf numFmtId="0" fontId="6" fillId="0" borderId="0" xfId="0" applyNumberFormat="1" applyFont="1" applyFill="1" applyBorder="1" applyAlignment="1">
      <alignment horizontal="left" wrapText="1"/>
    </xf>
    <xf numFmtId="0" fontId="4" fillId="0" borderId="0" xfId="34" applyFont="1" applyBorder="1" applyAlignment="1">
      <alignment horizontal="center"/>
    </xf>
    <xf numFmtId="49" fontId="4" fillId="0" borderId="0" xfId="36" applyNumberFormat="1" applyFont="1" applyBorder="1"/>
    <xf numFmtId="49" fontId="4" fillId="0" borderId="0" xfId="36" applyNumberFormat="1" applyFont="1" applyFill="1" applyBorder="1"/>
    <xf numFmtId="0" fontId="42" fillId="0" borderId="0" xfId="0" applyFont="1" applyFill="1" applyAlignment="1">
      <alignment wrapText="1"/>
    </xf>
    <xf numFmtId="0" fontId="6" fillId="0" borderId="0" xfId="0" applyNumberFormat="1" applyFont="1" applyFill="1" applyAlignment="1">
      <alignment horizontal="left"/>
    </xf>
    <xf numFmtId="0" fontId="46" fillId="0" borderId="0" xfId="0" applyFont="1" applyFill="1" applyBorder="1" applyAlignment="1">
      <alignment horizontal="center"/>
    </xf>
    <xf numFmtId="169" fontId="42" fillId="0" borderId="0" xfId="0" applyNumberFormat="1" applyFont="1" applyFill="1" applyBorder="1" applyAlignment="1"/>
    <xf numFmtId="0" fontId="42" fillId="8" borderId="0" xfId="0" applyFont="1" applyFill="1" applyAlignment="1">
      <alignment wrapText="1"/>
    </xf>
    <xf numFmtId="3" fontId="42" fillId="8" borderId="0" xfId="0" applyNumberFormat="1" applyFont="1" applyFill="1" applyAlignment="1">
      <alignment wrapText="1"/>
    </xf>
    <xf numFmtId="3" fontId="42" fillId="0" borderId="0" xfId="0" applyNumberFormat="1" applyFont="1" applyFill="1" applyAlignment="1">
      <alignment wrapText="1"/>
    </xf>
    <xf numFmtId="0" fontId="30" fillId="0" borderId="0" xfId="26" applyNumberFormat="1" applyFont="1" applyAlignment="1" applyProtection="1">
      <alignment horizontal="center" wrapText="1"/>
    </xf>
    <xf numFmtId="0" fontId="4" fillId="0" borderId="0" xfId="34" applyFont="1" applyFill="1" applyBorder="1" applyAlignment="1">
      <alignment horizontal="left"/>
    </xf>
    <xf numFmtId="0" fontId="6" fillId="8" borderId="0" xfId="0" applyFont="1" applyFill="1" applyAlignment="1">
      <alignment horizontal="left"/>
    </xf>
    <xf numFmtId="165" fontId="6" fillId="8" borderId="0" xfId="0" applyNumberFormat="1" applyFont="1" applyFill="1" applyBorder="1" applyAlignment="1"/>
    <xf numFmtId="3" fontId="6" fillId="8" borderId="0" xfId="0" applyNumberFormat="1" applyFont="1" applyFill="1" applyBorder="1" applyAlignment="1">
      <alignment horizontal="right"/>
    </xf>
    <xf numFmtId="169" fontId="6" fillId="8" borderId="0" xfId="0" applyNumberFormat="1" applyFont="1" applyFill="1" applyBorder="1" applyAlignment="1"/>
    <xf numFmtId="170" fontId="6" fillId="8" borderId="0" xfId="0" applyNumberFormat="1" applyFont="1" applyFill="1" applyBorder="1" applyAlignment="1"/>
    <xf numFmtId="3" fontId="6" fillId="8" borderId="0" xfId="0" applyNumberFormat="1" applyFont="1" applyFill="1" applyAlignment="1">
      <alignment wrapText="1"/>
    </xf>
    <xf numFmtId="166" fontId="6" fillId="8" borderId="0" xfId="0" applyNumberFormat="1" applyFont="1" applyFill="1" applyBorder="1" applyAlignment="1"/>
    <xf numFmtId="167" fontId="6" fillId="8" borderId="0" xfId="0" applyNumberFormat="1" applyFont="1" applyFill="1" applyBorder="1" applyAlignment="1"/>
    <xf numFmtId="0" fontId="4" fillId="0" borderId="0" xfId="8" applyFont="1" applyFill="1" applyAlignment="1">
      <alignment horizontal="center"/>
    </xf>
    <xf numFmtId="0" fontId="10" fillId="0" borderId="0" xfId="26" applyNumberFormat="1" applyFill="1" applyBorder="1" applyAlignment="1" applyProtection="1">
      <alignment horizontal="center"/>
    </xf>
    <xf numFmtId="3" fontId="28" fillId="8" borderId="0" xfId="0" applyNumberFormat="1" applyFont="1" applyFill="1" applyAlignment="1">
      <alignment wrapText="1"/>
    </xf>
    <xf numFmtId="0" fontId="42" fillId="0" borderId="0" xfId="0" applyNumberFormat="1" applyFont="1" applyFill="1" applyBorder="1" applyAlignment="1">
      <alignment horizontal="center"/>
    </xf>
    <xf numFmtId="0" fontId="35" fillId="0" borderId="0" xfId="26" applyNumberFormat="1" applyFont="1" applyFill="1" applyBorder="1" applyAlignment="1" applyProtection="1">
      <alignment horizontal="center"/>
    </xf>
    <xf numFmtId="165" fontId="6" fillId="0" borderId="0" xfId="7" applyNumberFormat="1" applyFont="1" applyFill="1" applyBorder="1" applyAlignment="1"/>
    <xf numFmtId="3" fontId="6" fillId="0" borderId="0" xfId="7" applyNumberFormat="1" applyFont="1" applyFill="1" applyBorder="1" applyAlignment="1">
      <alignment horizontal="right"/>
    </xf>
    <xf numFmtId="169" fontId="6" fillId="0" borderId="0" xfId="7" applyNumberFormat="1" applyFont="1" applyFill="1" applyBorder="1" applyAlignment="1"/>
    <xf numFmtId="170" fontId="6" fillId="0" borderId="0" xfId="7" applyNumberFormat="1" applyFont="1" applyFill="1" applyBorder="1" applyAlignment="1"/>
    <xf numFmtId="164" fontId="38" fillId="0" borderId="0" xfId="7" applyFont="1" applyFill="1" applyBorder="1" applyAlignment="1">
      <alignment horizontal="center"/>
    </xf>
    <xf numFmtId="0" fontId="42" fillId="0" borderId="0" xfId="0" applyNumberFormat="1" applyFont="1" applyAlignment="1">
      <alignment horizontal="center" wrapText="1"/>
    </xf>
    <xf numFmtId="0" fontId="42" fillId="0" borderId="0" xfId="0" applyNumberFormat="1" applyFont="1" applyAlignment="1">
      <alignment horizontal="left"/>
    </xf>
    <xf numFmtId="0" fontId="28" fillId="10" borderId="0" xfId="0" applyFont="1" applyFill="1" applyAlignment="1">
      <alignment wrapText="1"/>
    </xf>
    <xf numFmtId="166" fontId="6" fillId="14" borderId="0" xfId="0" applyNumberFormat="1" applyFont="1" applyFill="1" applyBorder="1" applyAlignment="1"/>
    <xf numFmtId="167" fontId="6" fillId="14" borderId="0" xfId="0" applyNumberFormat="1" applyFont="1" applyFill="1" applyBorder="1" applyAlignment="1"/>
    <xf numFmtId="0" fontId="4" fillId="0" borderId="0" xfId="31" applyFont="1"/>
    <xf numFmtId="49" fontId="4" fillId="0" borderId="0" xfId="31" applyNumberFormat="1" applyFont="1"/>
    <xf numFmtId="0" fontId="43" fillId="0" borderId="0" xfId="0" applyFont="1" applyAlignment="1">
      <alignment horizontal="center" wrapText="1"/>
    </xf>
    <xf numFmtId="0" fontId="43" fillId="0" borderId="0" xfId="0" applyFont="1" applyAlignment="1">
      <alignment wrapText="1"/>
    </xf>
    <xf numFmtId="0" fontId="47" fillId="0" borderId="0" xfId="0" applyFont="1" applyFill="1" applyBorder="1" applyAlignment="1">
      <alignment horizontal="center"/>
    </xf>
    <xf numFmtId="0" fontId="20" fillId="0" borderId="0" xfId="26" applyNumberFormat="1" applyFont="1" applyFill="1" applyBorder="1" applyAlignment="1" applyProtection="1">
      <alignment horizontal="center"/>
    </xf>
    <xf numFmtId="3" fontId="4" fillId="0" borderId="0" xfId="0" applyNumberFormat="1" applyFont="1" applyAlignment="1">
      <alignment horizontal="right"/>
    </xf>
    <xf numFmtId="0" fontId="42" fillId="0" borderId="0" xfId="0" applyFont="1"/>
    <xf numFmtId="164" fontId="6" fillId="0" borderId="0" xfId="7" applyFont="1" applyFill="1" applyAlignment="1"/>
    <xf numFmtId="0" fontId="9" fillId="0" borderId="0" xfId="3" applyFont="1" applyAlignment="1">
      <alignment horizontal="right"/>
    </xf>
    <xf numFmtId="165" fontId="9" fillId="0" borderId="0" xfId="3" applyNumberFormat="1" applyFont="1"/>
    <xf numFmtId="0" fontId="6" fillId="0" borderId="0" xfId="36" applyFont="1"/>
    <xf numFmtId="49" fontId="6" fillId="0" borderId="0" xfId="36" applyNumberFormat="1" applyFont="1"/>
    <xf numFmtId="0" fontId="4" fillId="0" borderId="0" xfId="36" applyFont="1"/>
    <xf numFmtId="49" fontId="4" fillId="0" borderId="0" xfId="36" applyNumberFormat="1" applyFont="1"/>
    <xf numFmtId="0" fontId="4" fillId="0" borderId="0" xfId="36" applyFont="1" applyFill="1"/>
    <xf numFmtId="49" fontId="4" fillId="0" borderId="0" xfId="36" applyNumberFormat="1" applyFont="1" applyFill="1"/>
    <xf numFmtId="0" fontId="6" fillId="0" borderId="0" xfId="0" applyFont="1" applyFill="1"/>
    <xf numFmtId="0" fontId="6" fillId="0" borderId="0" xfId="0" applyNumberFormat="1" applyFont="1" applyFill="1"/>
    <xf numFmtId="0" fontId="6" fillId="0" borderId="0" xfId="0" applyNumberFormat="1" applyFont="1" applyFill="1" applyBorder="1" applyAlignment="1"/>
    <xf numFmtId="0" fontId="43" fillId="0" borderId="0" xfId="36" applyFont="1" applyFill="1"/>
    <xf numFmtId="49" fontId="43" fillId="0" borderId="0" xfId="36" applyNumberFormat="1" applyFont="1" applyFill="1"/>
    <xf numFmtId="0" fontId="42" fillId="0" borderId="0" xfId="9" quotePrefix="1" applyNumberFormat="1" applyFont="1" applyFill="1" applyBorder="1" applyAlignment="1"/>
    <xf numFmtId="0" fontId="42" fillId="0" borderId="0" xfId="0" applyNumberFormat="1" applyFont="1" applyFill="1" applyAlignment="1">
      <alignment horizontal="center" wrapText="1"/>
    </xf>
    <xf numFmtId="164" fontId="11" fillId="0" borderId="0" xfId="26" applyFont="1" applyFill="1" applyAlignment="1" applyProtection="1"/>
    <xf numFmtId="3" fontId="43" fillId="0" borderId="0" xfId="0" applyNumberFormat="1" applyFont="1" applyFill="1" applyAlignment="1">
      <alignment wrapText="1"/>
    </xf>
    <xf numFmtId="0" fontId="42" fillId="0" borderId="0" xfId="0" applyNumberFormat="1" applyFont="1" applyFill="1" applyBorder="1" applyAlignment="1"/>
    <xf numFmtId="0" fontId="42" fillId="0" borderId="0" xfId="0" applyFont="1" applyFill="1"/>
    <xf numFmtId="3" fontId="6" fillId="0" borderId="0" xfId="0" applyNumberFormat="1" applyFont="1" applyFill="1" applyAlignment="1">
      <alignment wrapText="1"/>
    </xf>
    <xf numFmtId="0" fontId="42" fillId="0" borderId="0" xfId="0" applyFont="1" applyFill="1" applyAlignment="1">
      <alignment horizontal="center" wrapText="1"/>
    </xf>
    <xf numFmtId="0" fontId="28" fillId="0" borderId="0" xfId="0" applyFont="1" applyFill="1" applyAlignment="1">
      <alignment horizontal="center" wrapText="1"/>
    </xf>
    <xf numFmtId="170" fontId="28" fillId="8" borderId="0" xfId="0" applyNumberFormat="1" applyFont="1" applyFill="1" applyAlignment="1">
      <alignment wrapText="1"/>
    </xf>
    <xf numFmtId="49" fontId="4" fillId="0" borderId="0" xfId="36" applyNumberFormat="1" applyFont="1" applyFill="1" applyAlignment="1">
      <alignment horizontal="center"/>
    </xf>
    <xf numFmtId="0" fontId="4" fillId="0" borderId="0" xfId="36" applyFont="1" applyFill="1" applyAlignment="1">
      <alignment horizontal="center"/>
    </xf>
    <xf numFmtId="0" fontId="4" fillId="0" borderId="0" xfId="36" applyFont="1" applyFill="1" applyBorder="1"/>
    <xf numFmtId="49" fontId="4" fillId="0" borderId="0" xfId="36" applyNumberFormat="1" applyFont="1" applyAlignment="1">
      <alignment horizontal="center"/>
    </xf>
    <xf numFmtId="0" fontId="4" fillId="0" borderId="0" xfId="36" applyFont="1" applyAlignment="1">
      <alignment horizontal="center"/>
    </xf>
    <xf numFmtId="164" fontId="4" fillId="0" borderId="0" xfId="25" applyFont="1"/>
    <xf numFmtId="0" fontId="6" fillId="0" borderId="0" xfId="25" applyNumberFormat="1" applyFont="1" applyAlignment="1">
      <alignment horizontal="center"/>
    </xf>
    <xf numFmtId="0" fontId="25" fillId="0" borderId="0" xfId="36" applyFont="1"/>
    <xf numFmtId="49" fontId="25" fillId="0" borderId="0" xfId="36" applyNumberFormat="1" applyFont="1"/>
    <xf numFmtId="0" fontId="43" fillId="0" borderId="0" xfId="36" applyFont="1"/>
    <xf numFmtId="3" fontId="43" fillId="0" borderId="0" xfId="0" applyNumberFormat="1" applyFont="1" applyAlignment="1">
      <alignment wrapText="1"/>
    </xf>
    <xf numFmtId="0" fontId="42" fillId="0" borderId="0" xfId="0" applyFont="1" applyBorder="1" applyAlignment="1"/>
    <xf numFmtId="0" fontId="42" fillId="0" borderId="0" xfId="0" applyNumberFormat="1" applyFont="1" applyBorder="1" applyAlignment="1"/>
    <xf numFmtId="49" fontId="25" fillId="0" borderId="0" xfId="36" applyNumberFormat="1" applyFont="1" applyFill="1"/>
    <xf numFmtId="0" fontId="25" fillId="0" borderId="0" xfId="36" applyFont="1" applyFill="1"/>
    <xf numFmtId="164" fontId="4" fillId="0" borderId="0" xfId="25" applyFont="1" applyFill="1"/>
    <xf numFmtId="0" fontId="30" fillId="0" borderId="0" xfId="26" applyNumberFormat="1" applyFont="1" applyFill="1" applyAlignment="1" applyProtection="1">
      <alignment horizontal="center" wrapText="1"/>
    </xf>
    <xf numFmtId="169" fontId="43" fillId="0" borderId="0" xfId="0" applyNumberFormat="1" applyFont="1" applyBorder="1" applyAlignment="1"/>
    <xf numFmtId="170" fontId="43" fillId="0" borderId="0" xfId="0" applyNumberFormat="1" applyFont="1" applyBorder="1" applyAlignment="1"/>
    <xf numFmtId="170" fontId="43" fillId="0" borderId="0" xfId="0" applyNumberFormat="1" applyFont="1" applyFill="1" applyBorder="1" applyAlignment="1">
      <alignment horizontal="center"/>
    </xf>
    <xf numFmtId="0" fontId="48" fillId="0" borderId="0" xfId="0" applyFont="1" applyFill="1" applyBorder="1" applyAlignment="1">
      <alignment horizontal="center"/>
    </xf>
    <xf numFmtId="0" fontId="43" fillId="0" borderId="0" xfId="0" applyFont="1" applyFill="1" applyAlignment="1">
      <alignment horizontal="left"/>
    </xf>
    <xf numFmtId="0" fontId="43" fillId="0" borderId="0" xfId="0" applyFont="1" applyFill="1" applyAlignment="1"/>
    <xf numFmtId="0" fontId="43" fillId="0" borderId="0" xfId="0" applyFont="1" applyFill="1" applyBorder="1" applyAlignment="1">
      <alignment horizontal="left"/>
    </xf>
    <xf numFmtId="0" fontId="43" fillId="0" borderId="0" xfId="0" applyFont="1" applyFill="1" applyBorder="1" applyAlignment="1"/>
    <xf numFmtId="3" fontId="43" fillId="0" borderId="0" xfId="0" applyNumberFormat="1" applyFont="1" applyBorder="1" applyAlignment="1"/>
    <xf numFmtId="3" fontId="43" fillId="0" borderId="0" xfId="0" applyNumberFormat="1" applyFont="1" applyFill="1" applyBorder="1" applyAlignment="1"/>
    <xf numFmtId="0" fontId="43" fillId="0" borderId="0" xfId="0" applyFont="1" applyBorder="1" applyAlignment="1"/>
    <xf numFmtId="0" fontId="43" fillId="0" borderId="0" xfId="0" applyNumberFormat="1" applyFont="1" applyBorder="1" applyAlignment="1"/>
    <xf numFmtId="164" fontId="43" fillId="0" borderId="0" xfId="25" applyFont="1"/>
    <xf numFmtId="169" fontId="4" fillId="0" borderId="0" xfId="0" applyNumberFormat="1" applyFont="1" applyBorder="1" applyAlignment="1"/>
    <xf numFmtId="170" fontId="4" fillId="0" borderId="0" xfId="0" applyNumberFormat="1" applyFont="1" applyBorder="1" applyAlignment="1"/>
    <xf numFmtId="170" fontId="4" fillId="0" borderId="0" xfId="0" applyNumberFormat="1" applyFont="1" applyFill="1" applyBorder="1" applyAlignment="1">
      <alignment horizontal="center"/>
    </xf>
    <xf numFmtId="169" fontId="4" fillId="0" borderId="0" xfId="0" applyNumberFormat="1" applyFont="1" applyFill="1" applyBorder="1" applyAlignment="1"/>
    <xf numFmtId="170" fontId="4" fillId="0" borderId="0" xfId="0" applyNumberFormat="1" applyFont="1" applyFill="1" applyBorder="1" applyAlignment="1"/>
    <xf numFmtId="3" fontId="6" fillId="14" borderId="0" xfId="0" applyNumberFormat="1" applyFont="1" applyFill="1" applyAlignment="1">
      <alignment wrapText="1"/>
    </xf>
    <xf numFmtId="0" fontId="4" fillId="4" borderId="0" xfId="36" applyFont="1" applyFill="1"/>
    <xf numFmtId="49" fontId="4" fillId="4" borderId="0" xfId="36" applyNumberFormat="1" applyFont="1" applyFill="1"/>
    <xf numFmtId="0" fontId="6" fillId="4" borderId="0" xfId="9" quotePrefix="1" applyNumberFormat="1" applyFont="1" applyFill="1" applyBorder="1" applyAlignment="1"/>
    <xf numFmtId="169" fontId="4" fillId="4" borderId="0" xfId="0" applyNumberFormat="1" applyFont="1" applyFill="1" applyBorder="1" applyAlignment="1"/>
    <xf numFmtId="170" fontId="4" fillId="4" borderId="0" xfId="0" applyNumberFormat="1" applyFont="1" applyFill="1" applyBorder="1" applyAlignment="1"/>
    <xf numFmtId="170" fontId="4" fillId="4" borderId="0" xfId="0" applyNumberFormat="1" applyFont="1" applyFill="1" applyBorder="1" applyAlignment="1">
      <alignment horizontal="center"/>
    </xf>
    <xf numFmtId="0" fontId="6" fillId="4" borderId="0" xfId="0" applyFont="1" applyFill="1" applyBorder="1" applyAlignment="1">
      <alignment horizontal="center"/>
    </xf>
    <xf numFmtId="0" fontId="6" fillId="4" borderId="0" xfId="0" applyFont="1" applyFill="1" applyBorder="1" applyAlignment="1">
      <alignment horizontal="left"/>
    </xf>
    <xf numFmtId="0" fontId="6" fillId="4" borderId="0" xfId="0" applyNumberFormat="1" applyFont="1" applyFill="1" applyAlignment="1">
      <alignment horizontal="center"/>
    </xf>
    <xf numFmtId="0" fontId="6" fillId="4" borderId="0" xfId="0" applyFont="1" applyFill="1" applyBorder="1" applyAlignment="1"/>
    <xf numFmtId="3" fontId="6" fillId="4" borderId="0" xfId="0" applyNumberFormat="1" applyFont="1" applyFill="1" applyAlignment="1">
      <alignment wrapText="1"/>
    </xf>
    <xf numFmtId="166" fontId="6" fillId="4" borderId="0" xfId="0" applyNumberFormat="1" applyFont="1" applyFill="1" applyBorder="1" applyAlignment="1"/>
    <xf numFmtId="167" fontId="6" fillId="4" borderId="0" xfId="0" applyNumberFormat="1" applyFont="1" applyFill="1" applyBorder="1" applyAlignment="1"/>
    <xf numFmtId="0" fontId="6" fillId="4" borderId="0" xfId="0" applyNumberFormat="1" applyFont="1" applyFill="1" applyBorder="1" applyAlignment="1"/>
    <xf numFmtId="0" fontId="6" fillId="4" borderId="0" xfId="0" applyFont="1" applyFill="1"/>
    <xf numFmtId="49" fontId="43" fillId="0" borderId="0" xfId="36" applyNumberFormat="1" applyFont="1"/>
    <xf numFmtId="164" fontId="43" fillId="0" borderId="0" xfId="25" applyFont="1" applyFill="1"/>
    <xf numFmtId="0" fontId="11" fillId="0" borderId="0" xfId="26" applyNumberFormat="1" applyFont="1" applyFill="1" applyAlignment="1" applyProtection="1">
      <alignment horizontal="center" wrapText="1"/>
    </xf>
    <xf numFmtId="3" fontId="28" fillId="12" borderId="0" xfId="0" applyNumberFormat="1" applyFont="1" applyFill="1" applyAlignment="1">
      <alignment wrapText="1"/>
    </xf>
    <xf numFmtId="169" fontId="43" fillId="0" borderId="0" xfId="0" applyNumberFormat="1" applyFont="1" applyFill="1" applyBorder="1" applyAlignment="1"/>
    <xf numFmtId="170" fontId="43" fillId="0" borderId="0" xfId="0" applyNumberFormat="1" applyFont="1" applyFill="1" applyBorder="1" applyAlignment="1"/>
    <xf numFmtId="0" fontId="42" fillId="0" borderId="0" xfId="0" applyNumberFormat="1" applyFont="1" applyFill="1" applyAlignment="1">
      <alignment horizontal="center"/>
    </xf>
    <xf numFmtId="170" fontId="14" fillId="0" borderId="0" xfId="0" applyNumberFormat="1" applyFont="1" applyFill="1" applyBorder="1" applyAlignment="1">
      <alignment horizontal="center"/>
    </xf>
    <xf numFmtId="0" fontId="28" fillId="14" borderId="0" xfId="0" applyFont="1" applyFill="1" applyAlignment="1">
      <alignment wrapText="1"/>
    </xf>
    <xf numFmtId="3" fontId="28" fillId="14" borderId="0" xfId="0" applyNumberFormat="1" applyFont="1" applyFill="1" applyAlignment="1">
      <alignment wrapText="1"/>
    </xf>
    <xf numFmtId="166" fontId="42" fillId="0" borderId="0" xfId="0" applyNumberFormat="1" applyFont="1" applyFill="1" applyBorder="1" applyAlignment="1"/>
    <xf numFmtId="167" fontId="42" fillId="0" borderId="0" xfId="0" applyNumberFormat="1" applyFont="1" applyFill="1" applyBorder="1" applyAlignment="1"/>
    <xf numFmtId="49" fontId="43" fillId="0" borderId="0" xfId="36" applyNumberFormat="1" applyFont="1" applyAlignment="1">
      <alignment horizontal="center"/>
    </xf>
    <xf numFmtId="0" fontId="43" fillId="0" borderId="0" xfId="36" applyFont="1" applyAlignment="1">
      <alignment horizontal="center"/>
    </xf>
    <xf numFmtId="0" fontId="6" fillId="9" borderId="0" xfId="0" applyFont="1" applyFill="1" applyBorder="1" applyAlignment="1"/>
    <xf numFmtId="0" fontId="6" fillId="9" borderId="0" xfId="0" applyFont="1" applyFill="1" applyAlignment="1"/>
    <xf numFmtId="0" fontId="42" fillId="11" borderId="0" xfId="0" applyFont="1" applyFill="1" applyAlignment="1">
      <alignment wrapText="1"/>
    </xf>
    <xf numFmtId="3" fontId="42" fillId="11" borderId="0" xfId="0" applyNumberFormat="1" applyFont="1" applyFill="1" applyAlignment="1">
      <alignment wrapText="1"/>
    </xf>
    <xf numFmtId="3" fontId="28" fillId="11" borderId="0" xfId="0" applyNumberFormat="1" applyFont="1" applyFill="1" applyAlignment="1">
      <alignment wrapText="1"/>
    </xf>
    <xf numFmtId="0" fontId="4" fillId="0" borderId="0" xfId="0" applyNumberFormat="1" applyFont="1" applyFill="1"/>
    <xf numFmtId="0" fontId="4" fillId="0" borderId="0" xfId="25" applyNumberFormat="1" applyFont="1" applyAlignment="1">
      <alignment horizontal="left"/>
    </xf>
    <xf numFmtId="0" fontId="49" fillId="0" borderId="0" xfId="26" applyNumberFormat="1" applyFont="1" applyAlignment="1" applyProtection="1">
      <alignment horizontal="center" wrapText="1"/>
    </xf>
    <xf numFmtId="0" fontId="6" fillId="8" borderId="0" xfId="0" applyFont="1" applyFill="1" applyBorder="1" applyAlignment="1"/>
    <xf numFmtId="0" fontId="6" fillId="8" borderId="0" xfId="0" applyNumberFormat="1" applyFont="1" applyFill="1" applyBorder="1" applyAlignment="1"/>
    <xf numFmtId="165" fontId="42" fillId="11" borderId="0" xfId="0" applyNumberFormat="1" applyFont="1" applyFill="1" applyBorder="1" applyAlignment="1"/>
    <xf numFmtId="3" fontId="42" fillId="11" borderId="0" xfId="0" applyNumberFormat="1" applyFont="1" applyFill="1" applyBorder="1" applyAlignment="1">
      <alignment horizontal="right"/>
    </xf>
    <xf numFmtId="169" fontId="43" fillId="11" borderId="0" xfId="0" applyNumberFormat="1" applyFont="1" applyFill="1" applyBorder="1" applyAlignment="1"/>
    <xf numFmtId="170" fontId="43" fillId="11" borderId="0" xfId="0" applyNumberFormat="1" applyFont="1" applyFill="1" applyBorder="1" applyAlignment="1"/>
    <xf numFmtId="0" fontId="25" fillId="0" borderId="0" xfId="34" applyFont="1" applyFill="1" applyBorder="1" applyAlignment="1">
      <alignment horizontal="left"/>
    </xf>
    <xf numFmtId="170" fontId="6" fillId="0" borderId="0" xfId="0" applyNumberFormat="1" applyFont="1" applyFill="1" applyAlignment="1">
      <alignment horizontal="center"/>
    </xf>
    <xf numFmtId="0" fontId="25" fillId="0" borderId="0" xfId="8" applyFont="1" applyFill="1"/>
    <xf numFmtId="0" fontId="43" fillId="0" borderId="0" xfId="8" applyFont="1" applyFill="1"/>
    <xf numFmtId="3" fontId="6" fillId="0" borderId="3" xfId="0" applyNumberFormat="1" applyFont="1" applyFill="1" applyBorder="1" applyAlignment="1">
      <alignment wrapText="1"/>
    </xf>
    <xf numFmtId="3" fontId="6" fillId="0" borderId="3" xfId="0" applyNumberFormat="1" applyFont="1" applyFill="1" applyBorder="1" applyAlignment="1"/>
    <xf numFmtId="170" fontId="4" fillId="0" borderId="0" xfId="7" applyNumberFormat="1" applyFont="1" applyFill="1" applyAlignment="1">
      <alignment horizontal="center" wrapText="1"/>
    </xf>
    <xf numFmtId="170" fontId="29" fillId="0" borderId="0" xfId="0" applyNumberFormat="1" applyFont="1" applyFill="1" applyAlignment="1">
      <alignment horizontal="center"/>
    </xf>
    <xf numFmtId="170" fontId="14" fillId="0" borderId="0" xfId="5" applyNumberFormat="1" applyFont="1" applyFill="1" applyAlignment="1">
      <alignment horizontal="center" wrapText="1"/>
    </xf>
    <xf numFmtId="170" fontId="14" fillId="0" borderId="0" xfId="7" applyNumberFormat="1" applyFont="1" applyFill="1" applyAlignment="1">
      <alignment horizontal="center" wrapText="1"/>
    </xf>
    <xf numFmtId="170" fontId="36" fillId="0" borderId="0" xfId="0" applyNumberFormat="1" applyFont="1" applyFill="1" applyBorder="1" applyAlignment="1">
      <alignment horizontal="center"/>
    </xf>
    <xf numFmtId="170" fontId="13" fillId="0" borderId="0" xfId="7" applyNumberFormat="1" applyFont="1" applyFill="1" applyAlignment="1">
      <alignment horizontal="center" wrapText="1"/>
    </xf>
    <xf numFmtId="0" fontId="6" fillId="0" borderId="0" xfId="0" applyNumberFormat="1" applyFont="1" applyFill="1" applyBorder="1" applyAlignment="1">
      <alignment horizontal="center" wrapText="1"/>
    </xf>
    <xf numFmtId="0" fontId="15" fillId="0" borderId="0" xfId="7" applyNumberFormat="1" applyFont="1" applyBorder="1" applyAlignment="1">
      <alignment horizontal="center" wrapText="1"/>
    </xf>
    <xf numFmtId="164" fontId="4" fillId="0" borderId="0" xfId="7" applyFont="1" applyBorder="1" applyAlignment="1">
      <alignment wrapText="1"/>
    </xf>
    <xf numFmtId="3" fontId="4" fillId="0" borderId="0" xfId="7" applyNumberFormat="1" applyFont="1" applyBorder="1" applyAlignment="1">
      <alignment wrapText="1"/>
    </xf>
    <xf numFmtId="3" fontId="8" fillId="0" borderId="0" xfId="7" applyNumberFormat="1" applyFont="1" applyBorder="1" applyAlignment="1">
      <alignment wrapText="1"/>
    </xf>
    <xf numFmtId="0" fontId="6" fillId="0" borderId="0" xfId="0" applyFont="1" applyBorder="1" applyAlignment="1">
      <alignment wrapText="1"/>
    </xf>
    <xf numFmtId="166" fontId="8" fillId="0" borderId="0" xfId="7" applyNumberFormat="1" applyFont="1" applyBorder="1" applyAlignment="1">
      <alignment wrapText="1"/>
    </xf>
    <xf numFmtId="167" fontId="8" fillId="0" borderId="0" xfId="7" applyNumberFormat="1" applyFont="1" applyBorder="1" applyAlignment="1">
      <alignment wrapText="1"/>
    </xf>
    <xf numFmtId="0" fontId="28" fillId="14" borderId="0" xfId="0" applyFont="1" applyFill="1" applyBorder="1" applyAlignment="1"/>
    <xf numFmtId="0" fontId="30" fillId="0" borderId="0" xfId="26" applyNumberFormat="1" applyFont="1" applyFill="1" applyAlignment="1" applyProtection="1">
      <alignment horizontal="center"/>
    </xf>
  </cellXfs>
  <cellStyles count="37">
    <cellStyle name="Hyperlink" xfId="1" builtinId="8"/>
    <cellStyle name="Hyperlink 2" xfId="17" xr:uid="{F98477B9-6FCD-467D-9EAE-8C4FF33700FD}"/>
    <cellStyle name="Hyperlink 2 2 3" xfId="26" xr:uid="{17405FDB-FFE4-42B3-A195-3092238503B1}"/>
    <cellStyle name="Hyperlink 5" xfId="19" xr:uid="{0E690C2B-E733-4338-8660-706FEDE6D6A4}"/>
    <cellStyle name="Hyperlink 6" xfId="16" xr:uid="{E92B8A3A-204A-4125-958E-0C69250E78B7}"/>
    <cellStyle name="Normal" xfId="0" builtinId="0"/>
    <cellStyle name="Normal 1034" xfId="32" xr:uid="{944742E1-B78F-4363-BA53-69AA98877AF1}"/>
    <cellStyle name="Normal 1034 2" xfId="35" xr:uid="{40311391-FAC4-43C8-B209-BFEABC8EF17B}"/>
    <cellStyle name="Normal 1036" xfId="34" xr:uid="{A0497650-BC2E-48D2-B4B7-2AADFAD9D21B}"/>
    <cellStyle name="Normal 11 2 2 2 2 4" xfId="28" xr:uid="{C901F995-9309-47AA-8D20-CF78B20BBFEC}"/>
    <cellStyle name="Normal 13 2" xfId="23" xr:uid="{B699A0D7-0EA0-4FB4-B003-FD1721DEC6E5}"/>
    <cellStyle name="Normal 19 2" xfId="7" xr:uid="{EF330DBA-BA73-4CCB-84E6-E506D5664965}"/>
    <cellStyle name="Normal 2 2" xfId="14" xr:uid="{F3113F51-2BEF-4998-A542-5284F8B8248F}"/>
    <cellStyle name="Normal 2 2 2" xfId="5" xr:uid="{EAD9E06B-2C97-4FF8-A389-090F14E6B353}"/>
    <cellStyle name="Normal 3" xfId="29" xr:uid="{10202C82-530E-4806-B87C-1268CC9DCB2E}"/>
    <cellStyle name="Normal 4 5" xfId="30" xr:uid="{D1C016F6-DE8A-4ED9-83BA-934807C11314}"/>
    <cellStyle name="Normal 522" xfId="8" xr:uid="{1DC8E116-918F-41B3-B12C-2FAD2A7D3C8E}"/>
    <cellStyle name="Normal 522 10" xfId="36" xr:uid="{328288E0-EEF1-4869-BD24-0F16C3137B7A}"/>
    <cellStyle name="Normal 522 2" xfId="13" xr:uid="{6FF017D7-8C6D-4634-944A-BA15BBE311D9}"/>
    <cellStyle name="Normal 522 3" xfId="31" xr:uid="{4CE32FBB-571F-4A61-9975-40202E2D16C9}"/>
    <cellStyle name="Normal 528 8" xfId="33" xr:uid="{730E627F-5C45-4C94-88A4-5F143AB33838}"/>
    <cellStyle name="Normal 6 2" xfId="10" xr:uid="{B5B41D36-8592-471A-B617-8EC7C916378E}"/>
    <cellStyle name="Normal 7" xfId="18" xr:uid="{579B5E0C-C833-464E-AB2C-8074A80B979A}"/>
    <cellStyle name="Normal 7 3" xfId="25" xr:uid="{D4874A8F-5B39-45DE-9A15-980126693D40}"/>
    <cellStyle name="Normal 8 2 2 2 3" xfId="21" xr:uid="{3791EA20-E731-4D7A-B790-FF8657313AB7}"/>
    <cellStyle name="Normal 8 2 3 3 3" xfId="22" xr:uid="{89DB7B3A-050C-4681-A28B-83E38E5EA758}"/>
    <cellStyle name="Normal 8 2 3 4" xfId="20" xr:uid="{0C50FB47-6B48-439F-849A-24842E624D5A}"/>
    <cellStyle name="Normal 8 2 3 7" xfId="27" xr:uid="{ED0787BF-8147-476F-B457-06E2010724D0}"/>
    <cellStyle name="Normal_1202_TLine 2" xfId="2" xr:uid="{0B34A269-C651-47E0-9162-321F86593CF8}"/>
    <cellStyle name="Normal_dave_2009thruJUL10 2 2" xfId="9" xr:uid="{E9E86598-AC32-4639-80E4-3F59A1C45FF8}"/>
    <cellStyle name="Normal_FreqDurn115kV_thruJAN2002 3" xfId="24" xr:uid="{0F66E6BD-1774-4CF1-BE0B-068978EA4561}"/>
    <cellStyle name="Normal_FreqDurn230kV_thruJAN2002" xfId="12" xr:uid="{A4349A50-A42D-4C7A-8F99-E9118CDCCCB0}"/>
    <cellStyle name="Normal_FreqDurn500kV_thruJAN2002 3" xfId="4" xr:uid="{2FB9B47F-5AED-46CA-B514-9F1194DE01FD}"/>
    <cellStyle name="Normal_FreqDurn69kV_thruJAN2002 3" xfId="11" xr:uid="{911B9EF0-434F-4DA7-8908-4AD014094D4E}"/>
    <cellStyle name="Normal_TLineOuts-2010_ISOformat" xfId="15" xr:uid="{03F49EFB-F944-408F-9C41-B0E3358666FA}"/>
    <cellStyle name="Normal_TransmSysPerf_2010" xfId="3" xr:uid="{F41879BD-B44E-4584-8B0B-8B4B107DA14C}"/>
    <cellStyle name="Normal_TSAIDI_thruOCT2005" xfId="6" xr:uid="{550CFB61-0CD1-4247-A4F5-6D25554CF171}"/>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calcChain" Target="calcChain.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theme" Target="theme/theme1.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KG2/Documents/OldData/EXCEL/TransSysPerf/2018/TransmSysPerf_20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sssecure/Documents%20and%20Settings/jjht/Desktop/Electric%20Ops/Integrated%20Planning%20Process/S2/S2_EO%20Guidance%20Samp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o301\budget\CostAcctg_ClientServices\EPS_BUExp\2007\ECS%20graph%20mockup\BU%20expense%20graph%20mocku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ssuo/WINDOWS/Temp/X1Server/c1/GTD%20Scorecard_03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ites/Finance/BusinessFinance/Risks%20%20Opportunities/SAM/01PLNRC1/XL/SAM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nplanned_ET_Outs_2007-2018%20(TL%20and%20ST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WINDOWS/Temporary%20Internet%20Files/Content.Outlook/9C6ZX0D6/DO%20Targets/2014%20DO%20Walk.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ites/Finance/BusinessFinance/Risks%20%20Opportunities/DATA/CGT-Post%202002/2002%20REV%20REQ%20(ESTIMATED-02-15-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ites/Finance/BusinessFinance/TD/Shared/02%20-%20Variance%20Explanations,%20ECS%20files,%20Forecasts/2010%20Monthly%20LOB%20Summaries/04.2010%20LOB%20Summary/April%202010%20LOB%20Summary_combined%20DETCY1_Day%2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ss/Data/EXCEL/dave/dave_2009thruJUL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wsssecure/sites/OperatingPlan/Energy%20Delivery/2009%20QBR%202/2010%20Prioritization%20Templates/TD%20QBR2_2010%20Consolidated%20GED%20Capital%20Prioritization%20v07-20-09%20v1%20for%20submiss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ssascon/Documents%20and%20Settings/txki/Local%20Settings/Temporary%20Internet%20Files/OLK4F/KPI%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ss/regrel/GRC2014/Ph-I/03%20Workpapers/Exhibit%2004%20-%20Electric%20Distribution/Ch%2015%20Electric%20Distribution%20Reliability/GRC2014-NOI_WP_PGE_Exh004Ch15_Draft3_03CapAutoWPs%20(Sort%2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uo/NR/rdonlyres/803B005E-48BF-47EB-8A58-3E187CCD519B/0/webT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ssascon/cntrl/budget/metrics/6%20TD/Archive/09.%20September%202008/ED-EO%20Blue%20Book%20Input%20Template_Sept%202008%20v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ssascon/Winnt/Temp/BUExp-July07(Day5)8.8.07%20w%20200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ites/Finance/BusinessFinance/Risks%20%20Opportunities/SAM/01PLNRC1/XL/BUREP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o301\budget\CONSOLID\MONTHLY\9712DEMO\97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ites/Finance/BusinessFinance/Risks%20%20Opportunities/RECDATA98/ferc97_99/FERCDETAI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l2mu/Desktop/Copy%20of%20xSAPtemp985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ssascon/Winnt/Temp/AVA%20Utility%20Valuation%20Model%20-%20FinalV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20II%202004%20Proposed%20Decision%20(11-18-2003)\Decision\RO_Output.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wsssecure/eo/sites/SBM/OWRP/Shared%20Documents/Operations%20Planning/Integrated%20Planning%20Process/S2%20Presentation/2013/2013%20Templates_Source%20Data/S2%20DET%20Template/S2%20Update%20EO%202014-18%20v3.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TransmSysPerf_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ss/WINDOWS/TEMP/1-24FERCxfm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SAM/busplan/02jan/1-31FERCSubRp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ssascon/Winnt/Temp/PG&amp;E/Model/Example%20models,%20GXC%20tips/AVA%20Utility%20Valuation%20Model%20-%20Final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 by SAIFI"/>
      <sheetName val="Tree"/>
      <sheetName val="2018"/>
      <sheetName val="Cause Translation"/>
      <sheetName val="GIS"/>
      <sheetName val="LineNameChgs"/>
      <sheetName val="ET-WD-Details"/>
      <sheetName val="ET-WD-Summary"/>
      <sheetName val="Sheet2"/>
      <sheetName val="STN-2018"/>
      <sheetName val="TL-2018"/>
      <sheetName val="Daily"/>
      <sheetName val="2018-SAIDI SUM"/>
      <sheetName val="DEC"/>
      <sheetName val="Cust Count"/>
      <sheetName val="TL-2018 Targets (1.0)"/>
      <sheetName val="STN-2018 Targets (1.0)"/>
      <sheetName val="SubHQ List 2012"/>
      <sheetName val="TESLA HQ Subs"/>
      <sheetName val="ILIS Causes"/>
      <sheetName val="69"/>
      <sheetName val="115"/>
      <sheetName val="230"/>
      <sheetName val="5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efreshError="1">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efreshError="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efreshError="1">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efreshError="1">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efreshError="1">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efreshError="1">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refreshError="1"/>
      <sheetData sheetId="7" refreshError="1"/>
      <sheetData sheetId="8" refreshError="1">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efreshError="1">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refreshError="1"/>
      <sheetData sheetId="11" refreshError="1"/>
      <sheetData sheetId="12" refreshError="1"/>
      <sheetData sheetId="13" refreshError="1"/>
      <sheetData sheetId="14" refreshError="1"/>
      <sheetData sheetId="15" refreshError="1">
        <row r="24">
          <cell r="B24" t="str">
            <v>julianna</v>
          </cell>
        </row>
      </sheetData>
      <sheetData sheetId="16" refreshError="1"/>
      <sheetData sheetId="17" refreshError="1">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efreshError="1">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refreshError="1"/>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efreshError="1">
        <row r="31">
          <cell r="I31">
            <v>2</v>
          </cell>
        </row>
      </sheetData>
      <sheetData sheetId="1" refreshError="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efreshError="1">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efreshError="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efreshError="1">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efreshError="1">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efreshError="1">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efreshError="1">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efreshError="1">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efreshError="1">
        <row r="1">
          <cell r="C1">
            <v>4</v>
          </cell>
        </row>
        <row r="5">
          <cell r="AK5">
            <v>6</v>
          </cell>
        </row>
      </sheetData>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ombo Dashboard"/>
      <sheetName val="Data_Sheet"/>
      <sheetName val="RTH Targets"/>
      <sheetName val="2"/>
      <sheetName val="3"/>
      <sheetName val="6"/>
      <sheetName val="8"/>
      <sheetName val="9"/>
      <sheetName val="13"/>
      <sheetName val="1"/>
      <sheetName val="4"/>
      <sheetName val="5"/>
      <sheetName val="12"/>
      <sheetName val="11"/>
      <sheetName val="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efreshError="1">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efreshError="1">
        <row r="5">
          <cell r="B5">
            <v>2000</v>
          </cell>
        </row>
        <row r="6">
          <cell r="B6">
            <v>2010</v>
          </cell>
        </row>
      </sheetData>
      <sheetData sheetId="2" refreshError="1">
        <row r="6">
          <cell r="B6" t="str">
            <v>CAPLINE</v>
          </cell>
        </row>
      </sheetData>
      <sheetData sheetId="3" refreshError="1">
        <row r="5">
          <cell r="B5">
            <v>2000</v>
          </cell>
        </row>
        <row r="6">
          <cell r="B6">
            <v>2010</v>
          </cell>
        </row>
      </sheetData>
      <sheetData sheetId="4" refreshError="1">
        <row r="5">
          <cell r="B5">
            <v>2000</v>
          </cell>
        </row>
        <row r="6">
          <cell r="B6">
            <v>2010</v>
          </cell>
        </row>
      </sheetData>
      <sheetData sheetId="5" refreshError="1">
        <row r="5">
          <cell r="B5">
            <v>2000</v>
          </cell>
        </row>
        <row r="6">
          <cell r="B6">
            <v>2010</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L Unplanned 2007-18"/>
      <sheetName val="TL 2009-17"/>
      <sheetName val="STN 2009-2018"/>
      <sheetName val="Monthly Actuals 2009-18"/>
      <sheetName val="Station Roster"/>
      <sheetName val="TLine Roster"/>
      <sheetName val="Cust Coun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refreshError="1"/>
      <sheetData sheetId="1" refreshError="1"/>
      <sheetData sheetId="2"/>
      <sheetData sheetId="3" refreshError="1"/>
      <sheetData sheetId="4" refreshError="1"/>
      <sheetData sheetId="5">
        <row r="2">
          <cell r="D2" t="str">
            <v>Gray Bar (Totals)</v>
          </cell>
        </row>
      </sheetData>
      <sheetData sheetId="6" refreshError="1"/>
      <sheetData sheetId="7" refreshError="1"/>
      <sheetData sheetId="8">
        <row r="1">
          <cell r="B1">
            <v>2012</v>
          </cell>
          <cell r="D1">
            <v>3</v>
          </cell>
          <cell r="F1" t="str">
            <v>December</v>
          </cell>
          <cell r="G1" t="str">
            <v>Dec</v>
          </cell>
          <cell r="H1" t="str">
            <v>CY2</v>
          </cell>
        </row>
      </sheetData>
      <sheetData sheetId="9" refreshError="1"/>
      <sheetData sheetId="10" refreshError="1"/>
      <sheetData sheetId="11" refreshError="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efreshError="1">
        <row r="7">
          <cell r="B7">
            <v>2.741708279112216E-2</v>
          </cell>
        </row>
        <row r="17">
          <cell r="B17">
            <v>0.40749999999999997</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efreshError="1">
        <row r="28">
          <cell r="G28">
            <v>2.3099999999999999E-2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SUS"/>
      <sheetName val="SUS-TS-DS-TL"/>
      <sheetName val="TSAIDI_2009YTD"/>
      <sheetName val="CAIDI-TS-DS"/>
      <sheetName val="CAIDI-TL"/>
      <sheetName val="CAIDI"/>
      <sheetName val="SAIFI"/>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efreshError="1">
        <row r="18">
          <cell r="E18">
            <v>1.8428E-2</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refreshError="1"/>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B2">
            <v>2002</v>
          </cell>
        </row>
        <row r="5">
          <cell r="A5">
            <v>10</v>
          </cell>
          <cell r="B5" t="str">
            <v>October 2002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PI (1)"/>
      <sheetName val="Definitions"/>
      <sheetName val="1999 TCBA"/>
    </sheetNames>
    <sheetDataSet>
      <sheetData sheetId="0" refreshError="1"/>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s>
    <sheetDataSet>
      <sheetData sheetId="0"/>
      <sheetData sheetId="1"/>
      <sheetData sheetId="2" refreshError="1">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enu_Instructions"/>
      <sheetName val="1"/>
      <sheetName val="2"/>
      <sheetName val="3"/>
      <sheetName val="4_data"/>
      <sheetName val="4"/>
      <sheetName val="5"/>
      <sheetName val="Other details"/>
    </sheetNames>
    <sheetDataSet>
      <sheetData sheetId="0">
        <row r="12">
          <cell r="B12">
            <v>0.5738657407407407</v>
          </cell>
        </row>
        <row r="32">
          <cell r="K32" t="str">
            <v>CH_15_ED_RELIAB</v>
          </cell>
        </row>
        <row r="42">
          <cell r="D42" t="b">
            <v>1</v>
          </cell>
        </row>
        <row r="43">
          <cell r="D43" t="b">
            <v>1</v>
          </cell>
        </row>
        <row r="44">
          <cell r="D44" t="b">
            <v>1</v>
          </cell>
        </row>
        <row r="45">
          <cell r="D45" t="b">
            <v>1</v>
          </cell>
        </row>
      </sheetData>
      <sheetData sheetId="1"/>
      <sheetData sheetId="2"/>
      <sheetData sheetId="3"/>
      <sheetData sheetId="4">
        <row r="45">
          <cell r="B45" t="str">
            <v>01</v>
          </cell>
          <cell r="C45" t="str">
            <v>Jan</v>
          </cell>
        </row>
        <row r="46">
          <cell r="B46" t="str">
            <v>02</v>
          </cell>
          <cell r="C46" t="str">
            <v>Feb</v>
          </cell>
        </row>
        <row r="47">
          <cell r="B47" t="str">
            <v>03</v>
          </cell>
          <cell r="C47" t="str">
            <v>Mar</v>
          </cell>
        </row>
        <row r="48">
          <cell r="B48" t="str">
            <v>04</v>
          </cell>
          <cell r="C48" t="str">
            <v>Apr</v>
          </cell>
        </row>
        <row r="49">
          <cell r="B49" t="str">
            <v>05</v>
          </cell>
          <cell r="C49" t="str">
            <v>May</v>
          </cell>
        </row>
        <row r="50">
          <cell r="B50" t="str">
            <v>06</v>
          </cell>
          <cell r="C50" t="str">
            <v>Jun</v>
          </cell>
        </row>
        <row r="51">
          <cell r="B51" t="str">
            <v>07</v>
          </cell>
          <cell r="C51" t="str">
            <v>Jul</v>
          </cell>
        </row>
        <row r="52">
          <cell r="B52" t="str">
            <v>08</v>
          </cell>
          <cell r="C52" t="str">
            <v>Aug</v>
          </cell>
        </row>
        <row r="53">
          <cell r="B53" t="str">
            <v>09</v>
          </cell>
          <cell r="C53" t="str">
            <v>Sep</v>
          </cell>
        </row>
        <row r="54">
          <cell r="B54" t="str">
            <v>10</v>
          </cell>
          <cell r="C54" t="str">
            <v>Oct</v>
          </cell>
        </row>
        <row r="55">
          <cell r="B55" t="str">
            <v>11</v>
          </cell>
          <cell r="C55" t="str">
            <v>Nov</v>
          </cell>
        </row>
        <row r="56">
          <cell r="B56" t="str">
            <v>12</v>
          </cell>
          <cell r="C56" t="str">
            <v>Dec</v>
          </cell>
        </row>
      </sheetData>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cell r="K9"/>
        </row>
        <row r="10">
          <cell r="B10"/>
          <cell r="K10"/>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cell r="N13" t="str">
            <v>(A)</v>
          </cell>
          <cell r="O13" t="str">
            <v>(B)</v>
          </cell>
          <cell r="P13" t="str">
            <v>(C)</v>
          </cell>
          <cell r="Q13"/>
        </row>
        <row r="14">
          <cell r="B14" t="str">
            <v>REVENUE:</v>
          </cell>
          <cell r="E14"/>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row>
        <row r="110">
          <cell r="B110"/>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goals"/>
      <sheetName val="cumulative"/>
      <sheetName val="T &amp; D"/>
    </sheetNames>
    <sheetDataSet>
      <sheetData sheetId="0" refreshError="1"/>
      <sheetData sheetId="1" refreshError="1"/>
      <sheetData sheetId="2" refreshError="1">
        <row r="2">
          <cell r="D2">
            <v>2005</v>
          </cell>
          <cell r="E2">
            <v>2006</v>
          </cell>
          <cell r="F2">
            <v>2007</v>
          </cell>
          <cell r="G2">
            <v>2008</v>
          </cell>
          <cell r="H2">
            <v>2009</v>
          </cell>
          <cell r="I2">
            <v>2010</v>
          </cell>
          <cell r="J2" t="str">
            <v>5-yr Avg</v>
          </cell>
          <cell r="K2" t="str">
            <v>Target</v>
          </cell>
        </row>
        <row r="3">
          <cell r="C3" t="str">
            <v>JANCENTRAL COAST</v>
          </cell>
        </row>
        <row r="4">
          <cell r="C4" t="str">
            <v>FEBCENTRAL COAST</v>
          </cell>
        </row>
        <row r="5">
          <cell r="C5" t="str">
            <v>MARCENTRAL COAST</v>
          </cell>
        </row>
        <row r="6">
          <cell r="C6" t="str">
            <v>APRCENTRAL COAST</v>
          </cell>
        </row>
        <row r="7">
          <cell r="C7" t="str">
            <v>MAYCENTRAL COAST</v>
          </cell>
        </row>
        <row r="8">
          <cell r="C8" t="str">
            <v>JUNCENTRAL COAST</v>
          </cell>
        </row>
        <row r="9">
          <cell r="C9" t="str">
            <v>JULCENTRAL COAST</v>
          </cell>
        </row>
        <row r="10">
          <cell r="C10" t="str">
            <v>AUGCENTRAL COAST</v>
          </cell>
        </row>
        <row r="11">
          <cell r="C11" t="str">
            <v>SEPCENTRAL COAST</v>
          </cell>
        </row>
        <row r="12">
          <cell r="C12" t="str">
            <v>OCTCENTRAL COAST</v>
          </cell>
        </row>
        <row r="13">
          <cell r="C13" t="str">
            <v>NOVCENTRAL COAST</v>
          </cell>
        </row>
        <row r="14">
          <cell r="C14" t="str">
            <v>DECCENTRAL COAST</v>
          </cell>
        </row>
        <row r="15">
          <cell r="C15" t="str">
            <v>JANDE ANZA</v>
          </cell>
        </row>
        <row r="16">
          <cell r="C16" t="str">
            <v>FEBDE ANZA</v>
          </cell>
        </row>
        <row r="17">
          <cell r="C17" t="str">
            <v>MARDE ANZA</v>
          </cell>
        </row>
        <row r="18">
          <cell r="C18" t="str">
            <v>APRDE ANZA</v>
          </cell>
        </row>
        <row r="19">
          <cell r="C19" t="str">
            <v>MAYDE ANZA</v>
          </cell>
        </row>
        <row r="20">
          <cell r="C20" t="str">
            <v>JUNDE ANZA</v>
          </cell>
        </row>
        <row r="21">
          <cell r="C21" t="str">
            <v>JULDE ANZA</v>
          </cell>
        </row>
        <row r="22">
          <cell r="C22" t="str">
            <v>AUGDE ANZA</v>
          </cell>
        </row>
        <row r="23">
          <cell r="C23" t="str">
            <v>SEPDE ANZA</v>
          </cell>
        </row>
        <row r="24">
          <cell r="C24" t="str">
            <v>OCTDE ANZA</v>
          </cell>
        </row>
        <row r="25">
          <cell r="C25" t="str">
            <v>NOVDE ANZA</v>
          </cell>
        </row>
        <row r="26">
          <cell r="C26" t="str">
            <v>DECDE ANZA</v>
          </cell>
        </row>
        <row r="27">
          <cell r="C27" t="str">
            <v>JANDIABLO</v>
          </cell>
        </row>
        <row r="28">
          <cell r="C28" t="str">
            <v>FEBDIABLO</v>
          </cell>
        </row>
        <row r="29">
          <cell r="C29" t="str">
            <v>MARDIABLO</v>
          </cell>
        </row>
        <row r="30">
          <cell r="C30" t="str">
            <v>APRDIABLO</v>
          </cell>
        </row>
        <row r="31">
          <cell r="C31" t="str">
            <v>MAYDIABLO</v>
          </cell>
        </row>
        <row r="32">
          <cell r="C32" t="str">
            <v>JUNDIABLO</v>
          </cell>
        </row>
        <row r="33">
          <cell r="C33" t="str">
            <v>JULDIABLO</v>
          </cell>
        </row>
        <row r="34">
          <cell r="C34" t="str">
            <v>AUGDIABLO</v>
          </cell>
        </row>
        <row r="35">
          <cell r="C35" t="str">
            <v>SEPDIABLO</v>
          </cell>
        </row>
        <row r="36">
          <cell r="C36" t="str">
            <v>OCTDIABLO</v>
          </cell>
        </row>
        <row r="37">
          <cell r="C37" t="str">
            <v>NOVDIABLO</v>
          </cell>
        </row>
        <row r="38">
          <cell r="C38" t="str">
            <v>DECDIABLO</v>
          </cell>
        </row>
        <row r="39">
          <cell r="C39" t="str">
            <v>JANEAST BAY</v>
          </cell>
        </row>
        <row r="40">
          <cell r="C40" t="str">
            <v>FEBEAST BAY</v>
          </cell>
        </row>
        <row r="41">
          <cell r="C41" t="str">
            <v>MAREAST BAY</v>
          </cell>
        </row>
        <row r="42">
          <cell r="C42" t="str">
            <v>APREAST BAY</v>
          </cell>
        </row>
        <row r="43">
          <cell r="C43" t="str">
            <v>MAYEAST BAY</v>
          </cell>
        </row>
        <row r="44">
          <cell r="C44" t="str">
            <v>JUNEAST BAY</v>
          </cell>
        </row>
        <row r="45">
          <cell r="C45" t="str">
            <v>JULEAST BAY</v>
          </cell>
        </row>
        <row r="46">
          <cell r="C46" t="str">
            <v>AUGEAST BAY</v>
          </cell>
        </row>
        <row r="47">
          <cell r="C47" t="str">
            <v>SEPEAST BAY</v>
          </cell>
        </row>
        <row r="48">
          <cell r="C48" t="str">
            <v>OCTEAST BAY</v>
          </cell>
        </row>
        <row r="49">
          <cell r="C49" t="str">
            <v>NOVEAST BAY</v>
          </cell>
        </row>
        <row r="50">
          <cell r="C50" t="str">
            <v>DECEAST BAY</v>
          </cell>
        </row>
        <row r="51">
          <cell r="C51" t="str">
            <v>JANFRESNO</v>
          </cell>
        </row>
        <row r="52">
          <cell r="C52" t="str">
            <v>FEBFRESNO</v>
          </cell>
        </row>
        <row r="53">
          <cell r="C53" t="str">
            <v>MARFRESNO</v>
          </cell>
        </row>
        <row r="54">
          <cell r="C54" t="str">
            <v>APRFRESNO</v>
          </cell>
        </row>
        <row r="55">
          <cell r="C55" t="str">
            <v>MAYFRESNO</v>
          </cell>
        </row>
        <row r="56">
          <cell r="C56" t="str">
            <v>JUNFRESNO</v>
          </cell>
        </row>
        <row r="57">
          <cell r="C57" t="str">
            <v>JULFRESNO</v>
          </cell>
        </row>
        <row r="58">
          <cell r="C58" t="str">
            <v>AUGFRESNO</v>
          </cell>
        </row>
        <row r="59">
          <cell r="C59" t="str">
            <v>SEPFRESNO</v>
          </cell>
        </row>
        <row r="60">
          <cell r="C60" t="str">
            <v>OCTFRESNO</v>
          </cell>
        </row>
        <row r="61">
          <cell r="C61" t="str">
            <v>NOVFRESNO</v>
          </cell>
        </row>
        <row r="62">
          <cell r="C62" t="str">
            <v>DECFRESNO</v>
          </cell>
        </row>
        <row r="63">
          <cell r="C63" t="str">
            <v>JANKERN</v>
          </cell>
        </row>
        <row r="64">
          <cell r="C64" t="str">
            <v>FEBKERN</v>
          </cell>
        </row>
        <row r="65">
          <cell r="C65" t="str">
            <v>MARKERN</v>
          </cell>
        </row>
        <row r="66">
          <cell r="C66" t="str">
            <v>APRKERN</v>
          </cell>
        </row>
        <row r="67">
          <cell r="C67" t="str">
            <v>MAYKERN</v>
          </cell>
        </row>
        <row r="68">
          <cell r="C68" t="str">
            <v>JUNKERN</v>
          </cell>
        </row>
        <row r="69">
          <cell r="C69" t="str">
            <v>JULKERN</v>
          </cell>
        </row>
        <row r="70">
          <cell r="C70" t="str">
            <v>AUGKERN</v>
          </cell>
        </row>
        <row r="71">
          <cell r="C71" t="str">
            <v>SEPKERN</v>
          </cell>
        </row>
        <row r="72">
          <cell r="C72" t="str">
            <v>OCTKERN</v>
          </cell>
        </row>
        <row r="73">
          <cell r="C73" t="str">
            <v>NOVKERN</v>
          </cell>
        </row>
        <row r="74">
          <cell r="C74" t="str">
            <v>DECKERN</v>
          </cell>
        </row>
        <row r="75">
          <cell r="C75" t="str">
            <v>JANLOS PADRES</v>
          </cell>
        </row>
        <row r="76">
          <cell r="C76" t="str">
            <v>FEBLOS PADRES</v>
          </cell>
        </row>
        <row r="77">
          <cell r="C77" t="str">
            <v>MARLOS PADRES</v>
          </cell>
        </row>
        <row r="78">
          <cell r="C78" t="str">
            <v>APRLOS PADRES</v>
          </cell>
        </row>
        <row r="79">
          <cell r="C79" t="str">
            <v>MAYLOS PADRES</v>
          </cell>
        </row>
        <row r="80">
          <cell r="C80" t="str">
            <v>JUNLOS PADRES</v>
          </cell>
        </row>
        <row r="81">
          <cell r="C81" t="str">
            <v>JULLOS PADRES</v>
          </cell>
        </row>
        <row r="82">
          <cell r="C82" t="str">
            <v>AUGLOS PADRES</v>
          </cell>
        </row>
        <row r="83">
          <cell r="C83" t="str">
            <v>SEPLOS PADRES</v>
          </cell>
        </row>
        <row r="84">
          <cell r="C84" t="str">
            <v>OCTLOS PADRES</v>
          </cell>
        </row>
        <row r="85">
          <cell r="C85" t="str">
            <v>NOVLOS PADRES</v>
          </cell>
        </row>
        <row r="86">
          <cell r="C86" t="str">
            <v>DECLOS PADRES</v>
          </cell>
        </row>
        <row r="87">
          <cell r="C87" t="str">
            <v>JANMISSION</v>
          </cell>
        </row>
        <row r="88">
          <cell r="C88" t="str">
            <v>FEBMISSION</v>
          </cell>
        </row>
        <row r="89">
          <cell r="C89" t="str">
            <v>MARMISSION</v>
          </cell>
        </row>
        <row r="90">
          <cell r="C90" t="str">
            <v>APRMISSION</v>
          </cell>
        </row>
        <row r="91">
          <cell r="C91" t="str">
            <v>MAYMISSION</v>
          </cell>
        </row>
        <row r="92">
          <cell r="C92" t="str">
            <v>JUNMISSION</v>
          </cell>
        </row>
        <row r="93">
          <cell r="C93" t="str">
            <v>JULMISSION</v>
          </cell>
        </row>
        <row r="94">
          <cell r="C94" t="str">
            <v>AUGMISSION</v>
          </cell>
        </row>
        <row r="95">
          <cell r="C95" t="str">
            <v>SEPMISSION</v>
          </cell>
        </row>
        <row r="96">
          <cell r="C96" t="str">
            <v>OCTMISSION</v>
          </cell>
        </row>
        <row r="97">
          <cell r="C97" t="str">
            <v>NOVMISSION</v>
          </cell>
        </row>
        <row r="98">
          <cell r="C98" t="str">
            <v>DECMISSION</v>
          </cell>
        </row>
        <row r="99">
          <cell r="C99" t="str">
            <v>JANNORTH BAY</v>
          </cell>
        </row>
        <row r="100">
          <cell r="C100" t="str">
            <v>FEBNORTH BAY</v>
          </cell>
        </row>
        <row r="101">
          <cell r="C101" t="str">
            <v>MARNORTH BAY</v>
          </cell>
        </row>
        <row r="102">
          <cell r="C102" t="str">
            <v>APRNORTH BAY</v>
          </cell>
        </row>
        <row r="103">
          <cell r="C103" t="str">
            <v>MAYNORTH BAY</v>
          </cell>
        </row>
        <row r="104">
          <cell r="C104" t="str">
            <v>JUNNORTH BAY</v>
          </cell>
        </row>
        <row r="105">
          <cell r="C105" t="str">
            <v>JULNORTH BAY</v>
          </cell>
        </row>
        <row r="106">
          <cell r="C106" t="str">
            <v>AUGNORTH BAY</v>
          </cell>
        </row>
        <row r="107">
          <cell r="C107" t="str">
            <v>SEPNORTH BAY</v>
          </cell>
        </row>
        <row r="108">
          <cell r="C108" t="str">
            <v>OCTNORTH BAY</v>
          </cell>
        </row>
        <row r="109">
          <cell r="C109" t="str">
            <v>NOVNORTH BAY</v>
          </cell>
        </row>
        <row r="110">
          <cell r="C110" t="str">
            <v>DECNORTH BAY</v>
          </cell>
        </row>
        <row r="111">
          <cell r="C111" t="str">
            <v>JANNORTH COAST</v>
          </cell>
        </row>
        <row r="112">
          <cell r="C112" t="str">
            <v>FEBNORTH COAST</v>
          </cell>
        </row>
        <row r="113">
          <cell r="C113" t="str">
            <v>MARNORTH COAST</v>
          </cell>
        </row>
        <row r="114">
          <cell r="C114" t="str">
            <v>APRNORTH COAST</v>
          </cell>
        </row>
        <row r="115">
          <cell r="C115" t="str">
            <v>MAYNORTH COAST</v>
          </cell>
        </row>
        <row r="116">
          <cell r="C116" t="str">
            <v>JUNNORTH COAST</v>
          </cell>
        </row>
        <row r="117">
          <cell r="C117" t="str">
            <v>JULNORTH COAST</v>
          </cell>
        </row>
        <row r="118">
          <cell r="C118" t="str">
            <v>AUGNORTH COAST</v>
          </cell>
        </row>
        <row r="119">
          <cell r="C119" t="str">
            <v>SEPNORTH COAST</v>
          </cell>
        </row>
        <row r="120">
          <cell r="C120" t="str">
            <v>OCTNORTH COAST</v>
          </cell>
        </row>
        <row r="121">
          <cell r="C121" t="str">
            <v>NOVNORTH COAST</v>
          </cell>
        </row>
        <row r="122">
          <cell r="C122" t="str">
            <v>DECNORTH COAST</v>
          </cell>
        </row>
        <row r="123">
          <cell r="C123" t="str">
            <v>JANNORTH VALLEY</v>
          </cell>
        </row>
        <row r="124">
          <cell r="C124" t="str">
            <v>FEBNORTH VALLEY</v>
          </cell>
        </row>
        <row r="125">
          <cell r="C125" t="str">
            <v>MARNORTH VALLEY</v>
          </cell>
        </row>
        <row r="126">
          <cell r="C126" t="str">
            <v>APRNORTH VALLEY</v>
          </cell>
        </row>
        <row r="127">
          <cell r="C127" t="str">
            <v>MAYNORTH VALLEY</v>
          </cell>
        </row>
        <row r="128">
          <cell r="C128" t="str">
            <v>JUNNORTH VALLEY</v>
          </cell>
        </row>
        <row r="129">
          <cell r="C129" t="str">
            <v>JULNORTH VALLEY</v>
          </cell>
        </row>
        <row r="130">
          <cell r="C130" t="str">
            <v>AUGNORTH VALLEY</v>
          </cell>
        </row>
        <row r="131">
          <cell r="C131" t="str">
            <v>SEPNORTH VALLEY</v>
          </cell>
        </row>
        <row r="132">
          <cell r="C132" t="str">
            <v>OCTNORTH VALLEY</v>
          </cell>
        </row>
        <row r="133">
          <cell r="C133" t="str">
            <v>NOVNORTH VALLEY</v>
          </cell>
        </row>
        <row r="134">
          <cell r="C134" t="str">
            <v>DECNORTH VALLEY</v>
          </cell>
        </row>
        <row r="135">
          <cell r="C135" t="str">
            <v>JANPENINSULA</v>
          </cell>
        </row>
        <row r="136">
          <cell r="C136" t="str">
            <v>FEBPENINSULA</v>
          </cell>
        </row>
        <row r="137">
          <cell r="C137" t="str">
            <v>MARPENINSULA</v>
          </cell>
        </row>
        <row r="138">
          <cell r="C138" t="str">
            <v>APRPENINSULA</v>
          </cell>
        </row>
        <row r="139">
          <cell r="C139" t="str">
            <v>MAYPENINSULA</v>
          </cell>
        </row>
        <row r="140">
          <cell r="C140" t="str">
            <v>JUNPENINSULA</v>
          </cell>
        </row>
        <row r="141">
          <cell r="C141" t="str">
            <v>JULPENINSULA</v>
          </cell>
        </row>
        <row r="142">
          <cell r="C142" t="str">
            <v>AUGPENINSULA</v>
          </cell>
        </row>
        <row r="143">
          <cell r="C143" t="str">
            <v>SEPPENINSULA</v>
          </cell>
        </row>
        <row r="144">
          <cell r="C144" t="str">
            <v>OCTPENINSULA</v>
          </cell>
        </row>
        <row r="145">
          <cell r="C145" t="str">
            <v>NOVPENINSULA</v>
          </cell>
        </row>
        <row r="146">
          <cell r="C146" t="str">
            <v>DECPENINSULA</v>
          </cell>
        </row>
        <row r="147">
          <cell r="C147" t="str">
            <v>JANSACRAMENTO</v>
          </cell>
        </row>
        <row r="148">
          <cell r="C148" t="str">
            <v>FEBSACRAMENTO</v>
          </cell>
        </row>
        <row r="149">
          <cell r="C149" t="str">
            <v>MARSACRAMENTO</v>
          </cell>
        </row>
        <row r="150">
          <cell r="C150" t="str">
            <v>APRSACRAMENTO</v>
          </cell>
        </row>
        <row r="151">
          <cell r="C151" t="str">
            <v>MAYSACRAMENTO</v>
          </cell>
        </row>
        <row r="152">
          <cell r="C152" t="str">
            <v>JUNSACRAMENTO</v>
          </cell>
        </row>
        <row r="153">
          <cell r="C153" t="str">
            <v>JULSACRAMENTO</v>
          </cell>
        </row>
        <row r="154">
          <cell r="C154" t="str">
            <v>AUGSACRAMENTO</v>
          </cell>
        </row>
        <row r="155">
          <cell r="C155" t="str">
            <v>SEPSACRAMENTO</v>
          </cell>
        </row>
        <row r="156">
          <cell r="C156" t="str">
            <v>OCTSACRAMENTO</v>
          </cell>
        </row>
        <row r="157">
          <cell r="C157" t="str">
            <v>NOVSACRAMENTO</v>
          </cell>
        </row>
        <row r="158">
          <cell r="C158" t="str">
            <v>DECSACRAMENTO</v>
          </cell>
        </row>
        <row r="159">
          <cell r="C159" t="str">
            <v>JANSAN FRANCISCO</v>
          </cell>
        </row>
        <row r="160">
          <cell r="C160" t="str">
            <v>FEBSAN FRANCISCO</v>
          </cell>
        </row>
        <row r="161">
          <cell r="C161" t="str">
            <v>MARSAN FRANCISCO</v>
          </cell>
        </row>
        <row r="162">
          <cell r="C162" t="str">
            <v>APRSAN FRANCISCO</v>
          </cell>
        </row>
        <row r="163">
          <cell r="C163" t="str">
            <v>MAYSAN FRANCISCO</v>
          </cell>
        </row>
        <row r="164">
          <cell r="C164" t="str">
            <v>JUNSAN FRANCISCO</v>
          </cell>
        </row>
        <row r="165">
          <cell r="C165" t="str">
            <v>JULSAN FRANCISCO</v>
          </cell>
        </row>
        <row r="166">
          <cell r="C166" t="str">
            <v>AUGSAN FRANCISCO</v>
          </cell>
        </row>
        <row r="167">
          <cell r="C167" t="str">
            <v>SEPSAN FRANCISCO</v>
          </cell>
        </row>
        <row r="168">
          <cell r="C168" t="str">
            <v>OCTSAN FRANCISCO</v>
          </cell>
        </row>
        <row r="169">
          <cell r="C169" t="str">
            <v>NOVSAN FRANCISCO</v>
          </cell>
        </row>
        <row r="170">
          <cell r="C170" t="str">
            <v>DECSAN FRANCISCO</v>
          </cell>
        </row>
        <row r="171">
          <cell r="C171" t="str">
            <v>JANSAN JOSE</v>
          </cell>
        </row>
        <row r="172">
          <cell r="C172" t="str">
            <v>FEBSAN JOSE</v>
          </cell>
        </row>
        <row r="173">
          <cell r="C173" t="str">
            <v>MARSAN JOSE</v>
          </cell>
        </row>
        <row r="174">
          <cell r="C174" t="str">
            <v>APRSAN JOSE</v>
          </cell>
        </row>
        <row r="175">
          <cell r="C175" t="str">
            <v>MAYSAN JOSE</v>
          </cell>
        </row>
        <row r="176">
          <cell r="C176" t="str">
            <v>JUNSAN JOSE</v>
          </cell>
        </row>
        <row r="177">
          <cell r="C177" t="str">
            <v>JULSAN JOSE</v>
          </cell>
        </row>
        <row r="178">
          <cell r="C178" t="str">
            <v>AUGSAN JOSE</v>
          </cell>
        </row>
        <row r="179">
          <cell r="C179" t="str">
            <v>SEPSAN JOSE</v>
          </cell>
        </row>
        <row r="180">
          <cell r="C180" t="str">
            <v>OCTSAN JOSE</v>
          </cell>
        </row>
        <row r="181">
          <cell r="C181" t="str">
            <v>NOVSAN JOSE</v>
          </cell>
        </row>
        <row r="182">
          <cell r="C182" t="str">
            <v>DECSAN JOSE</v>
          </cell>
        </row>
        <row r="183">
          <cell r="C183" t="str">
            <v>JANSIERRA</v>
          </cell>
        </row>
        <row r="184">
          <cell r="C184" t="str">
            <v>FEBSIERRA</v>
          </cell>
        </row>
        <row r="185">
          <cell r="C185" t="str">
            <v>MARSIERRA</v>
          </cell>
        </row>
        <row r="186">
          <cell r="C186" t="str">
            <v>APRSIERRA</v>
          </cell>
        </row>
        <row r="187">
          <cell r="C187" t="str">
            <v>MAYSIERRA</v>
          </cell>
        </row>
        <row r="188">
          <cell r="C188" t="str">
            <v>JUNSIERRA</v>
          </cell>
        </row>
        <row r="189">
          <cell r="C189" t="str">
            <v>JULSIERRA</v>
          </cell>
        </row>
        <row r="190">
          <cell r="C190" t="str">
            <v>AUGSIERRA</v>
          </cell>
        </row>
        <row r="191">
          <cell r="C191" t="str">
            <v>SEPSIERRA</v>
          </cell>
        </row>
        <row r="192">
          <cell r="C192" t="str">
            <v>OCTSIERRA</v>
          </cell>
        </row>
        <row r="193">
          <cell r="C193" t="str">
            <v>NOVSIERRA</v>
          </cell>
        </row>
        <row r="194">
          <cell r="C194" t="str">
            <v>DECSIERRA</v>
          </cell>
        </row>
        <row r="195">
          <cell r="C195" t="str">
            <v>JANSTOCKTON</v>
          </cell>
        </row>
        <row r="196">
          <cell r="C196" t="str">
            <v>FEBSTOCKTON</v>
          </cell>
        </row>
        <row r="197">
          <cell r="C197" t="str">
            <v>MARSTOCKTON</v>
          </cell>
        </row>
        <row r="198">
          <cell r="C198" t="str">
            <v>APRSTOCKTON</v>
          </cell>
        </row>
        <row r="199">
          <cell r="C199" t="str">
            <v>MAYSTOCKTON</v>
          </cell>
        </row>
        <row r="200">
          <cell r="C200" t="str">
            <v>JUNSTOCKTON</v>
          </cell>
        </row>
        <row r="201">
          <cell r="C201" t="str">
            <v>JULSTOCKTON</v>
          </cell>
        </row>
        <row r="202">
          <cell r="C202" t="str">
            <v>AUGSTOCKTON</v>
          </cell>
        </row>
        <row r="203">
          <cell r="C203" t="str">
            <v>SEPSTOCKTON</v>
          </cell>
        </row>
        <row r="204">
          <cell r="C204" t="str">
            <v>OCTSTOCKTON</v>
          </cell>
        </row>
        <row r="205">
          <cell r="C205" t="str">
            <v>NOVSTOCKTON</v>
          </cell>
        </row>
        <row r="206">
          <cell r="C206" t="str">
            <v>DECSTOCKTON</v>
          </cell>
        </row>
        <row r="207">
          <cell r="C207" t="str">
            <v>JANYOSEMITE</v>
          </cell>
        </row>
        <row r="208">
          <cell r="C208" t="str">
            <v>FEBYOSEMITE</v>
          </cell>
        </row>
        <row r="209">
          <cell r="C209" t="str">
            <v>MARYOSEMITE</v>
          </cell>
        </row>
        <row r="210">
          <cell r="C210" t="str">
            <v>APRYOSEMITE</v>
          </cell>
        </row>
        <row r="211">
          <cell r="C211" t="str">
            <v>MAYYOSEMITE</v>
          </cell>
        </row>
        <row r="212">
          <cell r="C212" t="str">
            <v>JUNYOSEMITE</v>
          </cell>
        </row>
        <row r="213">
          <cell r="C213" t="str">
            <v>JULYOSEMITE</v>
          </cell>
        </row>
        <row r="214">
          <cell r="C214" t="str">
            <v>AUGYOSEMITE</v>
          </cell>
        </row>
        <row r="215">
          <cell r="C215" t="str">
            <v>SEPYOSEMITE</v>
          </cell>
        </row>
        <row r="216">
          <cell r="C216" t="str">
            <v>OCTYOSEMITE</v>
          </cell>
        </row>
        <row r="217">
          <cell r="C217" t="str">
            <v>NOVYOSEMITE</v>
          </cell>
        </row>
        <row r="218">
          <cell r="C218" t="str">
            <v>DECYOSEMITE</v>
          </cell>
        </row>
        <row r="219">
          <cell r="C219" t="str">
            <v>JANAREA 1</v>
          </cell>
        </row>
        <row r="220">
          <cell r="C220" t="str">
            <v>FEBAREA 1</v>
          </cell>
        </row>
        <row r="221">
          <cell r="C221" t="str">
            <v>MARAREA 1</v>
          </cell>
        </row>
        <row r="222">
          <cell r="C222" t="str">
            <v>APRAREA 1</v>
          </cell>
        </row>
        <row r="223">
          <cell r="C223" t="str">
            <v>MAYAREA 1</v>
          </cell>
        </row>
        <row r="224">
          <cell r="C224" t="str">
            <v>JUNAREA 1</v>
          </cell>
        </row>
        <row r="225">
          <cell r="C225" t="str">
            <v>JULAREA 1</v>
          </cell>
        </row>
        <row r="226">
          <cell r="C226" t="str">
            <v>AUGAREA 1</v>
          </cell>
        </row>
        <row r="227">
          <cell r="C227" t="str">
            <v>SEPAREA 1</v>
          </cell>
        </row>
        <row r="228">
          <cell r="C228" t="str">
            <v>OCTAREA 1</v>
          </cell>
        </row>
        <row r="229">
          <cell r="C229" t="str">
            <v>NOVAREA 1</v>
          </cell>
        </row>
        <row r="230">
          <cell r="C230" t="str">
            <v>DECAREA 1</v>
          </cell>
        </row>
        <row r="231">
          <cell r="C231" t="str">
            <v>JANAREA 2</v>
          </cell>
        </row>
        <row r="232">
          <cell r="C232" t="str">
            <v>FEBAREA 2</v>
          </cell>
        </row>
        <row r="233">
          <cell r="C233" t="str">
            <v>MARAREA 2</v>
          </cell>
        </row>
        <row r="234">
          <cell r="C234" t="str">
            <v>APRAREA 2</v>
          </cell>
        </row>
        <row r="235">
          <cell r="C235" t="str">
            <v>MAYAREA 2</v>
          </cell>
        </row>
        <row r="236">
          <cell r="C236" t="str">
            <v>JUNAREA 2</v>
          </cell>
        </row>
        <row r="237">
          <cell r="C237" t="str">
            <v>JULAREA 2</v>
          </cell>
        </row>
        <row r="238">
          <cell r="C238" t="str">
            <v>AUGAREA 2</v>
          </cell>
        </row>
        <row r="239">
          <cell r="C239" t="str">
            <v>SEPAREA 2</v>
          </cell>
        </row>
        <row r="240">
          <cell r="C240" t="str">
            <v>OCTAREA 2</v>
          </cell>
        </row>
        <row r="241">
          <cell r="C241" t="str">
            <v>NOVAREA 2</v>
          </cell>
        </row>
        <row r="242">
          <cell r="C242" t="str">
            <v>DECAREA 2</v>
          </cell>
        </row>
        <row r="243">
          <cell r="C243" t="str">
            <v>JANAREA 3</v>
          </cell>
        </row>
        <row r="244">
          <cell r="C244" t="str">
            <v>FEBAREA 3</v>
          </cell>
        </row>
        <row r="245">
          <cell r="C245" t="str">
            <v>MARAREA 3</v>
          </cell>
        </row>
        <row r="246">
          <cell r="C246" t="str">
            <v>APRAREA 3</v>
          </cell>
        </row>
        <row r="247">
          <cell r="C247" t="str">
            <v>MAYAREA 3</v>
          </cell>
        </row>
        <row r="248">
          <cell r="C248" t="str">
            <v>JUNAREA 3</v>
          </cell>
        </row>
        <row r="249">
          <cell r="C249" t="str">
            <v>JULAREA 3</v>
          </cell>
        </row>
        <row r="250">
          <cell r="C250" t="str">
            <v>AUGAREA 3</v>
          </cell>
        </row>
        <row r="251">
          <cell r="C251" t="str">
            <v>SEPAREA 3</v>
          </cell>
        </row>
        <row r="252">
          <cell r="C252" t="str">
            <v>OCTAREA 3</v>
          </cell>
        </row>
        <row r="253">
          <cell r="C253" t="str">
            <v>NOVAREA 3</v>
          </cell>
        </row>
        <row r="254">
          <cell r="C254" t="str">
            <v>DECAREA 3</v>
          </cell>
        </row>
        <row r="255">
          <cell r="C255" t="str">
            <v>JANAREA 4</v>
          </cell>
        </row>
        <row r="256">
          <cell r="C256" t="str">
            <v>FEBAREA 4</v>
          </cell>
        </row>
        <row r="257">
          <cell r="C257" t="str">
            <v>MARAREA 4</v>
          </cell>
        </row>
        <row r="258">
          <cell r="C258" t="str">
            <v>APRAREA 4</v>
          </cell>
        </row>
        <row r="259">
          <cell r="C259" t="str">
            <v>MAYAREA 4</v>
          </cell>
        </row>
        <row r="260">
          <cell r="C260" t="str">
            <v>JUNAREA 4</v>
          </cell>
        </row>
        <row r="261">
          <cell r="C261" t="str">
            <v>JULAREA 4</v>
          </cell>
        </row>
        <row r="262">
          <cell r="C262" t="str">
            <v>AUGAREA 4</v>
          </cell>
        </row>
        <row r="263">
          <cell r="C263" t="str">
            <v>SEPAREA 4</v>
          </cell>
        </row>
        <row r="264">
          <cell r="C264" t="str">
            <v>OCTAREA 4</v>
          </cell>
        </row>
        <row r="265">
          <cell r="C265" t="str">
            <v>NOVAREA 4</v>
          </cell>
        </row>
        <row r="266">
          <cell r="C266" t="str">
            <v>DECAREA 4</v>
          </cell>
        </row>
        <row r="267">
          <cell r="C267" t="str">
            <v>JANAREA 5</v>
          </cell>
        </row>
        <row r="268">
          <cell r="C268" t="str">
            <v>FEBAREA 5</v>
          </cell>
        </row>
        <row r="269">
          <cell r="C269" t="str">
            <v>MARAREA 5</v>
          </cell>
        </row>
        <row r="270">
          <cell r="C270" t="str">
            <v>APRAREA 5</v>
          </cell>
        </row>
        <row r="271">
          <cell r="C271" t="str">
            <v>MAYAREA 5</v>
          </cell>
        </row>
        <row r="272">
          <cell r="C272" t="str">
            <v>JUNAREA 5</v>
          </cell>
        </row>
        <row r="273">
          <cell r="C273" t="str">
            <v>JULAREA 5</v>
          </cell>
        </row>
        <row r="274">
          <cell r="C274" t="str">
            <v>AUGAREA 5</v>
          </cell>
        </row>
        <row r="275">
          <cell r="C275" t="str">
            <v>SEPAREA 5</v>
          </cell>
        </row>
        <row r="276">
          <cell r="C276" t="str">
            <v>OCTAREA 5</v>
          </cell>
        </row>
        <row r="277">
          <cell r="C277" t="str">
            <v>NOVAREA 5</v>
          </cell>
        </row>
        <row r="278">
          <cell r="C278" t="str">
            <v>DECAREA 5</v>
          </cell>
        </row>
        <row r="279">
          <cell r="C279" t="str">
            <v>JANAREA 6</v>
          </cell>
        </row>
        <row r="280">
          <cell r="C280" t="str">
            <v>FEBAREA 6</v>
          </cell>
        </row>
        <row r="281">
          <cell r="C281" t="str">
            <v>MARAREA 6</v>
          </cell>
        </row>
        <row r="282">
          <cell r="C282" t="str">
            <v>APRAREA 6</v>
          </cell>
        </row>
        <row r="283">
          <cell r="C283" t="str">
            <v>MAYAREA 6</v>
          </cell>
        </row>
        <row r="284">
          <cell r="C284" t="str">
            <v>JUNAREA 6</v>
          </cell>
        </row>
        <row r="285">
          <cell r="C285" t="str">
            <v>JULAREA 6</v>
          </cell>
        </row>
        <row r="286">
          <cell r="C286" t="str">
            <v>AUGAREA 6</v>
          </cell>
        </row>
        <row r="287">
          <cell r="C287" t="str">
            <v>SEPAREA 6</v>
          </cell>
        </row>
        <row r="288">
          <cell r="C288" t="str">
            <v>OCTAREA 6</v>
          </cell>
        </row>
        <row r="289">
          <cell r="C289" t="str">
            <v>NOVAREA 6</v>
          </cell>
        </row>
        <row r="290">
          <cell r="C290" t="str">
            <v>DECAREA 6</v>
          </cell>
        </row>
        <row r="291">
          <cell r="C291" t="str">
            <v>JANAREA 7</v>
          </cell>
        </row>
        <row r="292">
          <cell r="C292" t="str">
            <v>FEBAREA 7</v>
          </cell>
        </row>
        <row r="293">
          <cell r="C293" t="str">
            <v>MARAREA 7</v>
          </cell>
        </row>
        <row r="294">
          <cell r="C294" t="str">
            <v>APRAREA 7</v>
          </cell>
        </row>
        <row r="295">
          <cell r="C295" t="str">
            <v>MAYAREA 7</v>
          </cell>
        </row>
        <row r="296">
          <cell r="C296" t="str">
            <v>JUNAREA 7</v>
          </cell>
        </row>
        <row r="297">
          <cell r="C297" t="str">
            <v>JULAREA 7</v>
          </cell>
        </row>
        <row r="298">
          <cell r="C298" t="str">
            <v>AUGAREA 7</v>
          </cell>
        </row>
        <row r="299">
          <cell r="C299" t="str">
            <v>SEPAREA 7</v>
          </cell>
        </row>
        <row r="300">
          <cell r="C300" t="str">
            <v>OCTAREA 7</v>
          </cell>
        </row>
        <row r="301">
          <cell r="C301" t="str">
            <v>NOVAREA 7</v>
          </cell>
        </row>
        <row r="302">
          <cell r="C302" t="str">
            <v>DECAREA 7</v>
          </cell>
        </row>
        <row r="303">
          <cell r="C303" t="str">
            <v>JANSYSTEM</v>
          </cell>
        </row>
        <row r="304">
          <cell r="C304" t="str">
            <v>FEBSYSTEM</v>
          </cell>
        </row>
        <row r="305">
          <cell r="C305" t="str">
            <v>MARSYSTEM</v>
          </cell>
        </row>
        <row r="306">
          <cell r="C306" t="str">
            <v>APRSYSTEM</v>
          </cell>
        </row>
        <row r="307">
          <cell r="C307" t="str">
            <v>MAYSYSTEM</v>
          </cell>
        </row>
        <row r="308">
          <cell r="C308" t="str">
            <v>JUNSYSTEM</v>
          </cell>
        </row>
        <row r="309">
          <cell r="C309" t="str">
            <v>JULSYSTEM</v>
          </cell>
        </row>
        <row r="310">
          <cell r="C310" t="str">
            <v>AUGSYSTEM</v>
          </cell>
        </row>
        <row r="311">
          <cell r="C311" t="str">
            <v>SEPSYSTEM</v>
          </cell>
        </row>
        <row r="312">
          <cell r="C312" t="str">
            <v>OCTSYSTEM</v>
          </cell>
        </row>
        <row r="313">
          <cell r="C313" t="str">
            <v>NOVSYSTEM</v>
          </cell>
        </row>
        <row r="314">
          <cell r="C314" t="str">
            <v>DECSYSTEM</v>
          </cell>
        </row>
      </sheetData>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ombined Dash -Mo"/>
      <sheetName val="Combined Dash -YTD"/>
      <sheetName val="ED Dash -Mo"/>
      <sheetName val="ED Dash -YTD"/>
      <sheetName val="EO -Mo"/>
      <sheetName val="Dashboard ED and EO -Mo"/>
      <sheetName val="Dashboard ED and EO -YTD"/>
      <sheetName val="EO Dash -YTD"/>
      <sheetName val="Tiered Dashboard"/>
      <sheetName val="Variances"/>
      <sheetName val="Data_Sheet"/>
      <sheetName val="Dashboard Only Data_Sheet"/>
      <sheetName val="Common_Metrics"/>
      <sheetName val="1"/>
      <sheetName val="2"/>
      <sheetName val="3"/>
      <sheetName val="4"/>
      <sheetName val="5"/>
      <sheetName val="6"/>
      <sheetName val="7"/>
      <sheetName val="9"/>
      <sheetName val="8"/>
      <sheetName val="10"/>
      <sheetName val="11"/>
      <sheetName val="12"/>
      <sheetName val="13"/>
      <sheetName val="14"/>
      <sheetName val="Dashboard Legend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D1">
            <v>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ombined"/>
      <sheetName val="Utility"/>
      <sheetName val="Corp"/>
      <sheetName val="Utility 06"/>
      <sheetName val="Recon &amp; HL walks"/>
      <sheetName val="Monthly to A&amp;R"/>
      <sheetName val="Util2006"/>
      <sheetName val="HC2006"/>
      <sheetName val="BU_CS_Util"/>
      <sheetName val="BU_CS_Hold"/>
      <sheetName val="BU_CS_Util2006"/>
      <sheetName val="FC"/>
      <sheetName val="Fore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efreshError="1">
        <row r="12">
          <cell r="A12" t="str">
            <v>G&amp;TS - Cal Gas Trans &amp; Supply</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efreshError="1">
        <row r="334">
          <cell r="C334">
            <v>1.414E-2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efreshError="1">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cell r="F54" t="str">
            <v>Load Dispatching</v>
          </cell>
        </row>
        <row r="55">
          <cell r="B55">
            <v>5</v>
          </cell>
          <cell r="D55"/>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cell r="D102">
            <v>567</v>
          </cell>
          <cell r="E102"/>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cell r="E172"/>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cell r="E178"/>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cell r="E184"/>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refreshError="1"/>
      <sheetData sheetId="1" refreshError="1"/>
      <sheetData sheetId="2" refreshError="1">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5">
          <cell r="B5">
            <v>39156</v>
          </cell>
        </row>
        <row r="6">
          <cell r="B6">
            <v>39156</v>
          </cell>
        </row>
      </sheetData>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efreshError="1">
        <row r="15">
          <cell r="B15">
            <v>1.0999999999999999E-2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cell r="G54"/>
          <cell r="I54">
            <v>8.7587525139051964E-2</v>
          </cell>
          <cell r="K54">
            <v>9.2353420000027026E-2</v>
          </cell>
        </row>
        <row r="55">
          <cell r="A55">
            <v>34</v>
          </cell>
          <cell r="C55" t="str">
            <v xml:space="preserve">     On Equity</v>
          </cell>
          <cell r="E55"/>
          <cell r="G55"/>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refreshError="1"/>
      <sheetData sheetId="1" refreshError="1"/>
      <sheetData sheetId="2" refreshError="1"/>
      <sheetData sheetId="3" refreshError="1"/>
      <sheetData sheetId="4" refreshError="1">
        <row r="7">
          <cell r="A7" t="str">
            <v>Utility Operations Including NPG</v>
          </cell>
        </row>
      </sheetData>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refreshError="1"/>
      <sheetData sheetId="46" refreshError="1"/>
      <sheetData sheetId="47" refreshError="1"/>
      <sheetData sheetId="48" refreshError="1"/>
      <sheetData sheetId="4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34">
          <cell r="D34">
            <v>4</v>
          </cell>
        </row>
      </sheetData>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g"/>
      <sheetName val="2019"/>
      <sheetName val="GIS"/>
      <sheetName val="STN-2019"/>
      <sheetName val="TL-2019"/>
      <sheetName val="Cause Translation"/>
      <sheetName val="LineNameChgs"/>
      <sheetName val="HFTD"/>
      <sheetName val="ET-WD-Details"/>
      <sheetName val="ET-WD-Summary"/>
      <sheetName val="Circuits-Mileages"/>
      <sheetName val="ILIS Causes"/>
      <sheetName val="STN-2019 TARGETS"/>
      <sheetName val="Tl-2019 TARGETS"/>
      <sheetName val="Cust Count"/>
      <sheetName val="Daily"/>
      <sheetName val="2018-SAIDI SUM"/>
      <sheetName val="JAN"/>
      <sheetName val="SubHQ List 2012"/>
      <sheetName val="TESLA HQ Subs"/>
      <sheetName val="69"/>
      <sheetName val="115"/>
      <sheetName val="230"/>
      <sheetName val="5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MAT Codes - Transmission"/>
      <sheetName val="Validation Lis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refreshError="1"/>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refreshError="1"/>
      <sheetData sheetId="1" refreshError="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row>
        <row r="34">
          <cell r="A34"/>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refreshError="1"/>
      <sheetData sheetId="3" refreshError="1"/>
      <sheetData sheetId="4" refreshError="1"/>
      <sheetData sheetId="5" refreshError="1"/>
      <sheetData sheetId="6" refreshError="1"/>
      <sheetData sheetId="7" refreshError="1">
        <row r="78">
          <cell r="A78" t="str">
            <v>Schedule G-COG</v>
          </cell>
        </row>
        <row r="89">
          <cell r="A89" t="str">
            <v>Coalinga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shboard_May"/>
      <sheetName val="Data_Sheet"/>
      <sheetName val="Drop-down lists"/>
      <sheetName val="Other Input"/>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efreshError="1"/>
      <sheetData sheetId="25" refreshError="1"/>
      <sheetData sheetId="26" refreshError="1">
        <row r="1">
          <cell r="B1">
            <v>39172</v>
          </cell>
        </row>
        <row r="2">
          <cell r="B2">
            <v>39199</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eo/event/elec/nwpe/show.asp?event_id=12264" TargetMode="External"/><Relationship Id="rId671" Type="http://schemas.openxmlformats.org/officeDocument/2006/relationships/hyperlink" Target="https://sapmip.pge.com:50001/XMII/CM/PGE_ECAP_APP/PerformAction/ECAP.irpt?NotifNo=115011912" TargetMode="External"/><Relationship Id="rId769" Type="http://schemas.openxmlformats.org/officeDocument/2006/relationships/hyperlink" Target="https://sapmip.pge.com:50001/XMII/CM/PGE_ECAP_APP/PerformAction/ECAP.irpt?NotifNo=115609145" TargetMode="External"/><Relationship Id="rId976" Type="http://schemas.openxmlformats.org/officeDocument/2006/relationships/hyperlink" Target="https://sapmip.pge.com:50001/XMII/CM/PGE_ECAP_APP/PerformAction/ECAP.irpt?NotifNo=000116474480" TargetMode="External"/><Relationship Id="rId21" Type="http://schemas.openxmlformats.org/officeDocument/2006/relationships/hyperlink" Target="http://eo/event/elec/nwpe/show.asp?event_id=11974" TargetMode="External"/><Relationship Id="rId324" Type="http://schemas.openxmlformats.org/officeDocument/2006/relationships/hyperlink" Target="https://sapmip.pge.com:50001/XMII/CM/PGE_ECAP_APP/PerformAction/ECAP.irpt?NotifNo=113216695" TargetMode="External"/><Relationship Id="rId531" Type="http://schemas.openxmlformats.org/officeDocument/2006/relationships/hyperlink" Target="https://sapmip.pge.com:50001/XMII/CM/PGE_ECAP_APP/PerformAction/ECAP.irpt?NotifNo=114620848" TargetMode="External"/><Relationship Id="rId629" Type="http://schemas.openxmlformats.org/officeDocument/2006/relationships/hyperlink" Target="https://sapmip.pge.com:50001/XMII/CM/PGE_ECAP_APP/PerformAction/ECAP.irpt?NotifNo=114869054" TargetMode="External"/><Relationship Id="rId170" Type="http://schemas.openxmlformats.org/officeDocument/2006/relationships/hyperlink" Target="http://eo/event/elec/nwpe/show.asp?event_id=12505" TargetMode="External"/><Relationship Id="rId836" Type="http://schemas.openxmlformats.org/officeDocument/2006/relationships/hyperlink" Target="http://eo/event/elec/nwpe/show.asp?event_id=10084" TargetMode="External"/><Relationship Id="rId1021" Type="http://schemas.openxmlformats.org/officeDocument/2006/relationships/hyperlink" Target="https://sapmip.pge.com:50001/XMII/CM/PGE_ECAP_APP/PerformAction/ECAP.irpt?NotifNo=116739948" TargetMode="External"/><Relationship Id="rId1119" Type="http://schemas.openxmlformats.org/officeDocument/2006/relationships/hyperlink" Target="https://sapmip.pge.com:50001/XMII/CM/PGE_ECAP_APP/PerformAction/ECAP.irpt?NotifNo=117316435" TargetMode="External"/><Relationship Id="rId268" Type="http://schemas.openxmlformats.org/officeDocument/2006/relationships/hyperlink" Target="https://sapmip.pge.com:50001/XMII/CM/PGE_ECAP_APP/PerformAction/ECAP.irpt?NotifNo=112917097" TargetMode="External"/><Relationship Id="rId475" Type="http://schemas.openxmlformats.org/officeDocument/2006/relationships/hyperlink" Target="https://sapmip.pge.com:50001/XMII/CM/PGE_ECAP_APP/PerformAction/ECAP.irpt?NotifNo=114403898" TargetMode="External"/><Relationship Id="rId682" Type="http://schemas.openxmlformats.org/officeDocument/2006/relationships/hyperlink" Target="https://sapmip.pge.com:50001/XMII/CM/PGE_ECAP_APP/PerformAction/ECAP.irpt?NotifNo=115020279" TargetMode="External"/><Relationship Id="rId903" Type="http://schemas.openxmlformats.org/officeDocument/2006/relationships/hyperlink" Target="http://eo/event/elec/nwpe/show.asp?event_id=10302" TargetMode="External"/><Relationship Id="rId32" Type="http://schemas.openxmlformats.org/officeDocument/2006/relationships/hyperlink" Target="http://eo/event/elec/nwpe/show.asp?event_id=12013" TargetMode="External"/><Relationship Id="rId128" Type="http://schemas.openxmlformats.org/officeDocument/2006/relationships/hyperlink" Target="http://eo/event/elec/nwpe/show.asp?event_id=12296" TargetMode="External"/><Relationship Id="rId335" Type="http://schemas.openxmlformats.org/officeDocument/2006/relationships/hyperlink" Target="https://sapmip.pge.com:50001/XMII/CM/PGE_ECAP_APP/PerformAction/ECAP.irpt?NotifNo=000113271531" TargetMode="External"/><Relationship Id="rId542" Type="http://schemas.openxmlformats.org/officeDocument/2006/relationships/hyperlink" Target="https://sapmip.pge.com:50001/XMII/CM/PGE_ECAP_APP/PerformAction/ECAP.irpt?NotifNo=114622516" TargetMode="External"/><Relationship Id="rId987" Type="http://schemas.openxmlformats.org/officeDocument/2006/relationships/hyperlink" Target="https://sapmip.pge.com:50001/XMII/CM/PGE_ECAP_APP/PerformAction/ECAP.irpt?NotifNo=000116486890" TargetMode="External"/><Relationship Id="rId181" Type="http://schemas.openxmlformats.org/officeDocument/2006/relationships/hyperlink" Target="http://eo/event/elec/nwpe/show.asp?event_id=12549" TargetMode="External"/><Relationship Id="rId402" Type="http://schemas.openxmlformats.org/officeDocument/2006/relationships/hyperlink" Target="https://sapmip.pge.com:50001/XMII/CM/PGE_ECAP_APP/PerformAction/ECAP.irpt?NotifNo=000114157518" TargetMode="External"/><Relationship Id="rId847" Type="http://schemas.openxmlformats.org/officeDocument/2006/relationships/hyperlink" Target="http://eo/event/elec/nwpe/show.asp?event_id=10891" TargetMode="External"/><Relationship Id="rId1032" Type="http://schemas.openxmlformats.org/officeDocument/2006/relationships/hyperlink" Target="http://www/ecco/clearance/tafw.asp?ID=T19-000627" TargetMode="External"/><Relationship Id="rId279" Type="http://schemas.openxmlformats.org/officeDocument/2006/relationships/hyperlink" Target="https://sapmip.pge.com:50001/XMII/CM/PGE_ECAP_APP/PerformAction/ECAP.irpt?NotifNo=113012304" TargetMode="External"/><Relationship Id="rId486" Type="http://schemas.openxmlformats.org/officeDocument/2006/relationships/hyperlink" Target="https://sapmip.pge.com:50001/XMII/CM/PGE_ECAP_APP/PerformAction/ECAP.irpt?NotifNo=114456086" TargetMode="External"/><Relationship Id="rId693" Type="http://schemas.openxmlformats.org/officeDocument/2006/relationships/hyperlink" Target="https://sapmip.pge.com:50001/XMII/CM/PGE_ECAP_APP/PerformAction/ECAP.irpt?NotifNo=115062965" TargetMode="External"/><Relationship Id="rId707" Type="http://schemas.openxmlformats.org/officeDocument/2006/relationships/hyperlink" Target="https://sapmip.pge.com:50001/XMII/CM/PGE_ECAP_APP/PerformAction/ECAP.irpt?NotifNo=115341102" TargetMode="External"/><Relationship Id="rId914" Type="http://schemas.openxmlformats.org/officeDocument/2006/relationships/hyperlink" Target="http://eo/event/elec/nwpe/show.asp?event_id=10076" TargetMode="External"/><Relationship Id="rId43" Type="http://schemas.openxmlformats.org/officeDocument/2006/relationships/hyperlink" Target="http://eo/event/elec/nwpe/show.asp?event_id=12046" TargetMode="External"/><Relationship Id="rId139" Type="http://schemas.openxmlformats.org/officeDocument/2006/relationships/hyperlink" Target="http://eo/event/elec/nwpe/show.asp?event_id=12353" TargetMode="External"/><Relationship Id="rId346" Type="http://schemas.openxmlformats.org/officeDocument/2006/relationships/hyperlink" Target="https://sapmip.pge.com:50001/XMII/CM/PGE_ECAP_APP/PerformAction/ECAP.irpt?NotifNo=000113703011" TargetMode="External"/><Relationship Id="rId553" Type="http://schemas.openxmlformats.org/officeDocument/2006/relationships/hyperlink" Target="https://sapmip.pge.com:50001/XMII/CM/PGE_ECAP_APP/PerformAction/ECAP.irpt?NotifNo=114644349" TargetMode="External"/><Relationship Id="rId760" Type="http://schemas.openxmlformats.org/officeDocument/2006/relationships/hyperlink" Target="https://sapmip.pge.com:50001/XMII/CM/PGE_ECAP_APP/PerformAction/ECAP.irpt?NotifNo=115545681" TargetMode="External"/><Relationship Id="rId998" Type="http://schemas.openxmlformats.org/officeDocument/2006/relationships/hyperlink" Target="https://sapmip.pge.com:50001/XMII/CM/PGE_ECAP_APP/PerformAction/ECAP.irpt?NotifNo=000116591227" TargetMode="External"/><Relationship Id="rId192" Type="http://schemas.openxmlformats.org/officeDocument/2006/relationships/hyperlink" Target="http://eo/event/elec/nwpe/show.asp?event_id=12574" TargetMode="External"/><Relationship Id="rId206" Type="http://schemas.openxmlformats.org/officeDocument/2006/relationships/hyperlink" Target="https://sapmip.pge.com:50001/XMII/CM/PGE_ECAP_APP/PerformAction/ECAP.irpt?NotifNo=112419933" TargetMode="External"/><Relationship Id="rId413" Type="http://schemas.openxmlformats.org/officeDocument/2006/relationships/hyperlink" Target="https://sapmip.pge.com:50001/XMII/CM/PGE_ECAP_APP/PerformAction/ECAP.irpt?NotifNo=000114175963" TargetMode="External"/><Relationship Id="rId858" Type="http://schemas.openxmlformats.org/officeDocument/2006/relationships/hyperlink" Target="http://eo/event/elec/nwpe/show.asp?event_id=10772" TargetMode="External"/><Relationship Id="rId1043" Type="http://schemas.openxmlformats.org/officeDocument/2006/relationships/hyperlink" Target="https://sapmip.pge.com:50001/XMII/CM/PGE_ECAP_APP/PerformAction/ECAP.irpt?NotifNo=116999777" TargetMode="External"/><Relationship Id="rId497" Type="http://schemas.openxmlformats.org/officeDocument/2006/relationships/hyperlink" Target="https://sapmip.pge.com:50001/XMII/CM/PGE_ECAP_APP/PerformAction/ECAP.irpt?NotifNo=000114473055" TargetMode="External"/><Relationship Id="rId620" Type="http://schemas.openxmlformats.org/officeDocument/2006/relationships/hyperlink" Target="https://sapmip.pge.com:50001/XMII/CM/PGE_ECAP_APP/PerformAction/ECAP.irpt?NotifNo=114821500" TargetMode="External"/><Relationship Id="rId718" Type="http://schemas.openxmlformats.org/officeDocument/2006/relationships/hyperlink" Target="https://sapmip.pge.com:50001/XMII/CM/PGE_ECAP_APP/PerformAction/ECAP.irpt?NotifNo=115404990" TargetMode="External"/><Relationship Id="rId925" Type="http://schemas.openxmlformats.org/officeDocument/2006/relationships/hyperlink" Target="http://eo/event/elec/nwpe/show.asp?event_id=9895" TargetMode="External"/><Relationship Id="rId357" Type="http://schemas.openxmlformats.org/officeDocument/2006/relationships/hyperlink" Target="https://sapmip.pge.com:50001/XMII/CM/PGE_ECAP_APP/PerformAction/ECAP.irpt?NotifNo=113788427" TargetMode="External"/><Relationship Id="rId1110" Type="http://schemas.openxmlformats.org/officeDocument/2006/relationships/hyperlink" Target="https://sapmip.pge.com:50001/XMII/CM/PGE_ECAP_APP/PerformAction/ECAP.irpt?NotifNo=117290775" TargetMode="External"/><Relationship Id="rId54" Type="http://schemas.openxmlformats.org/officeDocument/2006/relationships/hyperlink" Target="http://eo/event/elec/nwpe/show.asp?event_id=12080" TargetMode="External"/><Relationship Id="rId217" Type="http://schemas.openxmlformats.org/officeDocument/2006/relationships/hyperlink" Target="https://sapmip.pge.com:50001/XMII/CM/PGE_ECAP_APP/PerformAction/ECAP.irpt?NotifNo=000112760898" TargetMode="External"/><Relationship Id="rId564" Type="http://schemas.openxmlformats.org/officeDocument/2006/relationships/hyperlink" Target="https://sapmip.pge.com:50001/XMII/CM/PGE_ECAP_APP/PerformAction/ECAP.irpt?NotifNo=114723152" TargetMode="External"/><Relationship Id="rId771" Type="http://schemas.openxmlformats.org/officeDocument/2006/relationships/hyperlink" Target="https://sapmip.pge.com:50001/XMII/CM/PGE_ECAP_APP/PerformAction/ECAP.irpt?NotifNo=115611144" TargetMode="External"/><Relationship Id="rId869" Type="http://schemas.openxmlformats.org/officeDocument/2006/relationships/hyperlink" Target="http://eo/event/elec/nwpe/show.asp?event_id=10659" TargetMode="External"/><Relationship Id="rId424" Type="http://schemas.openxmlformats.org/officeDocument/2006/relationships/hyperlink" Target="https://sapmip.pge.com:50001/XMII/CM/PGE_ECAP_APP/PerformAction/ECAP.irpt?NotifNo=114241217" TargetMode="External"/><Relationship Id="rId631" Type="http://schemas.openxmlformats.org/officeDocument/2006/relationships/hyperlink" Target="https://sapmip.pge.com:50001/XMII/CM/PGE_ECAP_APP/PerformAction/ECAP.irpt?NotifNo=114867576" TargetMode="External"/><Relationship Id="rId729" Type="http://schemas.openxmlformats.org/officeDocument/2006/relationships/hyperlink" Target="https://sapmip.pge.com:50001/XMII/CM/PGE_ECAP_APP/PerformAction/ECAP.irpt?NotifNo=115442018" TargetMode="External"/><Relationship Id="rId1054" Type="http://schemas.openxmlformats.org/officeDocument/2006/relationships/hyperlink" Target="https://sapmip.pge.com:50001/XMII/CM/PGE_ECAP_APP/PerformAction/ECAP.irpt?NotifNo=117075094" TargetMode="External"/><Relationship Id="rId270" Type="http://schemas.openxmlformats.org/officeDocument/2006/relationships/hyperlink" Target="https://sapmip.pge.com:50001/XMII/CM/PGE_ECAP_APP/PerformAction/ECAP.irpt?NotifNo=000112952141" TargetMode="External"/><Relationship Id="rId936" Type="http://schemas.openxmlformats.org/officeDocument/2006/relationships/hyperlink" Target="https://sapmip.pge.com:50001/XMII/CM/PGE_ECAP_APP/PerformAction/ECAP.irpt?NotifNo=000115651047" TargetMode="External"/><Relationship Id="rId1121" Type="http://schemas.openxmlformats.org/officeDocument/2006/relationships/hyperlink" Target="https://sapmip.pge.com:50001/XMII/CM/PGE_ECAP_APP/PerformAction/ECAP.irpt?NotifNo=117328836" TargetMode="External"/><Relationship Id="rId65" Type="http://schemas.openxmlformats.org/officeDocument/2006/relationships/hyperlink" Target="http://eo/event/elec/nwpe/show.asp?event_id=12130" TargetMode="External"/><Relationship Id="rId130" Type="http://schemas.openxmlformats.org/officeDocument/2006/relationships/hyperlink" Target="http://eo/event/elec/nwpe/show.asp?event_id=12292" TargetMode="External"/><Relationship Id="rId368" Type="http://schemas.openxmlformats.org/officeDocument/2006/relationships/hyperlink" Target="https://sapmip.pge.com:50001/XMII/CM/PGE_ECAP_APP/PerformAction/ECAP.irpt?NotifNo=000113810491" TargetMode="External"/><Relationship Id="rId575" Type="http://schemas.openxmlformats.org/officeDocument/2006/relationships/hyperlink" Target="https://sapmip.pge.com:50001/XMII/CM/PGE_ECAP_APP/PerformAction/ECAP.irpt?NotifNo=114752239" TargetMode="External"/><Relationship Id="rId782" Type="http://schemas.openxmlformats.org/officeDocument/2006/relationships/hyperlink" Target="http://eo/event/elec/nwpe/show.asp?event_id=10883" TargetMode="External"/><Relationship Id="rId228" Type="http://schemas.openxmlformats.org/officeDocument/2006/relationships/hyperlink" Target="https://sapmip.pge.com:50001/XMII/CM/PGE_ECAP_APP/PerformAction/ECAP.irpt?NotifNo=112785646" TargetMode="External"/><Relationship Id="rId435" Type="http://schemas.openxmlformats.org/officeDocument/2006/relationships/hyperlink" Target="https://sapmip.pge.com:50001/XMII/CM/PGE_ECAP_APP/PerformAction/ECAP.irpt?NotifNo=114274155" TargetMode="External"/><Relationship Id="rId642" Type="http://schemas.openxmlformats.org/officeDocument/2006/relationships/hyperlink" Target="https://sapmip.pge.com:50001/XMII/CM/PGE_ECAP_APP/PerformAction/ECAP.irpt?NotifNo=114913671" TargetMode="External"/><Relationship Id="rId1065" Type="http://schemas.openxmlformats.org/officeDocument/2006/relationships/hyperlink" Target="https://sapmip.pge.com:50001/XMII/CM/PGE_ECAP_APP/PerformAction/ECAP.irpt?NotifNo=117095944" TargetMode="External"/><Relationship Id="rId281" Type="http://schemas.openxmlformats.org/officeDocument/2006/relationships/hyperlink" Target="https://sapmip.pge.com:50001/XMII/CM/PGE_ECAP_APP/PerformAction/ECAP.irpt?NotifNo=000113021261" TargetMode="External"/><Relationship Id="rId502" Type="http://schemas.openxmlformats.org/officeDocument/2006/relationships/hyperlink" Target="https://sapmip.pge.com:50001/XMII/CM/PGE_ECAP_APP/PerformAction/ECAP.irpt?NotifNo=000114467957" TargetMode="External"/><Relationship Id="rId947" Type="http://schemas.openxmlformats.org/officeDocument/2006/relationships/hyperlink" Target="https://sapmip.pge.com:50001/XMII/CM/PGE_ECAP_APP/PerformAction/ECAP.irpt?NotifNo=000115709738" TargetMode="External"/><Relationship Id="rId76" Type="http://schemas.openxmlformats.org/officeDocument/2006/relationships/hyperlink" Target="http://eo/event/elec/nwpe/show.asp?event_id=12172" TargetMode="External"/><Relationship Id="rId141" Type="http://schemas.openxmlformats.org/officeDocument/2006/relationships/hyperlink" Target="http://eo/event/elec/nwpe/show.asp?event_id=12351" TargetMode="External"/><Relationship Id="rId379" Type="http://schemas.openxmlformats.org/officeDocument/2006/relationships/hyperlink" Target="https://sapmip.pge.com:50001/XMII/CM/PGE_ECAP_APP/PerformAction/ECAP.irpt?NotifNo=000113870843" TargetMode="External"/><Relationship Id="rId586" Type="http://schemas.openxmlformats.org/officeDocument/2006/relationships/hyperlink" Target="https://sapmip.pge.com:50001/XMII/CM/PGE_ECAP_APP/PerformAction/ECAP.irpt?NotifNo=114752217" TargetMode="External"/><Relationship Id="rId793" Type="http://schemas.openxmlformats.org/officeDocument/2006/relationships/hyperlink" Target="http://eo/event/elec/nwpe/show.asp?event_id=10877" TargetMode="External"/><Relationship Id="rId807" Type="http://schemas.openxmlformats.org/officeDocument/2006/relationships/hyperlink" Target="http://eo/event/elec/nwpe/show.asp?event_id=10583" TargetMode="External"/><Relationship Id="rId7" Type="http://schemas.openxmlformats.org/officeDocument/2006/relationships/hyperlink" Target="http://eo/event/elec/nwpe/show.asp?event_id=11964" TargetMode="External"/><Relationship Id="rId239" Type="http://schemas.openxmlformats.org/officeDocument/2006/relationships/hyperlink" Target="https://sapmip.pge.com:50001/XMII/CM/PGE_ECAP_APP/PerformAction/ECAP.irpt?NotifNo=000112804734" TargetMode="External"/><Relationship Id="rId446" Type="http://schemas.openxmlformats.org/officeDocument/2006/relationships/hyperlink" Target="https://sapmip.pge.com:50001/XMII/CM/PGE_ECAP_APP/PerformAction/ECAP.irpt?NotifNo=114302480" TargetMode="External"/><Relationship Id="rId653" Type="http://schemas.openxmlformats.org/officeDocument/2006/relationships/hyperlink" Target="https://sapmip.pge.com:50001/XMII/CM/PGE_ECAP_APP/PerformAction/ECAP.irpt?NotifNo=114115181" TargetMode="External"/><Relationship Id="rId1076" Type="http://schemas.openxmlformats.org/officeDocument/2006/relationships/hyperlink" Target="https://sapmip.pge.com:50001/XMII/CM/PGE_ECAP_APP/PerformAction/ECAP.irpt?NotifNo=117117571" TargetMode="External"/><Relationship Id="rId292" Type="http://schemas.openxmlformats.org/officeDocument/2006/relationships/hyperlink" Target="https://sapmip.pge.com:50001/XMII/CM/PGE_ECAP_APP/PerformAction/ECAP.irpt?NotifNo=113035570" TargetMode="External"/><Relationship Id="rId306" Type="http://schemas.openxmlformats.org/officeDocument/2006/relationships/hyperlink" Target="https://sapmip.pge.com:50001/XMII/CM/PGE_ECAP_APP/PerformAction/ECAP.irpt?NotifNo=113141886" TargetMode="External"/><Relationship Id="rId860" Type="http://schemas.openxmlformats.org/officeDocument/2006/relationships/hyperlink" Target="http://eo/event/elec/nwpe/show.asp?event_id=10765" TargetMode="External"/><Relationship Id="rId958" Type="http://schemas.openxmlformats.org/officeDocument/2006/relationships/hyperlink" Target="https://sapmip.pge.com:50001/XMII/CM/PGE_ECAP_APP/PerformAction/ECAP.irpt?NotifNo=000115763622" TargetMode="External"/><Relationship Id="rId87" Type="http://schemas.openxmlformats.org/officeDocument/2006/relationships/hyperlink" Target="http://eo/event/elec/nwpe/show.asp?event_id=12212" TargetMode="External"/><Relationship Id="rId513" Type="http://schemas.openxmlformats.org/officeDocument/2006/relationships/hyperlink" Target="https://sapmip.pge.com:50001/XMII/CM/PGE_ECAP_APP/PerformAction/ECAP.irpt?NotifNo=000114508886" TargetMode="External"/><Relationship Id="rId597" Type="http://schemas.openxmlformats.org/officeDocument/2006/relationships/hyperlink" Target="https://sapmip.pge.com:50001/XMII/CM/PGE_ECAP_APP/PerformAction/ECAP.irpt?NotifNo=114759567" TargetMode="External"/><Relationship Id="rId720" Type="http://schemas.openxmlformats.org/officeDocument/2006/relationships/hyperlink" Target="https://sapmip.pge.com:50001/XMII/CM/PGE_ECAP_APP/PerformAction/ECAP.irpt?NotifNo=115408383" TargetMode="External"/><Relationship Id="rId818" Type="http://schemas.openxmlformats.org/officeDocument/2006/relationships/hyperlink" Target="http://eo/event/elec/nwpe/show.asp?event_id=10467" TargetMode="External"/><Relationship Id="rId152" Type="http://schemas.openxmlformats.org/officeDocument/2006/relationships/hyperlink" Target="http://eo/event/elec/nwpe/show.asp?event_id=12413" TargetMode="External"/><Relationship Id="rId457" Type="http://schemas.openxmlformats.org/officeDocument/2006/relationships/hyperlink" Target="https://sapmip.pge.com:50001/XMII/CM/PGE_ECAP_APP/PerformAction/ECAP.irpt?NotifNo=114340327" TargetMode="External"/><Relationship Id="rId1003" Type="http://schemas.openxmlformats.org/officeDocument/2006/relationships/hyperlink" Target="https://sapmip.pge.com:50001/XMII/CM/PGE_ECAP_APP/PerformAction/ECAP.irpt?NotifNo=000116613537" TargetMode="External"/><Relationship Id="rId1087" Type="http://schemas.openxmlformats.org/officeDocument/2006/relationships/hyperlink" Target="https://sapmip.pge.com:50001/XMII/CM/PGE_ECAP_APP/PerformAction/ECAP.irpt?NotifNo=117182408" TargetMode="External"/><Relationship Id="rId664" Type="http://schemas.openxmlformats.org/officeDocument/2006/relationships/hyperlink" Target="https://sapmip.pge.com:50001/XMII/CM/PGE_ECAP_APP/PerformAction/ECAP.irpt?NotifNo=114994509" TargetMode="External"/><Relationship Id="rId871" Type="http://schemas.openxmlformats.org/officeDocument/2006/relationships/hyperlink" Target="http://eo/event/elec/nwpe/show.asp?event_id=10659" TargetMode="External"/><Relationship Id="rId969" Type="http://schemas.openxmlformats.org/officeDocument/2006/relationships/hyperlink" Target="https://sapmip.pge.com:50001/XMII/CM/PGE_ECAP_APP/PerformAction/ECAP.irpt?NotifNo=000116322452" TargetMode="External"/><Relationship Id="rId14" Type="http://schemas.openxmlformats.org/officeDocument/2006/relationships/hyperlink" Target="http://eo/event/elec/nwpe/show.asp?event_id=11995" TargetMode="External"/><Relationship Id="rId317" Type="http://schemas.openxmlformats.org/officeDocument/2006/relationships/hyperlink" Target="https://sapmip.pge.com:50001/XMII/CM/PGE_ECAP_APP/PerformAction/ECAP.irpt?NotifNo=113217033" TargetMode="External"/><Relationship Id="rId524" Type="http://schemas.openxmlformats.org/officeDocument/2006/relationships/hyperlink" Target="https://sapmip.pge.com:50001/XMII/CM/PGE_ECAP_APP/PerformAction/ECAP.irpt?NotifNo=114565068" TargetMode="External"/><Relationship Id="rId731" Type="http://schemas.openxmlformats.org/officeDocument/2006/relationships/hyperlink" Target="https://sapmip.pge.com:50001/XMII/CM/PGE_ECAP_APP/PerformAction/ECAP.irpt?NotifNo=115442018" TargetMode="External"/><Relationship Id="rId98" Type="http://schemas.openxmlformats.org/officeDocument/2006/relationships/hyperlink" Target="http://eo/event/elec/nwpe/show.asp?event_id=12273" TargetMode="External"/><Relationship Id="rId163" Type="http://schemas.openxmlformats.org/officeDocument/2006/relationships/hyperlink" Target="http://eo/event/elec/nwpe/show.asp?event_id=12457" TargetMode="External"/><Relationship Id="rId370" Type="http://schemas.openxmlformats.org/officeDocument/2006/relationships/hyperlink" Target="https://sapmip.pge.com:50001/XMII/CM/PGE_ECAP_APP/PerformAction/ECAP.irpt?NotifNo=000113812535" TargetMode="External"/><Relationship Id="rId829" Type="http://schemas.openxmlformats.org/officeDocument/2006/relationships/hyperlink" Target="http://eo/event/elec/nwpe/show.asp?event_id=10292" TargetMode="External"/><Relationship Id="rId1014" Type="http://schemas.openxmlformats.org/officeDocument/2006/relationships/hyperlink" Target="https://sapmip.pge.com:50001/XMII/CM/PGE_ECAP_APP/PerformAction/ECAP.irpt?NotifNo=000116690735" TargetMode="External"/><Relationship Id="rId230" Type="http://schemas.openxmlformats.org/officeDocument/2006/relationships/hyperlink" Target="https://sapmip.pge.com:50001/XMII/CM/PGE_ECAP_APP/PerformAction/ECAP.irpt?NotifNo=112783823" TargetMode="External"/><Relationship Id="rId468" Type="http://schemas.openxmlformats.org/officeDocument/2006/relationships/hyperlink" Target="https://sapmip.pge.com:50001/XMII/CM/PGE_ECAP_APP/PerformAction/ECAP.irpt?NotifNo=114364243" TargetMode="External"/><Relationship Id="rId675" Type="http://schemas.openxmlformats.org/officeDocument/2006/relationships/hyperlink" Target="https://sapmip.pge.com:50001/XMII/CM/PGE_ECAP_APP/PerformAction/ECAP.irpt?NotifNo=115011521" TargetMode="External"/><Relationship Id="rId882" Type="http://schemas.openxmlformats.org/officeDocument/2006/relationships/hyperlink" Target="http://eo/event/elec/nwpe/show.asp?event_id=10568" TargetMode="External"/><Relationship Id="rId1098" Type="http://schemas.openxmlformats.org/officeDocument/2006/relationships/hyperlink" Target="https://sapmip.pge.com:50001/XMII/CM/PGE_ECAP_APP/PerformAction/ECAP.irpt?NotifNo=117220005" TargetMode="External"/><Relationship Id="rId25" Type="http://schemas.openxmlformats.org/officeDocument/2006/relationships/hyperlink" Target="http://eo/event/elec/nwpe/show.asp?event_id=11983" TargetMode="External"/><Relationship Id="rId328" Type="http://schemas.openxmlformats.org/officeDocument/2006/relationships/hyperlink" Target="https://sapmip.pge.com:50001/XMII/CM/PGE_ECAP_APP/PerformAction/ECAP.irpt?NotifNo=113259042" TargetMode="External"/><Relationship Id="rId535" Type="http://schemas.openxmlformats.org/officeDocument/2006/relationships/hyperlink" Target="https://sapmip.pge.com:50001/XMII/CM/PGE_ECAP_APP/PerformAction/ECAP.irpt?NotifNo=114620727" TargetMode="External"/><Relationship Id="rId742" Type="http://schemas.openxmlformats.org/officeDocument/2006/relationships/hyperlink" Target="https://sapmip.pge.com:50001/XMII/CM/PGE_ECAP_APP/PerformAction/ECAP.irpt?NotifNo=115508880" TargetMode="External"/><Relationship Id="rId174" Type="http://schemas.openxmlformats.org/officeDocument/2006/relationships/hyperlink" Target="http://eo/event/elec/nwpe/show.asp?event_id=12520" TargetMode="External"/><Relationship Id="rId381" Type="http://schemas.openxmlformats.org/officeDocument/2006/relationships/hyperlink" Target="https://sapmip.pge.com:50001/XMII/CM/PGE_ECAP_APP/PerformAction/ECAP.irpt?NotifNo=114034935" TargetMode="External"/><Relationship Id="rId602" Type="http://schemas.openxmlformats.org/officeDocument/2006/relationships/hyperlink" Target="https://sapmip.pge.com:50001/XMII/CM/PGE_ECAP_APP/PerformAction/ECAP.irpt?NotifNo=114760085" TargetMode="External"/><Relationship Id="rId1025" Type="http://schemas.openxmlformats.org/officeDocument/2006/relationships/hyperlink" Target="https://sapmip.pge.com:50001/XMII/CM/PGE_ECAP_APP/PerformAction/ECAP.irpt?NotifNo=116816430" TargetMode="External"/><Relationship Id="rId241" Type="http://schemas.openxmlformats.org/officeDocument/2006/relationships/hyperlink" Target="https://sapmip.pge.com:50001/XMII/CM/PGE_ECAP_APP/PerformAction/ECAP.irpt?NotifNo=112832259" TargetMode="External"/><Relationship Id="rId479" Type="http://schemas.openxmlformats.org/officeDocument/2006/relationships/hyperlink" Target="https://sapmip.pge.com:50001/XMII/CM/PGE_ECAP_APP/PerformAction/ECAP.irpt?NotifNo=114434804" TargetMode="External"/><Relationship Id="rId686" Type="http://schemas.openxmlformats.org/officeDocument/2006/relationships/hyperlink" Target="https://sapmip.pge.com:50001/XMII/CM/PGE_ECAP_APP/PerformAction/ECAP.irpt?NotifNo=115024363" TargetMode="External"/><Relationship Id="rId893" Type="http://schemas.openxmlformats.org/officeDocument/2006/relationships/hyperlink" Target="http://eo/event/elec/nwpe/show.asp?event_id=10425" TargetMode="External"/><Relationship Id="rId907" Type="http://schemas.openxmlformats.org/officeDocument/2006/relationships/hyperlink" Target="http://eo/event/elec/nwpe/show.asp?event_id=10277" TargetMode="External"/><Relationship Id="rId36" Type="http://schemas.openxmlformats.org/officeDocument/2006/relationships/hyperlink" Target="http://eo/event/elec/nwpe/show.asp?event_id=11972" TargetMode="External"/><Relationship Id="rId339" Type="http://schemas.openxmlformats.org/officeDocument/2006/relationships/hyperlink" Target="https://sapmip.pge.com:50001/XMII/CM/PGE_ECAP_APP/PerformAction/ECAP.irpt?NotifNo=000113630697" TargetMode="External"/><Relationship Id="rId546" Type="http://schemas.openxmlformats.org/officeDocument/2006/relationships/hyperlink" Target="https://sapmip.pge.com:50001/XMII/CM/PGE_ECAP_APP/PerformAction/ECAP.irpt?NotifNo=114624724" TargetMode="External"/><Relationship Id="rId753" Type="http://schemas.openxmlformats.org/officeDocument/2006/relationships/hyperlink" Target="https://sapmip.pge.com:50001/XMII/CM/PGE_ECAP_APP/PerformAction/ECAP.irpt?NotifNo=115523090" TargetMode="External"/><Relationship Id="rId101" Type="http://schemas.openxmlformats.org/officeDocument/2006/relationships/hyperlink" Target="http://eo/event/elec/nwpe/show.asp?event_id=12263" TargetMode="External"/><Relationship Id="rId185" Type="http://schemas.openxmlformats.org/officeDocument/2006/relationships/hyperlink" Target="http://eo/event/elec/nwpe/show.asp?event_id=12560" TargetMode="External"/><Relationship Id="rId406" Type="http://schemas.openxmlformats.org/officeDocument/2006/relationships/hyperlink" Target="https://sapmip.pge.com:50001/XMII/CM/PGE_ECAP_APP/PerformAction/ECAP.irpt?NotifNo=000114175588" TargetMode="External"/><Relationship Id="rId960" Type="http://schemas.openxmlformats.org/officeDocument/2006/relationships/hyperlink" Target="https://sapmip.pge.com:50001/XMII/CM/PGE_ECAP_APP/PerformAction/ECAP.irpt?NotifNo=000115783166" TargetMode="External"/><Relationship Id="rId1036" Type="http://schemas.openxmlformats.org/officeDocument/2006/relationships/hyperlink" Target="http://www/ecco/clearance/tafw.asp?ID=T19-001799" TargetMode="External"/><Relationship Id="rId392" Type="http://schemas.openxmlformats.org/officeDocument/2006/relationships/hyperlink" Target="https://sapmip.pge.com:50001/XMII/CM/PGE_ECAP_APP/PerformAction/ECAP.irpt?NotifNo=114070316" TargetMode="External"/><Relationship Id="rId613" Type="http://schemas.openxmlformats.org/officeDocument/2006/relationships/hyperlink" Target="https://sapmip.pge.com:50001/XMII/CM/PGE_ECAP_APP/PerformAction/ECAP.irpt?NotifNo=114799631" TargetMode="External"/><Relationship Id="rId697" Type="http://schemas.openxmlformats.org/officeDocument/2006/relationships/hyperlink" Target="https://sapmip.pge.com:50001/XMII/CM/PGE_ECAP_APP/PerformAction/ECAP.irpt?NotifNo=115092116" TargetMode="External"/><Relationship Id="rId820" Type="http://schemas.openxmlformats.org/officeDocument/2006/relationships/hyperlink" Target="http://eo/event/elec/nwpe/show.asp?event_id=10436" TargetMode="External"/><Relationship Id="rId918" Type="http://schemas.openxmlformats.org/officeDocument/2006/relationships/hyperlink" Target="http://eo/event/elec/wpe/show.asp?event_id=9946" TargetMode="External"/><Relationship Id="rId252" Type="http://schemas.openxmlformats.org/officeDocument/2006/relationships/hyperlink" Target="https://sapmip.pge.com:50001/XMII/CM/PGE_ECAP_APP/PerformAction/ECAP.irpt?NotifNo=112843361" TargetMode="External"/><Relationship Id="rId1103" Type="http://schemas.openxmlformats.org/officeDocument/2006/relationships/hyperlink" Target="https://sapmip.pge.com:50001/XMII/CM/PGE_ECAP_APP/PerformAction/ECAP.irpt?NotifNo=117174372" TargetMode="External"/><Relationship Id="rId47" Type="http://schemas.openxmlformats.org/officeDocument/2006/relationships/hyperlink" Target="http://eo/event/elec/nwpe/show.asp?event_id=12072" TargetMode="External"/><Relationship Id="rId112" Type="http://schemas.openxmlformats.org/officeDocument/2006/relationships/hyperlink" Target="http://eo/event/elec/nwpe/show.asp?event_id=12264" TargetMode="External"/><Relationship Id="rId557" Type="http://schemas.openxmlformats.org/officeDocument/2006/relationships/hyperlink" Target="https://sapmip.pge.com:50001/XMII/CM/PGE_ECAP_APP/PerformAction/ECAP.irpt?NotifNo=114667730" TargetMode="External"/><Relationship Id="rId764" Type="http://schemas.openxmlformats.org/officeDocument/2006/relationships/hyperlink" Target="https://sapmip.pge.com:50001/XMII/CM/PGE_ECAP_APP/PerformAction/ECAP.irpt?NotifNo=115596545" TargetMode="External"/><Relationship Id="rId971" Type="http://schemas.openxmlformats.org/officeDocument/2006/relationships/hyperlink" Target="https://sapmip.pge.com:50001/XMII/CM/PGE_ECAP_APP/PerformAction/ECAP.irpt?NotifNo=000116469685" TargetMode="External"/><Relationship Id="rId196" Type="http://schemas.openxmlformats.org/officeDocument/2006/relationships/hyperlink" Target="http://eo/event/elec/nwpe/show.asp?event_id=12577" TargetMode="External"/><Relationship Id="rId417" Type="http://schemas.openxmlformats.org/officeDocument/2006/relationships/hyperlink" Target="https://sapmip.pge.com:50001/XMII/CM/PGE_ECAP_APP/PerformAction/ECAP.irpt?NotifNo=114176309" TargetMode="External"/><Relationship Id="rId624" Type="http://schemas.openxmlformats.org/officeDocument/2006/relationships/hyperlink" Target="https://sapmip.pge.com:50001/XMII/CM/PGE_ECAP_APP/PerformAction/ECAP.irpt?NotifNo=114848485" TargetMode="External"/><Relationship Id="rId831" Type="http://schemas.openxmlformats.org/officeDocument/2006/relationships/hyperlink" Target="http://eo/event/elec/nwpe/show.asp?event_id=10197" TargetMode="External"/><Relationship Id="rId1047" Type="http://schemas.openxmlformats.org/officeDocument/2006/relationships/hyperlink" Target="https://sapmip.pge.com:50001/XMII/CM/PGE_ECAP_APP/PerformAction/ECAP.irpt?NotifNo=117000217" TargetMode="External"/><Relationship Id="rId263" Type="http://schemas.openxmlformats.org/officeDocument/2006/relationships/hyperlink" Target="https://sapmip.pge.com:50001/XMII/CM/PGE_ECAP_APP/PerformAction/ECAP.irpt?NotifNo=000112895102" TargetMode="External"/><Relationship Id="rId470" Type="http://schemas.openxmlformats.org/officeDocument/2006/relationships/hyperlink" Target="https://sapmip.pge.com:50001/XMII/CM/PGE_ECAP_APP/PerformAction/ECAP.irpt?NotifNo=114400177" TargetMode="External"/><Relationship Id="rId929" Type="http://schemas.openxmlformats.org/officeDocument/2006/relationships/hyperlink" Target="https://sapmip.pge.com:50001/XMII/CM/PGE_ECAP_APP/PerformAction/ECAP.irpt?NotifNo=000115637465" TargetMode="External"/><Relationship Id="rId1114" Type="http://schemas.openxmlformats.org/officeDocument/2006/relationships/hyperlink" Target="https://sapmip.pge.com:50001/XMII/CM/PGE_ECAP_APP/PerformAction/ECAP.irpt?NotifNo=117290775" TargetMode="External"/><Relationship Id="rId58" Type="http://schemas.openxmlformats.org/officeDocument/2006/relationships/hyperlink" Target="http://eo/event/elec/nwpe/show.asp?event_id=12079" TargetMode="External"/><Relationship Id="rId123" Type="http://schemas.openxmlformats.org/officeDocument/2006/relationships/hyperlink" Target="http://eo/event/elec/nwpe/show.asp?event_id=12286" TargetMode="External"/><Relationship Id="rId330" Type="http://schemas.openxmlformats.org/officeDocument/2006/relationships/hyperlink" Target="https://sapmip.pge.com:50001/XMII/CM/PGE_ECAP_APP/PerformAction/ECAP.irpt?NotifNo=113265960" TargetMode="External"/><Relationship Id="rId568" Type="http://schemas.openxmlformats.org/officeDocument/2006/relationships/hyperlink" Target="https://sapmip.pge.com:50001/XMII/CM/PGE_ECAP_APP/PerformAction/ECAP.irpt?NotifNo=114725212" TargetMode="External"/><Relationship Id="rId775" Type="http://schemas.openxmlformats.org/officeDocument/2006/relationships/hyperlink" Target="http://eo/event/elec/nwpe/show.asp?event_id=10891" TargetMode="External"/><Relationship Id="rId982" Type="http://schemas.openxmlformats.org/officeDocument/2006/relationships/hyperlink" Target="https://sapmip.pge.com:50001/XMII/CM/PGE_ECAP_APP/PerformAction/ECAP.irpt?NotifNo=000116493510" TargetMode="External"/><Relationship Id="rId428" Type="http://schemas.openxmlformats.org/officeDocument/2006/relationships/hyperlink" Target="https://sapmip.pge.com:50001/XMII/CM/PGE_ECAP_APP/PerformAction/ECAP.irpt?NotifNo=114244504" TargetMode="External"/><Relationship Id="rId635" Type="http://schemas.openxmlformats.org/officeDocument/2006/relationships/hyperlink" Target="https://sapmip.pge.com:50001/XMII/CM/PGE_ECAP_APP/PerformAction/ECAP.irpt?NotifNo=114867509" TargetMode="External"/><Relationship Id="rId842" Type="http://schemas.openxmlformats.org/officeDocument/2006/relationships/hyperlink" Target="http://eo/event/elec/nwpe/show.asp?event_id=10888" TargetMode="External"/><Relationship Id="rId1058" Type="http://schemas.openxmlformats.org/officeDocument/2006/relationships/hyperlink" Target="https://sapmip.pge.com:50001/XMII/CM/PGE_ECAP_APP/PerformAction/ECAP.irpt?NotifNo=117083174" TargetMode="External"/><Relationship Id="rId274" Type="http://schemas.openxmlformats.org/officeDocument/2006/relationships/hyperlink" Target="https://sapmip.pge.com:50001/XMII/CM/PGE_ECAP_APP/PerformAction/ECAP.irpt?NotifNo=112978154" TargetMode="External"/><Relationship Id="rId481" Type="http://schemas.openxmlformats.org/officeDocument/2006/relationships/hyperlink" Target="https://sapmip.pge.com:50001/XMII/CM/PGE_ECAP_APP/PerformAction/ECAP.irpt?NotifNo=114438014" TargetMode="External"/><Relationship Id="rId702" Type="http://schemas.openxmlformats.org/officeDocument/2006/relationships/hyperlink" Target="https://sapmip.pge.com:50001/XMII/CM/PGE_ECAP_APP/PerformAction/ECAP.irpt?NotifNo=115105966" TargetMode="External"/><Relationship Id="rId1125" Type="http://schemas.openxmlformats.org/officeDocument/2006/relationships/hyperlink" Target="https://sapmip.pge.com:50001/XMII/CM/PGE_ECAP_APP/PerformAction/ECAP.irpt?NotifNo=117375116" TargetMode="External"/><Relationship Id="rId69" Type="http://schemas.openxmlformats.org/officeDocument/2006/relationships/hyperlink" Target="http://eo/event/elec/nwpe/show.asp?event_id=12127" TargetMode="External"/><Relationship Id="rId134" Type="http://schemas.openxmlformats.org/officeDocument/2006/relationships/hyperlink" Target="http://eo/event/elec/nwpe/show.asp?event_id=12329" TargetMode="External"/><Relationship Id="rId579" Type="http://schemas.openxmlformats.org/officeDocument/2006/relationships/hyperlink" Target="https://sapmip.pge.com:50001/XMII/CM/PGE_ECAP_APP/PerformAction/ECAP.irpt?NotifNo=114752223" TargetMode="External"/><Relationship Id="rId786" Type="http://schemas.openxmlformats.org/officeDocument/2006/relationships/hyperlink" Target="http://eo/event/elec/nwpe/show.asp?event_id=10878" TargetMode="External"/><Relationship Id="rId993" Type="http://schemas.openxmlformats.org/officeDocument/2006/relationships/hyperlink" Target="https://sapmip.pge.com:50001/XMII/CM/PGE_ECAP_APP/PerformAction/ECAP.irpt?NotifNo=00011686890" TargetMode="External"/><Relationship Id="rId341" Type="http://schemas.openxmlformats.org/officeDocument/2006/relationships/hyperlink" Target="https://sapmip.pge.com:50001/XMII/CM/PGE_ECAP_APP/PerformAction/ECAP.irpt?NotifNo=000113642672" TargetMode="External"/><Relationship Id="rId439" Type="http://schemas.openxmlformats.org/officeDocument/2006/relationships/hyperlink" Target="https://sapmip.pge.com:50001/XMII/CM/PGE_ECAP_APP/PerformAction/ECAP.irpt?NotifNo=114288798" TargetMode="External"/><Relationship Id="rId646" Type="http://schemas.openxmlformats.org/officeDocument/2006/relationships/hyperlink" Target="https://sapmip.pge.com:50001/XMII/CM/PGE_ECAP_APP/PerformAction/ECAP.irpt?NotifNo=114933317" TargetMode="External"/><Relationship Id="rId1069" Type="http://schemas.openxmlformats.org/officeDocument/2006/relationships/hyperlink" Target="https://sapmip.pge.com:50001/XMII/CM/PGE_ECAP_APP/PerformAction/ECAP.irpt?NotifNo=117102953" TargetMode="External"/><Relationship Id="rId201" Type="http://schemas.openxmlformats.org/officeDocument/2006/relationships/hyperlink" Target="http://eo/event/elec/nwpe/show.asp?event_id=12608" TargetMode="External"/><Relationship Id="rId285" Type="http://schemas.openxmlformats.org/officeDocument/2006/relationships/hyperlink" Target="https://sapmip.pge.com:50001/XMII/CM/PGE_ECAP_APP/PerformAction/ECAP.irpt?NotifNo=113027881" TargetMode="External"/><Relationship Id="rId506" Type="http://schemas.openxmlformats.org/officeDocument/2006/relationships/hyperlink" Target="https://sapmip.pge.com:50001/XMII/CM/PGE_ECAP_APP/PerformAction/ECAP.irpt?NotifNo=114515153" TargetMode="External"/><Relationship Id="rId853" Type="http://schemas.openxmlformats.org/officeDocument/2006/relationships/hyperlink" Target="http://eo/event/elec/nwpe/show.asp?event_id=10901" TargetMode="External"/><Relationship Id="rId492" Type="http://schemas.openxmlformats.org/officeDocument/2006/relationships/hyperlink" Target="https://sapmip.pge.com:50001/XMII/CM/PGE_ECAP_APP/PerformAction/ECAP.irpt?NotifNo=114435320" TargetMode="External"/><Relationship Id="rId713" Type="http://schemas.openxmlformats.org/officeDocument/2006/relationships/hyperlink" Target="https://sapmip.pge.com:50001/XMII/CM/PGE_ECAP_APP/PerformAction/ECAP.irpt?NotifNo=115341843" TargetMode="External"/><Relationship Id="rId797" Type="http://schemas.openxmlformats.org/officeDocument/2006/relationships/hyperlink" Target="http://eo/event/elec/nwpe/show.asp?event_id=10793" TargetMode="External"/><Relationship Id="rId920" Type="http://schemas.openxmlformats.org/officeDocument/2006/relationships/hyperlink" Target="http://eo/event/elec/wpe/show.asp?event_id=9946" TargetMode="External"/><Relationship Id="rId145" Type="http://schemas.openxmlformats.org/officeDocument/2006/relationships/hyperlink" Target="http://eo/event/elec/nwpe/show.asp?event_id=12376" TargetMode="External"/><Relationship Id="rId352" Type="http://schemas.openxmlformats.org/officeDocument/2006/relationships/hyperlink" Target="https://sapmip.pge.com:50001/XMII/CM/PGE_ECAP_APP/PerformAction/ECAP.irpt?NotifNo=113782769" TargetMode="External"/><Relationship Id="rId212" Type="http://schemas.openxmlformats.org/officeDocument/2006/relationships/hyperlink" Target="https://sapmip.pge.com:50001/XMII/CM/PGE_ECAP_APP/PerformAction/ECAP.irpt?NotifNo=112712462" TargetMode="External"/><Relationship Id="rId657" Type="http://schemas.openxmlformats.org/officeDocument/2006/relationships/hyperlink" Target="https://sapmip.pge.com:50001/XMII/CM/PGE_ECAP_APP/PerformAction/ECAP.irpt?NotifNo=114979293" TargetMode="External"/><Relationship Id="rId864" Type="http://schemas.openxmlformats.org/officeDocument/2006/relationships/hyperlink" Target="http://eo/event/elec/nwpe/show.asp?event_id=10716" TargetMode="External"/><Relationship Id="rId296" Type="http://schemas.openxmlformats.org/officeDocument/2006/relationships/hyperlink" Target="https://sapmip.pge.com:50001/XMII/CM/PGE_ECAP_APP/PerformAction/ECAP.irpt?NotifNo=113122170" TargetMode="External"/><Relationship Id="rId517" Type="http://schemas.openxmlformats.org/officeDocument/2006/relationships/hyperlink" Target="https://sapmip.pge.com:50001/XMII/CM/PGE_ECAP_APP/PerformAction/ECAP.irpt?NotifNo=114533365" TargetMode="External"/><Relationship Id="rId724" Type="http://schemas.openxmlformats.org/officeDocument/2006/relationships/hyperlink" Target="https://sapmip.pge.com:50001/XMII/CM/PGE_ECAP_APP/PerformAction/ECAP.irpt?NotifNo=115409238" TargetMode="External"/><Relationship Id="rId931" Type="http://schemas.openxmlformats.org/officeDocument/2006/relationships/hyperlink" Target="https://sapmip.pge.com:50001/XMII/CM/PGE_ECAP_APP/PerformAction/ECAP.irpt?NotifNo=000115647996" TargetMode="External"/><Relationship Id="rId60" Type="http://schemas.openxmlformats.org/officeDocument/2006/relationships/hyperlink" Target="http://eo/event/elec/nwpe/show.asp?event_id=12105" TargetMode="External"/><Relationship Id="rId156" Type="http://schemas.openxmlformats.org/officeDocument/2006/relationships/hyperlink" Target="http://eo/event/elec/nwpe/show.asp?event_id=12439" TargetMode="External"/><Relationship Id="rId363" Type="http://schemas.openxmlformats.org/officeDocument/2006/relationships/hyperlink" Target="https://sapmip.pge.com:50001/XMII/CM/PGE_ECAP_APP/PerformAction/ECAP.irpt?NotifNo=113777136" TargetMode="External"/><Relationship Id="rId570" Type="http://schemas.openxmlformats.org/officeDocument/2006/relationships/hyperlink" Target="https://sapmip.pge.com:50001/XMII/CM/PGE_ECAP_APP/PerformAction/ECAP.irpt?NotifNo=114727054" TargetMode="External"/><Relationship Id="rId1007" Type="http://schemas.openxmlformats.org/officeDocument/2006/relationships/hyperlink" Target="https://sapmip.pge.com:50001/XMII/CM/PGE_ECAP_APP/PerformAction/ECAP.irpt?NotifNo=000116622100" TargetMode="External"/><Relationship Id="rId223" Type="http://schemas.openxmlformats.org/officeDocument/2006/relationships/hyperlink" Target="https://sapmip.pge.com:50001/XMII/CM/PGE_ECAP_APP/PerformAction/ECAP.irpt?NotifNo=112710152" TargetMode="External"/><Relationship Id="rId430" Type="http://schemas.openxmlformats.org/officeDocument/2006/relationships/hyperlink" Target="https://sapmip.pge.com:50001/XMII/CM/PGE_ECAP_APP/PerformAction/ECAP.irpt?NotifNo=114253569" TargetMode="External"/><Relationship Id="rId668" Type="http://schemas.openxmlformats.org/officeDocument/2006/relationships/hyperlink" Target="https://sapmip.pge.com:50001/XMII/CM/PGE_ECAP_APP/PerformAction/ECAP.irpt?NotifNo=115006212" TargetMode="External"/><Relationship Id="rId875" Type="http://schemas.openxmlformats.org/officeDocument/2006/relationships/hyperlink" Target="http://eo/event/elec/nwpe/show.asp?event_id=10625" TargetMode="External"/><Relationship Id="rId1060" Type="http://schemas.openxmlformats.org/officeDocument/2006/relationships/hyperlink" Target="https://sapmip.pge.com:50001/XMII/CM/PGE_ECAP_APP/PerformAction/ECAP.irpt?NotifNo=117087971" TargetMode="External"/><Relationship Id="rId18" Type="http://schemas.openxmlformats.org/officeDocument/2006/relationships/hyperlink" Target="http://eo/event/elec/nwpe/show.asp?event_id=11995" TargetMode="External"/><Relationship Id="rId528" Type="http://schemas.openxmlformats.org/officeDocument/2006/relationships/hyperlink" Target="https://sapmip.pge.com:50001/XMII/CM/PGE_ECAP_APP/PerformAction/ECAP.irpt?NotifNo=114599739" TargetMode="External"/><Relationship Id="rId735" Type="http://schemas.openxmlformats.org/officeDocument/2006/relationships/hyperlink" Target="https://sapmip.pge.com:50001/XMII/CM/PGE_ECAP_APP/PerformAction/ECAP.irpt?NotifNo=115468006" TargetMode="External"/><Relationship Id="rId942" Type="http://schemas.openxmlformats.org/officeDocument/2006/relationships/hyperlink" Target="https://sapmip.pge.com:50001/XMII/CM/PGE_ECAP_APP/PerformAction/ECAP.irpt?NotifNo=000115672203" TargetMode="External"/><Relationship Id="rId167" Type="http://schemas.openxmlformats.org/officeDocument/2006/relationships/hyperlink" Target="http://eo/event/elec/nwpe/show.asp?event_id=12495" TargetMode="External"/><Relationship Id="rId374" Type="http://schemas.openxmlformats.org/officeDocument/2006/relationships/hyperlink" Target="https://sapmip.pge.com:50001/XMII/CM/PGE_ECAP_APP/PerformAction/ECAP.irpt?NotifNo=113828647" TargetMode="External"/><Relationship Id="rId581" Type="http://schemas.openxmlformats.org/officeDocument/2006/relationships/hyperlink" Target="https://sapmip.pge.com:50001/XMII/CM/PGE_ECAP_APP/PerformAction/ECAP.irpt?NotifNo=114752223" TargetMode="External"/><Relationship Id="rId1018" Type="http://schemas.openxmlformats.org/officeDocument/2006/relationships/hyperlink" Target="https://sapmip.pge.com:50001/XMII/CM/PGE_ECAP_APP/PerformAction/ECAP.irpt?NotifNo=000116734412" TargetMode="External"/><Relationship Id="rId71" Type="http://schemas.openxmlformats.org/officeDocument/2006/relationships/hyperlink" Target="http://eo/event/elec/nwpe/show.asp?event_id=12153" TargetMode="External"/><Relationship Id="rId234" Type="http://schemas.openxmlformats.org/officeDocument/2006/relationships/hyperlink" Target="https://sapmip.pge.com:50001/XMII/CM/PGE_ECAP_APP/PerformAction/ECAP.irpt?NotifNo=000112804734" TargetMode="External"/><Relationship Id="rId679" Type="http://schemas.openxmlformats.org/officeDocument/2006/relationships/hyperlink" Target="https://sapmip.pge.com:50001/XMII/CM/PGE_ECAP_APP/PerformAction/ECAP.irpt?NotifNo=115018206" TargetMode="External"/><Relationship Id="rId802" Type="http://schemas.openxmlformats.org/officeDocument/2006/relationships/hyperlink" Target="http://eo/event/elec/nwpe/show.asp?event_id=10588" TargetMode="External"/><Relationship Id="rId886" Type="http://schemas.openxmlformats.org/officeDocument/2006/relationships/hyperlink" Target="http://eo/event/elec/nwpe/show.asp?event_id=10519" TargetMode="External"/><Relationship Id="rId2" Type="http://schemas.openxmlformats.org/officeDocument/2006/relationships/hyperlink" Target="http://eo/event/elec/nwpe/show.asp?event_id=11952" TargetMode="External"/><Relationship Id="rId29" Type="http://schemas.openxmlformats.org/officeDocument/2006/relationships/hyperlink" Target="http://eo/event/elec/nwpe/show.asp?event_id=12023" TargetMode="External"/><Relationship Id="rId441" Type="http://schemas.openxmlformats.org/officeDocument/2006/relationships/hyperlink" Target="https://sapmip.pge.com:50001/XMII/CM/PGE_ECAP_APP/PerformAction/ECAP.irpt?NotifNo=114288798" TargetMode="External"/><Relationship Id="rId539" Type="http://schemas.openxmlformats.org/officeDocument/2006/relationships/hyperlink" Target="https://sapmip.pge.com:50001/XMII/CM/PGE_ECAP_APP/PerformAction/ECAP.irpt?NotifNo=114620982" TargetMode="External"/><Relationship Id="rId746" Type="http://schemas.openxmlformats.org/officeDocument/2006/relationships/hyperlink" Target="https://sapmip.pge.com:50001/XMII/CM/PGE_ECAP_APP/PerformAction/ECAP.irpt?NotifNo=115508880" TargetMode="External"/><Relationship Id="rId1071" Type="http://schemas.openxmlformats.org/officeDocument/2006/relationships/hyperlink" Target="https://sapmip.pge.com:50001/XMII/CM/PGE_ECAP_APP/PerformAction/ECAP.irpt?NotifNo=117132458" TargetMode="External"/><Relationship Id="rId178" Type="http://schemas.openxmlformats.org/officeDocument/2006/relationships/hyperlink" Target="http://eo/event/elec/nwpe/show.asp?event_id=12537" TargetMode="External"/><Relationship Id="rId301" Type="http://schemas.openxmlformats.org/officeDocument/2006/relationships/hyperlink" Target="https://sapmip.pge.com:50001/XMII/CM/PGE_ECAP_APP/PerformAction/ECAP.irpt?NotifNo=113130492" TargetMode="External"/><Relationship Id="rId953" Type="http://schemas.openxmlformats.org/officeDocument/2006/relationships/hyperlink" Target="https://sapmip.pge.com:50001/XMII/CM/PGE_ECAP_APP/PerformAction/ECAP.irpt?NotifNo=000115709555" TargetMode="External"/><Relationship Id="rId1029" Type="http://schemas.openxmlformats.org/officeDocument/2006/relationships/hyperlink" Target="http://www/ecco/clearance/tafw.asp?ID=T18-007795" TargetMode="External"/><Relationship Id="rId82" Type="http://schemas.openxmlformats.org/officeDocument/2006/relationships/hyperlink" Target="http://eo/event/elec/nwpe/show.asp?event_id=12207" TargetMode="External"/><Relationship Id="rId385" Type="http://schemas.openxmlformats.org/officeDocument/2006/relationships/hyperlink" Target="http://sapmipdb1.comp.pge.com:50000/XMII/CM/PGE_ECAP_APP/PerformAction/ECAP.irpt?NotifNo=114082703" TargetMode="External"/><Relationship Id="rId592" Type="http://schemas.openxmlformats.org/officeDocument/2006/relationships/hyperlink" Target="https://sapmip.pge.com:50001/XMII/CM/PGE_ECAP_APP/PerformAction/ECAP.irpt?NotifNo=114754471" TargetMode="External"/><Relationship Id="rId606" Type="http://schemas.openxmlformats.org/officeDocument/2006/relationships/hyperlink" Target="https://sapmip.pge.com:50001/XMII/CM/PGE_ECAP_APP/PerformAction/ECAP.irpt?NotifNo=114759574" TargetMode="External"/><Relationship Id="rId813" Type="http://schemas.openxmlformats.org/officeDocument/2006/relationships/hyperlink" Target="http://eo/event/elec/nwpe/show.asp?event_id=10519" TargetMode="External"/><Relationship Id="rId245" Type="http://schemas.openxmlformats.org/officeDocument/2006/relationships/hyperlink" Target="https://sapmip.pge.com:50001/XMII/CM/PGE_ECAP_APP/PerformAction/ECAP.irpt?NotifNo=112843047" TargetMode="External"/><Relationship Id="rId452" Type="http://schemas.openxmlformats.org/officeDocument/2006/relationships/hyperlink" Target="https://sapmip.pge.com:50001/XMII/CM/PGE_ECAP_APP/PerformAction/ECAP.irpt?NotifNo=114322909" TargetMode="External"/><Relationship Id="rId897" Type="http://schemas.openxmlformats.org/officeDocument/2006/relationships/hyperlink" Target="http://eo/event/elec/wpe/show.asp?event_id=10408" TargetMode="External"/><Relationship Id="rId1082" Type="http://schemas.openxmlformats.org/officeDocument/2006/relationships/hyperlink" Target="https://sapmip.pge.com:50001/XMII/CM/PGE_ECAP_APP/PerformAction/ECAP.irpt?NotifNo=117174372" TargetMode="External"/><Relationship Id="rId105" Type="http://schemas.openxmlformats.org/officeDocument/2006/relationships/hyperlink" Target="http://eo/event/elec/nwpe/show.asp?event_id=12264" TargetMode="External"/><Relationship Id="rId312" Type="http://schemas.openxmlformats.org/officeDocument/2006/relationships/hyperlink" Target="https://sapmip.pge.com:50001/XMII/CM/PGE_ECAP_APP/PerformAction/ECAP.irpt?NotifNo=113172616" TargetMode="External"/><Relationship Id="rId757" Type="http://schemas.openxmlformats.org/officeDocument/2006/relationships/hyperlink" Target="https://sapmip.pge.com:50001/XMII/CM/PGE_ECAP_APP/PerformAction/ECAP.irpt?NotifNo=115523845" TargetMode="External"/><Relationship Id="rId964" Type="http://schemas.openxmlformats.org/officeDocument/2006/relationships/hyperlink" Target="https://sapmip.pge.com:50001/XMII/CM/PGE_ECAP_APP/PerformAction/ECAP.irpt?NotifNo=000115787236" TargetMode="External"/><Relationship Id="rId93" Type="http://schemas.openxmlformats.org/officeDocument/2006/relationships/hyperlink" Target="http://eo/event/elec/nwpe/show.asp?event_id=12242" TargetMode="External"/><Relationship Id="rId189" Type="http://schemas.openxmlformats.org/officeDocument/2006/relationships/hyperlink" Target="http://eo/event/elec/nwpe/show.asp?event_id=12563" TargetMode="External"/><Relationship Id="rId396" Type="http://schemas.openxmlformats.org/officeDocument/2006/relationships/hyperlink" Target="https://sapmip.pge.com:50001/XMII/CM/PGE_ECAP_APP/PerformAction/ECAP.irpt?NotifNo=000114147541" TargetMode="External"/><Relationship Id="rId617" Type="http://schemas.openxmlformats.org/officeDocument/2006/relationships/hyperlink" Target="https://sapmip.pge.com:50001/XMII/CM/PGE_ECAP_APP/PerformAction/ECAP.irpt?NotifNo=114817429" TargetMode="External"/><Relationship Id="rId824" Type="http://schemas.openxmlformats.org/officeDocument/2006/relationships/hyperlink" Target="http://eo/event/elec/nwpe/show.asp?event_id=10321" TargetMode="External"/><Relationship Id="rId256" Type="http://schemas.openxmlformats.org/officeDocument/2006/relationships/hyperlink" Target="https://sapmip.pge.com:50001/XMII/CM/PGE_ECAP_APP/PerformAction/ECAP.irpt?NotifNo=112844621" TargetMode="External"/><Relationship Id="rId463" Type="http://schemas.openxmlformats.org/officeDocument/2006/relationships/hyperlink" Target="https://sapmip.pge.com:50001/XMII/CM/PGE_ECAP_APP/PerformAction/ECAP.irpt?NotifNo=114360598" TargetMode="External"/><Relationship Id="rId670" Type="http://schemas.openxmlformats.org/officeDocument/2006/relationships/hyperlink" Target="https://sapmip.pge.com:50001/XMII/CM/PGE_ECAP_APP/PerformAction/ECAP.irpt?NotifNo=115011722" TargetMode="External"/><Relationship Id="rId1093" Type="http://schemas.openxmlformats.org/officeDocument/2006/relationships/hyperlink" Target="https://sapmip.pge.com:50001/XMII/CM/PGE_ECAP_APP/PerformAction/ECAP.irpt?NotifNo=117220005" TargetMode="External"/><Relationship Id="rId1107" Type="http://schemas.openxmlformats.org/officeDocument/2006/relationships/hyperlink" Target="https://sapmip.pge.com:50001/XMII/CM/PGE_ECAP_APP/PerformAction/ECAP.irpt?NotifNo=117174372" TargetMode="External"/><Relationship Id="rId116" Type="http://schemas.openxmlformats.org/officeDocument/2006/relationships/hyperlink" Target="http://eo/event/elec/nwpe/show.asp?event_id=12264" TargetMode="External"/><Relationship Id="rId323" Type="http://schemas.openxmlformats.org/officeDocument/2006/relationships/hyperlink" Target="https://sapmip.pge.com:50001/XMII/CM/PGE_ECAP_APP/PerformAction/ECAP.irpt?NotifNo=113216934" TargetMode="External"/><Relationship Id="rId530" Type="http://schemas.openxmlformats.org/officeDocument/2006/relationships/hyperlink" Target="https://sapmip.pge.com:50001/XMII/CM/PGE_ECAP_APP/PerformAction/ECAP.irpt?NotifNo=114615338" TargetMode="External"/><Relationship Id="rId768" Type="http://schemas.openxmlformats.org/officeDocument/2006/relationships/hyperlink" Target="https://sapmip.pge.com:50001/XMII/CM/PGE_ECAP_APP/PerformAction/ECAP.irpt?NotifNo=115601475" TargetMode="External"/><Relationship Id="rId975" Type="http://schemas.openxmlformats.org/officeDocument/2006/relationships/hyperlink" Target="https://sapmip.pge.com:50001/XMII/CM/PGE_ECAP_APP/PerformAction/ECAP.irpt?NotifNo=000116469685" TargetMode="External"/><Relationship Id="rId20" Type="http://schemas.openxmlformats.org/officeDocument/2006/relationships/hyperlink" Target="http://eo/event/elec/nwpe/show.asp?event_id=11974" TargetMode="External"/><Relationship Id="rId628" Type="http://schemas.openxmlformats.org/officeDocument/2006/relationships/hyperlink" Target="https://sapmip.pge.com:50001/XMII/CM/PGE_ECAP_APP/PerformAction/ECAP.irpt?NotifNo=114752239" TargetMode="External"/><Relationship Id="rId835" Type="http://schemas.openxmlformats.org/officeDocument/2006/relationships/hyperlink" Target="http://eo/event/elec/nwpe/show.asp?event_id=10084" TargetMode="External"/><Relationship Id="rId267" Type="http://schemas.openxmlformats.org/officeDocument/2006/relationships/hyperlink" Target="https://sapmip.pge.com:50001/XMII/CM/PGE_ECAP_APP/PerformAction/ECAP.irpt?NotifNo=000112922662" TargetMode="External"/><Relationship Id="rId474" Type="http://schemas.openxmlformats.org/officeDocument/2006/relationships/hyperlink" Target="https://sapmip.pge.com:50001/XMII/CM/PGE_ECAP_APP/PerformAction/ECAP.irpt?NotifNo=114400241" TargetMode="External"/><Relationship Id="rId1020" Type="http://schemas.openxmlformats.org/officeDocument/2006/relationships/hyperlink" Target="https://sapmip.pge.com:50001/XMII/CM/PGE_ECAP_APP/PerformAction/ECAP.irpt?NotifNo=116741767" TargetMode="External"/><Relationship Id="rId1118" Type="http://schemas.openxmlformats.org/officeDocument/2006/relationships/hyperlink" Target="https://sapmip.pge.com:50001/XMII/CM/PGE_ECAP_APP/PerformAction/ECAP.irpt?NotifNo=117299821" TargetMode="External"/><Relationship Id="rId127" Type="http://schemas.openxmlformats.org/officeDocument/2006/relationships/hyperlink" Target="http://eo/event/elec/nwpe/show.asp?event_id=12286" TargetMode="External"/><Relationship Id="rId681" Type="http://schemas.openxmlformats.org/officeDocument/2006/relationships/hyperlink" Target="https://sapmip.pge.com:50001/XMII/CM/PGE_ECAP_APP/PerformAction/ECAP.irpt?NotifNo=115023843" TargetMode="External"/><Relationship Id="rId737" Type="http://schemas.openxmlformats.org/officeDocument/2006/relationships/hyperlink" Target="https://sapmip.pge.com:50001/XMII/CM/PGE_ECAP_APP/PerformAction/ECAP.irpt?NotifNo=115483328" TargetMode="External"/><Relationship Id="rId779" Type="http://schemas.openxmlformats.org/officeDocument/2006/relationships/hyperlink" Target="http://eo/event/elec/nwpe/show.asp?event_id=10910" TargetMode="External"/><Relationship Id="rId902" Type="http://schemas.openxmlformats.org/officeDocument/2006/relationships/hyperlink" Target="http://eo/event/elec/wpe/show.asp?event_id=10346" TargetMode="External"/><Relationship Id="rId944" Type="http://schemas.openxmlformats.org/officeDocument/2006/relationships/hyperlink" Target="https://sapmip.pge.com:50001/XMII/CM/PGE_ECAP_APP/PerformAction/ECAP.irpt?NotifNo=000115696577" TargetMode="External"/><Relationship Id="rId986" Type="http://schemas.openxmlformats.org/officeDocument/2006/relationships/hyperlink" Target="https://sapmip.pge.com:50001/XMII/CM/PGE_ECAP_APP/PerformAction/ECAP.irpt?NotifNo=000116485893" TargetMode="External"/><Relationship Id="rId31" Type="http://schemas.openxmlformats.org/officeDocument/2006/relationships/hyperlink" Target="http://eo/event/elec/nwpe/show.asp?event_id=12023" TargetMode="External"/><Relationship Id="rId73" Type="http://schemas.openxmlformats.org/officeDocument/2006/relationships/hyperlink" Target="http://eo/event/elec/nwpe/show.asp?event_id=12152" TargetMode="External"/><Relationship Id="rId169" Type="http://schemas.openxmlformats.org/officeDocument/2006/relationships/hyperlink" Target="http://eo/event/elec/nwpe/show.asp?event_id=12502" TargetMode="External"/><Relationship Id="rId334" Type="http://schemas.openxmlformats.org/officeDocument/2006/relationships/hyperlink" Target="https://sapmip.pge.com:50001/XMII/CM/PGE_ECAP_APP/PerformAction/ECAP.irpt?NotifNo=113594836" TargetMode="External"/><Relationship Id="rId376" Type="http://schemas.openxmlformats.org/officeDocument/2006/relationships/hyperlink" Target="https://sapmip.pge.com:50001/XMII/CM/PGE_ECAP_APP/PerformAction/ECAP.irpt?NotifNo=113828647" TargetMode="External"/><Relationship Id="rId541" Type="http://schemas.openxmlformats.org/officeDocument/2006/relationships/hyperlink" Target="https://sapmip.pge.com:50001/XMII/CM/PGE_ECAP_APP/PerformAction/ECAP.irpt?NotifNo=114620982" TargetMode="External"/><Relationship Id="rId583" Type="http://schemas.openxmlformats.org/officeDocument/2006/relationships/hyperlink" Target="https://sapmip.pge.com:50001/XMII/CM/PGE_ECAP_APP/PerformAction/ECAP.irpt?NotifNo=114752217" TargetMode="External"/><Relationship Id="rId639" Type="http://schemas.openxmlformats.org/officeDocument/2006/relationships/hyperlink" Target="https://sapmip.pge.com:50001/XMII/CM/PGE_ECAP_APP/PerformAction/ECAP.irpt?NotifNo=114889675" TargetMode="External"/><Relationship Id="rId790" Type="http://schemas.openxmlformats.org/officeDocument/2006/relationships/hyperlink" Target="http://eo/event/elec/wpe/show.asp?event_id=10851" TargetMode="External"/><Relationship Id="rId804" Type="http://schemas.openxmlformats.org/officeDocument/2006/relationships/hyperlink" Target="http://eo/event/elec/nwpe/show.asp?event_id=10575" TargetMode="External"/><Relationship Id="rId4" Type="http://schemas.openxmlformats.org/officeDocument/2006/relationships/hyperlink" Target="http://eo/event/elec/nwpe/show.asp?event_id=11962" TargetMode="External"/><Relationship Id="rId180" Type="http://schemas.openxmlformats.org/officeDocument/2006/relationships/hyperlink" Target="http://eo/event/elec/nwpe/show.asp?event_id=12539" TargetMode="External"/><Relationship Id="rId236" Type="http://schemas.openxmlformats.org/officeDocument/2006/relationships/hyperlink" Target="https://sapmip.pge.com:50001/XMII/CM/PGE_ECAP_APP/PerformAction/ECAP.irpt?NotifNo=000112804734" TargetMode="External"/><Relationship Id="rId278" Type="http://schemas.openxmlformats.org/officeDocument/2006/relationships/hyperlink" Target="https://sapmip.pge.com:50001/XMII/CM/PGE_ECAP_APP/PerformAction/ECAP.irpt?NotifNo=113012304" TargetMode="External"/><Relationship Id="rId401" Type="http://schemas.openxmlformats.org/officeDocument/2006/relationships/hyperlink" Target="https://sapmip.pge.com:50001/XMII/CM/PGE_ECAP_APP/PerformAction/ECAP.irpt?NotifNo=000114157518" TargetMode="External"/><Relationship Id="rId443" Type="http://schemas.openxmlformats.org/officeDocument/2006/relationships/hyperlink" Target="https://sapmip.pge.com:50001/XMII/CM/PGE_ECAP_APP/PerformAction/ECAP.irpt?NotifNo=114302480" TargetMode="External"/><Relationship Id="rId650" Type="http://schemas.openxmlformats.org/officeDocument/2006/relationships/hyperlink" Target="https://sapmip.pge.com:50001/XMII/CM/PGE_ECAP_APP/PerformAction/ECAP.irpt?NotifNo=114947897" TargetMode="External"/><Relationship Id="rId846" Type="http://schemas.openxmlformats.org/officeDocument/2006/relationships/hyperlink" Target="http://eo/event/elec/nwpe/show.asp?event_id=10879" TargetMode="External"/><Relationship Id="rId888" Type="http://schemas.openxmlformats.org/officeDocument/2006/relationships/hyperlink" Target="http://eo/event/elec/nwpe/show.asp?event_id=10456" TargetMode="External"/><Relationship Id="rId1031" Type="http://schemas.openxmlformats.org/officeDocument/2006/relationships/hyperlink" Target="http://www/ecco/clearance/tafw.asp?ID=T19-000193" TargetMode="External"/><Relationship Id="rId1073" Type="http://schemas.openxmlformats.org/officeDocument/2006/relationships/hyperlink" Target="https://sapmip.pge.com:50001/XMII/CM/PGE_ECAP_APP/PerformAction/ECAP.irpt?NotifNo=117117571" TargetMode="External"/><Relationship Id="rId1129" Type="http://schemas.openxmlformats.org/officeDocument/2006/relationships/hyperlink" Target="https://sapmip.pge.com:50001/XMII/CM/PGE_ECAP_APP/PerformAction/ECAP.irpt?NotifNo=000117370557" TargetMode="External"/><Relationship Id="rId303" Type="http://schemas.openxmlformats.org/officeDocument/2006/relationships/hyperlink" Target="https://sapmip.pge.com:50001/XMII/CM/PGE_ECAP_APP/PerformAction/ECAP.irpt?NotifNo=113129714" TargetMode="External"/><Relationship Id="rId485" Type="http://schemas.openxmlformats.org/officeDocument/2006/relationships/hyperlink" Target="https://sapmip.pge.com:50001/XMII/CM/PGE_ECAP_APP/PerformAction/ECAP.irpt?NotifNo=114456086" TargetMode="External"/><Relationship Id="rId692" Type="http://schemas.openxmlformats.org/officeDocument/2006/relationships/hyperlink" Target="https://sapmip.pge.com:50001/XMII/CM/PGE_ECAP_APP/PerformAction/ECAP.irpt?NotifNo=115062965" TargetMode="External"/><Relationship Id="rId706" Type="http://schemas.openxmlformats.org/officeDocument/2006/relationships/hyperlink" Target="https://sapmip.pge.com:50001/XMII/CM/PGE_ECAP_APP/PerformAction/ECAP.irpt?NotifNo=115339804" TargetMode="External"/><Relationship Id="rId748" Type="http://schemas.openxmlformats.org/officeDocument/2006/relationships/hyperlink" Target="https://sapmip.pge.com:50001/XMII/CM/PGE_ECAP_APP/PerformAction/ECAP.irpt?NotifNo=115508604" TargetMode="External"/><Relationship Id="rId913" Type="http://schemas.openxmlformats.org/officeDocument/2006/relationships/hyperlink" Target="http://eo/event/elec/nwpe/show.asp?event_id=10091" TargetMode="External"/><Relationship Id="rId955" Type="http://schemas.openxmlformats.org/officeDocument/2006/relationships/hyperlink" Target="https://sapmip.pge.com:50001/XMII/CM/PGE_ECAP_APP/PerformAction/ECAP.irpt?NotifNo=000115756414" TargetMode="External"/><Relationship Id="rId42" Type="http://schemas.openxmlformats.org/officeDocument/2006/relationships/hyperlink" Target="http://eo/event/elec/nwpe/show.asp?event_id=12047" TargetMode="External"/><Relationship Id="rId84" Type="http://schemas.openxmlformats.org/officeDocument/2006/relationships/hyperlink" Target="http://eo/event/elec/nwpe/show.asp?event_id=12207" TargetMode="External"/><Relationship Id="rId138" Type="http://schemas.openxmlformats.org/officeDocument/2006/relationships/hyperlink" Target="http://eo/event/elec/nwpe/show.asp?event_id=12353" TargetMode="External"/><Relationship Id="rId345" Type="http://schemas.openxmlformats.org/officeDocument/2006/relationships/hyperlink" Target="https://sapmip.pge.com:50001/XMII/CM/PGE_ECAP_APP/PerformAction/ECAP.irpt?NotifNo=000113702901" TargetMode="External"/><Relationship Id="rId387" Type="http://schemas.openxmlformats.org/officeDocument/2006/relationships/hyperlink" Target="http://sapmipdb1.comp.pge.com:50000/XMII/CM/PGE_ECAP_APP/PerformAction/ECAP.irpt?NotifNo=114120494" TargetMode="External"/><Relationship Id="rId510" Type="http://schemas.openxmlformats.org/officeDocument/2006/relationships/hyperlink" Target="https://sapmip.pge.com:50001/XMII/CM/PGE_ECAP_APP/PerformAction/ECAP.irpt?NotifNo=114515153" TargetMode="External"/><Relationship Id="rId552" Type="http://schemas.openxmlformats.org/officeDocument/2006/relationships/hyperlink" Target="https://sapmip.pge.com:50001/XMII/CM/PGE_ECAP_APP/PerformAction/ECAP.irpt?NotifNo=114639648" TargetMode="External"/><Relationship Id="rId594" Type="http://schemas.openxmlformats.org/officeDocument/2006/relationships/hyperlink" Target="https://sapmip.pge.com:50001/XMII/CM/PGE_ECAP_APP/PerformAction/ECAP.irpt?NotifNo=114756898" TargetMode="External"/><Relationship Id="rId608" Type="http://schemas.openxmlformats.org/officeDocument/2006/relationships/hyperlink" Target="https://sapmip.pge.com:50001/XMII/CM/PGE_ECAP_APP/PerformAction/ECAP.irpt?NotifNo=114788983" TargetMode="External"/><Relationship Id="rId815" Type="http://schemas.openxmlformats.org/officeDocument/2006/relationships/hyperlink" Target="http://eo/event/elec/nwpe/show.asp?event_id=10519" TargetMode="External"/><Relationship Id="rId997" Type="http://schemas.openxmlformats.org/officeDocument/2006/relationships/hyperlink" Target="https://sapmip.pge.com:50001/XMII/CM/PGE_ECAP_APP/PerformAction/ECAP.irpt?NotifNo=00011686890" TargetMode="External"/><Relationship Id="rId191" Type="http://schemas.openxmlformats.org/officeDocument/2006/relationships/hyperlink" Target="http://eo/event/elec/nwpe/show.asp?event_id=12567" TargetMode="External"/><Relationship Id="rId205" Type="http://schemas.openxmlformats.org/officeDocument/2006/relationships/hyperlink" Target="http://eo/event/elec/nwpe/show.asp?event_id=12561" TargetMode="External"/><Relationship Id="rId247" Type="http://schemas.openxmlformats.org/officeDocument/2006/relationships/hyperlink" Target="https://sapmip.pge.com:50001/XMII/CM/PGE_ECAP_APP/PerformAction/ECAP.irpt?NotifNo=112843047" TargetMode="External"/><Relationship Id="rId412" Type="http://schemas.openxmlformats.org/officeDocument/2006/relationships/hyperlink" Target="https://sapmip.pge.com:50001/XMII/CM/PGE_ECAP_APP/PerformAction/ECAP.irpt?NotifNo=000114163079" TargetMode="External"/><Relationship Id="rId857" Type="http://schemas.openxmlformats.org/officeDocument/2006/relationships/hyperlink" Target="http://eo/event/elec/nwpe/show.asp?event_id=10817" TargetMode="External"/><Relationship Id="rId899" Type="http://schemas.openxmlformats.org/officeDocument/2006/relationships/hyperlink" Target="http://eo/event/elec/nwpe/show.asp?event_id=10021" TargetMode="External"/><Relationship Id="rId1000" Type="http://schemas.openxmlformats.org/officeDocument/2006/relationships/hyperlink" Target="https://sapmip.pge.com:50001/XMII/CM/PGE_ECAP_APP/PerformAction/ECAP.irpt?NotifNo=000116620393" TargetMode="External"/><Relationship Id="rId1042" Type="http://schemas.openxmlformats.org/officeDocument/2006/relationships/hyperlink" Target="https://sapmip.pge.com:50001/XMII/CM/PGE_ECAP_APP/PerformAction/ECAP.irpt?NotifNo=116973817" TargetMode="External"/><Relationship Id="rId1084" Type="http://schemas.openxmlformats.org/officeDocument/2006/relationships/hyperlink" Target="https://sapmip.pge.com:50001/XMII/CM/PGE_ECAP_APP/PerformAction/ECAP.irpt?NotifNo=117174372" TargetMode="External"/><Relationship Id="rId107" Type="http://schemas.openxmlformats.org/officeDocument/2006/relationships/hyperlink" Target="http://eo/event/elec/nwpe/show.asp?event_id=12264" TargetMode="External"/><Relationship Id="rId289" Type="http://schemas.openxmlformats.org/officeDocument/2006/relationships/hyperlink" Target="https://sapmip.pge.com:50001/XMII/CM/PGE_ECAP_APP/PerformAction/ECAP.irpt?NotifNo=113068555" TargetMode="External"/><Relationship Id="rId454" Type="http://schemas.openxmlformats.org/officeDocument/2006/relationships/hyperlink" Target="https://sapmip.pge.com:50001/XMII/CM/PGE_ECAP_APP/PerformAction/ECAP.irpt?NotifNo=114325965" TargetMode="External"/><Relationship Id="rId496" Type="http://schemas.openxmlformats.org/officeDocument/2006/relationships/hyperlink" Target="https://sapmip.pge.com:50001/XMII/CM/PGE_ECAP_APP/PerformAction/ECAP.irpt?NotifNo=114474682" TargetMode="External"/><Relationship Id="rId661" Type="http://schemas.openxmlformats.org/officeDocument/2006/relationships/hyperlink" Target="https://sapmip.pge.com:50001/XMII/CM/PGE_ECAP_APP/PerformAction/ECAP.irpt?NotifNo=114985133" TargetMode="External"/><Relationship Id="rId717" Type="http://schemas.openxmlformats.org/officeDocument/2006/relationships/hyperlink" Target="https://sapmip.pge.com:50001/XMII/CM/PGE_ECAP_APP/PerformAction/ECAP.irpt?NotifNo=115403839" TargetMode="External"/><Relationship Id="rId759" Type="http://schemas.openxmlformats.org/officeDocument/2006/relationships/hyperlink" Target="https://sapmip.pge.com:50001/XMII/CM/PGE_ECAP_APP/PerformAction/ECAP.irpt?NotifNo=115586461" TargetMode="External"/><Relationship Id="rId924" Type="http://schemas.openxmlformats.org/officeDocument/2006/relationships/hyperlink" Target="http://eo/event/elec/nwpe/show.asp?event_id=9895" TargetMode="External"/><Relationship Id="rId966" Type="http://schemas.openxmlformats.org/officeDocument/2006/relationships/hyperlink" Target="https://sapmip.pge.com:50001/XMII/CM/PGE_ECAP_APP/PerformAction/ECAP.irpt?NotifNo=000116322452" TargetMode="External"/><Relationship Id="rId11" Type="http://schemas.openxmlformats.org/officeDocument/2006/relationships/hyperlink" Target="http://eo/event/elec/nwpe/show.asp?event_id=11971" TargetMode="External"/><Relationship Id="rId53" Type="http://schemas.openxmlformats.org/officeDocument/2006/relationships/hyperlink" Target="http://eo/event/elec/nwpe/show.asp?event_id=12080" TargetMode="External"/><Relationship Id="rId149" Type="http://schemas.openxmlformats.org/officeDocument/2006/relationships/hyperlink" Target="http://eo/event/elec/nwpe/show.asp?event_id=12397" TargetMode="External"/><Relationship Id="rId314" Type="http://schemas.openxmlformats.org/officeDocument/2006/relationships/hyperlink" Target="https://sapmip.pge.com:50001/XMII/CM/PGE_ECAP_APP/PerformAction/ECAP.irpt?NotifNo=113197723" TargetMode="External"/><Relationship Id="rId356" Type="http://schemas.openxmlformats.org/officeDocument/2006/relationships/hyperlink" Target="https://sapmip.pge.com:50001/XMII/CM/PGE_ECAP_APP/PerformAction/ECAP.irpt?NotifNo=000113765514" TargetMode="External"/><Relationship Id="rId398" Type="http://schemas.openxmlformats.org/officeDocument/2006/relationships/hyperlink" Target="https://sapmip.pge.com:50001/XMII/CM/PGE_ECAP_APP/PerformAction/ECAP.irpt?NotifNo=114155063" TargetMode="External"/><Relationship Id="rId521" Type="http://schemas.openxmlformats.org/officeDocument/2006/relationships/hyperlink" Target="https://sapmip.pge.com:50001/XMII/CM/PGE_ECAP_APP/PerformAction/ECAP.irpt?NotifNo=114542884" TargetMode="External"/><Relationship Id="rId563" Type="http://schemas.openxmlformats.org/officeDocument/2006/relationships/hyperlink" Target="https://sapmip.pge.com:50001/XMII/CM/PGE_ECAP_APP/PerformAction/ECAP.irpt?NotifNo=114717483" TargetMode="External"/><Relationship Id="rId619" Type="http://schemas.openxmlformats.org/officeDocument/2006/relationships/hyperlink" Target="https://sapmip.pge.com:50001/XMII/CM/PGE_ECAP_APP/PerformAction/ECAP.irpt?NotifNo=114821466" TargetMode="External"/><Relationship Id="rId770" Type="http://schemas.openxmlformats.org/officeDocument/2006/relationships/hyperlink" Target="https://sapmip.pge.com:50001/XMII/CM/PGE_ECAP_APP/PerformAction/ECAP.irpt?NotifNo=115508604" TargetMode="External"/><Relationship Id="rId95" Type="http://schemas.openxmlformats.org/officeDocument/2006/relationships/hyperlink" Target="http://eo/event/elec/nwpe/show.asp?event_id=12272" TargetMode="External"/><Relationship Id="rId160" Type="http://schemas.openxmlformats.org/officeDocument/2006/relationships/hyperlink" Target="http://eo/event/elec/nwpe/show.asp?event_id=12419" TargetMode="External"/><Relationship Id="rId216" Type="http://schemas.openxmlformats.org/officeDocument/2006/relationships/hyperlink" Target="https://sapmip.pge.com:50001/XMII/CM/PGE_ECAP_APP/PerformAction/ECAP.irpt?NotifNo=000112760898" TargetMode="External"/><Relationship Id="rId423" Type="http://schemas.openxmlformats.org/officeDocument/2006/relationships/hyperlink" Target="https://sapmip.pge.com:50001/XMII/CM/PGE_ECAP_APP/PerformAction/ECAP.irpt?NotifNo=114241217" TargetMode="External"/><Relationship Id="rId826" Type="http://schemas.openxmlformats.org/officeDocument/2006/relationships/hyperlink" Target="http://eo/event/elec/nwpe/show.asp?event_id=10406" TargetMode="External"/><Relationship Id="rId868" Type="http://schemas.openxmlformats.org/officeDocument/2006/relationships/hyperlink" Target="http://eo/event/elec/nwpe/show.asp?event_id=10659" TargetMode="External"/><Relationship Id="rId1011" Type="http://schemas.openxmlformats.org/officeDocument/2006/relationships/hyperlink" Target="https://sapmip.pge.com:50001/XMII/CM/PGE_ECAP_APP/PerformAction/ECAP.irpt?NotifNo=000116626702" TargetMode="External"/><Relationship Id="rId1053" Type="http://schemas.openxmlformats.org/officeDocument/2006/relationships/hyperlink" Target="https://sapmip.pge.com:50001/XMII/CM/PGE_ECAP_APP/PerformAction/ECAP.irpt?NotifNo=117075094" TargetMode="External"/><Relationship Id="rId1109" Type="http://schemas.openxmlformats.org/officeDocument/2006/relationships/hyperlink" Target="https://sapmip.pge.com:50001/XMII/CM/PGE_ECAP_APP/PerformAction/ECAP.irpt?NotifNo=117290775" TargetMode="External"/><Relationship Id="rId258" Type="http://schemas.openxmlformats.org/officeDocument/2006/relationships/hyperlink" Target="https://sapmip.pge.com:50001/XMII/CM/PGE_ECAP_APP/PerformAction/ECAP.irpt?NotifNo=112864159" TargetMode="External"/><Relationship Id="rId465" Type="http://schemas.openxmlformats.org/officeDocument/2006/relationships/hyperlink" Target="https://sapmip.pge.com:50001/XMII/CM/PGE_ECAP_APP/PerformAction/ECAP.irpt?NotifNo=114360598" TargetMode="External"/><Relationship Id="rId630" Type="http://schemas.openxmlformats.org/officeDocument/2006/relationships/hyperlink" Target="https://sapmip.pge.com:50001/XMII/CM/PGE_ECAP_APP/PerformAction/ECAP.irpt?NotifNo=114868952" TargetMode="External"/><Relationship Id="rId672" Type="http://schemas.openxmlformats.org/officeDocument/2006/relationships/hyperlink" Target="https://sapmip.pge.com:50001/XMII/CM/PGE_ECAP_APP/PerformAction/ECAP.irpt?NotifNo=115012046" TargetMode="External"/><Relationship Id="rId728" Type="http://schemas.openxmlformats.org/officeDocument/2006/relationships/hyperlink" Target="https://sapmip.pge.com:50001/XMII/CM/PGE_ECAP_APP/PerformAction/ECAP.irpt?NotifNo=114238628" TargetMode="External"/><Relationship Id="rId935" Type="http://schemas.openxmlformats.org/officeDocument/2006/relationships/hyperlink" Target="https://sapmip.pge.com:50001/XMII/CM/PGE_ECAP_APP/PerformAction/ECAP.irpt?NotifNo=000115647759" TargetMode="External"/><Relationship Id="rId1095" Type="http://schemas.openxmlformats.org/officeDocument/2006/relationships/hyperlink" Target="https://sapmip.pge.com:50001/XMII/CM/PGE_ECAP_APP/PerformAction/ECAP.irpt?NotifNo=117220005" TargetMode="External"/><Relationship Id="rId22" Type="http://schemas.openxmlformats.org/officeDocument/2006/relationships/hyperlink" Target="http://eo/event/elec/nwpe/show.asp?event_id=11978" TargetMode="External"/><Relationship Id="rId64" Type="http://schemas.openxmlformats.org/officeDocument/2006/relationships/hyperlink" Target="http://eo/event/elec/nwpe/show.asp?event_id=12129" TargetMode="External"/><Relationship Id="rId118" Type="http://schemas.openxmlformats.org/officeDocument/2006/relationships/hyperlink" Target="http://eo/event/elec/nwpe/show.asp?event_id=12264" TargetMode="External"/><Relationship Id="rId325" Type="http://schemas.openxmlformats.org/officeDocument/2006/relationships/hyperlink" Target="https://sapmip.pge.com:50001/XMII/CM/PGE_ECAP_APP/PerformAction/ECAP.irpt?NotifNo=113236121" TargetMode="External"/><Relationship Id="rId367" Type="http://schemas.openxmlformats.org/officeDocument/2006/relationships/hyperlink" Target="https://sapmip.pge.com:50001/XMII/CM/PGE_ECAP_APP/PerformAction/ECAP.irpt?NotifNo=000113812776" TargetMode="External"/><Relationship Id="rId532" Type="http://schemas.openxmlformats.org/officeDocument/2006/relationships/hyperlink" Target="https://sapmip.pge.com:50001/XMII/CM/PGE_ECAP_APP/PerformAction/ECAP.irpt?NotifNo=114620727" TargetMode="External"/><Relationship Id="rId574" Type="http://schemas.openxmlformats.org/officeDocument/2006/relationships/hyperlink" Target="https://sapmip.pge.com:50001/XMII/CM/PGE_ECAP_APP/PerformAction/ECAP.irpt?NotifNo=114746499" TargetMode="External"/><Relationship Id="rId977" Type="http://schemas.openxmlformats.org/officeDocument/2006/relationships/hyperlink" Target="https://sapmip.pge.com:50001/XMII/CM/PGE_ECAP_APP/PerformAction/ECAP.irpt?NotifNo=000116483164" TargetMode="External"/><Relationship Id="rId1120" Type="http://schemas.openxmlformats.org/officeDocument/2006/relationships/hyperlink" Target="https://sapmip.pge.com:50001/XMII/CM/PGE_ECAP_APP/PerformAction/ECAP.irpt?NotifNo=117326362" TargetMode="External"/><Relationship Id="rId171" Type="http://schemas.openxmlformats.org/officeDocument/2006/relationships/hyperlink" Target="http://eo/event/elec/nwpe/show.asp?event_id=12514" TargetMode="External"/><Relationship Id="rId227" Type="http://schemas.openxmlformats.org/officeDocument/2006/relationships/hyperlink" Target="https://sapmip.pge.com:50001/XMII/CM/PGE_ECAP_APP/PerformAction/ECAP.irpt?NotifNo=112710152" TargetMode="External"/><Relationship Id="rId781" Type="http://schemas.openxmlformats.org/officeDocument/2006/relationships/hyperlink" Target="http://eo/event/elec/nwpe/show.asp?event_id=10887" TargetMode="External"/><Relationship Id="rId837" Type="http://schemas.openxmlformats.org/officeDocument/2006/relationships/hyperlink" Target="http://eo/event/elec/nwpe/show.asp?event_id=10091" TargetMode="External"/><Relationship Id="rId879" Type="http://schemas.openxmlformats.org/officeDocument/2006/relationships/hyperlink" Target="http://eo/event/elec/nwpe/show.asp?event_id=10575" TargetMode="External"/><Relationship Id="rId1022" Type="http://schemas.openxmlformats.org/officeDocument/2006/relationships/hyperlink" Target="https://sapmip.pge.com:50001/XMII/CM/PGE_ECAP_APP/PerformAction/ECAP.irpt?NotifNo=116753427" TargetMode="External"/><Relationship Id="rId269" Type="http://schemas.openxmlformats.org/officeDocument/2006/relationships/hyperlink" Target="https://sapmip.pge.com:50001/XMII/CM/PGE_ECAP_APP/PerformAction/ECAP.irpt?NotifNo=112918276" TargetMode="External"/><Relationship Id="rId434" Type="http://schemas.openxmlformats.org/officeDocument/2006/relationships/hyperlink" Target="https://sapmip.pge.com:50001/XMII/CM/PGE_ECAP_APP/PerformAction/ECAP.irpt?NotifNo=114266622" TargetMode="External"/><Relationship Id="rId476" Type="http://schemas.openxmlformats.org/officeDocument/2006/relationships/hyperlink" Target="https://sapmip.pge.com:50001/XMII/CM/PGE_ECAP_APP/PerformAction/ECAP.irpt?NotifNo=114403898" TargetMode="External"/><Relationship Id="rId641" Type="http://schemas.openxmlformats.org/officeDocument/2006/relationships/hyperlink" Target="https://sapmip.pge.com:50001/XMII/CM/PGE_ECAP_APP/PerformAction/ECAP.irpt?NotifNo=114808768" TargetMode="External"/><Relationship Id="rId683" Type="http://schemas.openxmlformats.org/officeDocument/2006/relationships/hyperlink" Target="https://sapmip.pge.com:50001/XMII/CM/PGE_ECAP_APP/PerformAction/ECAP.irpt?NotifNo=115023843" TargetMode="External"/><Relationship Id="rId739" Type="http://schemas.openxmlformats.org/officeDocument/2006/relationships/hyperlink" Target="https://sapmip.pge.com:50001/XMII/CM/PGE_ECAP_APP/PerformAction/ECAP.irpt?NotifNo=115504221" TargetMode="External"/><Relationship Id="rId890" Type="http://schemas.openxmlformats.org/officeDocument/2006/relationships/hyperlink" Target="http://eo/event/elec/nwpe/show.asp?event_id=10438" TargetMode="External"/><Relationship Id="rId904" Type="http://schemas.openxmlformats.org/officeDocument/2006/relationships/hyperlink" Target="http://eo/event/elec/nwpe/show.asp?event_id=10341" TargetMode="External"/><Relationship Id="rId1064" Type="http://schemas.openxmlformats.org/officeDocument/2006/relationships/hyperlink" Target="https://sapmip.pge.com:50001/XMII/CM/PGE_ECAP_APP/PerformAction/ECAP.irpt?NotifNo=117095143" TargetMode="External"/><Relationship Id="rId33" Type="http://schemas.openxmlformats.org/officeDocument/2006/relationships/hyperlink" Target="http://eo/event/elec/nwpe/show.asp?event_id=12019" TargetMode="External"/><Relationship Id="rId129" Type="http://schemas.openxmlformats.org/officeDocument/2006/relationships/hyperlink" Target="http://eo/event/elec/nwpe/show.asp?event_id=12294" TargetMode="External"/><Relationship Id="rId280" Type="http://schemas.openxmlformats.org/officeDocument/2006/relationships/hyperlink" Target="https://sapmip.pge.com:50001/XMII/CM/PGE_ECAP_APP/PerformAction/ECAP.irpt?NotifNo=000113021236" TargetMode="External"/><Relationship Id="rId336" Type="http://schemas.openxmlformats.org/officeDocument/2006/relationships/hyperlink" Target="https://sapmip.pge.com:50001/XMII/CM/PGE_ECAP_APP/PerformAction/ECAP.irpt?NotifNo=113622459" TargetMode="External"/><Relationship Id="rId501" Type="http://schemas.openxmlformats.org/officeDocument/2006/relationships/hyperlink" Target="https://sapmip.pge.com:50001/XMII/CM/PGE_ECAP_APP/PerformAction/ECAP.irpt?NotifNo=114482309" TargetMode="External"/><Relationship Id="rId543" Type="http://schemas.openxmlformats.org/officeDocument/2006/relationships/hyperlink" Target="https://sapmip.pge.com:50001/XMII/CM/PGE_ECAP_APP/PerformAction/ECAP.irpt?NotifNo=114622516" TargetMode="External"/><Relationship Id="rId946" Type="http://schemas.openxmlformats.org/officeDocument/2006/relationships/hyperlink" Target="https://sapmip.pge.com:50001/XMII/CM/PGE_ECAP_APP/PerformAction/ECAP.irpt?NotifNo=000115709141" TargetMode="External"/><Relationship Id="rId988" Type="http://schemas.openxmlformats.org/officeDocument/2006/relationships/hyperlink" Target="https://sapmip.pge.com:50001/XMII/CM/PGE_ECAP_APP/PerformAction/ECAP.irpt?NotifNo=000116487886" TargetMode="External"/><Relationship Id="rId75" Type="http://schemas.openxmlformats.org/officeDocument/2006/relationships/hyperlink" Target="http://eo/event/elec/nwpe/show.asp?event_id=12162" TargetMode="External"/><Relationship Id="rId140" Type="http://schemas.openxmlformats.org/officeDocument/2006/relationships/hyperlink" Target="http://eo/event/elec/nwpe/show.asp?event_id=12351" TargetMode="External"/><Relationship Id="rId182" Type="http://schemas.openxmlformats.org/officeDocument/2006/relationships/hyperlink" Target="http://eo/event/elec/nwpe/show.asp?event_id=12549" TargetMode="External"/><Relationship Id="rId378" Type="http://schemas.openxmlformats.org/officeDocument/2006/relationships/hyperlink" Target="https://sapmip.pge.com:50001/XMII/CM/PGE_ECAP_APP/PerformAction/ECAP.irpt?NotifNo=113828647" TargetMode="External"/><Relationship Id="rId403" Type="http://schemas.openxmlformats.org/officeDocument/2006/relationships/hyperlink" Target="https://sapmip.pge.com:50001/XMII/CM/PGE_ECAP_APP/PerformAction/ECAP.irpt?NotifNo=000114176020" TargetMode="External"/><Relationship Id="rId585" Type="http://schemas.openxmlformats.org/officeDocument/2006/relationships/hyperlink" Target="https://sapmip.pge.com:50001/XMII/CM/PGE_ECAP_APP/PerformAction/ECAP.irpt?NotifNo=114752217" TargetMode="External"/><Relationship Id="rId750" Type="http://schemas.openxmlformats.org/officeDocument/2006/relationships/hyperlink" Target="https://sapmip.pge.com:50001/XMII/CM/PGE_ECAP_APP/PerformAction/ECAP.irpt?NotifNo=115508604" TargetMode="External"/><Relationship Id="rId792" Type="http://schemas.openxmlformats.org/officeDocument/2006/relationships/hyperlink" Target="http://eo/event/elec/nwpe/show.asp?event_id=11045" TargetMode="External"/><Relationship Id="rId806" Type="http://schemas.openxmlformats.org/officeDocument/2006/relationships/hyperlink" Target="http://eo/event/elec/nwpe/show.asp?event_id=10583" TargetMode="External"/><Relationship Id="rId848" Type="http://schemas.openxmlformats.org/officeDocument/2006/relationships/hyperlink" Target="http://eo/event/elec/nwpe/show.asp?event_id=10891" TargetMode="External"/><Relationship Id="rId1033" Type="http://schemas.openxmlformats.org/officeDocument/2006/relationships/hyperlink" Target="http://www/ecco/clearance/tafw.asp?ID=T19-002095" TargetMode="External"/><Relationship Id="rId6" Type="http://schemas.openxmlformats.org/officeDocument/2006/relationships/hyperlink" Target="http://eo/event/elec/nwpe/show.asp?event_id=11964" TargetMode="External"/><Relationship Id="rId238" Type="http://schemas.openxmlformats.org/officeDocument/2006/relationships/hyperlink" Target="https://sapmip.pge.com:50001/XMII/CM/PGE_ECAP_APP/PerformAction/ECAP.irpt?NotifNo=000112804734" TargetMode="External"/><Relationship Id="rId445" Type="http://schemas.openxmlformats.org/officeDocument/2006/relationships/hyperlink" Target="https://sapmip.pge.com:50001/XMII/CM/PGE_ECAP_APP/PerformAction/ECAP.irpt?NotifNo=114302356" TargetMode="External"/><Relationship Id="rId487" Type="http://schemas.openxmlformats.org/officeDocument/2006/relationships/hyperlink" Target="https://sapmip.pge.com:50001/XMII/CM/PGE_ECAP_APP/PerformAction/ECAP.irpt?NotifNo=114459150" TargetMode="External"/><Relationship Id="rId610" Type="http://schemas.openxmlformats.org/officeDocument/2006/relationships/hyperlink" Target="https://sapmip.pge.com:50001/XMII/CM/PGE_ECAP_APP/PerformAction/ECAP.irpt?NotifNo=114786283" TargetMode="External"/><Relationship Id="rId652" Type="http://schemas.openxmlformats.org/officeDocument/2006/relationships/hyperlink" Target="https://sapmip.pge.com:50001/XMII/CM/PGE_ECAP_APP/PerformAction/ECAP.irpt?NotifNo=114966468" TargetMode="External"/><Relationship Id="rId694" Type="http://schemas.openxmlformats.org/officeDocument/2006/relationships/hyperlink" Target="https://sapmip.pge.com:50001/XMII/CM/PGE_ECAP_APP/PerformAction/ECAP.irpt?NotifNo=114803875" TargetMode="External"/><Relationship Id="rId708" Type="http://schemas.openxmlformats.org/officeDocument/2006/relationships/hyperlink" Target="https://sapmip.pge.com:50001/XMII/CM/PGE_ECAP_APP/PerformAction/ECAP.irpt?NotifNo=115347591" TargetMode="External"/><Relationship Id="rId915" Type="http://schemas.openxmlformats.org/officeDocument/2006/relationships/hyperlink" Target="http://eo/event/elec/nwpe/show.asp?event_id=10037" TargetMode="External"/><Relationship Id="rId1075" Type="http://schemas.openxmlformats.org/officeDocument/2006/relationships/hyperlink" Target="https://sapmip.pge.com:50001/XMII/CM/PGE_ECAP_APP/PerformAction/ECAP.irpt?NotifNo=117117571" TargetMode="External"/><Relationship Id="rId291" Type="http://schemas.openxmlformats.org/officeDocument/2006/relationships/hyperlink" Target="https://sapmip.pge.com:50001/XMII/CM/PGE_ECAP_APP/PerformAction/ECAP.irpt?NotifNo=113072185" TargetMode="External"/><Relationship Id="rId305" Type="http://schemas.openxmlformats.org/officeDocument/2006/relationships/hyperlink" Target="https://sapmip.pge.com:50001/XMII/CM/PGE_ECAP_APP/PerformAction/ECAP.irpt?NotifNo=000113100451" TargetMode="External"/><Relationship Id="rId347" Type="http://schemas.openxmlformats.org/officeDocument/2006/relationships/hyperlink" Target="https://sapmip.pge.com:50001/XMII/CM/PGE_ECAP_APP/PerformAction/ECAP.irpt?NotifNo=000113723690" TargetMode="External"/><Relationship Id="rId512" Type="http://schemas.openxmlformats.org/officeDocument/2006/relationships/hyperlink" Target="https://sapmip.pge.com:50001/XMII/CM/PGE_ECAP_APP/PerformAction/ECAP.irpt?NotifNo=000114508886" TargetMode="External"/><Relationship Id="rId957" Type="http://schemas.openxmlformats.org/officeDocument/2006/relationships/hyperlink" Target="https://sapmip.pge.com:50001/XMII/CM/PGE_ECAP_APP/PerformAction/ECAP.irpt?NotifNo=000115756414" TargetMode="External"/><Relationship Id="rId999" Type="http://schemas.openxmlformats.org/officeDocument/2006/relationships/hyperlink" Target="https://sapmip.pge.com:50001/XMII/CM/PGE_ECAP_APP/PerformAction/ECAP.irpt?NotifNo=000116591227" TargetMode="External"/><Relationship Id="rId1100" Type="http://schemas.openxmlformats.org/officeDocument/2006/relationships/hyperlink" Target="https://sapmip.pge.com:50001/XMII/CM/PGE_ECAP_APP/PerformAction/ECAP.irpt?NotifNo=117246258" TargetMode="External"/><Relationship Id="rId44" Type="http://schemas.openxmlformats.org/officeDocument/2006/relationships/hyperlink" Target="http://eo/event/elec/nwpe/show.asp?event_id=12053" TargetMode="External"/><Relationship Id="rId86" Type="http://schemas.openxmlformats.org/officeDocument/2006/relationships/hyperlink" Target="http://eo/event/elec/nwpe/show.asp?event_id=12207" TargetMode="External"/><Relationship Id="rId151" Type="http://schemas.openxmlformats.org/officeDocument/2006/relationships/hyperlink" Target="http://eo/event/elec/nwpe/show.asp?event_id=12404" TargetMode="External"/><Relationship Id="rId389" Type="http://schemas.openxmlformats.org/officeDocument/2006/relationships/hyperlink" Target="https://sapmip.pge.com:50001/XMII/CM/PGE_ECAP_APP/PerformAction/ECAP.irpt?NotifNo=000114121305" TargetMode="External"/><Relationship Id="rId554" Type="http://schemas.openxmlformats.org/officeDocument/2006/relationships/hyperlink" Target="https://sapmip.pge.com:50001/XMII/CM/PGE_ECAP_APP/PerformAction/ECAP.irpt?NotifNo=114644349" TargetMode="External"/><Relationship Id="rId596" Type="http://schemas.openxmlformats.org/officeDocument/2006/relationships/hyperlink" Target="https://sapmip.pge.com:50001/XMII/CM/PGE_ECAP_APP/PerformAction/ECAP.irpt?NotifNo=114759567" TargetMode="External"/><Relationship Id="rId761" Type="http://schemas.openxmlformats.org/officeDocument/2006/relationships/hyperlink" Target="https://sapmip.pge.com:50001/XMII/CM/PGE_ECAP_APP/PerformAction/ECAP.irpt?NotifNo=115545681" TargetMode="External"/><Relationship Id="rId817" Type="http://schemas.openxmlformats.org/officeDocument/2006/relationships/hyperlink" Target="http://eo/event/elec/nwpe/show.asp?event_id=10519" TargetMode="External"/><Relationship Id="rId859" Type="http://schemas.openxmlformats.org/officeDocument/2006/relationships/hyperlink" Target="http://eo/event/elec/nwpe/show.asp?event_id=10765" TargetMode="External"/><Relationship Id="rId1002" Type="http://schemas.openxmlformats.org/officeDocument/2006/relationships/hyperlink" Target="https://sapmip.pge.com:50001/XMII/CM/PGE_ECAP_APP/PerformAction/ECAP.irpt?NotifNo=000116609080" TargetMode="External"/><Relationship Id="rId193" Type="http://schemas.openxmlformats.org/officeDocument/2006/relationships/hyperlink" Target="http://eo/event/elec/nwpe/show.asp?event_id=12571" TargetMode="External"/><Relationship Id="rId207" Type="http://schemas.openxmlformats.org/officeDocument/2006/relationships/hyperlink" Target="../Reliability%20Monthly%20Update/112432349" TargetMode="External"/><Relationship Id="rId249" Type="http://schemas.openxmlformats.org/officeDocument/2006/relationships/hyperlink" Target="https://sapmip.pge.com:50001/XMII/CM/PGE_ECAP_APP/PerformAction/ECAP.irpt?NotifNo=112843060" TargetMode="External"/><Relationship Id="rId414" Type="http://schemas.openxmlformats.org/officeDocument/2006/relationships/hyperlink" Target="https://sapmip.pge.com:50001/XMII/CM/PGE_ECAP_APP/PerformAction/ECAP.irpt?NotifNo=114196571" TargetMode="External"/><Relationship Id="rId456" Type="http://schemas.openxmlformats.org/officeDocument/2006/relationships/hyperlink" Target="https://sapmip.pge.com:50001/XMII/CM/PGE_ECAP_APP/PerformAction/ECAP.irpt?NotifNo=114342878" TargetMode="External"/><Relationship Id="rId498" Type="http://schemas.openxmlformats.org/officeDocument/2006/relationships/hyperlink" Target="https://sapmip.pge.com:50001/XMII/CM/PGE_ECAP_APP/PerformAction/ECAP.irpt?NotifNo=000114480699" TargetMode="External"/><Relationship Id="rId621" Type="http://schemas.openxmlformats.org/officeDocument/2006/relationships/hyperlink" Target="https://sapmip.pge.com:50001/XMII/CM/PGE_ECAP_APP/PerformAction/ECAP.irpt?NotifNo=114839120" TargetMode="External"/><Relationship Id="rId663" Type="http://schemas.openxmlformats.org/officeDocument/2006/relationships/hyperlink" Target="https://sapmip.pge.com:50001/XMII/CM/PGE_ECAP_APP/PerformAction/ECAP.irpt?NotifNo=114994023" TargetMode="External"/><Relationship Id="rId870" Type="http://schemas.openxmlformats.org/officeDocument/2006/relationships/hyperlink" Target="http://eo/event/elec/nwpe/show.asp?event_id=10659" TargetMode="External"/><Relationship Id="rId1044" Type="http://schemas.openxmlformats.org/officeDocument/2006/relationships/hyperlink" Target="https://sapmip.pge.com:50001/XMII/CM/PGE_ECAP_APP/PerformAction/ECAP.irpt?NotifNo=117001980" TargetMode="External"/><Relationship Id="rId1086" Type="http://schemas.openxmlformats.org/officeDocument/2006/relationships/hyperlink" Target="https://sapmip.pge.com:50001/XMII/CM/PGE_ECAP_APP/PerformAction/ECAP.irpt?NotifNo=117182408" TargetMode="External"/><Relationship Id="rId13" Type="http://schemas.openxmlformats.org/officeDocument/2006/relationships/hyperlink" Target="http://eo/event/elec/nwpe/show.asp?event_id=11971" TargetMode="External"/><Relationship Id="rId109" Type="http://schemas.openxmlformats.org/officeDocument/2006/relationships/hyperlink" Target="http://eo/event/elec/nwpe/show.asp?event_id=12264" TargetMode="External"/><Relationship Id="rId260" Type="http://schemas.openxmlformats.org/officeDocument/2006/relationships/hyperlink" Target="https://sapmip.pge.com:50001/XMII/CM/PGE_ECAP_APP/PerformAction/ECAP.irpt?NotifNo=112869121" TargetMode="External"/><Relationship Id="rId316" Type="http://schemas.openxmlformats.org/officeDocument/2006/relationships/hyperlink" Target="https://sapmip.pge.com:50001/XMII/CM/PGE_ECAP_APP/PerformAction/ECAP.irpt?NotifNo=113216820" TargetMode="External"/><Relationship Id="rId523" Type="http://schemas.openxmlformats.org/officeDocument/2006/relationships/hyperlink" Target="https://sapmip.pge.com:50001/XMII/CM/PGE_ECAP_APP/PerformAction/ECAP.irpt?NotifNo=114536762" TargetMode="External"/><Relationship Id="rId719" Type="http://schemas.openxmlformats.org/officeDocument/2006/relationships/hyperlink" Target="https://sapmip.pge.com:50001/XMII/CM/PGE_ECAP_APP/PerformAction/ECAP.irpt?NotifNo=115404990" TargetMode="External"/><Relationship Id="rId926" Type="http://schemas.openxmlformats.org/officeDocument/2006/relationships/hyperlink" Target="http://eo/event/elec/nwpe/show.asp?event_id=9895" TargetMode="External"/><Relationship Id="rId968" Type="http://schemas.openxmlformats.org/officeDocument/2006/relationships/hyperlink" Target="https://sapmip.pge.com:50001/XMII/CM/PGE_ECAP_APP/PerformAction/ECAP.irpt?NotifNo=000116322452" TargetMode="External"/><Relationship Id="rId1111" Type="http://schemas.openxmlformats.org/officeDocument/2006/relationships/hyperlink" Target="https://sapmip.pge.com:50001/XMII/CM/PGE_ECAP_APP/PerformAction/ECAP.irpt?NotifNo=117290775" TargetMode="External"/><Relationship Id="rId55" Type="http://schemas.openxmlformats.org/officeDocument/2006/relationships/hyperlink" Target="http://eo/event/elec/nwpe/show.asp?event_id=12080" TargetMode="External"/><Relationship Id="rId97" Type="http://schemas.openxmlformats.org/officeDocument/2006/relationships/hyperlink" Target="http://eo/event/elec/nwpe/show.asp?event_id=12272" TargetMode="External"/><Relationship Id="rId120" Type="http://schemas.openxmlformats.org/officeDocument/2006/relationships/hyperlink" Target="http://eo/event/elec/nwpe/show.asp?event_id=12264" TargetMode="External"/><Relationship Id="rId358" Type="http://schemas.openxmlformats.org/officeDocument/2006/relationships/hyperlink" Target="https://sapmip.pge.com:50001/XMII/CM/PGE_ECAP_APP/PerformAction/ECAP.irpt?NotifNo=113788427" TargetMode="External"/><Relationship Id="rId565" Type="http://schemas.openxmlformats.org/officeDocument/2006/relationships/hyperlink" Target="https://sapmip.pge.com:50001/XMII/CM/PGE_ECAP_APP/PerformAction/ECAP.irpt?NotifNo=114723152" TargetMode="External"/><Relationship Id="rId730" Type="http://schemas.openxmlformats.org/officeDocument/2006/relationships/hyperlink" Target="https://sapmip.pge.com:50001/XMII/CM/PGE_ECAP_APP/PerformAction/ECAP.irpt?NotifNo=115443851" TargetMode="External"/><Relationship Id="rId772" Type="http://schemas.openxmlformats.org/officeDocument/2006/relationships/hyperlink" Target="http://eo/event/elec/nwpe/show.asp?event_id=10926" TargetMode="External"/><Relationship Id="rId828" Type="http://schemas.openxmlformats.org/officeDocument/2006/relationships/hyperlink" Target="http://eo/event/elec/nwpe/show.asp?event_id=10292" TargetMode="External"/><Relationship Id="rId1013" Type="http://schemas.openxmlformats.org/officeDocument/2006/relationships/hyperlink" Target="https://sapmip.pge.com:50001/XMII/CM/PGE_ECAP_APP/PerformAction/ECAP.irpt?NotifNo=000116626702" TargetMode="External"/><Relationship Id="rId162" Type="http://schemas.openxmlformats.org/officeDocument/2006/relationships/hyperlink" Target="http://eo/event/elec/nwpe/show.asp?event_id=12462" TargetMode="External"/><Relationship Id="rId218" Type="http://schemas.openxmlformats.org/officeDocument/2006/relationships/hyperlink" Target="https://sapmip.pge.com:50001/XMII/CM/PGE_ECAP_APP/PerformAction/ECAP.irpt?NotifNo=000112760898" TargetMode="External"/><Relationship Id="rId425" Type="http://schemas.openxmlformats.org/officeDocument/2006/relationships/hyperlink" Target="https://sapmip.pge.com:50001/XMII/CM/PGE_ECAP_APP/PerformAction/ECAP.irpt?NotifNo=000114238628" TargetMode="External"/><Relationship Id="rId467" Type="http://schemas.openxmlformats.org/officeDocument/2006/relationships/hyperlink" Target="https://sapmip.pge.com:50001/XMII/CM/PGE_ECAP_APP/PerformAction/ECAP.irpt?NotifNo=114358183" TargetMode="External"/><Relationship Id="rId632" Type="http://schemas.openxmlformats.org/officeDocument/2006/relationships/hyperlink" Target="https://sapmip.pge.com:50001/XMII/CM/PGE_ECAP_APP/PerformAction/ECAP.irpt?NotifNo=114867576" TargetMode="External"/><Relationship Id="rId1055" Type="http://schemas.openxmlformats.org/officeDocument/2006/relationships/hyperlink" Target="https://sapmip.pge.com:50001/XMII/CM/PGE_ECAP_APP/PerformAction/ECAP.irpt?NotifNo=117075094" TargetMode="External"/><Relationship Id="rId1097" Type="http://schemas.openxmlformats.org/officeDocument/2006/relationships/hyperlink" Target="https://sapmip.pge.com:50001/XMII/CM/PGE_ECAP_APP/PerformAction/ECAP.irpt?NotifNo=117220005" TargetMode="External"/><Relationship Id="rId271" Type="http://schemas.openxmlformats.org/officeDocument/2006/relationships/hyperlink" Target="https://sapmip.pge.com:50001/XMII/CM/PGE_ECAP_APP/PerformAction/ECAP.irpt?NotifNo=112952771" TargetMode="External"/><Relationship Id="rId674" Type="http://schemas.openxmlformats.org/officeDocument/2006/relationships/hyperlink" Target="https://sapmip.pge.com:50001/XMII/CM/PGE_ECAP_APP/PerformAction/ECAP.irpt?NotifNo=115011521" TargetMode="External"/><Relationship Id="rId881" Type="http://schemas.openxmlformats.org/officeDocument/2006/relationships/hyperlink" Target="http://eo/event/elec/nwpe/show.asp?event_id=10576" TargetMode="External"/><Relationship Id="rId937" Type="http://schemas.openxmlformats.org/officeDocument/2006/relationships/hyperlink" Target="https://sapmip.pge.com:50001/XMII/CM/PGE_ECAP_APP/PerformAction/ECAP.irpt?NotifNo=000115656758" TargetMode="External"/><Relationship Id="rId979" Type="http://schemas.openxmlformats.org/officeDocument/2006/relationships/hyperlink" Target="https://sapmip.pge.com:50001/XMII/CM/PGE_ECAP_APP/PerformAction/ECAP.irpt?NotifNo=000116487886" TargetMode="External"/><Relationship Id="rId1122" Type="http://schemas.openxmlformats.org/officeDocument/2006/relationships/hyperlink" Target="https://sapmip.pge.com:50001/XMII/CM/PGE_ECAP_APP/PerformAction/ECAP.irpt?NotifNo=117335586" TargetMode="External"/><Relationship Id="rId24" Type="http://schemas.openxmlformats.org/officeDocument/2006/relationships/hyperlink" Target="http://eo/event/elec/nwpe/show.asp?event_id=11970" TargetMode="External"/><Relationship Id="rId66" Type="http://schemas.openxmlformats.org/officeDocument/2006/relationships/hyperlink" Target="http://eo/event/elec/nwpe/show.asp?event_id=12130" TargetMode="External"/><Relationship Id="rId131" Type="http://schemas.openxmlformats.org/officeDocument/2006/relationships/hyperlink" Target="http://eo/event/elec/nwpe/show.asp?event_id=12293http://eo/event/elec/nwpe/show.asp?event_id=12293" TargetMode="External"/><Relationship Id="rId327" Type="http://schemas.openxmlformats.org/officeDocument/2006/relationships/hyperlink" Target="https://sapmip.pge.com:50001/XMII/CM/PGE_ECAP_APP/PerformAction/ECAP.irpt?NotifNo=113259042" TargetMode="External"/><Relationship Id="rId369" Type="http://schemas.openxmlformats.org/officeDocument/2006/relationships/hyperlink" Target="https://sapmip.pge.com:50001/XMII/CM/PGE_ECAP_APP/PerformAction/ECAP.irpt?NotifNo=000113812535" TargetMode="External"/><Relationship Id="rId534" Type="http://schemas.openxmlformats.org/officeDocument/2006/relationships/hyperlink" Target="https://sapmip.pge.com:50001/XMII/CM/PGE_ECAP_APP/PerformAction/ECAP.irpt?NotifNo=114620727" TargetMode="External"/><Relationship Id="rId576" Type="http://schemas.openxmlformats.org/officeDocument/2006/relationships/hyperlink" Target="https://sapmip.pge.com:50001/XMII/CM/PGE_ECAP_APP/PerformAction/ECAP.irpt?NotifNo=114751616" TargetMode="External"/><Relationship Id="rId741" Type="http://schemas.openxmlformats.org/officeDocument/2006/relationships/hyperlink" Target="https://sapmip.pge.com:50001/XMII/CM/PGE_ECAP_APP/PerformAction/ECAP.irpt?NotifNo=115508880" TargetMode="External"/><Relationship Id="rId783" Type="http://schemas.openxmlformats.org/officeDocument/2006/relationships/hyperlink" Target="http://eo/event/elec/nwpe/show.asp?event_id=10887" TargetMode="External"/><Relationship Id="rId839" Type="http://schemas.openxmlformats.org/officeDocument/2006/relationships/hyperlink" Target="http://eo/event/elec/nwpe/show.asp?event_id=10029" TargetMode="External"/><Relationship Id="rId990" Type="http://schemas.openxmlformats.org/officeDocument/2006/relationships/hyperlink" Target="https://sapmip.pge.com:50001/XMII/CM/PGE_ECAP_APP/PerformAction/ECAP.irpt?NotifNo=000116499768" TargetMode="External"/><Relationship Id="rId173" Type="http://schemas.openxmlformats.org/officeDocument/2006/relationships/hyperlink" Target="http://eo/event/elec/nwpe/show.asp?event_id=12520" TargetMode="External"/><Relationship Id="rId229" Type="http://schemas.openxmlformats.org/officeDocument/2006/relationships/hyperlink" Target="https://sapmip.pge.com:50001/XMII/CM/PGE_ECAP_APP/PerformAction/ECAP.irpt?NotifNo=112790890" TargetMode="External"/><Relationship Id="rId380" Type="http://schemas.openxmlformats.org/officeDocument/2006/relationships/hyperlink" Target="https://sapmip.pge.com:50001/XMII/CM/PGE_ECAP_APP/PerformAction/ECAP.irpt?NotifNo=000113870849" TargetMode="External"/><Relationship Id="rId436" Type="http://schemas.openxmlformats.org/officeDocument/2006/relationships/hyperlink" Target="https://sapmip.pge.com:50001/XMII/CM/PGE_ECAP_APP/PerformAction/ECAP.irpt?NotifNo=114282030" TargetMode="External"/><Relationship Id="rId601" Type="http://schemas.openxmlformats.org/officeDocument/2006/relationships/hyperlink" Target="https://sapmip.pge.com:50001/XMII/CM/PGE_ECAP_APP/PerformAction/ECAP.irpt?NotifNo=114772508" TargetMode="External"/><Relationship Id="rId643" Type="http://schemas.openxmlformats.org/officeDocument/2006/relationships/hyperlink" Target="https://sapmip.pge.com:50001/XMII/CM/PGE_ECAP_APP/PerformAction/ECAP.irpt?NotifNo=114920990" TargetMode="External"/><Relationship Id="rId1024" Type="http://schemas.openxmlformats.org/officeDocument/2006/relationships/hyperlink" Target="https://sapmip.pge.com:50001/XMII/CM/PGE_ECAP_APP/PerformAction/ECAP.irpt?NotifNo=116766698" TargetMode="External"/><Relationship Id="rId1066" Type="http://schemas.openxmlformats.org/officeDocument/2006/relationships/hyperlink" Target="https://sapmip.pge.com:50001/XMII/CM/PGE_ECAP_APP/PerformAction/ECAP.irpt?NotifNo=117095147" TargetMode="External"/><Relationship Id="rId240" Type="http://schemas.openxmlformats.org/officeDocument/2006/relationships/hyperlink" Target="https://sapmip.pge.com:50001/XMII/CM/PGE_ECAP_APP/PerformAction/ECAP.irpt?NotifNo=000112822207" TargetMode="External"/><Relationship Id="rId478" Type="http://schemas.openxmlformats.org/officeDocument/2006/relationships/hyperlink" Target="https://sapmip.pge.com:50001/XMII/CM/PGE_ECAP_APP/PerformAction/ECAP.irpt?NotifNo=114400177" TargetMode="External"/><Relationship Id="rId685" Type="http://schemas.openxmlformats.org/officeDocument/2006/relationships/hyperlink" Target="https://sapmip.pge.com:50001/XMII/CM/PGE_ECAP_APP/PerformAction/ECAP.irpt?NotifNo=115024761" TargetMode="External"/><Relationship Id="rId850" Type="http://schemas.openxmlformats.org/officeDocument/2006/relationships/hyperlink" Target="http://eo/event/elec/nwpe/show.asp?event_id=10910" TargetMode="External"/><Relationship Id="rId892" Type="http://schemas.openxmlformats.org/officeDocument/2006/relationships/hyperlink" Target="http://eo/event/elec/nwpe/show.asp?event_id=10429" TargetMode="External"/><Relationship Id="rId906" Type="http://schemas.openxmlformats.org/officeDocument/2006/relationships/hyperlink" Target="http://eo/event/elec/nwpe/show.asp?event_id=10298" TargetMode="External"/><Relationship Id="rId948" Type="http://schemas.openxmlformats.org/officeDocument/2006/relationships/hyperlink" Target="https://sapmip.pge.com:50001/XMII/CM/PGE_ECAP_APP/PerformAction/ECAP.irpt?NotifNo=000115709645" TargetMode="External"/><Relationship Id="rId35" Type="http://schemas.openxmlformats.org/officeDocument/2006/relationships/hyperlink" Target="http://eo/event/elec/nwpe/show.asp?event_id=12021" TargetMode="External"/><Relationship Id="rId77" Type="http://schemas.openxmlformats.org/officeDocument/2006/relationships/hyperlink" Target="http://eo/event/elec/nwpe/show.asp?event_id=12175" TargetMode="External"/><Relationship Id="rId100" Type="http://schemas.openxmlformats.org/officeDocument/2006/relationships/hyperlink" Target="http://eo/event/elec/nwpe/show.asp?event_id=12273" TargetMode="External"/><Relationship Id="rId282" Type="http://schemas.openxmlformats.org/officeDocument/2006/relationships/hyperlink" Target="https://sapmip.pge.com:50001/XMII/CM/PGE_ECAP_APP/PerformAction/ECAP.irpt?NotifNo=113027881" TargetMode="External"/><Relationship Id="rId338" Type="http://schemas.openxmlformats.org/officeDocument/2006/relationships/hyperlink" Target="https://sapmip.pge.com:50001/XMII/CM/PGE_ECAP_APP/PerformAction/ECAP.irpt?NotifNo=000113630089" TargetMode="External"/><Relationship Id="rId503" Type="http://schemas.openxmlformats.org/officeDocument/2006/relationships/hyperlink" Target="https://sapmip.pge.com:50001/XMII/CM/PGE_ECAP_APP/PerformAction/ECAP.irpt?NotifNo=114515153" TargetMode="External"/><Relationship Id="rId545" Type="http://schemas.openxmlformats.org/officeDocument/2006/relationships/hyperlink" Target="https://sapmip.pge.com:50001/XMII/CM/PGE_ECAP_APP/PerformAction/ECAP.irpt?NotifNo=114624724" TargetMode="External"/><Relationship Id="rId587" Type="http://schemas.openxmlformats.org/officeDocument/2006/relationships/hyperlink" Target="https://sapmip.pge.com:50001/XMII/CM/PGE_ECAP_APP/PerformAction/ECAP.irpt?NotifNo=114752217" TargetMode="External"/><Relationship Id="rId710" Type="http://schemas.openxmlformats.org/officeDocument/2006/relationships/hyperlink" Target="https://sapmip.pge.com:50001/XMII/CM/PGE_ECAP_APP/PerformAction/ECAP.irpt?NotifNo=115348002" TargetMode="External"/><Relationship Id="rId752" Type="http://schemas.openxmlformats.org/officeDocument/2006/relationships/hyperlink" Target="https://sapmip.pge.com:50001/XMII/CM/PGE_ECAP_APP/PerformAction/ECAP.irpt?NotifNo=115508604" TargetMode="External"/><Relationship Id="rId808" Type="http://schemas.openxmlformats.org/officeDocument/2006/relationships/hyperlink" Target="http://eo/event/elec/nwpe/show.asp?event_id=10548" TargetMode="External"/><Relationship Id="rId8" Type="http://schemas.openxmlformats.org/officeDocument/2006/relationships/hyperlink" Target="http://eo/event/elec/nwpe/show.asp?event_id=11964" TargetMode="External"/><Relationship Id="rId142" Type="http://schemas.openxmlformats.org/officeDocument/2006/relationships/hyperlink" Target="http://eo/event/elec/nwpe/show.asp?event_id=12357" TargetMode="External"/><Relationship Id="rId184" Type="http://schemas.openxmlformats.org/officeDocument/2006/relationships/hyperlink" Target="http://eo/event/elec/nwpe/show.asp?event_id=12554" TargetMode="External"/><Relationship Id="rId391" Type="http://schemas.openxmlformats.org/officeDocument/2006/relationships/hyperlink" Target="https://sapmip.pge.com:50001/XMII/CM/PGE_ECAP_APP/PerformAction/ECAP.irpt?NotifNo=114064376" TargetMode="External"/><Relationship Id="rId405" Type="http://schemas.openxmlformats.org/officeDocument/2006/relationships/hyperlink" Target="https://sapmip.pge.com:50001/XMII/CM/PGE_ECAP_APP/PerformAction/ECAP.irpt?NotifNo=000114175588" TargetMode="External"/><Relationship Id="rId447" Type="http://schemas.openxmlformats.org/officeDocument/2006/relationships/hyperlink" Target="https://sapmip.pge.com:50001/XMII/CM/PGE_ECAP_APP/PerformAction/ECAP.irpt?NotifNo=114306772" TargetMode="External"/><Relationship Id="rId612" Type="http://schemas.openxmlformats.org/officeDocument/2006/relationships/hyperlink" Target="https://sapmip.pge.com:50001/XMII/CM/PGE_ECAP_APP/PerformAction/ECAP.irpt?NotifNo=114532855" TargetMode="External"/><Relationship Id="rId794" Type="http://schemas.openxmlformats.org/officeDocument/2006/relationships/hyperlink" Target="http://eo/event/elec/nwpe/show.asp?event_id=10544" TargetMode="External"/><Relationship Id="rId1035" Type="http://schemas.openxmlformats.org/officeDocument/2006/relationships/hyperlink" Target="http://www/ecco/clearance/tafw.asp?ID=T19-000016" TargetMode="External"/><Relationship Id="rId1077" Type="http://schemas.openxmlformats.org/officeDocument/2006/relationships/hyperlink" Target="https://sapmip.pge.com:50001/XMII/CM/PGE_ECAP_APP/PerformAction/ECAP.irpt?NotifNo=117164016" TargetMode="External"/><Relationship Id="rId251" Type="http://schemas.openxmlformats.org/officeDocument/2006/relationships/hyperlink" Target="https://sapmip.pge.com:50001/XMII/CM/PGE_ECAP_APP/PerformAction/ECAP.irpt?NotifNo=112843361" TargetMode="External"/><Relationship Id="rId489" Type="http://schemas.openxmlformats.org/officeDocument/2006/relationships/hyperlink" Target="https://sapmip.pge.com:50001/XMII/CM/PGE_ECAP_APP/PerformAction/ECAP.irpt?NotifNo=114459136" TargetMode="External"/><Relationship Id="rId654" Type="http://schemas.openxmlformats.org/officeDocument/2006/relationships/hyperlink" Target="https://sapmip.pge.com:50001/XMII/CM/PGE_ECAP_APP/PerformAction/ECAP.irpt?NotifNo=114975984" TargetMode="External"/><Relationship Id="rId696" Type="http://schemas.openxmlformats.org/officeDocument/2006/relationships/hyperlink" Target="https://sapmip.pge.com:50001/XMII/CM/PGE_ECAP_APP/PerformAction/ECAP.irpt?NotifNo=115079633" TargetMode="External"/><Relationship Id="rId861" Type="http://schemas.openxmlformats.org/officeDocument/2006/relationships/hyperlink" Target="http://eo/event/elec/wpe/show.asp?event_id=10782" TargetMode="External"/><Relationship Id="rId917" Type="http://schemas.openxmlformats.org/officeDocument/2006/relationships/hyperlink" Target="http://eo/event/elec/wpe/show.asp?event_id=9946" TargetMode="External"/><Relationship Id="rId959" Type="http://schemas.openxmlformats.org/officeDocument/2006/relationships/hyperlink" Target="https://sapmip.pge.com:50001/XMII/CM/PGE_ECAP_APP/PerformAction/ECAP.irpt?NotifNo=000115777173" TargetMode="External"/><Relationship Id="rId1102" Type="http://schemas.openxmlformats.org/officeDocument/2006/relationships/hyperlink" Target="https://sapmip.pge.com:50001/XMII/CM/PGE_ECAP_APP/PerformAction/ECAP.irpt?NotifNo=117246047" TargetMode="External"/><Relationship Id="rId46" Type="http://schemas.openxmlformats.org/officeDocument/2006/relationships/hyperlink" Target="http://eo/event/elec/nwpe/show.asp?event_id=12045" TargetMode="External"/><Relationship Id="rId293" Type="http://schemas.openxmlformats.org/officeDocument/2006/relationships/hyperlink" Target="https://sapmip.pge.com:50001/XMII/CM/PGE_ECAP_APP/PerformAction/ECAP.irpt?NotifNo=113084690" TargetMode="External"/><Relationship Id="rId307" Type="http://schemas.openxmlformats.org/officeDocument/2006/relationships/hyperlink" Target="https://sapmip.pge.com:50001/XMII/CM/PGE_ECAP_APP/PerformAction/ECAP.irpt?NotifNo=113163545" TargetMode="External"/><Relationship Id="rId349" Type="http://schemas.openxmlformats.org/officeDocument/2006/relationships/hyperlink" Target="https://sapmip.pge.com:50001/XMII/CM/PGE_ECAP_APP/PerformAction/ECAP.irpt?NotifNo=113761792" TargetMode="External"/><Relationship Id="rId514" Type="http://schemas.openxmlformats.org/officeDocument/2006/relationships/hyperlink" Target="https://sapmip.pge.com:50001/XMII/CM/PGE_ECAP_APP/PerformAction/ECAP.irpt?NotifNo=000114508886" TargetMode="External"/><Relationship Id="rId556" Type="http://schemas.openxmlformats.org/officeDocument/2006/relationships/hyperlink" Target="https://sapmip.pge.com:50001/XMII/CM/PGE_ECAP_APP/PerformAction/ECAP.irpt?NotifNo=114661029" TargetMode="External"/><Relationship Id="rId721" Type="http://schemas.openxmlformats.org/officeDocument/2006/relationships/hyperlink" Target="https://sapmip.pge.com:50001/XMII/CM/PGE_ECAP_APP/PerformAction/ECAP.irpt?NotifNo=115408533" TargetMode="External"/><Relationship Id="rId763" Type="http://schemas.openxmlformats.org/officeDocument/2006/relationships/hyperlink" Target="https://sapmip.pge.com:50001/XMII/CM/PGE_ECAP_APP/PerformAction/ECAP.irpt?NotifNo=115545681" TargetMode="External"/><Relationship Id="rId88" Type="http://schemas.openxmlformats.org/officeDocument/2006/relationships/hyperlink" Target="http://eo/event/elec/nwpe/show.asp?event_id=12229" TargetMode="External"/><Relationship Id="rId111" Type="http://schemas.openxmlformats.org/officeDocument/2006/relationships/hyperlink" Target="http://eo/event/elec/nwpe/show.asp?event_id=12264" TargetMode="External"/><Relationship Id="rId153" Type="http://schemas.openxmlformats.org/officeDocument/2006/relationships/hyperlink" Target="http://eo/event/elec/nwpe/show.asp?event_id=12412" TargetMode="External"/><Relationship Id="rId195" Type="http://schemas.openxmlformats.org/officeDocument/2006/relationships/hyperlink" Target="http://eo/event/elec/nwpe/show.asp?event_id=12579" TargetMode="External"/><Relationship Id="rId209" Type="http://schemas.openxmlformats.org/officeDocument/2006/relationships/hyperlink" Target="https://sapmip.pge.com:50001/XMII/CM/PGE_ECAP_APP/PerformAction/ECAP.irpt?NotifNo=000112656924" TargetMode="External"/><Relationship Id="rId360" Type="http://schemas.openxmlformats.org/officeDocument/2006/relationships/hyperlink" Target="https://sapmip.pge.com:50001/XMII/CM/PGE_ECAP_APP/PerformAction/ECAP.irpt?NotifNo=113788380" TargetMode="External"/><Relationship Id="rId416" Type="http://schemas.openxmlformats.org/officeDocument/2006/relationships/hyperlink" Target="https://sapmip.pge.com:50001/XMII/CM/PGE_ECAP_APP/PerformAction/ECAP.irpt?NotifNo=114176309" TargetMode="External"/><Relationship Id="rId598" Type="http://schemas.openxmlformats.org/officeDocument/2006/relationships/hyperlink" Target="https://sapmip.pge.com:50001/XMII/CM/PGE_ECAP_APP/PerformAction/ECAP.irpt?NotifNo=114761940" TargetMode="External"/><Relationship Id="rId819" Type="http://schemas.openxmlformats.org/officeDocument/2006/relationships/hyperlink" Target="http://eo/event/elec/nwpe/show.asp?event_id=10465" TargetMode="External"/><Relationship Id="rId970" Type="http://schemas.openxmlformats.org/officeDocument/2006/relationships/hyperlink" Target="https://sapmip.pge.com:50001/XMII/CM/PGE_ECAP_APP/PerformAction/ECAP.irpt?NotifNo=000116322452" TargetMode="External"/><Relationship Id="rId1004" Type="http://schemas.openxmlformats.org/officeDocument/2006/relationships/hyperlink" Target="https://sapmip.pge.com:50001/XMII/CM/PGE_ECAP_APP/PerformAction/ECAP.irpt?NotifNo=000116622374" TargetMode="External"/><Relationship Id="rId1046" Type="http://schemas.openxmlformats.org/officeDocument/2006/relationships/hyperlink" Target="https://sapmip.pge.com:50001/XMII/CM/PGE_ECAP_APP/PerformAction/ECAP.irpt?NotifNo=117000217" TargetMode="External"/><Relationship Id="rId220" Type="http://schemas.openxmlformats.org/officeDocument/2006/relationships/hyperlink" Target="https://sapmip.pge.com:50001/XMII/CM/PGE_ECAP_APP/PerformAction/ECAP.irpt?NotifNo=000112760898" TargetMode="External"/><Relationship Id="rId458" Type="http://schemas.openxmlformats.org/officeDocument/2006/relationships/hyperlink" Target="https://sapmip.pge.com:50001/XMII/CM/PGE_ECAP_APP/PerformAction/ECAP.irpt?NotifNo=114340327" TargetMode="External"/><Relationship Id="rId623" Type="http://schemas.openxmlformats.org/officeDocument/2006/relationships/hyperlink" Target="https://sapmip.pge.com:50001/XMII/CM/PGE_ECAP_APP/PerformAction/ECAP.irpt?NotifNo=114847530" TargetMode="External"/><Relationship Id="rId665" Type="http://schemas.openxmlformats.org/officeDocument/2006/relationships/hyperlink" Target="https://sapmip.pge.com:50001/XMII/CM/PGE_ECAP_APP/PerformAction/ECAP.irpt?NotifNo=115003714" TargetMode="External"/><Relationship Id="rId830" Type="http://schemas.openxmlformats.org/officeDocument/2006/relationships/hyperlink" Target="http://eo/event/elec/nwpe/show.asp?event_id=10206" TargetMode="External"/><Relationship Id="rId872" Type="http://schemas.openxmlformats.org/officeDocument/2006/relationships/hyperlink" Target="http://eo/event/elec/nwpe/show.asp?event_id=10664" TargetMode="External"/><Relationship Id="rId928" Type="http://schemas.openxmlformats.org/officeDocument/2006/relationships/hyperlink" Target="https://sapmip.pge.com:50001/XMII/CM/PGE_ECAP_APP/PerformAction/ECAP.irpt?NotifNo=000115637465" TargetMode="External"/><Relationship Id="rId1088" Type="http://schemas.openxmlformats.org/officeDocument/2006/relationships/hyperlink" Target="https://sapmip.pge.com:50001/XMII/CM/PGE_ECAP_APP/PerformAction/ECAP.irpt?NotifNo=117182408" TargetMode="External"/><Relationship Id="rId15" Type="http://schemas.openxmlformats.org/officeDocument/2006/relationships/hyperlink" Target="http://eo/event/elec/nwpe/show.asp?event_id=11995" TargetMode="External"/><Relationship Id="rId57" Type="http://schemas.openxmlformats.org/officeDocument/2006/relationships/hyperlink" Target="http://eo/event/elec/nwpe/show.asp?event_id=12079" TargetMode="External"/><Relationship Id="rId262" Type="http://schemas.openxmlformats.org/officeDocument/2006/relationships/hyperlink" Target="https://sapmip.pge.com:50001/XMII/CM/PGE_ECAP_APP/PerformAction/ECAP.irpt?NotifNo=112871295" TargetMode="External"/><Relationship Id="rId318" Type="http://schemas.openxmlformats.org/officeDocument/2006/relationships/hyperlink" Target="https://sapmip.pge.com:50001/XMII/CM/PGE_ECAP_APP/PerformAction/ECAP.irpt?NotifNo=113216934" TargetMode="External"/><Relationship Id="rId525" Type="http://schemas.openxmlformats.org/officeDocument/2006/relationships/hyperlink" Target="https://sapmip.pge.com:50001/XMII/CM/PGE_ECAP_APP/PerformAction/ECAP.irpt?NotifNo=114565785" TargetMode="External"/><Relationship Id="rId567" Type="http://schemas.openxmlformats.org/officeDocument/2006/relationships/hyperlink" Target="https://sapmip.pge.com:50001/XMII/CM/PGE_ECAP_APP/PerformAction/ECAP.irpt?NotifNo=114725203" TargetMode="External"/><Relationship Id="rId732" Type="http://schemas.openxmlformats.org/officeDocument/2006/relationships/hyperlink" Target="https://sapmip.pge.com:50001/XMII/CM/PGE_ECAP_APP/PerformAction/ECAP.irpt?NotifNo=115442018" TargetMode="External"/><Relationship Id="rId1113" Type="http://schemas.openxmlformats.org/officeDocument/2006/relationships/hyperlink" Target="https://sapmip.pge.com:50001/XMII/CM/PGE_ECAP_APP/PerformAction/ECAP.irpt?NotifNo=117290775" TargetMode="External"/><Relationship Id="rId99" Type="http://schemas.openxmlformats.org/officeDocument/2006/relationships/hyperlink" Target="http://eo/event/elec/nwpe/show.asp?event_id=12273" TargetMode="External"/><Relationship Id="rId122" Type="http://schemas.openxmlformats.org/officeDocument/2006/relationships/hyperlink" Target="http://eo/event/elec/nwpe/show.asp?event_id=12286" TargetMode="External"/><Relationship Id="rId164" Type="http://schemas.openxmlformats.org/officeDocument/2006/relationships/hyperlink" Target="http://eo/event/elec/nwpe/show.asp?event_id=12470" TargetMode="External"/><Relationship Id="rId371" Type="http://schemas.openxmlformats.org/officeDocument/2006/relationships/hyperlink" Target="https://sapmip.pge.com:50001/XMII/CM/PGE_ECAP_APP/PerformAction/ECAP.irpt?NotifNo=000113816615" TargetMode="External"/><Relationship Id="rId774" Type="http://schemas.openxmlformats.org/officeDocument/2006/relationships/hyperlink" Target="http://eo/event/elec/nwpe/show.asp?event_id=10891" TargetMode="External"/><Relationship Id="rId981" Type="http://schemas.openxmlformats.org/officeDocument/2006/relationships/hyperlink" Target="https://sapmip.pge.com:50001/XMII/CM/PGE_ECAP_APP/PerformAction/ECAP.irpt?NotifNo=000116487886" TargetMode="External"/><Relationship Id="rId1015" Type="http://schemas.openxmlformats.org/officeDocument/2006/relationships/hyperlink" Target="https://sapmip.pge.com:50001/XMII/CM/PGE_ECAP_APP/PerformAction/ECAP.irpt?NotifNo=000116682506" TargetMode="External"/><Relationship Id="rId1057" Type="http://schemas.openxmlformats.org/officeDocument/2006/relationships/hyperlink" Target="https://sapmip.pge.com:50001/XMII/CM/PGE_ECAP_APP/PerformAction/ECAP.irpt?NotifNo=117081739" TargetMode="External"/><Relationship Id="rId427" Type="http://schemas.openxmlformats.org/officeDocument/2006/relationships/hyperlink" Target="https://sapmip.pge.com:50001/XMII/CM/PGE_ECAP_APP/PerformAction/ECAP.irpt?NotifNo=114244355" TargetMode="External"/><Relationship Id="rId469" Type="http://schemas.openxmlformats.org/officeDocument/2006/relationships/hyperlink" Target="https://sapmip.pge.com:50001/XMII/CM/PGE_ECAP_APP/PerformAction/ECAP.irpt?NotifNo=000114364663" TargetMode="External"/><Relationship Id="rId634" Type="http://schemas.openxmlformats.org/officeDocument/2006/relationships/hyperlink" Target="https://sapmip.pge.com:50001/XMII/CM/PGE_ECAP_APP/PerformAction/ECAP.irpt?NotifNo=114867571" TargetMode="External"/><Relationship Id="rId676" Type="http://schemas.openxmlformats.org/officeDocument/2006/relationships/hyperlink" Target="https://sapmip.pge.com:50001/XMII/CM/PGE_ECAP_APP/PerformAction/ECAP.irpt?NotifNo=115011521" TargetMode="External"/><Relationship Id="rId841" Type="http://schemas.openxmlformats.org/officeDocument/2006/relationships/hyperlink" Target="http://eo/event/elec/nwpe/show.asp?event_id=10916" TargetMode="External"/><Relationship Id="rId883" Type="http://schemas.openxmlformats.org/officeDocument/2006/relationships/hyperlink" Target="http://eo/event/elec/nwpe/show.asp?event_id=10562" TargetMode="External"/><Relationship Id="rId1099" Type="http://schemas.openxmlformats.org/officeDocument/2006/relationships/hyperlink" Target="https://sapmip.pge.com:50001/XMII/CM/PGE_ECAP_APP/PerformAction/ECAP.irpt?NotifNo=117237527" TargetMode="External"/><Relationship Id="rId26" Type="http://schemas.openxmlformats.org/officeDocument/2006/relationships/hyperlink" Target="http://eo/event/elec/nwpe/show.asp?event_id=12000" TargetMode="External"/><Relationship Id="rId231" Type="http://schemas.openxmlformats.org/officeDocument/2006/relationships/hyperlink" Target="https://sapmip.pge.com:50001/XMII/CM/PGE_ECAP_APP/PerformAction/ECAP.irpt?NotifNo=112783823" TargetMode="External"/><Relationship Id="rId273" Type="http://schemas.openxmlformats.org/officeDocument/2006/relationships/hyperlink" Target="https://sapmip.pge.com:50001/XMII/CM/PGE_ECAP_APP/PerformAction/ECAP.irpt?NotifNo=112954258" TargetMode="External"/><Relationship Id="rId329" Type="http://schemas.openxmlformats.org/officeDocument/2006/relationships/hyperlink" Target="https://sapmip.pge.com:50001/XMII/CM/PGE_ECAP_APP/PerformAction/ECAP.irpt?NotifNo=113265960" TargetMode="External"/><Relationship Id="rId480" Type="http://schemas.openxmlformats.org/officeDocument/2006/relationships/hyperlink" Target="https://sapmip.pge.com:50001/XMII/CM/PGE_ECAP_APP/PerformAction/ECAP.irpt?NotifNo=114427319" TargetMode="External"/><Relationship Id="rId536" Type="http://schemas.openxmlformats.org/officeDocument/2006/relationships/hyperlink" Target="https://sapmip.pge.com:50001/XMII/CM/PGE_ECAP_APP/PerformAction/ECAP.irpt?NotifNo=114620727" TargetMode="External"/><Relationship Id="rId701" Type="http://schemas.openxmlformats.org/officeDocument/2006/relationships/hyperlink" Target="https://sapmip.pge.com:50001/XMII/CM/PGE_ECAP_APP/PerformAction/ECAP.irpt?NotifNo=115096174" TargetMode="External"/><Relationship Id="rId939" Type="http://schemas.openxmlformats.org/officeDocument/2006/relationships/hyperlink" Target="https://sapmip.pge.com:50001/XMII/CM/PGE_ECAP_APP/PerformAction/ECAP.irpt?NotifNo=000115685638" TargetMode="External"/><Relationship Id="rId1124" Type="http://schemas.openxmlformats.org/officeDocument/2006/relationships/hyperlink" Target="https://sapmip.pge.com:50001/XMII/CM/PGE_ECAP_APP/PerformAction/ECAP.irpt?NotifNo=117341195" TargetMode="External"/><Relationship Id="rId68" Type="http://schemas.openxmlformats.org/officeDocument/2006/relationships/hyperlink" Target="http://eo/event/elec/nwpe/show.asp?event_id=12143" TargetMode="External"/><Relationship Id="rId133" Type="http://schemas.openxmlformats.org/officeDocument/2006/relationships/hyperlink" Target="http://eo/event/elec/nwpe/show.asp?event_id=12327" TargetMode="External"/><Relationship Id="rId175" Type="http://schemas.openxmlformats.org/officeDocument/2006/relationships/hyperlink" Target="http://eo/event/elec/nwpe/show.asp?event_id=12524" TargetMode="External"/><Relationship Id="rId340" Type="http://schemas.openxmlformats.org/officeDocument/2006/relationships/hyperlink" Target="https://sapmip.pge.com:50001/XMII/CM/PGE_ECAP_APP/PerformAction/ECAP.irpt?NotifNo=000113642191" TargetMode="External"/><Relationship Id="rId578" Type="http://schemas.openxmlformats.org/officeDocument/2006/relationships/hyperlink" Target="https://sapmip.pge.com:50001/XMII/CM/PGE_ECAP_APP/PerformAction/ECAP.irpt?NotifNo=114752223" TargetMode="External"/><Relationship Id="rId743" Type="http://schemas.openxmlformats.org/officeDocument/2006/relationships/hyperlink" Target="https://sapmip.pge.com:50001/XMII/CM/PGE_ECAP_APP/PerformAction/ECAP.irpt?NotifNo=115508880" TargetMode="External"/><Relationship Id="rId785" Type="http://schemas.openxmlformats.org/officeDocument/2006/relationships/hyperlink" Target="http://eo/event/elec/nwpe/show.asp?event_id=10882" TargetMode="External"/><Relationship Id="rId950" Type="http://schemas.openxmlformats.org/officeDocument/2006/relationships/hyperlink" Target="https://sapmip.pge.com:50001/XMII/CM/PGE_ECAP_APP/PerformAction/ECAP.irpt?NotifNo=000115709155" TargetMode="External"/><Relationship Id="rId992" Type="http://schemas.openxmlformats.org/officeDocument/2006/relationships/hyperlink" Target="https://sapmip.pge.com:50001/XMII/CM/PGE_ECAP_APP/PerformAction/ECAP.irpt?NotifNo=00011686890" TargetMode="External"/><Relationship Id="rId1026" Type="http://schemas.openxmlformats.org/officeDocument/2006/relationships/hyperlink" Target="https://sapmip.pge.com:50001/XMII/CM/PGE_ECAP_APP/PerformAction/ECAP.irpt?NotifNo=116820068" TargetMode="External"/><Relationship Id="rId200" Type="http://schemas.openxmlformats.org/officeDocument/2006/relationships/hyperlink" Target="http://eo/event/elec/nwpe/show.asp?event_id=12606" TargetMode="External"/><Relationship Id="rId382" Type="http://schemas.openxmlformats.org/officeDocument/2006/relationships/hyperlink" Target="https://sapmip.pge.com:50001/XMII/CM/PGE_ECAP_APP/PerformAction/ECAP.irpt?NotifNo=114047889" TargetMode="External"/><Relationship Id="rId438" Type="http://schemas.openxmlformats.org/officeDocument/2006/relationships/hyperlink" Target="https://sapmip.pge.com:50001/XMII/CM/PGE_ECAP_APP/PerformAction/ECAP.irpt?NotifNo=114288798" TargetMode="External"/><Relationship Id="rId603" Type="http://schemas.openxmlformats.org/officeDocument/2006/relationships/hyperlink" Target="https://sapmip.pge.com:50001/XMII/CM/PGE_ECAP_APP/PerformAction/ECAP.irpt?NotifNo=114779238" TargetMode="External"/><Relationship Id="rId645" Type="http://schemas.openxmlformats.org/officeDocument/2006/relationships/hyperlink" Target="https://sapmip.pge.com:50001/XMII/CM/PGE_ECAP_APP/PerformAction/ECAP.irpt?NotifNo=114925794" TargetMode="External"/><Relationship Id="rId687" Type="http://schemas.openxmlformats.org/officeDocument/2006/relationships/hyperlink" Target="https://sapmip.pge.com:50001/XMII/CM/PGE_ECAP_APP/PerformAction/ECAP.irpt?NotifNo=115053295" TargetMode="External"/><Relationship Id="rId810" Type="http://schemas.openxmlformats.org/officeDocument/2006/relationships/hyperlink" Target="http://eo/event/elec/nwpe/show.asp?event_id=10548" TargetMode="External"/><Relationship Id="rId852" Type="http://schemas.openxmlformats.org/officeDocument/2006/relationships/hyperlink" Target="http://eo/event/elec/nwpe/show.asp?event_id=10894" TargetMode="External"/><Relationship Id="rId908" Type="http://schemas.openxmlformats.org/officeDocument/2006/relationships/hyperlink" Target="http://eo/event/elec/nwpe/show.asp?event_id=10235" TargetMode="External"/><Relationship Id="rId1068" Type="http://schemas.openxmlformats.org/officeDocument/2006/relationships/hyperlink" Target="https://sapmip.pge.com:50001/XMII/CM/PGE_ECAP_APP/PerformAction/ECAP.irpt?NotifNo=117100219" TargetMode="External"/><Relationship Id="rId242" Type="http://schemas.openxmlformats.org/officeDocument/2006/relationships/hyperlink" Target="https://sapmip.pge.com:50001/XMII/CM/PGE_ECAP_APP/PerformAction/ECAP.irpt?NotifNo=112832259" TargetMode="External"/><Relationship Id="rId284" Type="http://schemas.openxmlformats.org/officeDocument/2006/relationships/hyperlink" Target="https://sapmip.pge.com:50001/XMII/CM/PGE_ECAP_APP/PerformAction/ECAP.irpt?NotifNo=113027881" TargetMode="External"/><Relationship Id="rId491" Type="http://schemas.openxmlformats.org/officeDocument/2006/relationships/hyperlink" Target="https://sapmip.pge.com:50001/XMII/CM/PGE_ECAP_APP/PerformAction/ECAP.irpt?NotifNo=114435320" TargetMode="External"/><Relationship Id="rId505" Type="http://schemas.openxmlformats.org/officeDocument/2006/relationships/hyperlink" Target="https://sapmip.pge.com:50001/XMII/CM/PGE_ECAP_APP/PerformAction/ECAP.irpt?NotifNo=114515153" TargetMode="External"/><Relationship Id="rId712" Type="http://schemas.openxmlformats.org/officeDocument/2006/relationships/hyperlink" Target="https://sapmip.pge.com:50001/XMII/CM/PGE_ECAP_APP/PerformAction/ECAP.irpt?NotifNo=115348002" TargetMode="External"/><Relationship Id="rId894" Type="http://schemas.openxmlformats.org/officeDocument/2006/relationships/hyperlink" Target="http://eo/event/elec/nwpe/show.asp?event_id=10396" TargetMode="External"/><Relationship Id="rId37" Type="http://schemas.openxmlformats.org/officeDocument/2006/relationships/hyperlink" Target="http://eo/event/elec/nwpe/show.asp?event_id=12031" TargetMode="External"/><Relationship Id="rId79" Type="http://schemas.openxmlformats.org/officeDocument/2006/relationships/hyperlink" Target="http://eo/event/elec/nwpe/show.asp?event_id=12192" TargetMode="External"/><Relationship Id="rId102" Type="http://schemas.openxmlformats.org/officeDocument/2006/relationships/hyperlink" Target="http://eo/event/elec/nwpe/show.asp?event_id=12264" TargetMode="External"/><Relationship Id="rId144" Type="http://schemas.openxmlformats.org/officeDocument/2006/relationships/hyperlink" Target="http://eo/event/elec/nwpe/show.asp?event_id=12371" TargetMode="External"/><Relationship Id="rId547" Type="http://schemas.openxmlformats.org/officeDocument/2006/relationships/hyperlink" Target="https://sapmip.pge.com:50001/XMII/CM/PGE_ECAP_APP/PerformAction/ECAP.irpt?NotifNo=114624724" TargetMode="External"/><Relationship Id="rId589" Type="http://schemas.openxmlformats.org/officeDocument/2006/relationships/hyperlink" Target="https://sapmip.pge.com:50001/XMII/CM/PGE_ECAP_APP/PerformAction/ECAP.irpt?NotifNo=114249104" TargetMode="External"/><Relationship Id="rId754" Type="http://schemas.openxmlformats.org/officeDocument/2006/relationships/hyperlink" Target="https://sapmip.pge.com:50001/XMII/CM/PGE_ECAP_APP/PerformAction/ECAP.irpt?NotifNo=115524107" TargetMode="External"/><Relationship Id="rId796" Type="http://schemas.openxmlformats.org/officeDocument/2006/relationships/hyperlink" Target="http://eo/event/elec/nwpe/show.asp?event_id=10810" TargetMode="External"/><Relationship Id="rId961" Type="http://schemas.openxmlformats.org/officeDocument/2006/relationships/hyperlink" Target="https://sapmip.pge.com:50001/XMII/CM/PGE_ECAP_APP/PerformAction/ECAP.irpt?NotifNo=000115783179" TargetMode="External"/><Relationship Id="rId90" Type="http://schemas.openxmlformats.org/officeDocument/2006/relationships/hyperlink" Target="http://eo/event/elec/nwpe/show.asp?event_id=12234" TargetMode="External"/><Relationship Id="rId186" Type="http://schemas.openxmlformats.org/officeDocument/2006/relationships/hyperlink" Target="http://eo/event/elec/nwpe/show.asp?event_id=12560" TargetMode="External"/><Relationship Id="rId351" Type="http://schemas.openxmlformats.org/officeDocument/2006/relationships/hyperlink" Target="https://sapmip.pge.com:50001/XMII/CM/PGE_ECAP_APP/PerformAction/ECAP.irpt?NotifNo=113779808" TargetMode="External"/><Relationship Id="rId393" Type="http://schemas.openxmlformats.org/officeDocument/2006/relationships/hyperlink" Target="https://sapmip.pge.com:50001/XMII/CM/PGE_ECAP_APP/PerformAction/ECAP.irpt?NotifNo=113702981" TargetMode="External"/><Relationship Id="rId407" Type="http://schemas.openxmlformats.org/officeDocument/2006/relationships/hyperlink" Target="https://sapmip.pge.com:50001/XMII/CM/PGE_ECAP_APP/PerformAction/ECAP.irpt?NotifNo=000114175588" TargetMode="External"/><Relationship Id="rId449" Type="http://schemas.openxmlformats.org/officeDocument/2006/relationships/hyperlink" Target="https://sapmip.pge.com:50001/XMII/CM/PGE_ECAP_APP/PerformAction/ECAP.irpt?NotifNo=114313507" TargetMode="External"/><Relationship Id="rId614" Type="http://schemas.openxmlformats.org/officeDocument/2006/relationships/hyperlink" Target="https://sapmip.pge.com:50001/XMII/CM/PGE_ECAP_APP/PerformAction/ECAP.irpt?NotifNo=114805178" TargetMode="External"/><Relationship Id="rId656" Type="http://schemas.openxmlformats.org/officeDocument/2006/relationships/hyperlink" Target="https://sapmip.pge.com:50001/XMII/CM/PGE_ECAP_APP/PerformAction/ECAP.irpt?NotifNo=114976811" TargetMode="External"/><Relationship Id="rId821" Type="http://schemas.openxmlformats.org/officeDocument/2006/relationships/hyperlink" Target="http://eo/event/elec/nwpe/show.asp?event_id=10424" TargetMode="External"/><Relationship Id="rId863" Type="http://schemas.openxmlformats.org/officeDocument/2006/relationships/hyperlink" Target="http://eo/event/elec/nwpe/show.asp?event_id=10773" TargetMode="External"/><Relationship Id="rId1037" Type="http://schemas.openxmlformats.org/officeDocument/2006/relationships/hyperlink" Target="http://www/ecco/clearance/tafw.asp?ID=T19-001672" TargetMode="External"/><Relationship Id="rId1079" Type="http://schemas.openxmlformats.org/officeDocument/2006/relationships/hyperlink" Target="https://sapmip.pge.com:50001/XMII/CM/PGE_ECAP_APP/PerformAction/ECAP.irpt?NotifNo=117164016" TargetMode="External"/><Relationship Id="rId211" Type="http://schemas.openxmlformats.org/officeDocument/2006/relationships/hyperlink" Target="https://sapmip.pge.com:50001/XMII/CM/PGE_ECAP_APP/PerformAction/ECAP.irpt?NotifNo=112710589" TargetMode="External"/><Relationship Id="rId253" Type="http://schemas.openxmlformats.org/officeDocument/2006/relationships/hyperlink" Target="https://sapmip.pge.com:50001/XMII/CM/PGE_ECAP_APP/PerformAction/ECAP.irpt?NotifNo=112843361" TargetMode="External"/><Relationship Id="rId295" Type="http://schemas.openxmlformats.org/officeDocument/2006/relationships/hyperlink" Target="https://sapmip.pge.com:50001/XMII/CM/PGE_ECAP_APP/PerformAction/ECAP.irpt?NotifNo=000113095948" TargetMode="External"/><Relationship Id="rId309" Type="http://schemas.openxmlformats.org/officeDocument/2006/relationships/hyperlink" Target="https://sapmip.pge.com:50001/XMII/CM/PGE_ECAP_APP/PerformAction/ECAP.irpt?NotifNo=113169821" TargetMode="External"/><Relationship Id="rId460" Type="http://schemas.openxmlformats.org/officeDocument/2006/relationships/hyperlink" Target="https://sapmip.pge.com:50001/XMII/CM/PGE_ECAP_APP/PerformAction/ECAP.irpt?NotifNo=114340327" TargetMode="External"/><Relationship Id="rId516" Type="http://schemas.openxmlformats.org/officeDocument/2006/relationships/hyperlink" Target="https://sapmip.pge.com:50001/XMII/CM/PGE_ECAP_APP/PerformAction/ECAP.irpt?NotifNo=114534241" TargetMode="External"/><Relationship Id="rId698" Type="http://schemas.openxmlformats.org/officeDocument/2006/relationships/hyperlink" Target="https://sapmip.pge.com:50001/XMII/CM/PGE_ECAP_APP/PerformAction/ECAP.irpt?NotifNo=115096174" TargetMode="External"/><Relationship Id="rId919" Type="http://schemas.openxmlformats.org/officeDocument/2006/relationships/hyperlink" Target="http://eo/event/elec/wpe/show.asp?event_id=9946" TargetMode="External"/><Relationship Id="rId1090" Type="http://schemas.openxmlformats.org/officeDocument/2006/relationships/hyperlink" Target="https://sapmip.pge.com:50001/XMII/CM/PGE_ECAP_APP/PerformAction/ECAP.irpt?NotifNo=117213454" TargetMode="External"/><Relationship Id="rId1104" Type="http://schemas.openxmlformats.org/officeDocument/2006/relationships/hyperlink" Target="https://sapmip.pge.com:50001/XMII/CM/PGE_ECAP_APP/PerformAction/ECAP.irpt?NotifNo=117174372" TargetMode="External"/><Relationship Id="rId48" Type="http://schemas.openxmlformats.org/officeDocument/2006/relationships/hyperlink" Target="http://eo/event/elec/nwpe/show.asp?event_id=12076" TargetMode="External"/><Relationship Id="rId113" Type="http://schemas.openxmlformats.org/officeDocument/2006/relationships/hyperlink" Target="http://eo/event/elec/nwpe/show.asp?event_id=12264" TargetMode="External"/><Relationship Id="rId320" Type="http://schemas.openxmlformats.org/officeDocument/2006/relationships/hyperlink" Target="https://sapmip.pge.com:50001/XMII/CM/PGE_ECAP_APP/PerformAction/ECAP.irpt?NotifNo=113216934" TargetMode="External"/><Relationship Id="rId558" Type="http://schemas.openxmlformats.org/officeDocument/2006/relationships/hyperlink" Target="https://sapmip.pge.com:50001/XMII/CM/PGE_ECAP_APP/PerformAction/ECAP.irpt?NotifNo=114667755" TargetMode="External"/><Relationship Id="rId723" Type="http://schemas.openxmlformats.org/officeDocument/2006/relationships/hyperlink" Target="https://sapmip.pge.com:50001/XMII/CM/PGE_ECAP_APP/PerformAction/ECAP.irpt?NotifNo=115409238" TargetMode="External"/><Relationship Id="rId765" Type="http://schemas.openxmlformats.org/officeDocument/2006/relationships/hyperlink" Target="https://sapmip.pge.com:50001/XMII/CM/PGE_ECAP_APP/PerformAction/ECAP.irpt?NotifNo=115591465" TargetMode="External"/><Relationship Id="rId930" Type="http://schemas.openxmlformats.org/officeDocument/2006/relationships/hyperlink" Target="https://sapmip.pge.com:50001/XMII/CM/PGE_ECAP_APP/PerformAction/ECAP.irpt?NotifNo=000115639887" TargetMode="External"/><Relationship Id="rId972" Type="http://schemas.openxmlformats.org/officeDocument/2006/relationships/hyperlink" Target="https://sapmip.pge.com:50001/XMII/CM/PGE_ECAP_APP/PerformAction/ECAP.irpt?NotifNo=000116469858" TargetMode="External"/><Relationship Id="rId1006" Type="http://schemas.openxmlformats.org/officeDocument/2006/relationships/hyperlink" Target="https://sapmip.pge.com:50001/XMII/CM/PGE_ECAP_APP/PerformAction/ECAP.irpt?NotifNo=000116622374" TargetMode="External"/><Relationship Id="rId155" Type="http://schemas.openxmlformats.org/officeDocument/2006/relationships/hyperlink" Target="http://eo/event/elec/nwpe/show.asp?event_id=12434" TargetMode="External"/><Relationship Id="rId197" Type="http://schemas.openxmlformats.org/officeDocument/2006/relationships/hyperlink" Target="http://eo/event/elec/nwpe/show.asp?event_id=12595" TargetMode="External"/><Relationship Id="rId362" Type="http://schemas.openxmlformats.org/officeDocument/2006/relationships/hyperlink" Target="https://sapmip.pge.com:50001/XMII/CM/PGE_ECAP_APP/PerformAction/ECAP.irpt?NotifNo=113777136" TargetMode="External"/><Relationship Id="rId418" Type="http://schemas.openxmlformats.org/officeDocument/2006/relationships/hyperlink" Target="https://sapmip.pge.com:50001/XMII/CM/PGE_ECAP_APP/PerformAction/ECAP.irpt?NotifNo=114216865" TargetMode="External"/><Relationship Id="rId625" Type="http://schemas.openxmlformats.org/officeDocument/2006/relationships/hyperlink" Target="https://sapmip.pge.com:50001/XMII/CM/PGE_ECAP_APP/PerformAction/ECAP.irpt?NotifNo=114851268" TargetMode="External"/><Relationship Id="rId832" Type="http://schemas.openxmlformats.org/officeDocument/2006/relationships/hyperlink" Target="http://eo/event/elec/nwpe/show.asp?event_id=10154" TargetMode="External"/><Relationship Id="rId1048" Type="http://schemas.openxmlformats.org/officeDocument/2006/relationships/hyperlink" Target="https://sapmip.pge.com:50001/XMII/CM/PGE_ECAP_APP/PerformAction/ECAP.irpt?NotifNo=117007413" TargetMode="External"/><Relationship Id="rId222" Type="http://schemas.openxmlformats.org/officeDocument/2006/relationships/hyperlink" Target="https://sapmip.pge.com:50001/XMII/CM/PGE_ECAP_APP/PerformAction/ECAP.irpt?NotifNo=000112760898" TargetMode="External"/><Relationship Id="rId264" Type="http://schemas.openxmlformats.org/officeDocument/2006/relationships/hyperlink" Target="https://sapmip.pge.com:50001/XMII/CM/PGE_ECAP_APP/PerformAction/ECAP.irpt?NotifNo=112909666" TargetMode="External"/><Relationship Id="rId471" Type="http://schemas.openxmlformats.org/officeDocument/2006/relationships/hyperlink" Target="https://sapmip.pge.com:50001/XMII/CM/PGE_ECAP_APP/PerformAction/ECAP.irpt?NotifNo=114400177" TargetMode="External"/><Relationship Id="rId667" Type="http://schemas.openxmlformats.org/officeDocument/2006/relationships/hyperlink" Target="https://sapmip.pge.com:50001/XMII/CM/PGE_ECAP_APP/PerformAction/ECAP.irpt?NotifNo=115006212" TargetMode="External"/><Relationship Id="rId874" Type="http://schemas.openxmlformats.org/officeDocument/2006/relationships/hyperlink" Target="http://eo/event/elec/nwpe/show.asp?event_id=10657" TargetMode="External"/><Relationship Id="rId1115" Type="http://schemas.openxmlformats.org/officeDocument/2006/relationships/hyperlink" Target="https://sapmip.pge.com:50001/XMII/CM/PGE_ECAP_APP/PerformAction/ECAP.irpt?NotifNo=117290775" TargetMode="External"/><Relationship Id="rId17" Type="http://schemas.openxmlformats.org/officeDocument/2006/relationships/hyperlink" Target="http://eo/event/elec/nwpe/show.asp?event_id=11995" TargetMode="External"/><Relationship Id="rId59" Type="http://schemas.openxmlformats.org/officeDocument/2006/relationships/hyperlink" Target="http://eo/event/elec/nwpe/show.asp?event_id=12093" TargetMode="External"/><Relationship Id="rId124" Type="http://schemas.openxmlformats.org/officeDocument/2006/relationships/hyperlink" Target="http://eo/event/elec/nwpe/show.asp?event_id=12286" TargetMode="External"/><Relationship Id="rId527" Type="http://schemas.openxmlformats.org/officeDocument/2006/relationships/hyperlink" Target="https://sapmip.pge.com:50001/XMII/CM/PGE_ECAP_APP/PerformAction/ECAP.irpt?NotifNo=114599739" TargetMode="External"/><Relationship Id="rId569" Type="http://schemas.openxmlformats.org/officeDocument/2006/relationships/hyperlink" Target="https://sapmip.pge.com:50001/XMII/CM/PGE_ECAP_APP/PerformAction/ECAP.irpt?NotifNo=114725214" TargetMode="External"/><Relationship Id="rId734" Type="http://schemas.openxmlformats.org/officeDocument/2006/relationships/hyperlink" Target="https://sapmip.pge.com:50001/XMII/CM/PGE_ECAP_APP/PerformAction/ECAP.irpt?NotifNo=115446752" TargetMode="External"/><Relationship Id="rId776" Type="http://schemas.openxmlformats.org/officeDocument/2006/relationships/hyperlink" Target="http://eo/event/elec/nwpe/show.asp?event_id=10891" TargetMode="External"/><Relationship Id="rId941" Type="http://schemas.openxmlformats.org/officeDocument/2006/relationships/hyperlink" Target="https://sapmip.pge.com:50001/XMII/CM/PGE_ECAP_APP/PerformAction/ECAP.irpt?NotifNo=000115672203" TargetMode="External"/><Relationship Id="rId983" Type="http://schemas.openxmlformats.org/officeDocument/2006/relationships/hyperlink" Target="https://sapmip.pge.com:50001/XMII/CM/PGE_ECAP_APP/PerformAction/ECAP.irpt?NotifNo=000116493581" TargetMode="External"/><Relationship Id="rId70" Type="http://schemas.openxmlformats.org/officeDocument/2006/relationships/hyperlink" Target="http://eo/event/elec/nwpe/show.asp?event_id=12127" TargetMode="External"/><Relationship Id="rId166" Type="http://schemas.openxmlformats.org/officeDocument/2006/relationships/hyperlink" Target="http://eo/event/elec/nwpe/show.asp?event_id=12496" TargetMode="External"/><Relationship Id="rId331" Type="http://schemas.openxmlformats.org/officeDocument/2006/relationships/hyperlink" Target="https://sapmip.pge.com:50001/XMII/CM/PGE_ECAP_APP/PerformAction/ECAP.irpt?NotifNo=113268086" TargetMode="External"/><Relationship Id="rId373" Type="http://schemas.openxmlformats.org/officeDocument/2006/relationships/hyperlink" Target="https://sapmip.pge.com:50001/XMII/CM/PGE_ECAP_APP/PerformAction/ECAP.irpt?NotifNo=113828647" TargetMode="External"/><Relationship Id="rId429" Type="http://schemas.openxmlformats.org/officeDocument/2006/relationships/hyperlink" Target="https://sapmip.pge.com:50001/XMII/CM/PGE_ECAP_APP/PerformAction/ECAP.irpt?NotifNo=114244355" TargetMode="External"/><Relationship Id="rId580" Type="http://schemas.openxmlformats.org/officeDocument/2006/relationships/hyperlink" Target="https://sapmip.pge.com:50001/XMII/CM/PGE_ECAP_APP/PerformAction/ECAP.irpt?NotifNo=114752223" TargetMode="External"/><Relationship Id="rId636" Type="http://schemas.openxmlformats.org/officeDocument/2006/relationships/hyperlink" Target="https://sapmip.pge.com:50001/XMII/CM/PGE_ECAP_APP/PerformAction/ECAP.irpt?NotifNo=114867509" TargetMode="External"/><Relationship Id="rId801" Type="http://schemas.openxmlformats.org/officeDocument/2006/relationships/hyperlink" Target="http://eo/event/elec/nwpe/show.asp?event_id=10625" TargetMode="External"/><Relationship Id="rId1017" Type="http://schemas.openxmlformats.org/officeDocument/2006/relationships/hyperlink" Target="https://sapmip.pge.com:50001/XMII/CM/PGE_ECAP_APP/PerformAction/ECAP.irpt?NotifNo=000116719574" TargetMode="External"/><Relationship Id="rId1059" Type="http://schemas.openxmlformats.org/officeDocument/2006/relationships/hyperlink" Target="https://sapmip.pge.com:50001/XMII/CM/PGE_ECAP_APP/PerformAction/ECAP.irpt?NotifNo=117087971" TargetMode="External"/><Relationship Id="rId1" Type="http://schemas.openxmlformats.org/officeDocument/2006/relationships/hyperlink" Target="http://eo/event/elec/nwpe/show.asp?event_id=11952" TargetMode="External"/><Relationship Id="rId233" Type="http://schemas.openxmlformats.org/officeDocument/2006/relationships/hyperlink" Target="https://sapmip.pge.com:50001/XMII/CM/PGE_ECAP_APP/PerformAction/ECAP.irpt?NotifNo=000112804734" TargetMode="External"/><Relationship Id="rId440" Type="http://schemas.openxmlformats.org/officeDocument/2006/relationships/hyperlink" Target="https://sapmip.pge.com:50001/XMII/CM/PGE_ECAP_APP/PerformAction/ECAP.irpt?NotifNo=114288798" TargetMode="External"/><Relationship Id="rId678" Type="http://schemas.openxmlformats.org/officeDocument/2006/relationships/hyperlink" Target="https://sapmip.pge.com:50001/XMII/CM/PGE_ECAP_APP/PerformAction/ECAP.irpt?NotifNo=115017792" TargetMode="External"/><Relationship Id="rId843" Type="http://schemas.openxmlformats.org/officeDocument/2006/relationships/hyperlink" Target="http://eo/event/elec/nwpe/show.asp?event_id=10912" TargetMode="External"/><Relationship Id="rId885" Type="http://schemas.openxmlformats.org/officeDocument/2006/relationships/hyperlink" Target="http://eo/event/elec/nwpe/show.asp?event_id=10519" TargetMode="External"/><Relationship Id="rId1070" Type="http://schemas.openxmlformats.org/officeDocument/2006/relationships/hyperlink" Target="https://sapmip.pge.com:50001/XMII/CM/PGE_ECAP_APP/PerformAction/ECAP.irpt?NotifNo=117114807" TargetMode="External"/><Relationship Id="rId1126" Type="http://schemas.openxmlformats.org/officeDocument/2006/relationships/hyperlink" Target="https://sapmip.pge.com:50001/XMII/CM/PGE_ECAP_APP/PerformAction/ECAP.irpt?NotifNo=117375116" TargetMode="External"/><Relationship Id="rId28" Type="http://schemas.openxmlformats.org/officeDocument/2006/relationships/hyperlink" Target="http://eo/event/elec/nwpe/show.asp?event_id=12023" TargetMode="External"/><Relationship Id="rId275" Type="http://schemas.openxmlformats.org/officeDocument/2006/relationships/hyperlink" Target="https://sapmip.pge.com:50001/XMII/CM/PGE_ECAP_APP/PerformAction/ECAP.irpt?NotifNo=112985629" TargetMode="External"/><Relationship Id="rId300" Type="http://schemas.openxmlformats.org/officeDocument/2006/relationships/hyperlink" Target="https://sapmip.pge.com:50001/XMII/CM/PGE_ECAP_APP/PerformAction/ECAP.irpt?NotifNo=113129156" TargetMode="External"/><Relationship Id="rId482" Type="http://schemas.openxmlformats.org/officeDocument/2006/relationships/hyperlink" Target="https://sapmip.pge.com:50001/XMII/CM/PGE_ECAP_APP/PerformAction/ECAP.irpt?NotifNo=114441673" TargetMode="External"/><Relationship Id="rId538" Type="http://schemas.openxmlformats.org/officeDocument/2006/relationships/hyperlink" Target="https://sapmip.pge.com:50001/XMII/CM/PGE_ECAP_APP/PerformAction/ECAP.irpt?NotifNo=114620982" TargetMode="External"/><Relationship Id="rId703" Type="http://schemas.openxmlformats.org/officeDocument/2006/relationships/hyperlink" Target="https://sapmip.pge.com:50001/XMII/CM/PGE_ECAP_APP/PerformAction/ECAP.irpt?NotifNo=115130507" TargetMode="External"/><Relationship Id="rId745" Type="http://schemas.openxmlformats.org/officeDocument/2006/relationships/hyperlink" Target="https://sapmip.pge.com:50001/XMII/CM/PGE_ECAP_APP/PerformAction/ECAP.irpt?NotifNo=115508880" TargetMode="External"/><Relationship Id="rId910" Type="http://schemas.openxmlformats.org/officeDocument/2006/relationships/hyperlink" Target="http://eo/event/elec/nwpe/show.asp?event_id=10201" TargetMode="External"/><Relationship Id="rId952" Type="http://schemas.openxmlformats.org/officeDocument/2006/relationships/hyperlink" Target="https://sapmip.pge.com:50001/XMII/CM/PGE_ECAP_APP/PerformAction/ECAP.irpt?NotifNo=000115709156" TargetMode="External"/><Relationship Id="rId81" Type="http://schemas.openxmlformats.org/officeDocument/2006/relationships/hyperlink" Target="http://eo/event/elec/nwpe/show.asp?event_id=12198" TargetMode="External"/><Relationship Id="rId135" Type="http://schemas.openxmlformats.org/officeDocument/2006/relationships/hyperlink" Target="http://eo/event/elec/nwpe/show.asp?event_id=12335" TargetMode="External"/><Relationship Id="rId177" Type="http://schemas.openxmlformats.org/officeDocument/2006/relationships/hyperlink" Target="http://eo/event/elec/nwpe/show.asp?event_id=12537" TargetMode="External"/><Relationship Id="rId342" Type="http://schemas.openxmlformats.org/officeDocument/2006/relationships/hyperlink" Target="https://sapmip.pge.com:50001/XMII/CM/PGE_ECAP_APP/PerformAction/ECAP.irpt?NotifNo=000113642672" TargetMode="External"/><Relationship Id="rId384" Type="http://schemas.openxmlformats.org/officeDocument/2006/relationships/hyperlink" Target="http://sapmipdb1.comp.pge.com:50000/XMII/CM/PGE_ECAP_APP/PerformAction/ECAP.irpt?NotifNo=114067289" TargetMode="External"/><Relationship Id="rId591" Type="http://schemas.openxmlformats.org/officeDocument/2006/relationships/hyperlink" Target="https://sapmip.pge.com:50001/XMII/CM/PGE_ECAP_APP/PerformAction/ECAP.irpt?NotifNo=114752009" TargetMode="External"/><Relationship Id="rId605" Type="http://schemas.openxmlformats.org/officeDocument/2006/relationships/hyperlink" Target="https://sapmip.pge.com:50001/XMII/CM/PGE_ECAP_APP/PerformAction/ECAP.irpt?NotifNo=114783866" TargetMode="External"/><Relationship Id="rId787" Type="http://schemas.openxmlformats.org/officeDocument/2006/relationships/hyperlink" Target="http://eo/event/elec/nwpe/show.asp?event_id=10886" TargetMode="External"/><Relationship Id="rId812" Type="http://schemas.openxmlformats.org/officeDocument/2006/relationships/hyperlink" Target="http://eo/event/elec/nwpe/show.asp?event_id=10544" TargetMode="External"/><Relationship Id="rId994" Type="http://schemas.openxmlformats.org/officeDocument/2006/relationships/hyperlink" Target="https://sapmip.pge.com:50001/XMII/CM/PGE_ECAP_APP/PerformAction/ECAP.irpt?NotifNo=00011686890" TargetMode="External"/><Relationship Id="rId1028" Type="http://schemas.openxmlformats.org/officeDocument/2006/relationships/hyperlink" Target="https://sapmip.pge.com:50001/XMII/CM/PGE_ECAP_APP/PerformAction/ECAP.irpt?NotifNo=116878792" TargetMode="External"/><Relationship Id="rId202" Type="http://schemas.openxmlformats.org/officeDocument/2006/relationships/hyperlink" Target="http://eo/event/elec/nwpe/show.asp?event_id=12610" TargetMode="External"/><Relationship Id="rId244" Type="http://schemas.openxmlformats.org/officeDocument/2006/relationships/hyperlink" Target="https://sapmip.pge.com:50001/XMII/CM/PGE_ECAP_APP/PerformAction/ECAP.irpt?NotifNo=112842075" TargetMode="External"/><Relationship Id="rId647" Type="http://schemas.openxmlformats.org/officeDocument/2006/relationships/hyperlink" Target="https://sapmip.pge.com:50001/XMII/CM/PGE_ECAP_APP/PerformAction/ECAP.irpt?NotifNo=114946774" TargetMode="External"/><Relationship Id="rId689" Type="http://schemas.openxmlformats.org/officeDocument/2006/relationships/hyperlink" Target="https://sapmip.pge.com:50001/XMII/CM/PGE_ECAP_APP/PerformAction/ECAP.irpt?NotifNo=115058191" TargetMode="External"/><Relationship Id="rId854" Type="http://schemas.openxmlformats.org/officeDocument/2006/relationships/hyperlink" Target="http://eo/event/elec/nwpe/show.asp?event_id=10891" TargetMode="External"/><Relationship Id="rId896" Type="http://schemas.openxmlformats.org/officeDocument/2006/relationships/hyperlink" Target="http://eo/event/elec/nwpe/show.asp?event_id=10410" TargetMode="External"/><Relationship Id="rId1081" Type="http://schemas.openxmlformats.org/officeDocument/2006/relationships/hyperlink" Target="https://sapmip.pge.com:50001/XMII/CM/PGE_ECAP_APP/PerformAction/ECAP.irpt?NotifNo=117174372" TargetMode="External"/><Relationship Id="rId39" Type="http://schemas.openxmlformats.org/officeDocument/2006/relationships/hyperlink" Target="http://eo/event/elec/nwpe/show.asp?event_id=12031" TargetMode="External"/><Relationship Id="rId286" Type="http://schemas.openxmlformats.org/officeDocument/2006/relationships/hyperlink" Target="https://sapmip.pge.com:50001/XMII/CM/PGE_ECAP_APP/PerformAction/ECAP.irpt?NotifNo=113027881" TargetMode="External"/><Relationship Id="rId451" Type="http://schemas.openxmlformats.org/officeDocument/2006/relationships/hyperlink" Target="https://sapmip.pge.com:50001/XMII/CM/PGE_ECAP_APP/PerformAction/ECAP.irpt?NotifNo=114318308" TargetMode="External"/><Relationship Id="rId493" Type="http://schemas.openxmlformats.org/officeDocument/2006/relationships/hyperlink" Target="https://sapmip.pge.com:50001/XMII/CM/PGE_ECAP_APP/PerformAction/ECAP.irpt?NotifNo=114435320" TargetMode="External"/><Relationship Id="rId507" Type="http://schemas.openxmlformats.org/officeDocument/2006/relationships/hyperlink" Target="https://sapmip.pge.com:50001/XMII/CM/PGE_ECAP_APP/PerformAction/ECAP.irpt?NotifNo=114515153" TargetMode="External"/><Relationship Id="rId549" Type="http://schemas.openxmlformats.org/officeDocument/2006/relationships/hyperlink" Target="https://sapmip.pge.com:50001/XMII/CM/PGE_ECAP_APP/PerformAction/ECAP.irpt?NotifNo=114638795" TargetMode="External"/><Relationship Id="rId714" Type="http://schemas.openxmlformats.org/officeDocument/2006/relationships/hyperlink" Target="https://sapmip.pge.com:50001/XMII/CM/PGE_ECAP_APP/PerformAction/ECAP.irpt?NotifNo=115344473" TargetMode="External"/><Relationship Id="rId756" Type="http://schemas.openxmlformats.org/officeDocument/2006/relationships/hyperlink" Target="https://sapmip.pge.com:50001/XMII/CM/PGE_ECAP_APP/PerformAction/ECAP.irpt?NotifNo=115523845" TargetMode="External"/><Relationship Id="rId921" Type="http://schemas.openxmlformats.org/officeDocument/2006/relationships/hyperlink" Target="http://eo/event/elec/wpe/show.asp?event_id=9946" TargetMode="External"/><Relationship Id="rId50" Type="http://schemas.openxmlformats.org/officeDocument/2006/relationships/hyperlink" Target="http://eo/event/elec/nwpe/show.asp?event_id=12084" TargetMode="External"/><Relationship Id="rId104" Type="http://schemas.openxmlformats.org/officeDocument/2006/relationships/hyperlink" Target="http://eo/event/elec/nwpe/show.asp?event_id=12264" TargetMode="External"/><Relationship Id="rId146" Type="http://schemas.openxmlformats.org/officeDocument/2006/relationships/hyperlink" Target="http://eo/EventReporting/ViewEventReportingEngine.aspx?ID=12380&amp;type=notification" TargetMode="External"/><Relationship Id="rId188" Type="http://schemas.openxmlformats.org/officeDocument/2006/relationships/hyperlink" Target="http://eo/event/elec/nwpe/show.asp?event_id=12562" TargetMode="External"/><Relationship Id="rId311" Type="http://schemas.openxmlformats.org/officeDocument/2006/relationships/hyperlink" Target="https://sapmip.pge.com:50001/XMII/CM/PGE_ECAP_APP/PerformAction/ECAP.irpt?NotifNo=113172460" TargetMode="External"/><Relationship Id="rId353" Type="http://schemas.openxmlformats.org/officeDocument/2006/relationships/hyperlink" Target="https://sapmip.pge.com:50001/XMII/CM/PGE_ECAP_APP/PerformAction/ECAP.irpt?NotifNo=113785967" TargetMode="External"/><Relationship Id="rId395" Type="http://schemas.openxmlformats.org/officeDocument/2006/relationships/hyperlink" Target="https://sapmip.pge.com:50001/XMII/CM/PGE_ECAP_APP/PerformAction/ECAP.irpt?NotifNo=000114143073" TargetMode="External"/><Relationship Id="rId409" Type="http://schemas.openxmlformats.org/officeDocument/2006/relationships/hyperlink" Target="https://sapmip.pge.com:50001/XMII/CM/PGE_ECAP_APP/PerformAction/ECAP.irpt?NotifNo=000114175588" TargetMode="External"/><Relationship Id="rId560" Type="http://schemas.openxmlformats.org/officeDocument/2006/relationships/hyperlink" Target="https://sapmip.pge.com:50001/XMII/CM/PGE_ECAP_APP/PerformAction/ECAP.irpt?NotifNo=114704644" TargetMode="External"/><Relationship Id="rId798" Type="http://schemas.openxmlformats.org/officeDocument/2006/relationships/hyperlink" Target="http://eo/event/elec/nwpe/show.asp?event_id=10770" TargetMode="External"/><Relationship Id="rId963" Type="http://schemas.openxmlformats.org/officeDocument/2006/relationships/hyperlink" Target="https://sapmip.pge.com:50001/XMII/CM/PGE_ECAP_APP/PerformAction/ECAP.irpt?NotifNo=000115787236" TargetMode="External"/><Relationship Id="rId1039" Type="http://schemas.openxmlformats.org/officeDocument/2006/relationships/hyperlink" Target="https://sapmip.pge.com:50001/XMII/CM/PGE_ECAP_APP/PerformAction/ECAP.irpt?NotifNo=116883967" TargetMode="External"/><Relationship Id="rId92" Type="http://schemas.openxmlformats.org/officeDocument/2006/relationships/hyperlink" Target="http://eo/event/elec/nwpe/show.asp?event_id=12245" TargetMode="External"/><Relationship Id="rId213" Type="http://schemas.openxmlformats.org/officeDocument/2006/relationships/hyperlink" Target="https://sapmip.pge.com:50001/XMII/CM/PGE_ECAP_APP/PerformAction/ECAP.irpt?NotifNo=112722549" TargetMode="External"/><Relationship Id="rId420" Type="http://schemas.openxmlformats.org/officeDocument/2006/relationships/hyperlink" Target="https://sapmip.pge.com:50001/XMII/CM/PGE_ECAP_APP/PerformAction/ECAP.irpt?NotifNo=114034935" TargetMode="External"/><Relationship Id="rId616" Type="http://schemas.openxmlformats.org/officeDocument/2006/relationships/hyperlink" Target="https://sapmip.pge.com:50001/XMII/CM/PGE_ECAP_APP/PerformAction/ECAP.irpt?NotifNo=114817429" TargetMode="External"/><Relationship Id="rId658" Type="http://schemas.openxmlformats.org/officeDocument/2006/relationships/hyperlink" Target="https://sapmip.pge.com:50001/XMII/CM/PGE_ECAP_APP/PerformAction/ECAP.irpt?NotifNo=114986005" TargetMode="External"/><Relationship Id="rId823" Type="http://schemas.openxmlformats.org/officeDocument/2006/relationships/hyperlink" Target="http://eo/event/elec/nwpe/show.asp?event_id=10421" TargetMode="External"/><Relationship Id="rId865" Type="http://schemas.openxmlformats.org/officeDocument/2006/relationships/hyperlink" Target="http://eo/event/elec/nwpe/show.asp?event_id=10716" TargetMode="External"/><Relationship Id="rId1050" Type="http://schemas.openxmlformats.org/officeDocument/2006/relationships/hyperlink" Target="https://sapmip.pge.com:50001/XMII/CM/PGE_ECAP_APP/PerformAction/ECAP.irpt?NotifNo=117007012" TargetMode="External"/><Relationship Id="rId255" Type="http://schemas.openxmlformats.org/officeDocument/2006/relationships/hyperlink" Target="https://sapmip.pge.com:50001/XMII/CM/PGE_ECAP_APP/PerformAction/ECAP.irpt?NotifNo=112844621" TargetMode="External"/><Relationship Id="rId297" Type="http://schemas.openxmlformats.org/officeDocument/2006/relationships/hyperlink" Target="https://sapmip.pge.com:50001/XMII/CM/PGE_ECAP_APP/PerformAction/ECAP.irpt?NotifNo=113122170" TargetMode="External"/><Relationship Id="rId462" Type="http://schemas.openxmlformats.org/officeDocument/2006/relationships/hyperlink" Target="https://sapmip.pge.com:50001/XMII/CM/PGE_ECAP_APP/PerformAction/ECAP.irpt?NotifNo=114350292" TargetMode="External"/><Relationship Id="rId518" Type="http://schemas.openxmlformats.org/officeDocument/2006/relationships/hyperlink" Target="https://sapmip.pge.com:50001/XMII/CM/PGE_ECAP_APP/PerformAction/ECAP.irpt?NotifNo=114534281" TargetMode="External"/><Relationship Id="rId725" Type="http://schemas.openxmlformats.org/officeDocument/2006/relationships/hyperlink" Target="https://sapmip.pge.com:50001/XMII/CM/PGE_ECAP_APP/PerformAction/ECAP.irpt?NotifNo=115409238" TargetMode="External"/><Relationship Id="rId932" Type="http://schemas.openxmlformats.org/officeDocument/2006/relationships/hyperlink" Target="https://sapmip.pge.com:50001/XMII/CM/PGE_ECAP_APP/PerformAction/ECAP.irpt?NotifNo=000115647577" TargetMode="External"/><Relationship Id="rId1092" Type="http://schemas.openxmlformats.org/officeDocument/2006/relationships/hyperlink" Target="https://sapmip.pge.com:50001/XMII/CM/PGE_ECAP_APP/PerformAction/ECAP.irpt?NotifNo=117220005" TargetMode="External"/><Relationship Id="rId1106" Type="http://schemas.openxmlformats.org/officeDocument/2006/relationships/hyperlink" Target="https://sapmip.pge.com:50001/XMII/CM/PGE_ECAP_APP/PerformAction/ECAP.irpt?NotifNo=117174372" TargetMode="External"/><Relationship Id="rId115" Type="http://schemas.openxmlformats.org/officeDocument/2006/relationships/hyperlink" Target="http://eo/event/elec/nwpe/show.asp?event_id=12264" TargetMode="External"/><Relationship Id="rId157" Type="http://schemas.openxmlformats.org/officeDocument/2006/relationships/hyperlink" Target="http://eo/event/elec/nwpe/show.asp?event_id=12439" TargetMode="External"/><Relationship Id="rId322" Type="http://schemas.openxmlformats.org/officeDocument/2006/relationships/hyperlink" Target="https://sapmip.pge.com:50001/XMII/CM/PGE_ECAP_APP/PerformAction/ECAP.irpt?NotifNo=113216934" TargetMode="External"/><Relationship Id="rId364" Type="http://schemas.openxmlformats.org/officeDocument/2006/relationships/hyperlink" Target="https://sapmip.pge.com:50001/XMII/CM/PGE_ECAP_APP/PerformAction/ECAP.irpt?NotifNo=113795814" TargetMode="External"/><Relationship Id="rId767" Type="http://schemas.openxmlformats.org/officeDocument/2006/relationships/hyperlink" Target="https://sapmip.pge.com:50001/XMII/CM/PGE_ECAP_APP/PerformAction/ECAP.irpt?NotifNo=115601475" TargetMode="External"/><Relationship Id="rId974" Type="http://schemas.openxmlformats.org/officeDocument/2006/relationships/hyperlink" Target="https://sapmip.pge.com:50001/XMII/CM/PGE_ECAP_APP/PerformAction/ECAP.irpt?NotifNo=000116474283" TargetMode="External"/><Relationship Id="rId1008" Type="http://schemas.openxmlformats.org/officeDocument/2006/relationships/hyperlink" Target="https://sapmip.pge.com:50001/XMII/CM/PGE_ECAP_APP/PerformAction/ECAP.irpt?NotifNo=000116630731" TargetMode="External"/><Relationship Id="rId61" Type="http://schemas.openxmlformats.org/officeDocument/2006/relationships/hyperlink" Target="http://eo/event/elec/nwpe/show.asp?event_id=12094" TargetMode="External"/><Relationship Id="rId199" Type="http://schemas.openxmlformats.org/officeDocument/2006/relationships/hyperlink" Target="http://eo/event/elec/nwpe/show.asp?event_id=12602" TargetMode="External"/><Relationship Id="rId571" Type="http://schemas.openxmlformats.org/officeDocument/2006/relationships/hyperlink" Target="https://sapmip.pge.com:50001/XMII/CM/PGE_ECAP_APP/PerformAction/ECAP.irpt?NotifNo=114732213" TargetMode="External"/><Relationship Id="rId627" Type="http://schemas.openxmlformats.org/officeDocument/2006/relationships/hyperlink" Target="https://sapmip.pge.com:50001/XMII/CM/PGE_ECAP_APP/PerformAction/ECAP.irpt?NotifNo=114510601" TargetMode="External"/><Relationship Id="rId669" Type="http://schemas.openxmlformats.org/officeDocument/2006/relationships/hyperlink" Target="https://sapmip.pge.com:50001/XMII/CM/PGE_ECAP_APP/PerformAction/ECAP.irpt?NotifNo=115011600" TargetMode="External"/><Relationship Id="rId834" Type="http://schemas.openxmlformats.org/officeDocument/2006/relationships/hyperlink" Target="http://eo/event/elec/nwpe/show.asp?event_id=10111" TargetMode="External"/><Relationship Id="rId876" Type="http://schemas.openxmlformats.org/officeDocument/2006/relationships/hyperlink" Target="http://eo/event/elec/nwpe/show.asp?event_id=10583" TargetMode="External"/><Relationship Id="rId19" Type="http://schemas.openxmlformats.org/officeDocument/2006/relationships/hyperlink" Target="http://eo/event/elec/nwpe/show.asp?event_id=11974" TargetMode="External"/><Relationship Id="rId224" Type="http://schemas.openxmlformats.org/officeDocument/2006/relationships/hyperlink" Target="https://sapmip.pge.com:50001/XMII/CM/PGE_ECAP_APP/PerformAction/ECAP.irpt?NotifNo=112710152" TargetMode="External"/><Relationship Id="rId266" Type="http://schemas.openxmlformats.org/officeDocument/2006/relationships/hyperlink" Target="https://sapmip.pge.com:50001/XMII/CM/PGE_ECAP_APP/PerformAction/ECAP.irpt?NotifNo=112916177" TargetMode="External"/><Relationship Id="rId431" Type="http://schemas.openxmlformats.org/officeDocument/2006/relationships/hyperlink" Target="https://sapmip.pge.com:50001/XMII/CM/PGE_ECAP_APP/PerformAction/ECAP.irpt?NotifNo=114254569" TargetMode="External"/><Relationship Id="rId473" Type="http://schemas.openxmlformats.org/officeDocument/2006/relationships/hyperlink" Target="https://sapmip.pge.com:50001/XMII/CM/PGE_ECAP_APP/PerformAction/ECAP.irpt?NotifNo=114400241" TargetMode="External"/><Relationship Id="rId529" Type="http://schemas.openxmlformats.org/officeDocument/2006/relationships/hyperlink" Target="https://sapmip.pge.com:50001/XMII/CM/PGE_ECAP_APP/PerformAction/ECAP.irpt?NotifNo=114605460" TargetMode="External"/><Relationship Id="rId680" Type="http://schemas.openxmlformats.org/officeDocument/2006/relationships/hyperlink" Target="https://sapmip.pge.com:50001/XMII/CM/PGE_ECAP_APP/PerformAction/ECAP.irpt?NotifNo=115017817" TargetMode="External"/><Relationship Id="rId736" Type="http://schemas.openxmlformats.org/officeDocument/2006/relationships/hyperlink" Target="https://sapmip.pge.com:50001/XMII/CM/PGE_ECAP_APP/PerformAction/ECAP.irpt?NotifNo=115476935" TargetMode="External"/><Relationship Id="rId901" Type="http://schemas.openxmlformats.org/officeDocument/2006/relationships/hyperlink" Target="http://eo/event/elec/wpe/show.asp?event_id=10347" TargetMode="External"/><Relationship Id="rId1061" Type="http://schemas.openxmlformats.org/officeDocument/2006/relationships/hyperlink" Target="https://sapmip.pge.com:50001/XMII/CM/PGE_ECAP_APP/PerformAction/ECAP.irpt?NotifNo=117087971" TargetMode="External"/><Relationship Id="rId1117" Type="http://schemas.openxmlformats.org/officeDocument/2006/relationships/hyperlink" Target="https://sapmip.pge.com:50001/XMII/CM/PGE_ECAP_APP/PerformAction/ECAP.irpt?NotifNo=117290775" TargetMode="External"/><Relationship Id="rId30" Type="http://schemas.openxmlformats.org/officeDocument/2006/relationships/hyperlink" Target="http://eo/event/elec/nwpe/show.asp?event_id=12023" TargetMode="External"/><Relationship Id="rId126" Type="http://schemas.openxmlformats.org/officeDocument/2006/relationships/hyperlink" Target="http://eo/event/elec/nwpe/show.asp?event_id=12286" TargetMode="External"/><Relationship Id="rId168" Type="http://schemas.openxmlformats.org/officeDocument/2006/relationships/hyperlink" Target="http://eo/event/elec/nwpe/show.asp?event_id=12494" TargetMode="External"/><Relationship Id="rId333" Type="http://schemas.openxmlformats.org/officeDocument/2006/relationships/hyperlink" Target="https://sapmip.pge.com:50001/XMII/CM/PGE_ECAP_APP/PerformAction/ECAP.irpt?NotifNo=113611065" TargetMode="External"/><Relationship Id="rId540" Type="http://schemas.openxmlformats.org/officeDocument/2006/relationships/hyperlink" Target="https://sapmip.pge.com:50001/XMII/CM/PGE_ECAP_APP/PerformAction/ECAP.irpt?NotifNo=114620982" TargetMode="External"/><Relationship Id="rId778" Type="http://schemas.openxmlformats.org/officeDocument/2006/relationships/hyperlink" Target="http://eo/event/elec/nwpe/show.asp?event_id=10902" TargetMode="External"/><Relationship Id="rId943" Type="http://schemas.openxmlformats.org/officeDocument/2006/relationships/hyperlink" Target="https://sapmip.pge.com:50001/XMII/CM/PGE_ECAP_APP/PerformAction/ECAP.irpt?NotifNo=000115685648" TargetMode="External"/><Relationship Id="rId985" Type="http://schemas.openxmlformats.org/officeDocument/2006/relationships/hyperlink" Target="https://sapmip.pge.com:50001/XMII/CM/PGE_ECAP_APP/PerformAction/ECAP.irpt?NotifNo=000116499843" TargetMode="External"/><Relationship Id="rId1019" Type="http://schemas.openxmlformats.org/officeDocument/2006/relationships/hyperlink" Target="https://sapmip.pge.com:50001/XMII/CM/PGE_ECAP_APP/PerformAction/ECAP.irpt?NotifNo=000116734412" TargetMode="External"/><Relationship Id="rId72" Type="http://schemas.openxmlformats.org/officeDocument/2006/relationships/hyperlink" Target="http://eo/event/elec/nwpe/show.asp?event_id=12153" TargetMode="External"/><Relationship Id="rId375" Type="http://schemas.openxmlformats.org/officeDocument/2006/relationships/hyperlink" Target="https://sapmip.pge.com:50001/XMII/CM/PGE_ECAP_APP/PerformAction/ECAP.irpt?NotifNo=113828647" TargetMode="External"/><Relationship Id="rId582" Type="http://schemas.openxmlformats.org/officeDocument/2006/relationships/hyperlink" Target="https://sapmip.pge.com:50001/XMII/CM/PGE_ECAP_APP/PerformAction/ECAP.irpt?NotifNo=114752223" TargetMode="External"/><Relationship Id="rId638" Type="http://schemas.openxmlformats.org/officeDocument/2006/relationships/hyperlink" Target="https://sapmip.pge.com:50001/XMII/CM/PGE_ECAP_APP/PerformAction/ECAP.irpt?NotifNo=114883891" TargetMode="External"/><Relationship Id="rId803" Type="http://schemas.openxmlformats.org/officeDocument/2006/relationships/hyperlink" Target="http://eo/event/elec/nwpe/show.asp?event_id=10588" TargetMode="External"/><Relationship Id="rId845" Type="http://schemas.openxmlformats.org/officeDocument/2006/relationships/hyperlink" Target="http://eo/event/elec/nwpe/show.asp?event_id=10914" TargetMode="External"/><Relationship Id="rId1030" Type="http://schemas.openxmlformats.org/officeDocument/2006/relationships/hyperlink" Target="http://www/ecco/clearance/tafw.asp?ID=T19-000015" TargetMode="External"/><Relationship Id="rId3" Type="http://schemas.openxmlformats.org/officeDocument/2006/relationships/hyperlink" Target="http://eo/event/elec/nwpe/show.asp?event_id=11952" TargetMode="External"/><Relationship Id="rId235" Type="http://schemas.openxmlformats.org/officeDocument/2006/relationships/hyperlink" Target="https://sapmip.pge.com:50001/XMII/CM/PGE_ECAP_APP/PerformAction/ECAP.irpt?NotifNo=000112804734" TargetMode="External"/><Relationship Id="rId277" Type="http://schemas.openxmlformats.org/officeDocument/2006/relationships/hyperlink" Target="https://sapmip.pge.com:50001/XMII/CM/PGE_ECAP_APP/PerformAction/ECAP.irpt?NotifNo=112992319" TargetMode="External"/><Relationship Id="rId400" Type="http://schemas.openxmlformats.org/officeDocument/2006/relationships/hyperlink" Target="https://sapmip.pge.com:50001/XMII/CM/PGE_ECAP_APP/PerformAction/ECAP.irpt?NotifNo=114159225" TargetMode="External"/><Relationship Id="rId442" Type="http://schemas.openxmlformats.org/officeDocument/2006/relationships/hyperlink" Target="https://sapmip.pge.com:50001/XMII/CM/PGE_ECAP_APP/PerformAction/ECAP.irpt?NotifNo=114282309" TargetMode="External"/><Relationship Id="rId484" Type="http://schemas.openxmlformats.org/officeDocument/2006/relationships/hyperlink" Target="https://sapmip.pge.com:50001/XMII/CM/PGE_ECAP_APP/PerformAction/ECAP.irpt?NotifNo=000114447850" TargetMode="External"/><Relationship Id="rId705" Type="http://schemas.openxmlformats.org/officeDocument/2006/relationships/hyperlink" Target="https://sapmip.pge.com:50001/XMII/CM/PGE_ECAP_APP/PerformAction/ECAP.irpt?NotifNo=115190529" TargetMode="External"/><Relationship Id="rId887" Type="http://schemas.openxmlformats.org/officeDocument/2006/relationships/hyperlink" Target="http://eo/event/elec/nwpe/show.asp?event_id=10519" TargetMode="External"/><Relationship Id="rId1072" Type="http://schemas.openxmlformats.org/officeDocument/2006/relationships/hyperlink" Target="https://sapmip.pge.com:50001/XMII/CM/PGE_ECAP_APP/PerformAction/ECAP.irpt?NotifNo=117132458" TargetMode="External"/><Relationship Id="rId1128" Type="http://schemas.openxmlformats.org/officeDocument/2006/relationships/hyperlink" Target="https://sapmip.pge.com:50001/XMII/CM/PGE_ECAP_APP/PerformAction/ECAP.irpt?NotifNo=000117370557" TargetMode="External"/><Relationship Id="rId137" Type="http://schemas.openxmlformats.org/officeDocument/2006/relationships/hyperlink" Target="http://eo/event/elec/nwpe/show.asp?event_id=12342" TargetMode="External"/><Relationship Id="rId302" Type="http://schemas.openxmlformats.org/officeDocument/2006/relationships/hyperlink" Target="https://sapmip.pge.com:50001/XMII/CM/PGE_ECAP_APP/PerformAction/ECAP.irpt?NotifNo=113129714" TargetMode="External"/><Relationship Id="rId344" Type="http://schemas.openxmlformats.org/officeDocument/2006/relationships/hyperlink" Target="https://sapmip.pge.com:50001/XMII/CM/PGE_ECAP_APP/PerformAction/ECAP.irpt?NotifNo=000113662597" TargetMode="External"/><Relationship Id="rId691" Type="http://schemas.openxmlformats.org/officeDocument/2006/relationships/hyperlink" Target="https://sapmip.pge.com:50001/XMII/CM/PGE_ECAP_APP/PerformAction/ECAP.irpt?NotifNo=115061248" TargetMode="External"/><Relationship Id="rId747" Type="http://schemas.openxmlformats.org/officeDocument/2006/relationships/hyperlink" Target="https://sapmip.pge.com:50001/XMII/CM/PGE_ECAP_APP/PerformAction/ECAP.irpt?NotifNo=115508604" TargetMode="External"/><Relationship Id="rId789" Type="http://schemas.openxmlformats.org/officeDocument/2006/relationships/hyperlink" Target="http://eo/event/elec/nwpe/show.asp?event_id=10885" TargetMode="External"/><Relationship Id="rId912" Type="http://schemas.openxmlformats.org/officeDocument/2006/relationships/hyperlink" Target="http://eo/event/elec/nwpe/show.asp?event_id=10120" TargetMode="External"/><Relationship Id="rId954" Type="http://schemas.openxmlformats.org/officeDocument/2006/relationships/hyperlink" Target="https://sapmip.pge.com:50001/XMII/CM/PGE_ECAP_APP/PerformAction/ECAP.irpt?NotifNo=000115755477" TargetMode="External"/><Relationship Id="rId996" Type="http://schemas.openxmlformats.org/officeDocument/2006/relationships/hyperlink" Target="https://sapmip.pge.com:50001/XMII/CM/PGE_ECAP_APP/PerformAction/ECAP.irpt?NotifNo=00011686890" TargetMode="External"/><Relationship Id="rId41" Type="http://schemas.openxmlformats.org/officeDocument/2006/relationships/hyperlink" Target="http://eo/event/elec/nwpe/show.asp?event_id=12042" TargetMode="External"/><Relationship Id="rId83" Type="http://schemas.openxmlformats.org/officeDocument/2006/relationships/hyperlink" Target="http://eo/event/elec/nwpe/show.asp?event_id=12212" TargetMode="External"/><Relationship Id="rId179" Type="http://schemas.openxmlformats.org/officeDocument/2006/relationships/hyperlink" Target="http://eo/event/elec/nwpe/show.asp?event_id=12538" TargetMode="External"/><Relationship Id="rId386" Type="http://schemas.openxmlformats.org/officeDocument/2006/relationships/hyperlink" Target="http://sapmipdb1.comp.pge.com:50000/XMII/CM/PGE_ECAP_APP/PerformAction/ECAP.irpt?NotifNo=114082899" TargetMode="External"/><Relationship Id="rId551" Type="http://schemas.openxmlformats.org/officeDocument/2006/relationships/hyperlink" Target="https://sapmip.pge.com:50001/XMII/CM/PGE_ECAP_APP/PerformAction/ECAP.irpt?NotifNo=114639686" TargetMode="External"/><Relationship Id="rId593" Type="http://schemas.openxmlformats.org/officeDocument/2006/relationships/hyperlink" Target="https://sapmip.pge.com:50001/XMII/CM/PGE_ECAP_APP/PerformAction/ECAP.irpt?NotifNo=114755488" TargetMode="External"/><Relationship Id="rId607" Type="http://schemas.openxmlformats.org/officeDocument/2006/relationships/hyperlink" Target="https://sapmip.pge.com:50001/XMII/CM/PGE_ECAP_APP/PerformAction/ECAP.irpt?NotifNo=114784160" TargetMode="External"/><Relationship Id="rId649" Type="http://schemas.openxmlformats.org/officeDocument/2006/relationships/hyperlink" Target="https://sapmip.pge.com:50001/XMII/CM/PGE_ECAP_APP/PerformAction/ECAP.irpt?NotifNo=114943754" TargetMode="External"/><Relationship Id="rId814" Type="http://schemas.openxmlformats.org/officeDocument/2006/relationships/hyperlink" Target="http://eo/event/elec/nwpe/show.asp?event_id=10515" TargetMode="External"/><Relationship Id="rId856" Type="http://schemas.openxmlformats.org/officeDocument/2006/relationships/hyperlink" Target="http://eo/event/elec/nwpe/show.asp?event_id=10819" TargetMode="External"/><Relationship Id="rId190" Type="http://schemas.openxmlformats.org/officeDocument/2006/relationships/hyperlink" Target="http://eo/event/elec/nwpe/show.asp?event_id=12567" TargetMode="External"/><Relationship Id="rId204" Type="http://schemas.openxmlformats.org/officeDocument/2006/relationships/hyperlink" Target="http://eo/event/elec/nwpe/show.asp?event_id=12610" TargetMode="External"/><Relationship Id="rId246" Type="http://schemas.openxmlformats.org/officeDocument/2006/relationships/hyperlink" Target="https://sapmip.pge.com:50001/XMII/CM/PGE_ECAP_APP/PerformAction/ECAP.irpt?NotifNo=112843047" TargetMode="External"/><Relationship Id="rId288" Type="http://schemas.openxmlformats.org/officeDocument/2006/relationships/hyperlink" Target="https://sapmip.pge.com:50001/XMII/CM/PGE_ECAP_APP/PerformAction/ECAP.irpt?NotifNo=113037008" TargetMode="External"/><Relationship Id="rId411" Type="http://schemas.openxmlformats.org/officeDocument/2006/relationships/hyperlink" Target="https://sapmip.pge.com:50001/XMII/CM/PGE_ECAP_APP/PerformAction/ECAP.irpt?NotifNo=000114163079" TargetMode="External"/><Relationship Id="rId453" Type="http://schemas.openxmlformats.org/officeDocument/2006/relationships/hyperlink" Target="https://sapmip.pge.com:50001/XMII/CM/PGE_ECAP_APP/PerformAction/ECAP.irpt?NotifNo=114324111" TargetMode="External"/><Relationship Id="rId509" Type="http://schemas.openxmlformats.org/officeDocument/2006/relationships/hyperlink" Target="https://sapmip.pge.com:50001/XMII/CM/PGE_ECAP_APP/PerformAction/ECAP.irpt?NotifNo=114515153" TargetMode="External"/><Relationship Id="rId660" Type="http://schemas.openxmlformats.org/officeDocument/2006/relationships/hyperlink" Target="https://sapmip.pge.com:50001/XMII/CM/PGE_ECAP_APP/PerformAction/ECAP.irpt?NotifNo=114985817" TargetMode="External"/><Relationship Id="rId898" Type="http://schemas.openxmlformats.org/officeDocument/2006/relationships/hyperlink" Target="http://eo/event/elec/wpe/show.asp?event_id=10395" TargetMode="External"/><Relationship Id="rId1041" Type="http://schemas.openxmlformats.org/officeDocument/2006/relationships/hyperlink" Target="https://sapmip.pge.com:50001/XMII/CM/PGE_ECAP_APP/PerformAction/ECAP.irpt?NotifNo=116976736" TargetMode="External"/><Relationship Id="rId1083" Type="http://schemas.openxmlformats.org/officeDocument/2006/relationships/hyperlink" Target="https://sapmip.pge.com:50001/XMII/CM/PGE_ECAP_APP/PerformAction/ECAP.irpt?NotifNo=117174372" TargetMode="External"/><Relationship Id="rId106" Type="http://schemas.openxmlformats.org/officeDocument/2006/relationships/hyperlink" Target="http://eo/event/elec/nwpe/show.asp?event_id=12264" TargetMode="External"/><Relationship Id="rId313" Type="http://schemas.openxmlformats.org/officeDocument/2006/relationships/hyperlink" Target="https://sapmip.pge.com:50001/XMII/CM/PGE_ECAP_APP/PerformAction/ECAP.irpt?NotifNo=000113134105" TargetMode="External"/><Relationship Id="rId495" Type="http://schemas.openxmlformats.org/officeDocument/2006/relationships/hyperlink" Target="https://sapmip.pge.com:50001/XMII/CM/PGE_ECAP_APP/PerformAction/ECAP.irpt?NotifNo=000114473045" TargetMode="External"/><Relationship Id="rId716" Type="http://schemas.openxmlformats.org/officeDocument/2006/relationships/hyperlink" Target="https://sapmip.pge.com:50001/XMII/CM/PGE_ECAP_APP/PerformAction/ECAP.irpt?NotifNo=115388550" TargetMode="External"/><Relationship Id="rId758" Type="http://schemas.openxmlformats.org/officeDocument/2006/relationships/hyperlink" Target="https://sapmip.pge.com:50001/XMII/CM/PGE_ECAP_APP/PerformAction/ECAP.irpt?NotifNo=115586461" TargetMode="External"/><Relationship Id="rId923" Type="http://schemas.openxmlformats.org/officeDocument/2006/relationships/hyperlink" Target="http://eo/event/elec/nwpe/show.asp?event_id=9896" TargetMode="External"/><Relationship Id="rId965" Type="http://schemas.openxmlformats.org/officeDocument/2006/relationships/hyperlink" Target="https://sapmip.pge.com:50001/XMII/CM/PGE_ECAP_APP/PerformAction/ECAP.irpt?NotifNo=000116322452" TargetMode="External"/><Relationship Id="rId10" Type="http://schemas.openxmlformats.org/officeDocument/2006/relationships/hyperlink" Target="http://eo/event/elec/nwpe/show.asp?event_id=11971" TargetMode="External"/><Relationship Id="rId52" Type="http://schemas.openxmlformats.org/officeDocument/2006/relationships/hyperlink" Target="http://eo/event/elec/nwpe/show.asp?event_id=12080" TargetMode="External"/><Relationship Id="rId94" Type="http://schemas.openxmlformats.org/officeDocument/2006/relationships/hyperlink" Target="http://eo/event/elec/nwpe/show.asp?event_id=12246" TargetMode="External"/><Relationship Id="rId148" Type="http://schemas.openxmlformats.org/officeDocument/2006/relationships/hyperlink" Target="http://eo/event/elec/nwpe/show.asp?event_id=12390" TargetMode="External"/><Relationship Id="rId355" Type="http://schemas.openxmlformats.org/officeDocument/2006/relationships/hyperlink" Target="https://sapmip.pge.com:50001/XMII/CM/PGE_ECAP_APP/PerformAction/ECAP.irpt?NotifNo=000113765461" TargetMode="External"/><Relationship Id="rId397" Type="http://schemas.openxmlformats.org/officeDocument/2006/relationships/hyperlink" Target="https://sapmip.pge.com:50001/XMII/CM/PGE_ECAP_APP/PerformAction/ECAP.irpt?NotifNo=000114147541" TargetMode="External"/><Relationship Id="rId520" Type="http://schemas.openxmlformats.org/officeDocument/2006/relationships/hyperlink" Target="https://sapmip.pge.com:50001/XMII/CM/PGE_ECAP_APP/PerformAction/ECAP.irpt?NotifNo=114542884" TargetMode="External"/><Relationship Id="rId562" Type="http://schemas.openxmlformats.org/officeDocument/2006/relationships/hyperlink" Target="https://sapmip.pge.com:50001/XMII/CM/PGE_ECAP_APP/PerformAction/ECAP.irpt?NotifNo=114710858" TargetMode="External"/><Relationship Id="rId618" Type="http://schemas.openxmlformats.org/officeDocument/2006/relationships/hyperlink" Target="https://sapmip.pge.com:50001/XMII/CM/PGE_ECAP_APP/PerformAction/ECAP.irpt?NotifNo=114817429" TargetMode="External"/><Relationship Id="rId825" Type="http://schemas.openxmlformats.org/officeDocument/2006/relationships/hyperlink" Target="http://eo/event/elec/nwpe/show.asp?event_id=10321" TargetMode="External"/><Relationship Id="rId215" Type="http://schemas.openxmlformats.org/officeDocument/2006/relationships/hyperlink" Target="https://sapmip.pge.com:50001/XMII/CM/PGE_ECAP_APP/PerformAction/ECAP.irpt?NotifNo=112757811" TargetMode="External"/><Relationship Id="rId257" Type="http://schemas.openxmlformats.org/officeDocument/2006/relationships/hyperlink" Target="https://sapmip.pge.com:50001/XMII/CM/PGE_ECAP_APP/PerformAction/ECAP.irpt?NotifNo=000112855879" TargetMode="External"/><Relationship Id="rId422" Type="http://schemas.openxmlformats.org/officeDocument/2006/relationships/hyperlink" Target="https://sapmip.pge.com:50001/XMII/CM/PGE_ECAP_APP/PerformAction/ECAP.irpt?NotifNo=114228740" TargetMode="External"/><Relationship Id="rId464" Type="http://schemas.openxmlformats.org/officeDocument/2006/relationships/hyperlink" Target="https://sapmip.pge.com:50001/XMII/CM/PGE_ECAP_APP/PerformAction/ECAP.irpt?NotifNo=114360598" TargetMode="External"/><Relationship Id="rId867" Type="http://schemas.openxmlformats.org/officeDocument/2006/relationships/hyperlink" Target="http://eo/event/elec/nwpe/show.asp?event_id=10661" TargetMode="External"/><Relationship Id="rId1010" Type="http://schemas.openxmlformats.org/officeDocument/2006/relationships/hyperlink" Target="https://sapmip.pge.com:50001/XMII/CM/PGE_ECAP_APP/PerformAction/ECAP.irpt?NotifNo=000116639062" TargetMode="External"/><Relationship Id="rId1052" Type="http://schemas.openxmlformats.org/officeDocument/2006/relationships/hyperlink" Target="https://sapmip.pge.com:50001/XMII/CM/PGE_ECAP_APP/PerformAction/ECAP.irpt?NotifNo=117061197" TargetMode="External"/><Relationship Id="rId1094" Type="http://schemas.openxmlformats.org/officeDocument/2006/relationships/hyperlink" Target="https://sapmip.pge.com:50001/XMII/CM/PGE_ECAP_APP/PerformAction/ECAP.irpt?NotifNo=117220005" TargetMode="External"/><Relationship Id="rId1108" Type="http://schemas.openxmlformats.org/officeDocument/2006/relationships/hyperlink" Target="https://sapmip.pge.com:50001/XMII/CM/PGE_ECAP_APP/PerformAction/ECAP.irpt?NotifNo=117290775" TargetMode="External"/><Relationship Id="rId299" Type="http://schemas.openxmlformats.org/officeDocument/2006/relationships/hyperlink" Target="https://sapmip.pge.com:50001/XMII/CM/PGE_ECAP_APP/PerformAction/ECAP.irpt?NotifNo=113129156" TargetMode="External"/><Relationship Id="rId727" Type="http://schemas.openxmlformats.org/officeDocument/2006/relationships/hyperlink" Target="https://sapmip.pge.com:50001/XMII/CM/PGE_ECAP_APP/PerformAction/ECAP.irpt?NotifNo=115421538" TargetMode="External"/><Relationship Id="rId934" Type="http://schemas.openxmlformats.org/officeDocument/2006/relationships/hyperlink" Target="https://sapmip.pge.com:50001/XMII/CM/PGE_ECAP_APP/PerformAction/ECAP.irpt?NotifNo=000115675907" TargetMode="External"/><Relationship Id="rId63" Type="http://schemas.openxmlformats.org/officeDocument/2006/relationships/hyperlink" Target="http://eo/event/elec/nwpe/show.asp?event_id=12122" TargetMode="External"/><Relationship Id="rId159" Type="http://schemas.openxmlformats.org/officeDocument/2006/relationships/hyperlink" Target="http://eo/event/elec/nwpe/show.asp?event_id=12454" TargetMode="External"/><Relationship Id="rId366" Type="http://schemas.openxmlformats.org/officeDocument/2006/relationships/hyperlink" Target="https://sapmip.pge.com:50001/XMII/CM/PGE_ECAP_APP/PerformAction/ECAP.irpt?NotifNo=000113794873" TargetMode="External"/><Relationship Id="rId573" Type="http://schemas.openxmlformats.org/officeDocument/2006/relationships/hyperlink" Target="https://sapmip.pge.com:50001/XMII/CM/PGE_ECAP_APP/PerformAction/ECAP.irpt?NotifNo=114746681" TargetMode="External"/><Relationship Id="rId780" Type="http://schemas.openxmlformats.org/officeDocument/2006/relationships/hyperlink" Target="http://eo/event/elec/wpe/show.asp?event_id=10858" TargetMode="External"/><Relationship Id="rId226" Type="http://schemas.openxmlformats.org/officeDocument/2006/relationships/hyperlink" Target="https://sapmip.pge.com:50001/XMII/CM/PGE_ECAP_APP/PerformAction/ECAP.irpt?NotifNo=112710152" TargetMode="External"/><Relationship Id="rId433" Type="http://schemas.openxmlformats.org/officeDocument/2006/relationships/hyperlink" Target="https://sapmip.pge.com:50001/XMII/CM/PGE_ECAP_APP/PerformAction/ECAP.irpt?NotifNo=114266622" TargetMode="External"/><Relationship Id="rId878" Type="http://schemas.openxmlformats.org/officeDocument/2006/relationships/hyperlink" Target="http://eo/event/elec/nwpe/show.asp?event_id=10580" TargetMode="External"/><Relationship Id="rId1063" Type="http://schemas.openxmlformats.org/officeDocument/2006/relationships/hyperlink" Target="https://sapmip.pge.com:50001/XMII/CM/PGE_ECAP_APP/PerformAction/ECAP.irpt?NotifNo=117095330" TargetMode="External"/><Relationship Id="rId640" Type="http://schemas.openxmlformats.org/officeDocument/2006/relationships/hyperlink" Target="https://sapmip.pge.com:50001/XMII/CM/PGE_ECAP_APP/PerformAction/ECAP.irpt?NotifNo=114891210" TargetMode="External"/><Relationship Id="rId738" Type="http://schemas.openxmlformats.org/officeDocument/2006/relationships/hyperlink" Target="https://sapmip.pge.com:50001/XMII/CM/PGE_ECAP_APP/PerformAction/ECAP.irpt?NotifNo=115504221" TargetMode="External"/><Relationship Id="rId945" Type="http://schemas.openxmlformats.org/officeDocument/2006/relationships/hyperlink" Target="https://sapmip.pge.com:50001/XMII/CM/PGE_ECAP_APP/PerformAction/ECAP.irpt?NotifNo=000115700436" TargetMode="External"/><Relationship Id="rId74" Type="http://schemas.openxmlformats.org/officeDocument/2006/relationships/hyperlink" Target="http://eo/event/elec/nwpe/show.asp?event_id=12163" TargetMode="External"/><Relationship Id="rId377" Type="http://schemas.openxmlformats.org/officeDocument/2006/relationships/hyperlink" Target="https://sapmip.pge.com:50001/XMII/CM/PGE_ECAP_APP/PerformAction/ECAP.irpt?NotifNo=113828647" TargetMode="External"/><Relationship Id="rId500" Type="http://schemas.openxmlformats.org/officeDocument/2006/relationships/hyperlink" Target="https://sapmip.pge.com:50001/XMII/CM/PGE_ECAP_APP/PerformAction/ECAP.irpt?NotifNo=000114480878" TargetMode="External"/><Relationship Id="rId584" Type="http://schemas.openxmlformats.org/officeDocument/2006/relationships/hyperlink" Target="https://sapmip.pge.com:50001/XMII/CM/PGE_ECAP_APP/PerformAction/ECAP.irpt?NotifNo=114752217" TargetMode="External"/><Relationship Id="rId805" Type="http://schemas.openxmlformats.org/officeDocument/2006/relationships/hyperlink" Target="http://eo/event/elec/nwpe/show.asp?event_id=10583" TargetMode="External"/><Relationship Id="rId1130" Type="http://schemas.openxmlformats.org/officeDocument/2006/relationships/printerSettings" Target="../printerSettings/printerSettings1.bin"/><Relationship Id="rId5" Type="http://schemas.openxmlformats.org/officeDocument/2006/relationships/hyperlink" Target="http://eo/event/elec/nwpe/show.asp?event_id=11958" TargetMode="External"/><Relationship Id="rId237" Type="http://schemas.openxmlformats.org/officeDocument/2006/relationships/hyperlink" Target="https://sapmip.pge.com:50001/XMII/CM/PGE_ECAP_APP/PerformAction/ECAP.irpt?NotifNo=000112804734" TargetMode="External"/><Relationship Id="rId791" Type="http://schemas.openxmlformats.org/officeDocument/2006/relationships/hyperlink" Target="http://eo/event/elec/nwpe/show.asp?event_id=10873" TargetMode="External"/><Relationship Id="rId889" Type="http://schemas.openxmlformats.org/officeDocument/2006/relationships/hyperlink" Target="http://eo/event/elec/nwpe/show.asp?event_id=10437" TargetMode="External"/><Relationship Id="rId1074" Type="http://schemas.openxmlformats.org/officeDocument/2006/relationships/hyperlink" Target="https://sapmip.pge.com:50001/XMII/CM/PGE_ECAP_APP/PerformAction/ECAP.irpt?NotifNo=117117571" TargetMode="External"/><Relationship Id="rId444" Type="http://schemas.openxmlformats.org/officeDocument/2006/relationships/hyperlink" Target="https://sapmip.pge.com:50001/XMII/CM/PGE_ECAP_APP/PerformAction/ECAP.irpt?NotifNo=114302480" TargetMode="External"/><Relationship Id="rId651" Type="http://schemas.openxmlformats.org/officeDocument/2006/relationships/hyperlink" Target="https://sapmip.pge.com:50001/XMII/CM/PGE_ECAP_APP/PerformAction/ECAP.irpt?NotifNo=114958476" TargetMode="External"/><Relationship Id="rId749" Type="http://schemas.openxmlformats.org/officeDocument/2006/relationships/hyperlink" Target="https://sapmip.pge.com:50001/XMII/CM/PGE_ECAP_APP/PerformAction/ECAP.irpt?NotifNo=115508604" TargetMode="External"/><Relationship Id="rId290" Type="http://schemas.openxmlformats.org/officeDocument/2006/relationships/hyperlink" Target="https://sapmip.pge.com:50001/XMII/CM/PGE_ECAP_APP/PerformAction/ECAP.irpt?NotifNo=113068555" TargetMode="External"/><Relationship Id="rId304" Type="http://schemas.openxmlformats.org/officeDocument/2006/relationships/hyperlink" Target="https://sapmip.pge.com:50001/XMII/CM/PGE_ECAP_APP/PerformAction/ECAP.irpt?NotifNo=000113100451" TargetMode="External"/><Relationship Id="rId388" Type="http://schemas.openxmlformats.org/officeDocument/2006/relationships/hyperlink" Target="http://sapmipdb1.comp.pge.com:50000/XMII/CM/PGE_ECAP_APP/PerformAction/ECAP.irpt?NotifNo=114120620" TargetMode="External"/><Relationship Id="rId511" Type="http://schemas.openxmlformats.org/officeDocument/2006/relationships/hyperlink" Target="https://sapmip.pge.com:50001/XMII/CM/PGE_ECAP_APP/PerformAction/ECAP.irpt?NotifNo=114515976" TargetMode="External"/><Relationship Id="rId609" Type="http://schemas.openxmlformats.org/officeDocument/2006/relationships/hyperlink" Target="https://sapmip.pge.com:50001/XMII/CM/PGE_ECAP_APP/PerformAction/ECAP.irpt?NotifNo=114788937" TargetMode="External"/><Relationship Id="rId956" Type="http://schemas.openxmlformats.org/officeDocument/2006/relationships/hyperlink" Target="https://sapmip.pge.com:50001/XMII/CM/PGE_ECAP_APP/PerformAction/ECAP.irpt?NotifNo=000115763716" TargetMode="External"/><Relationship Id="rId85" Type="http://schemas.openxmlformats.org/officeDocument/2006/relationships/hyperlink" Target="http://eo/event/elec/nwpe/show.asp?event_id=12207" TargetMode="External"/><Relationship Id="rId150" Type="http://schemas.openxmlformats.org/officeDocument/2006/relationships/hyperlink" Target="http://eo/event/elec/nwpe/show.asp?event_id=12404" TargetMode="External"/><Relationship Id="rId595" Type="http://schemas.openxmlformats.org/officeDocument/2006/relationships/hyperlink" Target="https://sapmip.pge.com:50001/XMII/CM/PGE_ECAP_APP/PerformAction/ECAP.irpt?NotifNo=114756898" TargetMode="External"/><Relationship Id="rId816" Type="http://schemas.openxmlformats.org/officeDocument/2006/relationships/hyperlink" Target="http://eo/event/elec/nwpe/show.asp?event_id=10518" TargetMode="External"/><Relationship Id="rId1001" Type="http://schemas.openxmlformats.org/officeDocument/2006/relationships/hyperlink" Target="https://sapmip.pge.com:50001/XMII/CM/PGE_ECAP_APP/PerformAction/ECAP.irpt?NotifNo=000116608182" TargetMode="External"/><Relationship Id="rId248" Type="http://schemas.openxmlformats.org/officeDocument/2006/relationships/hyperlink" Target="https://sapmip.pge.com:50001/XMII/CM/PGE_ECAP_APP/PerformAction/ECAP.irpt?NotifNo=112843047" TargetMode="External"/><Relationship Id="rId455" Type="http://schemas.openxmlformats.org/officeDocument/2006/relationships/hyperlink" Target="https://sapmip.pge.com:50001/XMII/CM/PGE_ECAP_APP/PerformAction/ECAP.irpt?NotifNo=114326154" TargetMode="External"/><Relationship Id="rId662" Type="http://schemas.openxmlformats.org/officeDocument/2006/relationships/hyperlink" Target="https://sapmip.pge.com:50001/XMII/CM/PGE_ECAP_APP/PerformAction/ECAP.irpt?NotifNo=114994083" TargetMode="External"/><Relationship Id="rId1085" Type="http://schemas.openxmlformats.org/officeDocument/2006/relationships/hyperlink" Target="https://sapmip.pge.com:50001/XMII/CM/PGE_ECAP_APP/PerformAction/ECAP.irpt?NotifNo=117182408" TargetMode="External"/><Relationship Id="rId12" Type="http://schemas.openxmlformats.org/officeDocument/2006/relationships/hyperlink" Target="http://eo/event/elec/nwpe/show.asp?event_id=11971" TargetMode="External"/><Relationship Id="rId108" Type="http://schemas.openxmlformats.org/officeDocument/2006/relationships/hyperlink" Target="http://eo/event/elec/nwpe/show.asp?event_id=12264" TargetMode="External"/><Relationship Id="rId315" Type="http://schemas.openxmlformats.org/officeDocument/2006/relationships/hyperlink" Target="https://sapmip.pge.com:50001/XMII/CM/PGE_ECAP_APP/PerformAction/ECAP.irpt?NotifNo=113216864" TargetMode="External"/><Relationship Id="rId522" Type="http://schemas.openxmlformats.org/officeDocument/2006/relationships/hyperlink" Target="https://sapmip.pge.com:50001/XMII/CM/PGE_ECAP_APP/PerformAction/ECAP.irpt?NotifNo=114546645" TargetMode="External"/><Relationship Id="rId967" Type="http://schemas.openxmlformats.org/officeDocument/2006/relationships/hyperlink" Target="https://sapmip.pge.com:50001/XMII/CM/PGE_ECAP_APP/PerformAction/ECAP.irpt?NotifNo=000116322452" TargetMode="External"/><Relationship Id="rId96" Type="http://schemas.openxmlformats.org/officeDocument/2006/relationships/hyperlink" Target="http://eo/event/elec/nwpe/show.asp?event_id=12272" TargetMode="External"/><Relationship Id="rId161" Type="http://schemas.openxmlformats.org/officeDocument/2006/relationships/hyperlink" Target="http://eo/event/elec/nwpe/show.asp?event_id=12419" TargetMode="External"/><Relationship Id="rId399" Type="http://schemas.openxmlformats.org/officeDocument/2006/relationships/hyperlink" Target="https://sapmip.pge.com:50001/XMII/CM/PGE_ECAP_APP/PerformAction/ECAP.irpt?NotifNo=114155063" TargetMode="External"/><Relationship Id="rId827" Type="http://schemas.openxmlformats.org/officeDocument/2006/relationships/hyperlink" Target="http://eo/event/elec/nwpe/show.asp?event_id=10292" TargetMode="External"/><Relationship Id="rId1012" Type="http://schemas.openxmlformats.org/officeDocument/2006/relationships/hyperlink" Target="https://sapmip.pge.com:50001/XMII/CM/PGE_ECAP_APP/PerformAction/ECAP.irpt?NotifNo=000116626702" TargetMode="External"/><Relationship Id="rId259" Type="http://schemas.openxmlformats.org/officeDocument/2006/relationships/hyperlink" Target="https://sapmip.pge.com:50001/XMII/CM/PGE_ECAP_APP/PerformAction/ECAP.irpt?NotifNo=112865266" TargetMode="External"/><Relationship Id="rId466" Type="http://schemas.openxmlformats.org/officeDocument/2006/relationships/hyperlink" Target="https://sapmip.pge.com:50001/XMII/CM/PGE_ECAP_APP/PerformAction/ECAP.irpt?NotifNo=114358183" TargetMode="External"/><Relationship Id="rId673" Type="http://schemas.openxmlformats.org/officeDocument/2006/relationships/hyperlink" Target="https://sapmip.pge.com:50001/XMII/CM/PGE_ECAP_APP/PerformAction/ECAP.irpt?NotifNo=115012046" TargetMode="External"/><Relationship Id="rId880" Type="http://schemas.openxmlformats.org/officeDocument/2006/relationships/hyperlink" Target="http://eo/event/elec/nwpe/show.asp?event_id=10575" TargetMode="External"/><Relationship Id="rId1096" Type="http://schemas.openxmlformats.org/officeDocument/2006/relationships/hyperlink" Target="https://sapmip.pge.com:50001/XMII/CM/PGE_ECAP_APP/PerformAction/ECAP.irpt?NotifNo=117220005" TargetMode="External"/><Relationship Id="rId23" Type="http://schemas.openxmlformats.org/officeDocument/2006/relationships/hyperlink" Target="http://eo/event/elec/nwpe/show.asp?event_id=11973" TargetMode="External"/><Relationship Id="rId119" Type="http://schemas.openxmlformats.org/officeDocument/2006/relationships/hyperlink" Target="http://eo/event/elec/nwpe/show.asp?event_id=12264" TargetMode="External"/><Relationship Id="rId326" Type="http://schemas.openxmlformats.org/officeDocument/2006/relationships/hyperlink" Target="https://sapmip.pge.com:50001/XMII/CM/PGE_ECAP_APP/PerformAction/ECAP.irpt?NotifNo=113259042" TargetMode="External"/><Relationship Id="rId533" Type="http://schemas.openxmlformats.org/officeDocument/2006/relationships/hyperlink" Target="https://sapmip.pge.com:50001/XMII/CM/PGE_ECAP_APP/PerformAction/ECAP.irpt?NotifNo=114620727" TargetMode="External"/><Relationship Id="rId978" Type="http://schemas.openxmlformats.org/officeDocument/2006/relationships/hyperlink" Target="https://sapmip.pge.com:50001/XMII/CM/PGE_ECAP_APP/PerformAction/ECAP.irpt?NotifNo=000116487886" TargetMode="External"/><Relationship Id="rId740" Type="http://schemas.openxmlformats.org/officeDocument/2006/relationships/hyperlink" Target="https://sapmip.pge.com:50001/XMII/CM/PGE_ECAP_APP/PerformAction/ECAP.irpt?NotifNo=115508880" TargetMode="External"/><Relationship Id="rId838" Type="http://schemas.openxmlformats.org/officeDocument/2006/relationships/hyperlink" Target="http://eo/event/elec/nwpe/show.asp?event_id=10086" TargetMode="External"/><Relationship Id="rId1023" Type="http://schemas.openxmlformats.org/officeDocument/2006/relationships/hyperlink" Target="https://sapmip.pge.com:50001/XMII/CM/PGE_ECAP_APP/PerformAction/ECAP.irpt?NotifNo=116757964" TargetMode="External"/><Relationship Id="rId172" Type="http://schemas.openxmlformats.org/officeDocument/2006/relationships/hyperlink" Target="http://eo/event/elec/nwpe/show.asp?event_id=12515" TargetMode="External"/><Relationship Id="rId477" Type="http://schemas.openxmlformats.org/officeDocument/2006/relationships/hyperlink" Target="https://sapmip.pge.com:50001/XMII/CM/PGE_ECAP_APP/PerformAction/ECAP.irpt?NotifNo=114409206" TargetMode="External"/><Relationship Id="rId600" Type="http://schemas.openxmlformats.org/officeDocument/2006/relationships/hyperlink" Target="https://sapmip.pge.com:50001/XMII/CM/PGE_ECAP_APP/PerformAction/ECAP.irpt?NotifNo=114772508" TargetMode="External"/><Relationship Id="rId684" Type="http://schemas.openxmlformats.org/officeDocument/2006/relationships/hyperlink" Target="https://sapmip.pge.com:50001/XMII/CM/PGE_ECAP_APP/PerformAction/ECAP.irpt?NotifNo=115024347" TargetMode="External"/><Relationship Id="rId337" Type="http://schemas.openxmlformats.org/officeDocument/2006/relationships/hyperlink" Target="https://sapmip.pge.com:50001/XMII/CM/PGE_ECAP_APP/PerformAction/ECAP.irpt?NotifNo=113612610" TargetMode="External"/><Relationship Id="rId891" Type="http://schemas.openxmlformats.org/officeDocument/2006/relationships/hyperlink" Target="http://eo/event/elec/nwpe/show.asp?event_id=10438" TargetMode="External"/><Relationship Id="rId905" Type="http://schemas.openxmlformats.org/officeDocument/2006/relationships/hyperlink" Target="http://eo/event/elec/nwpe/show.asp?event_id=10308" TargetMode="External"/><Relationship Id="rId989" Type="http://schemas.openxmlformats.org/officeDocument/2006/relationships/hyperlink" Target="https://sapmip.pge.com:50001/XMII/CM/PGE_ECAP_APP/PerformAction/ECAP.irpt?NotifNo=000116493691" TargetMode="External"/><Relationship Id="rId34" Type="http://schemas.openxmlformats.org/officeDocument/2006/relationships/hyperlink" Target="http://eo/event/elec/nwpe/show.asp?event_id=12026" TargetMode="External"/><Relationship Id="rId544" Type="http://schemas.openxmlformats.org/officeDocument/2006/relationships/hyperlink" Target="https://sapmip.pge.com:50001/XMII/CM/PGE_ECAP_APP/PerformAction/ECAP.irpt?NotifNo=114620848" TargetMode="External"/><Relationship Id="rId751" Type="http://schemas.openxmlformats.org/officeDocument/2006/relationships/hyperlink" Target="https://sapmip.pge.com:50001/XMII/CM/PGE_ECAP_APP/PerformAction/ECAP.irpt?NotifNo=115508604" TargetMode="External"/><Relationship Id="rId849" Type="http://schemas.openxmlformats.org/officeDocument/2006/relationships/hyperlink" Target="http://eo/event/elec/nwpe/show.asp?event_id=10891" TargetMode="External"/><Relationship Id="rId183" Type="http://schemas.openxmlformats.org/officeDocument/2006/relationships/hyperlink" Target="http://eo/event/elec/nwpe/show.asp?event_id=12549" TargetMode="External"/><Relationship Id="rId390" Type="http://schemas.openxmlformats.org/officeDocument/2006/relationships/hyperlink" Target="http://sapmipdb1.comp.pge.com:50000/XMII/CM/PGE_ECAP_APP/PerformAction/ECAP.irpt?NotifNo=114131251" TargetMode="External"/><Relationship Id="rId404" Type="http://schemas.openxmlformats.org/officeDocument/2006/relationships/hyperlink" Target="https://sapmip.pge.com:50001/XMII/CM/PGE_ECAP_APP/PerformAction/ECAP.irpt?NotifNo=000114176020" TargetMode="External"/><Relationship Id="rId611" Type="http://schemas.openxmlformats.org/officeDocument/2006/relationships/hyperlink" Target="https://sapmip.pge.com:50001/XMII/CM/PGE_ECAP_APP/PerformAction/ECAP.irpt?NotifNo=114791705" TargetMode="External"/><Relationship Id="rId1034" Type="http://schemas.openxmlformats.org/officeDocument/2006/relationships/hyperlink" Target="http://www/ecco/clearance/tafw.asp?ID=T19-001772" TargetMode="External"/><Relationship Id="rId250" Type="http://schemas.openxmlformats.org/officeDocument/2006/relationships/hyperlink" Target="https://sapmip.pge.com:50001/XMII/CM/PGE_ECAP_APP/PerformAction/ECAP.irpt?NotifNo=112843361" TargetMode="External"/><Relationship Id="rId488" Type="http://schemas.openxmlformats.org/officeDocument/2006/relationships/hyperlink" Target="https://sapmip.pge.com:50001/XMII/CM/PGE_ECAP_APP/PerformAction/ECAP.irpt?NotifNo=114459136" TargetMode="External"/><Relationship Id="rId695" Type="http://schemas.openxmlformats.org/officeDocument/2006/relationships/hyperlink" Target="https://sapmip.pge.com:50001/XMII/CM/PGE_ECAP_APP/PerformAction/ECAP.irpt?NotifNo=115077768" TargetMode="External"/><Relationship Id="rId709" Type="http://schemas.openxmlformats.org/officeDocument/2006/relationships/hyperlink" Target="https://sapmip.pge.com:50001/XMII/CM/PGE_ECAP_APP/PerformAction/ECAP.irpt?NotifNo=115348002" TargetMode="External"/><Relationship Id="rId916" Type="http://schemas.openxmlformats.org/officeDocument/2006/relationships/hyperlink" Target="http://eo/event/elec/wpe/show.asp?event_id=9956" TargetMode="External"/><Relationship Id="rId1101" Type="http://schemas.openxmlformats.org/officeDocument/2006/relationships/hyperlink" Target="https://sapmip.pge.com:50001/XMII/CM/PGE_ECAP_APP/PerformAction/ECAP.irpt?NotifNo=117247425" TargetMode="External"/><Relationship Id="rId45" Type="http://schemas.openxmlformats.org/officeDocument/2006/relationships/hyperlink" Target="http://eo/event/elec/nwpe/show.asp?event_id=12056" TargetMode="External"/><Relationship Id="rId110" Type="http://schemas.openxmlformats.org/officeDocument/2006/relationships/hyperlink" Target="http://eo/event/elec/nwpe/show.asp?event_id=12264" TargetMode="External"/><Relationship Id="rId348" Type="http://schemas.openxmlformats.org/officeDocument/2006/relationships/hyperlink" Target="https://sapmip.pge.com:50001/XMII/CM/PGE_ECAP_APP/PerformAction/ECAP.irpt?NotifNo=113740487" TargetMode="External"/><Relationship Id="rId555" Type="http://schemas.openxmlformats.org/officeDocument/2006/relationships/hyperlink" Target="https://sapmip.pge.com:50001/XMII/CM/PGE_ECAP_APP/PerformAction/ECAP.irpt?NotifNo=114662714" TargetMode="External"/><Relationship Id="rId762" Type="http://schemas.openxmlformats.org/officeDocument/2006/relationships/hyperlink" Target="https://sapmip.pge.com:50001/XMII/CM/PGE_ECAP_APP/PerformAction/ECAP.irpt?NotifNo=115545681" TargetMode="External"/><Relationship Id="rId194" Type="http://schemas.openxmlformats.org/officeDocument/2006/relationships/hyperlink" Target="http://eo/event/elec/nwpe/show.asp?event_id=12556" TargetMode="External"/><Relationship Id="rId208" Type="http://schemas.openxmlformats.org/officeDocument/2006/relationships/hyperlink" Target="https://sapmip.pge.com:50001/XMII/CM/PGE_ECAP_APP/PerformAction/ECAP.irpt?NotifNo=000112637409" TargetMode="External"/><Relationship Id="rId415" Type="http://schemas.openxmlformats.org/officeDocument/2006/relationships/hyperlink" Target="https://sapmip.pge.com:50001/XMII/CM/PGE_ECAP_APP/PerformAction/ECAP.irpt?NotifNo=114176309" TargetMode="External"/><Relationship Id="rId622" Type="http://schemas.openxmlformats.org/officeDocument/2006/relationships/hyperlink" Target="https://sapmip.pge.com:50001/XMII/CM/PGE_ECAP_APP/PerformAction/ECAP.irpt?NotifNo=114847530" TargetMode="External"/><Relationship Id="rId1045" Type="http://schemas.openxmlformats.org/officeDocument/2006/relationships/hyperlink" Target="https://sapmip.pge.com:50001/XMII/CM/PGE_ECAP_APP/PerformAction/ECAP.irpt?NotifNo=117003823" TargetMode="External"/><Relationship Id="rId261" Type="http://schemas.openxmlformats.org/officeDocument/2006/relationships/hyperlink" Target="https://sapmip.pge.com:50001/XMII/CM/PGE_ECAP_APP/PerformAction/ECAP.irpt?NotifNo=112873086" TargetMode="External"/><Relationship Id="rId499" Type="http://schemas.openxmlformats.org/officeDocument/2006/relationships/hyperlink" Target="https://sapmip.pge.com:50001/XMII/CM/PGE_ECAP_APP/PerformAction/ECAP.irpt?NotifNo=000114481018" TargetMode="External"/><Relationship Id="rId927" Type="http://schemas.openxmlformats.org/officeDocument/2006/relationships/hyperlink" Target="https://sapmip.pge.com:50001/XMII/CM/PGE_ECAP_APP/PerformAction/ECAP.irpt?NotifNo=000115637465" TargetMode="External"/><Relationship Id="rId1112" Type="http://schemas.openxmlformats.org/officeDocument/2006/relationships/hyperlink" Target="https://sapmip.pge.com:50001/XMII/CM/PGE_ECAP_APP/PerformAction/ECAP.irpt?NotifNo=117290775" TargetMode="External"/><Relationship Id="rId56" Type="http://schemas.openxmlformats.org/officeDocument/2006/relationships/hyperlink" Target="http://eo/event/elec/nwpe/show.asp?event_id=12081" TargetMode="External"/><Relationship Id="rId359" Type="http://schemas.openxmlformats.org/officeDocument/2006/relationships/hyperlink" Target="https://sapmip.pge.com:50001/XMII/CM/PGE_ECAP_APP/PerformAction/ECAP.irpt?NotifNo=113788427" TargetMode="External"/><Relationship Id="rId566" Type="http://schemas.openxmlformats.org/officeDocument/2006/relationships/hyperlink" Target="https://sapmip.pge.com:50001/XMII/CM/PGE_ECAP_APP/PerformAction/ECAP.irpt?NotifNo=114725202" TargetMode="External"/><Relationship Id="rId773" Type="http://schemas.openxmlformats.org/officeDocument/2006/relationships/hyperlink" Target="http://eo/event/elec/nwpe/show.asp?event_id=10920" TargetMode="External"/><Relationship Id="rId121" Type="http://schemas.openxmlformats.org/officeDocument/2006/relationships/hyperlink" Target="http://eo/event/elec/nwpe/show.asp?event_id=12285" TargetMode="External"/><Relationship Id="rId219" Type="http://schemas.openxmlformats.org/officeDocument/2006/relationships/hyperlink" Target="https://sapmip.pge.com:50001/XMII/CM/PGE_ECAP_APP/PerformAction/ECAP.irpt?NotifNo=000112760898" TargetMode="External"/><Relationship Id="rId426" Type="http://schemas.openxmlformats.org/officeDocument/2006/relationships/hyperlink" Target="https://sapmip.pge.com:50001/XMII/CM/PGE_ECAP_APP/PerformAction/ECAP.irpt?NotifNo=114243227" TargetMode="External"/><Relationship Id="rId633" Type="http://schemas.openxmlformats.org/officeDocument/2006/relationships/hyperlink" Target="https://sapmip.pge.com:50001/XMII/CM/PGE_ECAP_APP/PerformAction/ECAP.irpt?NotifNo=114867571" TargetMode="External"/><Relationship Id="rId980" Type="http://schemas.openxmlformats.org/officeDocument/2006/relationships/hyperlink" Target="https://sapmip.pge.com:50001/XMII/CM/PGE_ECAP_APP/PerformAction/ECAP.irpt?NotifNo=000116487886" TargetMode="External"/><Relationship Id="rId1056" Type="http://schemas.openxmlformats.org/officeDocument/2006/relationships/hyperlink" Target="https://sapmip.pge.com:50001/XMII/CM/PGE_ECAP_APP/PerformAction/ECAP.irpt?NotifNo=117081739" TargetMode="External"/><Relationship Id="rId840" Type="http://schemas.openxmlformats.org/officeDocument/2006/relationships/hyperlink" Target="http://eo/event/elec/nwpe/show.asp?event_id=10892" TargetMode="External"/><Relationship Id="rId938" Type="http://schemas.openxmlformats.org/officeDocument/2006/relationships/hyperlink" Target="https://sapmip.pge.com:50001/XMII/CM/PGE_ECAP_APP/PerformAction/ECAP.irpt?NotifNo=000115675959" TargetMode="External"/><Relationship Id="rId67" Type="http://schemas.openxmlformats.org/officeDocument/2006/relationships/hyperlink" Target="http://eo/event/elec/nwpe/show.asp?event_id=12130" TargetMode="External"/><Relationship Id="rId272" Type="http://schemas.openxmlformats.org/officeDocument/2006/relationships/hyperlink" Target="https://sapmip.pge.com:50001/XMII/CM/PGE_ECAP_APP/PerformAction/ECAP.irpt?NotifNo=112952771" TargetMode="External"/><Relationship Id="rId577" Type="http://schemas.openxmlformats.org/officeDocument/2006/relationships/hyperlink" Target="https://sapmip.pge.com:50001/XMII/CM/PGE_ECAP_APP/PerformAction/ECAP.irpt?NotifNo=114752223" TargetMode="External"/><Relationship Id="rId700" Type="http://schemas.openxmlformats.org/officeDocument/2006/relationships/hyperlink" Target="https://sapmip.pge.com:50001/XMII/CM/PGE_ECAP_APP/PerformAction/ECAP.irpt?NotifNo=115096174" TargetMode="External"/><Relationship Id="rId1123" Type="http://schemas.openxmlformats.org/officeDocument/2006/relationships/hyperlink" Target="https://sapmip.pge.com:50001/XMII/CM/PGE_ECAP_APP/PerformAction/ECAP.irpt?NotifNo=117341195" TargetMode="External"/><Relationship Id="rId132" Type="http://schemas.openxmlformats.org/officeDocument/2006/relationships/hyperlink" Target="http://eo/event/elec/nwpe/show.asp?event_id=12297" TargetMode="External"/><Relationship Id="rId784" Type="http://schemas.openxmlformats.org/officeDocument/2006/relationships/hyperlink" Target="http://eo/event/elec/nwpe/show.asp?event_id=10895" TargetMode="External"/><Relationship Id="rId991" Type="http://schemas.openxmlformats.org/officeDocument/2006/relationships/hyperlink" Target="https://sapmip.pge.com:50001/XMII/CM/PGE_ECAP_APP/PerformAction/ECAP.irpt?NotifNo=00011686890" TargetMode="External"/><Relationship Id="rId1067" Type="http://schemas.openxmlformats.org/officeDocument/2006/relationships/hyperlink" Target="https://sapmip.pge.com:50001/XMII/CM/PGE_ECAP_APP/PerformAction/ECAP.irpt?NotifNo=117099249" TargetMode="External"/><Relationship Id="rId437" Type="http://schemas.openxmlformats.org/officeDocument/2006/relationships/hyperlink" Target="https://sapmip.pge.com:50001/XMII/CM/PGE_ECAP_APP/PerformAction/ECAP.irpt?NotifNo=114288798" TargetMode="External"/><Relationship Id="rId644" Type="http://schemas.openxmlformats.org/officeDocument/2006/relationships/hyperlink" Target="https://sapmip.pge.com:50001/XMII/CM/PGE_ECAP_APP/PerformAction/ECAP.irpt?NotifNo=114925794" TargetMode="External"/><Relationship Id="rId851" Type="http://schemas.openxmlformats.org/officeDocument/2006/relationships/hyperlink" Target="http://eo/event/elec/nwpe/show.asp?event_id=10903" TargetMode="External"/><Relationship Id="rId283" Type="http://schemas.openxmlformats.org/officeDocument/2006/relationships/hyperlink" Target="https://sapmip.pge.com:50001/XMII/CM/PGE_ECAP_APP/PerformAction/ECAP.irpt?NotifNo=113027881" TargetMode="External"/><Relationship Id="rId490" Type="http://schemas.openxmlformats.org/officeDocument/2006/relationships/hyperlink" Target="https://sapmip.pge.com:50001/XMII/CM/PGE_ECAP_APP/PerformAction/ECAP.irpt?NotifNo=114466399" TargetMode="External"/><Relationship Id="rId504" Type="http://schemas.openxmlformats.org/officeDocument/2006/relationships/hyperlink" Target="https://sapmip.pge.com:50001/XMII/CM/PGE_ECAP_APP/PerformAction/ECAP.irpt?NotifNo=114515153" TargetMode="External"/><Relationship Id="rId711" Type="http://schemas.openxmlformats.org/officeDocument/2006/relationships/hyperlink" Target="https://sapmip.pge.com:50001/XMII/CM/PGE_ECAP_APP/PerformAction/ECAP.irpt?NotifNo=115348002" TargetMode="External"/><Relationship Id="rId949" Type="http://schemas.openxmlformats.org/officeDocument/2006/relationships/hyperlink" Target="https://sapmip.pge.com:50001/XMII/CM/PGE_ECAP_APP/PerformAction/ECAP.irpt?NotifNo=000115709155" TargetMode="External"/><Relationship Id="rId78" Type="http://schemas.openxmlformats.org/officeDocument/2006/relationships/hyperlink" Target="http://eo/event/elec/nwpe/show.asp?event_id=12175" TargetMode="External"/><Relationship Id="rId143" Type="http://schemas.openxmlformats.org/officeDocument/2006/relationships/hyperlink" Target="http://eo/event/elec/nwpe/show.asp?event_id=12363" TargetMode="External"/><Relationship Id="rId350" Type="http://schemas.openxmlformats.org/officeDocument/2006/relationships/hyperlink" Target="https://sapmip.pge.com:50001/XMII/CM/PGE_ECAP_APP/PerformAction/ECAP.irpt?NotifNo=113754176" TargetMode="External"/><Relationship Id="rId588" Type="http://schemas.openxmlformats.org/officeDocument/2006/relationships/hyperlink" Target="https://sapmip.pge.com:50001/XMII/CM/PGE_ECAP_APP/PerformAction/ECAP.irpt?NotifNo=114752217" TargetMode="External"/><Relationship Id="rId795" Type="http://schemas.openxmlformats.org/officeDocument/2006/relationships/hyperlink" Target="http://eo/event/elec/nwpe/show.asp?event_id=10813" TargetMode="External"/><Relationship Id="rId809" Type="http://schemas.openxmlformats.org/officeDocument/2006/relationships/hyperlink" Target="http://eo/event/elec/nwpe/show.asp?event_id=10544" TargetMode="External"/><Relationship Id="rId9" Type="http://schemas.openxmlformats.org/officeDocument/2006/relationships/hyperlink" Target="http://eo/event/elec/nwpe/show.asp?event_id=11971" TargetMode="External"/><Relationship Id="rId210" Type="http://schemas.openxmlformats.org/officeDocument/2006/relationships/hyperlink" Target="https://sapmip.pge.com:50001/XMII/CM/PGE_ECAP_APP/PerformAction/ECAP.irpt?NotifNo=112674044" TargetMode="External"/><Relationship Id="rId448" Type="http://schemas.openxmlformats.org/officeDocument/2006/relationships/hyperlink" Target="http://eo/event/elec/nwpe/show.asp?event_id=12351" TargetMode="External"/><Relationship Id="rId655" Type="http://schemas.openxmlformats.org/officeDocument/2006/relationships/hyperlink" Target="https://sapmip.pge.com:50001/XMII/CM/PGE_ECAP_APP/PerformAction/ECAP.irpt?NotifNo=114976640" TargetMode="External"/><Relationship Id="rId862" Type="http://schemas.openxmlformats.org/officeDocument/2006/relationships/hyperlink" Target="http://eo/event/elec/nwpe/show.asp?event_id=10799" TargetMode="External"/><Relationship Id="rId1078" Type="http://schemas.openxmlformats.org/officeDocument/2006/relationships/hyperlink" Target="https://sapmip.pge.com:50001/XMII/CM/PGE_ECAP_APP/PerformAction/ECAP.irpt?NotifNo=117164016" TargetMode="External"/><Relationship Id="rId294" Type="http://schemas.openxmlformats.org/officeDocument/2006/relationships/hyperlink" Target="https://sapmip.pge.com:50001/XMII/CM/PGE_ECAP_APP/PerformAction/ECAP.irpt?NotifNo=113084690" TargetMode="External"/><Relationship Id="rId308" Type="http://schemas.openxmlformats.org/officeDocument/2006/relationships/hyperlink" Target="https://sapmip.pge.com:50001/XMII/CM/PGE_ECAP_APP/PerformAction/ECAP.irpt?NotifNo=113167384" TargetMode="External"/><Relationship Id="rId515" Type="http://schemas.openxmlformats.org/officeDocument/2006/relationships/hyperlink" Target="https://sapmip.pge.com:50001/XMII/CM/PGE_ECAP_APP/PerformAction/ECAP.irpt?NotifNo=000114508886" TargetMode="External"/><Relationship Id="rId722" Type="http://schemas.openxmlformats.org/officeDocument/2006/relationships/hyperlink" Target="https://sapmip.pge.com:50001/XMII/CM/PGE_ECAP_APP/PerformAction/ECAP.irpt?NotifNo=115408535" TargetMode="External"/><Relationship Id="rId89" Type="http://schemas.openxmlformats.org/officeDocument/2006/relationships/hyperlink" Target="http://eo/event/elec/nwpe/show.asp?event_id=12236" TargetMode="External"/><Relationship Id="rId154" Type="http://schemas.openxmlformats.org/officeDocument/2006/relationships/hyperlink" Target="http://eo/event/elec/nwpe/show.asp?event_id=12416" TargetMode="External"/><Relationship Id="rId361" Type="http://schemas.openxmlformats.org/officeDocument/2006/relationships/hyperlink" Target="https://sapmip.pge.com:50001/XMII/CM/PGE_ECAP_APP/PerformAction/ECAP.irpt?NotifNo=113777136" TargetMode="External"/><Relationship Id="rId599" Type="http://schemas.openxmlformats.org/officeDocument/2006/relationships/hyperlink" Target="https://sapmip.pge.com:50001/XMII/CM/PGE_ECAP_APP/PerformAction/ECAP.irpt?NotifNo=114761940" TargetMode="External"/><Relationship Id="rId1005" Type="http://schemas.openxmlformats.org/officeDocument/2006/relationships/hyperlink" Target="https://sapmip.pge.com:50001/XMII/CM/PGE_ECAP_APP/PerformAction/ECAP.irpt?NotifNo=000116622374" TargetMode="External"/><Relationship Id="rId459" Type="http://schemas.openxmlformats.org/officeDocument/2006/relationships/hyperlink" Target="https://sapmip.pge.com:50001/XMII/CM/PGE_ECAP_APP/PerformAction/ECAP.irpt?NotifNo=114340327" TargetMode="External"/><Relationship Id="rId666" Type="http://schemas.openxmlformats.org/officeDocument/2006/relationships/hyperlink" Target="https://sapmip.pge.com:50001/XMII/CM/PGE_ECAP_APP/PerformAction/ECAP.irpt?NotifNo=115007491" TargetMode="External"/><Relationship Id="rId873" Type="http://schemas.openxmlformats.org/officeDocument/2006/relationships/hyperlink" Target="http://eo/event/elec/nwpe/show.asp?event_id=10660" TargetMode="External"/><Relationship Id="rId1089" Type="http://schemas.openxmlformats.org/officeDocument/2006/relationships/hyperlink" Target="https://sapmip.pge.com:50001/XMII/CM/PGE_ECAP_APP/PerformAction/ECAP.irpt?NotifNo=117195790" TargetMode="External"/><Relationship Id="rId16" Type="http://schemas.openxmlformats.org/officeDocument/2006/relationships/hyperlink" Target="http://eo/event/elec/nwpe/show.asp?event_id=11995" TargetMode="External"/><Relationship Id="rId221" Type="http://schemas.openxmlformats.org/officeDocument/2006/relationships/hyperlink" Target="https://sapmip.pge.com:50001/XMII/CM/PGE_ECAP_APP/PerformAction/ECAP.irpt?NotifNo=000112760898" TargetMode="External"/><Relationship Id="rId319" Type="http://schemas.openxmlformats.org/officeDocument/2006/relationships/hyperlink" Target="https://sapmip.pge.com:50001/XMII/CM/PGE_ECAP_APP/PerformAction/ECAP.irpt?NotifNo=113216934" TargetMode="External"/><Relationship Id="rId526" Type="http://schemas.openxmlformats.org/officeDocument/2006/relationships/hyperlink" Target="https://sapmip.pge.com:50001/XMII/CM/PGE_ECAP_APP/PerformAction/ECAP.irpt?NotifNo=114596632" TargetMode="External"/><Relationship Id="rId733" Type="http://schemas.openxmlformats.org/officeDocument/2006/relationships/hyperlink" Target="https://sapmip.pge.com:50001/XMII/CM/PGE_ECAP_APP/PerformAction/ECAP.irpt?NotifNo=115442018" TargetMode="External"/><Relationship Id="rId940" Type="http://schemas.openxmlformats.org/officeDocument/2006/relationships/hyperlink" Target="https://sapmip.pge.com:50001/XMII/CM/PGE_ECAP_APP/PerformAction/ECAP.irpt?NotifNo=000115685638" TargetMode="External"/><Relationship Id="rId1016" Type="http://schemas.openxmlformats.org/officeDocument/2006/relationships/hyperlink" Target="https://sapmip.pge.com:50001/XMII/CM/PGE_ECAP_APP/PerformAction/ECAP.irpt?NotifNo=000116718517" TargetMode="External"/><Relationship Id="rId165" Type="http://schemas.openxmlformats.org/officeDocument/2006/relationships/hyperlink" Target="http://eo/event/elec/nwpe/show.asp?event_id=12487" TargetMode="External"/><Relationship Id="rId372" Type="http://schemas.openxmlformats.org/officeDocument/2006/relationships/hyperlink" Target="https://sapmip.pge.com:50001/XMII/CM/PGE_ECAP_APP/PerformAction/ECAP.irpt?NotifNo=000113820691" TargetMode="External"/><Relationship Id="rId677" Type="http://schemas.openxmlformats.org/officeDocument/2006/relationships/hyperlink" Target="https://sapmip.pge.com:50001/XMII/CM/PGE_ECAP_APP/PerformAction/ECAP.irpt?NotifNo=115017792" TargetMode="External"/><Relationship Id="rId800" Type="http://schemas.openxmlformats.org/officeDocument/2006/relationships/hyperlink" Target="http://eo/event/elec/wpe/show.asp?event_id=10631" TargetMode="External"/><Relationship Id="rId232" Type="http://schemas.openxmlformats.org/officeDocument/2006/relationships/hyperlink" Target="https://sapmip.pge.com:50001/XMII/CM/PGE_ECAP_APP/PerformAction/ECAP.irpt?NotifNo=112791883" TargetMode="External"/><Relationship Id="rId884" Type="http://schemas.openxmlformats.org/officeDocument/2006/relationships/hyperlink" Target="http://eo/event/elec/nwpe/show.asp?event_id=10548" TargetMode="External"/><Relationship Id="rId27" Type="http://schemas.openxmlformats.org/officeDocument/2006/relationships/hyperlink" Target="http://eo/event/elec/nwpe/show.asp?event_id=12023" TargetMode="External"/><Relationship Id="rId537" Type="http://schemas.openxmlformats.org/officeDocument/2006/relationships/hyperlink" Target="https://sapmip.pge.com:50001/XMII/CM/PGE_ECAP_APP/PerformAction/ECAP.irpt?NotifNo=114620727" TargetMode="External"/><Relationship Id="rId744" Type="http://schemas.openxmlformats.org/officeDocument/2006/relationships/hyperlink" Target="https://sapmip.pge.com:50001/XMII/CM/PGE_ECAP_APP/PerformAction/ECAP.irpt?NotifNo=115508880" TargetMode="External"/><Relationship Id="rId951" Type="http://schemas.openxmlformats.org/officeDocument/2006/relationships/hyperlink" Target="https://sapmip.pge.com:50001/XMII/CM/PGE_ECAP_APP/PerformAction/ECAP.irpt?NotifNo=000115709156" TargetMode="External"/><Relationship Id="rId80" Type="http://schemas.openxmlformats.org/officeDocument/2006/relationships/hyperlink" Target="http://eo/event/elec/nwpe/show.asp?event_id=12194" TargetMode="External"/><Relationship Id="rId176" Type="http://schemas.openxmlformats.org/officeDocument/2006/relationships/hyperlink" Target="http://eo/event/elec/nwpe/show.asp?event_id=12521" TargetMode="External"/><Relationship Id="rId383" Type="http://schemas.openxmlformats.org/officeDocument/2006/relationships/hyperlink" Target="http://sapmipdb1.comp.pge.com:50000/XMII/CM/PGE_ECAP_APP/PerformAction/ECAP.irpt?NotifNo=114105882" TargetMode="External"/><Relationship Id="rId590" Type="http://schemas.openxmlformats.org/officeDocument/2006/relationships/hyperlink" Target="https://sapmip.pge.com:50001/XMII/CM/PGE_ECAP_APP/PerformAction/ECAP.irpt?NotifNo=114249104" TargetMode="External"/><Relationship Id="rId604" Type="http://schemas.openxmlformats.org/officeDocument/2006/relationships/hyperlink" Target="https://sapmip.pge.com:50001/XMII/CM/PGE_ECAP_APP/PerformAction/ECAP.irpt?NotifNo=114779312" TargetMode="External"/><Relationship Id="rId811" Type="http://schemas.openxmlformats.org/officeDocument/2006/relationships/hyperlink" Target="http://eo/event/elec/nwpe/show.asp?event_id=10548" TargetMode="External"/><Relationship Id="rId1027" Type="http://schemas.openxmlformats.org/officeDocument/2006/relationships/hyperlink" Target="https://sapmip.pge.com:50001/XMII/CM/PGE_ECAP_APP/PerformAction/ECAP.irpt?NotifNo=116844109" TargetMode="External"/><Relationship Id="rId243" Type="http://schemas.openxmlformats.org/officeDocument/2006/relationships/hyperlink" Target="https://sapmip.pge.com:50001/XMII/CM/PGE_ECAP_APP/PerformAction/ECAP.irpt?NotifNo=112832126" TargetMode="External"/><Relationship Id="rId450" Type="http://schemas.openxmlformats.org/officeDocument/2006/relationships/hyperlink" Target="https://sapmip.pge.com:50001/XMII/CM/PGE_ECAP_APP/PerformAction/ECAP.irpt?NotifNo=114321893" TargetMode="External"/><Relationship Id="rId688" Type="http://schemas.openxmlformats.org/officeDocument/2006/relationships/hyperlink" Target="https://sapmip.pge.com:50001/XMII/CM/PGE_ECAP_APP/PerformAction/ECAP.irpt?NotifNo=115058337" TargetMode="External"/><Relationship Id="rId895" Type="http://schemas.openxmlformats.org/officeDocument/2006/relationships/hyperlink" Target="http://eo/event/elec/nwpe/show.asp?event_id=10397" TargetMode="External"/><Relationship Id="rId909" Type="http://schemas.openxmlformats.org/officeDocument/2006/relationships/hyperlink" Target="http://eo/event/elec/nwpe/show.asp?event_id=10198" TargetMode="External"/><Relationship Id="rId1080" Type="http://schemas.openxmlformats.org/officeDocument/2006/relationships/hyperlink" Target="https://sapmip.pge.com:50001/XMII/CM/PGE_ECAP_APP/PerformAction/ECAP.irpt?NotifNo=117164016" TargetMode="External"/><Relationship Id="rId38" Type="http://schemas.openxmlformats.org/officeDocument/2006/relationships/hyperlink" Target="http://eo/event/elec/nwpe/show.asp?event_id=12031" TargetMode="External"/><Relationship Id="rId103" Type="http://schemas.openxmlformats.org/officeDocument/2006/relationships/hyperlink" Target="http://eo/event/elec/nwpe/show.asp?event_id=12264" TargetMode="External"/><Relationship Id="rId310" Type="http://schemas.openxmlformats.org/officeDocument/2006/relationships/hyperlink" Target="https://sapmip.pge.com:50001/XMII/CM/PGE_ECAP_APP/PerformAction/ECAP.irpt?NotifNo=113169821" TargetMode="External"/><Relationship Id="rId548" Type="http://schemas.openxmlformats.org/officeDocument/2006/relationships/hyperlink" Target="https://sapmip.pge.com:50001/XMII/CM/PGE_ECAP_APP/PerformAction/ECAP.irpt?NotifNo=114444467" TargetMode="External"/><Relationship Id="rId755" Type="http://schemas.openxmlformats.org/officeDocument/2006/relationships/hyperlink" Target="https://sapmip.pge.com:50001/XMII/CM/PGE_ECAP_APP/PerformAction/ECAP.irpt?NotifNo=115510780" TargetMode="External"/><Relationship Id="rId962" Type="http://schemas.openxmlformats.org/officeDocument/2006/relationships/hyperlink" Target="https://sapmip.pge.com:50001/XMII/CM/PGE_ECAP_APP/PerformAction/ECAP.irpt?NotifNo=000115783341" TargetMode="External"/><Relationship Id="rId91" Type="http://schemas.openxmlformats.org/officeDocument/2006/relationships/hyperlink" Target="http://eo/event/elec/nwpe/show.asp?event_id=12241" TargetMode="External"/><Relationship Id="rId187" Type="http://schemas.openxmlformats.org/officeDocument/2006/relationships/hyperlink" Target="http://eo/event/elec/nwpe/show.asp?event_id=12560" TargetMode="External"/><Relationship Id="rId394" Type="http://schemas.openxmlformats.org/officeDocument/2006/relationships/hyperlink" Target="https://sapmip.pge.com:50001/XMII/CM/PGE_ECAP_APP/PerformAction/ECAP.irpt?NotifNo=112843618" TargetMode="External"/><Relationship Id="rId408" Type="http://schemas.openxmlformats.org/officeDocument/2006/relationships/hyperlink" Target="https://sapmip.pge.com:50001/XMII/CM/PGE_ECAP_APP/PerformAction/ECAP.irpt?NotifNo=000114175588" TargetMode="External"/><Relationship Id="rId615" Type="http://schemas.openxmlformats.org/officeDocument/2006/relationships/hyperlink" Target="https://sapmip.pge.com:50001/XMII/CM/PGE_ECAP_APP/PerformAction/ECAP.irpt?NotifNo=114811190" TargetMode="External"/><Relationship Id="rId822" Type="http://schemas.openxmlformats.org/officeDocument/2006/relationships/hyperlink" Target="http://eo/event/elec/nwpe/show.asp?event_id=10425" TargetMode="External"/><Relationship Id="rId1038" Type="http://schemas.openxmlformats.org/officeDocument/2006/relationships/hyperlink" Target="http://www/ecco/clearance/tafw.asp?ID=T19-002174" TargetMode="External"/><Relationship Id="rId254" Type="http://schemas.openxmlformats.org/officeDocument/2006/relationships/hyperlink" Target="https://sapmip.pge.com:50001/XMII/CM/PGE_ECAP_APP/PerformAction/ECAP.irpt?NotifNo=112843361" TargetMode="External"/><Relationship Id="rId699" Type="http://schemas.openxmlformats.org/officeDocument/2006/relationships/hyperlink" Target="https://sapmip.pge.com:50001/XMII/CM/PGE_ECAP_APP/PerformAction/ECAP.irpt?NotifNo=115096174" TargetMode="External"/><Relationship Id="rId1091" Type="http://schemas.openxmlformats.org/officeDocument/2006/relationships/hyperlink" Target="https://sapmip.pge.com:50001/XMII/CM/PGE_ECAP_APP/PerformAction/ECAP.irpt?NotifNo=117220005" TargetMode="External"/><Relationship Id="rId1105" Type="http://schemas.openxmlformats.org/officeDocument/2006/relationships/hyperlink" Target="https://sapmip.pge.com:50001/XMII/CM/PGE_ECAP_APP/PerformAction/ECAP.irpt?NotifNo=117174372" TargetMode="External"/><Relationship Id="rId49" Type="http://schemas.openxmlformats.org/officeDocument/2006/relationships/hyperlink" Target="http://eo/event/elec/nwpe/show.asp?event_id=12084" TargetMode="External"/><Relationship Id="rId114" Type="http://schemas.openxmlformats.org/officeDocument/2006/relationships/hyperlink" Target="http://eo/event/elec/nwpe/show.asp?event_id=12264" TargetMode="External"/><Relationship Id="rId461" Type="http://schemas.openxmlformats.org/officeDocument/2006/relationships/hyperlink" Target="https://sapmip.pge.com:50001/XMII/CM/PGE_ECAP_APP/PerformAction/ECAP.irpt?NotifNo=114349576" TargetMode="External"/><Relationship Id="rId559" Type="http://schemas.openxmlformats.org/officeDocument/2006/relationships/hyperlink" Target="https://sapmip.pge.com:50001/XMII/CM/PGE_ECAP_APP/PerformAction/ECAP.irpt?NotifNo=114695423" TargetMode="External"/><Relationship Id="rId766" Type="http://schemas.openxmlformats.org/officeDocument/2006/relationships/hyperlink" Target="https://sapmip.pge.com:50001/XMII/CM/PGE_ECAP_APP/PerformAction/ECAP.irpt?NotifNo=115605621" TargetMode="External"/><Relationship Id="rId198" Type="http://schemas.openxmlformats.org/officeDocument/2006/relationships/hyperlink" Target="http://eo/event/elec/nwpe/show.asp?event_id=12594" TargetMode="External"/><Relationship Id="rId321" Type="http://schemas.openxmlformats.org/officeDocument/2006/relationships/hyperlink" Target="https://sapmip.pge.com:50001/XMII/CM/PGE_ECAP_APP/PerformAction/ECAP.irpt?NotifNo=113216934" TargetMode="External"/><Relationship Id="rId419" Type="http://schemas.openxmlformats.org/officeDocument/2006/relationships/hyperlink" Target="https://sapmip.pge.com:50001/XMII/CM/PGE_ECAP_APP/PerformAction/ECAP.irpt?NotifNo=114216865" TargetMode="External"/><Relationship Id="rId626" Type="http://schemas.openxmlformats.org/officeDocument/2006/relationships/hyperlink" Target="https://sapmip.pge.com:50001/XMII/CM/PGE_ECAP_APP/PerformAction/ECAP.irpt?NotifNo=114855446" TargetMode="External"/><Relationship Id="rId973" Type="http://schemas.openxmlformats.org/officeDocument/2006/relationships/hyperlink" Target="https://sapmip.pge.com:50001/XMII/CM/PGE_ECAP_APP/PerformAction/ECAP.irpt?NotifNo=000116470136" TargetMode="External"/><Relationship Id="rId1049" Type="http://schemas.openxmlformats.org/officeDocument/2006/relationships/hyperlink" Target="https://sapmip.pge.com:50001/XMII/CM/PGE_ECAP_APP/PerformAction/ECAP.irpt?NotifNo=117006893" TargetMode="External"/><Relationship Id="rId833" Type="http://schemas.openxmlformats.org/officeDocument/2006/relationships/hyperlink" Target="http://eo/event/elec/nwpe/show.asp?event_id=10148" TargetMode="External"/><Relationship Id="rId1116" Type="http://schemas.openxmlformats.org/officeDocument/2006/relationships/hyperlink" Target="https://sapmip.pge.com:50001/XMII/CM/PGE_ECAP_APP/PerformAction/ECAP.irpt?NotifNo=117290775" TargetMode="External"/><Relationship Id="rId265" Type="http://schemas.openxmlformats.org/officeDocument/2006/relationships/hyperlink" Target="https://sapmip.pge.com:50001/XMII/CM/PGE_ECAP_APP/PerformAction/ECAP.irpt?NotifNo=000112915259" TargetMode="External"/><Relationship Id="rId472" Type="http://schemas.openxmlformats.org/officeDocument/2006/relationships/hyperlink" Target="https://sapmip.pge.com:50001/XMII/CM/PGE_ECAP_APP/PerformAction/ECAP.irpt?NotifNo=114400241" TargetMode="External"/><Relationship Id="rId900" Type="http://schemas.openxmlformats.org/officeDocument/2006/relationships/hyperlink" Target="http://eo/event/elec/nwpe/show.asp?event_id=10021" TargetMode="External"/><Relationship Id="rId125" Type="http://schemas.openxmlformats.org/officeDocument/2006/relationships/hyperlink" Target="http://eo/event/elec/nwpe/show.asp?event_id=12286" TargetMode="External"/><Relationship Id="rId332" Type="http://schemas.openxmlformats.org/officeDocument/2006/relationships/hyperlink" Target="https://sapmip.pge.com:50001/XMII/CM/PGE_ECAP_APP/PerformAction/ECAP.irpt?NotifNo=113268088" TargetMode="External"/><Relationship Id="rId777" Type="http://schemas.openxmlformats.org/officeDocument/2006/relationships/hyperlink" Target="http://eo/event/elec/nwpe/show.asp?event_id=10891" TargetMode="External"/><Relationship Id="rId984" Type="http://schemas.openxmlformats.org/officeDocument/2006/relationships/hyperlink" Target="https://sapmip.pge.com:50001/XMII/CM/PGE_ECAP_APP/PerformAction/ECAP.irpt?NotifNo=000116501566" TargetMode="External"/><Relationship Id="rId637" Type="http://schemas.openxmlformats.org/officeDocument/2006/relationships/hyperlink" Target="https://sapmip.pge.com:50001/XMII/CM/PGE_ECAP_APP/PerformAction/ECAP.irpt?NotifNo=114862895" TargetMode="External"/><Relationship Id="rId844" Type="http://schemas.openxmlformats.org/officeDocument/2006/relationships/hyperlink" Target="http://eo/event/elec/nwpe/show.asp?event_id=10914" TargetMode="External"/><Relationship Id="rId276" Type="http://schemas.openxmlformats.org/officeDocument/2006/relationships/hyperlink" Target="https://sapmip.pge.com:50001/XMII/CM/PGE_ECAP_APP/PerformAction/ECAP.irpt?NotifNo=112992319" TargetMode="External"/><Relationship Id="rId483" Type="http://schemas.openxmlformats.org/officeDocument/2006/relationships/hyperlink" Target="https://sapmip.pge.com:50001/XMII/CM/PGE_ECAP_APP/PerformAction/ECAP.irpt?NotifNo=114444467" TargetMode="External"/><Relationship Id="rId690" Type="http://schemas.openxmlformats.org/officeDocument/2006/relationships/hyperlink" Target="https://sapmip.pge.com:50001/XMII/CM/PGE_ECAP_APP/PerformAction/ECAP.irpt?NotifNo=115061248" TargetMode="External"/><Relationship Id="rId704" Type="http://schemas.openxmlformats.org/officeDocument/2006/relationships/hyperlink" Target="https://sapmip.pge.com:50001/XMII/CM/PGE_ECAP_APP/PerformAction/ECAP.irpt?NotifNo=115130507" TargetMode="External"/><Relationship Id="rId911" Type="http://schemas.openxmlformats.org/officeDocument/2006/relationships/hyperlink" Target="http://eo/event/elec/nwpe/show.asp?event_id=10209" TargetMode="External"/><Relationship Id="rId1127" Type="http://schemas.openxmlformats.org/officeDocument/2006/relationships/hyperlink" Target="https://sapmip.pge.com:50001/XMII/CM/PGE_ECAP_APP/PerformAction/ECAP.irpt?NotifNo=117375897" TargetMode="External"/><Relationship Id="rId40" Type="http://schemas.openxmlformats.org/officeDocument/2006/relationships/hyperlink" Target="http://eo/event/elec/nwpe/show.asp?event_id=12031" TargetMode="External"/><Relationship Id="rId136" Type="http://schemas.openxmlformats.org/officeDocument/2006/relationships/hyperlink" Target="http://eo/event/elec/nwpe/show.asp?event_id=12335" TargetMode="External"/><Relationship Id="rId343" Type="http://schemas.openxmlformats.org/officeDocument/2006/relationships/hyperlink" Target="https://sapmip.pge.com:50001/XMII/CM/PGE_ECAP_APP/PerformAction/ECAP.irpt?NotifNo=000113642672" TargetMode="External"/><Relationship Id="rId550" Type="http://schemas.openxmlformats.org/officeDocument/2006/relationships/hyperlink" Target="https://sapmip.pge.com:50001/XMII/CM/PGE_ECAP_APP/PerformAction/ECAP.irpt?NotifNo=114639686" TargetMode="External"/><Relationship Id="rId788" Type="http://schemas.openxmlformats.org/officeDocument/2006/relationships/hyperlink" Target="http://eo/event/elec/wpe/show.asp?event_id=10876" TargetMode="External"/><Relationship Id="rId995" Type="http://schemas.openxmlformats.org/officeDocument/2006/relationships/hyperlink" Target="https://sapmip.pge.com:50001/XMII/CM/PGE_ECAP_APP/PerformAction/ECAP.irpt?NotifNo=00011686890" TargetMode="External"/><Relationship Id="rId203" Type="http://schemas.openxmlformats.org/officeDocument/2006/relationships/hyperlink" Target="http://eo/event/elec/nwpe/show.asp?event_id=12610" TargetMode="External"/><Relationship Id="rId648" Type="http://schemas.openxmlformats.org/officeDocument/2006/relationships/hyperlink" Target="https://sapmip.pge.com:50001/XMII/CM/PGE_ECAP_APP/PerformAction/ECAP.irpt?NotifNo=114946774" TargetMode="External"/><Relationship Id="rId855" Type="http://schemas.openxmlformats.org/officeDocument/2006/relationships/hyperlink" Target="http://eo/event/elec/nwpe/show.asp?event_id=10822" TargetMode="External"/><Relationship Id="rId1040" Type="http://schemas.openxmlformats.org/officeDocument/2006/relationships/hyperlink" Target="https://sapmip.pge.com:50001/XMII/CM/PGE_ECAP_APP/PerformAction/ECAP.irpt?NotifNo=116960892" TargetMode="External"/><Relationship Id="rId287" Type="http://schemas.openxmlformats.org/officeDocument/2006/relationships/hyperlink" Target="https://sapmip.pge.com:50001/XMII/CM/PGE_ECAP_APP/PerformAction/ECAP.irpt?NotifNo=113024556" TargetMode="External"/><Relationship Id="rId410" Type="http://schemas.openxmlformats.org/officeDocument/2006/relationships/hyperlink" Target="https://sapmip.pge.com:50001/XMII/CM/PGE_ECAP_APP/PerformAction/ECAP.irpt?NotifNo=000114163079" TargetMode="External"/><Relationship Id="rId494" Type="http://schemas.openxmlformats.org/officeDocument/2006/relationships/hyperlink" Target="https://sapmip.pge.com:50001/XMII/CM/PGE_ECAP_APP/PerformAction/ECAP.irpt?NotifNo=000114473055" TargetMode="External"/><Relationship Id="rId508" Type="http://schemas.openxmlformats.org/officeDocument/2006/relationships/hyperlink" Target="https://sapmip.pge.com:50001/XMII/CM/PGE_ECAP_APP/PerformAction/ECAP.irpt?NotifNo=114515153" TargetMode="External"/><Relationship Id="rId715" Type="http://schemas.openxmlformats.org/officeDocument/2006/relationships/hyperlink" Target="https://sapmip.pge.com:50001/XMII/CM/PGE_ECAP_APP/PerformAction/ECAP.irpt?NotifNo=115388550" TargetMode="External"/><Relationship Id="rId922" Type="http://schemas.openxmlformats.org/officeDocument/2006/relationships/hyperlink" Target="http://eo/event/elec/safety/show.asp?event_id=9903" TargetMode="External"/><Relationship Id="rId147" Type="http://schemas.openxmlformats.org/officeDocument/2006/relationships/hyperlink" Target="http://eo/EventReporting/ViewEventReportingEngine.aspx?ID=12380&amp;type=notification" TargetMode="External"/><Relationship Id="rId354" Type="http://schemas.openxmlformats.org/officeDocument/2006/relationships/hyperlink" Target="https://sapmip.pge.com:50001/XMII/CM/PGE_ECAP_APP/PerformAction/ECAP.irpt?NotifNo=000113765411" TargetMode="External"/><Relationship Id="rId799" Type="http://schemas.openxmlformats.org/officeDocument/2006/relationships/hyperlink" Target="http://eo/event/elec/nwpe/show.asp?event_id=10703" TargetMode="External"/><Relationship Id="rId51" Type="http://schemas.openxmlformats.org/officeDocument/2006/relationships/hyperlink" Target="http://eo/event/elec/nwpe/show.asp?event_id=12086" TargetMode="External"/><Relationship Id="rId561" Type="http://schemas.openxmlformats.org/officeDocument/2006/relationships/hyperlink" Target="https://sapmip.pge.com:50001/XMII/CM/PGE_ECAP_APP/PerformAction/ECAP.irpt?NotifNo=114707587" TargetMode="External"/><Relationship Id="rId659" Type="http://schemas.openxmlformats.org/officeDocument/2006/relationships/hyperlink" Target="https://sapmip.pge.com:50001/XMII/CM/PGE_ECAP_APP/PerformAction/ECAP.irpt?NotifNo=114982728" TargetMode="External"/><Relationship Id="rId866" Type="http://schemas.openxmlformats.org/officeDocument/2006/relationships/hyperlink" Target="http://eo/event/elec/nwpe/show.asp?event_id=10673" TargetMode="External"/><Relationship Id="rId214" Type="http://schemas.openxmlformats.org/officeDocument/2006/relationships/hyperlink" Target="https://sapmip.pge.com:50001/XMII/CM/PGE_ECAP_APP/PerformAction/ECAP.irpt?NotifNo=112755020" TargetMode="External"/><Relationship Id="rId298" Type="http://schemas.openxmlformats.org/officeDocument/2006/relationships/hyperlink" Target="https://sapmip.pge.com:50001/XMII/CM/PGE_ECAP_APP/PerformAction/ECAP.irpt?NotifNo=113129156" TargetMode="External"/><Relationship Id="rId421" Type="http://schemas.openxmlformats.org/officeDocument/2006/relationships/hyperlink" Target="https://sapmip.pge.com:50001/XMII/CM/PGE_ECAP_APP/PerformAction/ECAP.irpt?NotifNo=114034935" TargetMode="External"/><Relationship Id="rId519" Type="http://schemas.openxmlformats.org/officeDocument/2006/relationships/hyperlink" Target="https://sapmip.pge.com:50001/XMII/CM/PGE_ECAP_APP/PerformAction/ECAP.irpt?NotifNo=114542884" TargetMode="External"/><Relationship Id="rId1051" Type="http://schemas.openxmlformats.org/officeDocument/2006/relationships/hyperlink" Target="https://sapmip.pge.com:50001/XMII/CM/PGE_ECAP_APP/PerformAction/ECAP.irpt?NotifNo=117066897" TargetMode="External"/><Relationship Id="rId158" Type="http://schemas.openxmlformats.org/officeDocument/2006/relationships/hyperlink" Target="http://eo/event/elec/nwpe/show.asp?event_id=12454" TargetMode="External"/><Relationship Id="rId726" Type="http://schemas.openxmlformats.org/officeDocument/2006/relationships/hyperlink" Target="https://sapmip.pge.com:50001/XMII/CM/PGE_ECAP_APP/PerformAction/ECAP.irpt?NotifNo=115414191" TargetMode="External"/><Relationship Id="rId933" Type="http://schemas.openxmlformats.org/officeDocument/2006/relationships/hyperlink" Target="https://sapmip.pge.com:50001/XMII/CM/PGE_ECAP_APP/PerformAction/ECAP.irpt?NotifNo=000115647940" TargetMode="External"/><Relationship Id="rId1009" Type="http://schemas.openxmlformats.org/officeDocument/2006/relationships/hyperlink" Target="https://sapmip.pge.com:50001/XMII/CM/PGE_ECAP_APP/PerformAction/ECAP.irpt?NotifNo=000116624245" TargetMode="External"/><Relationship Id="rId62" Type="http://schemas.openxmlformats.org/officeDocument/2006/relationships/hyperlink" Target="http://eo/event/elec/nwpe/show.asp?event_id=12123" TargetMode="External"/><Relationship Id="rId365" Type="http://schemas.openxmlformats.org/officeDocument/2006/relationships/hyperlink" Target="https://sapmip.pge.com:50001/XMII/CM/PGE_ECAP_APP/PerformAction/ECAP.irpt?NotifNo=113797063" TargetMode="External"/><Relationship Id="rId572" Type="http://schemas.openxmlformats.org/officeDocument/2006/relationships/hyperlink" Target="https://sapmip.pge.com:50001/XMII/CM/PGE_ECAP_APP/PerformAction/ECAP.irpt?NotifNo=114743658" TargetMode="External"/><Relationship Id="rId225" Type="http://schemas.openxmlformats.org/officeDocument/2006/relationships/hyperlink" Target="https://sapmip.pge.com:50001/XMII/CM/PGE_ECAP_APP/PerformAction/ECAP.irpt?NotifNo=112710152" TargetMode="External"/><Relationship Id="rId432" Type="http://schemas.openxmlformats.org/officeDocument/2006/relationships/hyperlink" Target="https://sapmip.pge.com:50001/XMII/CM/PGE_ECAP_APP/PerformAction/ECAP.irpt?NotifNo=114254569" TargetMode="External"/><Relationship Id="rId877" Type="http://schemas.openxmlformats.org/officeDocument/2006/relationships/hyperlink" Target="http://eo/event/elec/nwpe/show.asp?event_id=10594" TargetMode="External"/><Relationship Id="rId1062" Type="http://schemas.openxmlformats.org/officeDocument/2006/relationships/hyperlink" Target="https://sapmip.pge.com:50001/XMII/CM/PGE_ECAP_APP/PerformAction/ECAP.irpt?NotifNo=11708797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74795-D8DC-4E4C-9767-3AF49A31AF88}">
  <sheetPr filterMode="1">
    <tabColor theme="4" tint="0.59999389629810485"/>
  </sheetPr>
  <dimension ref="A1:AH6354"/>
  <sheetViews>
    <sheetView tabSelected="1" zoomScaleNormal="100" workbookViewId="0">
      <pane ySplit="1" topLeftCell="A2" activePane="bottomLeft" state="frozen"/>
      <selection pane="bottomLeft" activeCell="B1" sqref="B1"/>
    </sheetView>
  </sheetViews>
  <sheetFormatPr defaultColWidth="7" defaultRowHeight="15" customHeight="1" x14ac:dyDescent="0.2"/>
  <cols>
    <col min="1" max="2" width="3.25" style="42" bestFit="1" customWidth="1"/>
    <col min="3" max="3" width="6.375" style="22" bestFit="1" customWidth="1"/>
    <col min="4" max="4" width="5.5" style="29" bestFit="1" customWidth="1"/>
    <col min="5" max="5" width="31.625" style="48" bestFit="1" customWidth="1"/>
    <col min="6" max="6" width="3.875" style="48" bestFit="1" customWidth="1"/>
    <col min="7" max="7" width="6.375" style="517" bestFit="1" customWidth="1"/>
    <col min="8" max="8" width="4.25" style="517" bestFit="1" customWidth="1"/>
    <col min="9" max="9" width="3.5" style="26" bestFit="1" customWidth="1"/>
    <col min="10" max="10" width="5.25" style="26" bestFit="1" customWidth="1"/>
    <col min="11" max="11" width="6.125" style="26" bestFit="1" customWidth="1"/>
    <col min="12" max="12" width="5.75" style="518" bestFit="1" customWidth="1"/>
    <col min="13" max="13" width="5.75" style="38" bestFit="1" customWidth="1"/>
    <col min="14" max="14" width="7.125" style="517" bestFit="1" customWidth="1"/>
    <col min="15" max="15" width="4.875" style="517" bestFit="1" customWidth="1"/>
    <col min="16" max="16" width="3.375" style="26" bestFit="1" customWidth="1"/>
    <col min="17" max="17" width="6.25" style="27" customWidth="1"/>
    <col min="18" max="18" width="8.375" style="27" customWidth="1"/>
    <col min="19" max="19" width="7" style="38" bestFit="1" customWidth="1"/>
    <col min="20" max="20" width="54.125" style="27" customWidth="1"/>
    <col min="21" max="21" width="7.625" style="30" bestFit="1" customWidth="1"/>
    <col min="22" max="22" width="4.25" style="38" bestFit="1" customWidth="1"/>
    <col min="23" max="23" width="8.125" style="48" customWidth="1"/>
    <col min="24" max="25" width="5.75" style="34" bestFit="1" customWidth="1"/>
    <col min="26" max="26" width="6.875" style="34" bestFit="1" customWidth="1"/>
    <col min="27" max="27" width="5.375" style="34" bestFit="1" customWidth="1"/>
    <col min="28" max="29" width="4.25" style="34" bestFit="1" customWidth="1"/>
    <col min="30" max="30" width="7" style="28"/>
    <col min="31" max="31" width="5.125" style="28" bestFit="1" customWidth="1"/>
    <col min="32" max="32" width="7.375" style="28" customWidth="1"/>
    <col min="33" max="33" width="4.75" style="28" bestFit="1" customWidth="1"/>
    <col min="34" max="34" width="16.875" style="28" bestFit="1" customWidth="1"/>
    <col min="35" max="16384" width="7" style="28"/>
  </cols>
  <sheetData>
    <row r="1" spans="1:34" s="21" customFormat="1" ht="33.75" x14ac:dyDescent="0.2">
      <c r="A1" s="1" t="s">
        <v>0</v>
      </c>
      <c r="B1" s="1" t="s">
        <v>1</v>
      </c>
      <c r="C1" s="2" t="s">
        <v>2</v>
      </c>
      <c r="D1" s="3" t="s">
        <v>3</v>
      </c>
      <c r="E1" s="4" t="s">
        <v>4</v>
      </c>
      <c r="F1" s="4" t="s">
        <v>5</v>
      </c>
      <c r="G1" s="5" t="s">
        <v>6</v>
      </c>
      <c r="H1" s="6" t="s">
        <v>7</v>
      </c>
      <c r="I1" s="6" t="s">
        <v>8</v>
      </c>
      <c r="J1" s="6" t="s">
        <v>9</v>
      </c>
      <c r="K1" s="7" t="s">
        <v>10</v>
      </c>
      <c r="L1" s="8" t="s">
        <v>11</v>
      </c>
      <c r="M1" s="9" t="s">
        <v>12</v>
      </c>
      <c r="N1" s="6" t="s">
        <v>13</v>
      </c>
      <c r="O1" s="6" t="s">
        <v>14</v>
      </c>
      <c r="P1" s="10" t="s">
        <v>15</v>
      </c>
      <c r="Q1" s="6" t="s">
        <v>16</v>
      </c>
      <c r="R1" s="6" t="s">
        <v>17</v>
      </c>
      <c r="S1" s="6" t="s">
        <v>18</v>
      </c>
      <c r="T1" s="11" t="s">
        <v>19</v>
      </c>
      <c r="U1" s="12" t="s">
        <v>20</v>
      </c>
      <c r="V1" s="13" t="s">
        <v>21</v>
      </c>
      <c r="W1" s="14" t="s">
        <v>22</v>
      </c>
      <c r="X1" s="15" t="s">
        <v>23</v>
      </c>
      <c r="Y1" s="16" t="s">
        <v>24</v>
      </c>
      <c r="Z1" s="16" t="s">
        <v>25</v>
      </c>
      <c r="AA1" s="17" t="s">
        <v>26</v>
      </c>
      <c r="AB1" s="18" t="s">
        <v>27</v>
      </c>
      <c r="AC1" s="16" t="s">
        <v>28</v>
      </c>
      <c r="AD1" s="16" t="s">
        <v>29</v>
      </c>
      <c r="AE1" s="19" t="s">
        <v>30</v>
      </c>
      <c r="AF1" s="20" t="s">
        <v>31</v>
      </c>
      <c r="AG1" s="19" t="s">
        <v>32</v>
      </c>
      <c r="AH1" s="19" t="s">
        <v>33</v>
      </c>
    </row>
    <row r="2" spans="1:34" s="41" customFormat="1" ht="15" customHeight="1" x14ac:dyDescent="0.2">
      <c r="A2" s="153">
        <v>115</v>
      </c>
      <c r="B2" s="153">
        <v>115</v>
      </c>
      <c r="C2" s="24" t="s">
        <v>3309</v>
      </c>
      <c r="D2" s="165">
        <v>10000</v>
      </c>
      <c r="E2" s="24" t="s">
        <v>3310</v>
      </c>
      <c r="F2" s="25">
        <v>2015</v>
      </c>
      <c r="G2" s="156">
        <v>42010.369444444441</v>
      </c>
      <c r="H2" s="157">
        <v>42010.369444444441</v>
      </c>
      <c r="I2" s="620" t="s">
        <v>36</v>
      </c>
      <c r="J2" s="620" t="s">
        <v>36</v>
      </c>
      <c r="K2" s="620"/>
      <c r="L2" s="159">
        <f>N2-G2</f>
        <v>0.62152777778101154</v>
      </c>
      <c r="M2" s="160">
        <v>895</v>
      </c>
      <c r="N2" s="156">
        <v>42010.990972222222</v>
      </c>
      <c r="O2" s="157">
        <v>42010.990972222222</v>
      </c>
      <c r="P2" s="161" t="s">
        <v>37</v>
      </c>
      <c r="Q2" s="162" t="s">
        <v>1285</v>
      </c>
      <c r="R2" s="162" t="s">
        <v>79</v>
      </c>
      <c r="S2" s="162" t="s">
        <v>80</v>
      </c>
      <c r="T2" s="35" t="s">
        <v>3311</v>
      </c>
      <c r="U2" s="282" t="s">
        <v>40</v>
      </c>
      <c r="V2" s="167" t="s">
        <v>190</v>
      </c>
      <c r="W2" s="35" t="s">
        <v>3312</v>
      </c>
      <c r="X2" s="55">
        <v>0</v>
      </c>
      <c r="Y2" s="55">
        <v>0</v>
      </c>
      <c r="Z2" s="168"/>
      <c r="AA2" s="168"/>
      <c r="AB2" s="168"/>
      <c r="AC2" s="168"/>
      <c r="AD2" s="28"/>
      <c r="AE2" s="28"/>
      <c r="AF2" s="28"/>
      <c r="AG2" s="28"/>
      <c r="AH2" s="28"/>
    </row>
    <row r="3" spans="1:34" ht="15" customHeight="1" x14ac:dyDescent="0.2">
      <c r="A3" s="58">
        <v>115</v>
      </c>
      <c r="B3" s="58">
        <v>115</v>
      </c>
      <c r="C3" s="76" t="s">
        <v>1520</v>
      </c>
      <c r="D3" s="23">
        <v>10003</v>
      </c>
      <c r="E3" s="60" t="s">
        <v>1521</v>
      </c>
      <c r="F3" s="25">
        <v>2014</v>
      </c>
      <c r="G3" s="61">
        <v>41650.629861111112</v>
      </c>
      <c r="H3" s="62">
        <v>41650.629861111112</v>
      </c>
      <c r="I3" s="625" t="s">
        <v>36</v>
      </c>
      <c r="J3" s="625" t="s">
        <v>36</v>
      </c>
      <c r="K3" s="625"/>
      <c r="L3" s="64">
        <f>N3-G3</f>
        <v>3.7499999998544808E-2</v>
      </c>
      <c r="M3" s="65">
        <v>54</v>
      </c>
      <c r="N3" s="61">
        <v>41650.667361111111</v>
      </c>
      <c r="O3" s="62">
        <v>41650.667361111111</v>
      </c>
      <c r="P3" s="66" t="s">
        <v>37</v>
      </c>
      <c r="Q3" s="67" t="s">
        <v>38</v>
      </c>
      <c r="R3" s="67" t="s">
        <v>39</v>
      </c>
      <c r="S3" s="68" t="s">
        <v>40</v>
      </c>
      <c r="T3" s="69" t="s">
        <v>1692</v>
      </c>
      <c r="U3" s="77">
        <v>10021</v>
      </c>
      <c r="V3" s="78" t="s">
        <v>1336</v>
      </c>
      <c r="W3" s="69" t="s">
        <v>1693</v>
      </c>
      <c r="X3" s="32">
        <f>13396/2</f>
        <v>6698</v>
      </c>
      <c r="Y3" s="32">
        <f>13396/2</f>
        <v>6698</v>
      </c>
      <c r="Z3" s="32">
        <f>764960/2</f>
        <v>382480</v>
      </c>
      <c r="AA3" s="79">
        <f>Y3/5380759</f>
        <v>1.2448057978437614E-3</v>
      </c>
      <c r="AB3" s="80">
        <f>Z3/5380759</f>
        <v>7.108290856364316E-2</v>
      </c>
      <c r="AC3" s="32">
        <f>Z3/Y3</f>
        <v>57.103613018811586</v>
      </c>
    </row>
    <row r="4" spans="1:34" ht="15" customHeight="1" x14ac:dyDescent="0.2">
      <c r="A4" s="153">
        <v>115</v>
      </c>
      <c r="B4" s="153">
        <v>115</v>
      </c>
      <c r="C4" s="24" t="s">
        <v>1520</v>
      </c>
      <c r="D4" s="175">
        <v>10003</v>
      </c>
      <c r="E4" s="24" t="s">
        <v>1521</v>
      </c>
      <c r="F4" s="25">
        <v>2015</v>
      </c>
      <c r="G4" s="156">
        <v>42186.727083333331</v>
      </c>
      <c r="H4" s="157">
        <v>42186.727083333331</v>
      </c>
      <c r="I4" s="620" t="s">
        <v>36</v>
      </c>
      <c r="J4" s="620" t="s">
        <v>36</v>
      </c>
      <c r="K4" s="620"/>
      <c r="L4" s="159">
        <f>N4-G4</f>
        <v>6.944444467080757E-4</v>
      </c>
      <c r="M4" s="160">
        <v>1</v>
      </c>
      <c r="N4" s="156">
        <v>42186.727777777778</v>
      </c>
      <c r="O4" s="157">
        <v>42186.727777777778</v>
      </c>
      <c r="P4" s="161" t="s">
        <v>37</v>
      </c>
      <c r="Q4" s="35" t="s">
        <v>213</v>
      </c>
      <c r="R4" s="35" t="s">
        <v>287</v>
      </c>
      <c r="S4" s="35" t="s">
        <v>101</v>
      </c>
      <c r="T4" s="35" t="s">
        <v>4215</v>
      </c>
      <c r="U4" s="282" t="s">
        <v>40</v>
      </c>
      <c r="V4" s="167" t="s">
        <v>1336</v>
      </c>
      <c r="W4" s="35" t="s">
        <v>4216</v>
      </c>
      <c r="X4" s="55">
        <v>0</v>
      </c>
      <c r="Y4" s="55">
        <v>0</v>
      </c>
      <c r="Z4" s="168"/>
      <c r="AA4" s="168"/>
      <c r="AB4" s="168"/>
      <c r="AC4" s="168"/>
    </row>
    <row r="5" spans="1:34" ht="15" customHeight="1" x14ac:dyDescent="0.2">
      <c r="A5" s="153">
        <v>115</v>
      </c>
      <c r="B5" s="153">
        <v>115</v>
      </c>
      <c r="C5" s="24" t="s">
        <v>1520</v>
      </c>
      <c r="D5" s="175">
        <v>10003</v>
      </c>
      <c r="E5" s="24" t="s">
        <v>1521</v>
      </c>
      <c r="F5" s="25">
        <v>2015</v>
      </c>
      <c r="G5" s="156">
        <v>42186.729166666664</v>
      </c>
      <c r="H5" s="157">
        <v>42186.729166666664</v>
      </c>
      <c r="I5" s="620" t="s">
        <v>36</v>
      </c>
      <c r="J5" s="620" t="s">
        <v>36</v>
      </c>
      <c r="K5" s="620"/>
      <c r="L5" s="159">
        <f>N5-G5</f>
        <v>6.944444467080757E-4</v>
      </c>
      <c r="M5" s="160">
        <v>1</v>
      </c>
      <c r="N5" s="156">
        <v>42186.729861111111</v>
      </c>
      <c r="O5" s="157">
        <v>42186.729861111111</v>
      </c>
      <c r="P5" s="161" t="s">
        <v>37</v>
      </c>
      <c r="Q5" s="35" t="s">
        <v>213</v>
      </c>
      <c r="R5" s="35" t="s">
        <v>287</v>
      </c>
      <c r="S5" s="35" t="s">
        <v>101</v>
      </c>
      <c r="T5" s="35" t="s">
        <v>4217</v>
      </c>
      <c r="U5" s="282" t="s">
        <v>40</v>
      </c>
      <c r="V5" s="167" t="s">
        <v>1336</v>
      </c>
      <c r="W5" s="35" t="s">
        <v>4218</v>
      </c>
      <c r="X5" s="55">
        <v>0</v>
      </c>
      <c r="Y5" s="55">
        <v>0</v>
      </c>
      <c r="Z5" s="168"/>
      <c r="AA5" s="168"/>
      <c r="AB5" s="168"/>
      <c r="AC5" s="168"/>
    </row>
    <row r="6" spans="1:34" s="41" customFormat="1" ht="15" customHeight="1" x14ac:dyDescent="0.2">
      <c r="A6" s="175">
        <v>115</v>
      </c>
      <c r="B6" s="175">
        <v>115</v>
      </c>
      <c r="C6" s="24" t="s">
        <v>917</v>
      </c>
      <c r="D6" s="175">
        <v>10004</v>
      </c>
      <c r="E6" s="258" t="s">
        <v>11068</v>
      </c>
      <c r="F6" s="25">
        <v>2015</v>
      </c>
      <c r="G6" s="156">
        <v>42131.544444444444</v>
      </c>
      <c r="H6" s="157">
        <v>42131.544444444444</v>
      </c>
      <c r="I6" s="620" t="s">
        <v>36</v>
      </c>
      <c r="J6" s="620" t="s">
        <v>36</v>
      </c>
      <c r="K6" s="620"/>
      <c r="L6" s="159">
        <f>N6-G6</f>
        <v>6.944444467080757E-4</v>
      </c>
      <c r="M6" s="160">
        <v>1</v>
      </c>
      <c r="N6" s="156">
        <v>42131.545138888891</v>
      </c>
      <c r="O6" s="157">
        <v>42131.545138888891</v>
      </c>
      <c r="P6" s="161" t="s">
        <v>37</v>
      </c>
      <c r="Q6" s="35" t="s">
        <v>213</v>
      </c>
      <c r="R6" s="35" t="s">
        <v>287</v>
      </c>
      <c r="S6" s="35" t="s">
        <v>40</v>
      </c>
      <c r="T6" s="35" t="s">
        <v>3924</v>
      </c>
      <c r="U6" s="282" t="s">
        <v>40</v>
      </c>
      <c r="V6" s="167" t="s">
        <v>1336</v>
      </c>
      <c r="W6" s="35" t="s">
        <v>3925</v>
      </c>
      <c r="X6" s="55">
        <v>5361</v>
      </c>
      <c r="Y6" s="55">
        <v>0</v>
      </c>
      <c r="Z6" s="168"/>
      <c r="AA6" s="168"/>
      <c r="AB6" s="168"/>
      <c r="AC6" s="168"/>
      <c r="AD6" s="28"/>
      <c r="AE6" s="28"/>
      <c r="AF6" s="28"/>
      <c r="AG6" s="28"/>
      <c r="AH6" s="28"/>
    </row>
    <row r="7" spans="1:34" ht="15" customHeight="1" x14ac:dyDescent="0.2">
      <c r="A7" s="257">
        <v>115</v>
      </c>
      <c r="B7" s="257">
        <v>115</v>
      </c>
      <c r="C7" s="258" t="s">
        <v>917</v>
      </c>
      <c r="D7" s="257">
        <v>10004</v>
      </c>
      <c r="E7" s="258" t="s">
        <v>11068</v>
      </c>
      <c r="F7" s="25">
        <v>2016</v>
      </c>
      <c r="G7" s="232">
        <v>42487.71875</v>
      </c>
      <c r="H7" s="233">
        <v>42487.71875</v>
      </c>
      <c r="I7" s="412" t="s">
        <v>36</v>
      </c>
      <c r="J7" s="412" t="s">
        <v>36</v>
      </c>
      <c r="K7" s="412"/>
      <c r="L7" s="235">
        <f>N7-G7</f>
        <v>6.944444467080757E-4</v>
      </c>
      <c r="M7" s="236">
        <v>1</v>
      </c>
      <c r="N7" s="232">
        <v>42487.719444444447</v>
      </c>
      <c r="O7" s="233">
        <v>42487.719444444447</v>
      </c>
      <c r="P7" s="237" t="s">
        <v>37</v>
      </c>
      <c r="Q7" s="238" t="s">
        <v>213</v>
      </c>
      <c r="R7" s="238" t="s">
        <v>287</v>
      </c>
      <c r="S7" s="35" t="s">
        <v>40</v>
      </c>
      <c r="T7" s="35" t="s">
        <v>5994</v>
      </c>
      <c r="U7" s="282" t="s">
        <v>40</v>
      </c>
      <c r="V7" s="240" t="s">
        <v>1336</v>
      </c>
      <c r="W7" s="35" t="s">
        <v>5995</v>
      </c>
      <c r="X7" s="55">
        <v>0</v>
      </c>
      <c r="Y7" s="55">
        <v>0</v>
      </c>
      <c r="Z7" s="55">
        <v>0</v>
      </c>
      <c r="AA7" s="168"/>
      <c r="AB7" s="168"/>
      <c r="AC7" s="168"/>
    </row>
    <row r="8" spans="1:34" ht="15" customHeight="1" x14ac:dyDescent="0.2">
      <c r="A8" s="257">
        <v>115</v>
      </c>
      <c r="B8" s="257">
        <v>115</v>
      </c>
      <c r="C8" s="258" t="s">
        <v>917</v>
      </c>
      <c r="D8" s="257">
        <v>10004</v>
      </c>
      <c r="E8" s="258" t="s">
        <v>11068</v>
      </c>
      <c r="F8" s="25">
        <v>2017</v>
      </c>
      <c r="G8" s="232">
        <v>42815.591666666667</v>
      </c>
      <c r="H8" s="233">
        <v>42815.591666666667</v>
      </c>
      <c r="I8" s="412" t="s">
        <v>36</v>
      </c>
      <c r="J8" s="412" t="s">
        <v>36</v>
      </c>
      <c r="K8" s="412"/>
      <c r="L8" s="235">
        <f>N8-G8</f>
        <v>6.944444467080757E-4</v>
      </c>
      <c r="M8" s="236">
        <v>1</v>
      </c>
      <c r="N8" s="232">
        <v>42815.592361111114</v>
      </c>
      <c r="O8" s="233">
        <v>42815.592361111114</v>
      </c>
      <c r="P8" s="237" t="s">
        <v>37</v>
      </c>
      <c r="Q8" s="35" t="s">
        <v>213</v>
      </c>
      <c r="R8" s="35" t="s">
        <v>287</v>
      </c>
      <c r="S8" s="35" t="s">
        <v>40</v>
      </c>
      <c r="T8" s="52" t="s">
        <v>8151</v>
      </c>
      <c r="U8" s="332" t="s">
        <v>40</v>
      </c>
      <c r="V8" s="49" t="s">
        <v>1336</v>
      </c>
      <c r="W8" s="44" t="s">
        <v>8152</v>
      </c>
      <c r="X8" s="255">
        <v>0</v>
      </c>
      <c r="Y8" s="241">
        <v>0</v>
      </c>
      <c r="Z8" s="241">
        <v>0</v>
      </c>
      <c r="AA8" s="168"/>
      <c r="AB8" s="168"/>
      <c r="AC8" s="168"/>
      <c r="AD8" s="304">
        <v>5517212</v>
      </c>
      <c r="AE8" s="35" t="s">
        <v>7102</v>
      </c>
      <c r="AF8" s="305" t="s">
        <v>7591</v>
      </c>
      <c r="AG8" s="35" t="s">
        <v>7040</v>
      </c>
      <c r="AH8" s="52" t="s">
        <v>7041</v>
      </c>
    </row>
    <row r="9" spans="1:34" ht="15" customHeight="1" x14ac:dyDescent="0.2">
      <c r="A9" s="257">
        <v>115</v>
      </c>
      <c r="B9" s="257">
        <v>115</v>
      </c>
      <c r="C9" s="258" t="s">
        <v>917</v>
      </c>
      <c r="D9" s="257">
        <v>10004</v>
      </c>
      <c r="E9" s="258" t="s">
        <v>11068</v>
      </c>
      <c r="F9" s="25">
        <v>2017</v>
      </c>
      <c r="G9" s="232">
        <v>42954.850694444445</v>
      </c>
      <c r="H9" s="233">
        <v>42954.850694444445</v>
      </c>
      <c r="I9" s="412" t="s">
        <v>36</v>
      </c>
      <c r="J9" s="412" t="s">
        <v>36</v>
      </c>
      <c r="K9" s="412"/>
      <c r="L9" s="235">
        <f>N9-G9</f>
        <v>0.25624999999854481</v>
      </c>
      <c r="M9" s="236">
        <v>369</v>
      </c>
      <c r="N9" s="232">
        <v>42955.106944444444</v>
      </c>
      <c r="O9" s="233">
        <v>42955.106944444444</v>
      </c>
      <c r="P9" s="237" t="s">
        <v>37</v>
      </c>
      <c r="Q9" s="35" t="s">
        <v>38</v>
      </c>
      <c r="R9" s="35" t="s">
        <v>135</v>
      </c>
      <c r="S9" s="35" t="s">
        <v>68</v>
      </c>
      <c r="T9" s="167" t="s">
        <v>9141</v>
      </c>
      <c r="U9" s="88">
        <v>113130492</v>
      </c>
      <c r="V9" s="240" t="s">
        <v>1336</v>
      </c>
      <c r="W9" s="167" t="s">
        <v>9142</v>
      </c>
      <c r="X9" s="241">
        <v>0</v>
      </c>
      <c r="Y9" s="241">
        <v>0</v>
      </c>
      <c r="Z9" s="241">
        <v>0</v>
      </c>
      <c r="AA9" s="266"/>
      <c r="AB9" s="266"/>
      <c r="AC9" s="266"/>
      <c r="AD9" s="304">
        <v>5517212</v>
      </c>
      <c r="AE9" s="305" t="s">
        <v>1270</v>
      </c>
      <c r="AF9" s="305" t="s">
        <v>1270</v>
      </c>
      <c r="AG9" s="35" t="s">
        <v>7066</v>
      </c>
      <c r="AH9" s="29" t="s">
        <v>7067</v>
      </c>
    </row>
    <row r="10" spans="1:34" ht="15" customHeight="1" x14ac:dyDescent="0.2">
      <c r="A10" s="469">
        <v>115</v>
      </c>
      <c r="B10" s="469">
        <v>115</v>
      </c>
      <c r="C10" s="470" t="s">
        <v>917</v>
      </c>
      <c r="D10" s="469">
        <v>10004</v>
      </c>
      <c r="E10" s="258" t="s">
        <v>11068</v>
      </c>
      <c r="F10" s="25">
        <v>2018</v>
      </c>
      <c r="G10" s="284">
        <v>43160.633333333331</v>
      </c>
      <c r="H10" s="234">
        <v>43160.633333333331</v>
      </c>
      <c r="I10" s="412" t="s">
        <v>36</v>
      </c>
      <c r="J10" s="417" t="s">
        <v>7042</v>
      </c>
      <c r="K10" s="412" t="s">
        <v>36</v>
      </c>
      <c r="L10" s="235">
        <f>N10-G10</f>
        <v>0.48680555555620231</v>
      </c>
      <c r="M10" s="236">
        <v>701</v>
      </c>
      <c r="N10" s="284">
        <v>43161.120138888888</v>
      </c>
      <c r="O10" s="234">
        <v>43161.120138888888</v>
      </c>
      <c r="P10" s="237" t="s">
        <v>37</v>
      </c>
      <c r="Q10" s="238" t="s">
        <v>10316</v>
      </c>
      <c r="R10" s="240" t="s">
        <v>10589</v>
      </c>
      <c r="S10" s="413" t="s">
        <v>68</v>
      </c>
      <c r="T10" s="240" t="s">
        <v>10590</v>
      </c>
      <c r="U10" s="293">
        <v>114350292</v>
      </c>
      <c r="V10" s="240" t="s">
        <v>1336</v>
      </c>
      <c r="W10" s="413" t="s">
        <v>10591</v>
      </c>
      <c r="X10" s="255">
        <v>0</v>
      </c>
      <c r="Y10" s="255">
        <v>0</v>
      </c>
      <c r="Z10" s="255">
        <v>0</v>
      </c>
      <c r="AA10" s="256"/>
      <c r="AB10" s="256"/>
      <c r="AC10" s="256"/>
      <c r="AD10" s="255">
        <v>5517212</v>
      </c>
      <c r="AE10" s="471" t="s">
        <v>7189</v>
      </c>
      <c r="AF10" s="472" t="s">
        <v>10592</v>
      </c>
      <c r="AG10" s="413" t="s">
        <v>7040</v>
      </c>
      <c r="AH10" s="413" t="s">
        <v>7041</v>
      </c>
    </row>
    <row r="11" spans="1:34" s="41" customFormat="1" ht="15" customHeight="1" x14ac:dyDescent="0.2">
      <c r="A11" s="257">
        <v>115</v>
      </c>
      <c r="B11" s="257">
        <v>115</v>
      </c>
      <c r="C11" s="258" t="s">
        <v>917</v>
      </c>
      <c r="D11" s="257">
        <v>10004</v>
      </c>
      <c r="E11" s="258" t="s">
        <v>11068</v>
      </c>
      <c r="F11" s="25">
        <v>2018</v>
      </c>
      <c r="G11" s="284">
        <v>43223.838194444441</v>
      </c>
      <c r="H11" s="233">
        <v>43223.838194444441</v>
      </c>
      <c r="I11" s="412" t="s">
        <v>36</v>
      </c>
      <c r="J11" s="412" t="s">
        <v>36</v>
      </c>
      <c r="K11" s="412" t="s">
        <v>36</v>
      </c>
      <c r="L11" s="235">
        <f>N11-G11</f>
        <v>0.24652777778101154</v>
      </c>
      <c r="M11" s="236">
        <v>355</v>
      </c>
      <c r="N11" s="284">
        <v>43224.084722222222</v>
      </c>
      <c r="O11" s="233">
        <v>43222.084722222222</v>
      </c>
      <c r="P11" s="237" t="s">
        <v>37</v>
      </c>
      <c r="Q11" s="359" t="s">
        <v>1246</v>
      </c>
      <c r="R11" s="35" t="s">
        <v>10189</v>
      </c>
      <c r="S11" s="277" t="s">
        <v>68</v>
      </c>
      <c r="T11" s="167" t="s">
        <v>11069</v>
      </c>
      <c r="U11" s="88">
        <v>114565068</v>
      </c>
      <c r="V11" s="240" t="s">
        <v>1336</v>
      </c>
      <c r="W11" s="167" t="s">
        <v>11070</v>
      </c>
      <c r="X11" s="255">
        <v>0</v>
      </c>
      <c r="Y11" s="241">
        <v>0</v>
      </c>
      <c r="Z11" s="241">
        <v>0</v>
      </c>
      <c r="AA11" s="277"/>
      <c r="AB11" s="277"/>
      <c r="AC11" s="277"/>
      <c r="AD11" s="241">
        <v>5517212</v>
      </c>
      <c r="AE11" s="461" t="s">
        <v>1270</v>
      </c>
      <c r="AF11" s="462" t="s">
        <v>1270</v>
      </c>
      <c r="AG11" s="277" t="s">
        <v>7066</v>
      </c>
      <c r="AH11" s="277" t="s">
        <v>7067</v>
      </c>
    </row>
    <row r="12" spans="1:34" ht="15" customHeight="1" x14ac:dyDescent="0.2">
      <c r="A12" s="257">
        <v>115</v>
      </c>
      <c r="B12" s="257">
        <v>115</v>
      </c>
      <c r="C12" s="258" t="s">
        <v>917</v>
      </c>
      <c r="D12" s="257">
        <v>10004</v>
      </c>
      <c r="E12" s="258" t="s">
        <v>11068</v>
      </c>
      <c r="F12" s="25">
        <v>2018</v>
      </c>
      <c r="G12" s="284">
        <v>43435.502083333333</v>
      </c>
      <c r="H12" s="234">
        <v>43435.502083333333</v>
      </c>
      <c r="I12" s="412" t="s">
        <v>36</v>
      </c>
      <c r="J12" s="412" t="s">
        <v>36</v>
      </c>
      <c r="K12" s="412" t="s">
        <v>36</v>
      </c>
      <c r="L12" s="235">
        <f>N12-G12</f>
        <v>6.944444467080757E-4</v>
      </c>
      <c r="M12" s="236">
        <v>1</v>
      </c>
      <c r="N12" s="284">
        <v>43435.50277777778</v>
      </c>
      <c r="O12" s="234">
        <v>43435.50277777778</v>
      </c>
      <c r="P12" s="237" t="s">
        <v>37</v>
      </c>
      <c r="Q12" s="162" t="s">
        <v>1285</v>
      </c>
      <c r="R12" s="167" t="s">
        <v>10231</v>
      </c>
      <c r="S12" s="163" t="s">
        <v>101</v>
      </c>
      <c r="T12" s="167" t="s">
        <v>12470</v>
      </c>
      <c r="U12" s="416" t="s">
        <v>40</v>
      </c>
      <c r="V12" s="240" t="s">
        <v>788</v>
      </c>
      <c r="W12" s="167" t="s">
        <v>12471</v>
      </c>
      <c r="X12" s="255">
        <v>0</v>
      </c>
      <c r="Y12" s="241">
        <v>0</v>
      </c>
      <c r="Z12" s="241">
        <v>0</v>
      </c>
      <c r="AA12" s="266"/>
      <c r="AB12" s="266"/>
      <c r="AC12" s="266"/>
      <c r="AD12" s="241">
        <v>5517212</v>
      </c>
      <c r="AE12" s="461" t="s">
        <v>7427</v>
      </c>
      <c r="AF12" s="468" t="s">
        <v>12472</v>
      </c>
      <c r="AG12" s="163" t="s">
        <v>7040</v>
      </c>
      <c r="AH12" s="57" t="s">
        <v>7041</v>
      </c>
    </row>
    <row r="13" spans="1:34" ht="15" customHeight="1" x14ac:dyDescent="0.2">
      <c r="A13" s="58">
        <v>115</v>
      </c>
      <c r="B13" s="58">
        <v>115</v>
      </c>
      <c r="C13" s="76" t="s">
        <v>418</v>
      </c>
      <c r="D13" s="23">
        <v>10011</v>
      </c>
      <c r="E13" s="60" t="s">
        <v>419</v>
      </c>
      <c r="F13" s="25">
        <v>2014</v>
      </c>
      <c r="G13" s="61">
        <v>41698.556944444441</v>
      </c>
      <c r="H13" s="62">
        <v>41698.556944444441</v>
      </c>
      <c r="I13" s="625" t="s">
        <v>36</v>
      </c>
      <c r="J13" s="625" t="s">
        <v>36</v>
      </c>
      <c r="K13" s="625"/>
      <c r="L13" s="64">
        <f>N13-G13</f>
        <v>6.944444467080757E-4</v>
      </c>
      <c r="M13" s="65">
        <v>1</v>
      </c>
      <c r="N13" s="61">
        <v>41698.557638888888</v>
      </c>
      <c r="O13" s="62">
        <v>41698.557638888888</v>
      </c>
      <c r="P13" s="66" t="s">
        <v>37</v>
      </c>
      <c r="Q13" s="67" t="s">
        <v>1752</v>
      </c>
      <c r="R13" s="67" t="s">
        <v>320</v>
      </c>
      <c r="S13" s="68" t="s">
        <v>40</v>
      </c>
      <c r="T13" s="69" t="s">
        <v>1885</v>
      </c>
      <c r="U13" s="416" t="s">
        <v>40</v>
      </c>
      <c r="V13" s="78" t="s">
        <v>788</v>
      </c>
      <c r="W13" s="69" t="s">
        <v>1886</v>
      </c>
      <c r="X13" s="32">
        <v>1</v>
      </c>
      <c r="Y13" s="32">
        <v>0</v>
      </c>
      <c r="Z13" s="83"/>
      <c r="AA13" s="84"/>
      <c r="AB13" s="85"/>
      <c r="AC13" s="83"/>
    </row>
    <row r="14" spans="1:34" ht="15" customHeight="1" x14ac:dyDescent="0.2">
      <c r="A14" s="175">
        <v>115</v>
      </c>
      <c r="B14" s="175">
        <v>115</v>
      </c>
      <c r="C14" s="24" t="s">
        <v>418</v>
      </c>
      <c r="D14" s="175">
        <v>10011</v>
      </c>
      <c r="E14" s="24" t="s">
        <v>419</v>
      </c>
      <c r="F14" s="25">
        <v>2015</v>
      </c>
      <c r="G14" s="156">
        <v>42203.759027777778</v>
      </c>
      <c r="H14" s="157">
        <v>42203.759027777778</v>
      </c>
      <c r="I14" s="620" t="s">
        <v>36</v>
      </c>
      <c r="J14" s="620" t="s">
        <v>36</v>
      </c>
      <c r="K14" s="620"/>
      <c r="L14" s="159">
        <f>N14-G14</f>
        <v>6.944444467080757E-4</v>
      </c>
      <c r="M14" s="160">
        <v>1</v>
      </c>
      <c r="N14" s="156">
        <v>42203.759722222225</v>
      </c>
      <c r="O14" s="157">
        <v>42203.759722222225</v>
      </c>
      <c r="P14" s="161" t="s">
        <v>37</v>
      </c>
      <c r="Q14" s="35" t="s">
        <v>213</v>
      </c>
      <c r="R14" s="35" t="s">
        <v>287</v>
      </c>
      <c r="S14" s="35" t="s">
        <v>40</v>
      </c>
      <c r="T14" s="35" t="s">
        <v>4337</v>
      </c>
      <c r="U14" s="416" t="s">
        <v>40</v>
      </c>
      <c r="V14" s="167" t="s">
        <v>788</v>
      </c>
      <c r="W14" s="35" t="s">
        <v>4338</v>
      </c>
      <c r="X14" s="55">
        <v>1</v>
      </c>
      <c r="Y14" s="55">
        <v>0</v>
      </c>
      <c r="Z14" s="168"/>
      <c r="AA14" s="168"/>
      <c r="AB14" s="168"/>
      <c r="AC14" s="168"/>
    </row>
    <row r="15" spans="1:34" ht="15" customHeight="1" x14ac:dyDescent="0.2">
      <c r="A15" s="175">
        <v>115</v>
      </c>
      <c r="B15" s="175">
        <v>115</v>
      </c>
      <c r="C15" s="24" t="s">
        <v>418</v>
      </c>
      <c r="D15" s="175">
        <v>10011</v>
      </c>
      <c r="E15" s="24" t="s">
        <v>419</v>
      </c>
      <c r="F15" s="25">
        <v>2015</v>
      </c>
      <c r="G15" s="156">
        <v>42237.706944444442</v>
      </c>
      <c r="H15" s="157">
        <v>42237.706944444442</v>
      </c>
      <c r="I15" s="620" t="s">
        <v>36</v>
      </c>
      <c r="J15" s="626" t="s">
        <v>313</v>
      </c>
      <c r="K15" s="626"/>
      <c r="L15" s="159">
        <f>N15-G15</f>
        <v>7.0729166666715173</v>
      </c>
      <c r="M15" s="160">
        <v>10185</v>
      </c>
      <c r="N15" s="156">
        <v>42244.779861111114</v>
      </c>
      <c r="O15" s="157">
        <v>42244.779861111114</v>
      </c>
      <c r="P15" s="161" t="s">
        <v>173</v>
      </c>
      <c r="Q15" s="35" t="s">
        <v>382</v>
      </c>
      <c r="R15" s="35" t="s">
        <v>383</v>
      </c>
      <c r="S15" s="35" t="s">
        <v>526</v>
      </c>
      <c r="T15" s="35" t="s">
        <v>4636</v>
      </c>
      <c r="U15" s="170">
        <v>11445</v>
      </c>
      <c r="V15" s="167" t="s">
        <v>788</v>
      </c>
      <c r="W15" s="35" t="s">
        <v>4637</v>
      </c>
      <c r="X15" s="55">
        <v>0</v>
      </c>
      <c r="Y15" s="168"/>
      <c r="Z15" s="168"/>
      <c r="AA15" s="168"/>
      <c r="AB15" s="168"/>
      <c r="AC15" s="168"/>
    </row>
    <row r="16" spans="1:34" ht="15" customHeight="1" x14ac:dyDescent="0.2">
      <c r="A16" s="175">
        <v>115</v>
      </c>
      <c r="B16" s="175">
        <v>115</v>
      </c>
      <c r="C16" s="24" t="s">
        <v>418</v>
      </c>
      <c r="D16" s="175">
        <v>10011</v>
      </c>
      <c r="E16" s="43" t="s">
        <v>419</v>
      </c>
      <c r="F16" s="25">
        <v>2015</v>
      </c>
      <c r="G16" s="156">
        <v>42259.227083333331</v>
      </c>
      <c r="H16" s="157">
        <v>42259.227083333331</v>
      </c>
      <c r="I16" s="620" t="s">
        <v>36</v>
      </c>
      <c r="J16" s="620" t="s">
        <v>36</v>
      </c>
      <c r="K16" s="620"/>
      <c r="L16" s="159">
        <f>N16-G16</f>
        <v>3.3493055555591127</v>
      </c>
      <c r="M16" s="160">
        <v>4823</v>
      </c>
      <c r="N16" s="156">
        <v>42262.576388888891</v>
      </c>
      <c r="O16" s="157">
        <v>42262.576388888891</v>
      </c>
      <c r="P16" s="217" t="s">
        <v>173</v>
      </c>
      <c r="Q16" s="35" t="s">
        <v>382</v>
      </c>
      <c r="R16" s="35" t="s">
        <v>383</v>
      </c>
      <c r="S16" s="35" t="s">
        <v>526</v>
      </c>
      <c r="T16" s="35" t="s">
        <v>4757</v>
      </c>
      <c r="U16" s="416" t="s">
        <v>40</v>
      </c>
      <c r="V16" s="167" t="s">
        <v>788</v>
      </c>
      <c r="W16" s="35" t="s">
        <v>4758</v>
      </c>
      <c r="X16" s="55">
        <v>0</v>
      </c>
      <c r="Y16" s="168"/>
      <c r="Z16" s="168"/>
      <c r="AA16" s="168"/>
      <c r="AB16" s="168"/>
      <c r="AC16" s="168"/>
    </row>
    <row r="17" spans="1:34" ht="15" customHeight="1" x14ac:dyDescent="0.2">
      <c r="A17" s="175">
        <v>115</v>
      </c>
      <c r="B17" s="175">
        <v>115</v>
      </c>
      <c r="C17" s="24" t="s">
        <v>418</v>
      </c>
      <c r="D17" s="175">
        <v>10011</v>
      </c>
      <c r="E17" s="43" t="s">
        <v>419</v>
      </c>
      <c r="F17" s="25">
        <v>2015</v>
      </c>
      <c r="G17" s="156">
        <v>42317.75</v>
      </c>
      <c r="H17" s="157">
        <v>42317.75</v>
      </c>
      <c r="I17" s="620" t="s">
        <v>36</v>
      </c>
      <c r="J17" s="620" t="s">
        <v>36</v>
      </c>
      <c r="K17" s="620"/>
      <c r="L17" s="159">
        <f>N17-G17</f>
        <v>6.944444467080757E-4</v>
      </c>
      <c r="M17" s="160">
        <v>1</v>
      </c>
      <c r="N17" s="156">
        <v>42317.750694444447</v>
      </c>
      <c r="O17" s="157">
        <v>42317.750694444447</v>
      </c>
      <c r="P17" s="161" t="s">
        <v>37</v>
      </c>
      <c r="Q17" s="35" t="s">
        <v>213</v>
      </c>
      <c r="R17" s="35" t="s">
        <v>287</v>
      </c>
      <c r="S17" s="35" t="s">
        <v>40</v>
      </c>
      <c r="T17" s="35" t="s">
        <v>5149</v>
      </c>
      <c r="U17" s="416" t="s">
        <v>40</v>
      </c>
      <c r="V17" s="167" t="s">
        <v>788</v>
      </c>
      <c r="W17" s="35" t="s">
        <v>5150</v>
      </c>
      <c r="X17" s="55">
        <v>0</v>
      </c>
      <c r="Y17" s="168"/>
      <c r="Z17" s="168"/>
      <c r="AA17" s="168"/>
      <c r="AB17" s="168"/>
      <c r="AC17" s="168"/>
    </row>
    <row r="18" spans="1:34" s="41" customFormat="1" ht="15" customHeight="1" x14ac:dyDescent="0.2">
      <c r="A18" s="257">
        <v>115</v>
      </c>
      <c r="B18" s="257">
        <v>115</v>
      </c>
      <c r="C18" s="258" t="s">
        <v>418</v>
      </c>
      <c r="D18" s="257">
        <v>10011</v>
      </c>
      <c r="E18" s="258" t="s">
        <v>419</v>
      </c>
      <c r="F18" s="25">
        <v>2016</v>
      </c>
      <c r="G18" s="232">
        <v>42469.030555555553</v>
      </c>
      <c r="H18" s="233">
        <v>42469.030555555553</v>
      </c>
      <c r="I18" s="412" t="s">
        <v>36</v>
      </c>
      <c r="J18" s="412" t="s">
        <v>36</v>
      </c>
      <c r="K18" s="412"/>
      <c r="L18" s="235">
        <f>N18-G18</f>
        <v>6.944444467080757E-4</v>
      </c>
      <c r="M18" s="236">
        <v>1</v>
      </c>
      <c r="N18" s="232">
        <v>42469.03125</v>
      </c>
      <c r="O18" s="233">
        <v>42469.03125</v>
      </c>
      <c r="P18" s="237" t="s">
        <v>37</v>
      </c>
      <c r="Q18" s="238" t="s">
        <v>52</v>
      </c>
      <c r="R18" s="238" t="s">
        <v>67</v>
      </c>
      <c r="S18" s="35" t="s">
        <v>101</v>
      </c>
      <c r="T18" s="35" t="s">
        <v>5856</v>
      </c>
      <c r="U18" s="282" t="s">
        <v>40</v>
      </c>
      <c r="V18" s="240" t="s">
        <v>788</v>
      </c>
      <c r="W18" s="35" t="s">
        <v>5857</v>
      </c>
      <c r="X18" s="55">
        <v>0</v>
      </c>
      <c r="Y18" s="55">
        <v>0</v>
      </c>
      <c r="Z18" s="55">
        <v>0</v>
      </c>
      <c r="AA18" s="168"/>
      <c r="AB18" s="168"/>
      <c r="AC18" s="168"/>
      <c r="AD18" s="28"/>
      <c r="AE18" s="28"/>
      <c r="AF18" s="28"/>
      <c r="AG18" s="28"/>
      <c r="AH18" s="28"/>
    </row>
    <row r="19" spans="1:34" s="41" customFormat="1" ht="15" customHeight="1" x14ac:dyDescent="0.2">
      <c r="A19" s="257">
        <v>115</v>
      </c>
      <c r="B19" s="257">
        <v>115</v>
      </c>
      <c r="C19" s="258" t="s">
        <v>418</v>
      </c>
      <c r="D19" s="257">
        <v>10011</v>
      </c>
      <c r="E19" s="258" t="s">
        <v>419</v>
      </c>
      <c r="F19" s="25">
        <v>2017</v>
      </c>
      <c r="G19" s="232">
        <v>42795.249305555553</v>
      </c>
      <c r="H19" s="233">
        <v>42795.249305555553</v>
      </c>
      <c r="I19" s="412" t="s">
        <v>36</v>
      </c>
      <c r="J19" s="412" t="s">
        <v>36</v>
      </c>
      <c r="K19" s="412"/>
      <c r="L19" s="235">
        <f>N19-G19</f>
        <v>6.944444467080757E-4</v>
      </c>
      <c r="M19" s="236">
        <v>1</v>
      </c>
      <c r="N19" s="232">
        <v>42795.25</v>
      </c>
      <c r="O19" s="233">
        <v>42795.25</v>
      </c>
      <c r="P19" s="237" t="s">
        <v>37</v>
      </c>
      <c r="Q19" s="35" t="s">
        <v>48</v>
      </c>
      <c r="R19" s="35" t="s">
        <v>49</v>
      </c>
      <c r="S19" s="35" t="s">
        <v>40</v>
      </c>
      <c r="T19" s="52" t="s">
        <v>8033</v>
      </c>
      <c r="U19" s="303" t="s">
        <v>40</v>
      </c>
      <c r="V19" s="49" t="s">
        <v>788</v>
      </c>
      <c r="W19" s="44" t="s">
        <v>8034</v>
      </c>
      <c r="X19" s="255">
        <v>25</v>
      </c>
      <c r="Y19" s="241">
        <v>0</v>
      </c>
      <c r="Z19" s="241">
        <v>0</v>
      </c>
      <c r="AA19" s="168"/>
      <c r="AB19" s="168"/>
      <c r="AC19" s="168"/>
      <c r="AD19" s="304">
        <v>5517212</v>
      </c>
      <c r="AE19" s="35" t="s">
        <v>7063</v>
      </c>
      <c r="AF19" s="305" t="s">
        <v>8035</v>
      </c>
      <c r="AG19" s="35" t="s">
        <v>7040</v>
      </c>
      <c r="AH19" s="52" t="s">
        <v>7041</v>
      </c>
    </row>
    <row r="20" spans="1:34" s="41" customFormat="1" ht="15" customHeight="1" x14ac:dyDescent="0.2">
      <c r="A20" s="257">
        <v>115</v>
      </c>
      <c r="B20" s="257">
        <v>115</v>
      </c>
      <c r="C20" s="258" t="s">
        <v>418</v>
      </c>
      <c r="D20" s="257">
        <v>10011</v>
      </c>
      <c r="E20" s="258" t="s">
        <v>419</v>
      </c>
      <c r="F20" s="25">
        <v>2017</v>
      </c>
      <c r="G20" s="232">
        <v>42813.290277777778</v>
      </c>
      <c r="H20" s="233">
        <v>42813.290277777778</v>
      </c>
      <c r="I20" s="412" t="s">
        <v>36</v>
      </c>
      <c r="J20" s="412" t="s">
        <v>36</v>
      </c>
      <c r="K20" s="412"/>
      <c r="L20" s="235">
        <f>N20-G20</f>
        <v>6.944444467080757E-4</v>
      </c>
      <c r="M20" s="236">
        <v>1</v>
      </c>
      <c r="N20" s="232">
        <v>42813.290972222225</v>
      </c>
      <c r="O20" s="233">
        <v>42813.290972222225</v>
      </c>
      <c r="P20" s="237" t="s">
        <v>37</v>
      </c>
      <c r="Q20" s="35" t="s">
        <v>48</v>
      </c>
      <c r="R20" s="35" t="s">
        <v>49</v>
      </c>
      <c r="S20" s="35" t="s">
        <v>40</v>
      </c>
      <c r="T20" s="52" t="s">
        <v>8120</v>
      </c>
      <c r="U20" s="303" t="s">
        <v>40</v>
      </c>
      <c r="V20" s="49" t="s">
        <v>788</v>
      </c>
      <c r="W20" s="35" t="s">
        <v>8121</v>
      </c>
      <c r="X20" s="255">
        <v>25</v>
      </c>
      <c r="Y20" s="241">
        <v>0</v>
      </c>
      <c r="Z20" s="241">
        <v>0</v>
      </c>
      <c r="AA20" s="168"/>
      <c r="AB20" s="168"/>
      <c r="AC20" s="168"/>
      <c r="AD20" s="304">
        <v>5517212</v>
      </c>
      <c r="AE20" s="35" t="s">
        <v>7060</v>
      </c>
      <c r="AF20" s="305" t="s">
        <v>8122</v>
      </c>
      <c r="AG20" s="35" t="s">
        <v>7040</v>
      </c>
      <c r="AH20" s="52" t="s">
        <v>7041</v>
      </c>
    </row>
    <row r="21" spans="1:34" s="41" customFormat="1" ht="15" customHeight="1" x14ac:dyDescent="0.2">
      <c r="A21" s="257">
        <v>115</v>
      </c>
      <c r="B21" s="257">
        <v>115</v>
      </c>
      <c r="C21" s="258" t="s">
        <v>418</v>
      </c>
      <c r="D21" s="257">
        <v>10011</v>
      </c>
      <c r="E21" s="258" t="s">
        <v>419</v>
      </c>
      <c r="F21" s="25">
        <v>2018</v>
      </c>
      <c r="G21" s="284">
        <v>43220.249305555553</v>
      </c>
      <c r="H21" s="233">
        <v>43220.249305555553</v>
      </c>
      <c r="I21" s="412" t="s">
        <v>36</v>
      </c>
      <c r="J21" s="412" t="s">
        <v>36</v>
      </c>
      <c r="K21" s="412" t="s">
        <v>36</v>
      </c>
      <c r="L21" s="235">
        <f>N21-G21</f>
        <v>6.944444467080757E-4</v>
      </c>
      <c r="M21" s="236">
        <v>1</v>
      </c>
      <c r="N21" s="284">
        <v>43220.25</v>
      </c>
      <c r="O21" s="233">
        <v>43220.25</v>
      </c>
      <c r="P21" s="237" t="s">
        <v>37</v>
      </c>
      <c r="Q21" s="359" t="s">
        <v>62</v>
      </c>
      <c r="R21" s="35" t="s">
        <v>10303</v>
      </c>
      <c r="S21" s="277" t="s">
        <v>101</v>
      </c>
      <c r="T21" s="167" t="s">
        <v>11051</v>
      </c>
      <c r="U21" s="282" t="s">
        <v>40</v>
      </c>
      <c r="V21" s="240" t="s">
        <v>788</v>
      </c>
      <c r="W21" s="167" t="s">
        <v>11052</v>
      </c>
      <c r="X21" s="255">
        <v>25</v>
      </c>
      <c r="Y21" s="241">
        <v>0</v>
      </c>
      <c r="Z21" s="241">
        <v>0</v>
      </c>
      <c r="AA21" s="277"/>
      <c r="AB21" s="277"/>
      <c r="AC21" s="277"/>
      <c r="AD21" s="241">
        <v>5517212</v>
      </c>
      <c r="AE21" s="461" t="s">
        <v>7102</v>
      </c>
      <c r="AF21" s="462" t="s">
        <v>11053</v>
      </c>
      <c r="AG21" s="277" t="s">
        <v>7040</v>
      </c>
      <c r="AH21" s="277" t="s">
        <v>7041</v>
      </c>
    </row>
    <row r="22" spans="1:34" s="41" customFormat="1" ht="15" customHeight="1" x14ac:dyDescent="0.2">
      <c r="A22" s="257">
        <v>115</v>
      </c>
      <c r="B22" s="257">
        <v>115</v>
      </c>
      <c r="C22" s="258" t="s">
        <v>418</v>
      </c>
      <c r="D22" s="257">
        <v>10011</v>
      </c>
      <c r="E22" s="258" t="s">
        <v>419</v>
      </c>
      <c r="F22" s="25">
        <v>2018</v>
      </c>
      <c r="G22" s="284">
        <v>43383.064583333333</v>
      </c>
      <c r="H22" s="234">
        <v>43383.064583333333</v>
      </c>
      <c r="I22" s="412" t="s">
        <v>36</v>
      </c>
      <c r="J22" s="412" t="s">
        <v>36</v>
      </c>
      <c r="K22" s="412" t="s">
        <v>36</v>
      </c>
      <c r="L22" s="235">
        <f>N22-G22</f>
        <v>6.944444467080757E-4</v>
      </c>
      <c r="M22" s="236">
        <v>1</v>
      </c>
      <c r="N22" s="284">
        <v>43383.06527777778</v>
      </c>
      <c r="O22" s="234">
        <v>43383.06527777778</v>
      </c>
      <c r="P22" s="237" t="s">
        <v>37</v>
      </c>
      <c r="Q22" s="162" t="s">
        <v>1246</v>
      </c>
      <c r="R22" s="167" t="s">
        <v>10189</v>
      </c>
      <c r="S22" s="163" t="s">
        <v>98</v>
      </c>
      <c r="T22" s="167" t="s">
        <v>12100</v>
      </c>
      <c r="U22" s="416" t="s">
        <v>40</v>
      </c>
      <c r="V22" s="240" t="s">
        <v>788</v>
      </c>
      <c r="W22" s="167" t="s">
        <v>12101</v>
      </c>
      <c r="X22" s="255">
        <v>0</v>
      </c>
      <c r="Y22" s="241">
        <v>0</v>
      </c>
      <c r="Z22" s="241">
        <v>0</v>
      </c>
      <c r="AA22" s="266"/>
      <c r="AB22" s="266"/>
      <c r="AC22" s="266"/>
      <c r="AD22" s="241">
        <v>5517212</v>
      </c>
      <c r="AE22" s="461" t="s">
        <v>7102</v>
      </c>
      <c r="AF22" s="468" t="s">
        <v>12102</v>
      </c>
      <c r="AG22" s="163" t="s">
        <v>7040</v>
      </c>
      <c r="AH22" s="277" t="s">
        <v>7041</v>
      </c>
    </row>
    <row r="23" spans="1:34" s="41" customFormat="1" ht="15" customHeight="1" x14ac:dyDescent="0.2">
      <c r="A23" s="58">
        <v>115</v>
      </c>
      <c r="B23" s="58">
        <v>115</v>
      </c>
      <c r="C23" s="76" t="s">
        <v>867</v>
      </c>
      <c r="D23" s="23">
        <v>10013</v>
      </c>
      <c r="E23" s="60" t="s">
        <v>868</v>
      </c>
      <c r="F23" s="25">
        <v>2014</v>
      </c>
      <c r="G23" s="61">
        <v>41696.46875</v>
      </c>
      <c r="H23" s="62">
        <v>41696.46875</v>
      </c>
      <c r="I23" s="625" t="s">
        <v>36</v>
      </c>
      <c r="J23" s="625" t="s">
        <v>36</v>
      </c>
      <c r="K23" s="625"/>
      <c r="L23" s="64">
        <f>N23-G23</f>
        <v>3.125E-2</v>
      </c>
      <c r="M23" s="65">
        <v>45</v>
      </c>
      <c r="N23" s="61">
        <v>41696.5</v>
      </c>
      <c r="O23" s="62">
        <v>41696.5</v>
      </c>
      <c r="P23" s="66" t="s">
        <v>37</v>
      </c>
      <c r="Q23" s="67" t="s">
        <v>43</v>
      </c>
      <c r="R23" s="67" t="s">
        <v>1663</v>
      </c>
      <c r="S23" s="68" t="s">
        <v>88</v>
      </c>
      <c r="T23" s="69" t="s">
        <v>1864</v>
      </c>
      <c r="U23" s="416" t="s">
        <v>40</v>
      </c>
      <c r="V23" s="78" t="s">
        <v>1336</v>
      </c>
      <c r="W23" s="69" t="s">
        <v>1865</v>
      </c>
      <c r="X23" s="32">
        <v>0</v>
      </c>
      <c r="Y23" s="32">
        <v>0</v>
      </c>
      <c r="Z23" s="83"/>
      <c r="AA23" s="84"/>
      <c r="AB23" s="85"/>
      <c r="AC23" s="83"/>
      <c r="AD23" s="28"/>
      <c r="AE23" s="28"/>
      <c r="AF23" s="28"/>
      <c r="AG23" s="28"/>
      <c r="AH23" s="28"/>
    </row>
    <row r="24" spans="1:34" ht="15" customHeight="1" x14ac:dyDescent="0.2">
      <c r="A24" s="58">
        <v>115</v>
      </c>
      <c r="B24" s="58">
        <v>115</v>
      </c>
      <c r="C24" s="76" t="s">
        <v>867</v>
      </c>
      <c r="D24" s="23">
        <v>10013</v>
      </c>
      <c r="E24" s="60" t="s">
        <v>868</v>
      </c>
      <c r="F24" s="25">
        <v>2014</v>
      </c>
      <c r="G24" s="61">
        <v>41789.529166666667</v>
      </c>
      <c r="H24" s="62">
        <v>41789.529166666667</v>
      </c>
      <c r="I24" s="625" t="s">
        <v>36</v>
      </c>
      <c r="J24" s="625" t="s">
        <v>36</v>
      </c>
      <c r="K24" s="625"/>
      <c r="L24" s="64">
        <f>N24-G24</f>
        <v>2.569444444088731E-2</v>
      </c>
      <c r="M24" s="65">
        <v>37</v>
      </c>
      <c r="N24" s="61">
        <v>41789.554861111108</v>
      </c>
      <c r="O24" s="62">
        <v>41789.554861111108</v>
      </c>
      <c r="P24" s="66" t="s">
        <v>37</v>
      </c>
      <c r="Q24" s="69" t="s">
        <v>43</v>
      </c>
      <c r="R24" s="69" t="s">
        <v>1663</v>
      </c>
      <c r="S24" s="87" t="s">
        <v>88</v>
      </c>
      <c r="T24" s="69" t="s">
        <v>2311</v>
      </c>
      <c r="U24" s="416" t="s">
        <v>40</v>
      </c>
      <c r="V24" s="78" t="s">
        <v>1336</v>
      </c>
      <c r="W24" s="69" t="s">
        <v>2312</v>
      </c>
      <c r="X24" s="32">
        <v>0</v>
      </c>
      <c r="Y24" s="32">
        <v>0</v>
      </c>
      <c r="Z24" s="83"/>
      <c r="AA24" s="84"/>
      <c r="AB24" s="85"/>
      <c r="AC24" s="83"/>
    </row>
    <row r="25" spans="1:34" s="41" customFormat="1" ht="15" customHeight="1" x14ac:dyDescent="0.2">
      <c r="A25" s="105">
        <v>115</v>
      </c>
      <c r="B25" s="105">
        <v>115</v>
      </c>
      <c r="C25" s="76" t="s">
        <v>867</v>
      </c>
      <c r="D25" s="23">
        <v>10013</v>
      </c>
      <c r="E25" s="60" t="s">
        <v>868</v>
      </c>
      <c r="F25" s="25">
        <v>2014</v>
      </c>
      <c r="G25" s="61">
        <v>41999.297222222223</v>
      </c>
      <c r="H25" s="62">
        <v>41999.297222222223</v>
      </c>
      <c r="I25" s="625" t="s">
        <v>36</v>
      </c>
      <c r="J25" s="625" t="s">
        <v>36</v>
      </c>
      <c r="K25" s="625"/>
      <c r="L25" s="64">
        <f>N25-G25</f>
        <v>6.944444467080757E-4</v>
      </c>
      <c r="M25" s="65">
        <v>1</v>
      </c>
      <c r="N25" s="61">
        <v>41999.29791666667</v>
      </c>
      <c r="O25" s="62">
        <v>41999.29791666667</v>
      </c>
      <c r="P25" s="66" t="s">
        <v>37</v>
      </c>
      <c r="Q25" s="69" t="s">
        <v>48</v>
      </c>
      <c r="R25" s="69" t="s">
        <v>49</v>
      </c>
      <c r="S25" s="87" t="s">
        <v>40</v>
      </c>
      <c r="T25" s="69" t="s">
        <v>3266</v>
      </c>
      <c r="U25" s="416" t="s">
        <v>40</v>
      </c>
      <c r="V25" s="87" t="s">
        <v>1336</v>
      </c>
      <c r="W25" s="69" t="s">
        <v>3267</v>
      </c>
      <c r="X25" s="32">
        <v>0</v>
      </c>
      <c r="Y25" s="32">
        <v>0</v>
      </c>
      <c r="Z25" s="83"/>
      <c r="AA25" s="84"/>
      <c r="AB25" s="85"/>
      <c r="AC25" s="83"/>
      <c r="AD25" s="28"/>
      <c r="AE25" s="28"/>
      <c r="AF25" s="28"/>
      <c r="AG25" s="28"/>
      <c r="AH25" s="28"/>
    </row>
    <row r="26" spans="1:34" s="41" customFormat="1" ht="15" customHeight="1" x14ac:dyDescent="0.2">
      <c r="A26" s="153">
        <v>115</v>
      </c>
      <c r="B26" s="153">
        <v>115</v>
      </c>
      <c r="C26" s="24" t="s">
        <v>867</v>
      </c>
      <c r="D26" s="175">
        <v>10013</v>
      </c>
      <c r="E26" s="24" t="s">
        <v>868</v>
      </c>
      <c r="F26" s="25">
        <v>2015</v>
      </c>
      <c r="G26" s="156">
        <v>42022.334722222222</v>
      </c>
      <c r="H26" s="157">
        <v>42022.334722222222</v>
      </c>
      <c r="I26" s="620" t="s">
        <v>36</v>
      </c>
      <c r="J26" s="620" t="s">
        <v>36</v>
      </c>
      <c r="K26" s="620"/>
      <c r="L26" s="159">
        <f>N26-G26</f>
        <v>4.166666665696539E-3</v>
      </c>
      <c r="M26" s="160">
        <v>6</v>
      </c>
      <c r="N26" s="156">
        <v>42022.338888888888</v>
      </c>
      <c r="O26" s="157">
        <v>42022.338888888888</v>
      </c>
      <c r="P26" s="161" t="s">
        <v>37</v>
      </c>
      <c r="Q26" s="35" t="s">
        <v>1285</v>
      </c>
      <c r="R26" s="35" t="s">
        <v>639</v>
      </c>
      <c r="S26" s="35" t="s">
        <v>107</v>
      </c>
      <c r="T26" s="35" t="s">
        <v>3342</v>
      </c>
      <c r="U26" s="176">
        <v>10850</v>
      </c>
      <c r="V26" s="167" t="s">
        <v>1336</v>
      </c>
      <c r="W26" s="35" t="s">
        <v>3343</v>
      </c>
      <c r="X26" s="55">
        <v>0</v>
      </c>
      <c r="Y26" s="55">
        <v>0</v>
      </c>
      <c r="Z26" s="168"/>
      <c r="AA26" s="168"/>
      <c r="AB26" s="168"/>
      <c r="AC26" s="168"/>
      <c r="AD26" s="28"/>
      <c r="AE26" s="28"/>
      <c r="AF26" s="28"/>
      <c r="AG26" s="28"/>
      <c r="AH26" s="28"/>
    </row>
    <row r="27" spans="1:34" ht="15" customHeight="1" x14ac:dyDescent="0.2">
      <c r="A27" s="175">
        <v>115</v>
      </c>
      <c r="B27" s="175">
        <v>115</v>
      </c>
      <c r="C27" s="24" t="s">
        <v>867</v>
      </c>
      <c r="D27" s="175">
        <v>10013</v>
      </c>
      <c r="E27" s="24" t="s">
        <v>868</v>
      </c>
      <c r="F27" s="25">
        <v>2015</v>
      </c>
      <c r="G27" s="156">
        <v>42101.61041666667</v>
      </c>
      <c r="H27" s="157">
        <v>42101.61041666667</v>
      </c>
      <c r="I27" s="620" t="s">
        <v>36</v>
      </c>
      <c r="J27" s="620" t="s">
        <v>36</v>
      </c>
      <c r="K27" s="620"/>
      <c r="L27" s="159">
        <f>N27-G27</f>
        <v>6.9444443943211809E-4</v>
      </c>
      <c r="M27" s="160">
        <v>1</v>
      </c>
      <c r="N27" s="156">
        <v>42101.611111111109</v>
      </c>
      <c r="O27" s="157">
        <v>42101.611111111109</v>
      </c>
      <c r="P27" s="161" t="s">
        <v>37</v>
      </c>
      <c r="Q27" s="35" t="s">
        <v>213</v>
      </c>
      <c r="R27" s="35" t="s">
        <v>287</v>
      </c>
      <c r="S27" s="35" t="s">
        <v>101</v>
      </c>
      <c r="T27" s="35" t="s">
        <v>3721</v>
      </c>
      <c r="U27" s="416" t="s">
        <v>40</v>
      </c>
      <c r="V27" s="167" t="s">
        <v>1336</v>
      </c>
      <c r="W27" s="35" t="s">
        <v>3722</v>
      </c>
      <c r="X27" s="55">
        <v>0</v>
      </c>
      <c r="Y27" s="55">
        <v>0</v>
      </c>
      <c r="Z27" s="168"/>
      <c r="AA27" s="168"/>
      <c r="AB27" s="168"/>
      <c r="AC27" s="168"/>
      <c r="AD27" s="41"/>
      <c r="AE27" s="41"/>
      <c r="AF27" s="41"/>
      <c r="AG27" s="41"/>
      <c r="AH27" s="41"/>
    </row>
    <row r="28" spans="1:34" ht="15" customHeight="1" x14ac:dyDescent="0.2">
      <c r="A28" s="175">
        <v>115</v>
      </c>
      <c r="B28" s="175">
        <v>115</v>
      </c>
      <c r="C28" s="24" t="s">
        <v>867</v>
      </c>
      <c r="D28" s="175">
        <v>10013</v>
      </c>
      <c r="E28" s="24" t="s">
        <v>868</v>
      </c>
      <c r="F28" s="25">
        <v>2015</v>
      </c>
      <c r="G28" s="156">
        <v>42138.606944444444</v>
      </c>
      <c r="H28" s="157">
        <v>42138.606944444444</v>
      </c>
      <c r="I28" s="620" t="s">
        <v>36</v>
      </c>
      <c r="J28" s="620" t="s">
        <v>36</v>
      </c>
      <c r="K28" s="620"/>
      <c r="L28" s="159">
        <f>N28-G28</f>
        <v>6.944444467080757E-4</v>
      </c>
      <c r="M28" s="160">
        <v>1</v>
      </c>
      <c r="N28" s="156">
        <v>42138.607638888891</v>
      </c>
      <c r="O28" s="157">
        <v>42138.607638888891</v>
      </c>
      <c r="P28" s="161" t="s">
        <v>37</v>
      </c>
      <c r="Q28" s="35" t="s">
        <v>213</v>
      </c>
      <c r="R28" s="35" t="s">
        <v>287</v>
      </c>
      <c r="S28" s="35" t="s">
        <v>101</v>
      </c>
      <c r="T28" s="35" t="s">
        <v>3978</v>
      </c>
      <c r="U28" s="416" t="s">
        <v>40</v>
      </c>
      <c r="V28" s="167" t="s">
        <v>1336</v>
      </c>
      <c r="W28" s="35" t="s">
        <v>3979</v>
      </c>
      <c r="X28" s="55">
        <v>1</v>
      </c>
      <c r="Y28" s="55">
        <v>0</v>
      </c>
      <c r="Z28" s="168"/>
      <c r="AA28" s="168"/>
      <c r="AB28" s="168"/>
      <c r="AC28" s="168"/>
    </row>
    <row r="29" spans="1:34" s="41" customFormat="1" ht="15" customHeight="1" x14ac:dyDescent="0.2">
      <c r="A29" s="175">
        <v>115</v>
      </c>
      <c r="B29" s="175">
        <v>115</v>
      </c>
      <c r="C29" s="24" t="s">
        <v>867</v>
      </c>
      <c r="D29" s="175">
        <v>10013</v>
      </c>
      <c r="E29" s="43" t="s">
        <v>868</v>
      </c>
      <c r="F29" s="25">
        <v>2015</v>
      </c>
      <c r="G29" s="156">
        <v>42297.311111111114</v>
      </c>
      <c r="H29" s="157">
        <v>42297.311111111114</v>
      </c>
      <c r="I29" s="620" t="s">
        <v>36</v>
      </c>
      <c r="J29" s="620" t="s">
        <v>36</v>
      </c>
      <c r="K29" s="620"/>
      <c r="L29" s="159">
        <f>N29-G29</f>
        <v>2.0833333328482695E-3</v>
      </c>
      <c r="M29" s="160">
        <v>3</v>
      </c>
      <c r="N29" s="156">
        <v>42297.313194444447</v>
      </c>
      <c r="O29" s="157">
        <v>42297.313194444447</v>
      </c>
      <c r="P29" s="161" t="s">
        <v>37</v>
      </c>
      <c r="Q29" s="162" t="s">
        <v>52</v>
      </c>
      <c r="R29" s="35" t="s">
        <v>639</v>
      </c>
      <c r="S29" s="35" t="s">
        <v>101</v>
      </c>
      <c r="T29" s="35" t="s">
        <v>5007</v>
      </c>
      <c r="U29" s="416" t="s">
        <v>40</v>
      </c>
      <c r="V29" s="167" t="s">
        <v>1336</v>
      </c>
      <c r="W29" s="35" t="s">
        <v>5008</v>
      </c>
      <c r="X29" s="55">
        <v>0</v>
      </c>
      <c r="Y29" s="168"/>
      <c r="Z29" s="168"/>
      <c r="AA29" s="168"/>
      <c r="AB29" s="168"/>
      <c r="AC29" s="168"/>
      <c r="AD29" s="28"/>
      <c r="AE29" s="28"/>
      <c r="AF29" s="28"/>
      <c r="AG29" s="28"/>
      <c r="AH29" s="28"/>
    </row>
    <row r="30" spans="1:34" s="41" customFormat="1" ht="15" customHeight="1" x14ac:dyDescent="0.2">
      <c r="A30" s="257">
        <v>115</v>
      </c>
      <c r="B30" s="257">
        <v>115</v>
      </c>
      <c r="C30" s="258" t="s">
        <v>867</v>
      </c>
      <c r="D30" s="257">
        <v>10013</v>
      </c>
      <c r="E30" s="258" t="s">
        <v>868</v>
      </c>
      <c r="F30" s="25">
        <v>2016</v>
      </c>
      <c r="G30" s="232">
        <v>42492.239583333336</v>
      </c>
      <c r="H30" s="233">
        <v>42492.239583333336</v>
      </c>
      <c r="I30" s="412" t="s">
        <v>36</v>
      </c>
      <c r="J30" s="412" t="s">
        <v>36</v>
      </c>
      <c r="K30" s="412"/>
      <c r="L30" s="235">
        <f>N30-G30</f>
        <v>0.32222222221753327</v>
      </c>
      <c r="M30" s="236">
        <v>464</v>
      </c>
      <c r="N30" s="232">
        <v>42492.561805555553</v>
      </c>
      <c r="O30" s="233">
        <v>42492.561805555553</v>
      </c>
      <c r="P30" s="237" t="s">
        <v>37</v>
      </c>
      <c r="Q30" s="238" t="s">
        <v>52</v>
      </c>
      <c r="R30" s="238" t="s">
        <v>124</v>
      </c>
      <c r="S30" s="35" t="s">
        <v>88</v>
      </c>
      <c r="T30" s="35" t="s">
        <v>6009</v>
      </c>
      <c r="U30" s="282" t="s">
        <v>40</v>
      </c>
      <c r="V30" s="240" t="s">
        <v>1336</v>
      </c>
      <c r="W30" s="35" t="s">
        <v>6010</v>
      </c>
      <c r="X30" s="55">
        <v>0</v>
      </c>
      <c r="Y30" s="55">
        <v>0</v>
      </c>
      <c r="Z30" s="55">
        <v>0</v>
      </c>
      <c r="AA30" s="168"/>
      <c r="AB30" s="168"/>
      <c r="AC30" s="168"/>
      <c r="AD30" s="28"/>
      <c r="AE30" s="28"/>
      <c r="AF30" s="28"/>
      <c r="AG30" s="28"/>
      <c r="AH30" s="28"/>
    </row>
    <row r="31" spans="1:34" s="41" customFormat="1" ht="15" customHeight="1" x14ac:dyDescent="0.2">
      <c r="A31" s="257">
        <v>115</v>
      </c>
      <c r="B31" s="257">
        <v>115</v>
      </c>
      <c r="C31" s="258" t="s">
        <v>867</v>
      </c>
      <c r="D31" s="257">
        <v>10013</v>
      </c>
      <c r="E31" s="258" t="s">
        <v>868</v>
      </c>
      <c r="F31" s="25">
        <v>2016</v>
      </c>
      <c r="G31" s="232">
        <v>42498.243055555555</v>
      </c>
      <c r="H31" s="233">
        <v>42498.243055555555</v>
      </c>
      <c r="I31" s="412" t="s">
        <v>36</v>
      </c>
      <c r="J31" s="412" t="s">
        <v>36</v>
      </c>
      <c r="K31" s="412"/>
      <c r="L31" s="235">
        <f>N31-G31</f>
        <v>6.944444467080757E-4</v>
      </c>
      <c r="M31" s="236">
        <v>1</v>
      </c>
      <c r="N31" s="232">
        <v>42498.243750000001</v>
      </c>
      <c r="O31" s="233">
        <v>42498.243750000001</v>
      </c>
      <c r="P31" s="237" t="s">
        <v>37</v>
      </c>
      <c r="Q31" s="238" t="s">
        <v>48</v>
      </c>
      <c r="R31" s="238" t="s">
        <v>49</v>
      </c>
      <c r="S31" s="35" t="s">
        <v>40</v>
      </c>
      <c r="T31" s="35" t="s">
        <v>6071</v>
      </c>
      <c r="U31" s="282" t="s">
        <v>40</v>
      </c>
      <c r="V31" s="240" t="s">
        <v>1336</v>
      </c>
      <c r="W31" s="35" t="s">
        <v>6072</v>
      </c>
      <c r="X31" s="55">
        <v>1</v>
      </c>
      <c r="Y31" s="55">
        <v>0</v>
      </c>
      <c r="Z31" s="55">
        <v>0</v>
      </c>
      <c r="AA31" s="168"/>
      <c r="AB31" s="168"/>
      <c r="AC31" s="168"/>
      <c r="AD31" s="28"/>
      <c r="AE31" s="28"/>
      <c r="AF31" s="28"/>
      <c r="AG31" s="28"/>
      <c r="AH31" s="28"/>
    </row>
    <row r="32" spans="1:34" ht="15" customHeight="1" x14ac:dyDescent="0.2">
      <c r="A32" s="257">
        <v>115</v>
      </c>
      <c r="B32" s="257">
        <v>115</v>
      </c>
      <c r="C32" s="258" t="s">
        <v>867</v>
      </c>
      <c r="D32" s="257">
        <v>10013</v>
      </c>
      <c r="E32" s="258" t="s">
        <v>868</v>
      </c>
      <c r="F32" s="25">
        <v>2016</v>
      </c>
      <c r="G32" s="284">
        <v>42631.813194444447</v>
      </c>
      <c r="H32" s="234">
        <v>42631.813194444447</v>
      </c>
      <c r="I32" s="412" t="s">
        <v>36</v>
      </c>
      <c r="J32" s="412" t="s">
        <v>36</v>
      </c>
      <c r="K32" s="412"/>
      <c r="L32" s="235">
        <f>N32-G32</f>
        <v>6.9444443943211809E-4</v>
      </c>
      <c r="M32" s="236">
        <v>1</v>
      </c>
      <c r="N32" s="284">
        <v>42631.813888888886</v>
      </c>
      <c r="O32" s="234">
        <v>42631.813888888886</v>
      </c>
      <c r="P32" s="237" t="s">
        <v>37</v>
      </c>
      <c r="Q32" s="238" t="s">
        <v>48</v>
      </c>
      <c r="R32" s="238" t="s">
        <v>49</v>
      </c>
      <c r="S32" s="35" t="s">
        <v>40</v>
      </c>
      <c r="T32" s="35" t="s">
        <v>6593</v>
      </c>
      <c r="U32" s="282" t="s">
        <v>40</v>
      </c>
      <c r="V32" s="240" t="s">
        <v>1336</v>
      </c>
      <c r="W32" s="35" t="s">
        <v>6594</v>
      </c>
      <c r="X32" s="177">
        <v>1</v>
      </c>
      <c r="Y32" s="55">
        <v>0</v>
      </c>
      <c r="Z32" s="55">
        <v>0</v>
      </c>
      <c r="AA32" s="35"/>
      <c r="AB32" s="35"/>
      <c r="AC32" s="241"/>
    </row>
    <row r="33" spans="1:34" ht="15" customHeight="1" x14ac:dyDescent="0.2">
      <c r="A33" s="257">
        <v>115</v>
      </c>
      <c r="B33" s="257">
        <v>115</v>
      </c>
      <c r="C33" s="258" t="s">
        <v>867</v>
      </c>
      <c r="D33" s="257">
        <v>10013</v>
      </c>
      <c r="E33" s="258" t="s">
        <v>868</v>
      </c>
      <c r="F33" s="25">
        <v>2016</v>
      </c>
      <c r="G33" s="284">
        <v>42671.974999999999</v>
      </c>
      <c r="H33" s="234">
        <v>42671.974999999999</v>
      </c>
      <c r="I33" s="412" t="s">
        <v>36</v>
      </c>
      <c r="J33" s="412" t="s">
        <v>36</v>
      </c>
      <c r="K33" s="412"/>
      <c r="L33" s="235">
        <f>N33-G33</f>
        <v>0.62361111111385981</v>
      </c>
      <c r="M33" s="236">
        <v>898</v>
      </c>
      <c r="N33" s="284">
        <v>42672.598611111112</v>
      </c>
      <c r="O33" s="234">
        <v>42672.598611111112</v>
      </c>
      <c r="P33" s="237" t="s">
        <v>37</v>
      </c>
      <c r="Q33" s="35" t="s">
        <v>52</v>
      </c>
      <c r="R33" s="35" t="s">
        <v>302</v>
      </c>
      <c r="S33" s="35" t="s">
        <v>68</v>
      </c>
      <c r="T33" s="35" t="s">
        <v>6814</v>
      </c>
      <c r="U33" s="88">
        <v>12608</v>
      </c>
      <c r="V33" s="240" t="s">
        <v>1336</v>
      </c>
      <c r="W33" s="35" t="s">
        <v>6815</v>
      </c>
      <c r="X33" s="177">
        <v>1</v>
      </c>
      <c r="Y33" s="55">
        <v>0</v>
      </c>
      <c r="Z33" s="55">
        <v>0</v>
      </c>
      <c r="AA33" s="55"/>
      <c r="AB33" s="55"/>
      <c r="AC33" s="55"/>
    </row>
    <row r="34" spans="1:34" ht="15" customHeight="1" x14ac:dyDescent="0.2">
      <c r="A34" s="257">
        <v>115</v>
      </c>
      <c r="B34" s="257">
        <v>115</v>
      </c>
      <c r="C34" s="258" t="s">
        <v>867</v>
      </c>
      <c r="D34" s="257">
        <v>10013</v>
      </c>
      <c r="E34" s="258" t="s">
        <v>868</v>
      </c>
      <c r="F34" s="25">
        <v>2018</v>
      </c>
      <c r="G34" s="232">
        <v>43138.750694444447</v>
      </c>
      <c r="H34" s="233">
        <v>43138.750694444447</v>
      </c>
      <c r="I34" s="412" t="s">
        <v>36</v>
      </c>
      <c r="J34" s="412" t="s">
        <v>36</v>
      </c>
      <c r="K34" s="412" t="s">
        <v>36</v>
      </c>
      <c r="L34" s="235">
        <f>N34-G34</f>
        <v>6.9444443943211809E-4</v>
      </c>
      <c r="M34" s="236">
        <v>1</v>
      </c>
      <c r="N34" s="232">
        <v>43138.751388888886</v>
      </c>
      <c r="O34" s="233">
        <v>43138.751388888886</v>
      </c>
      <c r="P34" s="237" t="s">
        <v>37</v>
      </c>
      <c r="Q34" s="359" t="s">
        <v>1285</v>
      </c>
      <c r="R34" s="35" t="s">
        <v>10436</v>
      </c>
      <c r="S34" s="277" t="s">
        <v>101</v>
      </c>
      <c r="T34" s="167" t="s">
        <v>10437</v>
      </c>
      <c r="U34" s="430">
        <v>114288798</v>
      </c>
      <c r="V34" s="240" t="s">
        <v>1336</v>
      </c>
      <c r="W34" s="163" t="s">
        <v>10438</v>
      </c>
      <c r="X34" s="255">
        <v>0</v>
      </c>
      <c r="Y34" s="241">
        <v>0</v>
      </c>
      <c r="Z34" s="241">
        <v>0</v>
      </c>
      <c r="AA34" s="266"/>
      <c r="AB34" s="266"/>
      <c r="AC34" s="266"/>
      <c r="AD34" s="241">
        <v>5517212</v>
      </c>
      <c r="AE34" s="35" t="s">
        <v>7060</v>
      </c>
      <c r="AF34" s="153" t="s">
        <v>10439</v>
      </c>
      <c r="AG34" s="35" t="s">
        <v>7040</v>
      </c>
      <c r="AH34" s="35" t="s">
        <v>7173</v>
      </c>
    </row>
    <row r="35" spans="1:34" ht="15" customHeight="1" x14ac:dyDescent="0.2">
      <c r="A35" s="257">
        <v>115</v>
      </c>
      <c r="B35" s="257">
        <v>115</v>
      </c>
      <c r="C35" s="258" t="s">
        <v>867</v>
      </c>
      <c r="D35" s="257">
        <v>10013</v>
      </c>
      <c r="E35" s="258" t="s">
        <v>868</v>
      </c>
      <c r="F35" s="25">
        <v>2018</v>
      </c>
      <c r="G35" s="232">
        <v>43140.29583333333</v>
      </c>
      <c r="H35" s="233">
        <v>43140.29583333333</v>
      </c>
      <c r="I35" s="412" t="s">
        <v>36</v>
      </c>
      <c r="J35" s="412" t="s">
        <v>36</v>
      </c>
      <c r="K35" s="412" t="s">
        <v>36</v>
      </c>
      <c r="L35" s="235">
        <f>N35-G35</f>
        <v>0.26597222222335404</v>
      </c>
      <c r="M35" s="236">
        <v>383</v>
      </c>
      <c r="N35" s="232">
        <v>43140.561805555553</v>
      </c>
      <c r="O35" s="233">
        <v>43140.561805555553</v>
      </c>
      <c r="P35" s="237" t="s">
        <v>37</v>
      </c>
      <c r="Q35" s="359" t="s">
        <v>1285</v>
      </c>
      <c r="R35" s="35" t="s">
        <v>10436</v>
      </c>
      <c r="S35" s="277" t="s">
        <v>101</v>
      </c>
      <c r="T35" s="167" t="s">
        <v>10450</v>
      </c>
      <c r="U35" s="430">
        <v>114288798</v>
      </c>
      <c r="V35" s="240" t="s">
        <v>1336</v>
      </c>
      <c r="W35" s="167" t="s">
        <v>10451</v>
      </c>
      <c r="X35" s="255">
        <v>0</v>
      </c>
      <c r="Y35" s="241">
        <v>0</v>
      </c>
      <c r="Z35" s="241">
        <v>0</v>
      </c>
      <c r="AA35" s="266"/>
      <c r="AB35" s="266"/>
      <c r="AC35" s="266"/>
      <c r="AD35" s="241">
        <v>5517212</v>
      </c>
      <c r="AE35" s="35" t="s">
        <v>1270</v>
      </c>
      <c r="AF35" s="153" t="s">
        <v>1270</v>
      </c>
      <c r="AG35" s="35" t="s">
        <v>7066</v>
      </c>
      <c r="AH35" s="35" t="s">
        <v>7067</v>
      </c>
    </row>
    <row r="36" spans="1:34" ht="15" customHeight="1" x14ac:dyDescent="0.2">
      <c r="A36" s="521">
        <v>115</v>
      </c>
      <c r="B36" s="521">
        <v>115</v>
      </c>
      <c r="C36" s="522" t="s">
        <v>867</v>
      </c>
      <c r="D36" s="521">
        <v>10013</v>
      </c>
      <c r="E36" s="522" t="s">
        <v>868</v>
      </c>
      <c r="F36" s="25">
        <v>2019</v>
      </c>
      <c r="G36" s="573">
        <v>43564.68472222222</v>
      </c>
      <c r="H36" s="574">
        <v>43564.68472222222</v>
      </c>
      <c r="I36" s="572" t="s">
        <v>36</v>
      </c>
      <c r="J36" s="598" t="s">
        <v>7042</v>
      </c>
      <c r="K36" s="572" t="s">
        <v>36</v>
      </c>
      <c r="L36" s="235">
        <f>N36-G36</f>
        <v>1.1805555555547471</v>
      </c>
      <c r="M36" s="236">
        <v>1700</v>
      </c>
      <c r="N36" s="573">
        <v>43565.865277777775</v>
      </c>
      <c r="O36" s="574">
        <v>43565.865277777775</v>
      </c>
      <c r="P36" s="237" t="s">
        <v>37</v>
      </c>
      <c r="Q36" s="162" t="s">
        <v>1285</v>
      </c>
      <c r="R36" s="167" t="s">
        <v>10192</v>
      </c>
      <c r="S36" s="238" t="s">
        <v>68</v>
      </c>
      <c r="T36" s="167" t="s">
        <v>13784</v>
      </c>
      <c r="U36" s="224">
        <v>116999777</v>
      </c>
      <c r="V36" s="240" t="s">
        <v>1336</v>
      </c>
      <c r="W36" s="167" t="s">
        <v>13785</v>
      </c>
      <c r="X36" s="536">
        <v>0</v>
      </c>
      <c r="Y36" s="255">
        <v>0</v>
      </c>
      <c r="Z36" s="255">
        <v>0</v>
      </c>
      <c r="AA36" s="264">
        <f>Y36/AD36</f>
        <v>0</v>
      </c>
      <c r="AB36" s="265">
        <f>Z36/AD36</f>
        <v>0</v>
      </c>
      <c r="AC36" s="255">
        <v>0</v>
      </c>
      <c r="AD36" s="255">
        <v>5548929</v>
      </c>
      <c r="AE36" s="240" t="s">
        <v>7076</v>
      </c>
      <c r="AF36" s="527" t="s">
        <v>13786</v>
      </c>
      <c r="AG36" s="240" t="s">
        <v>7040</v>
      </c>
      <c r="AH36" s="525" t="s">
        <v>7041</v>
      </c>
    </row>
    <row r="37" spans="1:34" ht="15" customHeight="1" x14ac:dyDescent="0.2">
      <c r="A37" s="105">
        <v>115</v>
      </c>
      <c r="B37" s="105">
        <v>115</v>
      </c>
      <c r="C37" s="76" t="s">
        <v>658</v>
      </c>
      <c r="D37" s="23">
        <v>10017</v>
      </c>
      <c r="E37" s="60" t="s">
        <v>659</v>
      </c>
      <c r="F37" s="25">
        <v>2014</v>
      </c>
      <c r="G37" s="61">
        <v>41916.009722222225</v>
      </c>
      <c r="H37" s="62">
        <v>41916.009722222225</v>
      </c>
      <c r="I37" s="625" t="s">
        <v>36</v>
      </c>
      <c r="J37" s="625" t="s">
        <v>36</v>
      </c>
      <c r="K37" s="625"/>
      <c r="L37" s="64">
        <f>N37-G37</f>
        <v>6.9444443943211809E-4</v>
      </c>
      <c r="M37" s="65">
        <v>1</v>
      </c>
      <c r="N37" s="61">
        <v>41916.010416666664</v>
      </c>
      <c r="O37" s="62">
        <v>41916.010416666664</v>
      </c>
      <c r="P37" s="66" t="s">
        <v>37</v>
      </c>
      <c r="Q37" s="69" t="s">
        <v>48</v>
      </c>
      <c r="R37" s="69" t="s">
        <v>49</v>
      </c>
      <c r="S37" s="87" t="s">
        <v>40</v>
      </c>
      <c r="T37" s="69" t="s">
        <v>2807</v>
      </c>
      <c r="U37" s="282" t="s">
        <v>40</v>
      </c>
      <c r="V37" s="87" t="s">
        <v>384</v>
      </c>
      <c r="W37" s="69" t="s">
        <v>2808</v>
      </c>
      <c r="X37" s="32">
        <v>0</v>
      </c>
      <c r="Y37" s="32">
        <v>0</v>
      </c>
      <c r="Z37" s="83"/>
      <c r="AA37" s="84"/>
      <c r="AB37" s="85"/>
      <c r="AC37" s="83"/>
    </row>
    <row r="38" spans="1:34" ht="15" customHeight="1" x14ac:dyDescent="0.2">
      <c r="A38" s="175">
        <v>115</v>
      </c>
      <c r="B38" s="175">
        <v>115</v>
      </c>
      <c r="C38" s="24" t="s">
        <v>658</v>
      </c>
      <c r="D38" s="175">
        <v>10017</v>
      </c>
      <c r="E38" s="24" t="s">
        <v>659</v>
      </c>
      <c r="F38" s="25">
        <v>2015</v>
      </c>
      <c r="G38" s="156">
        <v>42101.620833333334</v>
      </c>
      <c r="H38" s="157">
        <v>42101.620833333334</v>
      </c>
      <c r="I38" s="620" t="s">
        <v>36</v>
      </c>
      <c r="J38" s="620" t="s">
        <v>36</v>
      </c>
      <c r="K38" s="620"/>
      <c r="L38" s="159">
        <f>N38-G38</f>
        <v>6.944444467080757E-4</v>
      </c>
      <c r="M38" s="160">
        <v>1</v>
      </c>
      <c r="N38" s="156">
        <v>42101.621527777781</v>
      </c>
      <c r="O38" s="157">
        <v>42101.621527777781</v>
      </c>
      <c r="P38" s="161" t="s">
        <v>37</v>
      </c>
      <c r="Q38" s="35" t="s">
        <v>213</v>
      </c>
      <c r="R38" s="35" t="s">
        <v>287</v>
      </c>
      <c r="S38" s="35" t="s">
        <v>40</v>
      </c>
      <c r="T38" s="35" t="s">
        <v>3725</v>
      </c>
      <c r="U38" s="282" t="s">
        <v>40</v>
      </c>
      <c r="V38" s="167" t="s">
        <v>384</v>
      </c>
      <c r="W38" s="35" t="s">
        <v>3726</v>
      </c>
      <c r="X38" s="55">
        <v>7579</v>
      </c>
      <c r="Y38" s="55">
        <v>0</v>
      </c>
      <c r="Z38" s="168"/>
      <c r="AA38" s="168"/>
      <c r="AB38" s="168"/>
      <c r="AC38" s="168"/>
    </row>
    <row r="39" spans="1:34" ht="15" customHeight="1" x14ac:dyDescent="0.2">
      <c r="A39" s="175">
        <v>115</v>
      </c>
      <c r="B39" s="175">
        <v>115</v>
      </c>
      <c r="C39" s="24" t="s">
        <v>658</v>
      </c>
      <c r="D39" s="175">
        <v>10017</v>
      </c>
      <c r="E39" s="24" t="s">
        <v>659</v>
      </c>
      <c r="F39" s="25">
        <v>2015</v>
      </c>
      <c r="G39" s="156">
        <v>42146.45416666667</v>
      </c>
      <c r="H39" s="157">
        <v>42146.45416666667</v>
      </c>
      <c r="I39" s="620" t="s">
        <v>36</v>
      </c>
      <c r="J39" s="620" t="s">
        <v>36</v>
      </c>
      <c r="K39" s="620"/>
      <c r="L39" s="159">
        <f>N39-G39</f>
        <v>0.11736111110803904</v>
      </c>
      <c r="M39" s="160">
        <v>169</v>
      </c>
      <c r="N39" s="156">
        <v>42146.571527777778</v>
      </c>
      <c r="O39" s="157">
        <v>42146.571527777778</v>
      </c>
      <c r="P39" s="161" t="s">
        <v>37</v>
      </c>
      <c r="Q39" s="35" t="s">
        <v>1285</v>
      </c>
      <c r="R39" s="35" t="s">
        <v>106</v>
      </c>
      <c r="S39" s="35" t="s">
        <v>106</v>
      </c>
      <c r="T39" s="35" t="s">
        <v>4034</v>
      </c>
      <c r="U39" s="282" t="s">
        <v>40</v>
      </c>
      <c r="V39" s="167" t="s">
        <v>384</v>
      </c>
      <c r="W39" s="35" t="s">
        <v>4035</v>
      </c>
      <c r="X39" s="55">
        <v>0</v>
      </c>
      <c r="Y39" s="55">
        <v>0</v>
      </c>
      <c r="Z39" s="168"/>
      <c r="AA39" s="168"/>
      <c r="AB39" s="168"/>
      <c r="AC39" s="168"/>
    </row>
    <row r="40" spans="1:34" ht="15" customHeight="1" x14ac:dyDescent="0.2">
      <c r="A40" s="175">
        <v>115</v>
      </c>
      <c r="B40" s="175">
        <v>115</v>
      </c>
      <c r="C40" s="24" t="s">
        <v>658</v>
      </c>
      <c r="D40" s="175">
        <v>10017</v>
      </c>
      <c r="E40" s="43" t="s">
        <v>659</v>
      </c>
      <c r="F40" s="25">
        <v>2015</v>
      </c>
      <c r="G40" s="156">
        <v>42347.8</v>
      </c>
      <c r="H40" s="157">
        <v>42347.8</v>
      </c>
      <c r="I40" s="620" t="s">
        <v>36</v>
      </c>
      <c r="J40" s="620" t="s">
        <v>36</v>
      </c>
      <c r="K40" s="620"/>
      <c r="L40" s="159">
        <f>N40-G40</f>
        <v>0.82569444444379769</v>
      </c>
      <c r="M40" s="160">
        <v>1189</v>
      </c>
      <c r="N40" s="156">
        <v>42348.625694444447</v>
      </c>
      <c r="O40" s="157">
        <v>42348.625694444447</v>
      </c>
      <c r="P40" s="161" t="s">
        <v>37</v>
      </c>
      <c r="Q40" s="162" t="s">
        <v>52</v>
      </c>
      <c r="R40" s="162" t="s">
        <v>243</v>
      </c>
      <c r="S40" s="35" t="s">
        <v>106</v>
      </c>
      <c r="T40" s="35" t="s">
        <v>5291</v>
      </c>
      <c r="U40" s="282" t="s">
        <v>40</v>
      </c>
      <c r="V40" s="167" t="s">
        <v>384</v>
      </c>
      <c r="W40" s="35" t="s">
        <v>5292</v>
      </c>
      <c r="X40" s="55">
        <v>0</v>
      </c>
      <c r="Y40" s="168"/>
      <c r="Z40" s="168"/>
      <c r="AA40" s="168"/>
      <c r="AB40" s="168"/>
      <c r="AC40" s="168"/>
    </row>
    <row r="41" spans="1:34" ht="15" customHeight="1" x14ac:dyDescent="0.2">
      <c r="A41" s="257">
        <v>115</v>
      </c>
      <c r="B41" s="257">
        <v>115</v>
      </c>
      <c r="C41" s="258" t="s">
        <v>658</v>
      </c>
      <c r="D41" s="257">
        <v>10017</v>
      </c>
      <c r="E41" s="258" t="s">
        <v>659</v>
      </c>
      <c r="F41" s="25">
        <v>2016</v>
      </c>
      <c r="G41" s="232">
        <v>42484.744444444441</v>
      </c>
      <c r="H41" s="233">
        <v>42484.744444444441</v>
      </c>
      <c r="I41" s="412" t="s">
        <v>36</v>
      </c>
      <c r="J41" s="412" t="s">
        <v>36</v>
      </c>
      <c r="K41" s="412"/>
      <c r="L41" s="235">
        <f>N41-G41</f>
        <v>6.944444467080757E-4</v>
      </c>
      <c r="M41" s="236">
        <v>1</v>
      </c>
      <c r="N41" s="232">
        <v>42484.745138888888</v>
      </c>
      <c r="O41" s="233">
        <v>42484.745138888888</v>
      </c>
      <c r="P41" s="237" t="s">
        <v>37</v>
      </c>
      <c r="Q41" s="238" t="s">
        <v>213</v>
      </c>
      <c r="R41" s="238" t="s">
        <v>287</v>
      </c>
      <c r="S41" s="35" t="s">
        <v>40</v>
      </c>
      <c r="T41" s="35" t="s">
        <v>5956</v>
      </c>
      <c r="U41" s="282" t="s">
        <v>40</v>
      </c>
      <c r="V41" s="240" t="s">
        <v>384</v>
      </c>
      <c r="W41" s="35" t="s">
        <v>5957</v>
      </c>
      <c r="X41" s="55">
        <v>0</v>
      </c>
      <c r="Y41" s="55">
        <v>0</v>
      </c>
      <c r="Z41" s="55">
        <v>0</v>
      </c>
      <c r="AA41" s="168"/>
      <c r="AB41" s="168"/>
      <c r="AC41" s="168"/>
    </row>
    <row r="42" spans="1:34" s="41" customFormat="1" ht="15" customHeight="1" x14ac:dyDescent="0.2">
      <c r="A42" s="257">
        <v>115</v>
      </c>
      <c r="B42" s="257">
        <v>115</v>
      </c>
      <c r="C42" s="258" t="s">
        <v>658</v>
      </c>
      <c r="D42" s="257">
        <v>10017</v>
      </c>
      <c r="E42" s="258" t="s">
        <v>659</v>
      </c>
      <c r="F42" s="25">
        <v>2017</v>
      </c>
      <c r="G42" s="232">
        <v>43058.898611111108</v>
      </c>
      <c r="H42" s="233">
        <v>43058.898611111108</v>
      </c>
      <c r="I42" s="412" t="s">
        <v>36</v>
      </c>
      <c r="J42" s="412" t="s">
        <v>36</v>
      </c>
      <c r="K42" s="412"/>
      <c r="L42" s="235">
        <f>N42-G42</f>
        <v>0.55972222222771961</v>
      </c>
      <c r="M42" s="236">
        <v>806</v>
      </c>
      <c r="N42" s="232">
        <v>43059.458333333336</v>
      </c>
      <c r="O42" s="233">
        <v>43059.458333333336</v>
      </c>
      <c r="P42" s="237" t="s">
        <v>37</v>
      </c>
      <c r="Q42" s="167" t="s">
        <v>52</v>
      </c>
      <c r="R42" s="167" t="s">
        <v>114</v>
      </c>
      <c r="S42" s="35" t="s">
        <v>717</v>
      </c>
      <c r="T42" s="167" t="s">
        <v>10023</v>
      </c>
      <c r="U42" s="332" t="s">
        <v>40</v>
      </c>
      <c r="V42" s="240" t="s">
        <v>384</v>
      </c>
      <c r="W42" s="163" t="s">
        <v>10024</v>
      </c>
      <c r="X42" s="255">
        <v>0</v>
      </c>
      <c r="Y42" s="241">
        <v>0</v>
      </c>
      <c r="Z42" s="241">
        <v>0</v>
      </c>
      <c r="AA42" s="266"/>
      <c r="AB42" s="266"/>
      <c r="AC42" s="266"/>
      <c r="AD42" s="304">
        <v>5517212</v>
      </c>
      <c r="AE42" s="333" t="s">
        <v>1270</v>
      </c>
      <c r="AF42" s="333" t="s">
        <v>1270</v>
      </c>
      <c r="AG42" s="167" t="s">
        <v>7066</v>
      </c>
      <c r="AH42" s="29" t="s">
        <v>7067</v>
      </c>
    </row>
    <row r="43" spans="1:34" s="41" customFormat="1" ht="15" customHeight="1" x14ac:dyDescent="0.2">
      <c r="A43" s="257">
        <v>115</v>
      </c>
      <c r="B43" s="257">
        <v>115</v>
      </c>
      <c r="C43" s="258" t="s">
        <v>658</v>
      </c>
      <c r="D43" s="257">
        <v>10017</v>
      </c>
      <c r="E43" s="258" t="s">
        <v>659</v>
      </c>
      <c r="F43" s="25">
        <v>2018</v>
      </c>
      <c r="G43" s="284">
        <v>43239.402083333334</v>
      </c>
      <c r="H43" s="233">
        <v>43239.402083333334</v>
      </c>
      <c r="I43" s="412" t="s">
        <v>36</v>
      </c>
      <c r="J43" s="412" t="s">
        <v>36</v>
      </c>
      <c r="K43" s="412" t="s">
        <v>36</v>
      </c>
      <c r="L43" s="235">
        <f>N43-G43</f>
        <v>6.944444467080757E-4</v>
      </c>
      <c r="M43" s="236">
        <v>1</v>
      </c>
      <c r="N43" s="284">
        <v>43239.402777777781</v>
      </c>
      <c r="O43" s="233">
        <v>43239.402777777781</v>
      </c>
      <c r="P43" s="237" t="s">
        <v>37</v>
      </c>
      <c r="Q43" s="359" t="s">
        <v>1285</v>
      </c>
      <c r="R43" s="35" t="s">
        <v>10447</v>
      </c>
      <c r="S43" s="277" t="s">
        <v>40</v>
      </c>
      <c r="T43" s="167" t="s">
        <v>11146</v>
      </c>
      <c r="U43" s="77">
        <v>114620727</v>
      </c>
      <c r="V43" s="240" t="s">
        <v>384</v>
      </c>
      <c r="W43" s="167" t="s">
        <v>11148</v>
      </c>
      <c r="X43" s="255">
        <v>0</v>
      </c>
      <c r="Y43" s="241">
        <v>0</v>
      </c>
      <c r="Z43" s="241">
        <v>0</v>
      </c>
      <c r="AA43" s="266"/>
      <c r="AB43" s="266"/>
      <c r="AC43" s="266"/>
      <c r="AD43" s="241">
        <v>5517212</v>
      </c>
      <c r="AE43" s="461" t="s">
        <v>1270</v>
      </c>
      <c r="AF43" s="462" t="s">
        <v>1270</v>
      </c>
      <c r="AG43" s="277" t="s">
        <v>7040</v>
      </c>
      <c r="AH43" s="277" t="s">
        <v>7173</v>
      </c>
    </row>
    <row r="44" spans="1:34" s="41" customFormat="1" ht="15" customHeight="1" x14ac:dyDescent="0.2">
      <c r="A44" s="521">
        <v>115</v>
      </c>
      <c r="B44" s="521">
        <v>115</v>
      </c>
      <c r="C44" s="522" t="s">
        <v>658</v>
      </c>
      <c r="D44" s="521">
        <v>10017</v>
      </c>
      <c r="E44" s="522" t="s">
        <v>659</v>
      </c>
      <c r="F44" s="25">
        <v>2019</v>
      </c>
      <c r="G44" s="573">
        <v>43617.938888888886</v>
      </c>
      <c r="H44" s="574">
        <v>43617.938888888886</v>
      </c>
      <c r="I44" s="572" t="s">
        <v>36</v>
      </c>
      <c r="J44" s="572" t="s">
        <v>36</v>
      </c>
      <c r="K44" s="572" t="s">
        <v>36</v>
      </c>
      <c r="L44" s="235">
        <f>N44-G44</f>
        <v>6.944444467080757E-4</v>
      </c>
      <c r="M44" s="236">
        <v>1</v>
      </c>
      <c r="N44" s="573">
        <v>43617.939583333333</v>
      </c>
      <c r="O44" s="574">
        <v>43617.939583333333</v>
      </c>
      <c r="P44" s="237" t="s">
        <v>37</v>
      </c>
      <c r="Q44" s="359" t="s">
        <v>213</v>
      </c>
      <c r="R44" s="35" t="s">
        <v>10774</v>
      </c>
      <c r="S44" s="277" t="s">
        <v>40</v>
      </c>
      <c r="T44" s="167" t="s">
        <v>14273</v>
      </c>
      <c r="U44" s="192" t="s">
        <v>40</v>
      </c>
      <c r="V44" s="49" t="s">
        <v>384</v>
      </c>
      <c r="W44" s="167" t="s">
        <v>14274</v>
      </c>
      <c r="X44" s="536">
        <v>0</v>
      </c>
      <c r="Y44" s="255">
        <v>0</v>
      </c>
      <c r="Z44" s="255">
        <v>0</v>
      </c>
      <c r="AA44" s="264">
        <f>Y44/AD44</f>
        <v>0</v>
      </c>
      <c r="AB44" s="265">
        <f>Z44/AD44</f>
        <v>0</v>
      </c>
      <c r="AC44" s="255">
        <v>0</v>
      </c>
      <c r="AD44" s="255">
        <v>5548929</v>
      </c>
      <c r="AE44" s="240" t="s">
        <v>7182</v>
      </c>
      <c r="AF44" s="527" t="s">
        <v>14275</v>
      </c>
      <c r="AG44" s="49" t="s">
        <v>7040</v>
      </c>
      <c r="AH44" s="525" t="s">
        <v>7041</v>
      </c>
    </row>
    <row r="45" spans="1:34" s="41" customFormat="1" ht="15" customHeight="1" x14ac:dyDescent="0.2">
      <c r="A45" s="58">
        <v>115</v>
      </c>
      <c r="B45" s="58">
        <v>115</v>
      </c>
      <c r="C45" s="76" t="s">
        <v>85</v>
      </c>
      <c r="D45" s="23">
        <v>10018</v>
      </c>
      <c r="E45" s="60" t="s">
        <v>86</v>
      </c>
      <c r="F45" s="25">
        <v>2014</v>
      </c>
      <c r="G45" s="61">
        <v>41856.981944444444</v>
      </c>
      <c r="H45" s="62">
        <v>41856.981944444444</v>
      </c>
      <c r="I45" s="625" t="s">
        <v>36</v>
      </c>
      <c r="J45" s="625" t="s">
        <v>36</v>
      </c>
      <c r="K45" s="625"/>
      <c r="L45" s="64">
        <f>N45-G45</f>
        <v>6.944444467080757E-4</v>
      </c>
      <c r="M45" s="65">
        <v>1</v>
      </c>
      <c r="N45" s="61">
        <v>41856.982638888891</v>
      </c>
      <c r="O45" s="62">
        <v>41856.982638888891</v>
      </c>
      <c r="P45" s="66" t="s">
        <v>37</v>
      </c>
      <c r="Q45" s="69" t="s">
        <v>1752</v>
      </c>
      <c r="R45" s="69" t="s">
        <v>287</v>
      </c>
      <c r="S45" s="87" t="s">
        <v>40</v>
      </c>
      <c r="T45" s="69" t="s">
        <v>2573</v>
      </c>
      <c r="U45" s="192" t="s">
        <v>40</v>
      </c>
      <c r="V45" s="87" t="s">
        <v>384</v>
      </c>
      <c r="W45" s="69" t="s">
        <v>2574</v>
      </c>
      <c r="X45" s="32">
        <v>882</v>
      </c>
      <c r="Y45" s="32">
        <v>0</v>
      </c>
      <c r="Z45" s="83"/>
      <c r="AA45" s="84"/>
      <c r="AB45" s="85"/>
      <c r="AC45" s="83"/>
      <c r="AD45" s="28"/>
      <c r="AE45" s="28"/>
      <c r="AF45" s="28"/>
      <c r="AG45" s="28"/>
      <c r="AH45" s="28"/>
    </row>
    <row r="46" spans="1:34" s="41" customFormat="1" ht="15" customHeight="1" x14ac:dyDescent="0.2">
      <c r="A46" s="105">
        <v>115</v>
      </c>
      <c r="B46" s="105">
        <v>115</v>
      </c>
      <c r="C46" s="76" t="s">
        <v>85</v>
      </c>
      <c r="D46" s="23">
        <v>10018</v>
      </c>
      <c r="E46" s="60" t="s">
        <v>86</v>
      </c>
      <c r="F46" s="25">
        <v>2014</v>
      </c>
      <c r="G46" s="61">
        <v>41907.709027777775</v>
      </c>
      <c r="H46" s="62">
        <v>41907.709027777775</v>
      </c>
      <c r="I46" s="625" t="s">
        <v>36</v>
      </c>
      <c r="J46" s="625" t="s">
        <v>36</v>
      </c>
      <c r="K46" s="625"/>
      <c r="L46" s="64">
        <f>N46-G46</f>
        <v>6.944444467080757E-4</v>
      </c>
      <c r="M46" s="65">
        <v>1</v>
      </c>
      <c r="N46" s="61">
        <v>41907.709722222222</v>
      </c>
      <c r="O46" s="62">
        <v>41907.709722222222</v>
      </c>
      <c r="P46" s="66" t="s">
        <v>37</v>
      </c>
      <c r="Q46" s="69" t="s">
        <v>48</v>
      </c>
      <c r="R46" s="69" t="s">
        <v>49</v>
      </c>
      <c r="S46" s="87" t="s">
        <v>40</v>
      </c>
      <c r="T46" s="69" t="s">
        <v>2772</v>
      </c>
      <c r="U46" s="192" t="s">
        <v>40</v>
      </c>
      <c r="V46" s="87" t="s">
        <v>384</v>
      </c>
      <c r="W46" s="69" t="s">
        <v>2773</v>
      </c>
      <c r="X46" s="32">
        <v>882</v>
      </c>
      <c r="Y46" s="32">
        <v>0</v>
      </c>
      <c r="Z46" s="83"/>
      <c r="AA46" s="84"/>
      <c r="AB46" s="85"/>
      <c r="AC46" s="83"/>
      <c r="AD46" s="28"/>
      <c r="AE46" s="28"/>
      <c r="AF46" s="28"/>
      <c r="AG46" s="28"/>
      <c r="AH46" s="28"/>
    </row>
    <row r="47" spans="1:34" s="41" customFormat="1" ht="15" customHeight="1" x14ac:dyDescent="0.2">
      <c r="A47" s="105">
        <v>115</v>
      </c>
      <c r="B47" s="105">
        <v>115</v>
      </c>
      <c r="C47" s="76" t="s">
        <v>85</v>
      </c>
      <c r="D47" s="23">
        <v>10018</v>
      </c>
      <c r="E47" s="60" t="s">
        <v>86</v>
      </c>
      <c r="F47" s="25">
        <v>2014</v>
      </c>
      <c r="G47" s="61">
        <v>41997.605555555558</v>
      </c>
      <c r="H47" s="62">
        <v>41997.605555555558</v>
      </c>
      <c r="I47" s="625" t="s">
        <v>36</v>
      </c>
      <c r="J47" s="625" t="s">
        <v>36</v>
      </c>
      <c r="K47" s="625"/>
      <c r="L47" s="64">
        <f>N47-G47</f>
        <v>1.2437500000014552</v>
      </c>
      <c r="M47" s="65">
        <v>1791</v>
      </c>
      <c r="N47" s="61">
        <v>41998.849305555559</v>
      </c>
      <c r="O47" s="62">
        <v>41998.849305555559</v>
      </c>
      <c r="P47" s="66" t="s">
        <v>37</v>
      </c>
      <c r="Q47" s="69" t="s">
        <v>222</v>
      </c>
      <c r="R47" s="69" t="s">
        <v>223</v>
      </c>
      <c r="S47" s="87" t="s">
        <v>54</v>
      </c>
      <c r="T47" s="69" t="s">
        <v>3251</v>
      </c>
      <c r="U47" s="77">
        <v>10802</v>
      </c>
      <c r="V47" s="87" t="s">
        <v>384</v>
      </c>
      <c r="W47" s="69" t="s">
        <v>3252</v>
      </c>
      <c r="X47" s="32">
        <v>884</v>
      </c>
      <c r="Y47" s="32">
        <v>884</v>
      </c>
      <c r="Z47" s="32">
        <v>38237</v>
      </c>
      <c r="AA47" s="79">
        <f>Y47/5380759</f>
        <v>1.6428909007075025E-4</v>
      </c>
      <c r="AB47" s="80">
        <f>Z47/5380759</f>
        <v>7.1062465351077794E-3</v>
      </c>
      <c r="AC47" s="32">
        <f>Z47/Y47</f>
        <v>43.254524886877832</v>
      </c>
      <c r="AD47" s="28"/>
      <c r="AE47" s="28"/>
      <c r="AF47" s="28"/>
      <c r="AG47" s="28"/>
      <c r="AH47" s="28"/>
    </row>
    <row r="48" spans="1:34" s="41" customFormat="1" ht="15" customHeight="1" x14ac:dyDescent="0.2">
      <c r="A48" s="175">
        <v>115</v>
      </c>
      <c r="B48" s="175">
        <v>115</v>
      </c>
      <c r="C48" s="24" t="s">
        <v>85</v>
      </c>
      <c r="D48" s="175">
        <v>10018</v>
      </c>
      <c r="E48" s="24" t="s">
        <v>86</v>
      </c>
      <c r="F48" s="25">
        <v>2015</v>
      </c>
      <c r="G48" s="156">
        <v>42199.505555555559</v>
      </c>
      <c r="H48" s="157">
        <v>42199.505555555559</v>
      </c>
      <c r="I48" s="620" t="s">
        <v>36</v>
      </c>
      <c r="J48" s="620" t="s">
        <v>36</v>
      </c>
      <c r="K48" s="620"/>
      <c r="L48" s="159">
        <f>N48-G48</f>
        <v>0.26874999999563443</v>
      </c>
      <c r="M48" s="160">
        <v>387</v>
      </c>
      <c r="N48" s="156">
        <v>42199.774305555555</v>
      </c>
      <c r="O48" s="157">
        <v>42199.774305555555</v>
      </c>
      <c r="P48" s="161" t="s">
        <v>37</v>
      </c>
      <c r="Q48" s="35" t="s">
        <v>1285</v>
      </c>
      <c r="R48" s="35" t="s">
        <v>53</v>
      </c>
      <c r="S48" s="35" t="s">
        <v>54</v>
      </c>
      <c r="T48" s="35" t="s">
        <v>4306</v>
      </c>
      <c r="U48" s="192" t="s">
        <v>40</v>
      </c>
      <c r="V48" s="167" t="s">
        <v>1385</v>
      </c>
      <c r="W48" s="35" t="s">
        <v>4307</v>
      </c>
      <c r="X48" s="55">
        <v>146</v>
      </c>
      <c r="Y48" s="55">
        <v>0</v>
      </c>
      <c r="Z48" s="168"/>
      <c r="AA48" s="168"/>
      <c r="AB48" s="168"/>
      <c r="AC48" s="168"/>
      <c r="AD48" s="28"/>
      <c r="AE48" s="28"/>
      <c r="AF48" s="28"/>
      <c r="AG48" s="28"/>
      <c r="AH48" s="28"/>
    </row>
    <row r="49" spans="1:34" s="41" customFormat="1" ht="15" customHeight="1" x14ac:dyDescent="0.2">
      <c r="A49" s="175">
        <v>115</v>
      </c>
      <c r="B49" s="175">
        <v>115</v>
      </c>
      <c r="C49" s="24" t="s">
        <v>85</v>
      </c>
      <c r="D49" s="175">
        <v>10018</v>
      </c>
      <c r="E49" s="24" t="s">
        <v>86</v>
      </c>
      <c r="F49" s="25">
        <v>2015</v>
      </c>
      <c r="G49" s="156">
        <v>42229.474999999999</v>
      </c>
      <c r="H49" s="157">
        <v>42229.474999999999</v>
      </c>
      <c r="I49" s="620" t="s">
        <v>36</v>
      </c>
      <c r="J49" s="620" t="s">
        <v>36</v>
      </c>
      <c r="K49" s="620"/>
      <c r="L49" s="159">
        <f>N49-G49</f>
        <v>3.3333333332848269E-2</v>
      </c>
      <c r="M49" s="160">
        <v>48</v>
      </c>
      <c r="N49" s="156">
        <v>42229.508333333331</v>
      </c>
      <c r="O49" s="157">
        <v>42229.508333333331</v>
      </c>
      <c r="P49" s="161" t="s">
        <v>37</v>
      </c>
      <c r="Q49" s="35" t="s">
        <v>38</v>
      </c>
      <c r="R49" s="35" t="s">
        <v>413</v>
      </c>
      <c r="S49" s="35" t="s">
        <v>526</v>
      </c>
      <c r="T49" s="35" t="s">
        <v>4589</v>
      </c>
      <c r="U49" s="192" t="s">
        <v>40</v>
      </c>
      <c r="V49" s="167" t="s">
        <v>384</v>
      </c>
      <c r="W49" s="35" t="s">
        <v>4590</v>
      </c>
      <c r="X49" s="55">
        <v>886</v>
      </c>
      <c r="Y49" s="55">
        <v>886</v>
      </c>
      <c r="Z49" s="55">
        <v>26248</v>
      </c>
      <c r="AA49" s="173">
        <f>Y49/5412924</f>
        <v>1.6368232770310465E-4</v>
      </c>
      <c r="AB49" s="174">
        <f>Z49/5412924</f>
        <v>4.8491351439628565E-3</v>
      </c>
      <c r="AC49" s="55">
        <f>Z49/Y49</f>
        <v>29.62528216704289</v>
      </c>
      <c r="AD49" s="28"/>
      <c r="AE49" s="28"/>
      <c r="AF49" s="28"/>
      <c r="AG49" s="28"/>
      <c r="AH49" s="28"/>
    </row>
    <row r="50" spans="1:34" ht="15" customHeight="1" x14ac:dyDescent="0.2">
      <c r="A50" s="175">
        <v>115</v>
      </c>
      <c r="B50" s="175">
        <v>115</v>
      </c>
      <c r="C50" s="24" t="s">
        <v>85</v>
      </c>
      <c r="D50" s="175">
        <v>10018</v>
      </c>
      <c r="E50" s="24" t="s">
        <v>86</v>
      </c>
      <c r="F50" s="25">
        <v>2015</v>
      </c>
      <c r="G50" s="156">
        <v>42232.832638888889</v>
      </c>
      <c r="H50" s="157">
        <v>42232.832638888889</v>
      </c>
      <c r="I50" s="620" t="s">
        <v>36</v>
      </c>
      <c r="J50" s="620" t="s">
        <v>36</v>
      </c>
      <c r="K50" s="620"/>
      <c r="L50" s="159">
        <f>N50-G50</f>
        <v>6.944444467080757E-4</v>
      </c>
      <c r="M50" s="160">
        <v>1</v>
      </c>
      <c r="N50" s="156">
        <v>42232.833333333336</v>
      </c>
      <c r="O50" s="157">
        <v>42232.833333333336</v>
      </c>
      <c r="P50" s="161" t="s">
        <v>37</v>
      </c>
      <c r="Q50" s="35" t="s">
        <v>382</v>
      </c>
      <c r="R50" s="35" t="s">
        <v>383</v>
      </c>
      <c r="S50" s="35" t="s">
        <v>526</v>
      </c>
      <c r="T50" s="35" t="s">
        <v>4601</v>
      </c>
      <c r="U50" s="192" t="s">
        <v>40</v>
      </c>
      <c r="V50" s="167" t="s">
        <v>384</v>
      </c>
      <c r="W50" s="35" t="s">
        <v>4602</v>
      </c>
      <c r="X50" s="55">
        <v>886</v>
      </c>
      <c r="Y50" s="168"/>
      <c r="Z50" s="168"/>
      <c r="AA50" s="168"/>
      <c r="AB50" s="168"/>
      <c r="AC50" s="168"/>
    </row>
    <row r="51" spans="1:34" ht="15" customHeight="1" x14ac:dyDescent="0.2">
      <c r="A51" s="175">
        <v>115</v>
      </c>
      <c r="B51" s="175">
        <v>115</v>
      </c>
      <c r="C51" s="24" t="s">
        <v>85</v>
      </c>
      <c r="D51" s="175">
        <v>10018</v>
      </c>
      <c r="E51" s="43" t="s">
        <v>86</v>
      </c>
      <c r="F51" s="25">
        <v>2015</v>
      </c>
      <c r="G51" s="156">
        <v>42257.674305555556</v>
      </c>
      <c r="H51" s="157">
        <v>42257.674305555556</v>
      </c>
      <c r="I51" s="620" t="s">
        <v>36</v>
      </c>
      <c r="J51" s="626" t="s">
        <v>313</v>
      </c>
      <c r="K51" s="626"/>
      <c r="L51" s="159">
        <f>N51-G51</f>
        <v>0.42222222222335404</v>
      </c>
      <c r="M51" s="160">
        <v>608</v>
      </c>
      <c r="N51" s="156">
        <v>42258.09652777778</v>
      </c>
      <c r="O51" s="157">
        <v>42258.09652777778</v>
      </c>
      <c r="P51" s="161" t="s">
        <v>37</v>
      </c>
      <c r="Q51" s="35" t="s">
        <v>71</v>
      </c>
      <c r="R51" s="35" t="s">
        <v>72</v>
      </c>
      <c r="S51" s="35" t="s">
        <v>54</v>
      </c>
      <c r="T51" s="35" t="s">
        <v>4741</v>
      </c>
      <c r="U51" s="170">
        <v>11483</v>
      </c>
      <c r="V51" s="167" t="s">
        <v>384</v>
      </c>
      <c r="W51" s="35" t="s">
        <v>4742</v>
      </c>
      <c r="X51" s="55">
        <v>7930</v>
      </c>
      <c r="Y51" s="55">
        <v>7930</v>
      </c>
      <c r="Z51" s="55">
        <v>1133371</v>
      </c>
      <c r="AA51" s="173">
        <f>Y51/5412924</f>
        <v>1.465012255852844E-3</v>
      </c>
      <c r="AB51" s="174">
        <f>Z51/5412924</f>
        <v>0.20938239664920474</v>
      </c>
      <c r="AC51" s="55">
        <f>Z51/Y51</f>
        <v>142.9219419924338</v>
      </c>
    </row>
    <row r="52" spans="1:34" s="41" customFormat="1" ht="15" customHeight="1" x14ac:dyDescent="0.2">
      <c r="A52" s="175">
        <v>115</v>
      </c>
      <c r="B52" s="175">
        <v>115</v>
      </c>
      <c r="C52" s="24" t="s">
        <v>85</v>
      </c>
      <c r="D52" s="175">
        <v>10018</v>
      </c>
      <c r="E52" s="43" t="s">
        <v>86</v>
      </c>
      <c r="F52" s="25">
        <v>2015</v>
      </c>
      <c r="G52" s="156">
        <v>42362.619444444441</v>
      </c>
      <c r="H52" s="157">
        <v>42362.619444444441</v>
      </c>
      <c r="I52" s="626" t="s">
        <v>313</v>
      </c>
      <c r="J52" s="620" t="s">
        <v>36</v>
      </c>
      <c r="K52" s="620"/>
      <c r="L52" s="159">
        <f>N52-G52</f>
        <v>1.2451388888948713</v>
      </c>
      <c r="M52" s="160">
        <v>1793</v>
      </c>
      <c r="N52" s="156">
        <v>42363.864583333336</v>
      </c>
      <c r="O52" s="157">
        <v>42363.864583333336</v>
      </c>
      <c r="P52" s="161" t="s">
        <v>37</v>
      </c>
      <c r="Q52" s="35" t="s">
        <v>222</v>
      </c>
      <c r="R52" s="35" t="s">
        <v>223</v>
      </c>
      <c r="S52" s="35" t="s">
        <v>54</v>
      </c>
      <c r="T52" s="35" t="s">
        <v>5389</v>
      </c>
      <c r="U52" s="192" t="s">
        <v>40</v>
      </c>
      <c r="V52" s="167" t="s">
        <v>384</v>
      </c>
      <c r="W52" s="35" t="s">
        <v>5390</v>
      </c>
      <c r="X52" s="55">
        <v>171</v>
      </c>
      <c r="Y52" s="55">
        <v>171</v>
      </c>
      <c r="Z52" s="55">
        <v>83124</v>
      </c>
      <c r="AA52" s="173">
        <f>Y52/5412924</f>
        <v>3.1591058732766246E-5</v>
      </c>
      <c r="AB52" s="174">
        <f>Z52/5412924</f>
        <v>1.5356579918727844E-2</v>
      </c>
      <c r="AC52" s="55">
        <f>Z52/Y52</f>
        <v>486.10526315789474</v>
      </c>
      <c r="AD52" s="28"/>
      <c r="AE52" s="28"/>
      <c r="AF52" s="28"/>
      <c r="AG52" s="28"/>
      <c r="AH52" s="28"/>
    </row>
    <row r="53" spans="1:34" s="41" customFormat="1" ht="15" customHeight="1" x14ac:dyDescent="0.2">
      <c r="A53" s="231">
        <v>115</v>
      </c>
      <c r="B53" s="231">
        <v>115</v>
      </c>
      <c r="C53" s="230" t="s">
        <v>85</v>
      </c>
      <c r="D53" s="231">
        <v>10018</v>
      </c>
      <c r="E53" s="230" t="s">
        <v>86</v>
      </c>
      <c r="F53" s="25">
        <v>2016</v>
      </c>
      <c r="G53" s="232">
        <v>42378.355555555558</v>
      </c>
      <c r="H53" s="233">
        <v>42378.355555555558</v>
      </c>
      <c r="I53" s="412" t="s">
        <v>36</v>
      </c>
      <c r="J53" s="417" t="s">
        <v>313</v>
      </c>
      <c r="K53" s="417"/>
      <c r="L53" s="235">
        <f>N53-G53</f>
        <v>0.78125</v>
      </c>
      <c r="M53" s="236">
        <v>1125</v>
      </c>
      <c r="N53" s="232">
        <v>42379.136805555558</v>
      </c>
      <c r="O53" s="233">
        <v>42379.136805555558</v>
      </c>
      <c r="P53" s="237" t="s">
        <v>37</v>
      </c>
      <c r="Q53" s="238" t="s">
        <v>222</v>
      </c>
      <c r="R53" s="238" t="s">
        <v>223</v>
      </c>
      <c r="S53" s="238" t="s">
        <v>68</v>
      </c>
      <c r="T53" s="239" t="s">
        <v>5450</v>
      </c>
      <c r="U53" s="196">
        <v>11807</v>
      </c>
      <c r="V53" s="240" t="s">
        <v>384</v>
      </c>
      <c r="W53" s="239" t="s">
        <v>5451</v>
      </c>
      <c r="X53" s="241">
        <v>887</v>
      </c>
      <c r="Y53" s="244">
        <v>887</v>
      </c>
      <c r="Z53" s="244">
        <v>61187</v>
      </c>
      <c r="AA53" s="245">
        <v>1.6285302340218142E-4</v>
      </c>
      <c r="AB53" s="246">
        <v>1.1233921017936048E-2</v>
      </c>
      <c r="AC53" s="244">
        <v>68.981961668545665</v>
      </c>
      <c r="AD53" s="28"/>
      <c r="AE53" s="28"/>
      <c r="AF53" s="28"/>
      <c r="AG53" s="28"/>
      <c r="AH53" s="28"/>
    </row>
    <row r="54" spans="1:34" ht="15" customHeight="1" x14ac:dyDescent="0.2">
      <c r="A54" s="231">
        <v>115</v>
      </c>
      <c r="B54" s="231">
        <v>115</v>
      </c>
      <c r="C54" s="230" t="s">
        <v>85</v>
      </c>
      <c r="D54" s="231">
        <v>10018</v>
      </c>
      <c r="E54" s="230" t="s">
        <v>86</v>
      </c>
      <c r="F54" s="25">
        <v>2016</v>
      </c>
      <c r="G54" s="232">
        <v>42384.948611111111</v>
      </c>
      <c r="H54" s="233">
        <v>42384.948611111111</v>
      </c>
      <c r="I54" s="412" t="s">
        <v>36</v>
      </c>
      <c r="J54" s="412" t="s">
        <v>36</v>
      </c>
      <c r="K54" s="412"/>
      <c r="L54" s="235">
        <f>N54-G54</f>
        <v>0.44652777777810115</v>
      </c>
      <c r="M54" s="236">
        <v>643</v>
      </c>
      <c r="N54" s="232">
        <v>42385.395138888889</v>
      </c>
      <c r="O54" s="233">
        <v>42385.395138888889</v>
      </c>
      <c r="P54" s="237" t="s">
        <v>37</v>
      </c>
      <c r="Q54" s="238" t="s">
        <v>222</v>
      </c>
      <c r="R54" s="238" t="s">
        <v>223</v>
      </c>
      <c r="S54" s="238" t="s">
        <v>54</v>
      </c>
      <c r="T54" s="239" t="s">
        <v>5475</v>
      </c>
      <c r="U54" s="88">
        <v>11825</v>
      </c>
      <c r="V54" s="240" t="s">
        <v>384</v>
      </c>
      <c r="W54" s="239" t="s">
        <v>5476</v>
      </c>
      <c r="X54" s="241">
        <v>887</v>
      </c>
      <c r="Y54" s="244">
        <v>887</v>
      </c>
      <c r="Z54" s="244">
        <v>30084</v>
      </c>
      <c r="AA54" s="245">
        <v>1.6285302340218142E-4</v>
      </c>
      <c r="AB54" s="246">
        <v>5.5234164104072444E-3</v>
      </c>
      <c r="AC54" s="244">
        <v>33.916572717023676</v>
      </c>
    </row>
    <row r="55" spans="1:34" ht="15" customHeight="1" x14ac:dyDescent="0.2">
      <c r="A55" s="257">
        <v>115</v>
      </c>
      <c r="B55" s="257">
        <v>115</v>
      </c>
      <c r="C55" s="258" t="s">
        <v>85</v>
      </c>
      <c r="D55" s="257">
        <v>10018</v>
      </c>
      <c r="E55" s="258" t="s">
        <v>86</v>
      </c>
      <c r="F55" s="25">
        <v>2016</v>
      </c>
      <c r="G55" s="232">
        <v>42435.826388888891</v>
      </c>
      <c r="H55" s="233">
        <v>42435.826388888891</v>
      </c>
      <c r="I55" s="412" t="s">
        <v>36</v>
      </c>
      <c r="J55" s="412" t="s">
        <v>36</v>
      </c>
      <c r="K55" s="412"/>
      <c r="L55" s="235">
        <f>N55-G55</f>
        <v>0.19722222221753327</v>
      </c>
      <c r="M55" s="236">
        <v>284</v>
      </c>
      <c r="N55" s="232">
        <v>42436.023611111108</v>
      </c>
      <c r="O55" s="233">
        <v>42436.023611111108</v>
      </c>
      <c r="P55" s="237" t="s">
        <v>37</v>
      </c>
      <c r="Q55" s="238" t="s">
        <v>222</v>
      </c>
      <c r="R55" s="238" t="s">
        <v>223</v>
      </c>
      <c r="S55" s="238" t="s">
        <v>54</v>
      </c>
      <c r="T55" s="35" t="s">
        <v>5721</v>
      </c>
      <c r="U55" s="88">
        <v>11983</v>
      </c>
      <c r="V55" s="240" t="s">
        <v>384</v>
      </c>
      <c r="W55" s="35" t="s">
        <v>5722</v>
      </c>
      <c r="X55" s="55">
        <v>887</v>
      </c>
      <c r="Y55" s="55">
        <v>887</v>
      </c>
      <c r="Z55" s="55">
        <v>34194</v>
      </c>
      <c r="AA55" s="259">
        <v>1.6180612853025126E-4</v>
      </c>
      <c r="AB55" s="260">
        <v>6.2376536177716031E-3</v>
      </c>
      <c r="AC55" s="241">
        <v>38.550169109357384</v>
      </c>
    </row>
    <row r="56" spans="1:34" ht="15" customHeight="1" x14ac:dyDescent="0.2">
      <c r="A56" s="257">
        <v>115</v>
      </c>
      <c r="B56" s="257">
        <v>115</v>
      </c>
      <c r="C56" s="258" t="s">
        <v>85</v>
      </c>
      <c r="D56" s="257">
        <v>10018</v>
      </c>
      <c r="E56" s="258" t="s">
        <v>86</v>
      </c>
      <c r="F56" s="25">
        <v>2016</v>
      </c>
      <c r="G56" s="284">
        <v>42587.69027777778</v>
      </c>
      <c r="H56" s="234">
        <v>42587.69027777778</v>
      </c>
      <c r="I56" s="412" t="s">
        <v>36</v>
      </c>
      <c r="J56" s="412" t="s">
        <v>36</v>
      </c>
      <c r="K56" s="412"/>
      <c r="L56" s="235">
        <f>N56-G56</f>
        <v>6.9444443943211809E-4</v>
      </c>
      <c r="M56" s="236">
        <v>1</v>
      </c>
      <c r="N56" s="284">
        <v>42587.690972222219</v>
      </c>
      <c r="O56" s="234">
        <v>42587.690972222219</v>
      </c>
      <c r="P56" s="237" t="s">
        <v>37</v>
      </c>
      <c r="Q56" s="238" t="s">
        <v>213</v>
      </c>
      <c r="R56" s="238" t="s">
        <v>287</v>
      </c>
      <c r="S56" s="35" t="s">
        <v>40</v>
      </c>
      <c r="T56" s="35" t="s">
        <v>6442</v>
      </c>
      <c r="U56" s="282" t="s">
        <v>40</v>
      </c>
      <c r="V56" s="240" t="s">
        <v>1385</v>
      </c>
      <c r="W56" s="35" t="s">
        <v>6443</v>
      </c>
      <c r="X56" s="177">
        <v>0</v>
      </c>
      <c r="Y56" s="177">
        <v>0</v>
      </c>
      <c r="Z56" s="55">
        <v>0</v>
      </c>
      <c r="AA56" s="35"/>
      <c r="AB56" s="35"/>
      <c r="AC56" s="35"/>
    </row>
    <row r="57" spans="1:34" ht="15" customHeight="1" x14ac:dyDescent="0.2">
      <c r="A57" s="257">
        <v>115</v>
      </c>
      <c r="B57" s="257">
        <v>115</v>
      </c>
      <c r="C57" s="258" t="s">
        <v>85</v>
      </c>
      <c r="D57" s="257">
        <v>10018</v>
      </c>
      <c r="E57" s="258" t="s">
        <v>86</v>
      </c>
      <c r="F57" s="25">
        <v>2017</v>
      </c>
      <c r="G57" s="232">
        <v>42738.777777777781</v>
      </c>
      <c r="H57" s="233">
        <v>42738.777777777781</v>
      </c>
      <c r="I57" s="417" t="s">
        <v>7042</v>
      </c>
      <c r="J57" s="412" t="s">
        <v>36</v>
      </c>
      <c r="K57" s="412"/>
      <c r="L57" s="235">
        <f>N57-G57</f>
        <v>6.9444443943211809E-4</v>
      </c>
      <c r="M57" s="236">
        <v>1</v>
      </c>
      <c r="N57" s="232">
        <v>42738.77847222222</v>
      </c>
      <c r="O57" s="233">
        <v>42738.77847222222</v>
      </c>
      <c r="P57" s="237" t="s">
        <v>37</v>
      </c>
      <c r="Q57" s="238" t="s">
        <v>222</v>
      </c>
      <c r="R57" s="238" t="s">
        <v>223</v>
      </c>
      <c r="S57" s="238" t="s">
        <v>40</v>
      </c>
      <c r="T57" s="167" t="s">
        <v>7071</v>
      </c>
      <c r="U57" s="307" t="s">
        <v>40</v>
      </c>
      <c r="V57" s="240" t="s">
        <v>384</v>
      </c>
      <c r="W57" s="44" t="s">
        <v>7072</v>
      </c>
      <c r="X57" s="241">
        <v>891</v>
      </c>
      <c r="Y57" s="241">
        <v>0</v>
      </c>
      <c r="Z57" s="241">
        <v>0</v>
      </c>
      <c r="AA57" s="168"/>
      <c r="AB57" s="168"/>
      <c r="AC57" s="168"/>
      <c r="AD57" s="304">
        <v>5517212</v>
      </c>
      <c r="AE57" s="35" t="s">
        <v>7049</v>
      </c>
      <c r="AF57" s="305" t="s">
        <v>7073</v>
      </c>
      <c r="AG57" s="35" t="s">
        <v>7040</v>
      </c>
      <c r="AH57" s="44" t="s">
        <v>7041</v>
      </c>
    </row>
    <row r="58" spans="1:34" ht="15" customHeight="1" x14ac:dyDescent="0.2">
      <c r="A58" s="257">
        <v>115</v>
      </c>
      <c r="B58" s="257">
        <v>115</v>
      </c>
      <c r="C58" s="258" t="s">
        <v>85</v>
      </c>
      <c r="D58" s="257">
        <v>10018</v>
      </c>
      <c r="E58" s="258" t="s">
        <v>86</v>
      </c>
      <c r="F58" s="25">
        <v>2017</v>
      </c>
      <c r="G58" s="232">
        <v>42754.26458333333</v>
      </c>
      <c r="H58" s="233">
        <v>42754.26458333333</v>
      </c>
      <c r="I58" s="412" t="s">
        <v>36</v>
      </c>
      <c r="J58" s="412" t="s">
        <v>36</v>
      </c>
      <c r="K58" s="412"/>
      <c r="L58" s="235">
        <f>N58-G58</f>
        <v>6.944444467080757E-4</v>
      </c>
      <c r="M58" s="236">
        <v>1</v>
      </c>
      <c r="N58" s="232">
        <v>42754.265277777777</v>
      </c>
      <c r="O58" s="233">
        <v>42754.265277777777</v>
      </c>
      <c r="P58" s="237" t="s">
        <v>37</v>
      </c>
      <c r="Q58" s="35" t="s">
        <v>213</v>
      </c>
      <c r="R58" s="35" t="s">
        <v>1263</v>
      </c>
      <c r="S58" s="35" t="s">
        <v>40</v>
      </c>
      <c r="T58" s="167" t="s">
        <v>7422</v>
      </c>
      <c r="U58" s="303" t="s">
        <v>40</v>
      </c>
      <c r="V58" s="49" t="s">
        <v>384</v>
      </c>
      <c r="W58" s="35" t="s">
        <v>7423</v>
      </c>
      <c r="X58" s="255">
        <v>796</v>
      </c>
      <c r="Y58" s="241">
        <v>0</v>
      </c>
      <c r="Z58" s="241">
        <v>0</v>
      </c>
      <c r="AA58" s="168"/>
      <c r="AB58" s="168"/>
      <c r="AC58" s="168"/>
      <c r="AD58" s="304">
        <v>5517212</v>
      </c>
      <c r="AE58" s="35" t="s">
        <v>7060</v>
      </c>
      <c r="AF58" s="305" t="s">
        <v>7424</v>
      </c>
      <c r="AG58" s="35" t="s">
        <v>7040</v>
      </c>
      <c r="AH58" s="44" t="s">
        <v>7041</v>
      </c>
    </row>
    <row r="59" spans="1:34" ht="15" customHeight="1" x14ac:dyDescent="0.2">
      <c r="A59" s="257">
        <v>115</v>
      </c>
      <c r="B59" s="257">
        <v>115</v>
      </c>
      <c r="C59" s="258" t="s">
        <v>85</v>
      </c>
      <c r="D59" s="257">
        <v>10018</v>
      </c>
      <c r="E59" s="258" t="s">
        <v>86</v>
      </c>
      <c r="F59" s="25">
        <v>2017</v>
      </c>
      <c r="G59" s="232">
        <v>42755.949305555558</v>
      </c>
      <c r="H59" s="233">
        <v>42755.949305555558</v>
      </c>
      <c r="I59" s="417" t="s">
        <v>7042</v>
      </c>
      <c r="J59" s="412" t="s">
        <v>36</v>
      </c>
      <c r="K59" s="412"/>
      <c r="L59" s="235">
        <f>N59-G59</f>
        <v>1.086111111108039</v>
      </c>
      <c r="M59" s="236">
        <v>1564</v>
      </c>
      <c r="N59" s="232">
        <v>42757.035416666666</v>
      </c>
      <c r="O59" s="233">
        <v>42757.035416666666</v>
      </c>
      <c r="P59" s="237" t="s">
        <v>37</v>
      </c>
      <c r="Q59" s="35" t="s">
        <v>222</v>
      </c>
      <c r="R59" s="35" t="s">
        <v>223</v>
      </c>
      <c r="S59" s="35" t="s">
        <v>526</v>
      </c>
      <c r="T59" s="52" t="s">
        <v>7481</v>
      </c>
      <c r="U59" s="303" t="s">
        <v>40</v>
      </c>
      <c r="V59" s="49" t="s">
        <v>384</v>
      </c>
      <c r="W59" s="35" t="s">
        <v>7482</v>
      </c>
      <c r="X59" s="255">
        <v>795</v>
      </c>
      <c r="Y59" s="255">
        <v>795</v>
      </c>
      <c r="Z59" s="255">
        <v>216236</v>
      </c>
      <c r="AA59" s="173">
        <v>1.4409451730330465E-4</v>
      </c>
      <c r="AB59" s="174">
        <v>3.9192983702638219E-2</v>
      </c>
      <c r="AC59" s="241">
        <v>271.9949685534591</v>
      </c>
      <c r="AD59" s="304">
        <v>5517212</v>
      </c>
      <c r="AE59" s="35" t="s">
        <v>7102</v>
      </c>
      <c r="AF59" s="305" t="s">
        <v>7483</v>
      </c>
      <c r="AG59" s="35" t="s">
        <v>7040</v>
      </c>
      <c r="AH59" s="44" t="s">
        <v>7041</v>
      </c>
    </row>
    <row r="60" spans="1:34" ht="15" customHeight="1" x14ac:dyDescent="0.2">
      <c r="A60" s="257">
        <v>115</v>
      </c>
      <c r="B60" s="257">
        <v>115</v>
      </c>
      <c r="C60" s="258" t="s">
        <v>85</v>
      </c>
      <c r="D60" s="257">
        <v>10018</v>
      </c>
      <c r="E60" s="258" t="s">
        <v>86</v>
      </c>
      <c r="F60" s="25">
        <v>2017</v>
      </c>
      <c r="G60" s="232">
        <v>42758.557638888888</v>
      </c>
      <c r="H60" s="233">
        <v>42758.557638888888</v>
      </c>
      <c r="I60" s="417" t="s">
        <v>7042</v>
      </c>
      <c r="J60" s="412" t="s">
        <v>36</v>
      </c>
      <c r="K60" s="412"/>
      <c r="L60" s="235">
        <f>N60-G60</f>
        <v>0.37986111111240461</v>
      </c>
      <c r="M60" s="236">
        <v>547</v>
      </c>
      <c r="N60" s="232">
        <v>42758.9375</v>
      </c>
      <c r="O60" s="233">
        <v>42758.9375</v>
      </c>
      <c r="P60" s="237" t="s">
        <v>37</v>
      </c>
      <c r="Q60" s="35" t="s">
        <v>222</v>
      </c>
      <c r="R60" s="35" t="s">
        <v>223</v>
      </c>
      <c r="S60" s="35" t="s">
        <v>54</v>
      </c>
      <c r="T60" s="167" t="s">
        <v>7598</v>
      </c>
      <c r="U60" s="303" t="s">
        <v>40</v>
      </c>
      <c r="V60" s="49" t="s">
        <v>384</v>
      </c>
      <c r="W60" s="35" t="s">
        <v>7599</v>
      </c>
      <c r="X60" s="255">
        <v>795</v>
      </c>
      <c r="Y60" s="255">
        <v>795</v>
      </c>
      <c r="Z60" s="255">
        <v>38508</v>
      </c>
      <c r="AA60" s="173">
        <v>1.4409451730330465E-4</v>
      </c>
      <c r="AB60" s="174">
        <v>6.9796121664347866E-3</v>
      </c>
      <c r="AC60" s="241">
        <v>48.437735849056601</v>
      </c>
      <c r="AD60" s="304">
        <v>5517212</v>
      </c>
      <c r="AE60" s="35" t="s">
        <v>7056</v>
      </c>
      <c r="AF60" s="305" t="s">
        <v>7600</v>
      </c>
      <c r="AG60" s="35" t="s">
        <v>7040</v>
      </c>
      <c r="AH60" s="44" t="s">
        <v>7041</v>
      </c>
    </row>
    <row r="61" spans="1:34" ht="15" customHeight="1" x14ac:dyDescent="0.2">
      <c r="A61" s="257">
        <v>115</v>
      </c>
      <c r="B61" s="257">
        <v>115</v>
      </c>
      <c r="C61" s="258" t="s">
        <v>85</v>
      </c>
      <c r="D61" s="257">
        <v>10018</v>
      </c>
      <c r="E61" s="258" t="s">
        <v>86</v>
      </c>
      <c r="F61" s="25">
        <v>2017</v>
      </c>
      <c r="G61" s="232">
        <v>42985.140277777777</v>
      </c>
      <c r="H61" s="233">
        <v>42985.140277777777</v>
      </c>
      <c r="I61" s="412" t="s">
        <v>36</v>
      </c>
      <c r="J61" s="412" t="s">
        <v>36</v>
      </c>
      <c r="K61" s="412"/>
      <c r="L61" s="235">
        <f>N61-G61</f>
        <v>6.944444467080757E-4</v>
      </c>
      <c r="M61" s="236">
        <v>1</v>
      </c>
      <c r="N61" s="232">
        <v>42985.140972222223</v>
      </c>
      <c r="O61" s="233">
        <v>42985.140972222223</v>
      </c>
      <c r="P61" s="237" t="s">
        <v>37</v>
      </c>
      <c r="Q61" s="35" t="s">
        <v>213</v>
      </c>
      <c r="R61" s="35" t="s">
        <v>287</v>
      </c>
      <c r="S61" s="35" t="s">
        <v>40</v>
      </c>
      <c r="T61" s="167" t="s">
        <v>9347</v>
      </c>
      <c r="U61" s="303" t="s">
        <v>40</v>
      </c>
      <c r="V61" s="240" t="s">
        <v>384</v>
      </c>
      <c r="W61" s="167" t="s">
        <v>9348</v>
      </c>
      <c r="X61" s="241">
        <v>891</v>
      </c>
      <c r="Y61" s="241">
        <v>0</v>
      </c>
      <c r="Z61" s="241">
        <v>0</v>
      </c>
      <c r="AA61" s="266"/>
      <c r="AB61" s="266"/>
      <c r="AC61" s="266"/>
      <c r="AD61" s="304">
        <v>5517212</v>
      </c>
      <c r="AE61" s="333" t="s">
        <v>7083</v>
      </c>
      <c r="AF61" s="333" t="s">
        <v>9349</v>
      </c>
      <c r="AG61" s="167" t="s">
        <v>7040</v>
      </c>
      <c r="AH61" s="29" t="s">
        <v>7041</v>
      </c>
    </row>
    <row r="62" spans="1:34" ht="15" customHeight="1" x14ac:dyDescent="0.2">
      <c r="A62" s="257">
        <v>115</v>
      </c>
      <c r="B62" s="257">
        <v>115</v>
      </c>
      <c r="C62" s="258" t="s">
        <v>85</v>
      </c>
      <c r="D62" s="257">
        <v>10018</v>
      </c>
      <c r="E62" s="258" t="s">
        <v>86</v>
      </c>
      <c r="F62" s="25">
        <v>2017</v>
      </c>
      <c r="G62" s="232">
        <v>42985.154166666667</v>
      </c>
      <c r="H62" s="233">
        <v>42985.154166666667</v>
      </c>
      <c r="I62" s="412" t="s">
        <v>36</v>
      </c>
      <c r="J62" s="412" t="s">
        <v>36</v>
      </c>
      <c r="K62" s="412"/>
      <c r="L62" s="235">
        <f>N62-G62</f>
        <v>6.944444467080757E-4</v>
      </c>
      <c r="M62" s="236">
        <v>1</v>
      </c>
      <c r="N62" s="232">
        <v>42985.154861111114</v>
      </c>
      <c r="O62" s="233">
        <v>42985.154861111114</v>
      </c>
      <c r="P62" s="237" t="s">
        <v>37</v>
      </c>
      <c r="Q62" s="35" t="s">
        <v>213</v>
      </c>
      <c r="R62" s="35" t="s">
        <v>287</v>
      </c>
      <c r="S62" s="35" t="s">
        <v>40</v>
      </c>
      <c r="T62" s="167" t="s">
        <v>9350</v>
      </c>
      <c r="U62" s="303" t="s">
        <v>40</v>
      </c>
      <c r="V62" s="240" t="s">
        <v>384</v>
      </c>
      <c r="W62" s="167" t="s">
        <v>9351</v>
      </c>
      <c r="X62" s="241">
        <v>0</v>
      </c>
      <c r="Y62" s="241">
        <v>0</v>
      </c>
      <c r="Z62" s="241">
        <v>0</v>
      </c>
      <c r="AA62" s="266"/>
      <c r="AB62" s="266"/>
      <c r="AC62" s="266"/>
      <c r="AD62" s="304">
        <v>5517212</v>
      </c>
      <c r="AE62" s="333" t="s">
        <v>7060</v>
      </c>
      <c r="AF62" s="333" t="s">
        <v>9352</v>
      </c>
      <c r="AG62" s="167" t="s">
        <v>7040</v>
      </c>
      <c r="AH62" s="29" t="s">
        <v>7041</v>
      </c>
    </row>
    <row r="63" spans="1:34" ht="15" customHeight="1" x14ac:dyDescent="0.2">
      <c r="A63" s="257">
        <v>115</v>
      </c>
      <c r="B63" s="257">
        <v>115</v>
      </c>
      <c r="C63" s="258" t="s">
        <v>85</v>
      </c>
      <c r="D63" s="257">
        <v>10018</v>
      </c>
      <c r="E63" s="258" t="s">
        <v>86</v>
      </c>
      <c r="F63" s="25">
        <v>2017</v>
      </c>
      <c r="G63" s="232">
        <v>43022.677083333336</v>
      </c>
      <c r="H63" s="233">
        <v>43022.677083333336</v>
      </c>
      <c r="I63" s="417" t="s">
        <v>7042</v>
      </c>
      <c r="J63" s="412" t="s">
        <v>36</v>
      </c>
      <c r="K63" s="412"/>
      <c r="L63" s="235">
        <f>N63-G63</f>
        <v>0.10763888888322981</v>
      </c>
      <c r="M63" s="236">
        <v>155</v>
      </c>
      <c r="N63" s="232">
        <v>43022.784722222219</v>
      </c>
      <c r="O63" s="233">
        <v>43022.784722222219</v>
      </c>
      <c r="P63" s="237" t="s">
        <v>37</v>
      </c>
      <c r="Q63" s="35" t="s">
        <v>382</v>
      </c>
      <c r="R63" s="35" t="s">
        <v>383</v>
      </c>
      <c r="S63" s="266" t="s">
        <v>526</v>
      </c>
      <c r="T63" s="167" t="s">
        <v>9782</v>
      </c>
      <c r="U63" s="332" t="s">
        <v>40</v>
      </c>
      <c r="V63" s="240" t="s">
        <v>1385</v>
      </c>
      <c r="W63" s="167" t="s">
        <v>9783</v>
      </c>
      <c r="X63" s="241">
        <v>891</v>
      </c>
      <c r="Y63" s="241">
        <v>891</v>
      </c>
      <c r="Z63" s="241">
        <v>6237</v>
      </c>
      <c r="AA63" s="215">
        <v>1.6149460995879802E-4</v>
      </c>
      <c r="AB63" s="216">
        <v>1.1304622697115862E-3</v>
      </c>
      <c r="AC63" s="255">
        <v>7</v>
      </c>
      <c r="AD63" s="304">
        <v>5517212</v>
      </c>
      <c r="AE63" s="333" t="s">
        <v>1270</v>
      </c>
      <c r="AF63" s="333" t="s">
        <v>1270</v>
      </c>
      <c r="AG63" s="167" t="s">
        <v>7066</v>
      </c>
      <c r="AH63" s="29" t="s">
        <v>7067</v>
      </c>
    </row>
    <row r="64" spans="1:34" ht="15" customHeight="1" x14ac:dyDescent="0.2">
      <c r="A64" s="257">
        <v>115</v>
      </c>
      <c r="B64" s="257">
        <v>115</v>
      </c>
      <c r="C64" s="258" t="s">
        <v>85</v>
      </c>
      <c r="D64" s="257">
        <v>10018</v>
      </c>
      <c r="E64" s="258" t="s">
        <v>86</v>
      </c>
      <c r="F64" s="25">
        <v>2017</v>
      </c>
      <c r="G64" s="232">
        <v>43091.364583333336</v>
      </c>
      <c r="H64" s="233">
        <v>43091.364583333336</v>
      </c>
      <c r="I64" s="412" t="s">
        <v>36</v>
      </c>
      <c r="J64" s="417" t="s">
        <v>7042</v>
      </c>
      <c r="K64" s="417"/>
      <c r="L64" s="235">
        <f>N64-G64</f>
        <v>0.64652777777519077</v>
      </c>
      <c r="M64" s="236">
        <v>931</v>
      </c>
      <c r="N64" s="232">
        <v>43092.011111111111</v>
      </c>
      <c r="O64" s="233">
        <v>43092.011111111111</v>
      </c>
      <c r="P64" s="237" t="s">
        <v>37</v>
      </c>
      <c r="Q64" s="167" t="s">
        <v>52</v>
      </c>
      <c r="R64" s="167" t="s">
        <v>53</v>
      </c>
      <c r="S64" s="35" t="s">
        <v>54</v>
      </c>
      <c r="T64" s="167" t="s">
        <v>10179</v>
      </c>
      <c r="U64" s="410">
        <v>114131251</v>
      </c>
      <c r="V64" s="240" t="s">
        <v>384</v>
      </c>
      <c r="W64" s="167" t="s">
        <v>10180</v>
      </c>
      <c r="X64" s="236">
        <v>891</v>
      </c>
      <c r="Y64" s="236">
        <v>891</v>
      </c>
      <c r="Z64" s="236">
        <v>42146</v>
      </c>
      <c r="AA64" s="264">
        <v>1.6149460995879802E-4</v>
      </c>
      <c r="AB64" s="265">
        <v>7.6390031776919212E-3</v>
      </c>
      <c r="AC64" s="255">
        <v>47.301907968574632</v>
      </c>
      <c r="AD64" s="304">
        <v>5517212</v>
      </c>
      <c r="AE64" s="411" t="s">
        <v>7063</v>
      </c>
      <c r="AF64" s="383" t="s">
        <v>10181</v>
      </c>
      <c r="AG64" s="167" t="s">
        <v>7040</v>
      </c>
      <c r="AH64" s="29" t="s">
        <v>7041</v>
      </c>
    </row>
    <row r="65" spans="1:34" ht="15" customHeight="1" x14ac:dyDescent="0.2">
      <c r="A65" s="257">
        <v>115</v>
      </c>
      <c r="B65" s="257">
        <v>115</v>
      </c>
      <c r="C65" s="258" t="s">
        <v>85</v>
      </c>
      <c r="D65" s="257">
        <v>10018</v>
      </c>
      <c r="E65" s="331" t="s">
        <v>86</v>
      </c>
      <c r="F65" s="25">
        <v>2018</v>
      </c>
      <c r="G65" s="232">
        <v>43121.788888888892</v>
      </c>
      <c r="H65" s="233">
        <v>43121.788888888892</v>
      </c>
      <c r="I65" s="412" t="s">
        <v>36</v>
      </c>
      <c r="J65" s="412" t="s">
        <v>36</v>
      </c>
      <c r="K65" s="412" t="s">
        <v>36</v>
      </c>
      <c r="L65" s="235">
        <f>N65-G65</f>
        <v>6.9444443943211809E-4</v>
      </c>
      <c r="M65" s="236">
        <v>1</v>
      </c>
      <c r="N65" s="232">
        <v>43121.789583333331</v>
      </c>
      <c r="O65" s="233">
        <v>43121.789583333331</v>
      </c>
      <c r="P65" s="237" t="s">
        <v>37</v>
      </c>
      <c r="Q65" s="238" t="s">
        <v>213</v>
      </c>
      <c r="R65" s="35" t="s">
        <v>10343</v>
      </c>
      <c r="S65" s="238" t="s">
        <v>40</v>
      </c>
      <c r="T65" s="167" t="s">
        <v>10344</v>
      </c>
      <c r="U65" s="192" t="s">
        <v>40</v>
      </c>
      <c r="V65" s="240" t="s">
        <v>384</v>
      </c>
      <c r="W65" s="35" t="s">
        <v>10345</v>
      </c>
      <c r="X65" s="255">
        <v>745</v>
      </c>
      <c r="Y65" s="241">
        <v>0</v>
      </c>
      <c r="Z65" s="241">
        <v>0</v>
      </c>
      <c r="AA65" s="266"/>
      <c r="AB65" s="266"/>
      <c r="AC65" s="266"/>
      <c r="AD65" s="241">
        <v>5517212</v>
      </c>
      <c r="AE65" s="35" t="s">
        <v>10346</v>
      </c>
      <c r="AF65" s="153" t="s">
        <v>10347</v>
      </c>
      <c r="AG65" s="35" t="s">
        <v>7040</v>
      </c>
      <c r="AH65" s="35" t="s">
        <v>7041</v>
      </c>
    </row>
    <row r="66" spans="1:34" ht="15" customHeight="1" x14ac:dyDescent="0.2">
      <c r="A66" s="257">
        <v>115</v>
      </c>
      <c r="B66" s="257">
        <v>115</v>
      </c>
      <c r="C66" s="258" t="s">
        <v>85</v>
      </c>
      <c r="D66" s="257">
        <v>10018</v>
      </c>
      <c r="E66" s="331" t="s">
        <v>86</v>
      </c>
      <c r="F66" s="25">
        <v>2018</v>
      </c>
      <c r="G66" s="232">
        <v>43121.828472222223</v>
      </c>
      <c r="H66" s="233">
        <v>43121.828472222223</v>
      </c>
      <c r="I66" s="412" t="s">
        <v>36</v>
      </c>
      <c r="J66" s="412" t="s">
        <v>36</v>
      </c>
      <c r="K66" s="412" t="s">
        <v>36</v>
      </c>
      <c r="L66" s="235">
        <f>N66-G66</f>
        <v>6.944444467080757E-4</v>
      </c>
      <c r="M66" s="236">
        <v>1</v>
      </c>
      <c r="N66" s="232">
        <v>43121.82916666667</v>
      </c>
      <c r="O66" s="233">
        <v>43121.82916666667</v>
      </c>
      <c r="P66" s="237" t="s">
        <v>37</v>
      </c>
      <c r="Q66" s="238" t="s">
        <v>213</v>
      </c>
      <c r="R66" s="35" t="s">
        <v>10343</v>
      </c>
      <c r="S66" s="238" t="s">
        <v>40</v>
      </c>
      <c r="T66" s="167" t="s">
        <v>10344</v>
      </c>
      <c r="U66" s="192" t="s">
        <v>40</v>
      </c>
      <c r="V66" s="240" t="s">
        <v>384</v>
      </c>
      <c r="W66" s="35" t="s">
        <v>10348</v>
      </c>
      <c r="X66" s="255">
        <v>745</v>
      </c>
      <c r="Y66" s="241">
        <v>0</v>
      </c>
      <c r="Z66" s="241">
        <v>0</v>
      </c>
      <c r="AA66" s="266"/>
      <c r="AB66" s="266"/>
      <c r="AC66" s="266"/>
      <c r="AD66" s="241">
        <v>5517212</v>
      </c>
      <c r="AE66" s="35" t="s">
        <v>10346</v>
      </c>
      <c r="AF66" s="153" t="s">
        <v>10347</v>
      </c>
      <c r="AG66" s="35" t="s">
        <v>7040</v>
      </c>
      <c r="AH66" s="35" t="s">
        <v>7041</v>
      </c>
    </row>
    <row r="67" spans="1:34" ht="15" customHeight="1" x14ac:dyDescent="0.2">
      <c r="A67" s="257">
        <v>115</v>
      </c>
      <c r="B67" s="257">
        <v>115</v>
      </c>
      <c r="C67" s="258" t="s">
        <v>85</v>
      </c>
      <c r="D67" s="257">
        <v>10018</v>
      </c>
      <c r="E67" s="331" t="s">
        <v>86</v>
      </c>
      <c r="F67" s="25">
        <v>2018</v>
      </c>
      <c r="G67" s="232">
        <v>43121.836111111108</v>
      </c>
      <c r="H67" s="233">
        <v>43121.836111111108</v>
      </c>
      <c r="I67" s="412" t="s">
        <v>36</v>
      </c>
      <c r="J67" s="412" t="s">
        <v>36</v>
      </c>
      <c r="K67" s="412" t="s">
        <v>36</v>
      </c>
      <c r="L67" s="235">
        <f>N67-G67</f>
        <v>6.944444467080757E-4</v>
      </c>
      <c r="M67" s="236">
        <v>1</v>
      </c>
      <c r="N67" s="232">
        <v>43121.836805555555</v>
      </c>
      <c r="O67" s="233">
        <v>43121.836805555555</v>
      </c>
      <c r="P67" s="237" t="s">
        <v>37</v>
      </c>
      <c r="Q67" s="238" t="s">
        <v>213</v>
      </c>
      <c r="R67" s="35" t="s">
        <v>10343</v>
      </c>
      <c r="S67" s="238" t="s">
        <v>40</v>
      </c>
      <c r="T67" s="167" t="s">
        <v>10344</v>
      </c>
      <c r="U67" s="192" t="s">
        <v>40</v>
      </c>
      <c r="V67" s="240" t="s">
        <v>384</v>
      </c>
      <c r="W67" s="35" t="s">
        <v>10349</v>
      </c>
      <c r="X67" s="255">
        <v>745</v>
      </c>
      <c r="Y67" s="241">
        <v>0</v>
      </c>
      <c r="Z67" s="241">
        <v>0</v>
      </c>
      <c r="AA67" s="266"/>
      <c r="AB67" s="266"/>
      <c r="AC67" s="266"/>
      <c r="AD67" s="241">
        <v>5517212</v>
      </c>
      <c r="AE67" s="35" t="s">
        <v>10346</v>
      </c>
      <c r="AF67" s="153" t="s">
        <v>10347</v>
      </c>
      <c r="AG67" s="35" t="s">
        <v>7040</v>
      </c>
      <c r="AH67" s="35" t="s">
        <v>7041</v>
      </c>
    </row>
    <row r="68" spans="1:34" ht="15" customHeight="1" x14ac:dyDescent="0.2">
      <c r="A68" s="257">
        <v>115</v>
      </c>
      <c r="B68" s="257">
        <v>115</v>
      </c>
      <c r="C68" s="258" t="s">
        <v>85</v>
      </c>
      <c r="D68" s="257">
        <v>10018</v>
      </c>
      <c r="E68" s="258" t="s">
        <v>86</v>
      </c>
      <c r="F68" s="25">
        <v>2018</v>
      </c>
      <c r="G68" s="284">
        <v>43256.454861111109</v>
      </c>
      <c r="H68" s="233">
        <v>43256.454861111109</v>
      </c>
      <c r="I68" s="412" t="s">
        <v>36</v>
      </c>
      <c r="J68" s="412" t="s">
        <v>36</v>
      </c>
      <c r="K68" s="412" t="s">
        <v>36</v>
      </c>
      <c r="L68" s="235">
        <f>N68-G68</f>
        <v>7.013888889196096E-2</v>
      </c>
      <c r="M68" s="236">
        <v>101</v>
      </c>
      <c r="N68" s="284">
        <v>43256.525000000001</v>
      </c>
      <c r="O68" s="233">
        <v>43256.525000000001</v>
      </c>
      <c r="P68" s="237" t="s">
        <v>37</v>
      </c>
      <c r="Q68" s="359" t="s">
        <v>145</v>
      </c>
      <c r="R68" s="35" t="s">
        <v>10195</v>
      </c>
      <c r="S68" s="277" t="s">
        <v>80</v>
      </c>
      <c r="T68" s="167" t="s">
        <v>11244</v>
      </c>
      <c r="U68" s="282" t="s">
        <v>40</v>
      </c>
      <c r="V68" s="240" t="s">
        <v>384</v>
      </c>
      <c r="W68" s="167" t="s">
        <v>11245</v>
      </c>
      <c r="X68" s="255">
        <v>0</v>
      </c>
      <c r="Y68" s="241">
        <v>0</v>
      </c>
      <c r="Z68" s="241">
        <v>0</v>
      </c>
      <c r="AA68" s="266"/>
      <c r="AB68" s="266"/>
      <c r="AC68" s="266"/>
      <c r="AD68" s="241">
        <v>5517212</v>
      </c>
      <c r="AE68" s="461" t="s">
        <v>1270</v>
      </c>
      <c r="AF68" s="462" t="s">
        <v>1270</v>
      </c>
      <c r="AG68" s="277" t="s">
        <v>7066</v>
      </c>
      <c r="AH68" s="277" t="s">
        <v>7067</v>
      </c>
    </row>
    <row r="69" spans="1:34" ht="15" customHeight="1" x14ac:dyDescent="0.2">
      <c r="A69" s="257">
        <v>115</v>
      </c>
      <c r="B69" s="257">
        <v>115</v>
      </c>
      <c r="C69" s="258" t="s">
        <v>85</v>
      </c>
      <c r="D69" s="257">
        <v>10018</v>
      </c>
      <c r="E69" s="258" t="s">
        <v>86</v>
      </c>
      <c r="F69" s="25">
        <v>2018</v>
      </c>
      <c r="G69" s="232">
        <v>43461.463888888888</v>
      </c>
      <c r="H69" s="233">
        <v>43461.463888888888</v>
      </c>
      <c r="I69" s="412" t="s">
        <v>36</v>
      </c>
      <c r="J69" s="412" t="s">
        <v>36</v>
      </c>
      <c r="K69" s="412" t="s">
        <v>36</v>
      </c>
      <c r="L69" s="235">
        <f>N69-G69</f>
        <v>6.25E-2</v>
      </c>
      <c r="M69" s="236">
        <v>90</v>
      </c>
      <c r="N69" s="232">
        <v>43461.526388888888</v>
      </c>
      <c r="O69" s="233">
        <v>43461.526388888888</v>
      </c>
      <c r="P69" s="237" t="s">
        <v>37</v>
      </c>
      <c r="Q69" s="238" t="s">
        <v>1285</v>
      </c>
      <c r="R69" s="35" t="s">
        <v>10192</v>
      </c>
      <c r="S69" s="238" t="s">
        <v>68</v>
      </c>
      <c r="T69" s="167" t="s">
        <v>12642</v>
      </c>
      <c r="U69" s="293">
        <v>115605621</v>
      </c>
      <c r="V69" s="240" t="s">
        <v>1385</v>
      </c>
      <c r="W69" s="167" t="s">
        <v>12643</v>
      </c>
      <c r="X69" s="255">
        <v>0</v>
      </c>
      <c r="Y69" s="241">
        <v>0</v>
      </c>
      <c r="Z69" s="241">
        <v>0</v>
      </c>
      <c r="AA69" s="277"/>
      <c r="AB69" s="277"/>
      <c r="AC69" s="277"/>
      <c r="AD69" s="241">
        <v>5517212</v>
      </c>
      <c r="AE69" s="35" t="s">
        <v>1270</v>
      </c>
      <c r="AF69" s="153" t="s">
        <v>1270</v>
      </c>
      <c r="AG69" s="35" t="s">
        <v>7066</v>
      </c>
      <c r="AH69" s="57" t="s">
        <v>7067</v>
      </c>
    </row>
    <row r="70" spans="1:34" ht="15" customHeight="1" x14ac:dyDescent="0.2">
      <c r="A70" s="58">
        <v>115</v>
      </c>
      <c r="B70" s="58">
        <v>115</v>
      </c>
      <c r="C70" s="59" t="s">
        <v>1666</v>
      </c>
      <c r="D70" s="23">
        <v>10020</v>
      </c>
      <c r="E70" s="60" t="s">
        <v>1667</v>
      </c>
      <c r="F70" s="25">
        <v>2014</v>
      </c>
      <c r="G70" s="61">
        <v>41640.336805555555</v>
      </c>
      <c r="H70" s="62">
        <v>41640.336805555555</v>
      </c>
      <c r="I70" s="625" t="s">
        <v>36</v>
      </c>
      <c r="J70" s="627" t="s">
        <v>313</v>
      </c>
      <c r="K70" s="627"/>
      <c r="L70" s="64">
        <f>N70-G70</f>
        <v>0.30902777778101154</v>
      </c>
      <c r="M70" s="65">
        <v>445</v>
      </c>
      <c r="N70" s="61">
        <v>41640.645833333336</v>
      </c>
      <c r="O70" s="62">
        <v>41640.645833333336</v>
      </c>
      <c r="P70" s="66" t="s">
        <v>1668</v>
      </c>
      <c r="Q70" s="67" t="s">
        <v>38</v>
      </c>
      <c r="R70" s="67" t="s">
        <v>39</v>
      </c>
      <c r="S70" s="68" t="s">
        <v>54</v>
      </c>
      <c r="T70" s="69" t="s">
        <v>1669</v>
      </c>
      <c r="U70" s="303" t="s">
        <v>40</v>
      </c>
      <c r="V70" s="70" t="s">
        <v>190</v>
      </c>
      <c r="W70" s="71" t="s">
        <v>1670</v>
      </c>
      <c r="X70" s="72">
        <v>0</v>
      </c>
      <c r="Y70" s="72">
        <v>0</v>
      </c>
      <c r="Z70" s="73"/>
      <c r="AA70" s="74"/>
      <c r="AB70" s="75"/>
      <c r="AC70" s="73"/>
      <c r="AD70" s="41"/>
      <c r="AE70" s="41"/>
      <c r="AF70" s="41"/>
      <c r="AG70" s="41"/>
      <c r="AH70" s="41"/>
    </row>
    <row r="71" spans="1:34" ht="15" customHeight="1" x14ac:dyDescent="0.2">
      <c r="A71" s="257">
        <v>115</v>
      </c>
      <c r="B71" s="257">
        <v>115</v>
      </c>
      <c r="C71" s="258" t="s">
        <v>350</v>
      </c>
      <c r="D71" s="257">
        <v>10021</v>
      </c>
      <c r="E71" s="258" t="s">
        <v>351</v>
      </c>
      <c r="F71" s="25">
        <v>2016</v>
      </c>
      <c r="G71" s="284">
        <v>42662.445833333331</v>
      </c>
      <c r="H71" s="234">
        <v>42662.445833333331</v>
      </c>
      <c r="I71" s="412" t="s">
        <v>36</v>
      </c>
      <c r="J71" s="412" t="s">
        <v>36</v>
      </c>
      <c r="K71" s="412"/>
      <c r="L71" s="235">
        <f>N71-G71</f>
        <v>7.9166666670062114E-2</v>
      </c>
      <c r="M71" s="236">
        <v>114</v>
      </c>
      <c r="N71" s="284">
        <v>42662.525000000001</v>
      </c>
      <c r="O71" s="234">
        <v>42662.525000000001</v>
      </c>
      <c r="P71" s="237" t="s">
        <v>37</v>
      </c>
      <c r="Q71" s="35" t="s">
        <v>52</v>
      </c>
      <c r="R71" s="35" t="s">
        <v>106</v>
      </c>
      <c r="S71" s="35" t="s">
        <v>106</v>
      </c>
      <c r="T71" s="35" t="s">
        <v>6762</v>
      </c>
      <c r="U71" s="282" t="s">
        <v>40</v>
      </c>
      <c r="V71" s="240" t="s">
        <v>384</v>
      </c>
      <c r="W71" s="35" t="s">
        <v>6763</v>
      </c>
      <c r="X71" s="177">
        <v>0</v>
      </c>
      <c r="Y71" s="55">
        <v>0</v>
      </c>
      <c r="Z71" s="55">
        <v>0</v>
      </c>
      <c r="AA71" s="35"/>
      <c r="AB71" s="35"/>
      <c r="AC71" s="241"/>
    </row>
    <row r="72" spans="1:34" ht="15" customHeight="1" x14ac:dyDescent="0.2">
      <c r="A72" s="257">
        <v>115</v>
      </c>
      <c r="B72" s="257">
        <v>115</v>
      </c>
      <c r="C72" s="258" t="s">
        <v>350</v>
      </c>
      <c r="D72" s="257">
        <v>10021</v>
      </c>
      <c r="E72" s="258" t="s">
        <v>351</v>
      </c>
      <c r="F72" s="25">
        <v>2017</v>
      </c>
      <c r="G72" s="232">
        <v>42753.768055555556</v>
      </c>
      <c r="H72" s="233">
        <v>42753.768055555556</v>
      </c>
      <c r="I72" s="417" t="s">
        <v>7042</v>
      </c>
      <c r="J72" s="412" t="s">
        <v>36</v>
      </c>
      <c r="K72" s="412"/>
      <c r="L72" s="235">
        <f>N72-G72</f>
        <v>6.944444467080757E-4</v>
      </c>
      <c r="M72" s="236">
        <v>1</v>
      </c>
      <c r="N72" s="232">
        <v>42753.768750000003</v>
      </c>
      <c r="O72" s="233">
        <v>42753.768750000003</v>
      </c>
      <c r="P72" s="237" t="s">
        <v>37</v>
      </c>
      <c r="Q72" s="35" t="s">
        <v>43</v>
      </c>
      <c r="R72" s="35" t="s">
        <v>535</v>
      </c>
      <c r="S72" s="35" t="s">
        <v>526</v>
      </c>
      <c r="T72" s="52" t="s">
        <v>7383</v>
      </c>
      <c r="U72" s="303" t="s">
        <v>40</v>
      </c>
      <c r="V72" s="49" t="s">
        <v>384</v>
      </c>
      <c r="W72" s="44" t="s">
        <v>7384</v>
      </c>
      <c r="X72" s="255">
        <v>2</v>
      </c>
      <c r="Y72" s="241">
        <v>0</v>
      </c>
      <c r="Z72" s="241">
        <v>0</v>
      </c>
      <c r="AA72" s="168"/>
      <c r="AB72" s="168"/>
      <c r="AC72" s="168"/>
      <c r="AD72" s="304">
        <v>5517212</v>
      </c>
      <c r="AE72" s="35" t="s">
        <v>7060</v>
      </c>
      <c r="AF72" s="305" t="s">
        <v>7385</v>
      </c>
      <c r="AG72" s="35" t="s">
        <v>7040</v>
      </c>
      <c r="AH72" s="44" t="s">
        <v>7041</v>
      </c>
    </row>
    <row r="73" spans="1:34" ht="15" customHeight="1" x14ac:dyDescent="0.2">
      <c r="A73" s="257">
        <v>115</v>
      </c>
      <c r="B73" s="257">
        <v>115</v>
      </c>
      <c r="C73" s="258" t="s">
        <v>350</v>
      </c>
      <c r="D73" s="257">
        <v>10021</v>
      </c>
      <c r="E73" s="258" t="s">
        <v>351</v>
      </c>
      <c r="F73" s="25">
        <v>2017</v>
      </c>
      <c r="G73" s="232">
        <v>42790.342361111114</v>
      </c>
      <c r="H73" s="233">
        <v>42790.342361111114</v>
      </c>
      <c r="I73" s="412" t="s">
        <v>36</v>
      </c>
      <c r="J73" s="412" t="s">
        <v>36</v>
      </c>
      <c r="K73" s="412"/>
      <c r="L73" s="235">
        <f>N73-G73</f>
        <v>6.9444443943211809E-4</v>
      </c>
      <c r="M73" s="236">
        <v>1</v>
      </c>
      <c r="N73" s="232">
        <v>42790.343055555553</v>
      </c>
      <c r="O73" s="233">
        <v>42790.343055555553</v>
      </c>
      <c r="P73" s="237" t="s">
        <v>37</v>
      </c>
      <c r="Q73" s="35" t="s">
        <v>52</v>
      </c>
      <c r="R73" s="35" t="s">
        <v>5649</v>
      </c>
      <c r="S73" s="35" t="s">
        <v>88</v>
      </c>
      <c r="T73" s="52" t="s">
        <v>8013</v>
      </c>
      <c r="U73" s="303" t="s">
        <v>40</v>
      </c>
      <c r="V73" s="49" t="s">
        <v>384</v>
      </c>
      <c r="W73" s="44" t="s">
        <v>8014</v>
      </c>
      <c r="X73" s="255">
        <v>0</v>
      </c>
      <c r="Y73" s="241">
        <v>0</v>
      </c>
      <c r="Z73" s="241">
        <v>0</v>
      </c>
      <c r="AA73" s="168"/>
      <c r="AB73" s="168"/>
      <c r="AC73" s="168"/>
      <c r="AD73" s="304">
        <v>5517212</v>
      </c>
      <c r="AE73" s="305" t="s">
        <v>1270</v>
      </c>
      <c r="AF73" s="305" t="s">
        <v>1270</v>
      </c>
      <c r="AG73" s="35" t="s">
        <v>7040</v>
      </c>
      <c r="AH73" s="52" t="s">
        <v>7041</v>
      </c>
    </row>
    <row r="74" spans="1:34" ht="15" customHeight="1" x14ac:dyDescent="0.2">
      <c r="A74" s="257">
        <v>115</v>
      </c>
      <c r="B74" s="257">
        <v>115</v>
      </c>
      <c r="C74" s="258" t="s">
        <v>350</v>
      </c>
      <c r="D74" s="257">
        <v>10021</v>
      </c>
      <c r="E74" s="258" t="s">
        <v>351</v>
      </c>
      <c r="F74" s="25">
        <v>2017</v>
      </c>
      <c r="G74" s="232">
        <v>42790.354861111111</v>
      </c>
      <c r="H74" s="233">
        <v>42790.354861111111</v>
      </c>
      <c r="I74" s="412" t="s">
        <v>36</v>
      </c>
      <c r="J74" s="412" t="s">
        <v>36</v>
      </c>
      <c r="K74" s="412"/>
      <c r="L74" s="235">
        <f>N74-G74</f>
        <v>6.944444467080757E-4</v>
      </c>
      <c r="M74" s="236">
        <v>1</v>
      </c>
      <c r="N74" s="232">
        <v>42790.355555555558</v>
      </c>
      <c r="O74" s="233">
        <v>42790.355555555558</v>
      </c>
      <c r="P74" s="237" t="s">
        <v>37</v>
      </c>
      <c r="Q74" s="35" t="s">
        <v>52</v>
      </c>
      <c r="R74" s="35" t="s">
        <v>5649</v>
      </c>
      <c r="S74" s="35" t="s">
        <v>88</v>
      </c>
      <c r="T74" s="52" t="s">
        <v>8013</v>
      </c>
      <c r="U74" s="303" t="s">
        <v>40</v>
      </c>
      <c r="V74" s="49" t="s">
        <v>384</v>
      </c>
      <c r="W74" s="44" t="s">
        <v>8015</v>
      </c>
      <c r="X74" s="255">
        <v>0</v>
      </c>
      <c r="Y74" s="241">
        <v>0</v>
      </c>
      <c r="Z74" s="241">
        <v>0</v>
      </c>
      <c r="AA74" s="168"/>
      <c r="AB74" s="168"/>
      <c r="AC74" s="168"/>
      <c r="AD74" s="304">
        <v>5517212</v>
      </c>
      <c r="AE74" s="305" t="s">
        <v>1270</v>
      </c>
      <c r="AF74" s="305" t="s">
        <v>1270</v>
      </c>
      <c r="AG74" s="35" t="s">
        <v>7040</v>
      </c>
      <c r="AH74" s="52" t="s">
        <v>7041</v>
      </c>
    </row>
    <row r="75" spans="1:34" ht="15" customHeight="1" x14ac:dyDescent="0.2">
      <c r="A75" s="257">
        <v>115</v>
      </c>
      <c r="B75" s="257">
        <v>115</v>
      </c>
      <c r="C75" s="258" t="s">
        <v>350</v>
      </c>
      <c r="D75" s="257">
        <v>10021</v>
      </c>
      <c r="E75" s="258" t="s">
        <v>351</v>
      </c>
      <c r="F75" s="25">
        <v>2017</v>
      </c>
      <c r="G75" s="232">
        <v>42790.355555555558</v>
      </c>
      <c r="H75" s="233">
        <v>42790.355555555558</v>
      </c>
      <c r="I75" s="412" t="s">
        <v>36</v>
      </c>
      <c r="J75" s="412" t="s">
        <v>36</v>
      </c>
      <c r="K75" s="412"/>
      <c r="L75" s="235">
        <f>N75-G75</f>
        <v>6.9444443943211809E-4</v>
      </c>
      <c r="M75" s="236">
        <v>1</v>
      </c>
      <c r="N75" s="232">
        <v>42790.356249999997</v>
      </c>
      <c r="O75" s="233">
        <v>42790.356249999997</v>
      </c>
      <c r="P75" s="237" t="s">
        <v>37</v>
      </c>
      <c r="Q75" s="35" t="s">
        <v>52</v>
      </c>
      <c r="R75" s="35" t="s">
        <v>5649</v>
      </c>
      <c r="S75" s="35" t="s">
        <v>88</v>
      </c>
      <c r="T75" s="52" t="s">
        <v>8013</v>
      </c>
      <c r="U75" s="303" t="s">
        <v>40</v>
      </c>
      <c r="V75" s="49" t="s">
        <v>384</v>
      </c>
      <c r="W75" s="44" t="s">
        <v>8016</v>
      </c>
      <c r="X75" s="255">
        <v>0</v>
      </c>
      <c r="Y75" s="241">
        <v>0</v>
      </c>
      <c r="Z75" s="241">
        <v>0</v>
      </c>
      <c r="AA75" s="168"/>
      <c r="AB75" s="168"/>
      <c r="AC75" s="168"/>
      <c r="AD75" s="304">
        <v>5517212</v>
      </c>
      <c r="AE75" s="305" t="s">
        <v>1270</v>
      </c>
      <c r="AF75" s="305" t="s">
        <v>1270</v>
      </c>
      <c r="AG75" s="35" t="s">
        <v>7040</v>
      </c>
      <c r="AH75" s="52" t="s">
        <v>7041</v>
      </c>
    </row>
    <row r="76" spans="1:34" ht="15" customHeight="1" x14ac:dyDescent="0.2">
      <c r="A76" s="257">
        <v>115</v>
      </c>
      <c r="B76" s="257">
        <v>115</v>
      </c>
      <c r="C76" s="258" t="s">
        <v>350</v>
      </c>
      <c r="D76" s="257">
        <v>10021</v>
      </c>
      <c r="E76" s="258" t="s">
        <v>351</v>
      </c>
      <c r="F76" s="25">
        <v>2018</v>
      </c>
      <c r="G76" s="232">
        <v>43118.431944444441</v>
      </c>
      <c r="H76" s="233">
        <v>43118.431944444441</v>
      </c>
      <c r="I76" s="412" t="s">
        <v>36</v>
      </c>
      <c r="J76" s="412" t="s">
        <v>36</v>
      </c>
      <c r="K76" s="412" t="s">
        <v>36</v>
      </c>
      <c r="L76" s="235">
        <f>N76-G76</f>
        <v>0.11388888888905058</v>
      </c>
      <c r="M76" s="236">
        <v>164</v>
      </c>
      <c r="N76" s="232">
        <v>43118.54583333333</v>
      </c>
      <c r="O76" s="233">
        <v>43118.54583333333</v>
      </c>
      <c r="P76" s="237" t="s">
        <v>37</v>
      </c>
      <c r="Q76" s="238" t="s">
        <v>1285</v>
      </c>
      <c r="R76" s="35" t="s">
        <v>10326</v>
      </c>
      <c r="S76" s="238" t="s">
        <v>717</v>
      </c>
      <c r="T76" s="167" t="s">
        <v>10327</v>
      </c>
      <c r="U76" s="192" t="s">
        <v>40</v>
      </c>
      <c r="V76" s="240" t="s">
        <v>384</v>
      </c>
      <c r="W76" s="167" t="s">
        <v>10328</v>
      </c>
      <c r="X76" s="255">
        <v>0</v>
      </c>
      <c r="Y76" s="241">
        <v>0</v>
      </c>
      <c r="Z76" s="241">
        <v>0</v>
      </c>
      <c r="AA76" s="266"/>
      <c r="AB76" s="266"/>
      <c r="AC76" s="266"/>
      <c r="AD76" s="241">
        <v>5517212</v>
      </c>
      <c r="AE76" s="35" t="s">
        <v>1270</v>
      </c>
      <c r="AF76" s="153" t="s">
        <v>1270</v>
      </c>
      <c r="AG76" s="35" t="s">
        <v>7040</v>
      </c>
      <c r="AH76" s="35" t="s">
        <v>7041</v>
      </c>
    </row>
    <row r="77" spans="1:34" ht="15" customHeight="1" x14ac:dyDescent="0.2">
      <c r="A77" s="523">
        <v>115</v>
      </c>
      <c r="B77" s="523">
        <v>115</v>
      </c>
      <c r="C77" s="524" t="s">
        <v>350</v>
      </c>
      <c r="D77" s="523">
        <v>10021</v>
      </c>
      <c r="E77" s="524" t="s">
        <v>351</v>
      </c>
      <c r="F77" s="25">
        <v>2019</v>
      </c>
      <c r="G77" s="284">
        <v>43504.571527777778</v>
      </c>
      <c r="H77" s="234">
        <v>43504.571527777778</v>
      </c>
      <c r="I77" s="412" t="s">
        <v>36</v>
      </c>
      <c r="J77" s="412" t="s">
        <v>36</v>
      </c>
      <c r="K77" s="412" t="s">
        <v>36</v>
      </c>
      <c r="L77" s="235">
        <f>N77-G77</f>
        <v>0.24513888888759539</v>
      </c>
      <c r="M77" s="236">
        <v>353</v>
      </c>
      <c r="N77" s="284">
        <v>43504.816666666666</v>
      </c>
      <c r="O77" s="234">
        <v>43504.816666666666</v>
      </c>
      <c r="P77" s="237" t="s">
        <v>37</v>
      </c>
      <c r="Q77" s="162" t="s">
        <v>1285</v>
      </c>
      <c r="R77" s="167" t="s">
        <v>10192</v>
      </c>
      <c r="S77" s="238" t="s">
        <v>68</v>
      </c>
      <c r="T77" s="167" t="s">
        <v>13082</v>
      </c>
      <c r="U77" s="414" t="s">
        <v>40</v>
      </c>
      <c r="V77" s="240" t="s">
        <v>384</v>
      </c>
      <c r="W77" s="167" t="s">
        <v>13083</v>
      </c>
      <c r="X77" s="536">
        <v>0</v>
      </c>
      <c r="Y77" s="255">
        <v>0</v>
      </c>
      <c r="Z77" s="255">
        <v>0</v>
      </c>
      <c r="AA77" s="264">
        <f>Y77/AD77</f>
        <v>0</v>
      </c>
      <c r="AB77" s="265">
        <f>Z77/AD77</f>
        <v>0</v>
      </c>
      <c r="AC77" s="255">
        <v>0</v>
      </c>
      <c r="AD77" s="255">
        <v>5548929</v>
      </c>
      <c r="AE77" s="240" t="s">
        <v>1270</v>
      </c>
      <c r="AF77" s="527" t="s">
        <v>1270</v>
      </c>
      <c r="AG77" s="555" t="s">
        <v>7066</v>
      </c>
      <c r="AH77" s="525" t="s">
        <v>12671</v>
      </c>
    </row>
    <row r="78" spans="1:34" ht="15" customHeight="1" x14ac:dyDescent="0.2">
      <c r="A78" s="105">
        <v>115</v>
      </c>
      <c r="B78" s="105">
        <v>115</v>
      </c>
      <c r="C78" s="76" t="s">
        <v>756</v>
      </c>
      <c r="D78" s="23">
        <v>10022</v>
      </c>
      <c r="E78" s="60" t="s">
        <v>757</v>
      </c>
      <c r="F78" s="25">
        <v>2014</v>
      </c>
      <c r="G78" s="106">
        <v>41986.17291666667</v>
      </c>
      <c r="H78" s="63">
        <v>41986.17291666667</v>
      </c>
      <c r="I78" s="625" t="s">
        <v>36</v>
      </c>
      <c r="J78" s="625" t="s">
        <v>36</v>
      </c>
      <c r="K78" s="625"/>
      <c r="L78" s="64">
        <f>N78-G78</f>
        <v>6.9444443943211809E-4</v>
      </c>
      <c r="M78" s="65">
        <v>1</v>
      </c>
      <c r="N78" s="106">
        <v>41986.173611111109</v>
      </c>
      <c r="O78" s="63">
        <v>41986.173611111109</v>
      </c>
      <c r="P78" s="66" t="s">
        <v>37</v>
      </c>
      <c r="Q78" s="99" t="s">
        <v>48</v>
      </c>
      <c r="R78" s="99" t="s">
        <v>49</v>
      </c>
      <c r="S78" s="78" t="s">
        <v>40</v>
      </c>
      <c r="T78" s="69" t="s">
        <v>3207</v>
      </c>
      <c r="U78" s="414" t="s">
        <v>40</v>
      </c>
      <c r="V78" s="87" t="s">
        <v>384</v>
      </c>
      <c r="W78" s="69" t="s">
        <v>3208</v>
      </c>
      <c r="X78" s="32">
        <v>2820</v>
      </c>
      <c r="Y78" s="32">
        <v>0</v>
      </c>
      <c r="Z78" s="83"/>
      <c r="AA78" s="84"/>
      <c r="AB78" s="85"/>
      <c r="AC78" s="83"/>
    </row>
    <row r="79" spans="1:34" ht="15" customHeight="1" x14ac:dyDescent="0.2">
      <c r="A79" s="175">
        <v>115</v>
      </c>
      <c r="B79" s="175">
        <v>115</v>
      </c>
      <c r="C79" s="24" t="s">
        <v>756</v>
      </c>
      <c r="D79" s="175">
        <v>10022</v>
      </c>
      <c r="E79" s="43" t="s">
        <v>757</v>
      </c>
      <c r="F79" s="25">
        <v>2015</v>
      </c>
      <c r="G79" s="156">
        <v>42278.181944444441</v>
      </c>
      <c r="H79" s="157">
        <v>42278.181944444441</v>
      </c>
      <c r="I79" s="620" t="s">
        <v>36</v>
      </c>
      <c r="J79" s="620" t="s">
        <v>36</v>
      </c>
      <c r="K79" s="620"/>
      <c r="L79" s="159">
        <f>N79-G79</f>
        <v>6.944444467080757E-4</v>
      </c>
      <c r="M79" s="160">
        <v>1</v>
      </c>
      <c r="N79" s="156">
        <v>42278.182638888888</v>
      </c>
      <c r="O79" s="157">
        <v>42276.182638888888</v>
      </c>
      <c r="P79" s="161" t="s">
        <v>37</v>
      </c>
      <c r="Q79" s="162" t="s">
        <v>48</v>
      </c>
      <c r="R79" s="162" t="s">
        <v>49</v>
      </c>
      <c r="S79" s="35" t="s">
        <v>40</v>
      </c>
      <c r="T79" s="35" t="s">
        <v>4848</v>
      </c>
      <c r="U79" s="414" t="s">
        <v>40</v>
      </c>
      <c r="V79" s="167" t="s">
        <v>384</v>
      </c>
      <c r="W79" s="35" t="s">
        <v>4849</v>
      </c>
      <c r="X79" s="55">
        <v>8607</v>
      </c>
      <c r="Y79" s="168"/>
      <c r="Z79" s="168"/>
      <c r="AA79" s="168"/>
      <c r="AB79" s="168"/>
      <c r="AC79" s="168"/>
    </row>
    <row r="80" spans="1:34" ht="15" customHeight="1" x14ac:dyDescent="0.2">
      <c r="A80" s="175">
        <v>115</v>
      </c>
      <c r="B80" s="175">
        <v>115</v>
      </c>
      <c r="C80" s="24" t="s">
        <v>756</v>
      </c>
      <c r="D80" s="175">
        <v>10022</v>
      </c>
      <c r="E80" s="43" t="s">
        <v>757</v>
      </c>
      <c r="F80" s="25">
        <v>2015</v>
      </c>
      <c r="G80" s="156">
        <v>42303.297222222223</v>
      </c>
      <c r="H80" s="157">
        <v>42303.297222222223</v>
      </c>
      <c r="I80" s="620" t="s">
        <v>36</v>
      </c>
      <c r="J80" s="620" t="s">
        <v>36</v>
      </c>
      <c r="K80" s="620"/>
      <c r="L80" s="159">
        <f>N80-G80</f>
        <v>6.944444467080757E-4</v>
      </c>
      <c r="M80" s="160">
        <v>1</v>
      </c>
      <c r="N80" s="156">
        <v>42303.29791666667</v>
      </c>
      <c r="O80" s="157">
        <v>42303.29791666667</v>
      </c>
      <c r="P80" s="161" t="s">
        <v>37</v>
      </c>
      <c r="Q80" s="35" t="s">
        <v>62</v>
      </c>
      <c r="R80" s="35" t="s">
        <v>397</v>
      </c>
      <c r="S80" s="35" t="s">
        <v>101</v>
      </c>
      <c r="T80" s="35" t="s">
        <v>5045</v>
      </c>
      <c r="U80" s="414" t="s">
        <v>40</v>
      </c>
      <c r="V80" s="167" t="s">
        <v>384</v>
      </c>
      <c r="W80" s="35" t="s">
        <v>5046</v>
      </c>
      <c r="X80" s="55">
        <v>4316</v>
      </c>
      <c r="Y80" s="168"/>
      <c r="Z80" s="168"/>
      <c r="AA80" s="168"/>
      <c r="AB80" s="168"/>
      <c r="AC80" s="168"/>
    </row>
    <row r="81" spans="1:34" ht="15" customHeight="1" x14ac:dyDescent="0.2">
      <c r="A81" s="175">
        <v>115</v>
      </c>
      <c r="B81" s="175">
        <v>115</v>
      </c>
      <c r="C81" s="24" t="s">
        <v>756</v>
      </c>
      <c r="D81" s="175">
        <v>10022</v>
      </c>
      <c r="E81" s="43" t="s">
        <v>757</v>
      </c>
      <c r="F81" s="25">
        <v>2015</v>
      </c>
      <c r="G81" s="156">
        <v>42304.899305555555</v>
      </c>
      <c r="H81" s="157">
        <v>42304.899305555555</v>
      </c>
      <c r="I81" s="620" t="s">
        <v>36</v>
      </c>
      <c r="J81" s="620" t="s">
        <v>36</v>
      </c>
      <c r="K81" s="620"/>
      <c r="L81" s="159">
        <f>N81-G81</f>
        <v>7.5000000004365575E-2</v>
      </c>
      <c r="M81" s="160">
        <v>108</v>
      </c>
      <c r="N81" s="156">
        <v>42304.974305555559</v>
      </c>
      <c r="O81" s="157">
        <v>42304.974305555559</v>
      </c>
      <c r="P81" s="161" t="s">
        <v>37</v>
      </c>
      <c r="Q81" s="35" t="s">
        <v>62</v>
      </c>
      <c r="R81" s="35" t="s">
        <v>397</v>
      </c>
      <c r="S81" s="35" t="s">
        <v>101</v>
      </c>
      <c r="T81" s="35" t="s">
        <v>5052</v>
      </c>
      <c r="U81" s="414" t="s">
        <v>40</v>
      </c>
      <c r="V81" s="167" t="s">
        <v>384</v>
      </c>
      <c r="W81" s="35" t="s">
        <v>5053</v>
      </c>
      <c r="X81" s="55">
        <v>0</v>
      </c>
      <c r="Y81" s="168"/>
      <c r="Z81" s="168"/>
      <c r="AA81" s="168"/>
      <c r="AB81" s="168"/>
      <c r="AC81" s="168"/>
    </row>
    <row r="82" spans="1:34" ht="15" customHeight="1" x14ac:dyDescent="0.2">
      <c r="A82" s="257">
        <v>115</v>
      </c>
      <c r="B82" s="257">
        <v>115</v>
      </c>
      <c r="C82" s="258" t="s">
        <v>756</v>
      </c>
      <c r="D82" s="257">
        <v>10022</v>
      </c>
      <c r="E82" s="258" t="s">
        <v>757</v>
      </c>
      <c r="F82" s="25">
        <v>2016</v>
      </c>
      <c r="G82" s="232">
        <v>42431.313888888886</v>
      </c>
      <c r="H82" s="233">
        <v>42431.313888888886</v>
      </c>
      <c r="I82" s="412" t="s">
        <v>36</v>
      </c>
      <c r="J82" s="412" t="s">
        <v>36</v>
      </c>
      <c r="K82" s="412"/>
      <c r="L82" s="235">
        <f>N82-G82</f>
        <v>6.944444467080757E-4</v>
      </c>
      <c r="M82" s="236">
        <v>1</v>
      </c>
      <c r="N82" s="232">
        <v>42431.314583333333</v>
      </c>
      <c r="O82" s="233">
        <v>42431.314583333333</v>
      </c>
      <c r="P82" s="237" t="s">
        <v>37</v>
      </c>
      <c r="Q82" s="238" t="s">
        <v>48</v>
      </c>
      <c r="R82" s="238" t="s">
        <v>49</v>
      </c>
      <c r="S82" s="238" t="s">
        <v>40</v>
      </c>
      <c r="T82" s="35" t="s">
        <v>5634</v>
      </c>
      <c r="U82" s="254" t="s">
        <v>40</v>
      </c>
      <c r="V82" s="240" t="s">
        <v>384</v>
      </c>
      <c r="W82" s="35" t="s">
        <v>5635</v>
      </c>
      <c r="X82" s="55">
        <v>0</v>
      </c>
      <c r="Y82" s="55">
        <v>0</v>
      </c>
      <c r="Z82" s="55">
        <v>0</v>
      </c>
      <c r="AA82" s="168"/>
      <c r="AB82" s="168"/>
      <c r="AC82" s="168"/>
    </row>
    <row r="83" spans="1:34" ht="15" customHeight="1" x14ac:dyDescent="0.2">
      <c r="A83" s="257">
        <v>115</v>
      </c>
      <c r="B83" s="257">
        <v>115</v>
      </c>
      <c r="C83" s="258" t="s">
        <v>756</v>
      </c>
      <c r="D83" s="257">
        <v>10022</v>
      </c>
      <c r="E83" s="258" t="s">
        <v>757</v>
      </c>
      <c r="F83" s="25">
        <v>2016</v>
      </c>
      <c r="G83" s="232">
        <v>42487.701388888891</v>
      </c>
      <c r="H83" s="233">
        <v>42487.701388888891</v>
      </c>
      <c r="I83" s="412" t="s">
        <v>36</v>
      </c>
      <c r="J83" s="412" t="s">
        <v>36</v>
      </c>
      <c r="K83" s="412"/>
      <c r="L83" s="235">
        <f>N83-G83</f>
        <v>6.9444443943211809E-4</v>
      </c>
      <c r="M83" s="236">
        <v>1</v>
      </c>
      <c r="N83" s="232">
        <v>42487.70208333333</v>
      </c>
      <c r="O83" s="233">
        <v>42487.70208333333</v>
      </c>
      <c r="P83" s="237" t="s">
        <v>37</v>
      </c>
      <c r="Q83" s="238" t="s">
        <v>213</v>
      </c>
      <c r="R83" s="238" t="s">
        <v>287</v>
      </c>
      <c r="S83" s="35" t="s">
        <v>40</v>
      </c>
      <c r="T83" s="35" t="s">
        <v>5990</v>
      </c>
      <c r="U83" s="282" t="s">
        <v>40</v>
      </c>
      <c r="V83" s="240" t="s">
        <v>384</v>
      </c>
      <c r="W83" s="35" t="s">
        <v>5991</v>
      </c>
      <c r="X83" s="55">
        <v>0</v>
      </c>
      <c r="Y83" s="55">
        <v>0</v>
      </c>
      <c r="Z83" s="55">
        <v>0</v>
      </c>
      <c r="AA83" s="168"/>
      <c r="AB83" s="168"/>
      <c r="AC83" s="168"/>
    </row>
    <row r="84" spans="1:34" ht="15" customHeight="1" x14ac:dyDescent="0.2">
      <c r="A84" s="257">
        <v>115</v>
      </c>
      <c r="B84" s="257">
        <v>115</v>
      </c>
      <c r="C84" s="258" t="s">
        <v>756</v>
      </c>
      <c r="D84" s="257">
        <v>10022</v>
      </c>
      <c r="E84" s="258" t="s">
        <v>757</v>
      </c>
      <c r="F84" s="25">
        <v>2017</v>
      </c>
      <c r="G84" s="232">
        <v>42819.299305555556</v>
      </c>
      <c r="H84" s="233">
        <v>42819.299305555556</v>
      </c>
      <c r="I84" s="412" t="s">
        <v>36</v>
      </c>
      <c r="J84" s="412" t="s">
        <v>36</v>
      </c>
      <c r="K84" s="412"/>
      <c r="L84" s="235">
        <f>N84-G84</f>
        <v>6.944444467080757E-4</v>
      </c>
      <c r="M84" s="236">
        <v>1</v>
      </c>
      <c r="N84" s="232">
        <v>42819.3</v>
      </c>
      <c r="O84" s="233">
        <v>42819.3</v>
      </c>
      <c r="P84" s="237" t="s">
        <v>37</v>
      </c>
      <c r="Q84" s="35" t="s">
        <v>38</v>
      </c>
      <c r="R84" s="35" t="s">
        <v>413</v>
      </c>
      <c r="S84" s="35" t="s">
        <v>40</v>
      </c>
      <c r="T84" s="52" t="s">
        <v>8196</v>
      </c>
      <c r="U84" s="303" t="s">
        <v>40</v>
      </c>
      <c r="V84" s="49" t="s">
        <v>384</v>
      </c>
      <c r="W84" s="44" t="s">
        <v>8197</v>
      </c>
      <c r="X84" s="255">
        <v>0</v>
      </c>
      <c r="Y84" s="241">
        <v>0</v>
      </c>
      <c r="Z84" s="241">
        <v>0</v>
      </c>
      <c r="AA84" s="168"/>
      <c r="AB84" s="168"/>
      <c r="AC84" s="168"/>
      <c r="AD84" s="304">
        <v>5517212</v>
      </c>
      <c r="AE84" s="305" t="s">
        <v>7063</v>
      </c>
      <c r="AF84" s="305" t="s">
        <v>8198</v>
      </c>
      <c r="AG84" s="35" t="s">
        <v>7040</v>
      </c>
      <c r="AH84" s="52" t="s">
        <v>7041</v>
      </c>
    </row>
    <row r="85" spans="1:34" ht="15" customHeight="1" x14ac:dyDescent="0.2">
      <c r="A85" s="257">
        <v>115</v>
      </c>
      <c r="B85" s="257">
        <v>115</v>
      </c>
      <c r="C85" s="258" t="s">
        <v>756</v>
      </c>
      <c r="D85" s="257">
        <v>10022</v>
      </c>
      <c r="E85" s="258" t="s">
        <v>757</v>
      </c>
      <c r="F85" s="25">
        <v>2018</v>
      </c>
      <c r="G85" s="284">
        <v>43336.61041666667</v>
      </c>
      <c r="H85" s="234">
        <v>43336.61041666667</v>
      </c>
      <c r="I85" s="412" t="s">
        <v>36</v>
      </c>
      <c r="J85" s="412" t="s">
        <v>36</v>
      </c>
      <c r="K85" s="412" t="s">
        <v>36</v>
      </c>
      <c r="L85" s="498">
        <f>N85-G85</f>
        <v>40.911805555551837</v>
      </c>
      <c r="M85" s="499">
        <v>58911</v>
      </c>
      <c r="N85" s="500">
        <v>43377.522222222222</v>
      </c>
      <c r="O85" s="501">
        <v>43377.522222222222</v>
      </c>
      <c r="P85" s="502" t="s">
        <v>173</v>
      </c>
      <c r="Q85" s="162" t="s">
        <v>1285</v>
      </c>
      <c r="R85" s="167" t="s">
        <v>10447</v>
      </c>
      <c r="S85" s="163" t="s">
        <v>106</v>
      </c>
      <c r="T85" s="167" t="s">
        <v>11783</v>
      </c>
      <c r="U85" s="293">
        <v>114920990</v>
      </c>
      <c r="V85" s="240" t="s">
        <v>384</v>
      </c>
      <c r="W85" s="167" t="s">
        <v>11784</v>
      </c>
      <c r="X85" s="255">
        <v>0</v>
      </c>
      <c r="Y85" s="241">
        <v>0</v>
      </c>
      <c r="Z85" s="241">
        <v>0</v>
      </c>
      <c r="AA85" s="266"/>
      <c r="AB85" s="266"/>
      <c r="AC85" s="266"/>
      <c r="AD85" s="241">
        <v>5517212</v>
      </c>
      <c r="AE85" s="461" t="s">
        <v>1270</v>
      </c>
      <c r="AF85" s="462" t="s">
        <v>1270</v>
      </c>
      <c r="AG85" s="277" t="s">
        <v>7066</v>
      </c>
      <c r="AH85" s="277" t="s">
        <v>7067</v>
      </c>
    </row>
    <row r="86" spans="1:34" ht="15" customHeight="1" x14ac:dyDescent="0.2">
      <c r="A86" s="257">
        <v>115</v>
      </c>
      <c r="B86" s="257">
        <v>115</v>
      </c>
      <c r="C86" s="258" t="s">
        <v>756</v>
      </c>
      <c r="D86" s="257">
        <v>10022</v>
      </c>
      <c r="E86" s="258" t="s">
        <v>757</v>
      </c>
      <c r="F86" s="25">
        <v>2018</v>
      </c>
      <c r="G86" s="284">
        <v>43374.412499999999</v>
      </c>
      <c r="H86" s="234">
        <v>43374.412499999999</v>
      </c>
      <c r="I86" s="412" t="s">
        <v>36</v>
      </c>
      <c r="J86" s="412" t="s">
        <v>36</v>
      </c>
      <c r="K86" s="412" t="s">
        <v>36</v>
      </c>
      <c r="L86" s="235">
        <f>N86-G86</f>
        <v>0.1444444444423425</v>
      </c>
      <c r="M86" s="236">
        <v>208</v>
      </c>
      <c r="N86" s="284">
        <v>43374.556944444441</v>
      </c>
      <c r="O86" s="234">
        <v>43374.556944444441</v>
      </c>
      <c r="P86" s="237" t="s">
        <v>37</v>
      </c>
      <c r="Q86" s="162" t="s">
        <v>43</v>
      </c>
      <c r="R86" s="167" t="s">
        <v>10739</v>
      </c>
      <c r="S86" s="163" t="s">
        <v>68</v>
      </c>
      <c r="T86" s="167" t="s">
        <v>11996</v>
      </c>
      <c r="U86" s="416" t="s">
        <v>40</v>
      </c>
      <c r="V86" s="240" t="s">
        <v>384</v>
      </c>
      <c r="W86" s="167" t="s">
        <v>11997</v>
      </c>
      <c r="X86" s="255">
        <v>0</v>
      </c>
      <c r="Y86" s="241">
        <v>0</v>
      </c>
      <c r="Z86" s="241">
        <v>0</v>
      </c>
      <c r="AA86" s="266"/>
      <c r="AB86" s="266"/>
      <c r="AC86" s="266"/>
      <c r="AD86" s="241">
        <v>5517212</v>
      </c>
      <c r="AE86" s="359" t="s">
        <v>1270</v>
      </c>
      <c r="AF86" s="358" t="s">
        <v>1270</v>
      </c>
      <c r="AG86" s="35" t="s">
        <v>7066</v>
      </c>
      <c r="AH86" s="35" t="s">
        <v>7067</v>
      </c>
    </row>
    <row r="87" spans="1:34" s="47" customFormat="1" ht="15" customHeight="1" x14ac:dyDescent="0.2">
      <c r="A87" s="523">
        <v>115</v>
      </c>
      <c r="B87" s="523">
        <v>115</v>
      </c>
      <c r="C87" s="524" t="s">
        <v>756</v>
      </c>
      <c r="D87" s="523">
        <v>10022</v>
      </c>
      <c r="E87" s="524" t="s">
        <v>757</v>
      </c>
      <c r="F87" s="25">
        <v>2019</v>
      </c>
      <c r="G87" s="573">
        <v>43536.304861111108</v>
      </c>
      <c r="H87" s="574">
        <v>43536.304861111108</v>
      </c>
      <c r="I87" s="572" t="s">
        <v>36</v>
      </c>
      <c r="J87" s="572" t="s">
        <v>36</v>
      </c>
      <c r="K87" s="572" t="s">
        <v>36</v>
      </c>
      <c r="L87" s="235">
        <f>N87-G87</f>
        <v>6.944444467080757E-4</v>
      </c>
      <c r="M87" s="236">
        <v>1</v>
      </c>
      <c r="N87" s="573">
        <v>43536.305555555555</v>
      </c>
      <c r="O87" s="574">
        <v>43536.305555555555</v>
      </c>
      <c r="P87" s="237" t="s">
        <v>37</v>
      </c>
      <c r="Q87" s="162" t="s">
        <v>48</v>
      </c>
      <c r="R87" s="167" t="s">
        <v>10200</v>
      </c>
      <c r="S87" s="238" t="s">
        <v>40</v>
      </c>
      <c r="T87" s="167" t="s">
        <v>13554</v>
      </c>
      <c r="U87" s="459" t="s">
        <v>40</v>
      </c>
      <c r="V87" s="240" t="s">
        <v>384</v>
      </c>
      <c r="W87" s="167" t="s">
        <v>13555</v>
      </c>
      <c r="X87" s="536">
        <v>0</v>
      </c>
      <c r="Y87" s="255">
        <v>0</v>
      </c>
      <c r="Z87" s="255">
        <v>0</v>
      </c>
      <c r="AA87" s="264">
        <f>Y87/AD87</f>
        <v>0</v>
      </c>
      <c r="AB87" s="265">
        <f>Z87/AD87</f>
        <v>0</v>
      </c>
      <c r="AC87" s="255">
        <v>0</v>
      </c>
      <c r="AD87" s="255">
        <v>5548929</v>
      </c>
      <c r="AE87" s="240" t="s">
        <v>7102</v>
      </c>
      <c r="AF87" s="527" t="s">
        <v>7834</v>
      </c>
      <c r="AG87" s="240" t="s">
        <v>7040</v>
      </c>
      <c r="AH87" s="525" t="s">
        <v>7041</v>
      </c>
    </row>
    <row r="88" spans="1:34" ht="15" customHeight="1" x14ac:dyDescent="0.2">
      <c r="A88" s="58">
        <v>115</v>
      </c>
      <c r="B88" s="58">
        <v>115</v>
      </c>
      <c r="C88" s="76" t="s">
        <v>120</v>
      </c>
      <c r="D88" s="23">
        <v>10023</v>
      </c>
      <c r="E88" s="60" t="s">
        <v>121</v>
      </c>
      <c r="F88" s="25">
        <v>2014</v>
      </c>
      <c r="G88" s="61">
        <v>41672.472222222219</v>
      </c>
      <c r="H88" s="62">
        <v>41672.472222222219</v>
      </c>
      <c r="I88" s="625" t="s">
        <v>36</v>
      </c>
      <c r="J88" s="625" t="s">
        <v>36</v>
      </c>
      <c r="K88" s="625"/>
      <c r="L88" s="64">
        <f>N88-G88</f>
        <v>2.1680555555576575</v>
      </c>
      <c r="M88" s="65">
        <v>3122</v>
      </c>
      <c r="N88" s="61">
        <v>41674.640277777777</v>
      </c>
      <c r="O88" s="62">
        <v>41674.640277777777</v>
      </c>
      <c r="P88" s="66" t="s">
        <v>37</v>
      </c>
      <c r="Q88" s="67" t="s">
        <v>52</v>
      </c>
      <c r="R88" s="67" t="s">
        <v>169</v>
      </c>
      <c r="S88" s="68" t="s">
        <v>170</v>
      </c>
      <c r="T88" s="69" t="s">
        <v>1767</v>
      </c>
      <c r="U88" s="77">
        <v>10072</v>
      </c>
      <c r="V88" s="78" t="s">
        <v>384</v>
      </c>
      <c r="W88" s="69" t="s">
        <v>1768</v>
      </c>
      <c r="X88" s="32">
        <v>2844</v>
      </c>
      <c r="Y88" s="32">
        <v>2844</v>
      </c>
      <c r="Z88" s="32">
        <v>288243</v>
      </c>
      <c r="AA88" s="79">
        <f>Y88/5380759</f>
        <v>5.2854996850816029E-4</v>
      </c>
      <c r="AB88" s="80">
        <f>Z88/5380759</f>
        <v>5.3569208358895094E-2</v>
      </c>
      <c r="AC88" s="32">
        <f>Z88/Y88</f>
        <v>101.35126582278481</v>
      </c>
    </row>
    <row r="89" spans="1:34" ht="15" customHeight="1" x14ac:dyDescent="0.2">
      <c r="A89" s="105">
        <v>115</v>
      </c>
      <c r="B89" s="105">
        <v>115</v>
      </c>
      <c r="C89" s="76" t="s">
        <v>120</v>
      </c>
      <c r="D89" s="23">
        <v>10023</v>
      </c>
      <c r="E89" s="60" t="s">
        <v>121</v>
      </c>
      <c r="F89" s="25">
        <v>2014</v>
      </c>
      <c r="G89" s="61">
        <v>41923.921527777777</v>
      </c>
      <c r="H89" s="62">
        <v>41923.921527777777</v>
      </c>
      <c r="I89" s="625" t="s">
        <v>36</v>
      </c>
      <c r="J89" s="625" t="s">
        <v>36</v>
      </c>
      <c r="K89" s="625"/>
      <c r="L89" s="64">
        <f>N89-G89</f>
        <v>6.944444467080757E-4</v>
      </c>
      <c r="M89" s="65">
        <v>1</v>
      </c>
      <c r="N89" s="61">
        <v>41923.922222222223</v>
      </c>
      <c r="O89" s="62">
        <v>41923.922222222223</v>
      </c>
      <c r="P89" s="66" t="s">
        <v>37</v>
      </c>
      <c r="Q89" s="69" t="s">
        <v>48</v>
      </c>
      <c r="R89" s="69" t="s">
        <v>49</v>
      </c>
      <c r="S89" s="87" t="s">
        <v>40</v>
      </c>
      <c r="T89" s="69" t="s">
        <v>2859</v>
      </c>
      <c r="U89" s="459" t="s">
        <v>40</v>
      </c>
      <c r="V89" s="87" t="s">
        <v>384</v>
      </c>
      <c r="W89" s="69" t="s">
        <v>2860</v>
      </c>
      <c r="X89" s="32">
        <v>0</v>
      </c>
      <c r="Y89" s="32">
        <v>0</v>
      </c>
      <c r="Z89" s="83"/>
      <c r="AA89" s="84"/>
      <c r="AB89" s="85"/>
      <c r="AC89" s="83"/>
      <c r="AD89" s="41"/>
      <c r="AE89" s="41"/>
      <c r="AF89" s="41"/>
      <c r="AG89" s="41"/>
      <c r="AH89" s="41"/>
    </row>
    <row r="90" spans="1:34" ht="15" customHeight="1" x14ac:dyDescent="0.2">
      <c r="A90" s="105">
        <v>115</v>
      </c>
      <c r="B90" s="105">
        <v>115</v>
      </c>
      <c r="C90" s="76" t="s">
        <v>120</v>
      </c>
      <c r="D90" s="23">
        <v>10023</v>
      </c>
      <c r="E90" s="60" t="s">
        <v>121</v>
      </c>
      <c r="F90" s="25">
        <v>2014</v>
      </c>
      <c r="G90" s="61">
        <v>41995.479166666664</v>
      </c>
      <c r="H90" s="62">
        <v>41995.479166666664</v>
      </c>
      <c r="I90" s="625" t="s">
        <v>36</v>
      </c>
      <c r="J90" s="625" t="s">
        <v>36</v>
      </c>
      <c r="K90" s="625"/>
      <c r="L90" s="64">
        <f>N90-G90</f>
        <v>0.14097222222335404</v>
      </c>
      <c r="M90" s="65">
        <v>203</v>
      </c>
      <c r="N90" s="61">
        <v>41995.620138888888</v>
      </c>
      <c r="O90" s="62">
        <v>41995.620138888888</v>
      </c>
      <c r="P90" s="66" t="s">
        <v>37</v>
      </c>
      <c r="Q90" s="67" t="s">
        <v>52</v>
      </c>
      <c r="R90" s="67" t="s">
        <v>124</v>
      </c>
      <c r="S90" s="68" t="s">
        <v>106</v>
      </c>
      <c r="T90" s="69" t="s">
        <v>3238</v>
      </c>
      <c r="U90" s="459" t="s">
        <v>40</v>
      </c>
      <c r="V90" s="87" t="s">
        <v>384</v>
      </c>
      <c r="W90" s="69" t="s">
        <v>3239</v>
      </c>
      <c r="X90" s="32">
        <v>0</v>
      </c>
      <c r="Y90" s="32">
        <v>0</v>
      </c>
      <c r="Z90" s="83"/>
      <c r="AA90" s="84"/>
      <c r="AB90" s="85"/>
      <c r="AC90" s="83"/>
    </row>
    <row r="91" spans="1:34" ht="15" customHeight="1" x14ac:dyDescent="0.2">
      <c r="A91" s="175">
        <v>115</v>
      </c>
      <c r="B91" s="175">
        <v>115</v>
      </c>
      <c r="C91" s="24" t="s">
        <v>120</v>
      </c>
      <c r="D91" s="175">
        <v>10023</v>
      </c>
      <c r="E91" s="24" t="s">
        <v>121</v>
      </c>
      <c r="F91" s="25">
        <v>2015</v>
      </c>
      <c r="G91" s="156">
        <v>42212.708333333336</v>
      </c>
      <c r="H91" s="157">
        <v>42212.708333333336</v>
      </c>
      <c r="I91" s="620" t="s">
        <v>36</v>
      </c>
      <c r="J91" s="620" t="s">
        <v>36</v>
      </c>
      <c r="K91" s="620"/>
      <c r="L91" s="159">
        <f>N91-G91</f>
        <v>0.5625</v>
      </c>
      <c r="M91" s="160">
        <v>810</v>
      </c>
      <c r="N91" s="156">
        <v>42213.270833333336</v>
      </c>
      <c r="O91" s="157">
        <v>42213.270833333336</v>
      </c>
      <c r="P91" s="161" t="s">
        <v>37</v>
      </c>
      <c r="Q91" s="35" t="s">
        <v>145</v>
      </c>
      <c r="R91" s="35" t="s">
        <v>146</v>
      </c>
      <c r="S91" s="35" t="s">
        <v>45</v>
      </c>
      <c r="T91" s="35" t="s">
        <v>4466</v>
      </c>
      <c r="U91" s="170">
        <v>11286</v>
      </c>
      <c r="V91" s="167" t="s">
        <v>384</v>
      </c>
      <c r="W91" s="35" t="s">
        <v>4467</v>
      </c>
      <c r="X91" s="202">
        <v>2831</v>
      </c>
      <c r="Y91" s="202">
        <v>2831</v>
      </c>
      <c r="Z91" s="202">
        <v>118826</v>
      </c>
      <c r="AA91" s="203">
        <v>5.2300752790913007E-4</v>
      </c>
      <c r="AB91" s="204">
        <v>2.1952275701635566E-2</v>
      </c>
      <c r="AC91" s="205">
        <v>41.973154362416111</v>
      </c>
    </row>
    <row r="92" spans="1:34" ht="15" customHeight="1" x14ac:dyDescent="0.2">
      <c r="A92" s="175">
        <v>115</v>
      </c>
      <c r="B92" s="175">
        <v>115</v>
      </c>
      <c r="C92" s="24" t="s">
        <v>120</v>
      </c>
      <c r="D92" s="175">
        <v>10023</v>
      </c>
      <c r="E92" s="43" t="s">
        <v>121</v>
      </c>
      <c r="F92" s="25">
        <v>2015</v>
      </c>
      <c r="G92" s="156">
        <v>42278.181944444441</v>
      </c>
      <c r="H92" s="157">
        <v>42278.181944444441</v>
      </c>
      <c r="I92" s="620" t="s">
        <v>36</v>
      </c>
      <c r="J92" s="620" t="s">
        <v>36</v>
      </c>
      <c r="K92" s="620"/>
      <c r="L92" s="159">
        <f>N92-G92</f>
        <v>6.944444467080757E-4</v>
      </c>
      <c r="M92" s="160">
        <v>1</v>
      </c>
      <c r="N92" s="156">
        <v>42278.182638888888</v>
      </c>
      <c r="O92" s="157">
        <v>42276.182638888888</v>
      </c>
      <c r="P92" s="161" t="s">
        <v>37</v>
      </c>
      <c r="Q92" s="162" t="s">
        <v>48</v>
      </c>
      <c r="R92" s="162" t="s">
        <v>49</v>
      </c>
      <c r="S92" s="35" t="s">
        <v>40</v>
      </c>
      <c r="T92" s="35" t="s">
        <v>4848</v>
      </c>
      <c r="U92" s="459" t="s">
        <v>40</v>
      </c>
      <c r="V92" s="167" t="s">
        <v>384</v>
      </c>
      <c r="W92" s="35" t="s">
        <v>4850</v>
      </c>
      <c r="X92" s="55">
        <v>0</v>
      </c>
      <c r="Y92" s="168"/>
      <c r="Z92" s="168"/>
      <c r="AA92" s="168"/>
      <c r="AB92" s="168"/>
      <c r="AC92" s="168"/>
    </row>
    <row r="93" spans="1:34" ht="15" customHeight="1" x14ac:dyDescent="0.2">
      <c r="A93" s="175">
        <v>115</v>
      </c>
      <c r="B93" s="175">
        <v>115</v>
      </c>
      <c r="C93" s="24" t="s">
        <v>120</v>
      </c>
      <c r="D93" s="175">
        <v>10023</v>
      </c>
      <c r="E93" s="43" t="s">
        <v>121</v>
      </c>
      <c r="F93" s="25">
        <v>2015</v>
      </c>
      <c r="G93" s="156">
        <v>42303.297222222223</v>
      </c>
      <c r="H93" s="157">
        <v>42303.297222222223</v>
      </c>
      <c r="I93" s="620" t="s">
        <v>36</v>
      </c>
      <c r="J93" s="620" t="s">
        <v>36</v>
      </c>
      <c r="K93" s="620"/>
      <c r="L93" s="159">
        <f>N93-G93</f>
        <v>6.944444467080757E-4</v>
      </c>
      <c r="M93" s="160">
        <v>1</v>
      </c>
      <c r="N93" s="156">
        <v>42303.29791666667</v>
      </c>
      <c r="O93" s="157">
        <v>42303.29791666667</v>
      </c>
      <c r="P93" s="161" t="s">
        <v>37</v>
      </c>
      <c r="Q93" s="35" t="s">
        <v>62</v>
      </c>
      <c r="R93" s="35" t="s">
        <v>397</v>
      </c>
      <c r="S93" s="35" t="s">
        <v>101</v>
      </c>
      <c r="T93" s="35" t="s">
        <v>5045</v>
      </c>
      <c r="U93" s="459" t="s">
        <v>40</v>
      </c>
      <c r="V93" s="167" t="s">
        <v>384</v>
      </c>
      <c r="W93" s="35" t="s">
        <v>5047</v>
      </c>
      <c r="X93" s="55">
        <v>4316</v>
      </c>
      <c r="Y93" s="168"/>
      <c r="Z93" s="168"/>
      <c r="AA93" s="168"/>
      <c r="AB93" s="168"/>
      <c r="AC93" s="168"/>
    </row>
    <row r="94" spans="1:34" ht="15" customHeight="1" x14ac:dyDescent="0.2">
      <c r="A94" s="175">
        <v>115</v>
      </c>
      <c r="B94" s="175">
        <v>115</v>
      </c>
      <c r="C94" s="24" t="s">
        <v>120</v>
      </c>
      <c r="D94" s="175">
        <v>10023</v>
      </c>
      <c r="E94" s="43" t="s">
        <v>121</v>
      </c>
      <c r="F94" s="25">
        <v>2015</v>
      </c>
      <c r="G94" s="156">
        <v>42304.810416666667</v>
      </c>
      <c r="H94" s="157">
        <v>42304.810416666667</v>
      </c>
      <c r="I94" s="620" t="s">
        <v>36</v>
      </c>
      <c r="J94" s="620" t="s">
        <v>36</v>
      </c>
      <c r="K94" s="620"/>
      <c r="L94" s="159">
        <f>N94-G94</f>
        <v>8.2638888889050577E-2</v>
      </c>
      <c r="M94" s="160">
        <v>119</v>
      </c>
      <c r="N94" s="156">
        <v>42304.893055555556</v>
      </c>
      <c r="O94" s="157">
        <v>42304.893055555556</v>
      </c>
      <c r="P94" s="161" t="s">
        <v>37</v>
      </c>
      <c r="Q94" s="35" t="s">
        <v>62</v>
      </c>
      <c r="R94" s="35" t="s">
        <v>397</v>
      </c>
      <c r="S94" s="35" t="s">
        <v>101</v>
      </c>
      <c r="T94" s="35" t="s">
        <v>5050</v>
      </c>
      <c r="U94" s="459" t="s">
        <v>40</v>
      </c>
      <c r="V94" s="167" t="s">
        <v>384</v>
      </c>
      <c r="W94" s="35" t="s">
        <v>5051</v>
      </c>
      <c r="X94" s="55">
        <v>0</v>
      </c>
      <c r="Y94" s="168"/>
      <c r="Z94" s="168"/>
      <c r="AA94" s="168"/>
      <c r="AB94" s="168"/>
      <c r="AC94" s="168"/>
    </row>
    <row r="95" spans="1:34" ht="15" customHeight="1" x14ac:dyDescent="0.2">
      <c r="A95" s="257">
        <v>115</v>
      </c>
      <c r="B95" s="257">
        <v>115</v>
      </c>
      <c r="C95" s="258" t="s">
        <v>120</v>
      </c>
      <c r="D95" s="257">
        <v>10023</v>
      </c>
      <c r="E95" s="258" t="s">
        <v>121</v>
      </c>
      <c r="F95" s="25">
        <v>2016</v>
      </c>
      <c r="G95" s="284">
        <v>42692.270138888889</v>
      </c>
      <c r="H95" s="234">
        <v>42692.270138888889</v>
      </c>
      <c r="I95" s="412" t="s">
        <v>36</v>
      </c>
      <c r="J95" s="412" t="s">
        <v>36</v>
      </c>
      <c r="K95" s="412"/>
      <c r="L95" s="235">
        <f>N95-G95</f>
        <v>6.944444467080757E-4</v>
      </c>
      <c r="M95" s="236">
        <v>1</v>
      </c>
      <c r="N95" s="284">
        <v>42692.270833333336</v>
      </c>
      <c r="O95" s="234">
        <v>42692.270833333336</v>
      </c>
      <c r="P95" s="237" t="s">
        <v>37</v>
      </c>
      <c r="Q95" s="35" t="s">
        <v>48</v>
      </c>
      <c r="R95" s="35" t="s">
        <v>49</v>
      </c>
      <c r="S95" s="35" t="s">
        <v>40</v>
      </c>
      <c r="T95" s="35" t="s">
        <v>6864</v>
      </c>
      <c r="U95" s="282" t="s">
        <v>40</v>
      </c>
      <c r="V95" s="240" t="s">
        <v>384</v>
      </c>
      <c r="W95" s="35" t="s">
        <v>6865</v>
      </c>
      <c r="X95" s="177">
        <v>0</v>
      </c>
      <c r="Y95" s="55">
        <v>0</v>
      </c>
      <c r="Z95" s="55">
        <v>0</v>
      </c>
      <c r="AA95" s="55"/>
      <c r="AB95" s="55"/>
      <c r="AC95" s="55"/>
    </row>
    <row r="96" spans="1:34" ht="15" customHeight="1" x14ac:dyDescent="0.2">
      <c r="A96" s="257">
        <v>115</v>
      </c>
      <c r="B96" s="257">
        <v>115</v>
      </c>
      <c r="C96" s="258" t="s">
        <v>120</v>
      </c>
      <c r="D96" s="257">
        <v>10023</v>
      </c>
      <c r="E96" s="258" t="s">
        <v>121</v>
      </c>
      <c r="F96" s="25">
        <v>2017</v>
      </c>
      <c r="G96" s="232">
        <v>43066.743055555555</v>
      </c>
      <c r="H96" s="233">
        <v>43066.743055555555</v>
      </c>
      <c r="I96" s="412" t="s">
        <v>36</v>
      </c>
      <c r="J96" s="412" t="s">
        <v>36</v>
      </c>
      <c r="K96" s="412"/>
      <c r="L96" s="235">
        <f>N96-G96</f>
        <v>19.844444444446708</v>
      </c>
      <c r="M96" s="236">
        <v>28576</v>
      </c>
      <c r="N96" s="232">
        <v>43086.587500000001</v>
      </c>
      <c r="O96" s="233">
        <v>43086.587500000001</v>
      </c>
      <c r="P96" s="294" t="s">
        <v>173</v>
      </c>
      <c r="Q96" s="167" t="s">
        <v>52</v>
      </c>
      <c r="R96" s="167" t="s">
        <v>5649</v>
      </c>
      <c r="S96" s="35" t="s">
        <v>80</v>
      </c>
      <c r="T96" s="167" t="s">
        <v>10045</v>
      </c>
      <c r="U96" s="332" t="s">
        <v>40</v>
      </c>
      <c r="V96" s="240" t="s">
        <v>384</v>
      </c>
      <c r="W96" s="167" t="s">
        <v>10046</v>
      </c>
      <c r="X96" s="255">
        <v>0</v>
      </c>
      <c r="Y96" s="241">
        <v>0</v>
      </c>
      <c r="Z96" s="241">
        <v>0</v>
      </c>
      <c r="AA96" s="266"/>
      <c r="AB96" s="266"/>
      <c r="AC96" s="266"/>
      <c r="AD96" s="304">
        <v>5517212</v>
      </c>
      <c r="AE96" s="333" t="s">
        <v>1270</v>
      </c>
      <c r="AF96" s="333" t="s">
        <v>1270</v>
      </c>
      <c r="AG96" s="167" t="s">
        <v>7066</v>
      </c>
      <c r="AH96" s="29" t="s">
        <v>7067</v>
      </c>
    </row>
    <row r="97" spans="1:34" ht="15" customHeight="1" x14ac:dyDescent="0.2">
      <c r="A97" s="257">
        <v>115</v>
      </c>
      <c r="B97" s="257">
        <v>115</v>
      </c>
      <c r="C97" s="258" t="s">
        <v>120</v>
      </c>
      <c r="D97" s="257">
        <v>10023</v>
      </c>
      <c r="E97" s="258" t="s">
        <v>121</v>
      </c>
      <c r="F97" s="25">
        <v>2018</v>
      </c>
      <c r="G97" s="232">
        <v>43193.279861111114</v>
      </c>
      <c r="H97" s="233">
        <v>43193.279861111114</v>
      </c>
      <c r="I97" s="412" t="s">
        <v>36</v>
      </c>
      <c r="J97" s="412" t="s">
        <v>36</v>
      </c>
      <c r="K97" s="412" t="s">
        <v>36</v>
      </c>
      <c r="L97" s="235">
        <f>N97-G97</f>
        <v>6.9444443943211809E-4</v>
      </c>
      <c r="M97" s="236">
        <v>1</v>
      </c>
      <c r="N97" s="232">
        <v>43193.280555555553</v>
      </c>
      <c r="O97" s="233">
        <v>43193.280555555553</v>
      </c>
      <c r="P97" s="237" t="s">
        <v>37</v>
      </c>
      <c r="Q97" s="359" t="s">
        <v>1285</v>
      </c>
      <c r="R97" s="35" t="s">
        <v>10231</v>
      </c>
      <c r="S97" s="277" t="s">
        <v>40</v>
      </c>
      <c r="T97" s="167" t="s">
        <v>10852</v>
      </c>
      <c r="U97" s="282" t="s">
        <v>40</v>
      </c>
      <c r="V97" s="240" t="s">
        <v>384</v>
      </c>
      <c r="W97" s="167" t="s">
        <v>10853</v>
      </c>
      <c r="X97" s="255">
        <v>0</v>
      </c>
      <c r="Y97" s="241">
        <v>0</v>
      </c>
      <c r="Z97" s="241">
        <v>0</v>
      </c>
      <c r="AA97" s="266"/>
      <c r="AB97" s="266"/>
      <c r="AC97" s="266"/>
      <c r="AD97" s="241">
        <v>5517212</v>
      </c>
      <c r="AE97" s="461" t="s">
        <v>7063</v>
      </c>
      <c r="AF97" s="462" t="s">
        <v>10854</v>
      </c>
      <c r="AG97" s="277" t="s">
        <v>7040</v>
      </c>
      <c r="AH97" s="277" t="s">
        <v>7041</v>
      </c>
    </row>
    <row r="98" spans="1:34" ht="15" customHeight="1" x14ac:dyDescent="0.2">
      <c r="A98" s="257">
        <v>115</v>
      </c>
      <c r="B98" s="257">
        <v>115</v>
      </c>
      <c r="C98" s="258" t="s">
        <v>120</v>
      </c>
      <c r="D98" s="257">
        <v>10023</v>
      </c>
      <c r="E98" s="258" t="s">
        <v>121</v>
      </c>
      <c r="F98" s="25">
        <v>2018</v>
      </c>
      <c r="G98" s="284">
        <v>43430.543749999997</v>
      </c>
      <c r="H98" s="234">
        <v>43430.543749999997</v>
      </c>
      <c r="I98" s="412" t="s">
        <v>36</v>
      </c>
      <c r="J98" s="412" t="s">
        <v>36</v>
      </c>
      <c r="K98" s="412" t="s">
        <v>36</v>
      </c>
      <c r="L98" s="235">
        <f>N98-G98</f>
        <v>6.944444467080757E-4</v>
      </c>
      <c r="M98" s="236">
        <v>1</v>
      </c>
      <c r="N98" s="284">
        <v>43430.544444444444</v>
      </c>
      <c r="O98" s="234">
        <v>43430.544444444444</v>
      </c>
      <c r="P98" s="237" t="s">
        <v>37</v>
      </c>
      <c r="Q98" s="162" t="s">
        <v>10316</v>
      </c>
      <c r="R98" s="167" t="s">
        <v>10317</v>
      </c>
      <c r="S98" s="163" t="s">
        <v>579</v>
      </c>
      <c r="T98" s="167" t="s">
        <v>12416</v>
      </c>
      <c r="U98" s="416" t="s">
        <v>40</v>
      </c>
      <c r="V98" s="240" t="s">
        <v>384</v>
      </c>
      <c r="W98" s="167" t="s">
        <v>12417</v>
      </c>
      <c r="X98" s="255">
        <v>0</v>
      </c>
      <c r="Y98" s="241">
        <v>0</v>
      </c>
      <c r="Z98" s="241">
        <v>0</v>
      </c>
      <c r="AA98" s="266"/>
      <c r="AB98" s="266"/>
      <c r="AC98" s="266"/>
      <c r="AD98" s="241">
        <v>5517212</v>
      </c>
      <c r="AE98" s="461" t="s">
        <v>7063</v>
      </c>
      <c r="AF98" s="468" t="s">
        <v>12418</v>
      </c>
      <c r="AG98" s="163" t="s">
        <v>7040</v>
      </c>
      <c r="AH98" s="57" t="s">
        <v>7041</v>
      </c>
    </row>
    <row r="99" spans="1:34" s="47" customFormat="1" ht="15" customHeight="1" x14ac:dyDescent="0.2">
      <c r="A99" s="523">
        <v>115</v>
      </c>
      <c r="B99" s="523">
        <v>115</v>
      </c>
      <c r="C99" s="524" t="s">
        <v>120</v>
      </c>
      <c r="D99" s="523">
        <v>10023</v>
      </c>
      <c r="E99" s="524" t="s">
        <v>121</v>
      </c>
      <c r="F99" s="25">
        <v>2019</v>
      </c>
      <c r="G99" s="573">
        <v>43559.285416666666</v>
      </c>
      <c r="H99" s="574">
        <v>43559.285416666666</v>
      </c>
      <c r="I99" s="572" t="s">
        <v>36</v>
      </c>
      <c r="J99" s="572" t="s">
        <v>36</v>
      </c>
      <c r="K99" s="572" t="s">
        <v>36</v>
      </c>
      <c r="L99" s="235">
        <f>N99-G99</f>
        <v>6.944444467080757E-4</v>
      </c>
      <c r="M99" s="236">
        <v>1</v>
      </c>
      <c r="N99" s="573">
        <v>43559.286111111112</v>
      </c>
      <c r="O99" s="574">
        <v>43559.286111111112</v>
      </c>
      <c r="P99" s="237" t="s">
        <v>37</v>
      </c>
      <c r="Q99" s="162" t="s">
        <v>48</v>
      </c>
      <c r="R99" s="167" t="s">
        <v>10200</v>
      </c>
      <c r="S99" s="238" t="s">
        <v>40</v>
      </c>
      <c r="T99" s="167" t="s">
        <v>13764</v>
      </c>
      <c r="U99" s="459" t="s">
        <v>40</v>
      </c>
      <c r="V99" s="240" t="s">
        <v>384</v>
      </c>
      <c r="W99" s="167" t="s">
        <v>13765</v>
      </c>
      <c r="X99" s="536">
        <v>0</v>
      </c>
      <c r="Y99" s="255">
        <v>0</v>
      </c>
      <c r="Z99" s="255">
        <v>0</v>
      </c>
      <c r="AA99" s="264">
        <f>Y99/AD99</f>
        <v>0</v>
      </c>
      <c r="AB99" s="265">
        <f>Z99/AD99</f>
        <v>0</v>
      </c>
      <c r="AC99" s="255">
        <v>0</v>
      </c>
      <c r="AD99" s="255">
        <v>5548929</v>
      </c>
      <c r="AE99" s="240" t="s">
        <v>7063</v>
      </c>
      <c r="AF99" s="527" t="s">
        <v>7744</v>
      </c>
      <c r="AG99" s="240" t="s">
        <v>7040</v>
      </c>
      <c r="AH99" s="525" t="s">
        <v>7041</v>
      </c>
    </row>
    <row r="100" spans="1:34" ht="15" customHeight="1" x14ac:dyDescent="0.2">
      <c r="A100" s="175">
        <v>115</v>
      </c>
      <c r="B100" s="175">
        <v>115</v>
      </c>
      <c r="C100" s="24" t="s">
        <v>1290</v>
      </c>
      <c r="D100" s="175">
        <v>10024</v>
      </c>
      <c r="E100" s="24" t="s">
        <v>1291</v>
      </c>
      <c r="F100" s="25">
        <v>2015</v>
      </c>
      <c r="G100" s="156">
        <v>42180.845138888886</v>
      </c>
      <c r="H100" s="157">
        <v>42180.845138888886</v>
      </c>
      <c r="I100" s="620" t="s">
        <v>36</v>
      </c>
      <c r="J100" s="620" t="s">
        <v>36</v>
      </c>
      <c r="K100" s="620"/>
      <c r="L100" s="159">
        <f>N100-G100</f>
        <v>3.7500000005820766E-2</v>
      </c>
      <c r="M100" s="160">
        <v>54</v>
      </c>
      <c r="N100" s="156">
        <v>42180.882638888892</v>
      </c>
      <c r="O100" s="157">
        <v>42180.882638888892</v>
      </c>
      <c r="P100" s="171" t="s">
        <v>242</v>
      </c>
      <c r="Q100" s="35" t="s">
        <v>43</v>
      </c>
      <c r="R100" s="35" t="s">
        <v>1663</v>
      </c>
      <c r="S100" s="35" t="s">
        <v>88</v>
      </c>
      <c r="T100" s="35" t="s">
        <v>4198</v>
      </c>
      <c r="U100" s="459" t="s">
        <v>40</v>
      </c>
      <c r="V100" s="167" t="s">
        <v>1390</v>
      </c>
      <c r="W100" s="35" t="s">
        <v>4199</v>
      </c>
      <c r="X100" s="55">
        <v>0</v>
      </c>
      <c r="Y100" s="55">
        <v>0</v>
      </c>
      <c r="Z100" s="168"/>
      <c r="AA100" s="168"/>
      <c r="AB100" s="168"/>
      <c r="AC100" s="168"/>
    </row>
    <row r="101" spans="1:34" ht="15" customHeight="1" x14ac:dyDescent="0.2">
      <c r="A101" s="257">
        <v>115</v>
      </c>
      <c r="B101" s="257">
        <v>115</v>
      </c>
      <c r="C101" s="258" t="s">
        <v>1290</v>
      </c>
      <c r="D101" s="257">
        <v>10024</v>
      </c>
      <c r="E101" s="258" t="s">
        <v>1291</v>
      </c>
      <c r="F101" s="25">
        <v>2017</v>
      </c>
      <c r="G101" s="232">
        <v>42989.73541666667</v>
      </c>
      <c r="H101" s="233">
        <v>42989.73541666667</v>
      </c>
      <c r="I101" s="417" t="s">
        <v>7042</v>
      </c>
      <c r="J101" s="412" t="s">
        <v>36</v>
      </c>
      <c r="K101" s="412"/>
      <c r="L101" s="235">
        <f>N101-G101</f>
        <v>6.9444443943211809E-4</v>
      </c>
      <c r="M101" s="236">
        <v>1</v>
      </c>
      <c r="N101" s="232">
        <v>42989.736111111109</v>
      </c>
      <c r="O101" s="233">
        <v>42989.736111111109</v>
      </c>
      <c r="P101" s="237" t="s">
        <v>37</v>
      </c>
      <c r="Q101" s="35" t="s">
        <v>213</v>
      </c>
      <c r="R101" s="35" t="s">
        <v>287</v>
      </c>
      <c r="S101" s="35" t="s">
        <v>40</v>
      </c>
      <c r="T101" s="167" t="s">
        <v>9432</v>
      </c>
      <c r="U101" s="303" t="s">
        <v>40</v>
      </c>
      <c r="V101" s="240" t="s">
        <v>1390</v>
      </c>
      <c r="W101" s="167" t="s">
        <v>9433</v>
      </c>
      <c r="X101" s="241">
        <v>0</v>
      </c>
      <c r="Y101" s="241">
        <v>0</v>
      </c>
      <c r="Z101" s="241">
        <v>0</v>
      </c>
      <c r="AA101" s="277"/>
      <c r="AB101" s="277"/>
      <c r="AC101" s="277"/>
      <c r="AD101" s="304">
        <v>5517212</v>
      </c>
      <c r="AE101" s="382" t="s">
        <v>7060</v>
      </c>
      <c r="AF101" s="383" t="s">
        <v>9434</v>
      </c>
      <c r="AG101" s="167" t="s">
        <v>7040</v>
      </c>
      <c r="AH101" s="29" t="s">
        <v>7041</v>
      </c>
    </row>
    <row r="102" spans="1:34" ht="15" customHeight="1" x14ac:dyDescent="0.2">
      <c r="A102" s="257">
        <v>115</v>
      </c>
      <c r="B102" s="257">
        <v>115</v>
      </c>
      <c r="C102" s="258" t="s">
        <v>1290</v>
      </c>
      <c r="D102" s="257">
        <v>10024</v>
      </c>
      <c r="E102" s="258" t="s">
        <v>1291</v>
      </c>
      <c r="F102" s="25">
        <v>2017</v>
      </c>
      <c r="G102" s="232">
        <v>43023.30972222222</v>
      </c>
      <c r="H102" s="233">
        <v>43023.30972222222</v>
      </c>
      <c r="I102" s="412" t="s">
        <v>36</v>
      </c>
      <c r="J102" s="412" t="s">
        <v>36</v>
      </c>
      <c r="K102" s="412"/>
      <c r="L102" s="235">
        <f>N102-G102</f>
        <v>0.11527777778246673</v>
      </c>
      <c r="M102" s="236">
        <v>166</v>
      </c>
      <c r="N102" s="232">
        <v>43023.425000000003</v>
      </c>
      <c r="O102" s="233">
        <v>43023.425000000003</v>
      </c>
      <c r="P102" s="237" t="s">
        <v>37</v>
      </c>
      <c r="Q102" s="35" t="s">
        <v>145</v>
      </c>
      <c r="R102" s="35" t="s">
        <v>696</v>
      </c>
      <c r="S102" s="35" t="s">
        <v>45</v>
      </c>
      <c r="T102" s="167" t="s">
        <v>9786</v>
      </c>
      <c r="U102" s="332" t="s">
        <v>40</v>
      </c>
      <c r="V102" s="240" t="s">
        <v>1390</v>
      </c>
      <c r="W102" s="35" t="s">
        <v>9787</v>
      </c>
      <c r="X102" s="241">
        <v>7814</v>
      </c>
      <c r="Y102" s="241">
        <v>7814</v>
      </c>
      <c r="Z102" s="241">
        <v>757600</v>
      </c>
      <c r="AA102" s="215">
        <v>1.4162950417710974E-3</v>
      </c>
      <c r="AB102" s="216">
        <v>0.13731573120626867</v>
      </c>
      <c r="AC102" s="255">
        <v>96.954184796519073</v>
      </c>
      <c r="AD102" s="304">
        <v>5517212</v>
      </c>
      <c r="AE102" s="333" t="s">
        <v>1270</v>
      </c>
      <c r="AF102" s="333" t="s">
        <v>1270</v>
      </c>
      <c r="AG102" s="167" t="s">
        <v>7040</v>
      </c>
      <c r="AH102" s="29" t="s">
        <v>7041</v>
      </c>
    </row>
    <row r="103" spans="1:34" ht="15" customHeight="1" x14ac:dyDescent="0.2">
      <c r="A103" s="257">
        <v>115</v>
      </c>
      <c r="B103" s="257">
        <v>115</v>
      </c>
      <c r="C103" s="258" t="s">
        <v>1290</v>
      </c>
      <c r="D103" s="257">
        <v>10024</v>
      </c>
      <c r="E103" s="258" t="s">
        <v>1291</v>
      </c>
      <c r="F103" s="25">
        <v>2018</v>
      </c>
      <c r="G103" s="232">
        <v>43184.47152777778</v>
      </c>
      <c r="H103" s="233">
        <v>43184.47152777778</v>
      </c>
      <c r="I103" s="412" t="s">
        <v>36</v>
      </c>
      <c r="J103" s="412" t="s">
        <v>36</v>
      </c>
      <c r="K103" s="412" t="s">
        <v>36</v>
      </c>
      <c r="L103" s="235">
        <f>N103-G103</f>
        <v>1.0416666664241347E-2</v>
      </c>
      <c r="M103" s="236">
        <v>15</v>
      </c>
      <c r="N103" s="232">
        <v>43184.481944444444</v>
      </c>
      <c r="O103" s="233">
        <v>43184.481944444444</v>
      </c>
      <c r="P103" s="237" t="s">
        <v>37</v>
      </c>
      <c r="Q103" s="359" t="s">
        <v>48</v>
      </c>
      <c r="R103" s="35" t="s">
        <v>10200</v>
      </c>
      <c r="S103" s="277" t="s">
        <v>88</v>
      </c>
      <c r="T103" s="167" t="s">
        <v>10797</v>
      </c>
      <c r="U103" s="282" t="s">
        <v>40</v>
      </c>
      <c r="V103" s="240" t="s">
        <v>1390</v>
      </c>
      <c r="W103" s="167" t="s">
        <v>10798</v>
      </c>
      <c r="X103" s="255">
        <v>9768</v>
      </c>
      <c r="Y103" s="341"/>
      <c r="Z103" s="341"/>
      <c r="AA103" s="296"/>
      <c r="AB103" s="296"/>
      <c r="AC103" s="296"/>
      <c r="AD103" s="241">
        <v>5517212</v>
      </c>
      <c r="AE103" s="461" t="s">
        <v>7060</v>
      </c>
      <c r="AF103" s="462" t="s">
        <v>8492</v>
      </c>
      <c r="AG103" s="277" t="s">
        <v>7040</v>
      </c>
      <c r="AH103" s="277" t="s">
        <v>7041</v>
      </c>
    </row>
    <row r="104" spans="1:34" ht="15" customHeight="1" x14ac:dyDescent="0.2">
      <c r="A104" s="521">
        <v>115</v>
      </c>
      <c r="B104" s="521">
        <v>115</v>
      </c>
      <c r="C104" s="522" t="s">
        <v>1290</v>
      </c>
      <c r="D104" s="521">
        <v>10024</v>
      </c>
      <c r="E104" s="522" t="s">
        <v>1291</v>
      </c>
      <c r="F104" s="25">
        <v>2019</v>
      </c>
      <c r="G104" s="232">
        <v>43481.711805555555</v>
      </c>
      <c r="H104" s="233">
        <v>43481.711805555555</v>
      </c>
      <c r="I104" s="417" t="s">
        <v>7042</v>
      </c>
      <c r="J104" s="412" t="s">
        <v>36</v>
      </c>
      <c r="K104" s="412" t="s">
        <v>36</v>
      </c>
      <c r="L104" s="235">
        <f>N104-G104</f>
        <v>0.22361111111240461</v>
      </c>
      <c r="M104" s="236">
        <v>322</v>
      </c>
      <c r="N104" s="232">
        <v>43481.935416666667</v>
      </c>
      <c r="O104" s="233">
        <v>43481.935416666667</v>
      </c>
      <c r="P104" s="237" t="s">
        <v>37</v>
      </c>
      <c r="Q104" s="359" t="s">
        <v>222</v>
      </c>
      <c r="R104" s="35" t="s">
        <v>10220</v>
      </c>
      <c r="S104" s="238" t="s">
        <v>40</v>
      </c>
      <c r="T104" s="167" t="s">
        <v>12822</v>
      </c>
      <c r="U104" s="416" t="s">
        <v>40</v>
      </c>
      <c r="V104" s="240" t="s">
        <v>1390</v>
      </c>
      <c r="W104" s="167" t="s">
        <v>12823</v>
      </c>
      <c r="X104" s="164">
        <v>0</v>
      </c>
      <c r="Y104" s="241">
        <v>0</v>
      </c>
      <c r="Z104" s="241">
        <v>0</v>
      </c>
      <c r="AA104" s="264">
        <f>Y104/AD104</f>
        <v>0</v>
      </c>
      <c r="AB104" s="265">
        <f>Z104/AD104</f>
        <v>0</v>
      </c>
      <c r="AC104" s="255">
        <v>0</v>
      </c>
      <c r="AD104" s="241">
        <v>5548929</v>
      </c>
      <c r="AE104" s="239" t="s">
        <v>7172</v>
      </c>
      <c r="AF104" s="229" t="s">
        <v>12824</v>
      </c>
      <c r="AG104" s="239" t="s">
        <v>7040</v>
      </c>
      <c r="AH104" s="57" t="s">
        <v>7041</v>
      </c>
    </row>
    <row r="105" spans="1:34" ht="15" customHeight="1" x14ac:dyDescent="0.2">
      <c r="A105" s="523">
        <v>115</v>
      </c>
      <c r="B105" s="523">
        <v>115</v>
      </c>
      <c r="C105" s="524" t="s">
        <v>1290</v>
      </c>
      <c r="D105" s="523">
        <v>10024</v>
      </c>
      <c r="E105" s="524" t="s">
        <v>1291</v>
      </c>
      <c r="F105" s="25">
        <v>2019</v>
      </c>
      <c r="G105" s="573">
        <v>43538.655555555553</v>
      </c>
      <c r="H105" s="574">
        <v>43538.655555555553</v>
      </c>
      <c r="I105" s="572" t="s">
        <v>36</v>
      </c>
      <c r="J105" s="572" t="s">
        <v>36</v>
      </c>
      <c r="K105" s="572" t="s">
        <v>36</v>
      </c>
      <c r="L105" s="235">
        <f>N105-G105</f>
        <v>1.7361111116770189E-2</v>
      </c>
      <c r="M105" s="236">
        <v>25</v>
      </c>
      <c r="N105" s="573">
        <v>43538.67291666667</v>
      </c>
      <c r="O105" s="574">
        <v>43538.67291666667</v>
      </c>
      <c r="P105" s="237" t="s">
        <v>37</v>
      </c>
      <c r="Q105" s="162" t="s">
        <v>43</v>
      </c>
      <c r="R105" s="167" t="s">
        <v>10292</v>
      </c>
      <c r="S105" s="238" t="s">
        <v>40</v>
      </c>
      <c r="T105" s="167" t="s">
        <v>13578</v>
      </c>
      <c r="U105" s="459" t="s">
        <v>40</v>
      </c>
      <c r="V105" s="240" t="s">
        <v>1390</v>
      </c>
      <c r="W105" s="167" t="s">
        <v>13579</v>
      </c>
      <c r="X105" s="536">
        <v>0</v>
      </c>
      <c r="Y105" s="255">
        <v>0</v>
      </c>
      <c r="Z105" s="255">
        <v>0</v>
      </c>
      <c r="AA105" s="264">
        <f>Y105/AD105</f>
        <v>0</v>
      </c>
      <c r="AB105" s="265">
        <f>Z105/AD105</f>
        <v>0</v>
      </c>
      <c r="AC105" s="255">
        <v>0</v>
      </c>
      <c r="AD105" s="255">
        <v>5548929</v>
      </c>
      <c r="AE105" s="240" t="s">
        <v>1270</v>
      </c>
      <c r="AF105" s="527" t="s">
        <v>1270</v>
      </c>
      <c r="AG105" s="555" t="s">
        <v>7066</v>
      </c>
      <c r="AH105" s="525" t="s">
        <v>12671</v>
      </c>
    </row>
    <row r="106" spans="1:34" ht="15" customHeight="1" x14ac:dyDescent="0.2">
      <c r="A106" s="153">
        <v>115</v>
      </c>
      <c r="B106" s="153">
        <v>115</v>
      </c>
      <c r="C106" s="24" t="s">
        <v>440</v>
      </c>
      <c r="D106" s="175">
        <v>10025</v>
      </c>
      <c r="E106" s="24" t="s">
        <v>441</v>
      </c>
      <c r="F106" s="25">
        <v>2015</v>
      </c>
      <c r="G106" s="156">
        <v>42085.801388888889</v>
      </c>
      <c r="H106" s="157">
        <v>42085.801388888889</v>
      </c>
      <c r="I106" s="620" t="s">
        <v>36</v>
      </c>
      <c r="J106" s="620" t="s">
        <v>36</v>
      </c>
      <c r="K106" s="620"/>
      <c r="L106" s="159">
        <f>N106-G106</f>
        <v>8.333333331393078E-3</v>
      </c>
      <c r="M106" s="160">
        <v>12</v>
      </c>
      <c r="N106" s="156">
        <v>42085.80972222222</v>
      </c>
      <c r="O106" s="157">
        <v>42085.80972222222</v>
      </c>
      <c r="P106" s="161" t="s">
        <v>37</v>
      </c>
      <c r="Q106" s="35" t="s">
        <v>43</v>
      </c>
      <c r="R106" s="35" t="s">
        <v>997</v>
      </c>
      <c r="S106" s="35" t="s">
        <v>526</v>
      </c>
      <c r="T106" s="35" t="s">
        <v>3637</v>
      </c>
      <c r="U106" s="459" t="s">
        <v>40</v>
      </c>
      <c r="V106" s="167" t="s">
        <v>384</v>
      </c>
      <c r="W106" s="35" t="s">
        <v>3638</v>
      </c>
      <c r="X106" s="55">
        <v>0</v>
      </c>
      <c r="Y106" s="55">
        <v>0</v>
      </c>
      <c r="Z106" s="168"/>
      <c r="AA106" s="168"/>
      <c r="AB106" s="168"/>
      <c r="AC106" s="168"/>
    </row>
    <row r="107" spans="1:34" ht="15" customHeight="1" x14ac:dyDescent="0.2">
      <c r="A107" s="153">
        <v>115</v>
      </c>
      <c r="B107" s="153">
        <v>115</v>
      </c>
      <c r="C107" s="24" t="s">
        <v>440</v>
      </c>
      <c r="D107" s="175">
        <v>10025</v>
      </c>
      <c r="E107" s="24" t="s">
        <v>441</v>
      </c>
      <c r="F107" s="25">
        <v>2015</v>
      </c>
      <c r="G107" s="156">
        <v>42100.341666666667</v>
      </c>
      <c r="H107" s="157">
        <v>42100.341666666667</v>
      </c>
      <c r="I107" s="626" t="s">
        <v>313</v>
      </c>
      <c r="J107" s="620" t="s">
        <v>36</v>
      </c>
      <c r="K107" s="620"/>
      <c r="L107" s="159">
        <f>N107-G107</f>
        <v>0.29930555555620231</v>
      </c>
      <c r="M107" s="160">
        <v>431</v>
      </c>
      <c r="N107" s="156">
        <v>42100.640972222223</v>
      </c>
      <c r="O107" s="157">
        <v>42100.640972222223</v>
      </c>
      <c r="P107" s="161" t="s">
        <v>37</v>
      </c>
      <c r="Q107" s="35" t="s">
        <v>1285</v>
      </c>
      <c r="R107" s="35" t="s">
        <v>142</v>
      </c>
      <c r="S107" s="35" t="s">
        <v>88</v>
      </c>
      <c r="T107" s="35" t="s">
        <v>3696</v>
      </c>
      <c r="U107" s="170">
        <v>11024</v>
      </c>
      <c r="V107" s="167" t="s">
        <v>384</v>
      </c>
      <c r="W107" s="35" t="s">
        <v>3697</v>
      </c>
      <c r="X107" s="55">
        <v>0</v>
      </c>
      <c r="Y107" s="55">
        <v>0</v>
      </c>
      <c r="Z107" s="168"/>
      <c r="AA107" s="168"/>
      <c r="AB107" s="168"/>
      <c r="AC107" s="168"/>
    </row>
    <row r="108" spans="1:34" ht="15" customHeight="1" x14ac:dyDescent="0.2">
      <c r="A108" s="175">
        <v>115</v>
      </c>
      <c r="B108" s="175">
        <v>115</v>
      </c>
      <c r="C108" s="24" t="s">
        <v>440</v>
      </c>
      <c r="D108" s="175">
        <v>10025</v>
      </c>
      <c r="E108" s="24" t="s">
        <v>441</v>
      </c>
      <c r="F108" s="25">
        <v>2015</v>
      </c>
      <c r="G108" s="156">
        <v>42159.574999999997</v>
      </c>
      <c r="H108" s="157">
        <v>42159.574999999997</v>
      </c>
      <c r="I108" s="620" t="s">
        <v>36</v>
      </c>
      <c r="J108" s="620" t="s">
        <v>36</v>
      </c>
      <c r="K108" s="620"/>
      <c r="L108" s="159">
        <f>N108-G108</f>
        <v>0.17222222222335404</v>
      </c>
      <c r="M108" s="160">
        <v>248</v>
      </c>
      <c r="N108" s="156">
        <v>42159.74722222222</v>
      </c>
      <c r="O108" s="157">
        <v>42159.74722222222</v>
      </c>
      <c r="P108" s="161" t="s">
        <v>37</v>
      </c>
      <c r="Q108" s="35" t="s">
        <v>213</v>
      </c>
      <c r="R108" s="35" t="s">
        <v>287</v>
      </c>
      <c r="S108" s="35" t="s">
        <v>101</v>
      </c>
      <c r="T108" s="35" t="s">
        <v>4091</v>
      </c>
      <c r="U108" s="176">
        <v>11163</v>
      </c>
      <c r="V108" s="167" t="s">
        <v>384</v>
      </c>
      <c r="W108" s="35" t="s">
        <v>4092</v>
      </c>
      <c r="X108" s="55">
        <v>0</v>
      </c>
      <c r="Y108" s="55">
        <v>0</v>
      </c>
      <c r="Z108" s="168"/>
      <c r="AA108" s="168"/>
      <c r="AB108" s="168"/>
      <c r="AC108" s="168"/>
    </row>
    <row r="109" spans="1:34" ht="15" customHeight="1" x14ac:dyDescent="0.2">
      <c r="A109" s="175">
        <v>115</v>
      </c>
      <c r="B109" s="175">
        <v>115</v>
      </c>
      <c r="C109" s="24" t="s">
        <v>440</v>
      </c>
      <c r="D109" s="175">
        <v>10025</v>
      </c>
      <c r="E109" s="24" t="s">
        <v>441</v>
      </c>
      <c r="F109" s="25">
        <v>2015</v>
      </c>
      <c r="G109" s="156">
        <v>42160.828472222223</v>
      </c>
      <c r="H109" s="157">
        <v>42160.828472222223</v>
      </c>
      <c r="I109" s="620" t="s">
        <v>36</v>
      </c>
      <c r="J109" s="620" t="s">
        <v>36</v>
      </c>
      <c r="K109" s="620"/>
      <c r="L109" s="159">
        <f>N109-G109</f>
        <v>1.6666666662786156E-2</v>
      </c>
      <c r="M109" s="160">
        <v>24</v>
      </c>
      <c r="N109" s="156">
        <v>42160.845138888886</v>
      </c>
      <c r="O109" s="157">
        <v>42160.845138888886</v>
      </c>
      <c r="P109" s="161" t="s">
        <v>37</v>
      </c>
      <c r="Q109" s="35" t="s">
        <v>213</v>
      </c>
      <c r="R109" s="35" t="s">
        <v>287</v>
      </c>
      <c r="S109" s="35" t="s">
        <v>40</v>
      </c>
      <c r="T109" s="35" t="s">
        <v>4118</v>
      </c>
      <c r="U109" s="303" t="s">
        <v>40</v>
      </c>
      <c r="V109" s="167" t="s">
        <v>384</v>
      </c>
      <c r="W109" s="35" t="s">
        <v>4119</v>
      </c>
      <c r="X109" s="55">
        <v>0</v>
      </c>
      <c r="Y109" s="55">
        <v>0</v>
      </c>
      <c r="Z109" s="168"/>
      <c r="AA109" s="168"/>
      <c r="AB109" s="168"/>
      <c r="AC109" s="168"/>
    </row>
    <row r="110" spans="1:34" ht="15" customHeight="1" x14ac:dyDescent="0.2">
      <c r="A110" s="257">
        <v>115</v>
      </c>
      <c r="B110" s="257">
        <v>115</v>
      </c>
      <c r="C110" s="258" t="s">
        <v>440</v>
      </c>
      <c r="D110" s="257">
        <v>10025</v>
      </c>
      <c r="E110" s="258" t="s">
        <v>441</v>
      </c>
      <c r="F110" s="25">
        <v>2017</v>
      </c>
      <c r="G110" s="232">
        <v>42743.384027777778</v>
      </c>
      <c r="H110" s="233">
        <v>42743.384027777778</v>
      </c>
      <c r="I110" s="417" t="s">
        <v>7042</v>
      </c>
      <c r="J110" s="412" t="s">
        <v>36</v>
      </c>
      <c r="K110" s="412"/>
      <c r="L110" s="235">
        <f>N110-G110</f>
        <v>6.944444467080757E-4</v>
      </c>
      <c r="M110" s="236">
        <v>1</v>
      </c>
      <c r="N110" s="232">
        <v>42743.384722222225</v>
      </c>
      <c r="O110" s="233">
        <v>42743.384722222225</v>
      </c>
      <c r="P110" s="237" t="s">
        <v>37</v>
      </c>
      <c r="Q110" s="238" t="s">
        <v>213</v>
      </c>
      <c r="R110" s="238" t="s">
        <v>214</v>
      </c>
      <c r="S110" s="35" t="s">
        <v>40</v>
      </c>
      <c r="T110" s="52" t="s">
        <v>7170</v>
      </c>
      <c r="U110" s="303" t="s">
        <v>40</v>
      </c>
      <c r="V110" s="49" t="s">
        <v>384</v>
      </c>
      <c r="W110" s="44" t="s">
        <v>7171</v>
      </c>
      <c r="X110" s="241">
        <v>0</v>
      </c>
      <c r="Y110" s="241">
        <v>0</v>
      </c>
      <c r="Z110" s="241">
        <v>0</v>
      </c>
      <c r="AA110" s="168"/>
      <c r="AB110" s="168"/>
      <c r="AC110" s="168"/>
      <c r="AD110" s="304">
        <v>5517212</v>
      </c>
      <c r="AE110" s="35" t="s">
        <v>7172</v>
      </c>
      <c r="AF110" s="305" t="s">
        <v>1270</v>
      </c>
      <c r="AG110" s="35" t="s">
        <v>7040</v>
      </c>
      <c r="AH110" s="44" t="s">
        <v>7173</v>
      </c>
    </row>
    <row r="111" spans="1:34" ht="15" customHeight="1" x14ac:dyDescent="0.2">
      <c r="A111" s="272">
        <v>115</v>
      </c>
      <c r="B111" s="272">
        <v>115</v>
      </c>
      <c r="C111" s="331" t="s">
        <v>440</v>
      </c>
      <c r="D111" s="272">
        <v>10025</v>
      </c>
      <c r="E111" s="331" t="s">
        <v>441</v>
      </c>
      <c r="F111" s="25">
        <v>2017</v>
      </c>
      <c r="G111" s="284">
        <v>42743.529861111114</v>
      </c>
      <c r="H111" s="234">
        <v>42743.529861111114</v>
      </c>
      <c r="I111" s="417" t="s">
        <v>7042</v>
      </c>
      <c r="J111" s="412" t="s">
        <v>36</v>
      </c>
      <c r="K111" s="412"/>
      <c r="L111" s="235">
        <f>N111-G111</f>
        <v>2.0833333328482695E-3</v>
      </c>
      <c r="M111" s="236">
        <v>3</v>
      </c>
      <c r="N111" s="284">
        <v>42743.531944444447</v>
      </c>
      <c r="O111" s="234">
        <v>42743.531944444447</v>
      </c>
      <c r="P111" s="237" t="s">
        <v>37</v>
      </c>
      <c r="Q111" s="238" t="s">
        <v>213</v>
      </c>
      <c r="R111" s="238" t="s">
        <v>214</v>
      </c>
      <c r="S111" s="167" t="s">
        <v>101</v>
      </c>
      <c r="T111" s="167" t="s">
        <v>7214</v>
      </c>
      <c r="U111" s="332" t="s">
        <v>40</v>
      </c>
      <c r="V111" s="49" t="s">
        <v>384</v>
      </c>
      <c r="W111" s="167" t="s">
        <v>7218</v>
      </c>
      <c r="X111" s="255">
        <v>0</v>
      </c>
      <c r="Y111" s="255">
        <v>0</v>
      </c>
      <c r="Z111" s="255">
        <v>0</v>
      </c>
      <c r="AA111" s="184"/>
      <c r="AB111" s="184"/>
      <c r="AC111" s="184"/>
      <c r="AD111" s="304">
        <v>5517212</v>
      </c>
      <c r="AE111" s="167" t="s">
        <v>1270</v>
      </c>
      <c r="AF111" s="167" t="s">
        <v>1270</v>
      </c>
      <c r="AG111" s="167" t="s">
        <v>7040</v>
      </c>
      <c r="AH111" s="44" t="s">
        <v>7173</v>
      </c>
    </row>
    <row r="112" spans="1:34" ht="15" customHeight="1" x14ac:dyDescent="0.2">
      <c r="A112" s="257">
        <v>115</v>
      </c>
      <c r="B112" s="257">
        <v>115</v>
      </c>
      <c r="C112" s="258" t="s">
        <v>440</v>
      </c>
      <c r="D112" s="257">
        <v>10025</v>
      </c>
      <c r="E112" s="258" t="s">
        <v>441</v>
      </c>
      <c r="F112" s="25">
        <v>2017</v>
      </c>
      <c r="G112" s="232">
        <v>42745.811111111114</v>
      </c>
      <c r="H112" s="233">
        <v>42745.811111111114</v>
      </c>
      <c r="I112" s="417" t="s">
        <v>7042</v>
      </c>
      <c r="J112" s="417" t="s">
        <v>7042</v>
      </c>
      <c r="K112" s="417"/>
      <c r="L112" s="235">
        <f>N112-G112</f>
        <v>3.8874999999970896</v>
      </c>
      <c r="M112" s="236">
        <v>5598</v>
      </c>
      <c r="N112" s="232">
        <v>42749.698611111111</v>
      </c>
      <c r="O112" s="233">
        <v>42749.698611111111</v>
      </c>
      <c r="P112" s="294" t="s">
        <v>173</v>
      </c>
      <c r="Q112" s="238" t="s">
        <v>222</v>
      </c>
      <c r="R112" s="238" t="s">
        <v>223</v>
      </c>
      <c r="S112" s="35" t="s">
        <v>68</v>
      </c>
      <c r="T112" s="52" t="s">
        <v>7300</v>
      </c>
      <c r="U112" s="303" t="s">
        <v>40</v>
      </c>
      <c r="V112" s="49" t="s">
        <v>384</v>
      </c>
      <c r="W112" s="44" t="s">
        <v>7253</v>
      </c>
      <c r="X112" s="241">
        <v>0</v>
      </c>
      <c r="Y112" s="241">
        <v>0</v>
      </c>
      <c r="Z112" s="241">
        <v>0</v>
      </c>
      <c r="AA112" s="168"/>
      <c r="AB112" s="168"/>
      <c r="AC112" s="168"/>
      <c r="AD112" s="304">
        <v>5517212</v>
      </c>
      <c r="AE112" s="35" t="s">
        <v>1270</v>
      </c>
      <c r="AF112" s="305" t="s">
        <v>1270</v>
      </c>
      <c r="AG112" s="35" t="s">
        <v>7040</v>
      </c>
      <c r="AH112" s="44" t="s">
        <v>7041</v>
      </c>
    </row>
    <row r="113" spans="1:34" ht="15" customHeight="1" x14ac:dyDescent="0.2">
      <c r="A113" s="257">
        <v>115</v>
      </c>
      <c r="B113" s="257">
        <v>115</v>
      </c>
      <c r="C113" s="258" t="s">
        <v>440</v>
      </c>
      <c r="D113" s="257">
        <v>10025</v>
      </c>
      <c r="E113" s="258" t="s">
        <v>441</v>
      </c>
      <c r="F113" s="25">
        <v>2017</v>
      </c>
      <c r="G113" s="284">
        <v>42921.747916666667</v>
      </c>
      <c r="H113" s="234">
        <v>42921.747916666667</v>
      </c>
      <c r="I113" s="412" t="s">
        <v>36</v>
      </c>
      <c r="J113" s="412" t="s">
        <v>36</v>
      </c>
      <c r="K113" s="412"/>
      <c r="L113" s="235">
        <f>N113-G113</f>
        <v>1.8055555556202307E-2</v>
      </c>
      <c r="M113" s="236">
        <v>26</v>
      </c>
      <c r="N113" s="284">
        <v>42921.765972222223</v>
      </c>
      <c r="O113" s="234">
        <v>42921.765972222223</v>
      </c>
      <c r="P113" s="237" t="s">
        <v>37</v>
      </c>
      <c r="Q113" s="35" t="s">
        <v>222</v>
      </c>
      <c r="R113" s="35" t="s">
        <v>223</v>
      </c>
      <c r="S113" s="35" t="s">
        <v>526</v>
      </c>
      <c r="T113" s="167" t="s">
        <v>8856</v>
      </c>
      <c r="U113" s="293">
        <v>113037008</v>
      </c>
      <c r="V113" s="240" t="s">
        <v>384</v>
      </c>
      <c r="W113" s="35" t="s">
        <v>8857</v>
      </c>
      <c r="X113" s="255">
        <v>0</v>
      </c>
      <c r="Y113" s="241">
        <v>0</v>
      </c>
      <c r="Z113" s="241">
        <v>0</v>
      </c>
      <c r="AA113" s="168"/>
      <c r="AB113" s="168"/>
      <c r="AC113" s="168"/>
      <c r="AD113" s="304">
        <v>5517212</v>
      </c>
      <c r="AE113" s="305" t="s">
        <v>1270</v>
      </c>
      <c r="AF113" s="305" t="s">
        <v>1270</v>
      </c>
      <c r="AG113" s="35" t="s">
        <v>7040</v>
      </c>
      <c r="AH113" s="29" t="s">
        <v>7041</v>
      </c>
    </row>
    <row r="114" spans="1:34" ht="15" customHeight="1" x14ac:dyDescent="0.2">
      <c r="A114" s="257">
        <v>115</v>
      </c>
      <c r="B114" s="257">
        <v>115</v>
      </c>
      <c r="C114" s="258" t="s">
        <v>440</v>
      </c>
      <c r="D114" s="257">
        <v>10025</v>
      </c>
      <c r="E114" s="258" t="s">
        <v>441</v>
      </c>
      <c r="F114" s="25">
        <v>2017</v>
      </c>
      <c r="G114" s="232">
        <v>42983.732638888891</v>
      </c>
      <c r="H114" s="233">
        <v>42983.732638888891</v>
      </c>
      <c r="I114" s="412" t="s">
        <v>36</v>
      </c>
      <c r="J114" s="412" t="s">
        <v>36</v>
      </c>
      <c r="K114" s="412"/>
      <c r="L114" s="235">
        <f>N114-G114</f>
        <v>4.8611111124046147E-3</v>
      </c>
      <c r="M114" s="236">
        <v>7</v>
      </c>
      <c r="N114" s="232">
        <v>42983.737500000003</v>
      </c>
      <c r="O114" s="233">
        <v>42983.737500000003</v>
      </c>
      <c r="P114" s="237" t="s">
        <v>37</v>
      </c>
      <c r="Q114" s="35" t="s">
        <v>213</v>
      </c>
      <c r="R114" s="35" t="s">
        <v>287</v>
      </c>
      <c r="S114" s="35" t="s">
        <v>40</v>
      </c>
      <c r="T114" s="167" t="s">
        <v>9334</v>
      </c>
      <c r="U114" s="303" t="s">
        <v>40</v>
      </c>
      <c r="V114" s="240" t="s">
        <v>384</v>
      </c>
      <c r="W114" s="167" t="s">
        <v>9335</v>
      </c>
      <c r="X114" s="241">
        <v>0</v>
      </c>
      <c r="Y114" s="241">
        <v>0</v>
      </c>
      <c r="Z114" s="241">
        <v>0</v>
      </c>
      <c r="AA114" s="266"/>
      <c r="AB114" s="266"/>
      <c r="AC114" s="266"/>
      <c r="AD114" s="304">
        <v>5517212</v>
      </c>
      <c r="AE114" s="333" t="s">
        <v>7060</v>
      </c>
      <c r="AF114" s="333" t="s">
        <v>9336</v>
      </c>
      <c r="AG114" s="167" t="s">
        <v>7040</v>
      </c>
      <c r="AH114" s="29" t="s">
        <v>7041</v>
      </c>
    </row>
    <row r="115" spans="1:34" ht="15" customHeight="1" x14ac:dyDescent="0.2">
      <c r="A115" s="257">
        <v>115</v>
      </c>
      <c r="B115" s="257">
        <v>115</v>
      </c>
      <c r="C115" s="258" t="s">
        <v>440</v>
      </c>
      <c r="D115" s="257">
        <v>10025</v>
      </c>
      <c r="E115" s="258" t="s">
        <v>441</v>
      </c>
      <c r="F115" s="25">
        <v>2017</v>
      </c>
      <c r="G115" s="232">
        <v>43070.825694444444</v>
      </c>
      <c r="H115" s="233">
        <v>43070.825694444444</v>
      </c>
      <c r="I115" s="412" t="s">
        <v>36</v>
      </c>
      <c r="J115" s="412" t="s">
        <v>36</v>
      </c>
      <c r="K115" s="412"/>
      <c r="L115" s="235">
        <f>N115-G115</f>
        <v>2.5694444448163267E-2</v>
      </c>
      <c r="M115" s="236">
        <v>37</v>
      </c>
      <c r="N115" s="232">
        <v>43070.851388888892</v>
      </c>
      <c r="O115" s="233">
        <v>43070.851388888892</v>
      </c>
      <c r="P115" s="237" t="s">
        <v>37</v>
      </c>
      <c r="Q115" s="167" t="s">
        <v>48</v>
      </c>
      <c r="R115" s="167" t="s">
        <v>49</v>
      </c>
      <c r="S115" s="35" t="s">
        <v>40</v>
      </c>
      <c r="T115" s="167" t="s">
        <v>10069</v>
      </c>
      <c r="U115" s="332" t="s">
        <v>40</v>
      </c>
      <c r="V115" s="240" t="s">
        <v>384</v>
      </c>
      <c r="W115" s="167" t="s">
        <v>10070</v>
      </c>
      <c r="X115" s="255">
        <v>0</v>
      </c>
      <c r="Y115" s="241">
        <v>0</v>
      </c>
      <c r="Z115" s="241">
        <v>0</v>
      </c>
      <c r="AA115" s="266"/>
      <c r="AB115" s="266"/>
      <c r="AC115" s="266"/>
      <c r="AD115" s="304">
        <v>5517212</v>
      </c>
      <c r="AE115" s="333" t="s">
        <v>1270</v>
      </c>
      <c r="AF115" s="333" t="s">
        <v>1270</v>
      </c>
      <c r="AG115" s="167" t="s">
        <v>7040</v>
      </c>
      <c r="AH115" s="29" t="s">
        <v>7173</v>
      </c>
    </row>
    <row r="116" spans="1:34" ht="15" customHeight="1" x14ac:dyDescent="0.2">
      <c r="A116" s="257">
        <v>115</v>
      </c>
      <c r="B116" s="257">
        <v>115</v>
      </c>
      <c r="C116" s="258" t="s">
        <v>440</v>
      </c>
      <c r="D116" s="257">
        <v>10025</v>
      </c>
      <c r="E116" s="258" t="s">
        <v>441</v>
      </c>
      <c r="F116" s="25">
        <v>2018</v>
      </c>
      <c r="G116" s="284">
        <v>43291.571527777778</v>
      </c>
      <c r="H116" s="233">
        <v>43291.571527777778</v>
      </c>
      <c r="I116" s="412" t="s">
        <v>36</v>
      </c>
      <c r="J116" s="412" t="s">
        <v>36</v>
      </c>
      <c r="K116" s="412" t="s">
        <v>36</v>
      </c>
      <c r="L116" s="235">
        <f>N116-G116</f>
        <v>0.16458333333139308</v>
      </c>
      <c r="M116" s="236">
        <v>237</v>
      </c>
      <c r="N116" s="284">
        <v>43291.736111111109</v>
      </c>
      <c r="O116" s="233">
        <v>43291.736111111109</v>
      </c>
      <c r="P116" s="237" t="s">
        <v>37</v>
      </c>
      <c r="Q116" s="359" t="s">
        <v>382</v>
      </c>
      <c r="R116" s="35" t="s">
        <v>10211</v>
      </c>
      <c r="S116" s="277" t="s">
        <v>526</v>
      </c>
      <c r="T116" s="167" t="s">
        <v>11500</v>
      </c>
      <c r="U116" s="196">
        <v>114772508</v>
      </c>
      <c r="V116" s="240" t="s">
        <v>384</v>
      </c>
      <c r="W116" s="167" t="s">
        <v>11501</v>
      </c>
      <c r="X116" s="255">
        <v>0</v>
      </c>
      <c r="Y116" s="241">
        <v>0</v>
      </c>
      <c r="Z116" s="241">
        <v>0</v>
      </c>
      <c r="AA116" s="277"/>
      <c r="AB116" s="277"/>
      <c r="AC116" s="277"/>
      <c r="AD116" s="241">
        <v>5517212</v>
      </c>
      <c r="AE116" s="461" t="s">
        <v>1270</v>
      </c>
      <c r="AF116" s="462" t="s">
        <v>1270</v>
      </c>
      <c r="AG116" s="277" t="s">
        <v>7040</v>
      </c>
      <c r="AH116" s="277" t="s">
        <v>7173</v>
      </c>
    </row>
    <row r="117" spans="1:34" ht="15" customHeight="1" x14ac:dyDescent="0.2">
      <c r="A117" s="257">
        <v>115</v>
      </c>
      <c r="B117" s="257">
        <v>115</v>
      </c>
      <c r="C117" s="258" t="s">
        <v>440</v>
      </c>
      <c r="D117" s="257">
        <v>10025</v>
      </c>
      <c r="E117" s="258" t="s">
        <v>441</v>
      </c>
      <c r="F117" s="25">
        <v>2018</v>
      </c>
      <c r="G117" s="284">
        <v>43318.980555555558</v>
      </c>
      <c r="H117" s="234">
        <v>43318.980555555558</v>
      </c>
      <c r="I117" s="412" t="s">
        <v>36</v>
      </c>
      <c r="J117" s="412" t="s">
        <v>36</v>
      </c>
      <c r="K117" s="412" t="s">
        <v>36</v>
      </c>
      <c r="L117" s="235">
        <f>N117-G117</f>
        <v>6.9444443943211809E-4</v>
      </c>
      <c r="M117" s="236">
        <v>1</v>
      </c>
      <c r="N117" s="284">
        <v>43318.981249999997</v>
      </c>
      <c r="O117" s="234">
        <v>43318.981249999997</v>
      </c>
      <c r="P117" s="294" t="s">
        <v>173</v>
      </c>
      <c r="Q117" s="162" t="s">
        <v>382</v>
      </c>
      <c r="R117" s="167" t="s">
        <v>10211</v>
      </c>
      <c r="S117" s="163" t="s">
        <v>526</v>
      </c>
      <c r="T117" s="167" t="s">
        <v>11711</v>
      </c>
      <c r="U117" s="293">
        <v>114867576</v>
      </c>
      <c r="V117" s="240" t="s">
        <v>384</v>
      </c>
      <c r="W117" s="167" t="s">
        <v>11712</v>
      </c>
      <c r="X117" s="255">
        <v>0</v>
      </c>
      <c r="Y117" s="241">
        <v>0</v>
      </c>
      <c r="Z117" s="241">
        <v>0</v>
      </c>
      <c r="AA117" s="266"/>
      <c r="AB117" s="266"/>
      <c r="AC117" s="266"/>
      <c r="AD117" s="241">
        <v>5517212</v>
      </c>
      <c r="AE117" s="461" t="s">
        <v>1270</v>
      </c>
      <c r="AF117" s="462" t="s">
        <v>1270</v>
      </c>
      <c r="AG117" s="163" t="s">
        <v>7040</v>
      </c>
      <c r="AH117" s="163" t="s">
        <v>7173</v>
      </c>
    </row>
    <row r="118" spans="1:34" ht="15" customHeight="1" x14ac:dyDescent="0.2">
      <c r="A118" s="257">
        <v>115</v>
      </c>
      <c r="B118" s="257">
        <v>115</v>
      </c>
      <c r="C118" s="258" t="s">
        <v>440</v>
      </c>
      <c r="D118" s="257">
        <v>10025</v>
      </c>
      <c r="E118" s="258" t="s">
        <v>441</v>
      </c>
      <c r="F118" s="25">
        <v>2018</v>
      </c>
      <c r="G118" s="284">
        <v>43412.336111111108</v>
      </c>
      <c r="H118" s="234">
        <v>43412.336111111108</v>
      </c>
      <c r="I118" s="417" t="s">
        <v>7042</v>
      </c>
      <c r="J118" s="412" t="s">
        <v>36</v>
      </c>
      <c r="K118" s="412" t="s">
        <v>36</v>
      </c>
      <c r="L118" s="235">
        <f>N118-G118</f>
        <v>22.288194444445253</v>
      </c>
      <c r="M118" s="236">
        <v>32095</v>
      </c>
      <c r="N118" s="284">
        <v>43434.624305555553</v>
      </c>
      <c r="O118" s="234">
        <v>43434.624305555553</v>
      </c>
      <c r="P118" s="294" t="s">
        <v>173</v>
      </c>
      <c r="Q118" s="162" t="s">
        <v>382</v>
      </c>
      <c r="R118" s="167" t="s">
        <v>10211</v>
      </c>
      <c r="S118" s="277" t="s">
        <v>526</v>
      </c>
      <c r="T118" s="167" t="s">
        <v>12287</v>
      </c>
      <c r="U118" s="416" t="s">
        <v>40</v>
      </c>
      <c r="V118" s="240" t="s">
        <v>384</v>
      </c>
      <c r="W118" s="277" t="s">
        <v>12288</v>
      </c>
      <c r="X118" s="255">
        <v>0</v>
      </c>
      <c r="Y118" s="241">
        <v>0</v>
      </c>
      <c r="Z118" s="241">
        <v>0</v>
      </c>
      <c r="AA118" s="266"/>
      <c r="AB118" s="266"/>
      <c r="AC118" s="266"/>
      <c r="AD118" s="241">
        <v>5517212</v>
      </c>
      <c r="AE118" s="461" t="s">
        <v>1270</v>
      </c>
      <c r="AF118" s="462" t="s">
        <v>1270</v>
      </c>
      <c r="AG118" s="163" t="s">
        <v>7040</v>
      </c>
      <c r="AH118" s="277" t="s">
        <v>7173</v>
      </c>
    </row>
    <row r="119" spans="1:34" ht="15" customHeight="1" x14ac:dyDescent="0.2">
      <c r="A119" s="521">
        <v>115</v>
      </c>
      <c r="B119" s="521">
        <v>115</v>
      </c>
      <c r="C119" s="522" t="s">
        <v>440</v>
      </c>
      <c r="D119" s="521">
        <v>10025</v>
      </c>
      <c r="E119" s="522" t="s">
        <v>441</v>
      </c>
      <c r="F119" s="25">
        <v>2019</v>
      </c>
      <c r="G119" s="573">
        <v>43578.506249999999</v>
      </c>
      <c r="H119" s="574">
        <v>43578.506249999999</v>
      </c>
      <c r="I119" s="572" t="s">
        <v>36</v>
      </c>
      <c r="J119" s="572" t="s">
        <v>36</v>
      </c>
      <c r="K119" s="572" t="s">
        <v>36</v>
      </c>
      <c r="L119" s="235">
        <f>N119-G119</f>
        <v>0.11180555555620231</v>
      </c>
      <c r="M119" s="236">
        <v>161</v>
      </c>
      <c r="N119" s="573">
        <v>43578.618055555555</v>
      </c>
      <c r="O119" s="574">
        <v>43578.618055555555</v>
      </c>
      <c r="P119" s="237" t="s">
        <v>37</v>
      </c>
      <c r="Q119" s="162" t="s">
        <v>1285</v>
      </c>
      <c r="R119" s="167" t="s">
        <v>10236</v>
      </c>
      <c r="S119" s="238" t="s">
        <v>106</v>
      </c>
      <c r="T119" s="167" t="s">
        <v>13888</v>
      </c>
      <c r="U119" s="459" t="s">
        <v>40</v>
      </c>
      <c r="V119" s="240" t="s">
        <v>384</v>
      </c>
      <c r="W119" s="167" t="s">
        <v>13889</v>
      </c>
      <c r="X119" s="536">
        <v>0</v>
      </c>
      <c r="Y119" s="255">
        <v>0</v>
      </c>
      <c r="Z119" s="255">
        <v>0</v>
      </c>
      <c r="AA119" s="264">
        <f>Y119/AD119</f>
        <v>0</v>
      </c>
      <c r="AB119" s="265">
        <f>Z119/AD119</f>
        <v>0</v>
      </c>
      <c r="AC119" s="255">
        <v>0</v>
      </c>
      <c r="AD119" s="255">
        <v>5548929</v>
      </c>
      <c r="AE119" s="240" t="s">
        <v>1270</v>
      </c>
      <c r="AF119" s="527" t="s">
        <v>1270</v>
      </c>
      <c r="AG119" s="555" t="s">
        <v>7066</v>
      </c>
      <c r="AH119" s="525" t="s">
        <v>12671</v>
      </c>
    </row>
    <row r="120" spans="1:34" ht="15" customHeight="1" x14ac:dyDescent="0.2">
      <c r="A120" s="521">
        <v>115</v>
      </c>
      <c r="B120" s="521">
        <v>115</v>
      </c>
      <c r="C120" s="522" t="s">
        <v>440</v>
      </c>
      <c r="D120" s="521">
        <v>10025</v>
      </c>
      <c r="E120" s="522" t="s">
        <v>441</v>
      </c>
      <c r="F120" s="25">
        <v>2019</v>
      </c>
      <c r="G120" s="573">
        <v>43609.897222222222</v>
      </c>
      <c r="H120" s="574">
        <v>43609.897222222222</v>
      </c>
      <c r="I120" s="572" t="s">
        <v>36</v>
      </c>
      <c r="J120" s="572" t="s">
        <v>36</v>
      </c>
      <c r="K120" s="572" t="s">
        <v>36</v>
      </c>
      <c r="L120" s="235">
        <f>N120-G120</f>
        <v>0.10902777777664596</v>
      </c>
      <c r="M120" s="236">
        <v>157</v>
      </c>
      <c r="N120" s="573">
        <v>43610.006249999999</v>
      </c>
      <c r="O120" s="574">
        <v>43610.006249999999</v>
      </c>
      <c r="P120" s="237" t="s">
        <v>37</v>
      </c>
      <c r="Q120" s="359" t="s">
        <v>213</v>
      </c>
      <c r="R120" s="35" t="s">
        <v>10774</v>
      </c>
      <c r="S120" s="277" t="s">
        <v>40</v>
      </c>
      <c r="T120" s="167" t="s">
        <v>14160</v>
      </c>
      <c r="U120" s="192" t="s">
        <v>40</v>
      </c>
      <c r="V120" s="49" t="s">
        <v>384</v>
      </c>
      <c r="W120" s="167" t="s">
        <v>14161</v>
      </c>
      <c r="X120" s="536">
        <v>0</v>
      </c>
      <c r="Y120" s="255">
        <v>0</v>
      </c>
      <c r="Z120" s="255">
        <v>0</v>
      </c>
      <c r="AA120" s="264">
        <f>Y120/AD120</f>
        <v>0</v>
      </c>
      <c r="AB120" s="265">
        <f>Z120/AD120</f>
        <v>0</v>
      </c>
      <c r="AC120" s="255">
        <v>0</v>
      </c>
      <c r="AD120" s="255">
        <v>5548929</v>
      </c>
      <c r="AE120" s="240" t="s">
        <v>1270</v>
      </c>
      <c r="AF120" s="527" t="s">
        <v>1270</v>
      </c>
      <c r="AG120" s="49" t="s">
        <v>7040</v>
      </c>
      <c r="AH120" s="525" t="s">
        <v>7173</v>
      </c>
    </row>
    <row r="121" spans="1:34" ht="15" customHeight="1" x14ac:dyDescent="0.2">
      <c r="A121" s="521">
        <v>115</v>
      </c>
      <c r="B121" s="521">
        <v>115</v>
      </c>
      <c r="C121" s="522" t="s">
        <v>440</v>
      </c>
      <c r="D121" s="521">
        <v>10025</v>
      </c>
      <c r="E121" s="522" t="s">
        <v>441</v>
      </c>
      <c r="F121" s="25">
        <v>2019</v>
      </c>
      <c r="G121" s="573">
        <v>43618.763194444444</v>
      </c>
      <c r="H121" s="574">
        <v>43618.763194444444</v>
      </c>
      <c r="I121" s="572" t="s">
        <v>36</v>
      </c>
      <c r="J121" s="572" t="s">
        <v>36</v>
      </c>
      <c r="K121" s="572" t="s">
        <v>36</v>
      </c>
      <c r="L121" s="235">
        <f>N121-G121</f>
        <v>0.1055555555576575</v>
      </c>
      <c r="M121" s="236">
        <v>152</v>
      </c>
      <c r="N121" s="573">
        <v>43618.868750000001</v>
      </c>
      <c r="O121" s="574">
        <v>43618.868750000001</v>
      </c>
      <c r="P121" s="237" t="s">
        <v>37</v>
      </c>
      <c r="Q121" s="359" t="s">
        <v>213</v>
      </c>
      <c r="R121" s="35" t="s">
        <v>10774</v>
      </c>
      <c r="S121" s="277" t="s">
        <v>40</v>
      </c>
      <c r="T121" s="167" t="s">
        <v>14279</v>
      </c>
      <c r="U121" s="192" t="s">
        <v>40</v>
      </c>
      <c r="V121" s="49" t="s">
        <v>384</v>
      </c>
      <c r="W121" s="167" t="s">
        <v>14282</v>
      </c>
      <c r="X121" s="536">
        <v>0</v>
      </c>
      <c r="Y121" s="255">
        <v>0</v>
      </c>
      <c r="Z121" s="255">
        <v>0</v>
      </c>
      <c r="AA121" s="264">
        <f>Y121/AD121</f>
        <v>0</v>
      </c>
      <c r="AB121" s="265">
        <f>Z121/AD121</f>
        <v>0</v>
      </c>
      <c r="AC121" s="255">
        <v>0</v>
      </c>
      <c r="AD121" s="255">
        <v>5548929</v>
      </c>
      <c r="AE121" s="240" t="s">
        <v>1270</v>
      </c>
      <c r="AF121" s="527" t="s">
        <v>1270</v>
      </c>
      <c r="AG121" s="49" t="s">
        <v>7040</v>
      </c>
      <c r="AH121" s="525" t="s">
        <v>7173</v>
      </c>
    </row>
    <row r="122" spans="1:34" ht="15" customHeight="1" x14ac:dyDescent="0.2">
      <c r="A122" s="153">
        <v>115</v>
      </c>
      <c r="B122" s="153">
        <v>115</v>
      </c>
      <c r="C122" s="24" t="s">
        <v>965</v>
      </c>
      <c r="D122" s="175">
        <v>10026</v>
      </c>
      <c r="E122" s="24" t="s">
        <v>966</v>
      </c>
      <c r="F122" s="25">
        <v>2015</v>
      </c>
      <c r="G122" s="156">
        <v>42100.341666666667</v>
      </c>
      <c r="H122" s="157">
        <v>42100.341666666667</v>
      </c>
      <c r="I122" s="626" t="s">
        <v>313</v>
      </c>
      <c r="J122" s="620" t="s">
        <v>36</v>
      </c>
      <c r="K122" s="620"/>
      <c r="L122" s="159">
        <f>N122-G122</f>
        <v>0.15138888888759539</v>
      </c>
      <c r="M122" s="160">
        <v>218</v>
      </c>
      <c r="N122" s="156">
        <v>42100.493055555555</v>
      </c>
      <c r="O122" s="157">
        <v>42100.493055555555</v>
      </c>
      <c r="P122" s="161" t="s">
        <v>37</v>
      </c>
      <c r="Q122" s="35" t="s">
        <v>1285</v>
      </c>
      <c r="R122" s="35" t="s">
        <v>142</v>
      </c>
      <c r="S122" s="35" t="s">
        <v>88</v>
      </c>
      <c r="T122" s="35" t="s">
        <v>3696</v>
      </c>
      <c r="U122" s="170">
        <v>11024</v>
      </c>
      <c r="V122" s="167" t="s">
        <v>384</v>
      </c>
      <c r="W122" s="35" t="s">
        <v>3697</v>
      </c>
      <c r="X122" s="55">
        <v>13284</v>
      </c>
      <c r="Y122" s="55">
        <v>13284</v>
      </c>
      <c r="Z122" s="55">
        <v>2288537</v>
      </c>
      <c r="AA122" s="173">
        <f>Y122/5412924</f>
        <v>2.4541264573454198E-3</v>
      </c>
      <c r="AB122" s="174">
        <f>Z122/5412924</f>
        <v>0.42279126771408576</v>
      </c>
      <c r="AC122" s="55">
        <f>Z122/Y122</f>
        <v>172.27770249924723</v>
      </c>
    </row>
    <row r="123" spans="1:34" ht="15" customHeight="1" x14ac:dyDescent="0.2">
      <c r="A123" s="175">
        <v>115</v>
      </c>
      <c r="B123" s="175">
        <v>115</v>
      </c>
      <c r="C123" s="24" t="s">
        <v>965</v>
      </c>
      <c r="D123" s="175">
        <v>10026</v>
      </c>
      <c r="E123" s="43" t="s">
        <v>966</v>
      </c>
      <c r="F123" s="25">
        <v>2015</v>
      </c>
      <c r="G123" s="156">
        <v>42310.68472222222</v>
      </c>
      <c r="H123" s="157">
        <v>42310.68472222222</v>
      </c>
      <c r="I123" s="620" t="s">
        <v>36</v>
      </c>
      <c r="J123" s="626" t="s">
        <v>313</v>
      </c>
      <c r="K123" s="626"/>
      <c r="L123" s="159">
        <f>N123-G123</f>
        <v>0.80069444444961846</v>
      </c>
      <c r="M123" s="160">
        <v>1153</v>
      </c>
      <c r="N123" s="156">
        <v>42311.48541666667</v>
      </c>
      <c r="O123" s="157">
        <v>42311.48541666667</v>
      </c>
      <c r="P123" s="161" t="s">
        <v>37</v>
      </c>
      <c r="Q123" s="162" t="s">
        <v>52</v>
      </c>
      <c r="R123" s="35" t="s">
        <v>302</v>
      </c>
      <c r="S123" s="35" t="s">
        <v>54</v>
      </c>
      <c r="T123" s="35" t="s">
        <v>5096</v>
      </c>
      <c r="U123" s="170">
        <v>11657</v>
      </c>
      <c r="V123" s="167" t="s">
        <v>384</v>
      </c>
      <c r="W123" s="35" t="s">
        <v>5097</v>
      </c>
      <c r="X123" s="55">
        <v>7585</v>
      </c>
      <c r="Y123" s="55">
        <v>7585</v>
      </c>
      <c r="Z123" s="55">
        <v>964264</v>
      </c>
      <c r="AA123" s="173">
        <f>Y123/5412924</f>
        <v>1.4012759092867366E-3</v>
      </c>
      <c r="AB123" s="174">
        <f>Z123/5412924</f>
        <v>0.17814105647890124</v>
      </c>
      <c r="AC123" s="55">
        <f>Z123/Y123</f>
        <v>127.12775214238629</v>
      </c>
    </row>
    <row r="124" spans="1:34" ht="15" customHeight="1" x14ac:dyDescent="0.2">
      <c r="A124" s="257">
        <v>115</v>
      </c>
      <c r="B124" s="257">
        <v>115</v>
      </c>
      <c r="C124" s="258" t="s">
        <v>965</v>
      </c>
      <c r="D124" s="257">
        <v>10026</v>
      </c>
      <c r="E124" s="258" t="s">
        <v>966</v>
      </c>
      <c r="F124" s="25">
        <v>2016</v>
      </c>
      <c r="G124" s="232">
        <v>42476.21875</v>
      </c>
      <c r="H124" s="233">
        <v>42476.21875</v>
      </c>
      <c r="I124" s="412" t="s">
        <v>36</v>
      </c>
      <c r="J124" s="412" t="s">
        <v>36</v>
      </c>
      <c r="K124" s="412"/>
      <c r="L124" s="235">
        <f>N124-G124</f>
        <v>0.40694444444670808</v>
      </c>
      <c r="M124" s="236">
        <v>586</v>
      </c>
      <c r="N124" s="232">
        <v>42476.625694444447</v>
      </c>
      <c r="O124" s="233">
        <v>42476.625694444447</v>
      </c>
      <c r="P124" s="237" t="s">
        <v>37</v>
      </c>
      <c r="Q124" s="35" t="s">
        <v>38</v>
      </c>
      <c r="R124" s="238" t="s">
        <v>135</v>
      </c>
      <c r="S124" s="35" t="s">
        <v>68</v>
      </c>
      <c r="T124" s="35" t="s">
        <v>5900</v>
      </c>
      <c r="U124" s="88">
        <v>12093</v>
      </c>
      <c r="V124" s="240" t="s">
        <v>384</v>
      </c>
      <c r="W124" s="35" t="s">
        <v>5901</v>
      </c>
      <c r="X124" s="55">
        <v>0</v>
      </c>
      <c r="Y124" s="55">
        <v>0</v>
      </c>
      <c r="Z124" s="55">
        <v>0</v>
      </c>
      <c r="AA124" s="168"/>
      <c r="AB124" s="168"/>
      <c r="AC124" s="168"/>
    </row>
    <row r="125" spans="1:34" ht="15" customHeight="1" x14ac:dyDescent="0.2">
      <c r="A125" s="257">
        <v>115</v>
      </c>
      <c r="B125" s="257">
        <v>115</v>
      </c>
      <c r="C125" s="258" t="s">
        <v>965</v>
      </c>
      <c r="D125" s="257">
        <v>10026</v>
      </c>
      <c r="E125" s="258" t="s">
        <v>966</v>
      </c>
      <c r="F125" s="25">
        <v>2017</v>
      </c>
      <c r="G125" s="232">
        <v>42838.638194444444</v>
      </c>
      <c r="H125" s="233">
        <v>42838.638194444444</v>
      </c>
      <c r="I125" s="412" t="s">
        <v>36</v>
      </c>
      <c r="J125" s="412" t="s">
        <v>36</v>
      </c>
      <c r="K125" s="412"/>
      <c r="L125" s="235">
        <f>N125-G125</f>
        <v>6.944444467080757E-4</v>
      </c>
      <c r="M125" s="236">
        <v>1</v>
      </c>
      <c r="N125" s="232">
        <v>42838.638888888891</v>
      </c>
      <c r="O125" s="233">
        <v>42838.638888888891</v>
      </c>
      <c r="P125" s="237" t="s">
        <v>37</v>
      </c>
      <c r="Q125" s="35" t="s">
        <v>213</v>
      </c>
      <c r="R125" s="35" t="s">
        <v>287</v>
      </c>
      <c r="S125" s="35" t="s">
        <v>40</v>
      </c>
      <c r="T125" s="52" t="s">
        <v>8360</v>
      </c>
      <c r="U125" s="332" t="s">
        <v>40</v>
      </c>
      <c r="V125" s="240" t="s">
        <v>384</v>
      </c>
      <c r="W125" s="44" t="s">
        <v>8361</v>
      </c>
      <c r="X125" s="241">
        <v>7113</v>
      </c>
      <c r="Y125" s="241">
        <v>0</v>
      </c>
      <c r="Z125" s="241">
        <v>0</v>
      </c>
      <c r="AA125" s="177"/>
      <c r="AB125" s="177"/>
      <c r="AC125" s="177"/>
      <c r="AD125" s="304">
        <v>5517212</v>
      </c>
      <c r="AE125" s="305" t="s">
        <v>7102</v>
      </c>
      <c r="AF125" s="305" t="s">
        <v>8362</v>
      </c>
      <c r="AG125" s="35" t="s">
        <v>7040</v>
      </c>
      <c r="AH125" s="44" t="s">
        <v>7041</v>
      </c>
    </row>
    <row r="126" spans="1:34" ht="15" customHeight="1" x14ac:dyDescent="0.2">
      <c r="A126" s="257">
        <v>115</v>
      </c>
      <c r="B126" s="257">
        <v>115</v>
      </c>
      <c r="C126" s="258" t="s">
        <v>965</v>
      </c>
      <c r="D126" s="257">
        <v>10026</v>
      </c>
      <c r="E126" s="258" t="s">
        <v>966</v>
      </c>
      <c r="F126" s="25">
        <v>2017</v>
      </c>
      <c r="G126" s="232">
        <v>43005.618055555555</v>
      </c>
      <c r="H126" s="233">
        <v>43005.618055555555</v>
      </c>
      <c r="I126" s="412" t="s">
        <v>36</v>
      </c>
      <c r="J126" s="412" t="s">
        <v>36</v>
      </c>
      <c r="K126" s="412"/>
      <c r="L126" s="235">
        <f>N126-G126</f>
        <v>6.944444467080757E-4</v>
      </c>
      <c r="M126" s="236">
        <v>1</v>
      </c>
      <c r="N126" s="232">
        <v>43005.618750000001</v>
      </c>
      <c r="O126" s="233">
        <v>43005.618750000001</v>
      </c>
      <c r="P126" s="237" t="s">
        <v>37</v>
      </c>
      <c r="Q126" s="35" t="s">
        <v>6434</v>
      </c>
      <c r="R126" s="35" t="s">
        <v>600</v>
      </c>
      <c r="S126" s="35" t="s">
        <v>579</v>
      </c>
      <c r="T126" s="167" t="s">
        <v>9601</v>
      </c>
      <c r="U126" s="332" t="s">
        <v>40</v>
      </c>
      <c r="V126" s="240" t="s">
        <v>384</v>
      </c>
      <c r="W126" s="167" t="s">
        <v>9602</v>
      </c>
      <c r="X126" s="241">
        <v>8638</v>
      </c>
      <c r="Y126" s="241">
        <v>0</v>
      </c>
      <c r="Z126" s="241">
        <v>0</v>
      </c>
      <c r="AA126" s="266"/>
      <c r="AB126" s="266"/>
      <c r="AC126" s="266"/>
      <c r="AD126" s="304">
        <v>5517212</v>
      </c>
      <c r="AE126" s="333" t="s">
        <v>1270</v>
      </c>
      <c r="AF126" s="333" t="s">
        <v>1270</v>
      </c>
      <c r="AG126" s="167" t="s">
        <v>7040</v>
      </c>
      <c r="AH126" s="29" t="s">
        <v>7041</v>
      </c>
    </row>
    <row r="127" spans="1:34" ht="15" customHeight="1" x14ac:dyDescent="0.2">
      <c r="A127" s="58">
        <v>115</v>
      </c>
      <c r="B127" s="58">
        <v>115</v>
      </c>
      <c r="C127" s="76" t="s">
        <v>939</v>
      </c>
      <c r="D127" s="23">
        <v>10028</v>
      </c>
      <c r="E127" s="60" t="s">
        <v>940</v>
      </c>
      <c r="F127" s="25">
        <v>2014</v>
      </c>
      <c r="G127" s="61">
        <v>41686.298611111109</v>
      </c>
      <c r="H127" s="62">
        <v>41686.298611111109</v>
      </c>
      <c r="I127" s="625" t="s">
        <v>36</v>
      </c>
      <c r="J127" s="625" t="s">
        <v>36</v>
      </c>
      <c r="K127" s="625"/>
      <c r="L127" s="64">
        <f>N127-G127</f>
        <v>8.3333333335758653E-2</v>
      </c>
      <c r="M127" s="65">
        <v>120</v>
      </c>
      <c r="N127" s="61">
        <v>41686.381944444445</v>
      </c>
      <c r="O127" s="62">
        <v>41686.381944444445</v>
      </c>
      <c r="P127" s="66" t="s">
        <v>37</v>
      </c>
      <c r="Q127" s="67" t="s">
        <v>48</v>
      </c>
      <c r="R127" s="67" t="s">
        <v>49</v>
      </c>
      <c r="S127" s="68" t="s">
        <v>106</v>
      </c>
      <c r="T127" s="69" t="s">
        <v>1830</v>
      </c>
      <c r="U127" s="332" t="s">
        <v>40</v>
      </c>
      <c r="V127" s="78" t="s">
        <v>761</v>
      </c>
      <c r="W127" s="69" t="s">
        <v>1831</v>
      </c>
      <c r="X127" s="32">
        <v>6399</v>
      </c>
      <c r="Y127" s="32">
        <v>0</v>
      </c>
      <c r="Z127" s="83"/>
      <c r="AA127" s="84"/>
      <c r="AB127" s="85"/>
      <c r="AC127" s="83"/>
    </row>
    <row r="128" spans="1:34" ht="15" customHeight="1" x14ac:dyDescent="0.2">
      <c r="A128" s="58">
        <v>115</v>
      </c>
      <c r="B128" s="58">
        <v>115</v>
      </c>
      <c r="C128" s="76" t="s">
        <v>939</v>
      </c>
      <c r="D128" s="23">
        <v>10028</v>
      </c>
      <c r="E128" s="60" t="s">
        <v>940</v>
      </c>
      <c r="F128" s="25">
        <v>2014</v>
      </c>
      <c r="G128" s="61">
        <v>41694.413194444445</v>
      </c>
      <c r="H128" s="62">
        <v>41694.413194444445</v>
      </c>
      <c r="I128" s="625" t="s">
        <v>36</v>
      </c>
      <c r="J128" s="625" t="s">
        <v>36</v>
      </c>
      <c r="K128" s="625"/>
      <c r="L128" s="64">
        <f>N128-G128</f>
        <v>0.14930555555474712</v>
      </c>
      <c r="M128" s="65">
        <v>215</v>
      </c>
      <c r="N128" s="61">
        <v>41694.5625</v>
      </c>
      <c r="O128" s="62">
        <v>41694.5625</v>
      </c>
      <c r="P128" s="66" t="s">
        <v>37</v>
      </c>
      <c r="Q128" s="67" t="s">
        <v>62</v>
      </c>
      <c r="R128" s="67" t="s">
        <v>397</v>
      </c>
      <c r="S128" s="68" t="s">
        <v>101</v>
      </c>
      <c r="T128" s="69" t="s">
        <v>1848</v>
      </c>
      <c r="U128" s="332" t="s">
        <v>40</v>
      </c>
      <c r="V128" s="78" t="s">
        <v>761</v>
      </c>
      <c r="W128" s="69" t="s">
        <v>1849</v>
      </c>
      <c r="X128" s="32">
        <v>0</v>
      </c>
      <c r="Y128" s="32">
        <v>0</v>
      </c>
      <c r="Z128" s="83"/>
      <c r="AA128" s="84"/>
      <c r="AB128" s="85"/>
      <c r="AC128" s="83"/>
    </row>
    <row r="129" spans="1:34" ht="15" customHeight="1" x14ac:dyDescent="0.2">
      <c r="A129" s="58">
        <v>115</v>
      </c>
      <c r="B129" s="58">
        <v>115</v>
      </c>
      <c r="C129" s="76" t="s">
        <v>939</v>
      </c>
      <c r="D129" s="23">
        <v>10028</v>
      </c>
      <c r="E129" s="60" t="s">
        <v>940</v>
      </c>
      <c r="F129" s="25">
        <v>2014</v>
      </c>
      <c r="G129" s="61">
        <v>41838.777083333334</v>
      </c>
      <c r="H129" s="62">
        <v>41838.777083333334</v>
      </c>
      <c r="I129" s="625" t="s">
        <v>36</v>
      </c>
      <c r="J129" s="625" t="s">
        <v>36</v>
      </c>
      <c r="K129" s="625"/>
      <c r="L129" s="64">
        <f>N129-G129</f>
        <v>3.0555555553291924E-2</v>
      </c>
      <c r="M129" s="65">
        <v>44</v>
      </c>
      <c r="N129" s="61">
        <v>41838.807638888888</v>
      </c>
      <c r="O129" s="62">
        <v>41838.807638888888</v>
      </c>
      <c r="P129" s="86" t="s">
        <v>242</v>
      </c>
      <c r="Q129" s="69" t="s">
        <v>43</v>
      </c>
      <c r="R129" s="69" t="s">
        <v>1663</v>
      </c>
      <c r="S129" s="87" t="s">
        <v>40</v>
      </c>
      <c r="T129" s="69" t="s">
        <v>2500</v>
      </c>
      <c r="U129" s="332" t="s">
        <v>40</v>
      </c>
      <c r="V129" s="87" t="s">
        <v>761</v>
      </c>
      <c r="W129" s="69" t="s">
        <v>2501</v>
      </c>
      <c r="X129" s="32">
        <v>0</v>
      </c>
      <c r="Y129" s="32">
        <v>0</v>
      </c>
      <c r="Z129" s="83"/>
      <c r="AA129" s="84"/>
      <c r="AB129" s="85"/>
      <c r="AC129" s="83"/>
    </row>
    <row r="130" spans="1:34" ht="15" customHeight="1" x14ac:dyDescent="0.2">
      <c r="A130" s="257">
        <v>115</v>
      </c>
      <c r="B130" s="257">
        <v>115</v>
      </c>
      <c r="C130" s="258" t="s">
        <v>939</v>
      </c>
      <c r="D130" s="257">
        <v>10028</v>
      </c>
      <c r="E130" s="258" t="s">
        <v>940</v>
      </c>
      <c r="F130" s="25">
        <v>2018</v>
      </c>
      <c r="G130" s="232">
        <v>43151.691666666666</v>
      </c>
      <c r="H130" s="233">
        <v>43151.691666666666</v>
      </c>
      <c r="I130" s="412" t="s">
        <v>36</v>
      </c>
      <c r="J130" s="417" t="s">
        <v>7042</v>
      </c>
      <c r="K130" s="412" t="s">
        <v>36</v>
      </c>
      <c r="L130" s="235">
        <f>N130-G130</f>
        <v>0.59166666666715173</v>
      </c>
      <c r="M130" s="236">
        <v>852</v>
      </c>
      <c r="N130" s="232">
        <v>43152.283333333333</v>
      </c>
      <c r="O130" s="233">
        <v>43152.283333333333</v>
      </c>
      <c r="P130" s="237" t="s">
        <v>37</v>
      </c>
      <c r="Q130" s="359" t="s">
        <v>1246</v>
      </c>
      <c r="R130" s="35" t="s">
        <v>10189</v>
      </c>
      <c r="S130" s="277" t="s">
        <v>68</v>
      </c>
      <c r="T130" s="167" t="s">
        <v>10531</v>
      </c>
      <c r="U130" s="88">
        <v>114364663</v>
      </c>
      <c r="V130" s="266" t="s">
        <v>761</v>
      </c>
      <c r="W130" s="167" t="s">
        <v>10532</v>
      </c>
      <c r="X130" s="255">
        <v>4465</v>
      </c>
      <c r="Y130" s="255">
        <v>4465</v>
      </c>
      <c r="Z130" s="255">
        <v>647486</v>
      </c>
      <c r="AA130" s="259">
        <f>Y130/AD130</f>
        <v>8.0928555944560407E-4</v>
      </c>
      <c r="AB130" s="260">
        <f>Z130/AD130</f>
        <v>0.11735746242848744</v>
      </c>
      <c r="AC130" s="241">
        <f>Z130/Y130</f>
        <v>145.01366181410975</v>
      </c>
      <c r="AD130" s="241">
        <v>5517212</v>
      </c>
      <c r="AE130" s="277" t="s">
        <v>7049</v>
      </c>
      <c r="AF130" s="439" t="s">
        <v>10533</v>
      </c>
      <c r="AG130" s="277" t="s">
        <v>7040</v>
      </c>
      <c r="AH130" s="277" t="s">
        <v>7041</v>
      </c>
    </row>
    <row r="131" spans="1:34" ht="15" customHeight="1" x14ac:dyDescent="0.2">
      <c r="A131" s="257">
        <v>115</v>
      </c>
      <c r="B131" s="257">
        <v>115</v>
      </c>
      <c r="C131" s="258" t="s">
        <v>939</v>
      </c>
      <c r="D131" s="257">
        <v>10028</v>
      </c>
      <c r="E131" s="258" t="s">
        <v>940</v>
      </c>
      <c r="F131" s="25">
        <v>2018</v>
      </c>
      <c r="G131" s="284">
        <v>43216.396527777775</v>
      </c>
      <c r="H131" s="233">
        <v>43216.396527777775</v>
      </c>
      <c r="I131" s="412" t="s">
        <v>36</v>
      </c>
      <c r="J131" s="412" t="s">
        <v>36</v>
      </c>
      <c r="K131" s="412" t="s">
        <v>36</v>
      </c>
      <c r="L131" s="235">
        <f>N131-G131</f>
        <v>0.14444444444961846</v>
      </c>
      <c r="M131" s="236">
        <v>208</v>
      </c>
      <c r="N131" s="284">
        <v>43216.540972222225</v>
      </c>
      <c r="O131" s="233">
        <v>43216.540972222225</v>
      </c>
      <c r="P131" s="328" t="s">
        <v>242</v>
      </c>
      <c r="Q131" s="359" t="s">
        <v>43</v>
      </c>
      <c r="R131" s="35" t="s">
        <v>10292</v>
      </c>
      <c r="S131" s="277" t="s">
        <v>526</v>
      </c>
      <c r="T131" s="167" t="s">
        <v>11033</v>
      </c>
      <c r="U131" s="282" t="s">
        <v>40</v>
      </c>
      <c r="V131" s="240" t="s">
        <v>761</v>
      </c>
      <c r="W131" s="277" t="s">
        <v>11034</v>
      </c>
      <c r="X131" s="255">
        <v>0</v>
      </c>
      <c r="Y131" s="241">
        <v>0</v>
      </c>
      <c r="Z131" s="241">
        <v>0</v>
      </c>
      <c r="AA131" s="277"/>
      <c r="AB131" s="277"/>
      <c r="AC131" s="277"/>
      <c r="AD131" s="241">
        <v>5517212</v>
      </c>
      <c r="AE131" s="461" t="s">
        <v>1270</v>
      </c>
      <c r="AF131" s="462" t="s">
        <v>1270</v>
      </c>
      <c r="AG131" s="277" t="s">
        <v>7066</v>
      </c>
      <c r="AH131" s="277" t="s">
        <v>7067</v>
      </c>
    </row>
    <row r="132" spans="1:34" ht="15" customHeight="1" x14ac:dyDescent="0.2">
      <c r="A132" s="257">
        <v>115</v>
      </c>
      <c r="B132" s="257">
        <v>115</v>
      </c>
      <c r="C132" s="258" t="s">
        <v>939</v>
      </c>
      <c r="D132" s="257">
        <v>10028</v>
      </c>
      <c r="E132" s="258" t="s">
        <v>940</v>
      </c>
      <c r="F132" s="25">
        <v>2018</v>
      </c>
      <c r="G132" s="284">
        <v>43376.209027777775</v>
      </c>
      <c r="H132" s="234">
        <v>43376.209027777775</v>
      </c>
      <c r="I132" s="412" t="s">
        <v>36</v>
      </c>
      <c r="J132" s="412" t="s">
        <v>36</v>
      </c>
      <c r="K132" s="412" t="s">
        <v>36</v>
      </c>
      <c r="L132" s="235">
        <f>N132-G132</f>
        <v>0.42013888889050577</v>
      </c>
      <c r="M132" s="236">
        <v>605</v>
      </c>
      <c r="N132" s="284">
        <v>43376.629166666666</v>
      </c>
      <c r="O132" s="234">
        <v>43376.629166666666</v>
      </c>
      <c r="P132" s="237" t="s">
        <v>37</v>
      </c>
      <c r="Q132" s="162" t="s">
        <v>1285</v>
      </c>
      <c r="R132" s="167" t="s">
        <v>10326</v>
      </c>
      <c r="S132" s="163" t="s">
        <v>101</v>
      </c>
      <c r="T132" s="167" t="s">
        <v>12028</v>
      </c>
      <c r="U132" s="293">
        <v>115023843</v>
      </c>
      <c r="V132" s="240" t="s">
        <v>761</v>
      </c>
      <c r="W132" s="167" t="s">
        <v>12029</v>
      </c>
      <c r="X132" s="255">
        <v>0</v>
      </c>
      <c r="Y132" s="241">
        <v>0</v>
      </c>
      <c r="Z132" s="241">
        <v>0</v>
      </c>
      <c r="AA132" s="266"/>
      <c r="AB132" s="266"/>
      <c r="AC132" s="266"/>
      <c r="AD132" s="241">
        <v>5517212</v>
      </c>
      <c r="AE132" s="359" t="s">
        <v>1270</v>
      </c>
      <c r="AF132" s="358" t="s">
        <v>1270</v>
      </c>
      <c r="AG132" s="163" t="s">
        <v>7040</v>
      </c>
      <c r="AH132" s="163" t="s">
        <v>7173</v>
      </c>
    </row>
    <row r="133" spans="1:34" ht="15" customHeight="1" x14ac:dyDescent="0.2">
      <c r="A133" s="257">
        <v>115</v>
      </c>
      <c r="B133" s="257">
        <v>115</v>
      </c>
      <c r="C133" s="258" t="s">
        <v>939</v>
      </c>
      <c r="D133" s="257">
        <v>10028</v>
      </c>
      <c r="E133" s="258" t="s">
        <v>940</v>
      </c>
      <c r="F133" s="25">
        <v>2018</v>
      </c>
      <c r="G133" s="232">
        <v>43438.275000000001</v>
      </c>
      <c r="H133" s="233">
        <v>43438.275000000001</v>
      </c>
      <c r="I133" s="412" t="s">
        <v>36</v>
      </c>
      <c r="J133" s="412" t="s">
        <v>36</v>
      </c>
      <c r="K133" s="417" t="s">
        <v>7042</v>
      </c>
      <c r="L133" s="235">
        <f>N133-G133</f>
        <v>0.13749999999708962</v>
      </c>
      <c r="M133" s="236">
        <v>198</v>
      </c>
      <c r="N133" s="232">
        <v>43438.412499999999</v>
      </c>
      <c r="O133" s="233">
        <v>43438.412499999999</v>
      </c>
      <c r="P133" s="237" t="s">
        <v>37</v>
      </c>
      <c r="Q133" s="238" t="s">
        <v>48</v>
      </c>
      <c r="R133" s="35" t="s">
        <v>10200</v>
      </c>
      <c r="S133" s="238" t="s">
        <v>526</v>
      </c>
      <c r="T133" s="167" t="s">
        <v>12477</v>
      </c>
      <c r="U133" s="293">
        <v>115446752</v>
      </c>
      <c r="V133" s="240" t="s">
        <v>761</v>
      </c>
      <c r="W133" s="167" t="s">
        <v>12478</v>
      </c>
      <c r="X133" s="255">
        <v>4502</v>
      </c>
      <c r="Y133" s="255">
        <v>4502</v>
      </c>
      <c r="Z133" s="261">
        <v>420161</v>
      </c>
      <c r="AA133" s="264">
        <f>Y133/AD133</f>
        <v>8.1599184515657544E-4</v>
      </c>
      <c r="AB133" s="265">
        <f>Z133/AD133</f>
        <v>7.6154586773174562E-2</v>
      </c>
      <c r="AC133" s="255">
        <f>Z133/Y133</f>
        <v>93.327632163482903</v>
      </c>
      <c r="AD133" s="241">
        <v>5517212</v>
      </c>
      <c r="AE133" s="467" t="s">
        <v>7063</v>
      </c>
      <c r="AF133" s="468" t="s">
        <v>12479</v>
      </c>
      <c r="AG133" s="277" t="s">
        <v>7040</v>
      </c>
      <c r="AH133" s="277" t="s">
        <v>7041</v>
      </c>
    </row>
    <row r="134" spans="1:34" ht="15" customHeight="1" x14ac:dyDescent="0.2">
      <c r="A134" s="58">
        <v>115</v>
      </c>
      <c r="B134" s="58">
        <v>115</v>
      </c>
      <c r="C134" s="76" t="s">
        <v>662</v>
      </c>
      <c r="D134" s="23">
        <v>10029</v>
      </c>
      <c r="E134" s="60" t="s">
        <v>663</v>
      </c>
      <c r="F134" s="25">
        <v>2014</v>
      </c>
      <c r="G134" s="61">
        <v>41717.792361111111</v>
      </c>
      <c r="H134" s="62">
        <v>41717.792361111111</v>
      </c>
      <c r="I134" s="625" t="s">
        <v>36</v>
      </c>
      <c r="J134" s="625" t="s">
        <v>36</v>
      </c>
      <c r="K134" s="625"/>
      <c r="L134" s="64">
        <f>N134-G134</f>
        <v>0.31666666666569654</v>
      </c>
      <c r="M134" s="65">
        <v>456</v>
      </c>
      <c r="N134" s="61">
        <v>41718.109027777777</v>
      </c>
      <c r="O134" s="62">
        <v>41718.109027777777</v>
      </c>
      <c r="P134" s="66" t="s">
        <v>37</v>
      </c>
      <c r="Q134" s="69" t="s">
        <v>52</v>
      </c>
      <c r="R134" s="69" t="s">
        <v>114</v>
      </c>
      <c r="S134" s="87" t="s">
        <v>107</v>
      </c>
      <c r="T134" s="69" t="s">
        <v>1996</v>
      </c>
      <c r="U134" s="332" t="s">
        <v>40</v>
      </c>
      <c r="V134" s="78" t="s">
        <v>761</v>
      </c>
      <c r="W134" s="69" t="s">
        <v>1997</v>
      </c>
      <c r="X134" s="32">
        <v>0</v>
      </c>
      <c r="Y134" s="32">
        <v>0</v>
      </c>
      <c r="Z134" s="83"/>
      <c r="AA134" s="84"/>
      <c r="AB134" s="85"/>
      <c r="AC134" s="83"/>
    </row>
    <row r="135" spans="1:34" ht="15" customHeight="1" x14ac:dyDescent="0.2">
      <c r="A135" s="58">
        <v>115</v>
      </c>
      <c r="B135" s="58">
        <v>115</v>
      </c>
      <c r="C135" s="76" t="s">
        <v>662</v>
      </c>
      <c r="D135" s="23">
        <v>10029</v>
      </c>
      <c r="E135" s="60" t="s">
        <v>663</v>
      </c>
      <c r="F135" s="25">
        <v>2014</v>
      </c>
      <c r="G135" s="61">
        <v>41779.202777777777</v>
      </c>
      <c r="H135" s="62">
        <v>41779.202777777777</v>
      </c>
      <c r="I135" s="625" t="s">
        <v>36</v>
      </c>
      <c r="J135" s="625" t="s">
        <v>36</v>
      </c>
      <c r="K135" s="625"/>
      <c r="L135" s="64">
        <f>N135-G135</f>
        <v>0.18402777778101154</v>
      </c>
      <c r="M135" s="65">
        <v>265</v>
      </c>
      <c r="N135" s="61">
        <v>41779.386805555558</v>
      </c>
      <c r="O135" s="62">
        <v>41779.386805555558</v>
      </c>
      <c r="P135" s="66" t="s">
        <v>37</v>
      </c>
      <c r="Q135" s="69" t="s">
        <v>52</v>
      </c>
      <c r="R135" s="69" t="s">
        <v>114</v>
      </c>
      <c r="S135" s="87" t="s">
        <v>107</v>
      </c>
      <c r="T135" s="69" t="s">
        <v>2253</v>
      </c>
      <c r="U135" s="77">
        <v>10406</v>
      </c>
      <c r="V135" s="78" t="s">
        <v>761</v>
      </c>
      <c r="W135" s="69" t="s">
        <v>2254</v>
      </c>
      <c r="X135" s="32">
        <v>1</v>
      </c>
      <c r="Y135" s="32">
        <v>1</v>
      </c>
      <c r="Z135" s="83"/>
      <c r="AA135" s="84"/>
      <c r="AB135" s="85"/>
      <c r="AC135" s="83"/>
    </row>
    <row r="136" spans="1:34" ht="15" customHeight="1" x14ac:dyDescent="0.2">
      <c r="A136" s="58">
        <v>115</v>
      </c>
      <c r="B136" s="58">
        <v>115</v>
      </c>
      <c r="C136" s="76" t="s">
        <v>662</v>
      </c>
      <c r="D136" s="23">
        <v>10029</v>
      </c>
      <c r="E136" s="60" t="s">
        <v>663</v>
      </c>
      <c r="F136" s="25">
        <v>2014</v>
      </c>
      <c r="G136" s="61">
        <v>41835.393750000003</v>
      </c>
      <c r="H136" s="62">
        <v>41835.393750000003</v>
      </c>
      <c r="I136" s="625" t="s">
        <v>36</v>
      </c>
      <c r="J136" s="625" t="s">
        <v>36</v>
      </c>
      <c r="K136" s="625"/>
      <c r="L136" s="64">
        <f>N136-G136</f>
        <v>6.9444443943211809E-4</v>
      </c>
      <c r="M136" s="65">
        <v>1</v>
      </c>
      <c r="N136" s="61">
        <v>41835.394444444442</v>
      </c>
      <c r="O136" s="62">
        <v>41835.394444444442</v>
      </c>
      <c r="P136" s="66" t="s">
        <v>37</v>
      </c>
      <c r="Q136" s="69" t="s">
        <v>71</v>
      </c>
      <c r="R136" s="69" t="s">
        <v>72</v>
      </c>
      <c r="S136" s="87" t="s">
        <v>579</v>
      </c>
      <c r="T136" s="69" t="s">
        <v>2484</v>
      </c>
      <c r="U136" s="77">
        <v>10425</v>
      </c>
      <c r="V136" s="87" t="s">
        <v>761</v>
      </c>
      <c r="W136" s="69" t="s">
        <v>2485</v>
      </c>
      <c r="X136" s="32">
        <v>20182</v>
      </c>
      <c r="Y136" s="32">
        <v>0</v>
      </c>
      <c r="Z136" s="83"/>
      <c r="AA136" s="84"/>
      <c r="AB136" s="85"/>
      <c r="AC136" s="83"/>
    </row>
    <row r="137" spans="1:34" ht="15" customHeight="1" x14ac:dyDescent="0.2">
      <c r="A137" s="257">
        <v>115</v>
      </c>
      <c r="B137" s="257">
        <v>115</v>
      </c>
      <c r="C137" s="258" t="s">
        <v>662</v>
      </c>
      <c r="D137" s="257">
        <v>10029</v>
      </c>
      <c r="E137" s="258" t="s">
        <v>663</v>
      </c>
      <c r="F137" s="25">
        <v>2017</v>
      </c>
      <c r="G137" s="232">
        <v>42768.595138888886</v>
      </c>
      <c r="H137" s="233">
        <v>42768.595138888886</v>
      </c>
      <c r="I137" s="412" t="s">
        <v>36</v>
      </c>
      <c r="J137" s="412" t="s">
        <v>36</v>
      </c>
      <c r="K137" s="412"/>
      <c r="L137" s="235">
        <f>N137-G137</f>
        <v>8.9583333334303461E-2</v>
      </c>
      <c r="M137" s="236">
        <v>129</v>
      </c>
      <c r="N137" s="232">
        <v>42768.68472222222</v>
      </c>
      <c r="O137" s="233">
        <v>42768.68472222222</v>
      </c>
      <c r="P137" s="237" t="s">
        <v>37</v>
      </c>
      <c r="Q137" s="35" t="s">
        <v>222</v>
      </c>
      <c r="R137" s="35" t="s">
        <v>223</v>
      </c>
      <c r="S137" s="35" t="s">
        <v>526</v>
      </c>
      <c r="T137" s="52" t="s">
        <v>7648</v>
      </c>
      <c r="U137" s="303" t="s">
        <v>40</v>
      </c>
      <c r="V137" s="49" t="s">
        <v>761</v>
      </c>
      <c r="W137" s="44" t="s">
        <v>7649</v>
      </c>
      <c r="X137" s="255">
        <v>0</v>
      </c>
      <c r="Y137" s="255">
        <v>0</v>
      </c>
      <c r="Z137" s="255">
        <v>0</v>
      </c>
      <c r="AA137" s="168"/>
      <c r="AB137" s="168"/>
      <c r="AC137" s="168"/>
      <c r="AD137" s="304">
        <v>5517212</v>
      </c>
      <c r="AE137" s="35" t="s">
        <v>1270</v>
      </c>
      <c r="AF137" s="305" t="s">
        <v>1270</v>
      </c>
      <c r="AG137" s="35" t="s">
        <v>7066</v>
      </c>
      <c r="AH137" s="44" t="s">
        <v>7067</v>
      </c>
    </row>
    <row r="138" spans="1:34" ht="15" customHeight="1" x14ac:dyDescent="0.2">
      <c r="A138" s="257">
        <v>115</v>
      </c>
      <c r="B138" s="257">
        <v>115</v>
      </c>
      <c r="C138" s="258" t="s">
        <v>662</v>
      </c>
      <c r="D138" s="257">
        <v>10029</v>
      </c>
      <c r="E138" s="258" t="s">
        <v>663</v>
      </c>
      <c r="F138" s="25">
        <v>2017</v>
      </c>
      <c r="G138" s="232">
        <v>42981.706944444442</v>
      </c>
      <c r="H138" s="233">
        <v>42981.706944444442</v>
      </c>
      <c r="I138" s="417" t="s">
        <v>7042</v>
      </c>
      <c r="J138" s="412" t="s">
        <v>36</v>
      </c>
      <c r="K138" s="412"/>
      <c r="L138" s="235">
        <f>N138-G138</f>
        <v>6.944444467080757E-4</v>
      </c>
      <c r="M138" s="236">
        <v>1</v>
      </c>
      <c r="N138" s="232">
        <v>42981.707638888889</v>
      </c>
      <c r="O138" s="233">
        <v>42981.707638888889</v>
      </c>
      <c r="P138" s="237" t="s">
        <v>37</v>
      </c>
      <c r="Q138" s="35" t="s">
        <v>213</v>
      </c>
      <c r="R138" s="35" t="s">
        <v>287</v>
      </c>
      <c r="S138" s="35" t="s">
        <v>40</v>
      </c>
      <c r="T138" s="167" t="s">
        <v>9302</v>
      </c>
      <c r="U138" s="303" t="s">
        <v>40</v>
      </c>
      <c r="V138" s="240" t="s">
        <v>761</v>
      </c>
      <c r="W138" s="167" t="s">
        <v>9303</v>
      </c>
      <c r="X138" s="241">
        <v>0</v>
      </c>
      <c r="Y138" s="241">
        <v>0</v>
      </c>
      <c r="Z138" s="241">
        <v>0</v>
      </c>
      <c r="AA138" s="266"/>
      <c r="AB138" s="266"/>
      <c r="AC138" s="266"/>
      <c r="AD138" s="304">
        <v>5517212</v>
      </c>
      <c r="AE138" s="333" t="s">
        <v>7189</v>
      </c>
      <c r="AF138" s="333" t="s">
        <v>9304</v>
      </c>
      <c r="AG138" s="167" t="s">
        <v>7040</v>
      </c>
      <c r="AH138" s="29" t="s">
        <v>7041</v>
      </c>
    </row>
    <row r="139" spans="1:34" ht="15" customHeight="1" x14ac:dyDescent="0.2">
      <c r="A139" s="257">
        <v>115</v>
      </c>
      <c r="B139" s="257">
        <v>115</v>
      </c>
      <c r="C139" s="258" t="s">
        <v>662</v>
      </c>
      <c r="D139" s="257">
        <v>10029</v>
      </c>
      <c r="E139" s="258" t="s">
        <v>663</v>
      </c>
      <c r="F139" s="25">
        <v>2017</v>
      </c>
      <c r="G139" s="232">
        <v>43073.030555555553</v>
      </c>
      <c r="H139" s="233">
        <v>43073.030555555553</v>
      </c>
      <c r="I139" s="417" t="s">
        <v>7042</v>
      </c>
      <c r="J139" s="412" t="s">
        <v>36</v>
      </c>
      <c r="K139" s="412"/>
      <c r="L139" s="235">
        <f>N139-G139</f>
        <v>6.944444467080757E-4</v>
      </c>
      <c r="M139" s="236">
        <v>1</v>
      </c>
      <c r="N139" s="232">
        <v>43073.03125</v>
      </c>
      <c r="O139" s="233">
        <v>43073.03125</v>
      </c>
      <c r="P139" s="237" t="s">
        <v>37</v>
      </c>
      <c r="Q139" s="167" t="s">
        <v>48</v>
      </c>
      <c r="R139" s="167" t="s">
        <v>49</v>
      </c>
      <c r="S139" s="35" t="s">
        <v>40</v>
      </c>
      <c r="T139" s="167" t="s">
        <v>10079</v>
      </c>
      <c r="U139" s="332" t="s">
        <v>40</v>
      </c>
      <c r="V139" s="240" t="s">
        <v>761</v>
      </c>
      <c r="W139" s="167" t="s">
        <v>10080</v>
      </c>
      <c r="X139" s="255">
        <v>0</v>
      </c>
      <c r="Y139" s="241">
        <v>0</v>
      </c>
      <c r="Z139" s="241">
        <v>0</v>
      </c>
      <c r="AA139" s="266"/>
      <c r="AB139" s="266"/>
      <c r="AC139" s="266"/>
      <c r="AD139" s="304">
        <v>5517212</v>
      </c>
      <c r="AE139" s="333" t="s">
        <v>7172</v>
      </c>
      <c r="AF139" s="383" t="s">
        <v>10081</v>
      </c>
      <c r="AG139" s="167" t="s">
        <v>7040</v>
      </c>
      <c r="AH139" s="29" t="s">
        <v>7041</v>
      </c>
    </row>
    <row r="140" spans="1:34" ht="15" customHeight="1" x14ac:dyDescent="0.2">
      <c r="A140" s="257">
        <v>115</v>
      </c>
      <c r="B140" s="257">
        <v>115</v>
      </c>
      <c r="C140" s="258" t="s">
        <v>662</v>
      </c>
      <c r="D140" s="257">
        <v>10029</v>
      </c>
      <c r="E140" s="258" t="s">
        <v>663</v>
      </c>
      <c r="F140" s="25">
        <v>2017</v>
      </c>
      <c r="G140" s="232">
        <v>43073.031944444447</v>
      </c>
      <c r="H140" s="233">
        <v>43073.031944444447</v>
      </c>
      <c r="I140" s="417" t="s">
        <v>7042</v>
      </c>
      <c r="J140" s="412" t="s">
        <v>36</v>
      </c>
      <c r="K140" s="412"/>
      <c r="L140" s="235">
        <f>N140-G140</f>
        <v>6.9444443943211809E-4</v>
      </c>
      <c r="M140" s="236">
        <v>1</v>
      </c>
      <c r="N140" s="232">
        <v>43073.032638888886</v>
      </c>
      <c r="O140" s="233">
        <v>43073.032638888886</v>
      </c>
      <c r="P140" s="237" t="s">
        <v>37</v>
      </c>
      <c r="Q140" s="167" t="s">
        <v>48</v>
      </c>
      <c r="R140" s="167" t="s">
        <v>49</v>
      </c>
      <c r="S140" s="35" t="s">
        <v>40</v>
      </c>
      <c r="T140" s="167" t="s">
        <v>10079</v>
      </c>
      <c r="U140" s="332" t="s">
        <v>40</v>
      </c>
      <c r="V140" s="240" t="s">
        <v>761</v>
      </c>
      <c r="W140" s="167" t="s">
        <v>10082</v>
      </c>
      <c r="X140" s="255">
        <v>0</v>
      </c>
      <c r="Y140" s="241">
        <v>0</v>
      </c>
      <c r="Z140" s="241">
        <v>0</v>
      </c>
      <c r="AA140" s="266"/>
      <c r="AB140" s="266"/>
      <c r="AC140" s="266"/>
      <c r="AD140" s="304">
        <v>5517212</v>
      </c>
      <c r="AE140" s="333" t="s">
        <v>7172</v>
      </c>
      <c r="AF140" s="383" t="s">
        <v>10081</v>
      </c>
      <c r="AG140" s="167" t="s">
        <v>7040</v>
      </c>
      <c r="AH140" s="29" t="s">
        <v>7041</v>
      </c>
    </row>
    <row r="141" spans="1:34" ht="15" customHeight="1" x14ac:dyDescent="0.2">
      <c r="A141" s="521">
        <v>115</v>
      </c>
      <c r="B141" s="521">
        <v>115</v>
      </c>
      <c r="C141" s="522" t="s">
        <v>662</v>
      </c>
      <c r="D141" s="521">
        <v>10029</v>
      </c>
      <c r="E141" s="522" t="s">
        <v>663</v>
      </c>
      <c r="F141" s="25">
        <v>2019</v>
      </c>
      <c r="G141" s="232">
        <v>43470.515972222223</v>
      </c>
      <c r="H141" s="233">
        <v>43470.515972222223</v>
      </c>
      <c r="I141" s="412" t="s">
        <v>36</v>
      </c>
      <c r="J141" s="412" t="s">
        <v>36</v>
      </c>
      <c r="K141" s="412" t="s">
        <v>36</v>
      </c>
      <c r="L141" s="235">
        <f>N141-G141</f>
        <v>6.944444467080757E-4</v>
      </c>
      <c r="M141" s="236">
        <v>1</v>
      </c>
      <c r="N141" s="232">
        <v>43470.51666666667</v>
      </c>
      <c r="O141" s="233">
        <v>43470.51666666667</v>
      </c>
      <c r="P141" s="237" t="s">
        <v>37</v>
      </c>
      <c r="Q141" s="238" t="s">
        <v>222</v>
      </c>
      <c r="R141" s="240" t="s">
        <v>10220</v>
      </c>
      <c r="S141" s="238" t="s">
        <v>40</v>
      </c>
      <c r="T141" s="167" t="s">
        <v>12688</v>
      </c>
      <c r="U141" s="416" t="s">
        <v>40</v>
      </c>
      <c r="V141" s="240" t="s">
        <v>761</v>
      </c>
      <c r="W141" s="167" t="s">
        <v>12689</v>
      </c>
      <c r="X141" s="241">
        <v>9</v>
      </c>
      <c r="Y141" s="241">
        <v>0</v>
      </c>
      <c r="Z141" s="241">
        <v>0</v>
      </c>
      <c r="AA141" s="264">
        <f>Y141/AD141</f>
        <v>0</v>
      </c>
      <c r="AB141" s="265">
        <f>Z141/AD141</f>
        <v>0</v>
      </c>
      <c r="AC141" s="255">
        <v>0</v>
      </c>
      <c r="AD141" s="241">
        <v>5548929</v>
      </c>
      <c r="AE141" s="239" t="s">
        <v>7049</v>
      </c>
      <c r="AF141" s="229" t="s">
        <v>9221</v>
      </c>
      <c r="AG141" s="239" t="s">
        <v>7040</v>
      </c>
      <c r="AH141" s="57" t="s">
        <v>7041</v>
      </c>
    </row>
    <row r="142" spans="1:34" ht="15" customHeight="1" x14ac:dyDescent="0.2">
      <c r="A142" s="521">
        <v>115</v>
      </c>
      <c r="B142" s="521">
        <v>115</v>
      </c>
      <c r="C142" s="522" t="s">
        <v>662</v>
      </c>
      <c r="D142" s="521">
        <v>10029</v>
      </c>
      <c r="E142" s="522" t="s">
        <v>663</v>
      </c>
      <c r="F142" s="25">
        <v>2019</v>
      </c>
      <c r="G142" s="232">
        <v>43470.532638888886</v>
      </c>
      <c r="H142" s="233">
        <v>43470.532638888886</v>
      </c>
      <c r="I142" s="412" t="s">
        <v>36</v>
      </c>
      <c r="J142" s="412" t="s">
        <v>36</v>
      </c>
      <c r="K142" s="412" t="s">
        <v>36</v>
      </c>
      <c r="L142" s="235">
        <f>N142-G142</f>
        <v>6.944444467080757E-4</v>
      </c>
      <c r="M142" s="236">
        <v>1</v>
      </c>
      <c r="N142" s="232">
        <v>43470.533333333333</v>
      </c>
      <c r="O142" s="233">
        <v>43470.533333333333</v>
      </c>
      <c r="P142" s="237" t="s">
        <v>37</v>
      </c>
      <c r="Q142" s="238" t="s">
        <v>222</v>
      </c>
      <c r="R142" s="240" t="s">
        <v>10220</v>
      </c>
      <c r="S142" s="238" t="s">
        <v>40</v>
      </c>
      <c r="T142" s="167" t="s">
        <v>12688</v>
      </c>
      <c r="U142" s="416" t="s">
        <v>40</v>
      </c>
      <c r="V142" s="240" t="s">
        <v>761</v>
      </c>
      <c r="W142" s="167" t="s">
        <v>12690</v>
      </c>
      <c r="X142" s="241">
        <v>9</v>
      </c>
      <c r="Y142" s="241">
        <v>0</v>
      </c>
      <c r="Z142" s="241">
        <v>0</v>
      </c>
      <c r="AA142" s="264">
        <f>Y142/AD142</f>
        <v>0</v>
      </c>
      <c r="AB142" s="265">
        <f>Z142/AD142</f>
        <v>0</v>
      </c>
      <c r="AC142" s="255">
        <v>0</v>
      </c>
      <c r="AD142" s="241">
        <v>5548929</v>
      </c>
      <c r="AE142" s="239" t="s">
        <v>7049</v>
      </c>
      <c r="AF142" s="229" t="s">
        <v>9221</v>
      </c>
      <c r="AG142" s="239" t="s">
        <v>7040</v>
      </c>
      <c r="AH142" s="57" t="s">
        <v>7041</v>
      </c>
    </row>
    <row r="143" spans="1:34" ht="15" customHeight="1" x14ac:dyDescent="0.2">
      <c r="A143" s="521">
        <v>115</v>
      </c>
      <c r="B143" s="521">
        <v>115</v>
      </c>
      <c r="C143" s="522" t="s">
        <v>662</v>
      </c>
      <c r="D143" s="521">
        <v>10029</v>
      </c>
      <c r="E143" s="522" t="s">
        <v>663</v>
      </c>
      <c r="F143" s="25">
        <v>2019</v>
      </c>
      <c r="G143" s="232">
        <v>43470.537499999999</v>
      </c>
      <c r="H143" s="233">
        <v>43470.537499999999</v>
      </c>
      <c r="I143" s="412" t="s">
        <v>36</v>
      </c>
      <c r="J143" s="412" t="s">
        <v>36</v>
      </c>
      <c r="K143" s="412" t="s">
        <v>36</v>
      </c>
      <c r="L143" s="235">
        <f>N143-G143</f>
        <v>0.12361111111385981</v>
      </c>
      <c r="M143" s="236">
        <v>178</v>
      </c>
      <c r="N143" s="232">
        <v>43470.661111111112</v>
      </c>
      <c r="O143" s="233">
        <v>43470.661111111112</v>
      </c>
      <c r="P143" s="237" t="s">
        <v>37</v>
      </c>
      <c r="Q143" s="238" t="s">
        <v>222</v>
      </c>
      <c r="R143" s="240" t="s">
        <v>10220</v>
      </c>
      <c r="S143" s="238" t="s">
        <v>40</v>
      </c>
      <c r="T143" s="167" t="s">
        <v>12691</v>
      </c>
      <c r="U143" s="416" t="s">
        <v>40</v>
      </c>
      <c r="V143" s="240" t="s">
        <v>761</v>
      </c>
      <c r="W143" s="167" t="s">
        <v>12692</v>
      </c>
      <c r="X143" s="241">
        <v>9</v>
      </c>
      <c r="Y143" s="241">
        <v>0</v>
      </c>
      <c r="Z143" s="241">
        <v>0</v>
      </c>
      <c r="AA143" s="264">
        <f>Y143/AD143</f>
        <v>0</v>
      </c>
      <c r="AB143" s="265">
        <f>Z143/AD143</f>
        <v>0</v>
      </c>
      <c r="AC143" s="255">
        <v>0</v>
      </c>
      <c r="AD143" s="241">
        <v>5548929</v>
      </c>
      <c r="AE143" s="239" t="s">
        <v>7049</v>
      </c>
      <c r="AF143" s="229" t="s">
        <v>9221</v>
      </c>
      <c r="AG143" s="239" t="s">
        <v>7040</v>
      </c>
      <c r="AH143" s="57" t="s">
        <v>7041</v>
      </c>
    </row>
    <row r="144" spans="1:34" ht="15" customHeight="1" x14ac:dyDescent="0.2">
      <c r="A144" s="58">
        <v>115</v>
      </c>
      <c r="B144" s="58">
        <v>115</v>
      </c>
      <c r="C144" s="76" t="s">
        <v>1147</v>
      </c>
      <c r="D144" s="23">
        <v>10032</v>
      </c>
      <c r="E144" s="60" t="s">
        <v>1148</v>
      </c>
      <c r="F144" s="25">
        <v>2014</v>
      </c>
      <c r="G144" s="61">
        <v>41682.637499999997</v>
      </c>
      <c r="H144" s="62">
        <v>41682.637499999997</v>
      </c>
      <c r="I144" s="625" t="s">
        <v>36</v>
      </c>
      <c r="J144" s="625" t="s">
        <v>36</v>
      </c>
      <c r="K144" s="625"/>
      <c r="L144" s="64">
        <f>N144-G144</f>
        <v>3.4027777779556345E-2</v>
      </c>
      <c r="M144" s="65">
        <v>49</v>
      </c>
      <c r="N144" s="61">
        <v>41682.671527777777</v>
      </c>
      <c r="O144" s="62">
        <v>41682.671527777777</v>
      </c>
      <c r="P144" s="66" t="s">
        <v>37</v>
      </c>
      <c r="Q144" s="35" t="s">
        <v>71</v>
      </c>
      <c r="R144" s="67" t="s">
        <v>349</v>
      </c>
      <c r="S144" s="68" t="s">
        <v>579</v>
      </c>
      <c r="T144" s="69" t="s">
        <v>1818</v>
      </c>
      <c r="U144" s="77">
        <v>10091</v>
      </c>
      <c r="V144" s="78" t="s">
        <v>384</v>
      </c>
      <c r="W144" s="69" t="s">
        <v>1819</v>
      </c>
      <c r="X144" s="32">
        <v>0</v>
      </c>
      <c r="Y144" s="32">
        <v>0</v>
      </c>
      <c r="Z144" s="83"/>
      <c r="AA144" s="84"/>
      <c r="AB144" s="85"/>
      <c r="AC144" s="83"/>
    </row>
    <row r="145" spans="1:34" ht="15" customHeight="1" x14ac:dyDescent="0.2">
      <c r="A145" s="175">
        <v>115</v>
      </c>
      <c r="B145" s="175">
        <v>115</v>
      </c>
      <c r="C145" s="24" t="s">
        <v>1147</v>
      </c>
      <c r="D145" s="175">
        <v>10032</v>
      </c>
      <c r="E145" s="24" t="s">
        <v>1148</v>
      </c>
      <c r="F145" s="25">
        <v>2015</v>
      </c>
      <c r="G145" s="156">
        <v>42211.11041666667</v>
      </c>
      <c r="H145" s="157">
        <v>42211.11041666667</v>
      </c>
      <c r="I145" s="620" t="s">
        <v>36</v>
      </c>
      <c r="J145" s="620" t="s">
        <v>36</v>
      </c>
      <c r="K145" s="620"/>
      <c r="L145" s="159">
        <f>N145-G145</f>
        <v>6.9444443943211809E-4</v>
      </c>
      <c r="M145" s="160">
        <v>1</v>
      </c>
      <c r="N145" s="156">
        <v>42211.111111111109</v>
      </c>
      <c r="O145" s="157">
        <v>42211.111111111109</v>
      </c>
      <c r="P145" s="161" t="s">
        <v>37</v>
      </c>
      <c r="Q145" s="35" t="s">
        <v>1285</v>
      </c>
      <c r="R145" s="35" t="s">
        <v>67</v>
      </c>
      <c r="S145" s="35" t="s">
        <v>101</v>
      </c>
      <c r="T145" s="35" t="s">
        <v>4460</v>
      </c>
      <c r="U145" s="416" t="s">
        <v>40</v>
      </c>
      <c r="V145" s="167" t="s">
        <v>384</v>
      </c>
      <c r="W145" s="35" t="s">
        <v>4461</v>
      </c>
      <c r="X145" s="55">
        <v>8700</v>
      </c>
      <c r="Y145" s="168"/>
      <c r="Z145" s="168"/>
      <c r="AA145" s="168"/>
      <c r="AB145" s="168"/>
      <c r="AC145" s="168"/>
    </row>
    <row r="146" spans="1:34" ht="15" customHeight="1" x14ac:dyDescent="0.2">
      <c r="A146" s="257">
        <v>115</v>
      </c>
      <c r="B146" s="257">
        <v>115</v>
      </c>
      <c r="C146" s="258" t="s">
        <v>1147</v>
      </c>
      <c r="D146" s="257">
        <v>10032</v>
      </c>
      <c r="E146" s="258" t="s">
        <v>1148</v>
      </c>
      <c r="F146" s="25">
        <v>2016</v>
      </c>
      <c r="G146" s="232">
        <v>42449.706250000003</v>
      </c>
      <c r="H146" s="233">
        <v>42449.706250000003</v>
      </c>
      <c r="I146" s="412" t="s">
        <v>36</v>
      </c>
      <c r="J146" s="412" t="s">
        <v>36</v>
      </c>
      <c r="K146" s="412"/>
      <c r="L146" s="235">
        <f>N146-G146</f>
        <v>0.226388888884685</v>
      </c>
      <c r="M146" s="236">
        <v>326</v>
      </c>
      <c r="N146" s="232">
        <v>42449.932638888888</v>
      </c>
      <c r="O146" s="233">
        <v>42449.932638888888</v>
      </c>
      <c r="P146" s="237" t="s">
        <v>37</v>
      </c>
      <c r="Q146" s="238" t="s">
        <v>213</v>
      </c>
      <c r="R146" s="238" t="s">
        <v>287</v>
      </c>
      <c r="S146" s="35" t="s">
        <v>101</v>
      </c>
      <c r="T146" s="35" t="s">
        <v>5776</v>
      </c>
      <c r="U146" s="88">
        <v>12013</v>
      </c>
      <c r="V146" s="240" t="s">
        <v>384</v>
      </c>
      <c r="W146" s="35" t="s">
        <v>5777</v>
      </c>
      <c r="X146" s="55">
        <v>9217</v>
      </c>
      <c r="Y146" s="55">
        <v>9217</v>
      </c>
      <c r="Z146" s="55">
        <v>410704</v>
      </c>
      <c r="AA146" s="259">
        <v>1.6813608643329492E-3</v>
      </c>
      <c r="AB146" s="260">
        <v>7.4920433158836883E-2</v>
      </c>
      <c r="AC146" s="241">
        <v>44.559401106650753</v>
      </c>
    </row>
    <row r="147" spans="1:34" ht="15" customHeight="1" x14ac:dyDescent="0.2">
      <c r="A147" s="257">
        <v>115</v>
      </c>
      <c r="B147" s="257">
        <v>115</v>
      </c>
      <c r="C147" s="258" t="s">
        <v>1147</v>
      </c>
      <c r="D147" s="257">
        <v>10032</v>
      </c>
      <c r="E147" s="258" t="s">
        <v>1148</v>
      </c>
      <c r="F147" s="25">
        <v>2018</v>
      </c>
      <c r="G147" s="284">
        <v>43102.552777777775</v>
      </c>
      <c r="H147" s="234">
        <v>43102.552777777775</v>
      </c>
      <c r="I147" s="412" t="s">
        <v>36</v>
      </c>
      <c r="J147" s="412" t="s">
        <v>36</v>
      </c>
      <c r="K147" s="412" t="s">
        <v>36</v>
      </c>
      <c r="L147" s="235">
        <f>N147-G147</f>
        <v>9.1666666667151731E-2</v>
      </c>
      <c r="M147" s="236">
        <v>132</v>
      </c>
      <c r="N147" s="284">
        <v>43102.644444444442</v>
      </c>
      <c r="O147" s="234">
        <v>43102.644444444442</v>
      </c>
      <c r="P147" s="237" t="s">
        <v>37</v>
      </c>
      <c r="Q147" s="238" t="s">
        <v>145</v>
      </c>
      <c r="R147" s="35" t="s">
        <v>10195</v>
      </c>
      <c r="S147" s="238" t="s">
        <v>101</v>
      </c>
      <c r="T147" s="167" t="s">
        <v>10196</v>
      </c>
      <c r="U147" s="88">
        <v>114147541</v>
      </c>
      <c r="V147" s="240" t="s">
        <v>384</v>
      </c>
      <c r="W147" s="167" t="s">
        <v>10197</v>
      </c>
      <c r="X147" s="241">
        <v>0</v>
      </c>
      <c r="Y147" s="241">
        <v>0</v>
      </c>
      <c r="Z147" s="241">
        <v>0</v>
      </c>
      <c r="AA147" s="266"/>
      <c r="AB147" s="266"/>
      <c r="AC147" s="266"/>
      <c r="AD147" s="241">
        <v>5517212</v>
      </c>
      <c r="AE147" s="35" t="s">
        <v>1270</v>
      </c>
      <c r="AF147" s="153" t="s">
        <v>1270</v>
      </c>
      <c r="AG147" s="35" t="s">
        <v>7066</v>
      </c>
      <c r="AH147" s="35" t="s">
        <v>7067</v>
      </c>
    </row>
    <row r="148" spans="1:34" ht="15" customHeight="1" x14ac:dyDescent="0.2">
      <c r="A148" s="257">
        <v>115</v>
      </c>
      <c r="B148" s="257">
        <v>115</v>
      </c>
      <c r="C148" s="258" t="s">
        <v>1147</v>
      </c>
      <c r="D148" s="257">
        <v>10032</v>
      </c>
      <c r="E148" s="258" t="s">
        <v>1148</v>
      </c>
      <c r="F148" s="25">
        <v>2018</v>
      </c>
      <c r="G148" s="284">
        <v>43102.863888888889</v>
      </c>
      <c r="H148" s="234">
        <v>43102.863888888889</v>
      </c>
      <c r="I148" s="412" t="s">
        <v>36</v>
      </c>
      <c r="J148" s="412" t="s">
        <v>36</v>
      </c>
      <c r="K148" s="412" t="s">
        <v>36</v>
      </c>
      <c r="L148" s="235">
        <f>N148-G148</f>
        <v>1.5277777776645962E-2</v>
      </c>
      <c r="M148" s="236">
        <v>22</v>
      </c>
      <c r="N148" s="284">
        <v>43102.879166666666</v>
      </c>
      <c r="O148" s="234">
        <v>43102.879166666666</v>
      </c>
      <c r="P148" s="237" t="s">
        <v>37</v>
      </c>
      <c r="Q148" s="238" t="s">
        <v>145</v>
      </c>
      <c r="R148" s="35" t="s">
        <v>10195</v>
      </c>
      <c r="S148" s="238" t="s">
        <v>101</v>
      </c>
      <c r="T148" s="167" t="s">
        <v>10198</v>
      </c>
      <c r="U148" s="88">
        <v>114147541</v>
      </c>
      <c r="V148" s="240" t="s">
        <v>384</v>
      </c>
      <c r="W148" s="167" t="s">
        <v>10199</v>
      </c>
      <c r="X148" s="241">
        <v>0</v>
      </c>
      <c r="Y148" s="241">
        <v>0</v>
      </c>
      <c r="Z148" s="241">
        <v>0</v>
      </c>
      <c r="AA148" s="266"/>
      <c r="AB148" s="266"/>
      <c r="AC148" s="266"/>
      <c r="AD148" s="241">
        <v>5517212</v>
      </c>
      <c r="AE148" s="35" t="s">
        <v>1270</v>
      </c>
      <c r="AF148" s="153" t="s">
        <v>1270</v>
      </c>
      <c r="AG148" s="35" t="s">
        <v>7066</v>
      </c>
      <c r="AH148" s="35" t="s">
        <v>7067</v>
      </c>
    </row>
    <row r="149" spans="1:34" ht="15" customHeight="1" x14ac:dyDescent="0.2">
      <c r="A149" s="257">
        <v>115</v>
      </c>
      <c r="B149" s="257">
        <v>115</v>
      </c>
      <c r="C149" s="258" t="s">
        <v>1147</v>
      </c>
      <c r="D149" s="257">
        <v>10032</v>
      </c>
      <c r="E149" s="258" t="s">
        <v>1148</v>
      </c>
      <c r="F149" s="25">
        <v>2018</v>
      </c>
      <c r="G149" s="284">
        <v>43256.595138888886</v>
      </c>
      <c r="H149" s="233">
        <v>43256.595138888886</v>
      </c>
      <c r="I149" s="412" t="s">
        <v>36</v>
      </c>
      <c r="J149" s="412" t="s">
        <v>36</v>
      </c>
      <c r="K149" s="412" t="s">
        <v>36</v>
      </c>
      <c r="L149" s="235">
        <f>N149-G149</f>
        <v>5.7638888894871343E-2</v>
      </c>
      <c r="M149" s="236">
        <v>83</v>
      </c>
      <c r="N149" s="284">
        <v>43256.652777777781</v>
      </c>
      <c r="O149" s="233">
        <v>43256.652777777781</v>
      </c>
      <c r="P149" s="237" t="s">
        <v>37</v>
      </c>
      <c r="Q149" s="359" t="s">
        <v>145</v>
      </c>
      <c r="R149" s="35" t="s">
        <v>10195</v>
      </c>
      <c r="S149" s="277" t="s">
        <v>80</v>
      </c>
      <c r="T149" s="167" t="s">
        <v>11252</v>
      </c>
      <c r="U149" s="282" t="s">
        <v>40</v>
      </c>
      <c r="V149" s="240" t="s">
        <v>384</v>
      </c>
      <c r="W149" s="167" t="s">
        <v>11253</v>
      </c>
      <c r="X149" s="255">
        <v>0</v>
      </c>
      <c r="Y149" s="241">
        <v>0</v>
      </c>
      <c r="Z149" s="241">
        <v>0</v>
      </c>
      <c r="AA149" s="266"/>
      <c r="AB149" s="266"/>
      <c r="AC149" s="266"/>
      <c r="AD149" s="241">
        <v>5517212</v>
      </c>
      <c r="AE149" s="461" t="s">
        <v>1270</v>
      </c>
      <c r="AF149" s="462" t="s">
        <v>1270</v>
      </c>
      <c r="AG149" s="277" t="s">
        <v>7066</v>
      </c>
      <c r="AH149" s="277" t="s">
        <v>7067</v>
      </c>
    </row>
    <row r="150" spans="1:34" ht="15" customHeight="1" x14ac:dyDescent="0.2">
      <c r="A150" s="58">
        <v>115</v>
      </c>
      <c r="B150" s="58">
        <v>115</v>
      </c>
      <c r="C150" s="76" t="s">
        <v>117</v>
      </c>
      <c r="D150" s="23">
        <v>10033</v>
      </c>
      <c r="E150" s="60" t="s">
        <v>118</v>
      </c>
      <c r="F150" s="25">
        <v>2014</v>
      </c>
      <c r="G150" s="61">
        <v>41704.199305555558</v>
      </c>
      <c r="H150" s="62">
        <v>41704.199305555558</v>
      </c>
      <c r="I150" s="625" t="s">
        <v>36</v>
      </c>
      <c r="J150" s="625" t="s">
        <v>36</v>
      </c>
      <c r="K150" s="625"/>
      <c r="L150" s="64">
        <f>N150-G150</f>
        <v>1.1111111110949423E-2</v>
      </c>
      <c r="M150" s="65">
        <v>16</v>
      </c>
      <c r="N150" s="61">
        <v>41704.210416666669</v>
      </c>
      <c r="O150" s="62">
        <v>41704.210416666669</v>
      </c>
      <c r="P150" s="66" t="s">
        <v>37</v>
      </c>
      <c r="Q150" s="69" t="s">
        <v>1752</v>
      </c>
      <c r="R150" s="69" t="s">
        <v>287</v>
      </c>
      <c r="S150" s="87" t="s">
        <v>101</v>
      </c>
      <c r="T150" s="69" t="s">
        <v>1931</v>
      </c>
      <c r="U150" s="416" t="s">
        <v>40</v>
      </c>
      <c r="V150" s="78" t="s">
        <v>1336</v>
      </c>
      <c r="W150" s="69" t="s">
        <v>1932</v>
      </c>
      <c r="X150" s="32">
        <v>14633</v>
      </c>
      <c r="Y150" s="32">
        <v>14633</v>
      </c>
      <c r="Z150" s="32">
        <v>234128</v>
      </c>
      <c r="AA150" s="84">
        <f>Y150/5380759</f>
        <v>2.7195048133543983E-3</v>
      </c>
      <c r="AB150" s="85">
        <f>Z150/5380759</f>
        <v>4.3512077013670374E-2</v>
      </c>
      <c r="AC150" s="83">
        <f>Z150/Y150</f>
        <v>16</v>
      </c>
    </row>
    <row r="151" spans="1:34" ht="15" customHeight="1" x14ac:dyDescent="0.2">
      <c r="A151" s="257">
        <v>115</v>
      </c>
      <c r="B151" s="257">
        <v>115</v>
      </c>
      <c r="C151" s="258" t="s">
        <v>117</v>
      </c>
      <c r="D151" s="257">
        <v>10033</v>
      </c>
      <c r="E151" s="258" t="s">
        <v>118</v>
      </c>
      <c r="F151" s="25">
        <v>2016</v>
      </c>
      <c r="G151" s="284">
        <v>42659.914583333331</v>
      </c>
      <c r="H151" s="234">
        <v>42659.914583333331</v>
      </c>
      <c r="I151" s="412" t="s">
        <v>36</v>
      </c>
      <c r="J151" s="412" t="s">
        <v>36</v>
      </c>
      <c r="K151" s="412"/>
      <c r="L151" s="235">
        <f>N151-G151</f>
        <v>2.2916666668606922E-2</v>
      </c>
      <c r="M151" s="236">
        <v>33</v>
      </c>
      <c r="N151" s="284">
        <v>42659.9375</v>
      </c>
      <c r="O151" s="234">
        <v>42659.9375</v>
      </c>
      <c r="P151" s="237" t="s">
        <v>37</v>
      </c>
      <c r="Q151" s="35" t="s">
        <v>52</v>
      </c>
      <c r="R151" s="35" t="s">
        <v>639</v>
      </c>
      <c r="S151" s="35" t="s">
        <v>107</v>
      </c>
      <c r="T151" s="35" t="s">
        <v>6752</v>
      </c>
      <c r="U151" s="88">
        <v>12571</v>
      </c>
      <c r="V151" s="240" t="s">
        <v>788</v>
      </c>
      <c r="W151" s="35" t="s">
        <v>6753</v>
      </c>
      <c r="X151" s="177">
        <v>15490</v>
      </c>
      <c r="Y151" s="177">
        <v>15490</v>
      </c>
      <c r="Z151" s="177">
        <v>1093544</v>
      </c>
      <c r="AA151" s="289">
        <v>2.8439609160087827E-3</v>
      </c>
      <c r="AB151" s="290">
        <v>0.20077446068017485</v>
      </c>
      <c r="AC151" s="291">
        <v>70.596772111039385</v>
      </c>
    </row>
    <row r="152" spans="1:34" ht="15" customHeight="1" x14ac:dyDescent="0.2">
      <c r="A152" s="257">
        <v>115</v>
      </c>
      <c r="B152" s="257">
        <v>115</v>
      </c>
      <c r="C152" s="258" t="s">
        <v>117</v>
      </c>
      <c r="D152" s="257">
        <v>10033</v>
      </c>
      <c r="E152" s="258" t="s">
        <v>118</v>
      </c>
      <c r="F152" s="25">
        <v>2016</v>
      </c>
      <c r="G152" s="284">
        <v>42670.848611111112</v>
      </c>
      <c r="H152" s="234">
        <v>42670.848611111112</v>
      </c>
      <c r="I152" s="412" t="s">
        <v>36</v>
      </c>
      <c r="J152" s="412" t="s">
        <v>36</v>
      </c>
      <c r="K152" s="412"/>
      <c r="L152" s="235">
        <f>N152-G152</f>
        <v>0.43055555555474712</v>
      </c>
      <c r="M152" s="236">
        <v>620</v>
      </c>
      <c r="N152" s="284">
        <v>42671.279166666667</v>
      </c>
      <c r="O152" s="234">
        <v>42671.279166666667</v>
      </c>
      <c r="P152" s="237" t="s">
        <v>37</v>
      </c>
      <c r="Q152" s="35" t="s">
        <v>52</v>
      </c>
      <c r="R152" s="35" t="s">
        <v>67</v>
      </c>
      <c r="S152" s="35" t="s">
        <v>68</v>
      </c>
      <c r="T152" s="35" t="s">
        <v>6804</v>
      </c>
      <c r="U152" s="88">
        <v>12606</v>
      </c>
      <c r="V152" s="240" t="s">
        <v>761</v>
      </c>
      <c r="W152" s="35" t="s">
        <v>6805</v>
      </c>
      <c r="X152" s="177">
        <v>1</v>
      </c>
      <c r="Y152" s="55">
        <v>0</v>
      </c>
      <c r="Z152" s="55">
        <v>0</v>
      </c>
      <c r="AA152" s="35"/>
      <c r="AB152" s="35"/>
      <c r="AC152" s="241"/>
    </row>
    <row r="153" spans="1:34" ht="15" customHeight="1" x14ac:dyDescent="0.2">
      <c r="A153" s="257">
        <v>115</v>
      </c>
      <c r="B153" s="257">
        <v>115</v>
      </c>
      <c r="C153" s="258" t="s">
        <v>117</v>
      </c>
      <c r="D153" s="257">
        <v>10033</v>
      </c>
      <c r="E153" s="258" t="s">
        <v>118</v>
      </c>
      <c r="F153" s="25">
        <v>2017</v>
      </c>
      <c r="G153" s="232">
        <v>42935.244444444441</v>
      </c>
      <c r="H153" s="233">
        <v>42935.244444444441</v>
      </c>
      <c r="I153" s="412" t="s">
        <v>36</v>
      </c>
      <c r="J153" s="412" t="s">
        <v>36</v>
      </c>
      <c r="K153" s="412"/>
      <c r="L153" s="235">
        <f>N153-G153</f>
        <v>6.944444467080757E-4</v>
      </c>
      <c r="M153" s="236">
        <v>1</v>
      </c>
      <c r="N153" s="232">
        <v>42935.245138888888</v>
      </c>
      <c r="O153" s="233">
        <v>42935.245138888888</v>
      </c>
      <c r="P153" s="237" t="s">
        <v>37</v>
      </c>
      <c r="Q153" s="35" t="s">
        <v>38</v>
      </c>
      <c r="R153" s="35" t="s">
        <v>413</v>
      </c>
      <c r="S153" s="35" t="s">
        <v>40</v>
      </c>
      <c r="T153" s="167" t="s">
        <v>9002</v>
      </c>
      <c r="U153" s="303" t="s">
        <v>40</v>
      </c>
      <c r="V153" s="240" t="s">
        <v>1336</v>
      </c>
      <c r="W153" s="167" t="s">
        <v>9003</v>
      </c>
      <c r="X153" s="241">
        <v>14784</v>
      </c>
      <c r="Y153" s="241">
        <v>0</v>
      </c>
      <c r="Z153" s="241">
        <v>0</v>
      </c>
      <c r="AA153" s="168"/>
      <c r="AB153" s="168"/>
      <c r="AC153" s="168"/>
      <c r="AD153" s="304">
        <v>5517212</v>
      </c>
      <c r="AE153" s="305" t="s">
        <v>7060</v>
      </c>
      <c r="AF153" s="305" t="s">
        <v>9004</v>
      </c>
      <c r="AG153" s="35" t="s">
        <v>7040</v>
      </c>
      <c r="AH153" s="29" t="s">
        <v>7041</v>
      </c>
    </row>
    <row r="154" spans="1:34" ht="15" customHeight="1" x14ac:dyDescent="0.2">
      <c r="A154" s="257">
        <v>115</v>
      </c>
      <c r="B154" s="257">
        <v>115</v>
      </c>
      <c r="C154" s="258" t="s">
        <v>117</v>
      </c>
      <c r="D154" s="257">
        <v>10033</v>
      </c>
      <c r="E154" s="258" t="s">
        <v>118</v>
      </c>
      <c r="F154" s="25">
        <v>2017</v>
      </c>
      <c r="G154" s="232">
        <v>42950.694444444445</v>
      </c>
      <c r="H154" s="233">
        <v>42950.694444444445</v>
      </c>
      <c r="I154" s="412" t="s">
        <v>36</v>
      </c>
      <c r="J154" s="412" t="s">
        <v>36</v>
      </c>
      <c r="K154" s="412"/>
      <c r="L154" s="235">
        <f>N154-G154</f>
        <v>6.944444467080757E-4</v>
      </c>
      <c r="M154" s="236">
        <v>1</v>
      </c>
      <c r="N154" s="232">
        <v>42950.695138888892</v>
      </c>
      <c r="O154" s="233">
        <v>42950.695138888892</v>
      </c>
      <c r="P154" s="237" t="s">
        <v>37</v>
      </c>
      <c r="Q154" s="35" t="s">
        <v>213</v>
      </c>
      <c r="R154" s="35" t="s">
        <v>287</v>
      </c>
      <c r="S154" s="35" t="s">
        <v>101</v>
      </c>
      <c r="T154" s="167" t="s">
        <v>9103</v>
      </c>
      <c r="U154" s="303" t="s">
        <v>40</v>
      </c>
      <c r="V154" s="240" t="s">
        <v>1336</v>
      </c>
      <c r="W154" s="167" t="s">
        <v>9104</v>
      </c>
      <c r="X154" s="241">
        <v>14787</v>
      </c>
      <c r="Y154" s="241">
        <v>0</v>
      </c>
      <c r="Z154" s="241">
        <v>0</v>
      </c>
      <c r="AA154" s="266"/>
      <c r="AB154" s="266"/>
      <c r="AC154" s="266"/>
      <c r="AD154" s="304">
        <v>5517212</v>
      </c>
      <c r="AE154" s="305" t="s">
        <v>7083</v>
      </c>
      <c r="AF154" s="305" t="s">
        <v>7928</v>
      </c>
      <c r="AG154" s="35" t="s">
        <v>7040</v>
      </c>
      <c r="AH154" s="29" t="s">
        <v>7041</v>
      </c>
    </row>
    <row r="155" spans="1:34" ht="15" customHeight="1" x14ac:dyDescent="0.2">
      <c r="A155" s="257">
        <v>115</v>
      </c>
      <c r="B155" s="257">
        <v>115</v>
      </c>
      <c r="C155" s="258" t="s">
        <v>117</v>
      </c>
      <c r="D155" s="257">
        <v>10033</v>
      </c>
      <c r="E155" s="258" t="s">
        <v>118</v>
      </c>
      <c r="F155" s="25">
        <v>2017</v>
      </c>
      <c r="G155" s="232">
        <v>42977.226388888892</v>
      </c>
      <c r="H155" s="233">
        <v>42977.226388888892</v>
      </c>
      <c r="I155" s="412" t="s">
        <v>36</v>
      </c>
      <c r="J155" s="412" t="s">
        <v>36</v>
      </c>
      <c r="K155" s="412"/>
      <c r="L155" s="235">
        <f>N155-G155</f>
        <v>6.9444443943211809E-4</v>
      </c>
      <c r="M155" s="236">
        <v>1</v>
      </c>
      <c r="N155" s="232">
        <v>42977.227083333331</v>
      </c>
      <c r="O155" s="233">
        <v>42977.227083333331</v>
      </c>
      <c r="P155" s="237" t="s">
        <v>37</v>
      </c>
      <c r="Q155" s="35" t="s">
        <v>213</v>
      </c>
      <c r="R155" s="35" t="s">
        <v>287</v>
      </c>
      <c r="S155" s="35" t="s">
        <v>101</v>
      </c>
      <c r="T155" s="167" t="s">
        <v>9264</v>
      </c>
      <c r="U155" s="303" t="s">
        <v>40</v>
      </c>
      <c r="V155" s="240" t="s">
        <v>788</v>
      </c>
      <c r="W155" s="167" t="s">
        <v>9265</v>
      </c>
      <c r="X155" s="241">
        <v>14712</v>
      </c>
      <c r="Y155" s="241">
        <v>0</v>
      </c>
      <c r="Z155" s="241">
        <v>0</v>
      </c>
      <c r="AA155" s="266"/>
      <c r="AB155" s="266"/>
      <c r="AC155" s="266"/>
      <c r="AD155" s="304">
        <v>5517212</v>
      </c>
      <c r="AE155" s="305" t="s">
        <v>7060</v>
      </c>
      <c r="AF155" s="305" t="s">
        <v>9266</v>
      </c>
      <c r="AG155" s="35" t="s">
        <v>7040</v>
      </c>
      <c r="AH155" s="29" t="s">
        <v>7041</v>
      </c>
    </row>
    <row r="156" spans="1:34" ht="15" customHeight="1" x14ac:dyDescent="0.2">
      <c r="A156" s="257">
        <v>115</v>
      </c>
      <c r="B156" s="257">
        <v>115</v>
      </c>
      <c r="C156" s="258" t="s">
        <v>117</v>
      </c>
      <c r="D156" s="257">
        <v>10033</v>
      </c>
      <c r="E156" s="258" t="s">
        <v>118</v>
      </c>
      <c r="F156" s="25">
        <v>2017</v>
      </c>
      <c r="G156" s="232">
        <v>42999.410416666666</v>
      </c>
      <c r="H156" s="233">
        <v>42999.410416666666</v>
      </c>
      <c r="I156" s="412" t="s">
        <v>36</v>
      </c>
      <c r="J156" s="412" t="s">
        <v>36</v>
      </c>
      <c r="K156" s="412"/>
      <c r="L156" s="235">
        <f>N156-G156</f>
        <v>0.26805555555620231</v>
      </c>
      <c r="M156" s="236">
        <v>386</v>
      </c>
      <c r="N156" s="232">
        <v>42999.678472222222</v>
      </c>
      <c r="O156" s="233">
        <v>42999.678472222222</v>
      </c>
      <c r="P156" s="237" t="s">
        <v>37</v>
      </c>
      <c r="Q156" s="35" t="s">
        <v>52</v>
      </c>
      <c r="R156" s="35" t="s">
        <v>302</v>
      </c>
      <c r="S156" s="35" t="s">
        <v>68</v>
      </c>
      <c r="T156" s="167" t="s">
        <v>9555</v>
      </c>
      <c r="U156" s="196">
        <v>113268086</v>
      </c>
      <c r="V156" s="240" t="s">
        <v>1336</v>
      </c>
      <c r="W156" s="167" t="s">
        <v>9556</v>
      </c>
      <c r="X156" s="241">
        <v>0</v>
      </c>
      <c r="Y156" s="241">
        <v>0</v>
      </c>
      <c r="Z156" s="241">
        <v>0</v>
      </c>
      <c r="AA156" s="266"/>
      <c r="AB156" s="266"/>
      <c r="AC156" s="266"/>
      <c r="AD156" s="304">
        <v>5517212</v>
      </c>
      <c r="AE156" s="333" t="s">
        <v>1270</v>
      </c>
      <c r="AF156" s="333" t="s">
        <v>1270</v>
      </c>
      <c r="AG156" s="167" t="s">
        <v>7066</v>
      </c>
      <c r="AH156" s="29" t="s">
        <v>7067</v>
      </c>
    </row>
    <row r="157" spans="1:34" ht="15" customHeight="1" x14ac:dyDescent="0.2">
      <c r="A157" s="257">
        <v>115</v>
      </c>
      <c r="B157" s="257">
        <v>115</v>
      </c>
      <c r="C157" s="258" t="s">
        <v>117</v>
      </c>
      <c r="D157" s="257">
        <v>10033</v>
      </c>
      <c r="E157" s="258" t="s">
        <v>118</v>
      </c>
      <c r="F157" s="25">
        <v>2018</v>
      </c>
      <c r="G157" s="284">
        <v>43408.255555555559</v>
      </c>
      <c r="H157" s="234">
        <v>43408.255555555559</v>
      </c>
      <c r="I157" s="412" t="s">
        <v>36</v>
      </c>
      <c r="J157" s="412" t="s">
        <v>36</v>
      </c>
      <c r="K157" s="412" t="s">
        <v>36</v>
      </c>
      <c r="L157" s="235">
        <f>N157-G157</f>
        <v>6.9444443943211809E-4</v>
      </c>
      <c r="M157" s="236">
        <v>1</v>
      </c>
      <c r="N157" s="284">
        <v>43408.256249999999</v>
      </c>
      <c r="O157" s="234">
        <v>43408.256249999999</v>
      </c>
      <c r="P157" s="237" t="s">
        <v>37</v>
      </c>
      <c r="Q157" s="162" t="s">
        <v>1285</v>
      </c>
      <c r="R157" s="167" t="s">
        <v>10231</v>
      </c>
      <c r="S157" s="163" t="s">
        <v>101</v>
      </c>
      <c r="T157" s="167" t="s">
        <v>12251</v>
      </c>
      <c r="U157" s="416" t="s">
        <v>40</v>
      </c>
      <c r="V157" s="240" t="s">
        <v>1336</v>
      </c>
      <c r="W157" s="167" t="s">
        <v>12252</v>
      </c>
      <c r="X157" s="255">
        <v>14821</v>
      </c>
      <c r="Y157" s="241">
        <v>0</v>
      </c>
      <c r="Z157" s="241">
        <v>0</v>
      </c>
      <c r="AA157" s="266"/>
      <c r="AB157" s="266"/>
      <c r="AC157" s="266"/>
      <c r="AD157" s="241">
        <v>5517212</v>
      </c>
      <c r="AE157" s="461" t="s">
        <v>7182</v>
      </c>
      <c r="AF157" s="468" t="s">
        <v>7186</v>
      </c>
      <c r="AG157" s="163" t="s">
        <v>7040</v>
      </c>
      <c r="AH157" s="277" t="s">
        <v>7041</v>
      </c>
    </row>
    <row r="158" spans="1:34" ht="15" customHeight="1" x14ac:dyDescent="0.2">
      <c r="A158" s="521">
        <v>115</v>
      </c>
      <c r="B158" s="521">
        <v>115</v>
      </c>
      <c r="C158" s="522" t="s">
        <v>117</v>
      </c>
      <c r="D158" s="521">
        <v>10033</v>
      </c>
      <c r="E158" s="522" t="s">
        <v>118</v>
      </c>
      <c r="F158" s="25">
        <v>2019</v>
      </c>
      <c r="G158" s="232">
        <v>43500.570833333331</v>
      </c>
      <c r="H158" s="233">
        <v>43500.570833333331</v>
      </c>
      <c r="I158" s="417" t="s">
        <v>7042</v>
      </c>
      <c r="J158" s="412" t="s">
        <v>36</v>
      </c>
      <c r="K158" s="412" t="s">
        <v>36</v>
      </c>
      <c r="L158" s="235">
        <f>N158-G158</f>
        <v>6.944444467080757E-4</v>
      </c>
      <c r="M158" s="236">
        <v>1</v>
      </c>
      <c r="N158" s="232">
        <v>43500.571527777778</v>
      </c>
      <c r="O158" s="233">
        <v>43500.571527777778</v>
      </c>
      <c r="P158" s="237" t="s">
        <v>37</v>
      </c>
      <c r="Q158" s="359" t="s">
        <v>213</v>
      </c>
      <c r="R158" s="35" t="s">
        <v>10774</v>
      </c>
      <c r="S158" s="238" t="s">
        <v>40</v>
      </c>
      <c r="T158" s="167" t="s">
        <v>13025</v>
      </c>
      <c r="U158" s="416" t="s">
        <v>40</v>
      </c>
      <c r="V158" s="240" t="s">
        <v>788</v>
      </c>
      <c r="W158" s="167" t="s">
        <v>13026</v>
      </c>
      <c r="X158" s="164">
        <v>14730</v>
      </c>
      <c r="Y158" s="241">
        <v>0</v>
      </c>
      <c r="Z158" s="241">
        <v>0</v>
      </c>
      <c r="AA158" s="264">
        <f>Y158/AD158</f>
        <v>0</v>
      </c>
      <c r="AB158" s="265">
        <f>Z158/AD158</f>
        <v>0</v>
      </c>
      <c r="AC158" s="255">
        <v>0</v>
      </c>
      <c r="AD158" s="255">
        <v>5548929</v>
      </c>
      <c r="AE158" s="239" t="s">
        <v>7083</v>
      </c>
      <c r="AF158" s="229" t="s">
        <v>13027</v>
      </c>
      <c r="AG158" s="239" t="s">
        <v>7040</v>
      </c>
      <c r="AH158" s="57" t="s">
        <v>7041</v>
      </c>
    </row>
    <row r="159" spans="1:34" ht="15" customHeight="1" x14ac:dyDescent="0.2">
      <c r="A159" s="521">
        <v>115</v>
      </c>
      <c r="B159" s="521">
        <v>115</v>
      </c>
      <c r="C159" s="522" t="s">
        <v>117</v>
      </c>
      <c r="D159" s="521">
        <v>10033</v>
      </c>
      <c r="E159" s="522" t="s">
        <v>118</v>
      </c>
      <c r="F159" s="25">
        <v>2019</v>
      </c>
      <c r="G159" s="573">
        <v>43547.456250000003</v>
      </c>
      <c r="H159" s="574">
        <v>43547.456250000003</v>
      </c>
      <c r="I159" s="572" t="s">
        <v>36</v>
      </c>
      <c r="J159" s="572" t="s">
        <v>36</v>
      </c>
      <c r="K159" s="572" t="s">
        <v>36</v>
      </c>
      <c r="L159" s="235">
        <f>N159-G159</f>
        <v>2.7777777722803876E-3</v>
      </c>
      <c r="M159" s="236">
        <v>4</v>
      </c>
      <c r="N159" s="573">
        <v>43547.459027777775</v>
      </c>
      <c r="O159" s="574">
        <v>43547.459027777775</v>
      </c>
      <c r="P159" s="237" t="s">
        <v>37</v>
      </c>
      <c r="Q159" s="162" t="s">
        <v>1285</v>
      </c>
      <c r="R159" s="167" t="s">
        <v>10326</v>
      </c>
      <c r="S159" s="238" t="s">
        <v>717</v>
      </c>
      <c r="T159" s="167" t="s">
        <v>13637</v>
      </c>
      <c r="U159" s="459" t="s">
        <v>40</v>
      </c>
      <c r="V159" s="240" t="s">
        <v>1336</v>
      </c>
      <c r="W159" s="167" t="s">
        <v>13638</v>
      </c>
      <c r="X159" s="536">
        <v>0</v>
      </c>
      <c r="Y159" s="255">
        <v>0</v>
      </c>
      <c r="Z159" s="255">
        <v>0</v>
      </c>
      <c r="AA159" s="264">
        <f>Y159/AD159</f>
        <v>0</v>
      </c>
      <c r="AB159" s="265">
        <f>Z159/AD159</f>
        <v>0</v>
      </c>
      <c r="AC159" s="255">
        <v>0</v>
      </c>
      <c r="AD159" s="255">
        <v>5548929</v>
      </c>
      <c r="AE159" s="240" t="s">
        <v>7049</v>
      </c>
      <c r="AF159" s="527" t="s">
        <v>13639</v>
      </c>
      <c r="AG159" s="240" t="s">
        <v>7040</v>
      </c>
      <c r="AH159" s="525" t="s">
        <v>7041</v>
      </c>
    </row>
    <row r="160" spans="1:34" ht="15" customHeight="1" x14ac:dyDescent="0.2">
      <c r="A160" s="521">
        <v>115</v>
      </c>
      <c r="B160" s="521">
        <v>115</v>
      </c>
      <c r="C160" s="522" t="s">
        <v>117</v>
      </c>
      <c r="D160" s="521">
        <v>10033</v>
      </c>
      <c r="E160" s="522" t="s">
        <v>118</v>
      </c>
      <c r="F160" s="25">
        <v>2019</v>
      </c>
      <c r="G160" s="573">
        <v>43573.276388888888</v>
      </c>
      <c r="H160" s="574">
        <v>43573.276388888888</v>
      </c>
      <c r="I160" s="572" t="s">
        <v>36</v>
      </c>
      <c r="J160" s="572" t="s">
        <v>36</v>
      </c>
      <c r="K160" s="572" t="s">
        <v>36</v>
      </c>
      <c r="L160" s="235">
        <f>N160-G160</f>
        <v>6.944444467080757E-4</v>
      </c>
      <c r="M160" s="236">
        <v>1</v>
      </c>
      <c r="N160" s="573">
        <v>43573.277083333334</v>
      </c>
      <c r="O160" s="574">
        <v>43573.277083333334</v>
      </c>
      <c r="P160" s="237" t="s">
        <v>37</v>
      </c>
      <c r="Q160" s="162" t="s">
        <v>1285</v>
      </c>
      <c r="R160" s="167" t="s">
        <v>10231</v>
      </c>
      <c r="S160" s="238" t="s">
        <v>101</v>
      </c>
      <c r="T160" s="167" t="s">
        <v>13841</v>
      </c>
      <c r="U160" s="459" t="s">
        <v>40</v>
      </c>
      <c r="V160" s="240" t="s">
        <v>1336</v>
      </c>
      <c r="W160" s="167" t="s">
        <v>13842</v>
      </c>
      <c r="X160" s="536">
        <v>14839</v>
      </c>
      <c r="Y160" s="255">
        <v>0</v>
      </c>
      <c r="Z160" s="255">
        <v>0</v>
      </c>
      <c r="AA160" s="264">
        <f>Y160/AD160</f>
        <v>0</v>
      </c>
      <c r="AB160" s="265">
        <f>Z160/AD160</f>
        <v>0</v>
      </c>
      <c r="AC160" s="255">
        <v>0</v>
      </c>
      <c r="AD160" s="255">
        <v>5548929</v>
      </c>
      <c r="AE160" s="240" t="s">
        <v>7102</v>
      </c>
      <c r="AF160" s="527" t="s">
        <v>11362</v>
      </c>
      <c r="AG160" s="240" t="s">
        <v>7040</v>
      </c>
      <c r="AH160" s="525" t="s">
        <v>7041</v>
      </c>
    </row>
    <row r="161" spans="1:34" ht="15" customHeight="1" x14ac:dyDescent="0.2">
      <c r="A161" s="58">
        <v>115</v>
      </c>
      <c r="B161" s="58">
        <v>115</v>
      </c>
      <c r="C161" s="76" t="s">
        <v>1475</v>
      </c>
      <c r="D161" s="23">
        <v>10034</v>
      </c>
      <c r="E161" s="60" t="s">
        <v>1476</v>
      </c>
      <c r="F161" s="25">
        <v>2014</v>
      </c>
      <c r="G161" s="61">
        <v>41809.945833333331</v>
      </c>
      <c r="H161" s="62">
        <v>41809.945833333331</v>
      </c>
      <c r="I161" s="625" t="s">
        <v>36</v>
      </c>
      <c r="J161" s="625" t="s">
        <v>36</v>
      </c>
      <c r="K161" s="625"/>
      <c r="L161" s="64">
        <f>N161-G161</f>
        <v>4.5486111111094942</v>
      </c>
      <c r="M161" s="65">
        <v>6550</v>
      </c>
      <c r="N161" s="61">
        <v>41814.494444444441</v>
      </c>
      <c r="O161" s="62">
        <v>41814.494444444441</v>
      </c>
      <c r="P161" s="90" t="s">
        <v>173</v>
      </c>
      <c r="Q161" s="69" t="s">
        <v>155</v>
      </c>
      <c r="R161" s="69" t="s">
        <v>155</v>
      </c>
      <c r="S161" s="87" t="s">
        <v>106</v>
      </c>
      <c r="T161" s="69" t="s">
        <v>2396</v>
      </c>
      <c r="U161" s="416" t="s">
        <v>40</v>
      </c>
      <c r="V161" s="87" t="s">
        <v>190</v>
      </c>
      <c r="W161" s="69" t="s">
        <v>2397</v>
      </c>
      <c r="X161" s="32">
        <v>0</v>
      </c>
      <c r="Y161" s="32">
        <v>0</v>
      </c>
      <c r="Z161" s="83"/>
      <c r="AA161" s="84"/>
      <c r="AB161" s="85"/>
      <c r="AC161" s="83"/>
    </row>
    <row r="162" spans="1:34" ht="15" customHeight="1" x14ac:dyDescent="0.2">
      <c r="A162" s="58">
        <v>115</v>
      </c>
      <c r="B162" s="58">
        <v>115</v>
      </c>
      <c r="C162" s="76" t="s">
        <v>1475</v>
      </c>
      <c r="D162" s="23">
        <v>10034</v>
      </c>
      <c r="E162" s="60" t="s">
        <v>1476</v>
      </c>
      <c r="F162" s="25">
        <v>2014</v>
      </c>
      <c r="G162" s="61">
        <v>41855.085416666669</v>
      </c>
      <c r="H162" s="62">
        <v>41855.085416666669</v>
      </c>
      <c r="I162" s="625" t="s">
        <v>36</v>
      </c>
      <c r="J162" s="625" t="s">
        <v>36</v>
      </c>
      <c r="K162" s="625"/>
      <c r="L162" s="64">
        <f>N162-G162</f>
        <v>7.8472222223354038E-2</v>
      </c>
      <c r="M162" s="65">
        <v>113</v>
      </c>
      <c r="N162" s="61">
        <v>41855.163888888892</v>
      </c>
      <c r="O162" s="62">
        <v>41855.163888888892</v>
      </c>
      <c r="P162" s="66" t="s">
        <v>37</v>
      </c>
      <c r="Q162" s="69" t="s">
        <v>155</v>
      </c>
      <c r="R162" s="69" t="s">
        <v>155</v>
      </c>
      <c r="S162" s="87" t="s">
        <v>106</v>
      </c>
      <c r="T162" s="69" t="s">
        <v>2556</v>
      </c>
      <c r="U162" s="416" t="s">
        <v>40</v>
      </c>
      <c r="V162" s="87" t="s">
        <v>190</v>
      </c>
      <c r="W162" s="69" t="s">
        <v>2555</v>
      </c>
      <c r="X162" s="32">
        <v>0</v>
      </c>
      <c r="Y162" s="32">
        <v>0</v>
      </c>
      <c r="Z162" s="83"/>
      <c r="AA162" s="84"/>
      <c r="AB162" s="85"/>
      <c r="AC162" s="83"/>
    </row>
    <row r="163" spans="1:34" ht="15" customHeight="1" x14ac:dyDescent="0.2">
      <c r="A163" s="105">
        <v>115</v>
      </c>
      <c r="B163" s="105">
        <v>115</v>
      </c>
      <c r="C163" s="76" t="s">
        <v>1475</v>
      </c>
      <c r="D163" s="23">
        <v>10034</v>
      </c>
      <c r="E163" s="60" t="s">
        <v>1476</v>
      </c>
      <c r="F163" s="25">
        <v>2014</v>
      </c>
      <c r="G163" s="61">
        <v>41905.55972222222</v>
      </c>
      <c r="H163" s="62">
        <v>41905.55972222222</v>
      </c>
      <c r="I163" s="625" t="s">
        <v>36</v>
      </c>
      <c r="J163" s="625" t="s">
        <v>36</v>
      </c>
      <c r="K163" s="625"/>
      <c r="L163" s="64">
        <f>N163-G163</f>
        <v>3.3576388888905058</v>
      </c>
      <c r="M163" s="65">
        <v>4835</v>
      </c>
      <c r="N163" s="61">
        <v>41908.917361111111</v>
      </c>
      <c r="O163" s="62">
        <v>41908.917361111111</v>
      </c>
      <c r="P163" s="130" t="s">
        <v>173</v>
      </c>
      <c r="Q163" s="69" t="s">
        <v>52</v>
      </c>
      <c r="R163" s="69" t="s">
        <v>106</v>
      </c>
      <c r="S163" s="87" t="s">
        <v>106</v>
      </c>
      <c r="T163" s="69" t="s">
        <v>2740</v>
      </c>
      <c r="U163" s="416" t="s">
        <v>40</v>
      </c>
      <c r="V163" s="87" t="s">
        <v>190</v>
      </c>
      <c r="W163" s="69" t="s">
        <v>2741</v>
      </c>
      <c r="X163" s="32">
        <v>0</v>
      </c>
      <c r="Y163" s="32">
        <v>0</v>
      </c>
      <c r="Z163" s="83"/>
      <c r="AA163" s="84"/>
      <c r="AB163" s="85"/>
      <c r="AC163" s="83"/>
    </row>
    <row r="164" spans="1:34" ht="15" customHeight="1" x14ac:dyDescent="0.2">
      <c r="A164" s="257">
        <v>115</v>
      </c>
      <c r="B164" s="257">
        <v>115</v>
      </c>
      <c r="C164" s="258" t="s">
        <v>1475</v>
      </c>
      <c r="D164" s="257">
        <v>10034</v>
      </c>
      <c r="E164" s="258" t="s">
        <v>1476</v>
      </c>
      <c r="F164" s="25">
        <v>2016</v>
      </c>
      <c r="G164" s="284">
        <v>42711.543055555558</v>
      </c>
      <c r="H164" s="234">
        <v>42711.543055555558</v>
      </c>
      <c r="I164" s="412" t="s">
        <v>36</v>
      </c>
      <c r="J164" s="412" t="s">
        <v>36</v>
      </c>
      <c r="K164" s="412"/>
      <c r="L164" s="235">
        <f>N164-G164</f>
        <v>6.9444443943211809E-4</v>
      </c>
      <c r="M164" s="236">
        <v>1</v>
      </c>
      <c r="N164" s="284">
        <v>42711.543749999997</v>
      </c>
      <c r="O164" s="234">
        <v>42711.543749999997</v>
      </c>
      <c r="P164" s="237" t="s">
        <v>37</v>
      </c>
      <c r="Q164" s="35" t="s">
        <v>48</v>
      </c>
      <c r="R164" s="35" t="s">
        <v>49</v>
      </c>
      <c r="S164" s="35" t="s">
        <v>40</v>
      </c>
      <c r="T164" s="35" t="s">
        <v>6946</v>
      </c>
      <c r="U164" s="282" t="s">
        <v>40</v>
      </c>
      <c r="V164" s="240" t="s">
        <v>190</v>
      </c>
      <c r="W164" s="35" t="s">
        <v>6947</v>
      </c>
      <c r="X164" s="177">
        <v>0</v>
      </c>
      <c r="Y164" s="55">
        <v>0</v>
      </c>
      <c r="Z164" s="55">
        <v>0</v>
      </c>
      <c r="AA164" s="168"/>
      <c r="AB164" s="168"/>
      <c r="AC164" s="168"/>
    </row>
    <row r="165" spans="1:34" ht="15" customHeight="1" x14ac:dyDescent="0.2">
      <c r="A165" s="257">
        <v>115</v>
      </c>
      <c r="B165" s="257">
        <v>115</v>
      </c>
      <c r="C165" s="258" t="s">
        <v>1475</v>
      </c>
      <c r="D165" s="257">
        <v>10034</v>
      </c>
      <c r="E165" s="258" t="s">
        <v>1476</v>
      </c>
      <c r="F165" s="25">
        <v>2017</v>
      </c>
      <c r="G165" s="232">
        <v>43058.387499999997</v>
      </c>
      <c r="H165" s="233">
        <v>43058.387499999997</v>
      </c>
      <c r="I165" s="412" t="s">
        <v>36</v>
      </c>
      <c r="J165" s="412" t="s">
        <v>36</v>
      </c>
      <c r="K165" s="412"/>
      <c r="L165" s="235">
        <f>N165-G165</f>
        <v>6.944444467080757E-4</v>
      </c>
      <c r="M165" s="236">
        <v>1</v>
      </c>
      <c r="N165" s="232">
        <v>43058.388194444444</v>
      </c>
      <c r="O165" s="233">
        <v>43058.388194444444</v>
      </c>
      <c r="P165" s="237" t="s">
        <v>37</v>
      </c>
      <c r="Q165" s="167" t="s">
        <v>48</v>
      </c>
      <c r="R165" s="167" t="s">
        <v>49</v>
      </c>
      <c r="S165" s="35" t="s">
        <v>40</v>
      </c>
      <c r="T165" s="167" t="s">
        <v>10017</v>
      </c>
      <c r="U165" s="332" t="s">
        <v>40</v>
      </c>
      <c r="V165" s="240" t="s">
        <v>190</v>
      </c>
      <c r="W165" s="167" t="s">
        <v>10018</v>
      </c>
      <c r="X165" s="255">
        <v>0</v>
      </c>
      <c r="Y165" s="241">
        <v>0</v>
      </c>
      <c r="Z165" s="241">
        <v>0</v>
      </c>
      <c r="AA165" s="266"/>
      <c r="AB165" s="266"/>
      <c r="AC165" s="266"/>
      <c r="AD165" s="304">
        <v>5517212</v>
      </c>
      <c r="AE165" s="333" t="s">
        <v>7063</v>
      </c>
      <c r="AF165" s="383" t="s">
        <v>10019</v>
      </c>
      <c r="AG165" s="167" t="s">
        <v>7040</v>
      </c>
      <c r="AH165" s="29" t="s">
        <v>7041</v>
      </c>
    </row>
    <row r="166" spans="1:34" ht="15" customHeight="1" x14ac:dyDescent="0.2">
      <c r="A166" s="257">
        <v>115</v>
      </c>
      <c r="B166" s="257">
        <v>115</v>
      </c>
      <c r="C166" s="258" t="s">
        <v>1304</v>
      </c>
      <c r="D166" s="257">
        <v>10037</v>
      </c>
      <c r="E166" s="258" t="s">
        <v>1305</v>
      </c>
      <c r="F166" s="25">
        <v>2016</v>
      </c>
      <c r="G166" s="284">
        <v>42602.563194444447</v>
      </c>
      <c r="H166" s="234">
        <v>42602.563194444447</v>
      </c>
      <c r="I166" s="412" t="s">
        <v>36</v>
      </c>
      <c r="J166" s="412" t="s">
        <v>36</v>
      </c>
      <c r="K166" s="412"/>
      <c r="L166" s="235">
        <f>N166-G166</f>
        <v>6.9444443943211809E-4</v>
      </c>
      <c r="M166" s="236">
        <v>1</v>
      </c>
      <c r="N166" s="284">
        <v>42602.563888888886</v>
      </c>
      <c r="O166" s="234">
        <v>42602.563888888886</v>
      </c>
      <c r="P166" s="237" t="s">
        <v>37</v>
      </c>
      <c r="Q166" s="238" t="s">
        <v>382</v>
      </c>
      <c r="R166" s="238" t="s">
        <v>383</v>
      </c>
      <c r="S166" s="35" t="s">
        <v>40</v>
      </c>
      <c r="T166" s="35" t="s">
        <v>6483</v>
      </c>
      <c r="U166" s="282" t="s">
        <v>40</v>
      </c>
      <c r="V166" s="240" t="s">
        <v>190</v>
      </c>
      <c r="W166" s="35" t="s">
        <v>6484</v>
      </c>
      <c r="X166" s="177">
        <v>0</v>
      </c>
      <c r="Y166" s="55">
        <v>0</v>
      </c>
      <c r="Z166" s="55">
        <v>0</v>
      </c>
      <c r="AA166" s="35"/>
      <c r="AB166" s="35"/>
      <c r="AC166" s="241"/>
    </row>
    <row r="167" spans="1:34" ht="15" customHeight="1" x14ac:dyDescent="0.2">
      <c r="A167" s="257">
        <v>115</v>
      </c>
      <c r="B167" s="257">
        <v>115</v>
      </c>
      <c r="C167" s="258" t="s">
        <v>1304</v>
      </c>
      <c r="D167" s="257">
        <v>10037</v>
      </c>
      <c r="E167" s="258" t="s">
        <v>1305</v>
      </c>
      <c r="F167" s="25">
        <v>2018</v>
      </c>
      <c r="G167" s="284">
        <v>43425.365277777775</v>
      </c>
      <c r="H167" s="234">
        <v>43425.365277777775</v>
      </c>
      <c r="I167" s="417" t="s">
        <v>7042</v>
      </c>
      <c r="J167" s="412" t="s">
        <v>36</v>
      </c>
      <c r="K167" s="412" t="s">
        <v>36</v>
      </c>
      <c r="L167" s="235">
        <f>N167-G167</f>
        <v>8.2638888889050577E-2</v>
      </c>
      <c r="M167" s="236">
        <v>119</v>
      </c>
      <c r="N167" s="284">
        <v>43425.447916666664</v>
      </c>
      <c r="O167" s="234">
        <v>43425.447916666664</v>
      </c>
      <c r="P167" s="237" t="s">
        <v>37</v>
      </c>
      <c r="Q167" s="162" t="s">
        <v>1285</v>
      </c>
      <c r="R167" s="167" t="s">
        <v>10447</v>
      </c>
      <c r="S167" s="163" t="s">
        <v>106</v>
      </c>
      <c r="T167" s="167" t="s">
        <v>12367</v>
      </c>
      <c r="U167" s="376">
        <v>115404990</v>
      </c>
      <c r="V167" s="240" t="s">
        <v>190</v>
      </c>
      <c r="W167" s="167" t="s">
        <v>12368</v>
      </c>
      <c r="X167" s="255">
        <v>13012</v>
      </c>
      <c r="Y167" s="255">
        <v>13012</v>
      </c>
      <c r="Z167" s="255">
        <v>1309661</v>
      </c>
      <c r="AA167" s="264">
        <f>Y167/AD167</f>
        <v>2.35843755868E-3</v>
      </c>
      <c r="AB167" s="265">
        <f>Z167/AD167</f>
        <v>0.2373773202842305</v>
      </c>
      <c r="AC167" s="255">
        <f>Z167/Y167</f>
        <v>100.65024592683676</v>
      </c>
      <c r="AD167" s="241">
        <v>5517212</v>
      </c>
      <c r="AE167" s="461" t="s">
        <v>1270</v>
      </c>
      <c r="AF167" s="462" t="s">
        <v>1270</v>
      </c>
      <c r="AG167" s="163" t="s">
        <v>7040</v>
      </c>
      <c r="AH167" s="277" t="s">
        <v>7303</v>
      </c>
    </row>
    <row r="168" spans="1:34" ht="15" customHeight="1" x14ac:dyDescent="0.2">
      <c r="A168" s="257">
        <v>115</v>
      </c>
      <c r="B168" s="257">
        <v>115</v>
      </c>
      <c r="C168" s="258" t="s">
        <v>1304</v>
      </c>
      <c r="D168" s="257">
        <v>10037</v>
      </c>
      <c r="E168" s="258" t="s">
        <v>1305</v>
      </c>
      <c r="F168" s="25">
        <v>2018</v>
      </c>
      <c r="G168" s="232">
        <v>43463.372916666667</v>
      </c>
      <c r="H168" s="233">
        <v>43463.372916666667</v>
      </c>
      <c r="I168" s="412" t="s">
        <v>36</v>
      </c>
      <c r="J168" s="412" t="s">
        <v>36</v>
      </c>
      <c r="K168" s="412" t="s">
        <v>36</v>
      </c>
      <c r="L168" s="235">
        <f>N168-G168</f>
        <v>5.2083333335758653E-2</v>
      </c>
      <c r="M168" s="236">
        <v>75</v>
      </c>
      <c r="N168" s="232">
        <v>43463.425000000003</v>
      </c>
      <c r="O168" s="233">
        <v>43463.425000000003</v>
      </c>
      <c r="P168" s="237" t="s">
        <v>37</v>
      </c>
      <c r="Q168" s="238" t="s">
        <v>1246</v>
      </c>
      <c r="R168" s="35" t="s">
        <v>10189</v>
      </c>
      <c r="S168" s="277" t="s">
        <v>106</v>
      </c>
      <c r="T168" s="167" t="s">
        <v>12653</v>
      </c>
      <c r="U168" s="293">
        <v>115611144</v>
      </c>
      <c r="V168" s="240" t="s">
        <v>190</v>
      </c>
      <c r="W168" s="167" t="s">
        <v>12654</v>
      </c>
      <c r="X168" s="255">
        <v>0</v>
      </c>
      <c r="Y168" s="241">
        <v>0</v>
      </c>
      <c r="Z168" s="241">
        <v>0</v>
      </c>
      <c r="AA168" s="266"/>
      <c r="AB168" s="266"/>
      <c r="AC168" s="266"/>
      <c r="AD168" s="241">
        <v>5517212</v>
      </c>
      <c r="AE168" s="35" t="s">
        <v>1270</v>
      </c>
      <c r="AF168" s="153" t="s">
        <v>1270</v>
      </c>
      <c r="AG168" s="277" t="s">
        <v>7040</v>
      </c>
      <c r="AH168" s="277" t="s">
        <v>7173</v>
      </c>
    </row>
    <row r="169" spans="1:34" ht="15" customHeight="1" x14ac:dyDescent="0.2">
      <c r="A169" s="175">
        <v>115</v>
      </c>
      <c r="B169" s="175">
        <v>115</v>
      </c>
      <c r="C169" s="24" t="s">
        <v>1006</v>
      </c>
      <c r="D169" s="175">
        <v>10038</v>
      </c>
      <c r="E169" s="43" t="s">
        <v>1007</v>
      </c>
      <c r="F169" s="25">
        <v>2015</v>
      </c>
      <c r="G169" s="156">
        <v>42356.636111111111</v>
      </c>
      <c r="H169" s="157">
        <v>42356.636111111111</v>
      </c>
      <c r="I169" s="620" t="s">
        <v>36</v>
      </c>
      <c r="J169" s="620" t="s">
        <v>36</v>
      </c>
      <c r="K169" s="620"/>
      <c r="L169" s="159">
        <f>N169-G169</f>
        <v>6.944444467080757E-4</v>
      </c>
      <c r="M169" s="160">
        <v>1</v>
      </c>
      <c r="N169" s="156">
        <v>42356.636805555558</v>
      </c>
      <c r="O169" s="157">
        <v>42356.636805555558</v>
      </c>
      <c r="P169" s="161" t="s">
        <v>37</v>
      </c>
      <c r="Q169" s="162" t="s">
        <v>48</v>
      </c>
      <c r="R169" s="162" t="s">
        <v>49</v>
      </c>
      <c r="S169" s="35" t="s">
        <v>40</v>
      </c>
      <c r="T169" s="35" t="s">
        <v>5363</v>
      </c>
      <c r="U169" s="303" t="s">
        <v>40</v>
      </c>
      <c r="V169" s="167" t="s">
        <v>190</v>
      </c>
      <c r="W169" s="35" t="s">
        <v>5364</v>
      </c>
      <c r="X169" s="55">
        <v>0</v>
      </c>
      <c r="Y169" s="168"/>
      <c r="Z169" s="168"/>
      <c r="AA169" s="168"/>
      <c r="AB169" s="168"/>
      <c r="AC169" s="168"/>
    </row>
    <row r="170" spans="1:34" ht="15" customHeight="1" x14ac:dyDescent="0.2">
      <c r="A170" s="257">
        <v>115</v>
      </c>
      <c r="B170" s="257">
        <v>115</v>
      </c>
      <c r="C170" s="258" t="s">
        <v>1006</v>
      </c>
      <c r="D170" s="257">
        <v>10038</v>
      </c>
      <c r="E170" s="258" t="s">
        <v>1007</v>
      </c>
      <c r="F170" s="25">
        <v>2017</v>
      </c>
      <c r="G170" s="232">
        <v>42963.40625</v>
      </c>
      <c r="H170" s="233">
        <v>42963.40625</v>
      </c>
      <c r="I170" s="412" t="s">
        <v>36</v>
      </c>
      <c r="J170" s="412" t="s">
        <v>36</v>
      </c>
      <c r="K170" s="412"/>
      <c r="L170" s="235">
        <f>N170-G170</f>
        <v>6.944444467080757E-4</v>
      </c>
      <c r="M170" s="236">
        <v>1</v>
      </c>
      <c r="N170" s="232">
        <v>42963.406944444447</v>
      </c>
      <c r="O170" s="233">
        <v>42963.406944444447</v>
      </c>
      <c r="P170" s="237" t="s">
        <v>37</v>
      </c>
      <c r="Q170" s="35" t="s">
        <v>145</v>
      </c>
      <c r="R170" s="35" t="s">
        <v>146</v>
      </c>
      <c r="S170" s="35" t="s">
        <v>40</v>
      </c>
      <c r="T170" s="167" t="s">
        <v>9211</v>
      </c>
      <c r="U170" s="303" t="s">
        <v>40</v>
      </c>
      <c r="V170" s="240" t="s">
        <v>190</v>
      </c>
      <c r="W170" s="167" t="s">
        <v>9212</v>
      </c>
      <c r="X170" s="241">
        <v>1</v>
      </c>
      <c r="Y170" s="241">
        <v>0</v>
      </c>
      <c r="Z170" s="241">
        <v>0</v>
      </c>
      <c r="AA170" s="266"/>
      <c r="AB170" s="266"/>
      <c r="AC170" s="266"/>
      <c r="AD170" s="304">
        <v>5517212</v>
      </c>
      <c r="AE170" s="305" t="s">
        <v>7060</v>
      </c>
      <c r="AF170" s="305" t="s">
        <v>9213</v>
      </c>
      <c r="AG170" s="35" t="s">
        <v>7040</v>
      </c>
      <c r="AH170" s="29" t="s">
        <v>7041</v>
      </c>
    </row>
    <row r="171" spans="1:34" ht="15" customHeight="1" x14ac:dyDescent="0.2">
      <c r="A171" s="521">
        <v>115</v>
      </c>
      <c r="B171" s="521">
        <v>115</v>
      </c>
      <c r="C171" s="522" t="s">
        <v>1006</v>
      </c>
      <c r="D171" s="521">
        <v>10038</v>
      </c>
      <c r="E171" s="522" t="s">
        <v>1007</v>
      </c>
      <c r="F171" s="25">
        <v>2019</v>
      </c>
      <c r="G171" s="573">
        <v>43572.241666666669</v>
      </c>
      <c r="H171" s="574">
        <v>43572.241666666669</v>
      </c>
      <c r="I171" s="572" t="s">
        <v>36</v>
      </c>
      <c r="J171" s="572" t="s">
        <v>36</v>
      </c>
      <c r="K171" s="572" t="s">
        <v>36</v>
      </c>
      <c r="L171" s="235">
        <f>N171-G171</f>
        <v>6.9444443943211809E-4</v>
      </c>
      <c r="M171" s="236">
        <v>1</v>
      </c>
      <c r="N171" s="573">
        <v>43572.242361111108</v>
      </c>
      <c r="O171" s="574">
        <v>43572.242361111108</v>
      </c>
      <c r="P171" s="237" t="s">
        <v>37</v>
      </c>
      <c r="Q171" s="162" t="s">
        <v>145</v>
      </c>
      <c r="R171" s="167" t="s">
        <v>10207</v>
      </c>
      <c r="S171" s="238" t="s">
        <v>40</v>
      </c>
      <c r="T171" s="167" t="s">
        <v>13837</v>
      </c>
      <c r="U171" s="459" t="s">
        <v>40</v>
      </c>
      <c r="V171" s="240" t="s">
        <v>190</v>
      </c>
      <c r="W171" s="167" t="s">
        <v>13838</v>
      </c>
      <c r="X171" s="536">
        <v>0</v>
      </c>
      <c r="Y171" s="255">
        <v>0</v>
      </c>
      <c r="Z171" s="255">
        <v>0</v>
      </c>
      <c r="AA171" s="264">
        <f>Y171/AD171</f>
        <v>0</v>
      </c>
      <c r="AB171" s="265">
        <f>Z171/AD171</f>
        <v>0</v>
      </c>
      <c r="AC171" s="255">
        <v>0</v>
      </c>
      <c r="AD171" s="255">
        <v>5548929</v>
      </c>
      <c r="AE171" s="240" t="s">
        <v>7063</v>
      </c>
      <c r="AF171" s="527" t="s">
        <v>9307</v>
      </c>
      <c r="AG171" s="240" t="s">
        <v>7040</v>
      </c>
      <c r="AH171" s="525" t="s">
        <v>7041</v>
      </c>
    </row>
    <row r="172" spans="1:34" ht="15" customHeight="1" x14ac:dyDescent="0.2">
      <c r="A172" s="521">
        <v>115</v>
      </c>
      <c r="B172" s="521">
        <v>115</v>
      </c>
      <c r="C172" s="522" t="s">
        <v>1006</v>
      </c>
      <c r="D172" s="521">
        <v>10038</v>
      </c>
      <c r="E172" s="522" t="s">
        <v>1007</v>
      </c>
      <c r="F172" s="25">
        <v>2019</v>
      </c>
      <c r="G172" s="573">
        <v>43607.45416666667</v>
      </c>
      <c r="H172" s="574">
        <v>43607.45416666667</v>
      </c>
      <c r="I172" s="572" t="s">
        <v>36</v>
      </c>
      <c r="J172" s="572" t="s">
        <v>36</v>
      </c>
      <c r="K172" s="572" t="s">
        <v>36</v>
      </c>
      <c r="L172" s="235">
        <f>N172-G172</f>
        <v>6.9444443943211809E-4</v>
      </c>
      <c r="M172" s="236">
        <v>1</v>
      </c>
      <c r="N172" s="573">
        <v>43607.454861111109</v>
      </c>
      <c r="O172" s="574">
        <v>43607.454861111109</v>
      </c>
      <c r="P172" s="237" t="s">
        <v>37</v>
      </c>
      <c r="Q172" s="359" t="s">
        <v>43</v>
      </c>
      <c r="R172" s="35" t="s">
        <v>10739</v>
      </c>
      <c r="S172" s="277" t="s">
        <v>106</v>
      </c>
      <c r="T172" s="167" t="s">
        <v>14144</v>
      </c>
      <c r="U172" s="192" t="s">
        <v>40</v>
      </c>
      <c r="V172" s="49" t="s">
        <v>190</v>
      </c>
      <c r="W172" s="167" t="s">
        <v>14145</v>
      </c>
      <c r="X172" s="536">
        <v>0</v>
      </c>
      <c r="Y172" s="255">
        <v>0</v>
      </c>
      <c r="Z172" s="255">
        <v>0</v>
      </c>
      <c r="AA172" s="264">
        <f>Y172/AD172</f>
        <v>0</v>
      </c>
      <c r="AB172" s="265">
        <f>Z172/AD172</f>
        <v>0</v>
      </c>
      <c r="AC172" s="255">
        <v>0</v>
      </c>
      <c r="AD172" s="255">
        <v>5548929</v>
      </c>
      <c r="AE172" s="240" t="s">
        <v>1270</v>
      </c>
      <c r="AF172" s="527" t="s">
        <v>1270</v>
      </c>
      <c r="AG172" s="555" t="s">
        <v>7066</v>
      </c>
      <c r="AH172" s="525" t="s">
        <v>12671</v>
      </c>
    </row>
    <row r="173" spans="1:34" ht="15" customHeight="1" x14ac:dyDescent="0.2">
      <c r="A173" s="257">
        <v>115</v>
      </c>
      <c r="B173" s="257">
        <v>115</v>
      </c>
      <c r="C173" s="258" t="s">
        <v>1008</v>
      </c>
      <c r="D173" s="257">
        <v>10039</v>
      </c>
      <c r="E173" s="258" t="s">
        <v>1009</v>
      </c>
      <c r="F173" s="25">
        <v>2017</v>
      </c>
      <c r="G173" s="232">
        <v>42959.519444444442</v>
      </c>
      <c r="H173" s="233">
        <v>42959.519444444442</v>
      </c>
      <c r="I173" s="412" t="s">
        <v>36</v>
      </c>
      <c r="J173" s="412" t="s">
        <v>36</v>
      </c>
      <c r="K173" s="412"/>
      <c r="L173" s="235">
        <f>N173-G173</f>
        <v>9.6527777779556345E-2</v>
      </c>
      <c r="M173" s="236">
        <v>139</v>
      </c>
      <c r="N173" s="232">
        <v>42959.615972222222</v>
      </c>
      <c r="O173" s="233">
        <v>42959.615972222222</v>
      </c>
      <c r="P173" s="328" t="s">
        <v>242</v>
      </c>
      <c r="Q173" s="35" t="s">
        <v>43</v>
      </c>
      <c r="R173" s="35" t="s">
        <v>266</v>
      </c>
      <c r="S173" s="35" t="s">
        <v>45</v>
      </c>
      <c r="T173" s="167" t="s">
        <v>9180</v>
      </c>
      <c r="U173" s="303" t="s">
        <v>40</v>
      </c>
      <c r="V173" s="240" t="s">
        <v>190</v>
      </c>
      <c r="W173" s="167" t="s">
        <v>9181</v>
      </c>
      <c r="X173" s="241">
        <v>0</v>
      </c>
      <c r="Y173" s="241">
        <v>0</v>
      </c>
      <c r="Z173" s="241">
        <v>0</v>
      </c>
      <c r="AA173" s="266"/>
      <c r="AB173" s="266"/>
      <c r="AC173" s="266"/>
      <c r="AD173" s="304">
        <v>5517212</v>
      </c>
      <c r="AE173" s="305" t="s">
        <v>7049</v>
      </c>
      <c r="AF173" s="305" t="s">
        <v>9182</v>
      </c>
      <c r="AG173" s="35" t="s">
        <v>7040</v>
      </c>
      <c r="AH173" s="29" t="s">
        <v>7041</v>
      </c>
    </row>
    <row r="174" spans="1:34" ht="15" customHeight="1" x14ac:dyDescent="0.2">
      <c r="A174" s="257">
        <v>115</v>
      </c>
      <c r="B174" s="257">
        <v>115</v>
      </c>
      <c r="C174" s="258" t="s">
        <v>1418</v>
      </c>
      <c r="D174" s="257">
        <v>10040</v>
      </c>
      <c r="E174" s="258" t="s">
        <v>1419</v>
      </c>
      <c r="F174" s="25">
        <v>2018</v>
      </c>
      <c r="G174" s="284">
        <v>43374.420138888891</v>
      </c>
      <c r="H174" s="234">
        <v>43374.420138888891</v>
      </c>
      <c r="I174" s="412" t="s">
        <v>36</v>
      </c>
      <c r="J174" s="412" t="s">
        <v>36</v>
      </c>
      <c r="K174" s="412" t="s">
        <v>36</v>
      </c>
      <c r="L174" s="235">
        <f>N174-G174</f>
        <v>0.47083333333284827</v>
      </c>
      <c r="M174" s="236">
        <v>678</v>
      </c>
      <c r="N174" s="284">
        <v>43374.890972222223</v>
      </c>
      <c r="O174" s="234">
        <v>43374.890972222223</v>
      </c>
      <c r="P174" s="237" t="s">
        <v>37</v>
      </c>
      <c r="Q174" s="162" t="s">
        <v>43</v>
      </c>
      <c r="R174" s="167" t="s">
        <v>10739</v>
      </c>
      <c r="S174" s="163" t="s">
        <v>101</v>
      </c>
      <c r="T174" s="167" t="s">
        <v>11998</v>
      </c>
      <c r="U174" s="416" t="s">
        <v>40</v>
      </c>
      <c r="V174" s="240" t="s">
        <v>190</v>
      </c>
      <c r="W174" s="167" t="s">
        <v>11999</v>
      </c>
      <c r="X174" s="255">
        <v>0</v>
      </c>
      <c r="Y174" s="241">
        <v>0</v>
      </c>
      <c r="Z174" s="241">
        <v>0</v>
      </c>
      <c r="AA174" s="266"/>
      <c r="AB174" s="266"/>
      <c r="AC174" s="266"/>
      <c r="AD174" s="241">
        <v>5517212</v>
      </c>
      <c r="AE174" s="359" t="s">
        <v>1270</v>
      </c>
      <c r="AF174" s="358" t="s">
        <v>1270</v>
      </c>
      <c r="AG174" s="35" t="s">
        <v>7066</v>
      </c>
      <c r="AH174" s="35" t="s">
        <v>7067</v>
      </c>
    </row>
    <row r="175" spans="1:34" ht="15" customHeight="1" x14ac:dyDescent="0.2">
      <c r="A175" s="58">
        <v>115</v>
      </c>
      <c r="B175" s="58">
        <v>115</v>
      </c>
      <c r="C175" s="76" t="s">
        <v>565</v>
      </c>
      <c r="D175" s="23">
        <v>10043</v>
      </c>
      <c r="E175" s="60" t="s">
        <v>566</v>
      </c>
      <c r="F175" s="25">
        <v>2014</v>
      </c>
      <c r="G175" s="61">
        <v>41718.253472222219</v>
      </c>
      <c r="H175" s="62">
        <v>41718.253472222219</v>
      </c>
      <c r="I175" s="625" t="s">
        <v>36</v>
      </c>
      <c r="J175" s="625" t="s">
        <v>36</v>
      </c>
      <c r="K175" s="625"/>
      <c r="L175" s="64">
        <f>N175-G175</f>
        <v>1.1805555557657499E-2</v>
      </c>
      <c r="M175" s="65">
        <v>17</v>
      </c>
      <c r="N175" s="61">
        <v>41718.265277777777</v>
      </c>
      <c r="O175" s="62">
        <v>41718.265277777777</v>
      </c>
      <c r="P175" s="66" t="s">
        <v>37</v>
      </c>
      <c r="Q175" s="35" t="s">
        <v>71</v>
      </c>
      <c r="R175" s="69" t="s">
        <v>672</v>
      </c>
      <c r="S175" s="87" t="s">
        <v>107</v>
      </c>
      <c r="T175" s="69" t="s">
        <v>1998</v>
      </c>
      <c r="U175" s="77">
        <v>10169</v>
      </c>
      <c r="V175" s="78" t="s">
        <v>1385</v>
      </c>
      <c r="W175" s="69" t="s">
        <v>1999</v>
      </c>
      <c r="X175" s="32">
        <v>5222</v>
      </c>
      <c r="Y175" s="32">
        <v>0</v>
      </c>
      <c r="Z175" s="83"/>
      <c r="AA175" s="84"/>
      <c r="AB175" s="85"/>
      <c r="AC175" s="83"/>
    </row>
    <row r="176" spans="1:34" ht="15" customHeight="1" x14ac:dyDescent="0.2">
      <c r="A176" s="58">
        <v>115</v>
      </c>
      <c r="B176" s="58">
        <v>115</v>
      </c>
      <c r="C176" s="76" t="s">
        <v>565</v>
      </c>
      <c r="D176" s="23">
        <v>10043</v>
      </c>
      <c r="E176" s="60" t="s">
        <v>566</v>
      </c>
      <c r="F176" s="25">
        <v>2014</v>
      </c>
      <c r="G176" s="61">
        <v>41855.979166666664</v>
      </c>
      <c r="H176" s="62">
        <v>41855.979166666664</v>
      </c>
      <c r="I176" s="625" t="s">
        <v>36</v>
      </c>
      <c r="J176" s="625" t="s">
        <v>36</v>
      </c>
      <c r="K176" s="625"/>
      <c r="L176" s="64">
        <f>N176-G176</f>
        <v>6.944444467080757E-4</v>
      </c>
      <c r="M176" s="65">
        <v>1</v>
      </c>
      <c r="N176" s="61">
        <v>41855.979861111111</v>
      </c>
      <c r="O176" s="62">
        <v>41855.979861111111</v>
      </c>
      <c r="P176" s="66" t="s">
        <v>37</v>
      </c>
      <c r="Q176" s="69" t="s">
        <v>62</v>
      </c>
      <c r="R176" s="69" t="s">
        <v>397</v>
      </c>
      <c r="S176" s="87" t="s">
        <v>101</v>
      </c>
      <c r="T176" s="69" t="s">
        <v>2566</v>
      </c>
      <c r="U176" s="303" t="s">
        <v>40</v>
      </c>
      <c r="V176" s="87" t="s">
        <v>1385</v>
      </c>
      <c r="W176" s="69" t="s">
        <v>2567</v>
      </c>
      <c r="X176" s="32">
        <v>5495</v>
      </c>
      <c r="Y176" s="32">
        <v>0</v>
      </c>
      <c r="Z176" s="83"/>
      <c r="AA176" s="84"/>
      <c r="AB176" s="85"/>
      <c r="AC176" s="83"/>
    </row>
    <row r="177" spans="1:34" ht="15" customHeight="1" x14ac:dyDescent="0.2">
      <c r="A177" s="153">
        <v>115</v>
      </c>
      <c r="B177" s="153">
        <v>115</v>
      </c>
      <c r="C177" s="24" t="s">
        <v>565</v>
      </c>
      <c r="D177" s="175">
        <v>10043</v>
      </c>
      <c r="E177" s="24" t="s">
        <v>566</v>
      </c>
      <c r="F177" s="25">
        <v>2015</v>
      </c>
      <c r="G177" s="156">
        <v>42082.395138888889</v>
      </c>
      <c r="H177" s="157">
        <v>42082.395138888889</v>
      </c>
      <c r="I177" s="620" t="s">
        <v>36</v>
      </c>
      <c r="J177" s="620" t="s">
        <v>36</v>
      </c>
      <c r="K177" s="620"/>
      <c r="L177" s="159">
        <f>N177-G177</f>
        <v>6.944444467080757E-4</v>
      </c>
      <c r="M177" s="160">
        <v>1</v>
      </c>
      <c r="N177" s="156">
        <v>42082.395833333336</v>
      </c>
      <c r="O177" s="157">
        <v>42082.395833333336</v>
      </c>
      <c r="P177" s="161" t="s">
        <v>37</v>
      </c>
      <c r="Q177" s="35" t="s">
        <v>48</v>
      </c>
      <c r="R177" s="35" t="s">
        <v>49</v>
      </c>
      <c r="S177" s="35" t="s">
        <v>40</v>
      </c>
      <c r="T177" s="35" t="s">
        <v>3621</v>
      </c>
      <c r="U177" s="303" t="s">
        <v>40</v>
      </c>
      <c r="V177" s="167" t="s">
        <v>1385</v>
      </c>
      <c r="W177" s="35" t="s">
        <v>3622</v>
      </c>
      <c r="X177" s="55">
        <v>5494</v>
      </c>
      <c r="Y177" s="55">
        <v>0</v>
      </c>
      <c r="Z177" s="168"/>
      <c r="AA177" s="168"/>
      <c r="AB177" s="168"/>
      <c r="AC177" s="168"/>
    </row>
    <row r="178" spans="1:34" ht="15" customHeight="1" x14ac:dyDescent="0.2">
      <c r="A178" s="175">
        <v>115</v>
      </c>
      <c r="B178" s="175">
        <v>115</v>
      </c>
      <c r="C178" s="24" t="s">
        <v>565</v>
      </c>
      <c r="D178" s="175">
        <v>10043</v>
      </c>
      <c r="E178" s="24" t="s">
        <v>566</v>
      </c>
      <c r="F178" s="25">
        <v>2015</v>
      </c>
      <c r="G178" s="156">
        <v>42217.797222222223</v>
      </c>
      <c r="H178" s="157">
        <v>42217.797222222223</v>
      </c>
      <c r="I178" s="620" t="s">
        <v>36</v>
      </c>
      <c r="J178" s="620" t="s">
        <v>36</v>
      </c>
      <c r="K178" s="620"/>
      <c r="L178" s="159">
        <f>N178-G178</f>
        <v>4.9951388888875954</v>
      </c>
      <c r="M178" s="160">
        <v>7193</v>
      </c>
      <c r="N178" s="156">
        <v>42222.792361111111</v>
      </c>
      <c r="O178" s="157">
        <v>42222.792361111111</v>
      </c>
      <c r="P178" s="180" t="s">
        <v>173</v>
      </c>
      <c r="Q178" s="35" t="s">
        <v>382</v>
      </c>
      <c r="R178" s="35" t="s">
        <v>383</v>
      </c>
      <c r="S178" s="35" t="s">
        <v>526</v>
      </c>
      <c r="T178" s="35" t="s">
        <v>4507</v>
      </c>
      <c r="U178" s="303" t="s">
        <v>40</v>
      </c>
      <c r="V178" s="167" t="s">
        <v>1385</v>
      </c>
      <c r="W178" s="35" t="s">
        <v>4508</v>
      </c>
      <c r="X178" s="55">
        <v>0</v>
      </c>
      <c r="Y178" s="168"/>
      <c r="Z178" s="168"/>
      <c r="AA178" s="168"/>
      <c r="AB178" s="168"/>
      <c r="AC178" s="168"/>
    </row>
    <row r="179" spans="1:34" ht="15" customHeight="1" x14ac:dyDescent="0.2">
      <c r="A179" s="257">
        <v>115</v>
      </c>
      <c r="B179" s="257">
        <v>115</v>
      </c>
      <c r="C179" s="258" t="s">
        <v>565</v>
      </c>
      <c r="D179" s="257">
        <v>10043</v>
      </c>
      <c r="E179" s="258" t="s">
        <v>566</v>
      </c>
      <c r="F179" s="25">
        <v>2016</v>
      </c>
      <c r="G179" s="232">
        <v>42481.74722222222</v>
      </c>
      <c r="H179" s="233">
        <v>42481.74722222222</v>
      </c>
      <c r="I179" s="412" t="s">
        <v>36</v>
      </c>
      <c r="J179" s="412" t="s">
        <v>36</v>
      </c>
      <c r="K179" s="412"/>
      <c r="L179" s="235">
        <f>N179-G179</f>
        <v>6.944444467080757E-4</v>
      </c>
      <c r="M179" s="236">
        <v>1</v>
      </c>
      <c r="N179" s="232">
        <v>42481.747916666667</v>
      </c>
      <c r="O179" s="233">
        <v>42481.747916666667</v>
      </c>
      <c r="P179" s="237" t="s">
        <v>37</v>
      </c>
      <c r="Q179" s="238" t="s">
        <v>48</v>
      </c>
      <c r="R179" s="238" t="s">
        <v>49</v>
      </c>
      <c r="S179" s="35" t="s">
        <v>40</v>
      </c>
      <c r="T179" s="35" t="s">
        <v>5922</v>
      </c>
      <c r="U179" s="282" t="s">
        <v>40</v>
      </c>
      <c r="V179" s="240" t="s">
        <v>1385</v>
      </c>
      <c r="W179" s="35" t="s">
        <v>5923</v>
      </c>
      <c r="X179" s="55">
        <v>4633</v>
      </c>
      <c r="Y179" s="55">
        <v>0</v>
      </c>
      <c r="Z179" s="55">
        <v>0</v>
      </c>
      <c r="AA179" s="266"/>
      <c r="AB179" s="266"/>
      <c r="AC179" s="266"/>
    </row>
    <row r="180" spans="1:34" ht="15" customHeight="1" x14ac:dyDescent="0.2">
      <c r="A180" s="257">
        <v>115</v>
      </c>
      <c r="B180" s="257">
        <v>115</v>
      </c>
      <c r="C180" s="258" t="s">
        <v>565</v>
      </c>
      <c r="D180" s="257">
        <v>10043</v>
      </c>
      <c r="E180" s="258" t="s">
        <v>566</v>
      </c>
      <c r="F180" s="25">
        <v>2016</v>
      </c>
      <c r="G180" s="284">
        <v>42542.895138888889</v>
      </c>
      <c r="H180" s="234">
        <v>42542.895138888889</v>
      </c>
      <c r="I180" s="412" t="s">
        <v>36</v>
      </c>
      <c r="J180" s="412" t="s">
        <v>36</v>
      </c>
      <c r="K180" s="412"/>
      <c r="L180" s="235">
        <f>N180-G180</f>
        <v>6.944444467080757E-4</v>
      </c>
      <c r="M180" s="236">
        <v>1</v>
      </c>
      <c r="N180" s="284">
        <v>42542.895833333336</v>
      </c>
      <c r="O180" s="234">
        <v>42542.895833333336</v>
      </c>
      <c r="P180" s="237" t="s">
        <v>37</v>
      </c>
      <c r="Q180" s="35" t="s">
        <v>38</v>
      </c>
      <c r="R180" s="35" t="s">
        <v>352</v>
      </c>
      <c r="S180" s="35" t="s">
        <v>40</v>
      </c>
      <c r="T180" s="35" t="s">
        <v>6269</v>
      </c>
      <c r="U180" s="88">
        <v>12273</v>
      </c>
      <c r="V180" s="240" t="s">
        <v>1385</v>
      </c>
      <c r="W180" s="35" t="s">
        <v>6270</v>
      </c>
      <c r="X180" s="177">
        <v>0</v>
      </c>
      <c r="Y180" s="177">
        <v>0</v>
      </c>
      <c r="Z180" s="55">
        <v>0</v>
      </c>
      <c r="AA180" s="35"/>
      <c r="AB180" s="35"/>
      <c r="AC180" s="35"/>
    </row>
    <row r="181" spans="1:34" ht="15" customHeight="1" x14ac:dyDescent="0.2">
      <c r="A181" s="257">
        <v>115</v>
      </c>
      <c r="B181" s="257">
        <v>115</v>
      </c>
      <c r="C181" s="258" t="s">
        <v>565</v>
      </c>
      <c r="D181" s="257">
        <v>10043</v>
      </c>
      <c r="E181" s="258" t="s">
        <v>566</v>
      </c>
      <c r="F181" s="25">
        <v>2017</v>
      </c>
      <c r="G181" s="232">
        <v>42812.804861111108</v>
      </c>
      <c r="H181" s="233">
        <v>42812.804861111108</v>
      </c>
      <c r="I181" s="412" t="s">
        <v>36</v>
      </c>
      <c r="J181" s="412" t="s">
        <v>36</v>
      </c>
      <c r="K181" s="412"/>
      <c r="L181" s="235">
        <f>N181-G181</f>
        <v>6.944444467080757E-4</v>
      </c>
      <c r="M181" s="236">
        <v>1</v>
      </c>
      <c r="N181" s="232">
        <v>42812.805555555555</v>
      </c>
      <c r="O181" s="233">
        <v>42812.805555555555</v>
      </c>
      <c r="P181" s="237" t="s">
        <v>37</v>
      </c>
      <c r="Q181" s="35" t="s">
        <v>48</v>
      </c>
      <c r="R181" s="35" t="s">
        <v>49</v>
      </c>
      <c r="S181" s="35" t="s">
        <v>40</v>
      </c>
      <c r="T181" s="52" t="s">
        <v>8117</v>
      </c>
      <c r="U181" s="303" t="s">
        <v>40</v>
      </c>
      <c r="V181" s="49" t="s">
        <v>1385</v>
      </c>
      <c r="W181" s="44" t="s">
        <v>8118</v>
      </c>
      <c r="X181" s="255">
        <v>5487</v>
      </c>
      <c r="Y181" s="241">
        <v>0</v>
      </c>
      <c r="Z181" s="241">
        <v>0</v>
      </c>
      <c r="AA181" s="35"/>
      <c r="AB181" s="35"/>
      <c r="AC181" s="35"/>
      <c r="AD181" s="304">
        <v>5517212</v>
      </c>
      <c r="AE181" s="305" t="s">
        <v>7102</v>
      </c>
      <c r="AF181" s="305" t="s">
        <v>8119</v>
      </c>
      <c r="AG181" s="35" t="s">
        <v>7040</v>
      </c>
      <c r="AH181" s="52" t="s">
        <v>7041</v>
      </c>
    </row>
    <row r="182" spans="1:34" ht="15" customHeight="1" x14ac:dyDescent="0.2">
      <c r="A182" s="272">
        <v>115</v>
      </c>
      <c r="B182" s="272">
        <v>115</v>
      </c>
      <c r="C182" s="331" t="s">
        <v>565</v>
      </c>
      <c r="D182" s="272">
        <v>10043</v>
      </c>
      <c r="E182" s="331" t="s">
        <v>566</v>
      </c>
      <c r="F182" s="25">
        <v>2018</v>
      </c>
      <c r="G182" s="284">
        <v>43309.933333333334</v>
      </c>
      <c r="H182" s="234">
        <v>43309.933333333334</v>
      </c>
      <c r="I182" s="417" t="s">
        <v>7042</v>
      </c>
      <c r="J182" s="412" t="s">
        <v>36</v>
      </c>
      <c r="K182" s="417" t="s">
        <v>7042</v>
      </c>
      <c r="L182" s="235">
        <f>N182-G182</f>
        <v>0.14027777777664596</v>
      </c>
      <c r="M182" s="236">
        <v>202</v>
      </c>
      <c r="N182" s="284">
        <v>43310.073611111111</v>
      </c>
      <c r="O182" s="234">
        <v>43310.073611111111</v>
      </c>
      <c r="P182" s="237" t="s">
        <v>37</v>
      </c>
      <c r="Q182" s="162" t="s">
        <v>382</v>
      </c>
      <c r="R182" s="167" t="s">
        <v>10211</v>
      </c>
      <c r="S182" s="163" t="s">
        <v>526</v>
      </c>
      <c r="T182" s="167" t="s">
        <v>11644</v>
      </c>
      <c r="U182" s="303" t="s">
        <v>40</v>
      </c>
      <c r="V182" s="240" t="s">
        <v>1385</v>
      </c>
      <c r="W182" s="167" t="s">
        <v>11645</v>
      </c>
      <c r="X182" s="295">
        <v>37798</v>
      </c>
      <c r="Y182" s="295">
        <v>37798</v>
      </c>
      <c r="Z182" s="295">
        <v>10230235</v>
      </c>
      <c r="AA182" s="264">
        <f>Y182/AD182</f>
        <v>6.8509239811701999E-3</v>
      </c>
      <c r="AB182" s="265">
        <f>Z182/AD182</f>
        <v>1.8542399675778274</v>
      </c>
      <c r="AC182" s="255">
        <f>Z182/Y182</f>
        <v>270.65545796073866</v>
      </c>
      <c r="AD182" s="241">
        <v>5517212</v>
      </c>
      <c r="AE182" s="467" t="s">
        <v>7172</v>
      </c>
      <c r="AF182" s="468" t="s">
        <v>11646</v>
      </c>
      <c r="AG182" s="163" t="s">
        <v>7040</v>
      </c>
      <c r="AH182" s="163" t="s">
        <v>7176</v>
      </c>
    </row>
    <row r="183" spans="1:34" ht="15" customHeight="1" x14ac:dyDescent="0.2">
      <c r="A183" s="272">
        <v>115</v>
      </c>
      <c r="B183" s="272">
        <v>115</v>
      </c>
      <c r="C183" s="331" t="s">
        <v>565</v>
      </c>
      <c r="D183" s="272">
        <v>10043</v>
      </c>
      <c r="E183" s="331" t="s">
        <v>566</v>
      </c>
      <c r="F183" s="25">
        <v>2018</v>
      </c>
      <c r="G183" s="284">
        <v>43310.606249999997</v>
      </c>
      <c r="H183" s="234">
        <v>43310.606249999997</v>
      </c>
      <c r="I183" s="412" t="s">
        <v>36</v>
      </c>
      <c r="J183" s="412" t="s">
        <v>36</v>
      </c>
      <c r="K183" s="417" t="s">
        <v>7042</v>
      </c>
      <c r="L183" s="235">
        <f>N183-G183</f>
        <v>0.33888888889487134</v>
      </c>
      <c r="M183" s="236">
        <v>488</v>
      </c>
      <c r="N183" s="284">
        <v>43310.945138888892</v>
      </c>
      <c r="O183" s="234">
        <v>43310.945138888892</v>
      </c>
      <c r="P183" s="237" t="s">
        <v>37</v>
      </c>
      <c r="Q183" s="162" t="s">
        <v>382</v>
      </c>
      <c r="R183" s="167" t="s">
        <v>10211</v>
      </c>
      <c r="S183" s="163" t="s">
        <v>526</v>
      </c>
      <c r="T183" s="167" t="s">
        <v>11657</v>
      </c>
      <c r="U183" s="287" t="s">
        <v>40</v>
      </c>
      <c r="V183" s="240" t="s">
        <v>1385</v>
      </c>
      <c r="W183" s="35" t="s">
        <v>11658</v>
      </c>
      <c r="X183" s="164">
        <v>37720</v>
      </c>
      <c r="Y183" s="164">
        <v>37720</v>
      </c>
      <c r="Z183" s="164">
        <v>12164039</v>
      </c>
      <c r="AA183" s="264">
        <f>Y183/AD183</f>
        <v>6.8367864058876109E-3</v>
      </c>
      <c r="AB183" s="265">
        <f>Z183/AD183</f>
        <v>2.2047438090107829</v>
      </c>
      <c r="AC183" s="255">
        <f>Z183/Y183</f>
        <v>322.48247613997881</v>
      </c>
      <c r="AD183" s="241">
        <v>5517212</v>
      </c>
      <c r="AE183" s="467" t="s">
        <v>7172</v>
      </c>
      <c r="AF183" s="468" t="s">
        <v>11659</v>
      </c>
      <c r="AG183" s="163" t="s">
        <v>7040</v>
      </c>
      <c r="AH183" s="163" t="s">
        <v>7176</v>
      </c>
    </row>
    <row r="184" spans="1:34" ht="15" customHeight="1" x14ac:dyDescent="0.2">
      <c r="A184" s="272">
        <v>115</v>
      </c>
      <c r="B184" s="272">
        <v>115</v>
      </c>
      <c r="C184" s="331" t="s">
        <v>565</v>
      </c>
      <c r="D184" s="272">
        <v>10043</v>
      </c>
      <c r="E184" s="331" t="s">
        <v>566</v>
      </c>
      <c r="F184" s="25">
        <v>2018</v>
      </c>
      <c r="G184" s="284">
        <v>43316.790972222225</v>
      </c>
      <c r="H184" s="234">
        <v>43316.790972222225</v>
      </c>
      <c r="I184" s="412" t="s">
        <v>36</v>
      </c>
      <c r="J184" s="412" t="s">
        <v>36</v>
      </c>
      <c r="K184" s="412" t="s">
        <v>36</v>
      </c>
      <c r="L184" s="235">
        <f>N184-G184</f>
        <v>0.11041666666278616</v>
      </c>
      <c r="M184" s="236">
        <v>159</v>
      </c>
      <c r="N184" s="284">
        <v>43316.901388888888</v>
      </c>
      <c r="O184" s="234">
        <v>43316.901388888888</v>
      </c>
      <c r="P184" s="237" t="s">
        <v>37</v>
      </c>
      <c r="Q184" s="162" t="s">
        <v>382</v>
      </c>
      <c r="R184" s="167" t="s">
        <v>10211</v>
      </c>
      <c r="S184" s="163" t="s">
        <v>526</v>
      </c>
      <c r="T184" s="167" t="s">
        <v>11694</v>
      </c>
      <c r="U184" s="287" t="s">
        <v>40</v>
      </c>
      <c r="V184" s="240" t="s">
        <v>1385</v>
      </c>
      <c r="W184" s="167" t="s">
        <v>11695</v>
      </c>
      <c r="X184" s="255">
        <v>0</v>
      </c>
      <c r="Y184" s="241">
        <v>0</v>
      </c>
      <c r="Z184" s="241">
        <v>0</v>
      </c>
      <c r="AA184" s="266"/>
      <c r="AB184" s="266"/>
      <c r="AC184" s="266"/>
      <c r="AD184" s="241">
        <v>5517212</v>
      </c>
      <c r="AE184" s="461" t="s">
        <v>1270</v>
      </c>
      <c r="AF184" s="462" t="s">
        <v>1270</v>
      </c>
      <c r="AG184" s="277" t="s">
        <v>7066</v>
      </c>
      <c r="AH184" s="277" t="s">
        <v>7067</v>
      </c>
    </row>
    <row r="185" spans="1:34" ht="15" customHeight="1" x14ac:dyDescent="0.2">
      <c r="A185" s="272">
        <v>115</v>
      </c>
      <c r="B185" s="272">
        <v>115</v>
      </c>
      <c r="C185" s="331" t="s">
        <v>565</v>
      </c>
      <c r="D185" s="272">
        <v>10043</v>
      </c>
      <c r="E185" s="331" t="s">
        <v>566</v>
      </c>
      <c r="F185" s="25">
        <v>2018</v>
      </c>
      <c r="G185" s="284">
        <v>43318.37777777778</v>
      </c>
      <c r="H185" s="234">
        <v>43318.37777777778</v>
      </c>
      <c r="I185" s="412" t="s">
        <v>36</v>
      </c>
      <c r="J185" s="412" t="s">
        <v>36</v>
      </c>
      <c r="K185" s="417" t="s">
        <v>7042</v>
      </c>
      <c r="L185" s="235">
        <f>N185-G185</f>
        <v>0.43472222222044365</v>
      </c>
      <c r="M185" s="236">
        <v>626</v>
      </c>
      <c r="N185" s="284">
        <v>43318.8125</v>
      </c>
      <c r="O185" s="234">
        <v>43318.8125</v>
      </c>
      <c r="P185" s="237" t="s">
        <v>37</v>
      </c>
      <c r="Q185" s="162" t="s">
        <v>382</v>
      </c>
      <c r="R185" s="167" t="s">
        <v>10211</v>
      </c>
      <c r="S185" s="163" t="s">
        <v>526</v>
      </c>
      <c r="T185" s="167" t="s">
        <v>11705</v>
      </c>
      <c r="U185" s="287" t="s">
        <v>40</v>
      </c>
      <c r="V185" s="240" t="s">
        <v>1385</v>
      </c>
      <c r="W185" s="167" t="s">
        <v>11706</v>
      </c>
      <c r="X185" s="255">
        <v>5142</v>
      </c>
      <c r="Y185" s="241">
        <v>0</v>
      </c>
      <c r="Z185" s="241">
        <v>0</v>
      </c>
      <c r="AA185" s="266"/>
      <c r="AB185" s="266"/>
      <c r="AC185" s="266"/>
      <c r="AD185" s="241">
        <v>5517212</v>
      </c>
      <c r="AE185" s="467" t="s">
        <v>7049</v>
      </c>
      <c r="AF185" s="468" t="s">
        <v>11707</v>
      </c>
      <c r="AG185" s="163" t="s">
        <v>7040</v>
      </c>
      <c r="AH185" s="277" t="s">
        <v>7041</v>
      </c>
    </row>
    <row r="186" spans="1:34" ht="15" customHeight="1" x14ac:dyDescent="0.2">
      <c r="A186" s="257">
        <v>115</v>
      </c>
      <c r="B186" s="257">
        <v>115</v>
      </c>
      <c r="C186" s="258" t="s">
        <v>565</v>
      </c>
      <c r="D186" s="257">
        <v>10043</v>
      </c>
      <c r="E186" s="258" t="s">
        <v>566</v>
      </c>
      <c r="F186" s="25">
        <v>2018</v>
      </c>
      <c r="G186" s="284">
        <v>43324.620138888888</v>
      </c>
      <c r="H186" s="234">
        <v>43324.620138888888</v>
      </c>
      <c r="I186" s="412" t="s">
        <v>36</v>
      </c>
      <c r="J186" s="412" t="s">
        <v>36</v>
      </c>
      <c r="K186" s="417" t="s">
        <v>7042</v>
      </c>
      <c r="L186" s="235">
        <f>N186-G186</f>
        <v>0.24444444444816327</v>
      </c>
      <c r="M186" s="236">
        <v>352</v>
      </c>
      <c r="N186" s="284">
        <v>43324.864583333336</v>
      </c>
      <c r="O186" s="234">
        <v>43324.864583333336</v>
      </c>
      <c r="P186" s="237" t="s">
        <v>37</v>
      </c>
      <c r="Q186" s="162" t="s">
        <v>382</v>
      </c>
      <c r="R186" s="167" t="s">
        <v>10211</v>
      </c>
      <c r="S186" s="163" t="s">
        <v>526</v>
      </c>
      <c r="T186" s="167" t="s">
        <v>11740</v>
      </c>
      <c r="U186" s="293">
        <v>114883891</v>
      </c>
      <c r="V186" s="240" t="s">
        <v>1385</v>
      </c>
      <c r="W186" s="167" t="s">
        <v>11741</v>
      </c>
      <c r="X186" s="255">
        <v>5433</v>
      </c>
      <c r="Y186" s="241">
        <v>0</v>
      </c>
      <c r="Z186" s="241">
        <v>0</v>
      </c>
      <c r="AA186" s="266"/>
      <c r="AB186" s="266"/>
      <c r="AC186" s="266"/>
      <c r="AD186" s="241">
        <v>5517212</v>
      </c>
      <c r="AE186" s="467" t="s">
        <v>7063</v>
      </c>
      <c r="AF186" s="468" t="s">
        <v>11742</v>
      </c>
      <c r="AG186" s="163" t="s">
        <v>7040</v>
      </c>
      <c r="AH186" s="277" t="s">
        <v>7041</v>
      </c>
    </row>
    <row r="187" spans="1:34" ht="15" customHeight="1" x14ac:dyDescent="0.2">
      <c r="A187" s="257">
        <v>115</v>
      </c>
      <c r="B187" s="257">
        <v>115</v>
      </c>
      <c r="C187" s="258" t="s">
        <v>565</v>
      </c>
      <c r="D187" s="257">
        <v>10043</v>
      </c>
      <c r="E187" s="258" t="s">
        <v>566</v>
      </c>
      <c r="F187" s="25">
        <v>2018</v>
      </c>
      <c r="G187" s="284">
        <v>43373.513194444444</v>
      </c>
      <c r="H187" s="234">
        <v>43373.513194444444</v>
      </c>
      <c r="I187" s="412" t="s">
        <v>36</v>
      </c>
      <c r="J187" s="412" t="s">
        <v>36</v>
      </c>
      <c r="K187" s="412" t="s">
        <v>36</v>
      </c>
      <c r="L187" s="235">
        <f>N187-G187</f>
        <v>6.944444467080757E-4</v>
      </c>
      <c r="M187" s="236">
        <v>1</v>
      </c>
      <c r="N187" s="284">
        <v>43373.513888888891</v>
      </c>
      <c r="O187" s="234">
        <v>43373.513888888891</v>
      </c>
      <c r="P187" s="237" t="s">
        <v>37</v>
      </c>
      <c r="Q187" s="162" t="s">
        <v>1285</v>
      </c>
      <c r="R187" s="167" t="s">
        <v>10231</v>
      </c>
      <c r="S187" s="163" t="s">
        <v>101</v>
      </c>
      <c r="T187" s="167" t="s">
        <v>11989</v>
      </c>
      <c r="U187" s="416" t="s">
        <v>40</v>
      </c>
      <c r="V187" s="240" t="s">
        <v>1385</v>
      </c>
      <c r="W187" s="167" t="s">
        <v>11990</v>
      </c>
      <c r="X187" s="255">
        <v>5141</v>
      </c>
      <c r="Y187" s="241">
        <v>0</v>
      </c>
      <c r="Z187" s="241">
        <v>0</v>
      </c>
      <c r="AA187" s="266"/>
      <c r="AB187" s="266"/>
      <c r="AC187" s="266"/>
      <c r="AD187" s="241">
        <v>5517212</v>
      </c>
      <c r="AE187" s="461" t="s">
        <v>7060</v>
      </c>
      <c r="AF187" s="468" t="s">
        <v>11988</v>
      </c>
      <c r="AG187" s="163" t="s">
        <v>7040</v>
      </c>
      <c r="AH187" s="277" t="s">
        <v>7041</v>
      </c>
    </row>
    <row r="188" spans="1:34" ht="15" customHeight="1" x14ac:dyDescent="0.2">
      <c r="A188" s="523">
        <v>115</v>
      </c>
      <c r="B188" s="523">
        <v>115</v>
      </c>
      <c r="C188" s="524" t="s">
        <v>565</v>
      </c>
      <c r="D188" s="523">
        <v>10043</v>
      </c>
      <c r="E188" s="524" t="s">
        <v>566</v>
      </c>
      <c r="F188" s="25">
        <v>2019</v>
      </c>
      <c r="G188" s="284">
        <v>43489.730555555558</v>
      </c>
      <c r="H188" s="234">
        <v>43489.730555555558</v>
      </c>
      <c r="I188" s="412" t="s">
        <v>36</v>
      </c>
      <c r="J188" s="412" t="s">
        <v>36</v>
      </c>
      <c r="K188" s="412" t="s">
        <v>36</v>
      </c>
      <c r="L188" s="235">
        <f>N188-G188</f>
        <v>0.24236111110803904</v>
      </c>
      <c r="M188" s="236">
        <v>349</v>
      </c>
      <c r="N188" s="284">
        <v>43489.972916666666</v>
      </c>
      <c r="O188" s="234">
        <v>43489.972916666666</v>
      </c>
      <c r="P188" s="237" t="s">
        <v>37</v>
      </c>
      <c r="Q188" s="162" t="s">
        <v>1246</v>
      </c>
      <c r="R188" s="167" t="s">
        <v>10421</v>
      </c>
      <c r="S188" s="238" t="s">
        <v>54</v>
      </c>
      <c r="T188" s="167" t="s">
        <v>12921</v>
      </c>
      <c r="U188" s="414" t="s">
        <v>40</v>
      </c>
      <c r="V188" s="240" t="s">
        <v>1385</v>
      </c>
      <c r="W188" s="167" t="s">
        <v>12922</v>
      </c>
      <c r="X188" s="536">
        <v>0</v>
      </c>
      <c r="Y188" s="255">
        <v>0</v>
      </c>
      <c r="Z188" s="255">
        <v>0</v>
      </c>
      <c r="AA188" s="264">
        <f>Y188/AD188</f>
        <v>0</v>
      </c>
      <c r="AB188" s="265">
        <f>Z188/AD188</f>
        <v>0</v>
      </c>
      <c r="AC188" s="255">
        <v>0</v>
      </c>
      <c r="AD188" s="255">
        <v>5548929</v>
      </c>
      <c r="AE188" s="240" t="s">
        <v>1270</v>
      </c>
      <c r="AF188" s="527" t="s">
        <v>1270</v>
      </c>
      <c r="AG188" s="240" t="s">
        <v>7066</v>
      </c>
      <c r="AH188" s="525" t="s">
        <v>12671</v>
      </c>
    </row>
    <row r="189" spans="1:34" ht="15" customHeight="1" x14ac:dyDescent="0.2">
      <c r="A189" s="58">
        <v>115</v>
      </c>
      <c r="B189" s="58">
        <v>115</v>
      </c>
      <c r="C189" s="76" t="s">
        <v>296</v>
      </c>
      <c r="D189" s="23">
        <v>10045</v>
      </c>
      <c r="E189" s="60" t="s">
        <v>297</v>
      </c>
      <c r="F189" s="25">
        <v>2014</v>
      </c>
      <c r="G189" s="61">
        <v>41682.637499999997</v>
      </c>
      <c r="H189" s="62">
        <v>41682.637499999997</v>
      </c>
      <c r="I189" s="625" t="s">
        <v>36</v>
      </c>
      <c r="J189" s="625" t="s">
        <v>36</v>
      </c>
      <c r="K189" s="625"/>
      <c r="L189" s="64">
        <f>N189-G189</f>
        <v>3.6111111112404615E-2</v>
      </c>
      <c r="M189" s="65">
        <v>52</v>
      </c>
      <c r="N189" s="61">
        <v>41682.673611111109</v>
      </c>
      <c r="O189" s="62">
        <v>41682.673611111109</v>
      </c>
      <c r="P189" s="66" t="s">
        <v>37</v>
      </c>
      <c r="Q189" s="37" t="s">
        <v>71</v>
      </c>
      <c r="R189" s="67" t="s">
        <v>349</v>
      </c>
      <c r="S189" s="68" t="s">
        <v>579</v>
      </c>
      <c r="T189" s="69" t="s">
        <v>1818</v>
      </c>
      <c r="U189" s="77">
        <v>10091</v>
      </c>
      <c r="V189" s="78" t="s">
        <v>384</v>
      </c>
      <c r="W189" s="69" t="s">
        <v>1819</v>
      </c>
      <c r="X189" s="32">
        <v>0</v>
      </c>
      <c r="Y189" s="32">
        <v>0</v>
      </c>
      <c r="Z189" s="83"/>
      <c r="AA189" s="84"/>
      <c r="AB189" s="85"/>
      <c r="AC189" s="83"/>
    </row>
    <row r="190" spans="1:34" ht="15" customHeight="1" x14ac:dyDescent="0.2">
      <c r="A190" s="58">
        <v>115</v>
      </c>
      <c r="B190" s="58">
        <v>115</v>
      </c>
      <c r="C190" s="76" t="s">
        <v>296</v>
      </c>
      <c r="D190" s="23">
        <v>10045</v>
      </c>
      <c r="E190" s="60" t="s">
        <v>297</v>
      </c>
      <c r="F190" s="25">
        <v>2014</v>
      </c>
      <c r="G190" s="61">
        <v>41750.679861111108</v>
      </c>
      <c r="H190" s="62">
        <v>41750.679861111108</v>
      </c>
      <c r="I190" s="625" t="s">
        <v>36</v>
      </c>
      <c r="J190" s="625" t="s">
        <v>36</v>
      </c>
      <c r="K190" s="625"/>
      <c r="L190" s="64">
        <f>N190-G190</f>
        <v>7.9166666670062114E-2</v>
      </c>
      <c r="M190" s="65">
        <v>114</v>
      </c>
      <c r="N190" s="61">
        <v>41750.759027777778</v>
      </c>
      <c r="O190" s="62">
        <v>41750.759027777778</v>
      </c>
      <c r="P190" s="66" t="s">
        <v>37</v>
      </c>
      <c r="Q190" s="69" t="s">
        <v>155</v>
      </c>
      <c r="R190" s="69" t="s">
        <v>155</v>
      </c>
      <c r="S190" s="87" t="s">
        <v>106</v>
      </c>
      <c r="T190" s="89" t="s">
        <v>2108</v>
      </c>
      <c r="U190" s="414" t="s">
        <v>40</v>
      </c>
      <c r="V190" s="78" t="s">
        <v>384</v>
      </c>
      <c r="W190" s="99" t="s">
        <v>2109</v>
      </c>
      <c r="X190" s="32">
        <v>0</v>
      </c>
      <c r="Y190" s="32">
        <v>0</v>
      </c>
      <c r="Z190" s="83"/>
      <c r="AA190" s="84"/>
      <c r="AB190" s="85"/>
      <c r="AC190" s="83"/>
    </row>
    <row r="191" spans="1:34" ht="15" customHeight="1" x14ac:dyDescent="0.2">
      <c r="A191" s="58">
        <v>115</v>
      </c>
      <c r="B191" s="58">
        <v>115</v>
      </c>
      <c r="C191" s="76" t="s">
        <v>296</v>
      </c>
      <c r="D191" s="23">
        <v>10045</v>
      </c>
      <c r="E191" s="60" t="s">
        <v>297</v>
      </c>
      <c r="F191" s="25">
        <v>2014</v>
      </c>
      <c r="G191" s="61">
        <v>41752.736805555556</v>
      </c>
      <c r="H191" s="62">
        <v>41752.736805555556</v>
      </c>
      <c r="I191" s="625" t="s">
        <v>36</v>
      </c>
      <c r="J191" s="625" t="s">
        <v>36</v>
      </c>
      <c r="K191" s="625"/>
      <c r="L191" s="64">
        <f>N191-G191</f>
        <v>0.88055555555183673</v>
      </c>
      <c r="M191" s="65">
        <v>1268</v>
      </c>
      <c r="N191" s="61">
        <v>41753.617361111108</v>
      </c>
      <c r="O191" s="62">
        <v>41753.617361111108</v>
      </c>
      <c r="P191" s="66" t="s">
        <v>37</v>
      </c>
      <c r="Q191" s="69" t="s">
        <v>155</v>
      </c>
      <c r="R191" s="69" t="s">
        <v>155</v>
      </c>
      <c r="S191" s="87" t="s">
        <v>106</v>
      </c>
      <c r="T191" s="69" t="s">
        <v>2121</v>
      </c>
      <c r="U191" s="414" t="s">
        <v>40</v>
      </c>
      <c r="V191" s="78" t="s">
        <v>384</v>
      </c>
      <c r="W191" s="99" t="s">
        <v>2122</v>
      </c>
      <c r="X191" s="32">
        <v>0</v>
      </c>
      <c r="Y191" s="32">
        <v>0</v>
      </c>
      <c r="Z191" s="83"/>
      <c r="AA191" s="84"/>
      <c r="AB191" s="85"/>
      <c r="AC191" s="83"/>
    </row>
    <row r="192" spans="1:34" ht="15" customHeight="1" x14ac:dyDescent="0.2">
      <c r="A192" s="153">
        <v>115</v>
      </c>
      <c r="B192" s="153">
        <v>115</v>
      </c>
      <c r="C192" s="24" t="s">
        <v>296</v>
      </c>
      <c r="D192" s="175">
        <v>10045</v>
      </c>
      <c r="E192" s="24" t="s">
        <v>297</v>
      </c>
      <c r="F192" s="25">
        <v>2015</v>
      </c>
      <c r="G192" s="156">
        <v>42035.543749999997</v>
      </c>
      <c r="H192" s="157">
        <v>42035.543749999997</v>
      </c>
      <c r="I192" s="620" t="s">
        <v>36</v>
      </c>
      <c r="J192" s="620" t="s">
        <v>36</v>
      </c>
      <c r="K192" s="620"/>
      <c r="L192" s="159">
        <f>N192-G192</f>
        <v>6.944444467080757E-4</v>
      </c>
      <c r="M192" s="160">
        <v>1</v>
      </c>
      <c r="N192" s="156">
        <v>42035.544444444444</v>
      </c>
      <c r="O192" s="157">
        <v>42035.544444444444</v>
      </c>
      <c r="P192" s="161" t="s">
        <v>37</v>
      </c>
      <c r="Q192" s="35" t="s">
        <v>48</v>
      </c>
      <c r="R192" s="35" t="s">
        <v>49</v>
      </c>
      <c r="S192" s="35" t="s">
        <v>40</v>
      </c>
      <c r="T192" s="35" t="s">
        <v>3374</v>
      </c>
      <c r="U192" s="414" t="s">
        <v>40</v>
      </c>
      <c r="V192" s="167" t="s">
        <v>384</v>
      </c>
      <c r="W192" s="35" t="s">
        <v>3375</v>
      </c>
      <c r="X192" s="55">
        <v>0</v>
      </c>
      <c r="Y192" s="55">
        <v>0</v>
      </c>
      <c r="Z192" s="168"/>
      <c r="AA192" s="168"/>
      <c r="AB192" s="168"/>
      <c r="AC192" s="168"/>
    </row>
    <row r="193" spans="1:34" ht="15" customHeight="1" x14ac:dyDescent="0.2">
      <c r="A193" s="153">
        <v>115</v>
      </c>
      <c r="B193" s="153">
        <v>115</v>
      </c>
      <c r="C193" s="24" t="s">
        <v>296</v>
      </c>
      <c r="D193" s="175">
        <v>10045</v>
      </c>
      <c r="E193" s="24" t="s">
        <v>297</v>
      </c>
      <c r="F193" s="25">
        <v>2015</v>
      </c>
      <c r="G193" s="156">
        <v>42085.697916666664</v>
      </c>
      <c r="H193" s="157">
        <v>42085.697916666664</v>
      </c>
      <c r="I193" s="620" t="s">
        <v>36</v>
      </c>
      <c r="J193" s="620" t="s">
        <v>36</v>
      </c>
      <c r="K193" s="620"/>
      <c r="L193" s="159">
        <f>N193-G193</f>
        <v>6.944444467080757E-4</v>
      </c>
      <c r="M193" s="160">
        <v>1</v>
      </c>
      <c r="N193" s="156">
        <v>42085.698611111111</v>
      </c>
      <c r="O193" s="157">
        <v>42085.698611111111</v>
      </c>
      <c r="P193" s="161" t="s">
        <v>37</v>
      </c>
      <c r="Q193" s="35" t="s">
        <v>43</v>
      </c>
      <c r="R193" s="35" t="s">
        <v>266</v>
      </c>
      <c r="S193" s="35" t="s">
        <v>526</v>
      </c>
      <c r="T193" s="35" t="s">
        <v>3635</v>
      </c>
      <c r="U193" s="414" t="s">
        <v>40</v>
      </c>
      <c r="V193" s="167" t="s">
        <v>384</v>
      </c>
      <c r="W193" s="35" t="s">
        <v>3636</v>
      </c>
      <c r="X193" s="55">
        <v>0</v>
      </c>
      <c r="Y193" s="55">
        <v>0</v>
      </c>
      <c r="Z193" s="168"/>
      <c r="AA193" s="168"/>
      <c r="AB193" s="168"/>
      <c r="AC193" s="168"/>
    </row>
    <row r="194" spans="1:34" ht="15" customHeight="1" x14ac:dyDescent="0.2">
      <c r="A194" s="153">
        <v>115</v>
      </c>
      <c r="B194" s="153">
        <v>115</v>
      </c>
      <c r="C194" s="24" t="s">
        <v>296</v>
      </c>
      <c r="D194" s="175">
        <v>10045</v>
      </c>
      <c r="E194" s="24" t="s">
        <v>297</v>
      </c>
      <c r="F194" s="25">
        <v>2015</v>
      </c>
      <c r="G194" s="156">
        <v>42091.356944444444</v>
      </c>
      <c r="H194" s="157">
        <v>42091.356944444444</v>
      </c>
      <c r="I194" s="620" t="s">
        <v>36</v>
      </c>
      <c r="J194" s="620" t="s">
        <v>36</v>
      </c>
      <c r="K194" s="620"/>
      <c r="L194" s="159">
        <f>N194-G194</f>
        <v>7.6388888919609599E-3</v>
      </c>
      <c r="M194" s="160">
        <v>11</v>
      </c>
      <c r="N194" s="156">
        <v>42091.364583333336</v>
      </c>
      <c r="O194" s="157">
        <v>42091.364583333336</v>
      </c>
      <c r="P194" s="171" t="s">
        <v>242</v>
      </c>
      <c r="Q194" s="35" t="s">
        <v>43</v>
      </c>
      <c r="R194" s="35" t="s">
        <v>266</v>
      </c>
      <c r="S194" s="35" t="s">
        <v>526</v>
      </c>
      <c r="T194" s="35" t="s">
        <v>3654</v>
      </c>
      <c r="U194" s="414" t="s">
        <v>40</v>
      </c>
      <c r="V194" s="167" t="s">
        <v>384</v>
      </c>
      <c r="W194" s="35" t="s">
        <v>3655</v>
      </c>
      <c r="X194" s="55">
        <v>0</v>
      </c>
      <c r="Y194" s="55">
        <v>0</v>
      </c>
      <c r="Z194" s="168"/>
      <c r="AA194" s="168"/>
      <c r="AB194" s="168"/>
      <c r="AC194" s="168"/>
    </row>
    <row r="195" spans="1:34" ht="15" customHeight="1" x14ac:dyDescent="0.2">
      <c r="A195" s="175">
        <v>115</v>
      </c>
      <c r="B195" s="175">
        <v>115</v>
      </c>
      <c r="C195" s="24" t="s">
        <v>296</v>
      </c>
      <c r="D195" s="175">
        <v>10045</v>
      </c>
      <c r="E195" s="24" t="s">
        <v>297</v>
      </c>
      <c r="F195" s="25">
        <v>2015</v>
      </c>
      <c r="G195" s="156">
        <v>42207.588888888888</v>
      </c>
      <c r="H195" s="157">
        <v>42207.588888888888</v>
      </c>
      <c r="I195" s="620" t="s">
        <v>36</v>
      </c>
      <c r="J195" s="620" t="s">
        <v>36</v>
      </c>
      <c r="K195" s="620"/>
      <c r="L195" s="159">
        <f>N195-G195</f>
        <v>2.5000000001455192E-2</v>
      </c>
      <c r="M195" s="160">
        <v>36</v>
      </c>
      <c r="N195" s="156">
        <v>42207.613888888889</v>
      </c>
      <c r="O195" s="157">
        <v>42207.613888888889</v>
      </c>
      <c r="P195" s="161" t="s">
        <v>37</v>
      </c>
      <c r="Q195" s="37" t="s">
        <v>71</v>
      </c>
      <c r="R195" s="35" t="s">
        <v>72</v>
      </c>
      <c r="S195" s="35" t="s">
        <v>579</v>
      </c>
      <c r="T195" s="35" t="s">
        <v>4439</v>
      </c>
      <c r="U195" s="176">
        <v>11274</v>
      </c>
      <c r="V195" s="167" t="s">
        <v>384</v>
      </c>
      <c r="W195" s="35" t="s">
        <v>4445</v>
      </c>
      <c r="X195" s="188"/>
      <c r="Y195" s="168"/>
      <c r="Z195" s="168"/>
      <c r="AA195" s="168"/>
      <c r="AB195" s="168"/>
      <c r="AC195" s="168"/>
    </row>
    <row r="196" spans="1:34" ht="15" customHeight="1" x14ac:dyDescent="0.2">
      <c r="A196" s="175">
        <v>115</v>
      </c>
      <c r="B196" s="175">
        <v>115</v>
      </c>
      <c r="C196" s="24" t="s">
        <v>296</v>
      </c>
      <c r="D196" s="175">
        <v>10045</v>
      </c>
      <c r="E196" s="43" t="s">
        <v>297</v>
      </c>
      <c r="F196" s="25">
        <v>2015</v>
      </c>
      <c r="G196" s="156">
        <v>42264.529166666667</v>
      </c>
      <c r="H196" s="157">
        <v>42264.529166666667</v>
      </c>
      <c r="I196" s="620" t="s">
        <v>36</v>
      </c>
      <c r="J196" s="620" t="s">
        <v>36</v>
      </c>
      <c r="K196" s="620"/>
      <c r="L196" s="159">
        <f>N196-G196</f>
        <v>2.7777777773735579E-2</v>
      </c>
      <c r="M196" s="160">
        <v>40</v>
      </c>
      <c r="N196" s="156">
        <v>42264.556944444441</v>
      </c>
      <c r="O196" s="157">
        <v>42264.556944444441</v>
      </c>
      <c r="P196" s="171" t="s">
        <v>242</v>
      </c>
      <c r="Q196" s="35" t="s">
        <v>43</v>
      </c>
      <c r="R196" s="162" t="s">
        <v>266</v>
      </c>
      <c r="S196" s="35" t="s">
        <v>526</v>
      </c>
      <c r="T196" s="35" t="s">
        <v>4789</v>
      </c>
      <c r="U196" s="414" t="s">
        <v>40</v>
      </c>
      <c r="V196" s="167" t="s">
        <v>384</v>
      </c>
      <c r="W196" s="35" t="s">
        <v>4790</v>
      </c>
      <c r="X196" s="55">
        <v>0</v>
      </c>
      <c r="Y196" s="168"/>
      <c r="Z196" s="168"/>
      <c r="AA196" s="168"/>
      <c r="AB196" s="168"/>
      <c r="AC196" s="168"/>
    </row>
    <row r="197" spans="1:34" ht="15" customHeight="1" x14ac:dyDescent="0.2">
      <c r="A197" s="257">
        <v>115</v>
      </c>
      <c r="B197" s="257">
        <v>115</v>
      </c>
      <c r="C197" s="258" t="s">
        <v>296</v>
      </c>
      <c r="D197" s="257">
        <v>10045</v>
      </c>
      <c r="E197" s="258" t="s">
        <v>297</v>
      </c>
      <c r="F197" s="25">
        <v>2016</v>
      </c>
      <c r="G197" s="232">
        <v>42435.314583333333</v>
      </c>
      <c r="H197" s="233">
        <v>42435.314583333333</v>
      </c>
      <c r="I197" s="412" t="s">
        <v>36</v>
      </c>
      <c r="J197" s="412" t="s">
        <v>36</v>
      </c>
      <c r="K197" s="412"/>
      <c r="L197" s="235">
        <f>N197-G197</f>
        <v>2.7777777795563452E-3</v>
      </c>
      <c r="M197" s="236">
        <v>4</v>
      </c>
      <c r="N197" s="232">
        <v>42435.317361111112</v>
      </c>
      <c r="O197" s="233">
        <v>42435.317361111112</v>
      </c>
      <c r="P197" s="237" t="s">
        <v>37</v>
      </c>
      <c r="Q197" s="238" t="s">
        <v>52</v>
      </c>
      <c r="R197" s="238" t="s">
        <v>67</v>
      </c>
      <c r="S197" s="238" t="s">
        <v>101</v>
      </c>
      <c r="T197" s="35" t="s">
        <v>5713</v>
      </c>
      <c r="U197" s="254" t="s">
        <v>40</v>
      </c>
      <c r="V197" s="240" t="s">
        <v>384</v>
      </c>
      <c r="W197" s="35" t="s">
        <v>5714</v>
      </c>
      <c r="X197" s="55">
        <v>0</v>
      </c>
      <c r="Y197" s="55">
        <v>0</v>
      </c>
      <c r="Z197" s="55">
        <v>0</v>
      </c>
      <c r="AA197" s="35"/>
      <c r="AB197" s="35"/>
      <c r="AC197" s="35"/>
    </row>
    <row r="198" spans="1:34" ht="15" customHeight="1" x14ac:dyDescent="0.2">
      <c r="A198" s="257">
        <v>115</v>
      </c>
      <c r="B198" s="257">
        <v>115</v>
      </c>
      <c r="C198" s="258" t="s">
        <v>296</v>
      </c>
      <c r="D198" s="257">
        <v>10045</v>
      </c>
      <c r="E198" s="258" t="s">
        <v>297</v>
      </c>
      <c r="F198" s="25">
        <v>2017</v>
      </c>
      <c r="G198" s="232">
        <v>42743.976388888892</v>
      </c>
      <c r="H198" s="233">
        <v>42743.976388888892</v>
      </c>
      <c r="I198" s="417" t="s">
        <v>7042</v>
      </c>
      <c r="J198" s="412" t="s">
        <v>36</v>
      </c>
      <c r="K198" s="412"/>
      <c r="L198" s="235">
        <f>N198-G198</f>
        <v>6.9444443943211809E-4</v>
      </c>
      <c r="M198" s="236">
        <v>1</v>
      </c>
      <c r="N198" s="232">
        <v>42743.977083333331</v>
      </c>
      <c r="O198" s="233">
        <v>42743.977083333331</v>
      </c>
      <c r="P198" s="328" t="s">
        <v>242</v>
      </c>
      <c r="Q198" s="238" t="s">
        <v>43</v>
      </c>
      <c r="R198" s="238" t="s">
        <v>266</v>
      </c>
      <c r="S198" s="35" t="s">
        <v>526</v>
      </c>
      <c r="T198" s="52" t="s">
        <v>7255</v>
      </c>
      <c r="U198" s="303" t="s">
        <v>40</v>
      </c>
      <c r="V198" s="49" t="s">
        <v>384</v>
      </c>
      <c r="W198" s="44" t="s">
        <v>7256</v>
      </c>
      <c r="X198" s="241">
        <v>0</v>
      </c>
      <c r="Y198" s="241">
        <v>0</v>
      </c>
      <c r="Z198" s="241">
        <v>0</v>
      </c>
      <c r="AA198" s="168"/>
      <c r="AB198" s="168"/>
      <c r="AC198" s="168"/>
      <c r="AD198" s="304">
        <v>5517212</v>
      </c>
      <c r="AE198" s="35" t="s">
        <v>1270</v>
      </c>
      <c r="AF198" s="305" t="s">
        <v>7257</v>
      </c>
      <c r="AG198" s="35" t="s">
        <v>7040</v>
      </c>
      <c r="AH198" s="44" t="s">
        <v>7041</v>
      </c>
    </row>
    <row r="199" spans="1:34" ht="15" customHeight="1" x14ac:dyDescent="0.2">
      <c r="A199" s="257">
        <v>115</v>
      </c>
      <c r="B199" s="257">
        <v>115</v>
      </c>
      <c r="C199" s="258" t="s">
        <v>296</v>
      </c>
      <c r="D199" s="257">
        <v>10045</v>
      </c>
      <c r="E199" s="258" t="s">
        <v>297</v>
      </c>
      <c r="F199" s="25">
        <v>2017</v>
      </c>
      <c r="G199" s="232">
        <v>42743.979166666664</v>
      </c>
      <c r="H199" s="233">
        <v>42743.979166666664</v>
      </c>
      <c r="I199" s="417" t="s">
        <v>7042</v>
      </c>
      <c r="J199" s="412" t="s">
        <v>36</v>
      </c>
      <c r="K199" s="412"/>
      <c r="L199" s="235">
        <f>N199-G199</f>
        <v>6.944444467080757E-4</v>
      </c>
      <c r="M199" s="236">
        <v>1</v>
      </c>
      <c r="N199" s="232">
        <v>42743.979861111111</v>
      </c>
      <c r="O199" s="233">
        <v>42743.979861111111</v>
      </c>
      <c r="P199" s="328" t="s">
        <v>242</v>
      </c>
      <c r="Q199" s="238" t="s">
        <v>43</v>
      </c>
      <c r="R199" s="238" t="s">
        <v>266</v>
      </c>
      <c r="S199" s="35" t="s">
        <v>526</v>
      </c>
      <c r="T199" s="52" t="s">
        <v>7258</v>
      </c>
      <c r="U199" s="303" t="s">
        <v>40</v>
      </c>
      <c r="V199" s="49" t="s">
        <v>384</v>
      </c>
      <c r="W199" s="44" t="s">
        <v>7259</v>
      </c>
      <c r="X199" s="241">
        <v>0</v>
      </c>
      <c r="Y199" s="241">
        <v>0</v>
      </c>
      <c r="Z199" s="241">
        <v>0</v>
      </c>
      <c r="AA199" s="168"/>
      <c r="AB199" s="168"/>
      <c r="AC199" s="168"/>
      <c r="AD199" s="304">
        <v>5517212</v>
      </c>
      <c r="AE199" s="35" t="s">
        <v>1270</v>
      </c>
      <c r="AF199" s="305" t="s">
        <v>7257</v>
      </c>
      <c r="AG199" s="35" t="s">
        <v>7040</v>
      </c>
      <c r="AH199" s="44" t="s">
        <v>7041</v>
      </c>
    </row>
    <row r="200" spans="1:34" ht="15" customHeight="1" x14ac:dyDescent="0.2">
      <c r="A200" s="257">
        <v>115</v>
      </c>
      <c r="B200" s="257">
        <v>115</v>
      </c>
      <c r="C200" s="258" t="s">
        <v>296</v>
      </c>
      <c r="D200" s="257">
        <v>10045</v>
      </c>
      <c r="E200" s="258" t="s">
        <v>297</v>
      </c>
      <c r="F200" s="25">
        <v>2017</v>
      </c>
      <c r="G200" s="232">
        <v>42753.720833333333</v>
      </c>
      <c r="H200" s="233">
        <v>42753.720833333333</v>
      </c>
      <c r="I200" s="417" t="s">
        <v>7042</v>
      </c>
      <c r="J200" s="412" t="s">
        <v>36</v>
      </c>
      <c r="K200" s="412"/>
      <c r="L200" s="235">
        <f>N200-G200</f>
        <v>2.7777777795563452E-3</v>
      </c>
      <c r="M200" s="236">
        <v>4</v>
      </c>
      <c r="N200" s="232">
        <v>42753.723611111112</v>
      </c>
      <c r="O200" s="233">
        <v>42753.723611111112</v>
      </c>
      <c r="P200" s="237" t="s">
        <v>37</v>
      </c>
      <c r="Q200" s="35" t="s">
        <v>213</v>
      </c>
      <c r="R200" s="35" t="s">
        <v>320</v>
      </c>
      <c r="S200" s="35" t="s">
        <v>40</v>
      </c>
      <c r="T200" s="52" t="s">
        <v>7379</v>
      </c>
      <c r="U200" s="303" t="s">
        <v>40</v>
      </c>
      <c r="V200" s="49" t="s">
        <v>384</v>
      </c>
      <c r="W200" s="44" t="s">
        <v>7380</v>
      </c>
      <c r="X200" s="255">
        <v>0</v>
      </c>
      <c r="Y200" s="241">
        <v>0</v>
      </c>
      <c r="Z200" s="241">
        <v>0</v>
      </c>
      <c r="AA200" s="168"/>
      <c r="AB200" s="168"/>
      <c r="AC200" s="168"/>
      <c r="AD200" s="304">
        <v>5517212</v>
      </c>
      <c r="AE200" s="35" t="s">
        <v>1270</v>
      </c>
      <c r="AF200" s="305" t="s">
        <v>1270</v>
      </c>
      <c r="AG200" s="35" t="s">
        <v>7040</v>
      </c>
      <c r="AH200" s="44" t="s">
        <v>7041</v>
      </c>
    </row>
    <row r="201" spans="1:34" ht="15" customHeight="1" x14ac:dyDescent="0.2">
      <c r="A201" s="257">
        <v>115</v>
      </c>
      <c r="B201" s="257">
        <v>115</v>
      </c>
      <c r="C201" s="258" t="s">
        <v>296</v>
      </c>
      <c r="D201" s="257">
        <v>10045</v>
      </c>
      <c r="E201" s="258" t="s">
        <v>297</v>
      </c>
      <c r="F201" s="25">
        <v>2017</v>
      </c>
      <c r="G201" s="232">
        <v>42829.880555555559</v>
      </c>
      <c r="H201" s="233">
        <v>42829.880555555559</v>
      </c>
      <c r="I201" s="412" t="s">
        <v>36</v>
      </c>
      <c r="J201" s="412" t="s">
        <v>36</v>
      </c>
      <c r="K201" s="412"/>
      <c r="L201" s="235">
        <f>N201-G201</f>
        <v>0.24444444444088731</v>
      </c>
      <c r="M201" s="236">
        <v>352</v>
      </c>
      <c r="N201" s="232">
        <v>42830.125</v>
      </c>
      <c r="O201" s="233">
        <v>42830.125</v>
      </c>
      <c r="P201" s="328" t="s">
        <v>242</v>
      </c>
      <c r="Q201" s="35" t="s">
        <v>43</v>
      </c>
      <c r="R201" s="35" t="s">
        <v>266</v>
      </c>
      <c r="S201" s="35" t="s">
        <v>526</v>
      </c>
      <c r="T201" s="52" t="s">
        <v>8260</v>
      </c>
      <c r="U201" s="303" t="s">
        <v>40</v>
      </c>
      <c r="V201" s="49" t="s">
        <v>384</v>
      </c>
      <c r="W201" s="44" t="s">
        <v>8261</v>
      </c>
      <c r="X201" s="241">
        <v>0</v>
      </c>
      <c r="Y201" s="241">
        <v>0</v>
      </c>
      <c r="Z201" s="241">
        <v>0</v>
      </c>
      <c r="AA201" s="168"/>
      <c r="AB201" s="168"/>
      <c r="AC201" s="168"/>
      <c r="AD201" s="304">
        <v>5517212</v>
      </c>
      <c r="AE201" s="305" t="s">
        <v>1270</v>
      </c>
      <c r="AF201" s="305" t="s">
        <v>1270</v>
      </c>
      <c r="AG201" s="35" t="s">
        <v>7066</v>
      </c>
      <c r="AH201" s="52" t="s">
        <v>7067</v>
      </c>
    </row>
    <row r="202" spans="1:34" ht="15" customHeight="1" x14ac:dyDescent="0.2">
      <c r="A202" s="257">
        <v>115</v>
      </c>
      <c r="B202" s="257">
        <v>115</v>
      </c>
      <c r="C202" s="258" t="s">
        <v>296</v>
      </c>
      <c r="D202" s="257">
        <v>10045</v>
      </c>
      <c r="E202" s="258" t="s">
        <v>297</v>
      </c>
      <c r="F202" s="25">
        <v>2017</v>
      </c>
      <c r="G202" s="232">
        <v>43049.874305555553</v>
      </c>
      <c r="H202" s="233">
        <v>43049.874305555553</v>
      </c>
      <c r="I202" s="412" t="s">
        <v>36</v>
      </c>
      <c r="J202" s="412" t="s">
        <v>36</v>
      </c>
      <c r="K202" s="412"/>
      <c r="L202" s="235">
        <f>N202-G202</f>
        <v>3.7333333333372138</v>
      </c>
      <c r="M202" s="236">
        <v>5376</v>
      </c>
      <c r="N202" s="232">
        <v>43053.607638888891</v>
      </c>
      <c r="O202" s="233">
        <v>43053.607638888891</v>
      </c>
      <c r="P202" s="294" t="s">
        <v>173</v>
      </c>
      <c r="Q202" s="167" t="s">
        <v>52</v>
      </c>
      <c r="R202" s="167" t="s">
        <v>106</v>
      </c>
      <c r="S202" s="35" t="s">
        <v>106</v>
      </c>
      <c r="T202" s="167" t="s">
        <v>9949</v>
      </c>
      <c r="U202" s="77">
        <v>113810491</v>
      </c>
      <c r="V202" s="240" t="s">
        <v>384</v>
      </c>
      <c r="W202" s="167" t="s">
        <v>9950</v>
      </c>
      <c r="X202" s="255">
        <v>0</v>
      </c>
      <c r="Y202" s="241">
        <v>0</v>
      </c>
      <c r="Z202" s="241">
        <v>0</v>
      </c>
      <c r="AA202" s="266"/>
      <c r="AB202" s="266"/>
      <c r="AC202" s="266"/>
      <c r="AD202" s="304">
        <v>5517212</v>
      </c>
      <c r="AE202" s="333" t="s">
        <v>1270</v>
      </c>
      <c r="AF202" s="333" t="s">
        <v>1270</v>
      </c>
      <c r="AG202" s="167" t="s">
        <v>7066</v>
      </c>
      <c r="AH202" s="29" t="s">
        <v>7067</v>
      </c>
    </row>
    <row r="203" spans="1:34" ht="15" customHeight="1" x14ac:dyDescent="0.2">
      <c r="A203" s="257">
        <v>115</v>
      </c>
      <c r="B203" s="257">
        <v>115</v>
      </c>
      <c r="C203" s="258" t="s">
        <v>296</v>
      </c>
      <c r="D203" s="257">
        <v>10045</v>
      </c>
      <c r="E203" s="258" t="s">
        <v>297</v>
      </c>
      <c r="F203" s="25">
        <v>2018</v>
      </c>
      <c r="G203" s="284">
        <v>43222.383333333331</v>
      </c>
      <c r="H203" s="233">
        <v>43222.383333333331</v>
      </c>
      <c r="I203" s="412" t="s">
        <v>36</v>
      </c>
      <c r="J203" s="412" t="s">
        <v>36</v>
      </c>
      <c r="K203" s="412" t="s">
        <v>36</v>
      </c>
      <c r="L203" s="235">
        <f>N203-G203</f>
        <v>1.8055555556202307E-2</v>
      </c>
      <c r="M203" s="236">
        <v>26</v>
      </c>
      <c r="N203" s="284">
        <v>43222.401388888888</v>
      </c>
      <c r="O203" s="233">
        <v>43222.401388888888</v>
      </c>
      <c r="P203" s="237" t="s">
        <v>37</v>
      </c>
      <c r="Q203" s="359" t="s">
        <v>43</v>
      </c>
      <c r="R203" s="35" t="s">
        <v>10204</v>
      </c>
      <c r="S203" s="277" t="s">
        <v>526</v>
      </c>
      <c r="T203" s="167" t="s">
        <v>11061</v>
      </c>
      <c r="U203" s="282" t="s">
        <v>40</v>
      </c>
      <c r="V203" s="240" t="s">
        <v>384</v>
      </c>
      <c r="W203" s="167" t="s">
        <v>11062</v>
      </c>
      <c r="X203" s="255">
        <v>0</v>
      </c>
      <c r="Y203" s="241">
        <v>0</v>
      </c>
      <c r="Z203" s="241">
        <v>0</v>
      </c>
      <c r="AA203" s="277"/>
      <c r="AB203" s="277"/>
      <c r="AC203" s="277"/>
      <c r="AD203" s="241">
        <v>5517212</v>
      </c>
      <c r="AE203" s="461" t="s">
        <v>7060</v>
      </c>
      <c r="AF203" s="358" t="s">
        <v>11063</v>
      </c>
      <c r="AG203" s="277" t="s">
        <v>7040</v>
      </c>
      <c r="AH203" s="277" t="s">
        <v>7041</v>
      </c>
    </row>
    <row r="204" spans="1:34" ht="15" customHeight="1" x14ac:dyDescent="0.2">
      <c r="A204" s="257">
        <v>115</v>
      </c>
      <c r="B204" s="257">
        <v>115</v>
      </c>
      <c r="C204" s="258" t="s">
        <v>296</v>
      </c>
      <c r="D204" s="257">
        <v>10045</v>
      </c>
      <c r="E204" s="258" t="s">
        <v>297</v>
      </c>
      <c r="F204" s="25">
        <v>2018</v>
      </c>
      <c r="G204" s="284">
        <v>43348.568749999999</v>
      </c>
      <c r="H204" s="234">
        <v>43348.568749999999</v>
      </c>
      <c r="I204" s="412" t="s">
        <v>36</v>
      </c>
      <c r="J204" s="412" t="s">
        <v>36</v>
      </c>
      <c r="K204" s="417" t="s">
        <v>7042</v>
      </c>
      <c r="L204" s="296"/>
      <c r="M204" s="495"/>
      <c r="N204" s="296"/>
      <c r="O204" s="296"/>
      <c r="P204" s="328" t="s">
        <v>11843</v>
      </c>
      <c r="Q204" s="162" t="s">
        <v>382</v>
      </c>
      <c r="R204" s="167" t="s">
        <v>10211</v>
      </c>
      <c r="S204" s="163" t="s">
        <v>526</v>
      </c>
      <c r="T204" s="167" t="s">
        <v>11844</v>
      </c>
      <c r="U204" s="287" t="s">
        <v>40</v>
      </c>
      <c r="V204" s="240" t="s">
        <v>384</v>
      </c>
      <c r="W204" s="167" t="s">
        <v>11845</v>
      </c>
      <c r="X204" s="255">
        <v>0</v>
      </c>
      <c r="Y204" s="241">
        <v>0</v>
      </c>
      <c r="Z204" s="241">
        <v>0</v>
      </c>
      <c r="AA204" s="266"/>
      <c r="AB204" s="266"/>
      <c r="AC204" s="266"/>
      <c r="AD204" s="241">
        <v>5517212</v>
      </c>
      <c r="AE204" s="467" t="s">
        <v>7049</v>
      </c>
      <c r="AF204" s="468" t="s">
        <v>11846</v>
      </c>
      <c r="AG204" s="163" t="s">
        <v>7040</v>
      </c>
      <c r="AH204" s="277" t="s">
        <v>7041</v>
      </c>
    </row>
    <row r="205" spans="1:34" ht="15" customHeight="1" x14ac:dyDescent="0.2">
      <c r="A205" s="521">
        <v>115</v>
      </c>
      <c r="B205" s="521">
        <v>115</v>
      </c>
      <c r="C205" s="522" t="s">
        <v>296</v>
      </c>
      <c r="D205" s="521">
        <v>10045</v>
      </c>
      <c r="E205" s="522" t="s">
        <v>297</v>
      </c>
      <c r="F205" s="25">
        <v>2019</v>
      </c>
      <c r="G205" s="232">
        <v>43496.897916666669</v>
      </c>
      <c r="H205" s="233">
        <v>43496.897916666669</v>
      </c>
      <c r="I205" s="412" t="s">
        <v>36</v>
      </c>
      <c r="J205" s="417" t="s">
        <v>7042</v>
      </c>
      <c r="K205" s="412" t="s">
        <v>36</v>
      </c>
      <c r="L205" s="235">
        <f>N205-G205</f>
        <v>0.46111111110803904</v>
      </c>
      <c r="M205" s="236">
        <v>664</v>
      </c>
      <c r="N205" s="232">
        <v>43497.359027777777</v>
      </c>
      <c r="O205" s="233">
        <v>43497.359027777777</v>
      </c>
      <c r="P205" s="237" t="s">
        <v>37</v>
      </c>
      <c r="Q205" s="359" t="s">
        <v>1246</v>
      </c>
      <c r="R205" s="35" t="s">
        <v>10421</v>
      </c>
      <c r="S205" s="238" t="s">
        <v>54</v>
      </c>
      <c r="T205" s="545" t="s">
        <v>12967</v>
      </c>
      <c r="U205" s="546" t="s">
        <v>40</v>
      </c>
      <c r="V205" s="240" t="s">
        <v>384</v>
      </c>
      <c r="W205" s="545" t="s">
        <v>12968</v>
      </c>
      <c r="X205" s="164">
        <v>0</v>
      </c>
      <c r="Y205" s="241">
        <v>0</v>
      </c>
      <c r="Z205" s="241">
        <v>0</v>
      </c>
      <c r="AA205" s="264">
        <f>Y205/AD205</f>
        <v>0</v>
      </c>
      <c r="AB205" s="265">
        <f>Z205/AD205</f>
        <v>0</v>
      </c>
      <c r="AC205" s="255">
        <v>0</v>
      </c>
      <c r="AD205" s="255">
        <v>5548929</v>
      </c>
      <c r="AE205" s="239" t="s">
        <v>1270</v>
      </c>
      <c r="AF205" s="229" t="s">
        <v>1270</v>
      </c>
      <c r="AG205" s="545" t="s">
        <v>7066</v>
      </c>
      <c r="AH205" s="57" t="s">
        <v>12671</v>
      </c>
    </row>
    <row r="206" spans="1:34" ht="15" customHeight="1" x14ac:dyDescent="0.2">
      <c r="A206" s="521">
        <v>115</v>
      </c>
      <c r="B206" s="521">
        <v>115</v>
      </c>
      <c r="C206" s="522" t="s">
        <v>296</v>
      </c>
      <c r="D206" s="521">
        <v>10045</v>
      </c>
      <c r="E206" s="522" t="s">
        <v>297</v>
      </c>
      <c r="F206" s="25">
        <v>2019</v>
      </c>
      <c r="G206" s="570">
        <v>43521.53125</v>
      </c>
      <c r="H206" s="571">
        <v>43521.53125</v>
      </c>
      <c r="I206" s="572" t="s">
        <v>36</v>
      </c>
      <c r="J206" s="572" t="s">
        <v>36</v>
      </c>
      <c r="K206" s="572" t="s">
        <v>36</v>
      </c>
      <c r="L206" s="235">
        <f>N206-G206</f>
        <v>4.166666665696539E-3</v>
      </c>
      <c r="M206" s="236">
        <v>6</v>
      </c>
      <c r="N206" s="570">
        <v>43521.535416666666</v>
      </c>
      <c r="O206" s="571">
        <v>43521.535416666666</v>
      </c>
      <c r="P206" s="328" t="s">
        <v>242</v>
      </c>
      <c r="Q206" s="162" t="s">
        <v>43</v>
      </c>
      <c r="R206" s="167" t="s">
        <v>10204</v>
      </c>
      <c r="S206" s="238" t="s">
        <v>526</v>
      </c>
      <c r="T206" s="167" t="s">
        <v>13408</v>
      </c>
      <c r="U206" s="192" t="s">
        <v>40</v>
      </c>
      <c r="V206" s="240" t="s">
        <v>384</v>
      </c>
      <c r="W206" s="167" t="s">
        <v>13409</v>
      </c>
      <c r="X206" s="164">
        <v>0</v>
      </c>
      <c r="Y206" s="241">
        <v>0</v>
      </c>
      <c r="Z206" s="241">
        <v>0</v>
      </c>
      <c r="AA206" s="264">
        <f>Y206/AD206</f>
        <v>0</v>
      </c>
      <c r="AB206" s="265">
        <f>Z206/AD206</f>
        <v>0</v>
      </c>
      <c r="AC206" s="255">
        <v>0</v>
      </c>
      <c r="AD206" s="255">
        <v>5548929</v>
      </c>
      <c r="AE206" s="239" t="s">
        <v>7172</v>
      </c>
      <c r="AF206" s="229" t="s">
        <v>1270</v>
      </c>
      <c r="AG206" s="239" t="s">
        <v>7040</v>
      </c>
      <c r="AH206" s="57" t="s">
        <v>7041</v>
      </c>
    </row>
    <row r="207" spans="1:34" ht="15" customHeight="1" x14ac:dyDescent="0.2">
      <c r="A207" s="521">
        <v>115</v>
      </c>
      <c r="B207" s="521">
        <v>115</v>
      </c>
      <c r="C207" s="522" t="s">
        <v>296</v>
      </c>
      <c r="D207" s="521">
        <v>10045</v>
      </c>
      <c r="E207" s="522" t="s">
        <v>297</v>
      </c>
      <c r="F207" s="25">
        <v>2019</v>
      </c>
      <c r="G207" s="570">
        <v>43521.536805555559</v>
      </c>
      <c r="H207" s="571">
        <v>43521.536805555559</v>
      </c>
      <c r="I207" s="572" t="s">
        <v>36</v>
      </c>
      <c r="J207" s="572" t="s">
        <v>36</v>
      </c>
      <c r="K207" s="572" t="s">
        <v>36</v>
      </c>
      <c r="L207" s="235">
        <f>N207-G207</f>
        <v>6.9444444379769266E-3</v>
      </c>
      <c r="M207" s="236">
        <v>10</v>
      </c>
      <c r="N207" s="570">
        <v>43521.543749999997</v>
      </c>
      <c r="O207" s="571">
        <v>43521.543749999997</v>
      </c>
      <c r="P207" s="328" t="s">
        <v>242</v>
      </c>
      <c r="Q207" s="162" t="s">
        <v>43</v>
      </c>
      <c r="R207" s="167" t="s">
        <v>10204</v>
      </c>
      <c r="S207" s="238" t="s">
        <v>526</v>
      </c>
      <c r="T207" s="167" t="s">
        <v>13410</v>
      </c>
      <c r="U207" s="192" t="s">
        <v>40</v>
      </c>
      <c r="V207" s="240" t="s">
        <v>384</v>
      </c>
      <c r="W207" s="167" t="s">
        <v>13411</v>
      </c>
      <c r="X207" s="164">
        <v>0</v>
      </c>
      <c r="Y207" s="241">
        <v>0</v>
      </c>
      <c r="Z207" s="241">
        <v>0</v>
      </c>
      <c r="AA207" s="264">
        <f>Y207/AD207</f>
        <v>0</v>
      </c>
      <c r="AB207" s="265">
        <f>Z207/AD207</f>
        <v>0</v>
      </c>
      <c r="AC207" s="255">
        <v>0</v>
      </c>
      <c r="AD207" s="255">
        <v>5548929</v>
      </c>
      <c r="AE207" s="239" t="s">
        <v>7102</v>
      </c>
      <c r="AF207" s="229" t="s">
        <v>1270</v>
      </c>
      <c r="AG207" s="239" t="s">
        <v>7040</v>
      </c>
      <c r="AH207" s="57" t="s">
        <v>7041</v>
      </c>
    </row>
    <row r="208" spans="1:34" ht="15" customHeight="1" x14ac:dyDescent="0.2">
      <c r="A208" s="521">
        <v>115</v>
      </c>
      <c r="B208" s="521">
        <v>115</v>
      </c>
      <c r="C208" s="522" t="s">
        <v>296</v>
      </c>
      <c r="D208" s="521">
        <v>10045</v>
      </c>
      <c r="E208" s="522" t="s">
        <v>297</v>
      </c>
      <c r="F208" s="25">
        <v>2019</v>
      </c>
      <c r="G208" s="573">
        <v>43591.340277777781</v>
      </c>
      <c r="H208" s="574">
        <v>43591.340277777781</v>
      </c>
      <c r="I208" s="572" t="s">
        <v>36</v>
      </c>
      <c r="J208" s="572" t="s">
        <v>36</v>
      </c>
      <c r="K208" s="572" t="s">
        <v>36</v>
      </c>
      <c r="L208" s="235">
        <f>N208-G208</f>
        <v>2.5256944444408873</v>
      </c>
      <c r="M208" s="236">
        <v>3637</v>
      </c>
      <c r="N208" s="573">
        <v>43593.865972222222</v>
      </c>
      <c r="O208" s="574">
        <v>43593.865972222222</v>
      </c>
      <c r="P208" s="328" t="s">
        <v>242</v>
      </c>
      <c r="Q208" s="162" t="s">
        <v>43</v>
      </c>
      <c r="R208" s="167" t="s">
        <v>10204</v>
      </c>
      <c r="S208" s="238" t="s">
        <v>526</v>
      </c>
      <c r="T208" s="167" t="s">
        <v>13964</v>
      </c>
      <c r="U208" s="459" t="s">
        <v>40</v>
      </c>
      <c r="V208" s="49" t="s">
        <v>384</v>
      </c>
      <c r="W208" s="167" t="s">
        <v>13965</v>
      </c>
      <c r="X208" s="536">
        <v>0</v>
      </c>
      <c r="Y208" s="255">
        <v>0</v>
      </c>
      <c r="Z208" s="255">
        <v>0</v>
      </c>
      <c r="AA208" s="264">
        <f>Y208/AD208</f>
        <v>0</v>
      </c>
      <c r="AB208" s="265">
        <f>Z208/AD208</f>
        <v>0</v>
      </c>
      <c r="AC208" s="255">
        <v>0</v>
      </c>
      <c r="AD208" s="255">
        <v>5548929</v>
      </c>
      <c r="AE208" s="240" t="s">
        <v>1270</v>
      </c>
      <c r="AF208" s="527" t="s">
        <v>1270</v>
      </c>
      <c r="AG208" s="555" t="s">
        <v>7066</v>
      </c>
      <c r="AH208" s="525" t="s">
        <v>12671</v>
      </c>
    </row>
    <row r="209" spans="1:34" ht="15" customHeight="1" x14ac:dyDescent="0.2">
      <c r="A209" s="175">
        <v>115</v>
      </c>
      <c r="B209" s="175">
        <v>115</v>
      </c>
      <c r="C209" s="24" t="s">
        <v>508</v>
      </c>
      <c r="D209" s="175">
        <v>10049</v>
      </c>
      <c r="E209" s="24" t="s">
        <v>509</v>
      </c>
      <c r="F209" s="25">
        <v>2015</v>
      </c>
      <c r="G209" s="156">
        <v>42109.333333333336</v>
      </c>
      <c r="H209" s="157">
        <v>42109.333333333336</v>
      </c>
      <c r="I209" s="620" t="s">
        <v>36</v>
      </c>
      <c r="J209" s="620" t="s">
        <v>36</v>
      </c>
      <c r="K209" s="620"/>
      <c r="L209" s="159">
        <f>N209-G209</f>
        <v>6.9444443943211809E-4</v>
      </c>
      <c r="M209" s="160">
        <v>1</v>
      </c>
      <c r="N209" s="156">
        <v>42109.334027777775</v>
      </c>
      <c r="O209" s="157">
        <v>42109.334027777775</v>
      </c>
      <c r="P209" s="161" t="s">
        <v>37</v>
      </c>
      <c r="Q209" s="35" t="s">
        <v>48</v>
      </c>
      <c r="R209" s="35" t="s">
        <v>49</v>
      </c>
      <c r="S209" s="35" t="s">
        <v>40</v>
      </c>
      <c r="T209" s="35" t="s">
        <v>3781</v>
      </c>
      <c r="U209" s="459" t="s">
        <v>40</v>
      </c>
      <c r="V209" s="167" t="s">
        <v>1336</v>
      </c>
      <c r="W209" s="35" t="s">
        <v>3782</v>
      </c>
      <c r="X209" s="55">
        <v>558</v>
      </c>
      <c r="Y209" s="55">
        <v>0</v>
      </c>
      <c r="Z209" s="168"/>
      <c r="AA209" s="168"/>
      <c r="AB209" s="168"/>
      <c r="AC209" s="168"/>
    </row>
    <row r="210" spans="1:34" ht="15" customHeight="1" x14ac:dyDescent="0.2">
      <c r="A210" s="257">
        <v>115</v>
      </c>
      <c r="B210" s="257">
        <v>115</v>
      </c>
      <c r="C210" s="258" t="s">
        <v>508</v>
      </c>
      <c r="D210" s="257">
        <v>10049</v>
      </c>
      <c r="E210" s="258" t="s">
        <v>509</v>
      </c>
      <c r="F210" s="25">
        <v>2017</v>
      </c>
      <c r="G210" s="232">
        <v>42802.269444444442</v>
      </c>
      <c r="H210" s="233">
        <v>42802.269444444442</v>
      </c>
      <c r="I210" s="412" t="s">
        <v>36</v>
      </c>
      <c r="J210" s="412" t="s">
        <v>36</v>
      </c>
      <c r="K210" s="412"/>
      <c r="L210" s="235">
        <f>N210-G210</f>
        <v>6.944444467080757E-4</v>
      </c>
      <c r="M210" s="236">
        <v>1</v>
      </c>
      <c r="N210" s="232">
        <v>42802.270138888889</v>
      </c>
      <c r="O210" s="233">
        <v>42802.270138888889</v>
      </c>
      <c r="P210" s="237" t="s">
        <v>37</v>
      </c>
      <c r="Q210" s="35" t="s">
        <v>48</v>
      </c>
      <c r="R210" s="35" t="s">
        <v>49</v>
      </c>
      <c r="S210" s="35" t="s">
        <v>40</v>
      </c>
      <c r="T210" s="52" t="s">
        <v>8073</v>
      </c>
      <c r="U210" s="303" t="s">
        <v>40</v>
      </c>
      <c r="V210" s="49" t="s">
        <v>1336</v>
      </c>
      <c r="W210" s="44" t="s">
        <v>8074</v>
      </c>
      <c r="X210" s="255">
        <v>556</v>
      </c>
      <c r="Y210" s="241">
        <v>0</v>
      </c>
      <c r="Z210" s="241">
        <v>0</v>
      </c>
      <c r="AA210" s="168"/>
      <c r="AB210" s="168"/>
      <c r="AC210" s="168"/>
      <c r="AD210" s="304">
        <v>5517212</v>
      </c>
      <c r="AE210" s="35" t="s">
        <v>7060</v>
      </c>
      <c r="AF210" s="305" t="s">
        <v>8075</v>
      </c>
      <c r="AG210" s="35" t="s">
        <v>7040</v>
      </c>
      <c r="AH210" s="52" t="s">
        <v>7041</v>
      </c>
    </row>
    <row r="211" spans="1:34" ht="15" customHeight="1" x14ac:dyDescent="0.2">
      <c r="A211" s="257">
        <v>115</v>
      </c>
      <c r="B211" s="257">
        <v>115</v>
      </c>
      <c r="C211" s="258" t="s">
        <v>508</v>
      </c>
      <c r="D211" s="257">
        <v>10049</v>
      </c>
      <c r="E211" s="258" t="s">
        <v>509</v>
      </c>
      <c r="F211" s="25">
        <v>2017</v>
      </c>
      <c r="G211" s="232">
        <v>42869.703472222223</v>
      </c>
      <c r="H211" s="233">
        <v>42869.703472222223</v>
      </c>
      <c r="I211" s="412" t="s">
        <v>36</v>
      </c>
      <c r="J211" s="412" t="s">
        <v>36</v>
      </c>
      <c r="K211" s="412"/>
      <c r="L211" s="235">
        <f>N211-G211</f>
        <v>0.2069444444423425</v>
      </c>
      <c r="M211" s="236">
        <v>298</v>
      </c>
      <c r="N211" s="232">
        <v>42869.910416666666</v>
      </c>
      <c r="O211" s="233">
        <v>42869.910416666666</v>
      </c>
      <c r="P211" s="237" t="s">
        <v>37</v>
      </c>
      <c r="Q211" s="35" t="s">
        <v>38</v>
      </c>
      <c r="R211" s="35" t="s">
        <v>135</v>
      </c>
      <c r="S211" s="35" t="s">
        <v>68</v>
      </c>
      <c r="T211" s="52" t="s">
        <v>8565</v>
      </c>
      <c r="U211" s="360">
        <v>112865266</v>
      </c>
      <c r="V211" s="240" t="s">
        <v>1336</v>
      </c>
      <c r="W211" s="44" t="s">
        <v>8566</v>
      </c>
      <c r="X211" s="255">
        <v>0</v>
      </c>
      <c r="Y211" s="241">
        <v>0</v>
      </c>
      <c r="Z211" s="241">
        <v>0</v>
      </c>
      <c r="AA211" s="168"/>
      <c r="AB211" s="168"/>
      <c r="AC211" s="168"/>
      <c r="AD211" s="304">
        <v>5517212</v>
      </c>
      <c r="AE211" s="305" t="s">
        <v>1270</v>
      </c>
      <c r="AF211" s="305" t="s">
        <v>1270</v>
      </c>
      <c r="AG211" s="35" t="s">
        <v>7066</v>
      </c>
      <c r="AH211" s="44" t="s">
        <v>7067</v>
      </c>
    </row>
    <row r="212" spans="1:34" ht="15" customHeight="1" x14ac:dyDescent="0.2">
      <c r="A212" s="257">
        <v>115</v>
      </c>
      <c r="B212" s="257">
        <v>115</v>
      </c>
      <c r="C212" s="258" t="s">
        <v>508</v>
      </c>
      <c r="D212" s="257">
        <v>10049</v>
      </c>
      <c r="E212" s="258" t="s">
        <v>509</v>
      </c>
      <c r="F212" s="25">
        <v>2017</v>
      </c>
      <c r="G212" s="232">
        <v>42989.715277777781</v>
      </c>
      <c r="H212" s="233">
        <v>42989.715277777781</v>
      </c>
      <c r="I212" s="417" t="s">
        <v>7042</v>
      </c>
      <c r="J212" s="412" t="s">
        <v>36</v>
      </c>
      <c r="K212" s="412"/>
      <c r="L212" s="235">
        <f>N212-G212</f>
        <v>0.17777777777519077</v>
      </c>
      <c r="M212" s="236">
        <v>256</v>
      </c>
      <c r="N212" s="232">
        <v>42989.893055555556</v>
      </c>
      <c r="O212" s="233">
        <v>42989.893055555556</v>
      </c>
      <c r="P212" s="237" t="s">
        <v>37</v>
      </c>
      <c r="Q212" s="35" t="s">
        <v>213</v>
      </c>
      <c r="R212" s="35" t="s">
        <v>287</v>
      </c>
      <c r="S212" s="35" t="s">
        <v>107</v>
      </c>
      <c r="T212" s="167" t="s">
        <v>9429</v>
      </c>
      <c r="U212" s="303" t="s">
        <v>40</v>
      </c>
      <c r="V212" s="240" t="s">
        <v>1336</v>
      </c>
      <c r="W212" s="167" t="s">
        <v>9430</v>
      </c>
      <c r="X212" s="241">
        <v>546</v>
      </c>
      <c r="Y212" s="241">
        <v>0</v>
      </c>
      <c r="Z212" s="241">
        <v>0</v>
      </c>
      <c r="AA212" s="266"/>
      <c r="AB212" s="266"/>
      <c r="AC212" s="266"/>
      <c r="AD212" s="304">
        <v>5517212</v>
      </c>
      <c r="AE212" s="382" t="s">
        <v>7102</v>
      </c>
      <c r="AF212" s="383" t="s">
        <v>9431</v>
      </c>
      <c r="AG212" s="167" t="s">
        <v>7040</v>
      </c>
      <c r="AH212" s="29" t="s">
        <v>7041</v>
      </c>
    </row>
    <row r="213" spans="1:34" ht="15" customHeight="1" x14ac:dyDescent="0.2">
      <c r="A213" s="257">
        <v>115</v>
      </c>
      <c r="B213" s="257">
        <v>115</v>
      </c>
      <c r="C213" s="258" t="s">
        <v>508</v>
      </c>
      <c r="D213" s="257">
        <v>10049</v>
      </c>
      <c r="E213" s="258" t="s">
        <v>509</v>
      </c>
      <c r="F213" s="25">
        <v>2017</v>
      </c>
      <c r="G213" s="232">
        <v>42989.924305555556</v>
      </c>
      <c r="H213" s="233">
        <v>42989.924305555556</v>
      </c>
      <c r="I213" s="417" t="s">
        <v>7042</v>
      </c>
      <c r="J213" s="412" t="s">
        <v>36</v>
      </c>
      <c r="K213" s="412"/>
      <c r="L213" s="235">
        <f>N213-G213</f>
        <v>7.0833333333357587</v>
      </c>
      <c r="M213" s="236">
        <v>10200</v>
      </c>
      <c r="N213" s="232">
        <v>42997.007638888892</v>
      </c>
      <c r="O213" s="233">
        <v>42997.007638888892</v>
      </c>
      <c r="P213" s="294" t="s">
        <v>173</v>
      </c>
      <c r="Q213" s="35" t="s">
        <v>213</v>
      </c>
      <c r="R213" s="35" t="s">
        <v>287</v>
      </c>
      <c r="S213" s="35" t="s">
        <v>107</v>
      </c>
      <c r="T213" s="167" t="s">
        <v>9468</v>
      </c>
      <c r="U213" s="303" t="s">
        <v>40</v>
      </c>
      <c r="V213" s="240" t="s">
        <v>1336</v>
      </c>
      <c r="W213" s="167" t="s">
        <v>9469</v>
      </c>
      <c r="X213" s="241">
        <v>546</v>
      </c>
      <c r="Y213" s="241">
        <v>0</v>
      </c>
      <c r="Z213" s="241">
        <v>0</v>
      </c>
      <c r="AA213" s="266"/>
      <c r="AB213" s="266"/>
      <c r="AC213" s="266"/>
      <c r="AD213" s="304">
        <v>5517212</v>
      </c>
      <c r="AE213" s="333" t="s">
        <v>1270</v>
      </c>
      <c r="AF213" s="333" t="s">
        <v>1270</v>
      </c>
      <c r="AG213" s="167" t="s">
        <v>7066</v>
      </c>
      <c r="AH213" s="29" t="s">
        <v>7067</v>
      </c>
    </row>
    <row r="214" spans="1:34" ht="15" customHeight="1" x14ac:dyDescent="0.2">
      <c r="A214" s="257">
        <v>115</v>
      </c>
      <c r="B214" s="257">
        <v>115</v>
      </c>
      <c r="C214" s="258" t="s">
        <v>508</v>
      </c>
      <c r="D214" s="257">
        <v>10049</v>
      </c>
      <c r="E214" s="258" t="s">
        <v>509</v>
      </c>
      <c r="F214" s="25">
        <v>2017</v>
      </c>
      <c r="G214" s="232">
        <v>42989.924305555556</v>
      </c>
      <c r="H214" s="233">
        <v>42989.924305555556</v>
      </c>
      <c r="I214" s="417" t="s">
        <v>7042</v>
      </c>
      <c r="J214" s="412" t="s">
        <v>36</v>
      </c>
      <c r="K214" s="412"/>
      <c r="L214" s="235">
        <f>N214-G214</f>
        <v>6.944444467080757E-4</v>
      </c>
      <c r="M214" s="236">
        <v>1</v>
      </c>
      <c r="N214" s="232">
        <v>42989.925000000003</v>
      </c>
      <c r="O214" s="233">
        <v>42989.925000000003</v>
      </c>
      <c r="P214" s="237" t="s">
        <v>37</v>
      </c>
      <c r="Q214" s="35" t="s">
        <v>213</v>
      </c>
      <c r="R214" s="35" t="s">
        <v>287</v>
      </c>
      <c r="S214" s="35" t="s">
        <v>107</v>
      </c>
      <c r="T214" s="167" t="s">
        <v>9470</v>
      </c>
      <c r="U214" s="303" t="s">
        <v>40</v>
      </c>
      <c r="V214" s="240" t="s">
        <v>1336</v>
      </c>
      <c r="W214" s="167" t="s">
        <v>9471</v>
      </c>
      <c r="X214" s="241">
        <v>546</v>
      </c>
      <c r="Y214" s="241">
        <v>0</v>
      </c>
      <c r="Z214" s="241">
        <v>0</v>
      </c>
      <c r="AA214" s="266"/>
      <c r="AB214" s="266"/>
      <c r="AC214" s="266"/>
      <c r="AD214" s="304">
        <v>5517212</v>
      </c>
      <c r="AE214" s="382" t="s">
        <v>7102</v>
      </c>
      <c r="AF214" s="383" t="s">
        <v>9472</v>
      </c>
      <c r="AG214" s="167" t="s">
        <v>7040</v>
      </c>
      <c r="AH214" s="29" t="s">
        <v>7041</v>
      </c>
    </row>
    <row r="215" spans="1:34" ht="15" customHeight="1" x14ac:dyDescent="0.2">
      <c r="A215" s="257">
        <v>115</v>
      </c>
      <c r="B215" s="257">
        <v>115</v>
      </c>
      <c r="C215" s="258" t="s">
        <v>508</v>
      </c>
      <c r="D215" s="257">
        <v>10049</v>
      </c>
      <c r="E215" s="258" t="s">
        <v>509</v>
      </c>
      <c r="F215" s="25">
        <v>2018</v>
      </c>
      <c r="G215" s="284">
        <v>43259.62222222222</v>
      </c>
      <c r="H215" s="233">
        <v>43259.62222222222</v>
      </c>
      <c r="I215" s="412" t="s">
        <v>36</v>
      </c>
      <c r="J215" s="412" t="s">
        <v>36</v>
      </c>
      <c r="K215" s="412" t="s">
        <v>36</v>
      </c>
      <c r="L215" s="235">
        <f>N215-G215</f>
        <v>0.29791666667006211</v>
      </c>
      <c r="M215" s="236">
        <v>429</v>
      </c>
      <c r="N215" s="284">
        <v>43259.920138888891</v>
      </c>
      <c r="O215" s="233">
        <v>43259.920138888891</v>
      </c>
      <c r="P215" s="237" t="s">
        <v>37</v>
      </c>
      <c r="Q215" s="359" t="s">
        <v>1285</v>
      </c>
      <c r="R215" s="35" t="s">
        <v>10433</v>
      </c>
      <c r="S215" s="277" t="s">
        <v>107</v>
      </c>
      <c r="T215" s="167" t="s">
        <v>11268</v>
      </c>
      <c r="U215" s="282" t="s">
        <v>40</v>
      </c>
      <c r="V215" s="240" t="s">
        <v>1336</v>
      </c>
      <c r="W215" s="167" t="s">
        <v>11269</v>
      </c>
      <c r="X215" s="255">
        <v>0</v>
      </c>
      <c r="Y215" s="241">
        <v>0</v>
      </c>
      <c r="Z215" s="241">
        <v>0</v>
      </c>
      <c r="AA215" s="266"/>
      <c r="AB215" s="266"/>
      <c r="AC215" s="266"/>
      <c r="AD215" s="241">
        <v>5517212</v>
      </c>
      <c r="AE215" s="461" t="s">
        <v>1270</v>
      </c>
      <c r="AF215" s="462" t="s">
        <v>1270</v>
      </c>
      <c r="AG215" s="277" t="s">
        <v>7066</v>
      </c>
      <c r="AH215" s="277" t="s">
        <v>7067</v>
      </c>
    </row>
    <row r="216" spans="1:34" ht="15" customHeight="1" x14ac:dyDescent="0.2">
      <c r="A216" s="257">
        <v>115</v>
      </c>
      <c r="B216" s="257">
        <v>115</v>
      </c>
      <c r="C216" s="258" t="s">
        <v>508</v>
      </c>
      <c r="D216" s="257">
        <v>10049</v>
      </c>
      <c r="E216" s="258" t="s">
        <v>509</v>
      </c>
      <c r="F216" s="25">
        <v>2018</v>
      </c>
      <c r="G216" s="284">
        <v>43293.834722222222</v>
      </c>
      <c r="H216" s="233">
        <v>43293.834722222222</v>
      </c>
      <c r="I216" s="412" t="s">
        <v>36</v>
      </c>
      <c r="J216" s="412" t="s">
        <v>36</v>
      </c>
      <c r="K216" s="412" t="s">
        <v>36</v>
      </c>
      <c r="L216" s="235">
        <f>N216-G216</f>
        <v>0.1055555555576575</v>
      </c>
      <c r="M216" s="236">
        <v>152</v>
      </c>
      <c r="N216" s="284">
        <v>43293.94027777778</v>
      </c>
      <c r="O216" s="233">
        <v>43293.94027777778</v>
      </c>
      <c r="P216" s="237" t="s">
        <v>37</v>
      </c>
      <c r="Q216" s="359" t="s">
        <v>1246</v>
      </c>
      <c r="R216" s="35" t="s">
        <v>10189</v>
      </c>
      <c r="S216" s="277" t="s">
        <v>68</v>
      </c>
      <c r="T216" s="167" t="s">
        <v>11523</v>
      </c>
      <c r="U216" s="282" t="s">
        <v>40</v>
      </c>
      <c r="V216" s="240" t="s">
        <v>1336</v>
      </c>
      <c r="W216" s="167" t="s">
        <v>11524</v>
      </c>
      <c r="X216" s="255">
        <v>0</v>
      </c>
      <c r="Y216" s="241">
        <v>0</v>
      </c>
      <c r="Z216" s="241">
        <v>0</v>
      </c>
      <c r="AA216" s="277"/>
      <c r="AB216" s="277"/>
      <c r="AC216" s="277"/>
      <c r="AD216" s="241">
        <v>5517212</v>
      </c>
      <c r="AE216" s="461" t="s">
        <v>1270</v>
      </c>
      <c r="AF216" s="462" t="s">
        <v>1270</v>
      </c>
      <c r="AG216" s="277" t="s">
        <v>7066</v>
      </c>
      <c r="AH216" s="277" t="s">
        <v>7067</v>
      </c>
    </row>
    <row r="217" spans="1:34" ht="15" customHeight="1" x14ac:dyDescent="0.2">
      <c r="A217" s="257">
        <v>115</v>
      </c>
      <c r="B217" s="257">
        <v>115</v>
      </c>
      <c r="C217" s="258" t="s">
        <v>508</v>
      </c>
      <c r="D217" s="257">
        <v>10049</v>
      </c>
      <c r="E217" s="258" t="s">
        <v>509</v>
      </c>
      <c r="F217" s="25">
        <v>2018</v>
      </c>
      <c r="G217" s="284">
        <v>43387.459027777775</v>
      </c>
      <c r="H217" s="234">
        <v>43387.459027777775</v>
      </c>
      <c r="I217" s="417" t="s">
        <v>7042</v>
      </c>
      <c r="J217" s="412" t="s">
        <v>36</v>
      </c>
      <c r="K217" s="412" t="s">
        <v>36</v>
      </c>
      <c r="L217" s="235">
        <f>N217-G217</f>
        <v>0.21388888889487134</v>
      </c>
      <c r="M217" s="236">
        <v>308</v>
      </c>
      <c r="N217" s="284">
        <v>43387.67291666667</v>
      </c>
      <c r="O217" s="234">
        <v>43387.67291666667</v>
      </c>
      <c r="P217" s="237" t="s">
        <v>37</v>
      </c>
      <c r="Q217" s="162" t="s">
        <v>1246</v>
      </c>
      <c r="R217" s="167" t="s">
        <v>10189</v>
      </c>
      <c r="S217" s="163" t="s">
        <v>68</v>
      </c>
      <c r="T217" s="167" t="s">
        <v>12132</v>
      </c>
      <c r="U217" s="416" t="s">
        <v>40</v>
      </c>
      <c r="V217" s="240" t="s">
        <v>1336</v>
      </c>
      <c r="W217" s="167" t="s">
        <v>12133</v>
      </c>
      <c r="X217" s="255">
        <v>0</v>
      </c>
      <c r="Y217" s="241">
        <v>0</v>
      </c>
      <c r="Z217" s="241">
        <v>0</v>
      </c>
      <c r="AA217" s="266"/>
      <c r="AB217" s="266"/>
      <c r="AC217" s="266"/>
      <c r="AD217" s="241">
        <v>5517212</v>
      </c>
      <c r="AE217" s="461" t="s">
        <v>1270</v>
      </c>
      <c r="AF217" s="462" t="s">
        <v>1270</v>
      </c>
      <c r="AG217" s="277" t="s">
        <v>7066</v>
      </c>
      <c r="AH217" s="277" t="s">
        <v>7067</v>
      </c>
    </row>
    <row r="218" spans="1:34" ht="15" customHeight="1" x14ac:dyDescent="0.2">
      <c r="A218" s="58">
        <v>115</v>
      </c>
      <c r="B218" s="58">
        <v>115</v>
      </c>
      <c r="C218" s="76" t="s">
        <v>754</v>
      </c>
      <c r="D218" s="23">
        <v>10050</v>
      </c>
      <c r="E218" s="60" t="s">
        <v>755</v>
      </c>
      <c r="F218" s="25">
        <v>2014</v>
      </c>
      <c r="G218" s="61">
        <v>41773.821527777778</v>
      </c>
      <c r="H218" s="62">
        <v>41773.821527777778</v>
      </c>
      <c r="I218" s="625" t="s">
        <v>36</v>
      </c>
      <c r="J218" s="625" t="s">
        <v>36</v>
      </c>
      <c r="K218" s="625"/>
      <c r="L218" s="64">
        <f>N218-G218</f>
        <v>0.80902777778101154</v>
      </c>
      <c r="M218" s="65">
        <v>1165</v>
      </c>
      <c r="N218" s="61">
        <v>41774.630555555559</v>
      </c>
      <c r="O218" s="62">
        <v>41774.630555555559</v>
      </c>
      <c r="P218" s="86" t="s">
        <v>242</v>
      </c>
      <c r="Q218" s="69" t="s">
        <v>43</v>
      </c>
      <c r="R218" s="69" t="s">
        <v>266</v>
      </c>
      <c r="S218" s="87" t="s">
        <v>68</v>
      </c>
      <c r="T218" s="69" t="s">
        <v>2229</v>
      </c>
      <c r="U218" s="416" t="s">
        <v>40</v>
      </c>
      <c r="V218" s="78" t="s">
        <v>761</v>
      </c>
      <c r="W218" s="69" t="s">
        <v>2230</v>
      </c>
      <c r="X218" s="32">
        <v>1</v>
      </c>
      <c r="Y218" s="32">
        <v>1</v>
      </c>
      <c r="Z218" s="83"/>
      <c r="AA218" s="84"/>
      <c r="AB218" s="85"/>
      <c r="AC218" s="83"/>
    </row>
    <row r="219" spans="1:34" ht="15" customHeight="1" x14ac:dyDescent="0.2">
      <c r="A219" s="58">
        <v>115</v>
      </c>
      <c r="B219" s="58">
        <v>115</v>
      </c>
      <c r="C219" s="76" t="s">
        <v>754</v>
      </c>
      <c r="D219" s="23">
        <v>10050</v>
      </c>
      <c r="E219" s="60" t="s">
        <v>755</v>
      </c>
      <c r="F219" s="25">
        <v>2014</v>
      </c>
      <c r="G219" s="61">
        <v>41781.670138888891</v>
      </c>
      <c r="H219" s="62">
        <v>41781.670138888891</v>
      </c>
      <c r="I219" s="625" t="s">
        <v>36</v>
      </c>
      <c r="J219" s="625" t="s">
        <v>36</v>
      </c>
      <c r="K219" s="625"/>
      <c r="L219" s="64">
        <f>N219-G219</f>
        <v>0.34097222222044365</v>
      </c>
      <c r="M219" s="65">
        <v>491</v>
      </c>
      <c r="N219" s="61">
        <v>41782.011111111111</v>
      </c>
      <c r="O219" s="62">
        <v>41782.011111111111</v>
      </c>
      <c r="P219" s="66" t="s">
        <v>37</v>
      </c>
      <c r="Q219" s="69" t="s">
        <v>52</v>
      </c>
      <c r="R219" s="69" t="s">
        <v>67</v>
      </c>
      <c r="S219" s="87" t="s">
        <v>101</v>
      </c>
      <c r="T219" s="69" t="s">
        <v>2271</v>
      </c>
      <c r="U219" s="416" t="s">
        <v>40</v>
      </c>
      <c r="V219" s="78" t="s">
        <v>761</v>
      </c>
      <c r="W219" s="69" t="s">
        <v>2272</v>
      </c>
      <c r="X219" s="32">
        <v>0</v>
      </c>
      <c r="Y219" s="32">
        <v>0</v>
      </c>
      <c r="Z219" s="83"/>
      <c r="AA219" s="84"/>
      <c r="AB219" s="85"/>
      <c r="AC219" s="83"/>
    </row>
    <row r="220" spans="1:34" ht="15" customHeight="1" x14ac:dyDescent="0.2">
      <c r="A220" s="58">
        <v>115</v>
      </c>
      <c r="B220" s="58">
        <v>115</v>
      </c>
      <c r="C220" s="76" t="s">
        <v>754</v>
      </c>
      <c r="D220" s="23">
        <v>10050</v>
      </c>
      <c r="E220" s="60" t="s">
        <v>755</v>
      </c>
      <c r="F220" s="25">
        <v>2014</v>
      </c>
      <c r="G220" s="61">
        <v>41799.201388888891</v>
      </c>
      <c r="H220" s="62">
        <v>41799.201388888891</v>
      </c>
      <c r="I220" s="625" t="s">
        <v>36</v>
      </c>
      <c r="J220" s="625" t="s">
        <v>36</v>
      </c>
      <c r="K220" s="625"/>
      <c r="L220" s="64">
        <f>N220-G220</f>
        <v>6.9444443943211809E-4</v>
      </c>
      <c r="M220" s="65">
        <v>1</v>
      </c>
      <c r="N220" s="61">
        <v>41799.20208333333</v>
      </c>
      <c r="O220" s="62">
        <v>41799.20208333333</v>
      </c>
      <c r="P220" s="66" t="s">
        <v>37</v>
      </c>
      <c r="Q220" s="69" t="s">
        <v>52</v>
      </c>
      <c r="R220" s="69" t="s">
        <v>67</v>
      </c>
      <c r="S220" s="87" t="s">
        <v>107</v>
      </c>
      <c r="T220" s="69" t="s">
        <v>2346</v>
      </c>
      <c r="U220" s="416" t="s">
        <v>40</v>
      </c>
      <c r="V220" s="97" t="s">
        <v>761</v>
      </c>
      <c r="W220" s="69" t="s">
        <v>2347</v>
      </c>
      <c r="X220" s="32">
        <v>3113</v>
      </c>
      <c r="Y220" s="32">
        <v>0</v>
      </c>
      <c r="Z220" s="83"/>
      <c r="AA220" s="84"/>
      <c r="AB220" s="85"/>
      <c r="AC220" s="83"/>
    </row>
    <row r="221" spans="1:34" ht="15" customHeight="1" x14ac:dyDescent="0.2">
      <c r="A221" s="58">
        <v>115</v>
      </c>
      <c r="B221" s="58">
        <v>115</v>
      </c>
      <c r="C221" s="76" t="s">
        <v>754</v>
      </c>
      <c r="D221" s="23">
        <v>10050</v>
      </c>
      <c r="E221" s="60" t="s">
        <v>755</v>
      </c>
      <c r="F221" s="25">
        <v>2014</v>
      </c>
      <c r="G221" s="61">
        <v>41799.680555555555</v>
      </c>
      <c r="H221" s="62">
        <v>41799.680555555555</v>
      </c>
      <c r="I221" s="625" t="s">
        <v>36</v>
      </c>
      <c r="J221" s="625" t="s">
        <v>36</v>
      </c>
      <c r="K221" s="625"/>
      <c r="L221" s="64">
        <f>N221-G221</f>
        <v>0.49027777777519077</v>
      </c>
      <c r="M221" s="65">
        <v>706</v>
      </c>
      <c r="N221" s="61">
        <v>41800.17083333333</v>
      </c>
      <c r="O221" s="62">
        <v>41800.17083333333</v>
      </c>
      <c r="P221" s="66" t="s">
        <v>37</v>
      </c>
      <c r="Q221" s="69" t="s">
        <v>52</v>
      </c>
      <c r="R221" s="69" t="s">
        <v>67</v>
      </c>
      <c r="S221" s="87" t="s">
        <v>107</v>
      </c>
      <c r="T221" s="69" t="s">
        <v>2348</v>
      </c>
      <c r="U221" s="416" t="s">
        <v>40</v>
      </c>
      <c r="V221" s="87" t="s">
        <v>761</v>
      </c>
      <c r="W221" s="69" t="s">
        <v>2349</v>
      </c>
      <c r="X221" s="32">
        <v>0</v>
      </c>
      <c r="Y221" s="32">
        <v>0</v>
      </c>
      <c r="Z221" s="83"/>
      <c r="AA221" s="84"/>
      <c r="AB221" s="85"/>
      <c r="AC221" s="83"/>
    </row>
    <row r="222" spans="1:34" ht="15" customHeight="1" x14ac:dyDescent="0.2">
      <c r="A222" s="257">
        <v>115</v>
      </c>
      <c r="B222" s="257">
        <v>115</v>
      </c>
      <c r="C222" s="258" t="s">
        <v>754</v>
      </c>
      <c r="D222" s="257">
        <v>10050</v>
      </c>
      <c r="E222" s="258" t="s">
        <v>755</v>
      </c>
      <c r="F222" s="25">
        <v>2017</v>
      </c>
      <c r="G222" s="232">
        <v>42757.174305555556</v>
      </c>
      <c r="H222" s="233">
        <v>42758.174305555556</v>
      </c>
      <c r="I222" s="417" t="s">
        <v>7042</v>
      </c>
      <c r="J222" s="417" t="s">
        <v>7042</v>
      </c>
      <c r="K222" s="417"/>
      <c r="L222" s="235">
        <f>N222-G222</f>
        <v>1.4347222222204437</v>
      </c>
      <c r="M222" s="236">
        <v>2066</v>
      </c>
      <c r="N222" s="232">
        <v>42758.609027777777</v>
      </c>
      <c r="O222" s="233">
        <v>42758.609027777777</v>
      </c>
      <c r="P222" s="237" t="s">
        <v>37</v>
      </c>
      <c r="Q222" s="35" t="s">
        <v>222</v>
      </c>
      <c r="R222" s="35" t="s">
        <v>223</v>
      </c>
      <c r="S222" s="35" t="s">
        <v>54</v>
      </c>
      <c r="T222" s="167" t="s">
        <v>7541</v>
      </c>
      <c r="U222" s="303" t="s">
        <v>40</v>
      </c>
      <c r="V222" s="49" t="s">
        <v>761</v>
      </c>
      <c r="W222" s="35" t="s">
        <v>7542</v>
      </c>
      <c r="X222" s="255">
        <v>3212</v>
      </c>
      <c r="Y222" s="255">
        <v>3212</v>
      </c>
      <c r="Z222" s="255">
        <v>206632</v>
      </c>
      <c r="AA222" s="173">
        <v>5.8217810009838307E-4</v>
      </c>
      <c r="AB222" s="174">
        <v>3.7452249433228231E-2</v>
      </c>
      <c r="AC222" s="241">
        <v>64.33125778331258</v>
      </c>
      <c r="AD222" s="304">
        <v>5517212</v>
      </c>
      <c r="AE222" s="35" t="s">
        <v>7427</v>
      </c>
      <c r="AF222" s="305" t="s">
        <v>7543</v>
      </c>
      <c r="AG222" s="35" t="s">
        <v>7040</v>
      </c>
      <c r="AH222" s="44" t="s">
        <v>7041</v>
      </c>
    </row>
    <row r="223" spans="1:34" ht="15" customHeight="1" x14ac:dyDescent="0.2">
      <c r="A223" s="257">
        <v>115</v>
      </c>
      <c r="B223" s="257">
        <v>115</v>
      </c>
      <c r="C223" s="258" t="s">
        <v>754</v>
      </c>
      <c r="D223" s="257">
        <v>10050</v>
      </c>
      <c r="E223" s="258" t="s">
        <v>755</v>
      </c>
      <c r="F223" s="25">
        <v>2017</v>
      </c>
      <c r="G223" s="232">
        <v>43007.604861111111</v>
      </c>
      <c r="H223" s="233">
        <v>43007.604861111111</v>
      </c>
      <c r="I223" s="412" t="s">
        <v>36</v>
      </c>
      <c r="J223" s="412" t="s">
        <v>36</v>
      </c>
      <c r="K223" s="412"/>
      <c r="L223" s="235">
        <f>N223-G223</f>
        <v>6.944444467080757E-4</v>
      </c>
      <c r="M223" s="236">
        <v>1</v>
      </c>
      <c r="N223" s="232">
        <v>43007.605555555558</v>
      </c>
      <c r="O223" s="233">
        <v>43007.605555555558</v>
      </c>
      <c r="P223" s="237" t="s">
        <v>37</v>
      </c>
      <c r="Q223" s="35" t="s">
        <v>382</v>
      </c>
      <c r="R223" s="35" t="s">
        <v>383</v>
      </c>
      <c r="S223" s="277" t="s">
        <v>40</v>
      </c>
      <c r="T223" s="167" t="s">
        <v>9612</v>
      </c>
      <c r="U223" s="293">
        <v>113642672</v>
      </c>
      <c r="V223" s="240" t="s">
        <v>761</v>
      </c>
      <c r="W223" s="167" t="s">
        <v>9613</v>
      </c>
      <c r="X223" s="241">
        <v>3213</v>
      </c>
      <c r="Y223" s="241">
        <v>0</v>
      </c>
      <c r="Z223" s="241">
        <v>0</v>
      </c>
      <c r="AA223" s="266"/>
      <c r="AB223" s="266"/>
      <c r="AC223" s="266"/>
      <c r="AD223" s="304">
        <v>5517212</v>
      </c>
      <c r="AE223" s="333" t="s">
        <v>7049</v>
      </c>
      <c r="AF223" s="383" t="s">
        <v>9614</v>
      </c>
      <c r="AG223" s="167" t="s">
        <v>7040</v>
      </c>
      <c r="AH223" s="29" t="s">
        <v>7041</v>
      </c>
    </row>
    <row r="224" spans="1:34" ht="15" customHeight="1" x14ac:dyDescent="0.2">
      <c r="A224" s="257">
        <v>115</v>
      </c>
      <c r="B224" s="257">
        <v>115</v>
      </c>
      <c r="C224" s="258" t="s">
        <v>754</v>
      </c>
      <c r="D224" s="257">
        <v>10050</v>
      </c>
      <c r="E224" s="258" t="s">
        <v>755</v>
      </c>
      <c r="F224" s="25">
        <v>2018</v>
      </c>
      <c r="G224" s="232">
        <v>43109.811805555553</v>
      </c>
      <c r="H224" s="233">
        <v>43109.811805555553</v>
      </c>
      <c r="I224" s="412" t="s">
        <v>36</v>
      </c>
      <c r="J224" s="417" t="s">
        <v>7042</v>
      </c>
      <c r="K224" s="412" t="s">
        <v>36</v>
      </c>
      <c r="L224" s="235">
        <f>N224-G224</f>
        <v>0.80416666666860692</v>
      </c>
      <c r="M224" s="236">
        <v>1158</v>
      </c>
      <c r="N224" s="232">
        <v>43110.615972222222</v>
      </c>
      <c r="O224" s="233">
        <v>43110.615972222222</v>
      </c>
      <c r="P224" s="237" t="s">
        <v>37</v>
      </c>
      <c r="Q224" s="238" t="s">
        <v>1285</v>
      </c>
      <c r="R224" s="35" t="s">
        <v>10192</v>
      </c>
      <c r="S224" s="238" t="s">
        <v>54</v>
      </c>
      <c r="T224" s="167" t="s">
        <v>10280</v>
      </c>
      <c r="U224" s="170">
        <v>114196571</v>
      </c>
      <c r="V224" s="240" t="s">
        <v>761</v>
      </c>
      <c r="W224" s="163" t="s">
        <v>10281</v>
      </c>
      <c r="X224" s="241">
        <v>3210</v>
      </c>
      <c r="Y224" s="241">
        <v>3210</v>
      </c>
      <c r="Z224" s="241">
        <v>194273</v>
      </c>
      <c r="AA224" s="259">
        <f>Y224/AD224</f>
        <v>5.8181559816806029E-4</v>
      </c>
      <c r="AB224" s="260">
        <f>Z224/AD224</f>
        <v>3.5212168754798621E-2</v>
      </c>
      <c r="AC224" s="241">
        <f>Z224/Y224</f>
        <v>60.521183800623056</v>
      </c>
      <c r="AD224" s="241">
        <v>5517212</v>
      </c>
      <c r="AE224" s="35" t="s">
        <v>7172</v>
      </c>
      <c r="AF224" s="153" t="s">
        <v>7543</v>
      </c>
      <c r="AG224" s="35" t="s">
        <v>7040</v>
      </c>
      <c r="AH224" s="35" t="s">
        <v>7041</v>
      </c>
    </row>
    <row r="225" spans="1:34" ht="15" customHeight="1" x14ac:dyDescent="0.2">
      <c r="A225" s="257">
        <v>115</v>
      </c>
      <c r="B225" s="257">
        <v>115</v>
      </c>
      <c r="C225" s="258" t="s">
        <v>754</v>
      </c>
      <c r="D225" s="257">
        <v>10050</v>
      </c>
      <c r="E225" s="258" t="s">
        <v>755</v>
      </c>
      <c r="F225" s="25">
        <v>2018</v>
      </c>
      <c r="G225" s="284">
        <v>43267.236111111109</v>
      </c>
      <c r="H225" s="233">
        <v>43267.236111111109</v>
      </c>
      <c r="I225" s="412" t="s">
        <v>36</v>
      </c>
      <c r="J225" s="412" t="s">
        <v>36</v>
      </c>
      <c r="K225" s="412" t="s">
        <v>36</v>
      </c>
      <c r="L225" s="235">
        <f>N225-G225</f>
        <v>6.944444467080757E-4</v>
      </c>
      <c r="M225" s="236">
        <v>1</v>
      </c>
      <c r="N225" s="284">
        <v>43267.236805555556</v>
      </c>
      <c r="O225" s="233">
        <v>43267.236805555556</v>
      </c>
      <c r="P225" s="237" t="s">
        <v>37</v>
      </c>
      <c r="Q225" s="359" t="s">
        <v>48</v>
      </c>
      <c r="R225" s="35" t="s">
        <v>10200</v>
      </c>
      <c r="S225" s="277" t="s">
        <v>526</v>
      </c>
      <c r="T225" s="167" t="s">
        <v>11325</v>
      </c>
      <c r="U225" s="282" t="s">
        <v>40</v>
      </c>
      <c r="V225" s="240" t="s">
        <v>761</v>
      </c>
      <c r="W225" s="167" t="s">
        <v>11326</v>
      </c>
      <c r="X225" s="255">
        <v>3212</v>
      </c>
      <c r="Y225" s="241">
        <v>0</v>
      </c>
      <c r="Z225" s="241">
        <v>0</v>
      </c>
      <c r="AA225" s="266"/>
      <c r="AB225" s="266"/>
      <c r="AC225" s="266"/>
      <c r="AD225" s="241">
        <v>5517212</v>
      </c>
      <c r="AE225" s="467" t="s">
        <v>7060</v>
      </c>
      <c r="AF225" s="468" t="s">
        <v>11327</v>
      </c>
      <c r="AG225" s="277" t="s">
        <v>7040</v>
      </c>
      <c r="AH225" s="277" t="s">
        <v>7041</v>
      </c>
    </row>
    <row r="226" spans="1:34" ht="15" customHeight="1" x14ac:dyDescent="0.2">
      <c r="A226" s="257">
        <v>115</v>
      </c>
      <c r="B226" s="257">
        <v>115</v>
      </c>
      <c r="C226" s="258" t="s">
        <v>754</v>
      </c>
      <c r="D226" s="257">
        <v>10050</v>
      </c>
      <c r="E226" s="258" t="s">
        <v>755</v>
      </c>
      <c r="F226" s="25">
        <v>2018</v>
      </c>
      <c r="G226" s="284">
        <v>43295.620138888888</v>
      </c>
      <c r="H226" s="233">
        <v>43295.620138888888</v>
      </c>
      <c r="I226" s="412" t="s">
        <v>36</v>
      </c>
      <c r="J226" s="412" t="s">
        <v>36</v>
      </c>
      <c r="K226" s="412" t="s">
        <v>36</v>
      </c>
      <c r="L226" s="235">
        <f>N226-G226</f>
        <v>0.37222222222044365</v>
      </c>
      <c r="M226" s="236">
        <v>536</v>
      </c>
      <c r="N226" s="284">
        <v>43295.992361111108</v>
      </c>
      <c r="O226" s="233">
        <v>43295.992361111108</v>
      </c>
      <c r="P226" s="237" t="s">
        <v>37</v>
      </c>
      <c r="Q226" s="359" t="s">
        <v>1246</v>
      </c>
      <c r="R226" s="35" t="s">
        <v>10189</v>
      </c>
      <c r="S226" s="277" t="s">
        <v>68</v>
      </c>
      <c r="T226" s="167" t="s">
        <v>11540</v>
      </c>
      <c r="U226" s="282" t="s">
        <v>40</v>
      </c>
      <c r="V226" s="240" t="s">
        <v>761</v>
      </c>
      <c r="W226" s="167" t="s">
        <v>11541</v>
      </c>
      <c r="X226" s="255">
        <v>3212</v>
      </c>
      <c r="Y226" s="255">
        <v>3212</v>
      </c>
      <c r="Z226" s="255">
        <v>650170</v>
      </c>
      <c r="AA226" s="264">
        <f>Y226/AD226</f>
        <v>5.8217810009838307E-4</v>
      </c>
      <c r="AB226" s="265">
        <f>Z226/AD226</f>
        <v>0.1178439400189806</v>
      </c>
      <c r="AC226" s="255">
        <f>Z226/Y226</f>
        <v>202.41905354919052</v>
      </c>
      <c r="AD226" s="241">
        <v>5517212</v>
      </c>
      <c r="AE226" s="467" t="s">
        <v>7049</v>
      </c>
      <c r="AF226" s="468" t="s">
        <v>11542</v>
      </c>
      <c r="AG226" s="277" t="s">
        <v>7040</v>
      </c>
      <c r="AH226" s="277" t="s">
        <v>7041</v>
      </c>
    </row>
    <row r="227" spans="1:34" ht="15" customHeight="1" x14ac:dyDescent="0.2">
      <c r="A227" s="257">
        <v>115</v>
      </c>
      <c r="B227" s="257">
        <v>115</v>
      </c>
      <c r="C227" s="258" t="s">
        <v>754</v>
      </c>
      <c r="D227" s="257">
        <v>10050</v>
      </c>
      <c r="E227" s="258" t="s">
        <v>755</v>
      </c>
      <c r="F227" s="25">
        <v>2018</v>
      </c>
      <c r="G227" s="232">
        <v>43440.727083333331</v>
      </c>
      <c r="H227" s="233">
        <v>43440.727083333331</v>
      </c>
      <c r="I227" s="412" t="s">
        <v>36</v>
      </c>
      <c r="J227" s="417" t="s">
        <v>7042</v>
      </c>
      <c r="K227" s="412" t="s">
        <v>36</v>
      </c>
      <c r="L227" s="235">
        <f>N227-G227</f>
        <v>0.30902777778101154</v>
      </c>
      <c r="M227" s="236">
        <v>445</v>
      </c>
      <c r="N227" s="232">
        <v>43441.036111111112</v>
      </c>
      <c r="O227" s="233">
        <v>43441.036111111112</v>
      </c>
      <c r="P227" s="237" t="s">
        <v>37</v>
      </c>
      <c r="Q227" s="238" t="s">
        <v>222</v>
      </c>
      <c r="R227" s="35" t="s">
        <v>10220</v>
      </c>
      <c r="S227" s="238" t="s">
        <v>54</v>
      </c>
      <c r="T227" s="167" t="s">
        <v>12489</v>
      </c>
      <c r="U227" s="293">
        <v>115468006</v>
      </c>
      <c r="V227" s="240" t="s">
        <v>761</v>
      </c>
      <c r="W227" s="167" t="s">
        <v>12490</v>
      </c>
      <c r="X227" s="255">
        <v>2367</v>
      </c>
      <c r="Y227" s="255">
        <v>2367</v>
      </c>
      <c r="Z227" s="261">
        <v>42913</v>
      </c>
      <c r="AA227" s="264">
        <f>Y227/AD227</f>
        <v>4.2902103453700891E-4</v>
      </c>
      <c r="AB227" s="265">
        <f>Z227/AD227</f>
        <v>7.7780226679707073E-3</v>
      </c>
      <c r="AC227" s="255">
        <f>Z227/Y227</f>
        <v>18.12970004224757</v>
      </c>
      <c r="AD227" s="241">
        <v>5517212</v>
      </c>
      <c r="AE227" s="467" t="s">
        <v>7102</v>
      </c>
      <c r="AF227" s="468" t="s">
        <v>12491</v>
      </c>
      <c r="AG227" s="277" t="s">
        <v>7040</v>
      </c>
      <c r="AH227" s="277" t="s">
        <v>7041</v>
      </c>
    </row>
    <row r="228" spans="1:34" ht="15" customHeight="1" x14ac:dyDescent="0.2">
      <c r="A228" s="58">
        <v>115</v>
      </c>
      <c r="B228" s="58">
        <v>115</v>
      </c>
      <c r="C228" s="76" t="s">
        <v>522</v>
      </c>
      <c r="D228" s="23">
        <v>10051</v>
      </c>
      <c r="E228" s="60" t="s">
        <v>523</v>
      </c>
      <c r="F228" s="25">
        <v>2014</v>
      </c>
      <c r="G228" s="61">
        <v>41678.965277777781</v>
      </c>
      <c r="H228" s="62">
        <v>41678.965277777781</v>
      </c>
      <c r="I228" s="625" t="s">
        <v>36</v>
      </c>
      <c r="J228" s="625" t="s">
        <v>36</v>
      </c>
      <c r="K228" s="625"/>
      <c r="L228" s="64">
        <f>N228-G228</f>
        <v>6.9444443943211809E-4</v>
      </c>
      <c r="M228" s="65">
        <v>1</v>
      </c>
      <c r="N228" s="61">
        <v>41678.96597222222</v>
      </c>
      <c r="O228" s="62">
        <v>41678.96597222222</v>
      </c>
      <c r="P228" s="66" t="s">
        <v>37</v>
      </c>
      <c r="Q228" s="67" t="s">
        <v>52</v>
      </c>
      <c r="R228" s="67" t="s">
        <v>67</v>
      </c>
      <c r="S228" s="68" t="s">
        <v>101</v>
      </c>
      <c r="T228" s="69" t="s">
        <v>1806</v>
      </c>
      <c r="U228" s="282" t="s">
        <v>40</v>
      </c>
      <c r="V228" s="78" t="s">
        <v>761</v>
      </c>
      <c r="W228" s="69" t="s">
        <v>1807</v>
      </c>
      <c r="X228" s="32">
        <v>1</v>
      </c>
      <c r="Y228" s="32">
        <v>0</v>
      </c>
      <c r="Z228" s="83"/>
      <c r="AA228" s="84"/>
      <c r="AB228" s="85"/>
      <c r="AC228" s="83"/>
    </row>
    <row r="229" spans="1:34" ht="15" customHeight="1" x14ac:dyDescent="0.2">
      <c r="A229" s="58">
        <v>115</v>
      </c>
      <c r="B229" s="58">
        <v>115</v>
      </c>
      <c r="C229" s="76" t="s">
        <v>522</v>
      </c>
      <c r="D229" s="23">
        <v>10051</v>
      </c>
      <c r="E229" s="60" t="s">
        <v>523</v>
      </c>
      <c r="F229" s="25">
        <v>2014</v>
      </c>
      <c r="G229" s="61">
        <v>41680.101388888892</v>
      </c>
      <c r="H229" s="62">
        <v>41680.101388888892</v>
      </c>
      <c r="I229" s="625" t="s">
        <v>36</v>
      </c>
      <c r="J229" s="625" t="s">
        <v>36</v>
      </c>
      <c r="K229" s="625"/>
      <c r="L229" s="64">
        <f>N229-G229</f>
        <v>0.54027777777810115</v>
      </c>
      <c r="M229" s="65">
        <v>778</v>
      </c>
      <c r="N229" s="61">
        <v>41680.64166666667</v>
      </c>
      <c r="O229" s="62">
        <v>41680.64166666667</v>
      </c>
      <c r="P229" s="66" t="s">
        <v>37</v>
      </c>
      <c r="Q229" s="67" t="s">
        <v>52</v>
      </c>
      <c r="R229" s="67" t="s">
        <v>67</v>
      </c>
      <c r="S229" s="68" t="s">
        <v>101</v>
      </c>
      <c r="T229" s="69" t="s">
        <v>1814</v>
      </c>
      <c r="U229" s="282" t="s">
        <v>40</v>
      </c>
      <c r="V229" s="78" t="s">
        <v>761</v>
      </c>
      <c r="W229" s="69" t="s">
        <v>1815</v>
      </c>
      <c r="X229" s="32">
        <v>1</v>
      </c>
      <c r="Y229" s="32">
        <v>0</v>
      </c>
      <c r="Z229" s="83"/>
      <c r="AA229" s="84"/>
      <c r="AB229" s="85"/>
      <c r="AC229" s="83"/>
    </row>
    <row r="230" spans="1:34" ht="15" customHeight="1" x14ac:dyDescent="0.2">
      <c r="A230" s="105">
        <v>115</v>
      </c>
      <c r="B230" s="105">
        <v>115</v>
      </c>
      <c r="C230" s="76" t="s">
        <v>522</v>
      </c>
      <c r="D230" s="23">
        <v>10051</v>
      </c>
      <c r="E230" s="60" t="s">
        <v>523</v>
      </c>
      <c r="F230" s="25">
        <v>2014</v>
      </c>
      <c r="G230" s="61">
        <v>41916.223611111112</v>
      </c>
      <c r="H230" s="62">
        <v>41916.223611111112</v>
      </c>
      <c r="I230" s="625" t="s">
        <v>36</v>
      </c>
      <c r="J230" s="625" t="s">
        <v>36</v>
      </c>
      <c r="K230" s="625"/>
      <c r="L230" s="64">
        <f>N230-G230</f>
        <v>1.3395833333343035</v>
      </c>
      <c r="M230" s="65">
        <v>1929</v>
      </c>
      <c r="N230" s="61">
        <v>41917.563194444447</v>
      </c>
      <c r="O230" s="62">
        <v>41917.563194444447</v>
      </c>
      <c r="P230" s="86" t="s">
        <v>242</v>
      </c>
      <c r="Q230" s="69" t="s">
        <v>43</v>
      </c>
      <c r="R230" s="69" t="s">
        <v>266</v>
      </c>
      <c r="S230" s="87" t="s">
        <v>80</v>
      </c>
      <c r="T230" s="69" t="s">
        <v>2809</v>
      </c>
      <c r="U230" s="282" t="s">
        <v>40</v>
      </c>
      <c r="V230" s="87" t="s">
        <v>761</v>
      </c>
      <c r="W230" s="69" t="s">
        <v>2810</v>
      </c>
      <c r="X230" s="32">
        <v>1</v>
      </c>
      <c r="Y230" s="32">
        <v>0</v>
      </c>
      <c r="Z230" s="83"/>
      <c r="AA230" s="84"/>
      <c r="AB230" s="85"/>
      <c r="AC230" s="83"/>
    </row>
    <row r="231" spans="1:34" ht="15" customHeight="1" x14ac:dyDescent="0.2">
      <c r="A231" s="175">
        <v>115</v>
      </c>
      <c r="B231" s="175">
        <v>115</v>
      </c>
      <c r="C231" s="24" t="s">
        <v>522</v>
      </c>
      <c r="D231" s="175">
        <v>10051</v>
      </c>
      <c r="E231" s="43" t="s">
        <v>523</v>
      </c>
      <c r="F231" s="25">
        <v>2015</v>
      </c>
      <c r="G231" s="156">
        <v>42291.865277777775</v>
      </c>
      <c r="H231" s="157">
        <v>42291.865277777775</v>
      </c>
      <c r="I231" s="620" t="s">
        <v>36</v>
      </c>
      <c r="J231" s="620" t="s">
        <v>36</v>
      </c>
      <c r="K231" s="620"/>
      <c r="L231" s="159">
        <f>N231-G231</f>
        <v>6.944444467080757E-4</v>
      </c>
      <c r="M231" s="160">
        <v>1</v>
      </c>
      <c r="N231" s="156">
        <v>42291.865972222222</v>
      </c>
      <c r="O231" s="157">
        <v>42291.865972222222</v>
      </c>
      <c r="P231" s="161" t="s">
        <v>37</v>
      </c>
      <c r="Q231" s="35" t="s">
        <v>213</v>
      </c>
      <c r="R231" s="35" t="s">
        <v>287</v>
      </c>
      <c r="S231" s="35" t="s">
        <v>101</v>
      </c>
      <c r="T231" s="35" t="s">
        <v>4921</v>
      </c>
      <c r="U231" s="282" t="s">
        <v>40</v>
      </c>
      <c r="V231" s="167" t="s">
        <v>761</v>
      </c>
      <c r="W231" s="35" t="s">
        <v>4922</v>
      </c>
      <c r="X231" s="55">
        <v>1</v>
      </c>
      <c r="Y231" s="168"/>
      <c r="Z231" s="168"/>
      <c r="AA231" s="168"/>
      <c r="AB231" s="168"/>
      <c r="AC231" s="168"/>
    </row>
    <row r="232" spans="1:34" ht="15" customHeight="1" x14ac:dyDescent="0.2">
      <c r="A232" s="257">
        <v>115</v>
      </c>
      <c r="B232" s="257">
        <v>115</v>
      </c>
      <c r="C232" s="258" t="s">
        <v>522</v>
      </c>
      <c r="D232" s="257">
        <v>10051</v>
      </c>
      <c r="E232" s="258" t="s">
        <v>523</v>
      </c>
      <c r="F232" s="25">
        <v>2017</v>
      </c>
      <c r="G232" s="232">
        <v>43007.604861111111</v>
      </c>
      <c r="H232" s="233">
        <v>43007.604861111111</v>
      </c>
      <c r="I232" s="412" t="s">
        <v>36</v>
      </c>
      <c r="J232" s="412" t="s">
        <v>36</v>
      </c>
      <c r="K232" s="412"/>
      <c r="L232" s="235">
        <f>N232-G232</f>
        <v>6.2499999985448085E-3</v>
      </c>
      <c r="M232" s="236">
        <v>9</v>
      </c>
      <c r="N232" s="232">
        <v>43007.611111111109</v>
      </c>
      <c r="O232" s="233">
        <v>43007.611111111109</v>
      </c>
      <c r="P232" s="237" t="s">
        <v>37</v>
      </c>
      <c r="Q232" s="35" t="s">
        <v>382</v>
      </c>
      <c r="R232" s="35" t="s">
        <v>383</v>
      </c>
      <c r="S232" s="277" t="s">
        <v>40</v>
      </c>
      <c r="T232" s="167" t="s">
        <v>9609</v>
      </c>
      <c r="U232" s="293">
        <v>113642672</v>
      </c>
      <c r="V232" s="240" t="s">
        <v>761</v>
      </c>
      <c r="W232" s="167" t="s">
        <v>9610</v>
      </c>
      <c r="X232" s="241">
        <v>6672</v>
      </c>
      <c r="Y232" s="241">
        <v>0</v>
      </c>
      <c r="Z232" s="241">
        <v>0</v>
      </c>
      <c r="AA232" s="266"/>
      <c r="AB232" s="266"/>
      <c r="AC232" s="266"/>
      <c r="AD232" s="304">
        <v>5517212</v>
      </c>
      <c r="AE232" s="333" t="s">
        <v>7056</v>
      </c>
      <c r="AF232" s="383" t="s">
        <v>9611</v>
      </c>
      <c r="AG232" s="167" t="s">
        <v>7040</v>
      </c>
      <c r="AH232" s="29" t="s">
        <v>7041</v>
      </c>
    </row>
    <row r="233" spans="1:34" ht="15" customHeight="1" x14ac:dyDescent="0.2">
      <c r="A233" s="257">
        <v>115</v>
      </c>
      <c r="B233" s="257">
        <v>115</v>
      </c>
      <c r="C233" s="258" t="s">
        <v>522</v>
      </c>
      <c r="D233" s="257">
        <v>10051</v>
      </c>
      <c r="E233" s="258" t="s">
        <v>523</v>
      </c>
      <c r="F233" s="25">
        <v>2017</v>
      </c>
      <c r="G233" s="232">
        <v>43007.620833333334</v>
      </c>
      <c r="H233" s="233">
        <v>43007.620833333334</v>
      </c>
      <c r="I233" s="412" t="s">
        <v>36</v>
      </c>
      <c r="J233" s="412" t="s">
        <v>36</v>
      </c>
      <c r="K233" s="412"/>
      <c r="L233" s="235">
        <f>N233-G233</f>
        <v>0.49652777777373558</v>
      </c>
      <c r="M233" s="236">
        <v>715</v>
      </c>
      <c r="N233" s="232">
        <v>43008.117361111108</v>
      </c>
      <c r="O233" s="233">
        <v>43008.117361111108</v>
      </c>
      <c r="P233" s="237" t="s">
        <v>37</v>
      </c>
      <c r="Q233" s="35" t="s">
        <v>382</v>
      </c>
      <c r="R233" s="35" t="s">
        <v>383</v>
      </c>
      <c r="S233" s="277" t="s">
        <v>68</v>
      </c>
      <c r="T233" s="167" t="s">
        <v>9615</v>
      </c>
      <c r="U233" s="293">
        <v>113642672</v>
      </c>
      <c r="V233" s="240" t="s">
        <v>761</v>
      </c>
      <c r="W233" s="167" t="s">
        <v>9616</v>
      </c>
      <c r="X233" s="241">
        <v>1</v>
      </c>
      <c r="Y233" s="241">
        <v>0</v>
      </c>
      <c r="Z233" s="241">
        <v>0</v>
      </c>
      <c r="AA233" s="266"/>
      <c r="AB233" s="266"/>
      <c r="AC233" s="266"/>
      <c r="AD233" s="304">
        <v>5517212</v>
      </c>
      <c r="AE233" s="333" t="s">
        <v>7056</v>
      </c>
      <c r="AF233" s="383" t="s">
        <v>9611</v>
      </c>
      <c r="AG233" s="167" t="s">
        <v>7040</v>
      </c>
      <c r="AH233" s="29" t="s">
        <v>7041</v>
      </c>
    </row>
    <row r="234" spans="1:34" ht="15" customHeight="1" x14ac:dyDescent="0.2">
      <c r="A234" s="257">
        <v>115</v>
      </c>
      <c r="B234" s="257">
        <v>115</v>
      </c>
      <c r="C234" s="258" t="s">
        <v>522</v>
      </c>
      <c r="D234" s="257">
        <v>10051</v>
      </c>
      <c r="E234" s="258" t="s">
        <v>523</v>
      </c>
      <c r="F234" s="25">
        <v>2018</v>
      </c>
      <c r="G234" s="232">
        <v>43109.022916666669</v>
      </c>
      <c r="H234" s="233">
        <v>43109.022916666669</v>
      </c>
      <c r="I234" s="412" t="s">
        <v>36</v>
      </c>
      <c r="J234" s="412" t="s">
        <v>36</v>
      </c>
      <c r="K234" s="412" t="s">
        <v>36</v>
      </c>
      <c r="L234" s="235">
        <f>N234-G234</f>
        <v>6.9444443943211809E-4</v>
      </c>
      <c r="M234" s="236">
        <v>1</v>
      </c>
      <c r="N234" s="232">
        <v>43109.023611111108</v>
      </c>
      <c r="O234" s="233">
        <v>43109.023611111108</v>
      </c>
      <c r="P234" s="237" t="s">
        <v>37</v>
      </c>
      <c r="Q234" s="238" t="s">
        <v>222</v>
      </c>
      <c r="R234" s="35" t="s">
        <v>10220</v>
      </c>
      <c r="S234" s="238" t="s">
        <v>40</v>
      </c>
      <c r="T234" s="167" t="s">
        <v>10267</v>
      </c>
      <c r="U234" s="282" t="s">
        <v>40</v>
      </c>
      <c r="V234" s="240" t="s">
        <v>761</v>
      </c>
      <c r="W234" s="167" t="s">
        <v>10268</v>
      </c>
      <c r="X234" s="241">
        <v>1</v>
      </c>
      <c r="Y234" s="241">
        <v>0</v>
      </c>
      <c r="Z234" s="241">
        <v>0</v>
      </c>
      <c r="AA234" s="266"/>
      <c r="AB234" s="266"/>
      <c r="AC234" s="266"/>
      <c r="AD234" s="241">
        <v>5517212</v>
      </c>
      <c r="AE234" s="35" t="s">
        <v>7102</v>
      </c>
      <c r="AF234" s="153" t="s">
        <v>10269</v>
      </c>
      <c r="AG234" s="35" t="s">
        <v>7040</v>
      </c>
      <c r="AH234" s="35" t="s">
        <v>7041</v>
      </c>
    </row>
    <row r="235" spans="1:34" ht="15" customHeight="1" x14ac:dyDescent="0.2">
      <c r="A235" s="257">
        <v>115</v>
      </c>
      <c r="B235" s="257">
        <v>115</v>
      </c>
      <c r="C235" s="258" t="s">
        <v>522</v>
      </c>
      <c r="D235" s="257">
        <v>10051</v>
      </c>
      <c r="E235" s="258" t="s">
        <v>523</v>
      </c>
      <c r="F235" s="25">
        <v>2018</v>
      </c>
      <c r="G235" s="284">
        <v>43376.209027777775</v>
      </c>
      <c r="H235" s="234">
        <v>43376.209027777775</v>
      </c>
      <c r="I235" s="412" t="s">
        <v>36</v>
      </c>
      <c r="J235" s="412" t="s">
        <v>36</v>
      </c>
      <c r="K235" s="412" t="s">
        <v>36</v>
      </c>
      <c r="L235" s="235">
        <f>N235-G235</f>
        <v>0.42013888889050577</v>
      </c>
      <c r="M235" s="236">
        <v>605</v>
      </c>
      <c r="N235" s="284">
        <v>43376.629166666666</v>
      </c>
      <c r="O235" s="234">
        <v>43376.629166666666</v>
      </c>
      <c r="P235" s="237" t="s">
        <v>37</v>
      </c>
      <c r="Q235" s="162" t="s">
        <v>1285</v>
      </c>
      <c r="R235" s="167" t="s">
        <v>10326</v>
      </c>
      <c r="S235" s="163" t="s">
        <v>101</v>
      </c>
      <c r="T235" s="167" t="s">
        <v>12028</v>
      </c>
      <c r="U235" s="293">
        <v>115023843</v>
      </c>
      <c r="V235" s="240" t="s">
        <v>761</v>
      </c>
      <c r="W235" s="167" t="s">
        <v>12030</v>
      </c>
      <c r="X235" s="255">
        <v>13902</v>
      </c>
      <c r="Y235" s="255">
        <v>13902</v>
      </c>
      <c r="Z235" s="241">
        <v>1844697</v>
      </c>
      <c r="AA235" s="264">
        <f>Y235/AD235</f>
        <v>2.5197509176736366E-3</v>
      </c>
      <c r="AB235" s="265">
        <f>Z235/AD235</f>
        <v>0.33435311168031967</v>
      </c>
      <c r="AC235" s="255">
        <f>Z235/Y235</f>
        <v>132.69292188174364</v>
      </c>
      <c r="AD235" s="241">
        <v>5517212</v>
      </c>
      <c r="AE235" s="461" t="s">
        <v>7063</v>
      </c>
      <c r="AF235" s="468" t="s">
        <v>12031</v>
      </c>
      <c r="AG235" s="163" t="s">
        <v>7040</v>
      </c>
      <c r="AH235" s="277" t="s">
        <v>7176</v>
      </c>
    </row>
    <row r="236" spans="1:34" ht="15" customHeight="1" x14ac:dyDescent="0.2">
      <c r="A236" s="523">
        <v>115</v>
      </c>
      <c r="B236" s="523">
        <v>115</v>
      </c>
      <c r="C236" s="524" t="s">
        <v>522</v>
      </c>
      <c r="D236" s="523">
        <v>10051</v>
      </c>
      <c r="E236" s="524" t="s">
        <v>523</v>
      </c>
      <c r="F236" s="25">
        <v>2019</v>
      </c>
      <c r="G236" s="284">
        <v>43473.378472222219</v>
      </c>
      <c r="H236" s="234">
        <v>43473.378472222219</v>
      </c>
      <c r="I236" s="412" t="s">
        <v>36</v>
      </c>
      <c r="J236" s="412" t="s">
        <v>36</v>
      </c>
      <c r="K236" s="412" t="s">
        <v>36</v>
      </c>
      <c r="L236" s="235">
        <f>N236-G236</f>
        <v>6.944444467080757E-4</v>
      </c>
      <c r="M236" s="236">
        <v>1</v>
      </c>
      <c r="N236" s="284">
        <v>43473.379166666666</v>
      </c>
      <c r="O236" s="234">
        <v>43473.379166666666</v>
      </c>
      <c r="P236" s="237" t="s">
        <v>37</v>
      </c>
      <c r="Q236" s="162" t="s">
        <v>62</v>
      </c>
      <c r="R236" s="167" t="s">
        <v>10303</v>
      </c>
      <c r="S236" s="238" t="s">
        <v>101</v>
      </c>
      <c r="T236" s="167" t="s">
        <v>12743</v>
      </c>
      <c r="U236" s="414" t="s">
        <v>40</v>
      </c>
      <c r="V236" s="240" t="s">
        <v>761</v>
      </c>
      <c r="W236" s="167" t="s">
        <v>12744</v>
      </c>
      <c r="X236" s="536">
        <v>1</v>
      </c>
      <c r="Y236" s="255">
        <v>0</v>
      </c>
      <c r="Z236" s="255">
        <v>0</v>
      </c>
      <c r="AA236" s="264">
        <f>Y236/AD236</f>
        <v>0</v>
      </c>
      <c r="AB236" s="265">
        <f>Z236/AD236</f>
        <v>0</v>
      </c>
      <c r="AC236" s="255">
        <v>0</v>
      </c>
      <c r="AD236" s="255">
        <v>5548929</v>
      </c>
      <c r="AE236" s="240" t="s">
        <v>7102</v>
      </c>
      <c r="AF236" s="527" t="s">
        <v>12504</v>
      </c>
      <c r="AG236" s="240" t="s">
        <v>7040</v>
      </c>
      <c r="AH236" s="525" t="s">
        <v>7041</v>
      </c>
    </row>
    <row r="237" spans="1:34" ht="15" customHeight="1" x14ac:dyDescent="0.2">
      <c r="A237" s="175">
        <v>115</v>
      </c>
      <c r="B237" s="175">
        <v>115</v>
      </c>
      <c r="C237" s="24" t="s">
        <v>1128</v>
      </c>
      <c r="D237" s="175">
        <v>10052</v>
      </c>
      <c r="E237" s="24" t="s">
        <v>1129</v>
      </c>
      <c r="F237" s="25">
        <v>2015</v>
      </c>
      <c r="G237" s="156">
        <v>42232.669444444444</v>
      </c>
      <c r="H237" s="157">
        <v>42232.669444444444</v>
      </c>
      <c r="I237" s="620" t="s">
        <v>36</v>
      </c>
      <c r="J237" s="620" t="s">
        <v>36</v>
      </c>
      <c r="K237" s="620"/>
      <c r="L237" s="159">
        <f>N237-G237</f>
        <v>4.9305555556202307E-2</v>
      </c>
      <c r="M237" s="160">
        <v>71</v>
      </c>
      <c r="N237" s="156">
        <v>42232.71875</v>
      </c>
      <c r="O237" s="157">
        <v>42232.71875</v>
      </c>
      <c r="P237" s="161" t="s">
        <v>37</v>
      </c>
      <c r="Q237" s="35" t="s">
        <v>1285</v>
      </c>
      <c r="R237" s="35" t="s">
        <v>124</v>
      </c>
      <c r="S237" s="35" t="s">
        <v>88</v>
      </c>
      <c r="T237" s="35" t="s">
        <v>4599</v>
      </c>
      <c r="U237" s="170">
        <v>11414</v>
      </c>
      <c r="V237" s="167" t="s">
        <v>1390</v>
      </c>
      <c r="W237" s="35" t="s">
        <v>4600</v>
      </c>
      <c r="X237" s="55">
        <v>14611</v>
      </c>
      <c r="Y237" s="55">
        <v>14611</v>
      </c>
      <c r="Z237" s="55">
        <v>1123099</v>
      </c>
      <c r="AA237" s="173">
        <f>Y237/5412924</f>
        <v>2.6992804628330272E-3</v>
      </c>
      <c r="AB237" s="174">
        <f>Z237/5412924</f>
        <v>0.20748471620883649</v>
      </c>
      <c r="AC237" s="55">
        <f>Z237/Y237</f>
        <v>76.866675792211353</v>
      </c>
    </row>
    <row r="238" spans="1:34" ht="15" customHeight="1" x14ac:dyDescent="0.2">
      <c r="A238" s="257">
        <v>115</v>
      </c>
      <c r="B238" s="257">
        <v>115</v>
      </c>
      <c r="C238" s="258" t="s">
        <v>1128</v>
      </c>
      <c r="D238" s="257">
        <v>10052</v>
      </c>
      <c r="E238" s="258" t="s">
        <v>1129</v>
      </c>
      <c r="F238" s="25">
        <v>2017</v>
      </c>
      <c r="G238" s="232">
        <v>42838.500694444447</v>
      </c>
      <c r="H238" s="233">
        <v>42838.500694444447</v>
      </c>
      <c r="I238" s="412" t="s">
        <v>36</v>
      </c>
      <c r="J238" s="417" t="s">
        <v>7042</v>
      </c>
      <c r="K238" s="417"/>
      <c r="L238" s="235">
        <f>N238-G238</f>
        <v>0.53958333333139308</v>
      </c>
      <c r="M238" s="236">
        <v>777</v>
      </c>
      <c r="N238" s="232">
        <v>42839.040277777778</v>
      </c>
      <c r="O238" s="233">
        <v>42839.040277777778</v>
      </c>
      <c r="P238" s="237" t="s">
        <v>37</v>
      </c>
      <c r="Q238" s="35" t="s">
        <v>38</v>
      </c>
      <c r="R238" s="35" t="s">
        <v>135</v>
      </c>
      <c r="S238" s="35" t="s">
        <v>54</v>
      </c>
      <c r="T238" s="52" t="s">
        <v>8349</v>
      </c>
      <c r="U238" s="293">
        <v>112869121</v>
      </c>
      <c r="V238" s="240" t="s">
        <v>190</v>
      </c>
      <c r="W238" s="44" t="s">
        <v>8350</v>
      </c>
      <c r="X238" s="241">
        <v>3742</v>
      </c>
      <c r="Y238" s="241">
        <v>3742</v>
      </c>
      <c r="Z238" s="241">
        <v>326220</v>
      </c>
      <c r="AA238" s="173">
        <v>6.7824111163391945E-4</v>
      </c>
      <c r="AB238" s="174">
        <v>5.9127689854948477E-2</v>
      </c>
      <c r="AC238" s="241">
        <v>87.177979690005344</v>
      </c>
      <c r="AD238" s="304">
        <v>5517212</v>
      </c>
      <c r="AE238" s="305" t="s">
        <v>7076</v>
      </c>
      <c r="AF238" s="305" t="s">
        <v>8351</v>
      </c>
      <c r="AG238" s="35" t="s">
        <v>7040</v>
      </c>
      <c r="AH238" s="44" t="s">
        <v>7041</v>
      </c>
    </row>
    <row r="239" spans="1:34" ht="15" customHeight="1" x14ac:dyDescent="0.2">
      <c r="A239" s="257">
        <v>115</v>
      </c>
      <c r="B239" s="257">
        <v>115</v>
      </c>
      <c r="C239" s="258" t="s">
        <v>1128</v>
      </c>
      <c r="D239" s="257">
        <v>10052</v>
      </c>
      <c r="E239" s="258" t="s">
        <v>1129</v>
      </c>
      <c r="F239" s="25">
        <v>2018</v>
      </c>
      <c r="G239" s="232">
        <v>43179.527777777781</v>
      </c>
      <c r="H239" s="233">
        <v>43179.527777777781</v>
      </c>
      <c r="I239" s="412" t="s">
        <v>36</v>
      </c>
      <c r="J239" s="412" t="s">
        <v>36</v>
      </c>
      <c r="K239" s="412" t="s">
        <v>36</v>
      </c>
      <c r="L239" s="235">
        <f>N239-G239</f>
        <v>6.9444443943211809E-4</v>
      </c>
      <c r="M239" s="236">
        <v>1</v>
      </c>
      <c r="N239" s="232">
        <v>43179.52847222222</v>
      </c>
      <c r="O239" s="233">
        <v>43179.52847222222</v>
      </c>
      <c r="P239" s="237" t="s">
        <v>37</v>
      </c>
      <c r="Q239" s="359" t="s">
        <v>1246</v>
      </c>
      <c r="R239" s="35" t="s">
        <v>10421</v>
      </c>
      <c r="S239" s="277" t="s">
        <v>526</v>
      </c>
      <c r="T239" s="167" t="s">
        <v>10747</v>
      </c>
      <c r="U239" s="282" t="s">
        <v>40</v>
      </c>
      <c r="V239" s="240" t="s">
        <v>1390</v>
      </c>
      <c r="W239" s="167" t="s">
        <v>10748</v>
      </c>
      <c r="X239" s="255">
        <v>8852</v>
      </c>
      <c r="Y239" s="241">
        <v>0</v>
      </c>
      <c r="Z239" s="241">
        <v>0</v>
      </c>
      <c r="AA239" s="266"/>
      <c r="AB239" s="266"/>
      <c r="AC239" s="266"/>
      <c r="AD239" s="241">
        <v>5517212</v>
      </c>
      <c r="AE239" s="461" t="s">
        <v>7063</v>
      </c>
      <c r="AF239" s="462" t="s">
        <v>10749</v>
      </c>
      <c r="AG239" s="277" t="s">
        <v>7040</v>
      </c>
      <c r="AH239" s="277" t="s">
        <v>7041</v>
      </c>
    </row>
    <row r="240" spans="1:34" ht="15" customHeight="1" x14ac:dyDescent="0.2">
      <c r="A240" s="257">
        <v>115</v>
      </c>
      <c r="B240" s="257">
        <v>115</v>
      </c>
      <c r="C240" s="258" t="s">
        <v>1128</v>
      </c>
      <c r="D240" s="257">
        <v>10052</v>
      </c>
      <c r="E240" s="258" t="s">
        <v>1129</v>
      </c>
      <c r="F240" s="25">
        <v>2018</v>
      </c>
      <c r="G240" s="232">
        <v>43179.552083333336</v>
      </c>
      <c r="H240" s="233">
        <v>43179.552083333336</v>
      </c>
      <c r="I240" s="412" t="s">
        <v>36</v>
      </c>
      <c r="J240" s="412" t="s">
        <v>36</v>
      </c>
      <c r="K240" s="412" t="s">
        <v>36</v>
      </c>
      <c r="L240" s="235">
        <f>N240-G240</f>
        <v>0.16874999999708962</v>
      </c>
      <c r="M240" s="236">
        <v>243</v>
      </c>
      <c r="N240" s="232">
        <v>43179.720833333333</v>
      </c>
      <c r="O240" s="233">
        <v>43179.720833333333</v>
      </c>
      <c r="P240" s="237" t="s">
        <v>37</v>
      </c>
      <c r="Q240" s="359" t="s">
        <v>43</v>
      </c>
      <c r="R240" s="35" t="s">
        <v>10739</v>
      </c>
      <c r="S240" s="277" t="s">
        <v>526</v>
      </c>
      <c r="T240" s="167" t="s">
        <v>10750</v>
      </c>
      <c r="U240" s="282" t="s">
        <v>40</v>
      </c>
      <c r="V240" s="240" t="s">
        <v>1390</v>
      </c>
      <c r="W240" s="167" t="s">
        <v>10751</v>
      </c>
      <c r="X240" s="255">
        <v>1</v>
      </c>
      <c r="Y240" s="241">
        <v>0</v>
      </c>
      <c r="Z240" s="241">
        <v>0</v>
      </c>
      <c r="AA240" s="266"/>
      <c r="AB240" s="266"/>
      <c r="AC240" s="266"/>
      <c r="AD240" s="241">
        <v>5517212</v>
      </c>
      <c r="AE240" s="461" t="s">
        <v>1270</v>
      </c>
      <c r="AF240" s="462" t="s">
        <v>1270</v>
      </c>
      <c r="AG240" s="277" t="s">
        <v>7066</v>
      </c>
      <c r="AH240" s="277" t="s">
        <v>7067</v>
      </c>
    </row>
    <row r="241" spans="1:34" ht="15" customHeight="1" x14ac:dyDescent="0.2">
      <c r="A241" s="257">
        <v>115</v>
      </c>
      <c r="B241" s="257">
        <v>115</v>
      </c>
      <c r="C241" s="258" t="s">
        <v>1128</v>
      </c>
      <c r="D241" s="257">
        <v>10052</v>
      </c>
      <c r="E241" s="258" t="s">
        <v>1129</v>
      </c>
      <c r="F241" s="25">
        <v>2018</v>
      </c>
      <c r="G241" s="232">
        <v>43454.29791666667</v>
      </c>
      <c r="H241" s="233">
        <v>43454.29791666667</v>
      </c>
      <c r="I241" s="412" t="s">
        <v>36</v>
      </c>
      <c r="J241" s="412" t="s">
        <v>36</v>
      </c>
      <c r="K241" s="412" t="s">
        <v>36</v>
      </c>
      <c r="L241" s="235">
        <f>N241-G241</f>
        <v>6.9444443943211809E-4</v>
      </c>
      <c r="M241" s="236">
        <v>1</v>
      </c>
      <c r="N241" s="232">
        <v>43454.298611111109</v>
      </c>
      <c r="O241" s="233">
        <v>43454.298611111109</v>
      </c>
      <c r="P241" s="237" t="s">
        <v>37</v>
      </c>
      <c r="Q241" s="238" t="s">
        <v>48</v>
      </c>
      <c r="R241" s="35" t="s">
        <v>10200</v>
      </c>
      <c r="S241" s="238" t="s">
        <v>40</v>
      </c>
      <c r="T241" s="167" t="s">
        <v>12623</v>
      </c>
      <c r="U241" s="282" t="s">
        <v>40</v>
      </c>
      <c r="V241" s="240" t="s">
        <v>1390</v>
      </c>
      <c r="W241" s="167" t="s">
        <v>12624</v>
      </c>
      <c r="X241" s="164">
        <v>13745</v>
      </c>
      <c r="Y241" s="241">
        <v>0</v>
      </c>
      <c r="Z241" s="241">
        <v>0</v>
      </c>
      <c r="AA241" s="266"/>
      <c r="AB241" s="266"/>
      <c r="AC241" s="266"/>
      <c r="AD241" s="241">
        <v>5517212</v>
      </c>
      <c r="AE241" s="467" t="s">
        <v>7063</v>
      </c>
      <c r="AF241" s="468" t="s">
        <v>8751</v>
      </c>
      <c r="AG241" s="277" t="s">
        <v>7040</v>
      </c>
      <c r="AH241" s="277" t="s">
        <v>7041</v>
      </c>
    </row>
    <row r="242" spans="1:34" ht="15" customHeight="1" x14ac:dyDescent="0.2">
      <c r="A242" s="58">
        <v>115</v>
      </c>
      <c r="B242" s="58">
        <v>115</v>
      </c>
      <c r="C242" s="76" t="s">
        <v>204</v>
      </c>
      <c r="D242" s="23">
        <v>10053</v>
      </c>
      <c r="E242" s="60" t="s">
        <v>205</v>
      </c>
      <c r="F242" s="25">
        <v>2014</v>
      </c>
      <c r="G242" s="61">
        <v>41704.070833333331</v>
      </c>
      <c r="H242" s="62">
        <v>41704.070833333331</v>
      </c>
      <c r="I242" s="625" t="s">
        <v>36</v>
      </c>
      <c r="J242" s="625" t="s">
        <v>36</v>
      </c>
      <c r="K242" s="625"/>
      <c r="L242" s="64">
        <f>N242-G242</f>
        <v>6.944444467080757E-4</v>
      </c>
      <c r="M242" s="65">
        <v>1</v>
      </c>
      <c r="N242" s="61">
        <v>41704.071527777778</v>
      </c>
      <c r="O242" s="62">
        <v>41704.071527777778</v>
      </c>
      <c r="P242" s="66" t="s">
        <v>37</v>
      </c>
      <c r="Q242" s="69" t="s">
        <v>1752</v>
      </c>
      <c r="R242" s="69" t="s">
        <v>287</v>
      </c>
      <c r="S242" s="87" t="s">
        <v>40</v>
      </c>
      <c r="T242" s="69" t="s">
        <v>1929</v>
      </c>
      <c r="U242" s="282" t="s">
        <v>40</v>
      </c>
      <c r="V242" s="78" t="s">
        <v>1336</v>
      </c>
      <c r="W242" s="69" t="s">
        <v>1930</v>
      </c>
      <c r="X242" s="32">
        <v>7510</v>
      </c>
      <c r="Y242" s="32">
        <v>0</v>
      </c>
      <c r="Z242" s="83"/>
      <c r="AA242" s="84"/>
      <c r="AB242" s="85"/>
      <c r="AC242" s="83"/>
    </row>
    <row r="243" spans="1:34" ht="15" customHeight="1" x14ac:dyDescent="0.2">
      <c r="A243" s="175">
        <v>115</v>
      </c>
      <c r="B243" s="175">
        <v>115</v>
      </c>
      <c r="C243" s="24" t="s">
        <v>204</v>
      </c>
      <c r="D243" s="175">
        <v>10053</v>
      </c>
      <c r="E243" s="24" t="s">
        <v>205</v>
      </c>
      <c r="F243" s="25">
        <v>2015</v>
      </c>
      <c r="G243" s="156">
        <v>42160.593055555553</v>
      </c>
      <c r="H243" s="157">
        <v>42160.593055555553</v>
      </c>
      <c r="I243" s="620" t="s">
        <v>36</v>
      </c>
      <c r="J243" s="620" t="s">
        <v>36</v>
      </c>
      <c r="K243" s="620"/>
      <c r="L243" s="159">
        <f>N243-G243</f>
        <v>6.944444467080757E-4</v>
      </c>
      <c r="M243" s="160">
        <v>1</v>
      </c>
      <c r="N243" s="156">
        <v>42160.59375</v>
      </c>
      <c r="O243" s="157">
        <v>42160.59375</v>
      </c>
      <c r="P243" s="161" t="s">
        <v>37</v>
      </c>
      <c r="Q243" s="35" t="s">
        <v>213</v>
      </c>
      <c r="R243" s="35" t="s">
        <v>287</v>
      </c>
      <c r="S243" s="35" t="s">
        <v>40</v>
      </c>
      <c r="T243" s="35" t="s">
        <v>4099</v>
      </c>
      <c r="U243" s="282" t="s">
        <v>40</v>
      </c>
      <c r="V243" s="167" t="s">
        <v>1336</v>
      </c>
      <c r="W243" s="35" t="s">
        <v>4100</v>
      </c>
      <c r="X243" s="55">
        <v>9211</v>
      </c>
      <c r="Y243" s="55">
        <v>9211</v>
      </c>
      <c r="Z243" s="55">
        <v>265313</v>
      </c>
      <c r="AA243" s="173">
        <f>Y243/5412924</f>
        <v>1.7016680817983035E-3</v>
      </c>
      <c r="AB243" s="174">
        <f>Z243/5412924</f>
        <v>4.9014728453604745E-2</v>
      </c>
      <c r="AC243" s="55">
        <f>Z243/Y243</f>
        <v>28.803930083595702</v>
      </c>
    </row>
    <row r="244" spans="1:34" ht="15" customHeight="1" x14ac:dyDescent="0.2">
      <c r="A244" s="257">
        <v>115</v>
      </c>
      <c r="B244" s="257">
        <v>115</v>
      </c>
      <c r="C244" s="258" t="s">
        <v>204</v>
      </c>
      <c r="D244" s="257">
        <v>10053</v>
      </c>
      <c r="E244" s="258" t="s">
        <v>205</v>
      </c>
      <c r="F244" s="25">
        <v>2016</v>
      </c>
      <c r="G244" s="232">
        <v>42465.629166666666</v>
      </c>
      <c r="H244" s="233">
        <v>42465.629166666666</v>
      </c>
      <c r="I244" s="412" t="s">
        <v>36</v>
      </c>
      <c r="J244" s="412" t="s">
        <v>36</v>
      </c>
      <c r="K244" s="412"/>
      <c r="L244" s="235">
        <f>N244-G244</f>
        <v>2.1138888888890506</v>
      </c>
      <c r="M244" s="236">
        <v>3044</v>
      </c>
      <c r="N244" s="232">
        <v>42467.743055555555</v>
      </c>
      <c r="O244" s="233">
        <v>42467.743055555555</v>
      </c>
      <c r="P244" s="248" t="s">
        <v>242</v>
      </c>
      <c r="Q244" s="238" t="s">
        <v>43</v>
      </c>
      <c r="R244" s="238" t="s">
        <v>266</v>
      </c>
      <c r="S244" s="35" t="s">
        <v>526</v>
      </c>
      <c r="T244" s="35" t="s">
        <v>5827</v>
      </c>
      <c r="U244" s="282" t="s">
        <v>40</v>
      </c>
      <c r="V244" s="240" t="s">
        <v>1336</v>
      </c>
      <c r="W244" s="35" t="s">
        <v>5828</v>
      </c>
      <c r="X244" s="55">
        <v>0</v>
      </c>
      <c r="Y244" s="55">
        <v>0</v>
      </c>
      <c r="Z244" s="55">
        <v>0</v>
      </c>
      <c r="AA244" s="168"/>
      <c r="AB244" s="168"/>
      <c r="AC244" s="168"/>
    </row>
    <row r="245" spans="1:34" ht="15" customHeight="1" x14ac:dyDescent="0.2">
      <c r="A245" s="257">
        <v>115</v>
      </c>
      <c r="B245" s="257">
        <v>115</v>
      </c>
      <c r="C245" s="258" t="s">
        <v>204</v>
      </c>
      <c r="D245" s="257">
        <v>10053</v>
      </c>
      <c r="E245" s="258" t="s">
        <v>205</v>
      </c>
      <c r="F245" s="25">
        <v>2017</v>
      </c>
      <c r="G245" s="232">
        <v>42754.453472222223</v>
      </c>
      <c r="H245" s="233">
        <v>42754.453472222223</v>
      </c>
      <c r="I245" s="412" t="s">
        <v>36</v>
      </c>
      <c r="J245" s="412" t="s">
        <v>36</v>
      </c>
      <c r="K245" s="412"/>
      <c r="L245" s="235">
        <f>N245-G245</f>
        <v>2.2222222221898846E-2</v>
      </c>
      <c r="M245" s="236">
        <v>32</v>
      </c>
      <c r="N245" s="232">
        <v>42754.475694444445</v>
      </c>
      <c r="O245" s="233">
        <v>42754.475694444445</v>
      </c>
      <c r="P245" s="237" t="s">
        <v>37</v>
      </c>
      <c r="Q245" s="35" t="s">
        <v>52</v>
      </c>
      <c r="R245" s="35" t="s">
        <v>67</v>
      </c>
      <c r="S245" s="35" t="s">
        <v>101</v>
      </c>
      <c r="T245" s="167" t="s">
        <v>7433</v>
      </c>
      <c r="U245" s="303" t="s">
        <v>40</v>
      </c>
      <c r="V245" s="49" t="s">
        <v>1336</v>
      </c>
      <c r="W245" s="35" t="s">
        <v>7434</v>
      </c>
      <c r="X245" s="255">
        <v>9902</v>
      </c>
      <c r="Y245" s="255">
        <v>9902</v>
      </c>
      <c r="Z245" s="255">
        <v>246801</v>
      </c>
      <c r="AA245" s="173">
        <v>1.7947470570280786E-3</v>
      </c>
      <c r="AB245" s="174">
        <v>4.4732919452796088E-2</v>
      </c>
      <c r="AC245" s="241">
        <v>24.924358715411028</v>
      </c>
      <c r="AD245" s="304">
        <v>5517212</v>
      </c>
      <c r="AE245" s="35" t="s">
        <v>7083</v>
      </c>
      <c r="AF245" s="305" t="s">
        <v>7435</v>
      </c>
      <c r="AG245" s="35" t="s">
        <v>7040</v>
      </c>
      <c r="AH245" s="44" t="s">
        <v>7041</v>
      </c>
    </row>
    <row r="246" spans="1:34" ht="15" customHeight="1" x14ac:dyDescent="0.2">
      <c r="A246" s="257">
        <v>115</v>
      </c>
      <c r="B246" s="257">
        <v>115</v>
      </c>
      <c r="C246" s="258" t="s">
        <v>204</v>
      </c>
      <c r="D246" s="257">
        <v>10053</v>
      </c>
      <c r="E246" s="258" t="s">
        <v>205</v>
      </c>
      <c r="F246" s="25">
        <v>2017</v>
      </c>
      <c r="G246" s="232">
        <v>42783.647222222222</v>
      </c>
      <c r="H246" s="233">
        <v>42783.647222222222</v>
      </c>
      <c r="I246" s="417" t="s">
        <v>7042</v>
      </c>
      <c r="J246" s="417" t="s">
        <v>7042</v>
      </c>
      <c r="K246" s="417"/>
      <c r="L246" s="235">
        <f>N246-G246</f>
        <v>0.25555555555911269</v>
      </c>
      <c r="M246" s="236">
        <v>368</v>
      </c>
      <c r="N246" s="232">
        <v>42783.902777777781</v>
      </c>
      <c r="O246" s="233">
        <v>42783.902777777781</v>
      </c>
      <c r="P246" s="237" t="s">
        <v>37</v>
      </c>
      <c r="Q246" s="35" t="s">
        <v>222</v>
      </c>
      <c r="R246" s="35" t="s">
        <v>223</v>
      </c>
      <c r="S246" s="35" t="s">
        <v>54</v>
      </c>
      <c r="T246" s="52" t="s">
        <v>7898</v>
      </c>
      <c r="U246" s="303" t="s">
        <v>40</v>
      </c>
      <c r="V246" s="49" t="s">
        <v>1336</v>
      </c>
      <c r="W246" s="44" t="s">
        <v>7899</v>
      </c>
      <c r="X246" s="255">
        <v>9875</v>
      </c>
      <c r="Y246" s="255">
        <v>9875</v>
      </c>
      <c r="Z246" s="255">
        <v>1678468</v>
      </c>
      <c r="AA246" s="173">
        <v>1.7898532809687213E-3</v>
      </c>
      <c r="AB246" s="174">
        <v>0.3042239449925071</v>
      </c>
      <c r="AC246" s="241">
        <v>169.97144303797469</v>
      </c>
      <c r="AD246" s="304">
        <v>5517212</v>
      </c>
      <c r="AE246" s="35" t="s">
        <v>7060</v>
      </c>
      <c r="AF246" s="305" t="s">
        <v>7900</v>
      </c>
      <c r="AG246" s="35" t="s">
        <v>7040</v>
      </c>
      <c r="AH246" s="52" t="s">
        <v>7041</v>
      </c>
    </row>
    <row r="247" spans="1:34" ht="15" customHeight="1" x14ac:dyDescent="0.2">
      <c r="A247" s="257">
        <v>115</v>
      </c>
      <c r="B247" s="257">
        <v>115</v>
      </c>
      <c r="C247" s="258" t="s">
        <v>204</v>
      </c>
      <c r="D247" s="257">
        <v>10053</v>
      </c>
      <c r="E247" s="258" t="s">
        <v>205</v>
      </c>
      <c r="F247" s="25">
        <v>2017</v>
      </c>
      <c r="G247" s="232">
        <v>42831.925000000003</v>
      </c>
      <c r="H247" s="233">
        <v>42831.925000000003</v>
      </c>
      <c r="I247" s="417" t="s">
        <v>7042</v>
      </c>
      <c r="J247" s="412" t="s">
        <v>36</v>
      </c>
      <c r="K247" s="412"/>
      <c r="L247" s="235">
        <f>N247-G247</f>
        <v>0.625</v>
      </c>
      <c r="M247" s="236">
        <v>900</v>
      </c>
      <c r="N247" s="232">
        <v>42832.55</v>
      </c>
      <c r="O247" s="233">
        <v>42832.55</v>
      </c>
      <c r="P247" s="237" t="s">
        <v>37</v>
      </c>
      <c r="Q247" s="35" t="s">
        <v>222</v>
      </c>
      <c r="R247" s="35" t="s">
        <v>223</v>
      </c>
      <c r="S247" s="35" t="s">
        <v>54</v>
      </c>
      <c r="T247" s="52" t="s">
        <v>8287</v>
      </c>
      <c r="U247" s="303" t="s">
        <v>40</v>
      </c>
      <c r="V247" s="49" t="s">
        <v>1336</v>
      </c>
      <c r="W247" s="44" t="s">
        <v>8288</v>
      </c>
      <c r="X247" s="255">
        <v>9801</v>
      </c>
      <c r="Y247" s="255">
        <v>1705</v>
      </c>
      <c r="Z247" s="255">
        <v>1553255</v>
      </c>
      <c r="AA247" s="173">
        <v>3.0903289560016905E-4</v>
      </c>
      <c r="AB247" s="174">
        <v>0.28152896789175402</v>
      </c>
      <c r="AC247" s="241">
        <v>911</v>
      </c>
      <c r="AD247" s="304">
        <v>5517212</v>
      </c>
      <c r="AE247" s="305" t="s">
        <v>7049</v>
      </c>
      <c r="AF247" s="305" t="s">
        <v>8272</v>
      </c>
      <c r="AG247" s="35" t="s">
        <v>7040</v>
      </c>
      <c r="AH247" s="52" t="s">
        <v>7041</v>
      </c>
    </row>
    <row r="248" spans="1:34" ht="15" customHeight="1" x14ac:dyDescent="0.2">
      <c r="A248" s="272">
        <v>115</v>
      </c>
      <c r="B248" s="272">
        <v>115</v>
      </c>
      <c r="C248" s="331" t="s">
        <v>204</v>
      </c>
      <c r="D248" s="272">
        <v>10053</v>
      </c>
      <c r="E248" s="331" t="s">
        <v>205</v>
      </c>
      <c r="F248" s="25">
        <v>2017</v>
      </c>
      <c r="G248" s="284">
        <v>43072.89166666667</v>
      </c>
      <c r="H248" s="234">
        <v>43072.89166666667</v>
      </c>
      <c r="I248" s="412" t="s">
        <v>36</v>
      </c>
      <c r="J248" s="417" t="s">
        <v>7042</v>
      </c>
      <c r="K248" s="417"/>
      <c r="L248" s="235">
        <f>N248-G248</f>
        <v>1.7791666666598758</v>
      </c>
      <c r="M248" s="236">
        <v>2562</v>
      </c>
      <c r="N248" s="284">
        <v>43074.67083333333</v>
      </c>
      <c r="O248" s="234">
        <v>43074.67083333333</v>
      </c>
      <c r="P248" s="237" t="s">
        <v>37</v>
      </c>
      <c r="Q248" s="167" t="s">
        <v>71</v>
      </c>
      <c r="R248" s="167" t="s">
        <v>600</v>
      </c>
      <c r="S248" s="167" t="s">
        <v>54</v>
      </c>
      <c r="T248" s="167" t="s">
        <v>10075</v>
      </c>
      <c r="U248" s="293">
        <v>114064376</v>
      </c>
      <c r="V248" s="240" t="s">
        <v>1336</v>
      </c>
      <c r="W248" s="167" t="s">
        <v>10076</v>
      </c>
      <c r="X248" s="255">
        <v>1</v>
      </c>
      <c r="Y248" s="255">
        <v>0</v>
      </c>
      <c r="Z248" s="255">
        <v>0</v>
      </c>
      <c r="AA248" s="374"/>
      <c r="AB248" s="374"/>
      <c r="AC248" s="374"/>
      <c r="AD248" s="304">
        <v>5517212</v>
      </c>
      <c r="AE248" s="333" t="s">
        <v>1270</v>
      </c>
      <c r="AF248" s="333" t="s">
        <v>1270</v>
      </c>
      <c r="AG248" s="167" t="s">
        <v>7040</v>
      </c>
      <c r="AH248" s="409" t="s">
        <v>7041</v>
      </c>
    </row>
    <row r="249" spans="1:34" ht="15" customHeight="1" x14ac:dyDescent="0.2">
      <c r="A249" s="257">
        <v>115</v>
      </c>
      <c r="B249" s="257">
        <v>115</v>
      </c>
      <c r="C249" s="258" t="s">
        <v>204</v>
      </c>
      <c r="D249" s="257">
        <v>10053</v>
      </c>
      <c r="E249" s="258" t="s">
        <v>205</v>
      </c>
      <c r="F249" s="25">
        <v>2018</v>
      </c>
      <c r="G249" s="284">
        <v>43221.868750000001</v>
      </c>
      <c r="H249" s="233">
        <v>43221.868750000001</v>
      </c>
      <c r="I249" s="412" t="s">
        <v>36</v>
      </c>
      <c r="J249" s="412" t="s">
        <v>36</v>
      </c>
      <c r="K249" s="412" t="s">
        <v>36</v>
      </c>
      <c r="L249" s="235">
        <f>N249-G249</f>
        <v>1.8055555556202307E-2</v>
      </c>
      <c r="M249" s="236">
        <v>26</v>
      </c>
      <c r="N249" s="284">
        <v>43221.886805555558</v>
      </c>
      <c r="O249" s="233">
        <v>43221.886805555558</v>
      </c>
      <c r="P249" s="237" t="s">
        <v>37</v>
      </c>
      <c r="Q249" s="359" t="s">
        <v>213</v>
      </c>
      <c r="R249" s="35" t="s">
        <v>10774</v>
      </c>
      <c r="S249" s="277" t="s">
        <v>80</v>
      </c>
      <c r="T249" s="167" t="s">
        <v>11058</v>
      </c>
      <c r="U249" s="88">
        <v>114565785</v>
      </c>
      <c r="V249" s="240" t="s">
        <v>1336</v>
      </c>
      <c r="W249" s="266" t="s">
        <v>11059</v>
      </c>
      <c r="X249" s="255">
        <v>9237</v>
      </c>
      <c r="Y249" s="255">
        <v>9237</v>
      </c>
      <c r="Z249" s="255">
        <v>4515599</v>
      </c>
      <c r="AA249" s="264">
        <f>Y249/AD249</f>
        <v>1.6742151651957546E-3</v>
      </c>
      <c r="AB249" s="265">
        <f>Z249/AD249</f>
        <v>0.81845667703180525</v>
      </c>
      <c r="AC249" s="255">
        <f>Z249/Y249</f>
        <v>488.85991122658874</v>
      </c>
      <c r="AD249" s="241">
        <v>5517212</v>
      </c>
      <c r="AE249" s="461" t="s">
        <v>7056</v>
      </c>
      <c r="AF249" s="462" t="s">
        <v>11060</v>
      </c>
      <c r="AG249" s="277" t="s">
        <v>7040</v>
      </c>
      <c r="AH249" s="277" t="s">
        <v>7041</v>
      </c>
    </row>
    <row r="250" spans="1:34" ht="15" customHeight="1" x14ac:dyDescent="0.2">
      <c r="A250" s="257">
        <v>115</v>
      </c>
      <c r="B250" s="257">
        <v>115</v>
      </c>
      <c r="C250" s="258" t="s">
        <v>204</v>
      </c>
      <c r="D250" s="257">
        <v>10053</v>
      </c>
      <c r="E250" s="258" t="s">
        <v>205</v>
      </c>
      <c r="F250" s="25">
        <v>2018</v>
      </c>
      <c r="G250" s="284">
        <v>43280.714583333334</v>
      </c>
      <c r="H250" s="233">
        <v>43280.714583333334</v>
      </c>
      <c r="I250" s="412" t="s">
        <v>36</v>
      </c>
      <c r="J250" s="412" t="s">
        <v>36</v>
      </c>
      <c r="K250" s="412" t="s">
        <v>36</v>
      </c>
      <c r="L250" s="235">
        <f>N250-G250</f>
        <v>0.59652777777955635</v>
      </c>
      <c r="M250" s="236">
        <v>859</v>
      </c>
      <c r="N250" s="284">
        <v>43281.311111111114</v>
      </c>
      <c r="O250" s="233">
        <v>43281.311111111114</v>
      </c>
      <c r="P250" s="237" t="s">
        <v>37</v>
      </c>
      <c r="Q250" s="359" t="s">
        <v>1285</v>
      </c>
      <c r="R250" s="35" t="s">
        <v>10433</v>
      </c>
      <c r="S250" s="277" t="s">
        <v>107</v>
      </c>
      <c r="T250" s="167" t="s">
        <v>11409</v>
      </c>
      <c r="U250" s="88">
        <v>114746681</v>
      </c>
      <c r="V250" s="240" t="s">
        <v>1336</v>
      </c>
      <c r="W250" s="167" t="s">
        <v>11410</v>
      </c>
      <c r="X250" s="255">
        <v>0</v>
      </c>
      <c r="Y250" s="241">
        <v>0</v>
      </c>
      <c r="Z250" s="241">
        <v>0</v>
      </c>
      <c r="AA250" s="266"/>
      <c r="AB250" s="266"/>
      <c r="AC250" s="266"/>
      <c r="AD250" s="241">
        <v>5517212</v>
      </c>
      <c r="AE250" s="461" t="s">
        <v>1270</v>
      </c>
      <c r="AF250" s="462" t="s">
        <v>1270</v>
      </c>
      <c r="AG250" s="277" t="s">
        <v>7066</v>
      </c>
      <c r="AH250" s="277" t="s">
        <v>7067</v>
      </c>
    </row>
    <row r="251" spans="1:34" ht="15" customHeight="1" x14ac:dyDescent="0.2">
      <c r="A251" s="58">
        <v>115</v>
      </c>
      <c r="B251" s="58">
        <v>115</v>
      </c>
      <c r="C251" s="76" t="s">
        <v>321</v>
      </c>
      <c r="D251" s="23">
        <v>10055</v>
      </c>
      <c r="E251" s="60" t="s">
        <v>322</v>
      </c>
      <c r="F251" s="25">
        <v>2014</v>
      </c>
      <c r="G251" s="61">
        <v>41744.593055555553</v>
      </c>
      <c r="H251" s="62">
        <v>41744.593055555553</v>
      </c>
      <c r="I251" s="625" t="s">
        <v>36</v>
      </c>
      <c r="J251" s="625" t="s">
        <v>36</v>
      </c>
      <c r="K251" s="625"/>
      <c r="L251" s="64">
        <f>N251-G251</f>
        <v>6.944444467080757E-4</v>
      </c>
      <c r="M251" s="65">
        <v>1</v>
      </c>
      <c r="N251" s="61">
        <v>41744.59375</v>
      </c>
      <c r="O251" s="62">
        <v>41744.59375</v>
      </c>
      <c r="P251" s="66" t="s">
        <v>37</v>
      </c>
      <c r="Q251" s="69" t="s">
        <v>62</v>
      </c>
      <c r="R251" s="69" t="s">
        <v>397</v>
      </c>
      <c r="S251" s="87" t="s">
        <v>101</v>
      </c>
      <c r="T251" s="69" t="s">
        <v>2090</v>
      </c>
      <c r="U251" s="303" t="s">
        <v>40</v>
      </c>
      <c r="V251" s="78" t="s">
        <v>384</v>
      </c>
      <c r="W251" s="69" t="s">
        <v>2091</v>
      </c>
      <c r="X251" s="32">
        <v>7097</v>
      </c>
      <c r="Y251" s="32">
        <v>0</v>
      </c>
      <c r="Z251" s="83"/>
      <c r="AA251" s="84"/>
      <c r="AB251" s="85"/>
      <c r="AC251" s="83"/>
    </row>
    <row r="252" spans="1:34" ht="15" customHeight="1" x14ac:dyDescent="0.2">
      <c r="A252" s="105">
        <v>115</v>
      </c>
      <c r="B252" s="105">
        <v>115</v>
      </c>
      <c r="C252" s="76" t="s">
        <v>321</v>
      </c>
      <c r="D252" s="23">
        <v>10055</v>
      </c>
      <c r="E252" s="60" t="s">
        <v>322</v>
      </c>
      <c r="F252" s="25">
        <v>2014</v>
      </c>
      <c r="G252" s="61">
        <v>42003.438888888886</v>
      </c>
      <c r="H252" s="62">
        <v>42003.438888888886</v>
      </c>
      <c r="I252" s="628" t="s">
        <v>313</v>
      </c>
      <c r="J252" s="625" t="s">
        <v>36</v>
      </c>
      <c r="K252" s="625"/>
      <c r="L252" s="64">
        <f>N252-G252</f>
        <v>6.944444467080757E-4</v>
      </c>
      <c r="M252" s="65">
        <v>1</v>
      </c>
      <c r="N252" s="61">
        <v>42003.439583333333</v>
      </c>
      <c r="O252" s="62">
        <v>42003.439583333333</v>
      </c>
      <c r="P252" s="66" t="s">
        <v>37</v>
      </c>
      <c r="Q252" s="69" t="s">
        <v>52</v>
      </c>
      <c r="R252" s="69" t="s">
        <v>67</v>
      </c>
      <c r="S252" s="87" t="s">
        <v>101</v>
      </c>
      <c r="T252" s="69" t="s">
        <v>3276</v>
      </c>
      <c r="U252" s="303" t="s">
        <v>40</v>
      </c>
      <c r="V252" s="87" t="s">
        <v>384</v>
      </c>
      <c r="W252" s="69" t="s">
        <v>3277</v>
      </c>
      <c r="X252" s="32">
        <v>0</v>
      </c>
      <c r="Y252" s="32">
        <v>0</v>
      </c>
      <c r="Z252" s="83"/>
      <c r="AA252" s="84"/>
      <c r="AB252" s="85"/>
      <c r="AC252" s="83"/>
    </row>
    <row r="253" spans="1:34" ht="15" customHeight="1" x14ac:dyDescent="0.2">
      <c r="A253" s="175">
        <v>115</v>
      </c>
      <c r="B253" s="175">
        <v>115</v>
      </c>
      <c r="C253" s="24" t="s">
        <v>321</v>
      </c>
      <c r="D253" s="175">
        <v>10055</v>
      </c>
      <c r="E253" s="24" t="s">
        <v>322</v>
      </c>
      <c r="F253" s="25">
        <v>2015</v>
      </c>
      <c r="G253" s="156">
        <v>42114.71875</v>
      </c>
      <c r="H253" s="157">
        <v>42114.71875</v>
      </c>
      <c r="I253" s="620" t="s">
        <v>36</v>
      </c>
      <c r="J253" s="620" t="s">
        <v>36</v>
      </c>
      <c r="K253" s="620"/>
      <c r="L253" s="159">
        <f>N253-G253</f>
        <v>0.14722222222189885</v>
      </c>
      <c r="M253" s="160">
        <v>212</v>
      </c>
      <c r="N253" s="156">
        <v>42114.865972222222</v>
      </c>
      <c r="O253" s="157">
        <v>42114.865972222222</v>
      </c>
      <c r="P253" s="161" t="s">
        <v>37</v>
      </c>
      <c r="Q253" s="35" t="s">
        <v>1285</v>
      </c>
      <c r="R253" s="35" t="s">
        <v>53</v>
      </c>
      <c r="S253" s="35" t="s">
        <v>526</v>
      </c>
      <c r="T253" s="35" t="s">
        <v>3801</v>
      </c>
      <c r="U253" s="303" t="s">
        <v>40</v>
      </c>
      <c r="V253" s="167" t="s">
        <v>384</v>
      </c>
      <c r="W253" s="35" t="s">
        <v>3802</v>
      </c>
      <c r="X253" s="55">
        <v>1</v>
      </c>
      <c r="Y253" s="55">
        <v>0</v>
      </c>
      <c r="Z253" s="168"/>
      <c r="AA253" s="168"/>
      <c r="AB253" s="168"/>
      <c r="AC253" s="168"/>
    </row>
    <row r="254" spans="1:34" ht="15" customHeight="1" x14ac:dyDescent="0.2">
      <c r="A254" s="175">
        <v>115</v>
      </c>
      <c r="B254" s="175">
        <v>115</v>
      </c>
      <c r="C254" s="24" t="s">
        <v>321</v>
      </c>
      <c r="D254" s="175">
        <v>10055</v>
      </c>
      <c r="E254" s="24" t="s">
        <v>322</v>
      </c>
      <c r="F254" s="25">
        <v>2015</v>
      </c>
      <c r="G254" s="156">
        <v>42131.072222222225</v>
      </c>
      <c r="H254" s="157">
        <v>42131.072222222225</v>
      </c>
      <c r="I254" s="620" t="s">
        <v>36</v>
      </c>
      <c r="J254" s="620" t="s">
        <v>36</v>
      </c>
      <c r="K254" s="620"/>
      <c r="L254" s="159">
        <f>N254-G254</f>
        <v>6.9444443943211809E-4</v>
      </c>
      <c r="M254" s="160">
        <v>1</v>
      </c>
      <c r="N254" s="156">
        <v>42131.072916666664</v>
      </c>
      <c r="O254" s="157">
        <v>42131.072916666664</v>
      </c>
      <c r="P254" s="161" t="s">
        <v>37</v>
      </c>
      <c r="Q254" s="35" t="s">
        <v>213</v>
      </c>
      <c r="R254" s="35" t="s">
        <v>287</v>
      </c>
      <c r="S254" s="35" t="s">
        <v>40</v>
      </c>
      <c r="T254" s="35" t="s">
        <v>3906</v>
      </c>
      <c r="U254" s="303" t="s">
        <v>40</v>
      </c>
      <c r="V254" s="167" t="s">
        <v>384</v>
      </c>
      <c r="W254" s="35" t="s">
        <v>3304</v>
      </c>
      <c r="X254" s="55">
        <v>7127</v>
      </c>
      <c r="Y254" s="55">
        <v>0</v>
      </c>
      <c r="Z254" s="168"/>
      <c r="AA254" s="168"/>
      <c r="AB254" s="168"/>
      <c r="AC254" s="168"/>
    </row>
    <row r="255" spans="1:34" ht="15" customHeight="1" x14ac:dyDescent="0.2">
      <c r="A255" s="175">
        <v>115</v>
      </c>
      <c r="B255" s="175">
        <v>115</v>
      </c>
      <c r="C255" s="24" t="s">
        <v>321</v>
      </c>
      <c r="D255" s="175">
        <v>10055</v>
      </c>
      <c r="E255" s="24" t="s">
        <v>322</v>
      </c>
      <c r="F255" s="25">
        <v>2015</v>
      </c>
      <c r="G255" s="156">
        <v>42148.229861111111</v>
      </c>
      <c r="H255" s="157">
        <v>42148.229861111111</v>
      </c>
      <c r="I255" s="620" t="s">
        <v>36</v>
      </c>
      <c r="J255" s="620" t="s">
        <v>36</v>
      </c>
      <c r="K255" s="620"/>
      <c r="L255" s="159">
        <f>N255-G255</f>
        <v>6.944444467080757E-4</v>
      </c>
      <c r="M255" s="160">
        <v>1</v>
      </c>
      <c r="N255" s="156">
        <v>42148.230555555558</v>
      </c>
      <c r="O255" s="157">
        <v>42148.230555555558</v>
      </c>
      <c r="P255" s="161" t="s">
        <v>37</v>
      </c>
      <c r="Q255" s="35" t="s">
        <v>48</v>
      </c>
      <c r="R255" s="35" t="s">
        <v>49</v>
      </c>
      <c r="S255" s="35" t="s">
        <v>40</v>
      </c>
      <c r="T255" s="35" t="s">
        <v>4042</v>
      </c>
      <c r="U255" s="303" t="s">
        <v>40</v>
      </c>
      <c r="V255" s="167" t="s">
        <v>384</v>
      </c>
      <c r="W255" s="35" t="s">
        <v>4043</v>
      </c>
      <c r="X255" s="55">
        <v>7128</v>
      </c>
      <c r="Y255" s="55">
        <v>0</v>
      </c>
      <c r="Z255" s="168"/>
      <c r="AA255" s="168"/>
      <c r="AB255" s="168"/>
      <c r="AC255" s="168"/>
    </row>
    <row r="256" spans="1:34" ht="15" customHeight="1" x14ac:dyDescent="0.2">
      <c r="A256" s="175">
        <v>115</v>
      </c>
      <c r="B256" s="175">
        <v>115</v>
      </c>
      <c r="C256" s="24" t="s">
        <v>321</v>
      </c>
      <c r="D256" s="175">
        <v>10055</v>
      </c>
      <c r="E256" s="24" t="s">
        <v>322</v>
      </c>
      <c r="F256" s="25">
        <v>2015</v>
      </c>
      <c r="G256" s="156">
        <v>42210.619444444441</v>
      </c>
      <c r="H256" s="157">
        <v>42210.619444444441</v>
      </c>
      <c r="I256" s="620" t="s">
        <v>36</v>
      </c>
      <c r="J256" s="620" t="s">
        <v>36</v>
      </c>
      <c r="K256" s="620"/>
      <c r="L256" s="159">
        <f>N256-G256</f>
        <v>6.944444467080757E-4</v>
      </c>
      <c r="M256" s="160">
        <v>1</v>
      </c>
      <c r="N256" s="156">
        <v>42210.620138888888</v>
      </c>
      <c r="O256" s="157">
        <v>42210.620138888888</v>
      </c>
      <c r="P256" s="161" t="s">
        <v>37</v>
      </c>
      <c r="Q256" s="35" t="s">
        <v>382</v>
      </c>
      <c r="R256" s="35" t="s">
        <v>383</v>
      </c>
      <c r="S256" s="35" t="s">
        <v>526</v>
      </c>
      <c r="T256" s="35" t="s">
        <v>4455</v>
      </c>
      <c r="U256" s="303" t="s">
        <v>40</v>
      </c>
      <c r="V256" s="167" t="s">
        <v>384</v>
      </c>
      <c r="W256" s="35" t="s">
        <v>4456</v>
      </c>
      <c r="X256" s="212">
        <v>7133</v>
      </c>
      <c r="Y256" s="208">
        <v>7133</v>
      </c>
      <c r="Z256" s="208">
        <v>784630</v>
      </c>
      <c r="AA256" s="209">
        <v>1.3177720581334599E-3</v>
      </c>
      <c r="AB256" s="210">
        <v>0.14495492639468058</v>
      </c>
      <c r="AC256" s="211">
        <v>110</v>
      </c>
    </row>
    <row r="257" spans="1:34" ht="15" customHeight="1" x14ac:dyDescent="0.2">
      <c r="A257" s="175">
        <v>115</v>
      </c>
      <c r="B257" s="175">
        <v>115</v>
      </c>
      <c r="C257" s="24" t="s">
        <v>321</v>
      </c>
      <c r="D257" s="175">
        <v>10055</v>
      </c>
      <c r="E257" s="43" t="s">
        <v>322</v>
      </c>
      <c r="F257" s="25">
        <v>2015</v>
      </c>
      <c r="G257" s="156">
        <v>42294.138194444444</v>
      </c>
      <c r="H257" s="157">
        <v>42294.138194444444</v>
      </c>
      <c r="I257" s="620" t="s">
        <v>36</v>
      </c>
      <c r="J257" s="620" t="s">
        <v>36</v>
      </c>
      <c r="K257" s="620"/>
      <c r="L257" s="159">
        <f>N257-G257</f>
        <v>6.944444467080757E-4</v>
      </c>
      <c r="M257" s="160">
        <v>1</v>
      </c>
      <c r="N257" s="156">
        <v>42294.138888888891</v>
      </c>
      <c r="O257" s="157">
        <v>42294.138888888891</v>
      </c>
      <c r="P257" s="161" t="s">
        <v>37</v>
      </c>
      <c r="Q257" s="162" t="s">
        <v>48</v>
      </c>
      <c r="R257" s="162" t="s">
        <v>49</v>
      </c>
      <c r="S257" s="35" t="s">
        <v>40</v>
      </c>
      <c r="T257" s="35" t="s">
        <v>4975</v>
      </c>
      <c r="U257" s="303" t="s">
        <v>40</v>
      </c>
      <c r="V257" s="167" t="s">
        <v>384</v>
      </c>
      <c r="W257" s="35" t="s">
        <v>4976</v>
      </c>
      <c r="X257" s="55">
        <v>21230</v>
      </c>
      <c r="Y257" s="168"/>
      <c r="Z257" s="168"/>
      <c r="AA257" s="168"/>
      <c r="AB257" s="168"/>
      <c r="AC257" s="168"/>
    </row>
    <row r="258" spans="1:34" ht="15" customHeight="1" x14ac:dyDescent="0.2">
      <c r="A258" s="257">
        <v>115</v>
      </c>
      <c r="B258" s="257">
        <v>115</v>
      </c>
      <c r="C258" s="258" t="s">
        <v>321</v>
      </c>
      <c r="D258" s="257">
        <v>10055</v>
      </c>
      <c r="E258" s="258" t="s">
        <v>322</v>
      </c>
      <c r="F258" s="25">
        <v>2016</v>
      </c>
      <c r="G258" s="232">
        <v>42403.301388888889</v>
      </c>
      <c r="H258" s="233">
        <v>42403.301388888889</v>
      </c>
      <c r="I258" s="412" t="s">
        <v>36</v>
      </c>
      <c r="J258" s="412" t="s">
        <v>36</v>
      </c>
      <c r="K258" s="412"/>
      <c r="L258" s="235">
        <f>N258-G258</f>
        <v>6.944444467080757E-4</v>
      </c>
      <c r="M258" s="236">
        <v>1</v>
      </c>
      <c r="N258" s="232">
        <v>42403.302083333336</v>
      </c>
      <c r="O258" s="233">
        <v>42403.302083333336</v>
      </c>
      <c r="P258" s="237" t="s">
        <v>37</v>
      </c>
      <c r="Q258" s="238" t="s">
        <v>48</v>
      </c>
      <c r="R258" s="238" t="s">
        <v>49</v>
      </c>
      <c r="S258" s="238" t="s">
        <v>40</v>
      </c>
      <c r="T258" s="35" t="s">
        <v>5542</v>
      </c>
      <c r="U258" s="254" t="s">
        <v>40</v>
      </c>
      <c r="V258" s="240" t="s">
        <v>384</v>
      </c>
      <c r="W258" s="35" t="s">
        <v>5543</v>
      </c>
      <c r="X258" s="241">
        <v>7074</v>
      </c>
      <c r="Y258" s="241">
        <v>0</v>
      </c>
      <c r="Z258" s="241">
        <v>0</v>
      </c>
      <c r="AA258" s="168"/>
      <c r="AB258" s="168"/>
      <c r="AC258" s="168"/>
    </row>
    <row r="259" spans="1:34" ht="15" customHeight="1" x14ac:dyDescent="0.2">
      <c r="A259" s="257">
        <v>115</v>
      </c>
      <c r="B259" s="257">
        <v>115</v>
      </c>
      <c r="C259" s="258" t="s">
        <v>321</v>
      </c>
      <c r="D259" s="257">
        <v>10055</v>
      </c>
      <c r="E259" s="258" t="s">
        <v>322</v>
      </c>
      <c r="F259" s="25">
        <v>2016</v>
      </c>
      <c r="G259" s="232">
        <v>42422.421527777777</v>
      </c>
      <c r="H259" s="233">
        <v>42422.421527777777</v>
      </c>
      <c r="I259" s="412" t="s">
        <v>36</v>
      </c>
      <c r="J259" s="412" t="s">
        <v>36</v>
      </c>
      <c r="K259" s="412"/>
      <c r="L259" s="235">
        <f>N259-G259</f>
        <v>3.125E-2</v>
      </c>
      <c r="M259" s="236">
        <v>45</v>
      </c>
      <c r="N259" s="232">
        <v>42422.452777777777</v>
      </c>
      <c r="O259" s="233">
        <v>42422.452777777777</v>
      </c>
      <c r="P259" s="237" t="s">
        <v>37</v>
      </c>
      <c r="Q259" s="238" t="s">
        <v>43</v>
      </c>
      <c r="R259" s="238" t="s">
        <v>44</v>
      </c>
      <c r="S259" s="238" t="s">
        <v>40</v>
      </c>
      <c r="T259" s="35" t="s">
        <v>5602</v>
      </c>
      <c r="U259" s="254" t="s">
        <v>40</v>
      </c>
      <c r="V259" s="240" t="s">
        <v>384</v>
      </c>
      <c r="W259" s="168" t="s">
        <v>5603</v>
      </c>
      <c r="X259" s="55">
        <v>0</v>
      </c>
      <c r="Y259" s="55">
        <v>0</v>
      </c>
      <c r="Z259" s="55">
        <v>0</v>
      </c>
      <c r="AA259" s="168"/>
      <c r="AB259" s="168"/>
      <c r="AC259" s="168"/>
    </row>
    <row r="260" spans="1:34" ht="15" customHeight="1" x14ac:dyDescent="0.2">
      <c r="A260" s="257">
        <v>115</v>
      </c>
      <c r="B260" s="257">
        <v>115</v>
      </c>
      <c r="C260" s="258" t="s">
        <v>321</v>
      </c>
      <c r="D260" s="257">
        <v>10055</v>
      </c>
      <c r="E260" s="258" t="s">
        <v>322</v>
      </c>
      <c r="F260" s="25">
        <v>2016</v>
      </c>
      <c r="G260" s="284">
        <v>42565.678472222222</v>
      </c>
      <c r="H260" s="234">
        <v>42565.678472222222</v>
      </c>
      <c r="I260" s="412" t="s">
        <v>36</v>
      </c>
      <c r="J260" s="412" t="s">
        <v>36</v>
      </c>
      <c r="K260" s="412"/>
      <c r="L260" s="235">
        <f>N260-G260</f>
        <v>6.944444467080757E-4</v>
      </c>
      <c r="M260" s="236">
        <v>1</v>
      </c>
      <c r="N260" s="284">
        <v>42565.679166666669</v>
      </c>
      <c r="O260" s="234">
        <v>42565.679166666669</v>
      </c>
      <c r="P260" s="237" t="s">
        <v>37</v>
      </c>
      <c r="Q260" s="238" t="s">
        <v>48</v>
      </c>
      <c r="R260" s="238" t="s">
        <v>49</v>
      </c>
      <c r="S260" s="35" t="s">
        <v>40</v>
      </c>
      <c r="T260" s="35" t="s">
        <v>6367</v>
      </c>
      <c r="U260" s="282" t="s">
        <v>40</v>
      </c>
      <c r="V260" s="240" t="s">
        <v>384</v>
      </c>
      <c r="W260" s="35" t="s">
        <v>6368</v>
      </c>
      <c r="X260" s="177">
        <v>7162</v>
      </c>
      <c r="Y260" s="177">
        <v>0</v>
      </c>
      <c r="Z260" s="55">
        <v>0</v>
      </c>
      <c r="AA260" s="168"/>
      <c r="AB260" s="168"/>
      <c r="AC260" s="168"/>
    </row>
    <row r="261" spans="1:34" ht="15" customHeight="1" x14ac:dyDescent="0.2">
      <c r="A261" s="257">
        <v>115</v>
      </c>
      <c r="B261" s="257">
        <v>115</v>
      </c>
      <c r="C261" s="258" t="s">
        <v>321</v>
      </c>
      <c r="D261" s="257">
        <v>10055</v>
      </c>
      <c r="E261" s="258" t="s">
        <v>322</v>
      </c>
      <c r="F261" s="25">
        <v>2016</v>
      </c>
      <c r="G261" s="284">
        <v>42634.417361111111</v>
      </c>
      <c r="H261" s="234">
        <v>42634.417361111111</v>
      </c>
      <c r="I261" s="412" t="s">
        <v>36</v>
      </c>
      <c r="J261" s="412" t="s">
        <v>36</v>
      </c>
      <c r="K261" s="412"/>
      <c r="L261" s="235">
        <f>N261-G261</f>
        <v>6.944444467080757E-4</v>
      </c>
      <c r="M261" s="236">
        <v>1</v>
      </c>
      <c r="N261" s="284">
        <v>42634.418055555558</v>
      </c>
      <c r="O261" s="234">
        <v>42634.418055555558</v>
      </c>
      <c r="P261" s="237" t="s">
        <v>37</v>
      </c>
      <c r="Q261" s="238" t="s">
        <v>145</v>
      </c>
      <c r="R261" s="238" t="s">
        <v>146</v>
      </c>
      <c r="S261" s="35" t="s">
        <v>101</v>
      </c>
      <c r="T261" s="35" t="s">
        <v>6605</v>
      </c>
      <c r="U261" s="170">
        <v>12537</v>
      </c>
      <c r="V261" s="240" t="s">
        <v>384</v>
      </c>
      <c r="W261" s="35" t="s">
        <v>6606</v>
      </c>
      <c r="X261" s="177">
        <v>21327</v>
      </c>
      <c r="Y261" s="55">
        <v>0</v>
      </c>
      <c r="Z261" s="55">
        <v>0</v>
      </c>
      <c r="AA261" s="35"/>
      <c r="AB261" s="35"/>
      <c r="AC261" s="241"/>
    </row>
    <row r="262" spans="1:34" ht="15" customHeight="1" x14ac:dyDescent="0.2">
      <c r="A262" s="257">
        <v>115</v>
      </c>
      <c r="B262" s="257">
        <v>115</v>
      </c>
      <c r="C262" s="258" t="s">
        <v>321</v>
      </c>
      <c r="D262" s="257">
        <v>10055</v>
      </c>
      <c r="E262" s="258" t="s">
        <v>322</v>
      </c>
      <c r="F262" s="25">
        <v>2017</v>
      </c>
      <c r="G262" s="284">
        <v>42919.990972222222</v>
      </c>
      <c r="H262" s="234">
        <v>42919.990972222222</v>
      </c>
      <c r="I262" s="412" t="s">
        <v>36</v>
      </c>
      <c r="J262" s="412" t="s">
        <v>36</v>
      </c>
      <c r="K262" s="412"/>
      <c r="L262" s="235">
        <f>N262-G262</f>
        <v>6.944444467080757E-4</v>
      </c>
      <c r="M262" s="236">
        <v>1</v>
      </c>
      <c r="N262" s="284">
        <v>42919.991666666669</v>
      </c>
      <c r="O262" s="234">
        <v>42919.991666666669</v>
      </c>
      <c r="P262" s="237" t="s">
        <v>37</v>
      </c>
      <c r="Q262" s="35" t="s">
        <v>38</v>
      </c>
      <c r="R262" s="35" t="s">
        <v>413</v>
      </c>
      <c r="S262" s="35" t="s">
        <v>40</v>
      </c>
      <c r="T262" s="52" t="s">
        <v>8841</v>
      </c>
      <c r="U262" s="332" t="s">
        <v>40</v>
      </c>
      <c r="V262" s="240" t="s">
        <v>384</v>
      </c>
      <c r="W262" s="44" t="s">
        <v>8842</v>
      </c>
      <c r="X262" s="255">
        <v>7181</v>
      </c>
      <c r="Y262" s="241">
        <v>0</v>
      </c>
      <c r="Z262" s="241">
        <v>0</v>
      </c>
      <c r="AA262" s="168"/>
      <c r="AB262" s="168"/>
      <c r="AC262" s="168"/>
      <c r="AD262" s="304">
        <v>5517212</v>
      </c>
      <c r="AE262" s="305" t="s">
        <v>7427</v>
      </c>
      <c r="AF262" s="305" t="s">
        <v>8843</v>
      </c>
      <c r="AG262" s="35" t="s">
        <v>7040</v>
      </c>
      <c r="AH262" s="44" t="s">
        <v>7041</v>
      </c>
    </row>
    <row r="263" spans="1:34" ht="15" customHeight="1" x14ac:dyDescent="0.2">
      <c r="A263" s="257">
        <v>115</v>
      </c>
      <c r="B263" s="257">
        <v>115</v>
      </c>
      <c r="C263" s="258" t="s">
        <v>321</v>
      </c>
      <c r="D263" s="257">
        <v>10055</v>
      </c>
      <c r="E263" s="258" t="s">
        <v>322</v>
      </c>
      <c r="F263" s="25">
        <v>2017</v>
      </c>
      <c r="G263" s="232">
        <v>42933.061805555553</v>
      </c>
      <c r="H263" s="233">
        <v>42933.061805555553</v>
      </c>
      <c r="I263" s="412" t="s">
        <v>36</v>
      </c>
      <c r="J263" s="412" t="s">
        <v>36</v>
      </c>
      <c r="K263" s="412"/>
      <c r="L263" s="235">
        <f>N263-G263</f>
        <v>6.944444467080757E-4</v>
      </c>
      <c r="M263" s="236">
        <v>1</v>
      </c>
      <c r="N263" s="232">
        <v>42933.0625</v>
      </c>
      <c r="O263" s="233">
        <v>42933.0625</v>
      </c>
      <c r="P263" s="237" t="s">
        <v>37</v>
      </c>
      <c r="Q263" s="35" t="s">
        <v>48</v>
      </c>
      <c r="R263" s="35" t="s">
        <v>49</v>
      </c>
      <c r="S263" s="35" t="s">
        <v>40</v>
      </c>
      <c r="T263" s="167" t="s">
        <v>8953</v>
      </c>
      <c r="U263" s="303" t="s">
        <v>40</v>
      </c>
      <c r="V263" s="240" t="s">
        <v>384</v>
      </c>
      <c r="W263" s="35" t="s">
        <v>8954</v>
      </c>
      <c r="X263" s="241">
        <v>7182</v>
      </c>
      <c r="Y263" s="241">
        <v>0</v>
      </c>
      <c r="Z263" s="241">
        <v>0</v>
      </c>
      <c r="AA263" s="168"/>
      <c r="AB263" s="168"/>
      <c r="AC263" s="168"/>
      <c r="AD263" s="304">
        <v>5517212</v>
      </c>
      <c r="AE263" s="305" t="s">
        <v>7063</v>
      </c>
      <c r="AF263" s="305" t="s">
        <v>8955</v>
      </c>
      <c r="AG263" s="35" t="s">
        <v>7040</v>
      </c>
      <c r="AH263" s="29" t="s">
        <v>7041</v>
      </c>
    </row>
    <row r="264" spans="1:34" ht="15" customHeight="1" x14ac:dyDescent="0.2">
      <c r="A264" s="257">
        <v>115</v>
      </c>
      <c r="B264" s="257">
        <v>115</v>
      </c>
      <c r="C264" s="258" t="s">
        <v>321</v>
      </c>
      <c r="D264" s="257">
        <v>10055</v>
      </c>
      <c r="E264" s="258" t="s">
        <v>322</v>
      </c>
      <c r="F264" s="25">
        <v>2018</v>
      </c>
      <c r="G264" s="232">
        <v>43190.27847222222</v>
      </c>
      <c r="H264" s="233">
        <v>43190.27847222222</v>
      </c>
      <c r="I264" s="412" t="s">
        <v>36</v>
      </c>
      <c r="J264" s="412" t="s">
        <v>36</v>
      </c>
      <c r="K264" s="412" t="s">
        <v>36</v>
      </c>
      <c r="L264" s="235">
        <f>N264-G264</f>
        <v>1.3888888934161514E-3</v>
      </c>
      <c r="M264" s="236">
        <v>2</v>
      </c>
      <c r="N264" s="232">
        <v>43190.279861111114</v>
      </c>
      <c r="O264" s="233">
        <v>43190.279861111114</v>
      </c>
      <c r="P264" s="237" t="s">
        <v>37</v>
      </c>
      <c r="Q264" s="359" t="s">
        <v>1285</v>
      </c>
      <c r="R264" s="35" t="s">
        <v>10231</v>
      </c>
      <c r="S264" s="277" t="s">
        <v>101</v>
      </c>
      <c r="T264" s="167" t="s">
        <v>10835</v>
      </c>
      <c r="U264" s="282" t="s">
        <v>40</v>
      </c>
      <c r="V264" s="240" t="s">
        <v>384</v>
      </c>
      <c r="W264" s="167" t="s">
        <v>10836</v>
      </c>
      <c r="X264" s="255">
        <v>7171</v>
      </c>
      <c r="Y264" s="241">
        <v>0</v>
      </c>
      <c r="Z264" s="241">
        <v>0</v>
      </c>
      <c r="AA264" s="266"/>
      <c r="AB264" s="266"/>
      <c r="AC264" s="266"/>
      <c r="AD264" s="241">
        <v>5517212</v>
      </c>
      <c r="AE264" s="461" t="s">
        <v>7060</v>
      </c>
      <c r="AF264" s="462" t="s">
        <v>10837</v>
      </c>
      <c r="AG264" s="277" t="s">
        <v>7040</v>
      </c>
      <c r="AH264" s="277" t="s">
        <v>7041</v>
      </c>
    </row>
    <row r="265" spans="1:34" ht="15" customHeight="1" x14ac:dyDescent="0.2">
      <c r="A265" s="257">
        <v>115</v>
      </c>
      <c r="B265" s="257">
        <v>115</v>
      </c>
      <c r="C265" s="258" t="s">
        <v>321</v>
      </c>
      <c r="D265" s="257">
        <v>10055</v>
      </c>
      <c r="E265" s="258" t="s">
        <v>322</v>
      </c>
      <c r="F265" s="25">
        <v>2018</v>
      </c>
      <c r="G265" s="284">
        <v>43217.48541666667</v>
      </c>
      <c r="H265" s="233">
        <v>43217.48541666667</v>
      </c>
      <c r="I265" s="412" t="s">
        <v>36</v>
      </c>
      <c r="J265" s="412" t="s">
        <v>36</v>
      </c>
      <c r="K265" s="412" t="s">
        <v>36</v>
      </c>
      <c r="L265" s="235">
        <f>N265-G265</f>
        <v>6.9444443943211809E-4</v>
      </c>
      <c r="M265" s="236">
        <v>1</v>
      </c>
      <c r="N265" s="284">
        <v>43217.486111111109</v>
      </c>
      <c r="O265" s="233">
        <v>43217.486111111109</v>
      </c>
      <c r="P265" s="237" t="s">
        <v>37</v>
      </c>
      <c r="Q265" s="359" t="s">
        <v>213</v>
      </c>
      <c r="R265" s="35" t="s">
        <v>10774</v>
      </c>
      <c r="S265" s="277" t="s">
        <v>40</v>
      </c>
      <c r="T265" s="167" t="s">
        <v>11043</v>
      </c>
      <c r="U265" s="282" t="s">
        <v>40</v>
      </c>
      <c r="V265" s="240" t="s">
        <v>384</v>
      </c>
      <c r="W265" s="167" t="s">
        <v>11044</v>
      </c>
      <c r="X265" s="255">
        <v>7060</v>
      </c>
      <c r="Y265" s="241">
        <v>0</v>
      </c>
      <c r="Z265" s="241">
        <v>0</v>
      </c>
      <c r="AA265" s="277"/>
      <c r="AB265" s="277"/>
      <c r="AC265" s="277"/>
      <c r="AD265" s="241">
        <v>5517212</v>
      </c>
      <c r="AE265" s="461" t="s">
        <v>7102</v>
      </c>
      <c r="AF265" s="462" t="s">
        <v>11045</v>
      </c>
      <c r="AG265" s="277" t="s">
        <v>7040</v>
      </c>
      <c r="AH265" s="277" t="s">
        <v>7041</v>
      </c>
    </row>
    <row r="266" spans="1:34" ht="15" customHeight="1" x14ac:dyDescent="0.2">
      <c r="A266" s="521">
        <v>115</v>
      </c>
      <c r="B266" s="521">
        <v>115</v>
      </c>
      <c r="C266" s="522" t="s">
        <v>321</v>
      </c>
      <c r="D266" s="521">
        <v>10055</v>
      </c>
      <c r="E266" s="522" t="s">
        <v>322</v>
      </c>
      <c r="F266" s="25">
        <v>2019</v>
      </c>
      <c r="G266" s="232">
        <v>43494.413194444445</v>
      </c>
      <c r="H266" s="233">
        <v>43494.413194444445</v>
      </c>
      <c r="I266" s="412" t="s">
        <v>36</v>
      </c>
      <c r="J266" s="412" t="s">
        <v>36</v>
      </c>
      <c r="K266" s="412" t="s">
        <v>36</v>
      </c>
      <c r="L266" s="235">
        <f>N266-G266</f>
        <v>0.25833333333139308</v>
      </c>
      <c r="M266" s="236">
        <v>372</v>
      </c>
      <c r="N266" s="232">
        <v>43494.671527777777</v>
      </c>
      <c r="O266" s="233">
        <v>43494.671527777777</v>
      </c>
      <c r="P266" s="237" t="s">
        <v>37</v>
      </c>
      <c r="Q266" s="359" t="s">
        <v>1285</v>
      </c>
      <c r="R266" s="35" t="s">
        <v>10192</v>
      </c>
      <c r="S266" s="238" t="s">
        <v>68</v>
      </c>
      <c r="T266" s="167" t="s">
        <v>12954</v>
      </c>
      <c r="U266" s="416" t="s">
        <v>40</v>
      </c>
      <c r="V266" s="240" t="s">
        <v>384</v>
      </c>
      <c r="W266" s="167" t="s">
        <v>12955</v>
      </c>
      <c r="X266" s="164">
        <v>0</v>
      </c>
      <c r="Y266" s="241">
        <v>0</v>
      </c>
      <c r="Z266" s="241">
        <v>0</v>
      </c>
      <c r="AA266" s="264">
        <f>Y266/AD266</f>
        <v>0</v>
      </c>
      <c r="AB266" s="265">
        <f>Z266/AD266</f>
        <v>0</v>
      </c>
      <c r="AC266" s="255">
        <v>0</v>
      </c>
      <c r="AD266" s="241">
        <v>5548929</v>
      </c>
      <c r="AE266" s="239" t="s">
        <v>1270</v>
      </c>
      <c r="AF266" s="229" t="s">
        <v>1270</v>
      </c>
      <c r="AG266" s="239" t="s">
        <v>7066</v>
      </c>
      <c r="AH266" s="57" t="s">
        <v>12671</v>
      </c>
    </row>
    <row r="267" spans="1:34" ht="15" customHeight="1" x14ac:dyDescent="0.2">
      <c r="A267" s="523">
        <v>115</v>
      </c>
      <c r="B267" s="523">
        <v>115</v>
      </c>
      <c r="C267" s="524" t="s">
        <v>321</v>
      </c>
      <c r="D267" s="523">
        <v>10055</v>
      </c>
      <c r="E267" s="524" t="s">
        <v>322</v>
      </c>
      <c r="F267" s="25">
        <v>2019</v>
      </c>
      <c r="G267" s="284">
        <v>43508.284722222219</v>
      </c>
      <c r="H267" s="234">
        <v>43508.284722222219</v>
      </c>
      <c r="I267" s="417" t="s">
        <v>7042</v>
      </c>
      <c r="J267" s="412" t="s">
        <v>36</v>
      </c>
      <c r="K267" s="412" t="s">
        <v>36</v>
      </c>
      <c r="L267" s="235">
        <f>N267-G267</f>
        <v>0.53055555556056788</v>
      </c>
      <c r="M267" s="236">
        <v>764</v>
      </c>
      <c r="N267" s="284">
        <v>43508.81527777778</v>
      </c>
      <c r="O267" s="234">
        <v>43508.81527777778</v>
      </c>
      <c r="P267" s="237" t="s">
        <v>37</v>
      </c>
      <c r="Q267" s="162" t="s">
        <v>1285</v>
      </c>
      <c r="R267" s="167" t="s">
        <v>10214</v>
      </c>
      <c r="S267" s="238" t="s">
        <v>54</v>
      </c>
      <c r="T267" s="167" t="s">
        <v>13156</v>
      </c>
      <c r="U267" s="414" t="s">
        <v>40</v>
      </c>
      <c r="V267" s="240" t="s">
        <v>384</v>
      </c>
      <c r="W267" s="167" t="s">
        <v>13157</v>
      </c>
      <c r="X267" s="536">
        <v>0</v>
      </c>
      <c r="Y267" s="255">
        <v>0</v>
      </c>
      <c r="Z267" s="255">
        <v>0</v>
      </c>
      <c r="AA267" s="264">
        <f>Y267/AD267</f>
        <v>0</v>
      </c>
      <c r="AB267" s="265">
        <f>Z267/AD267</f>
        <v>0</v>
      </c>
      <c r="AC267" s="255">
        <v>0</v>
      </c>
      <c r="AD267" s="255">
        <v>5548929</v>
      </c>
      <c r="AE267" s="240" t="s">
        <v>1270</v>
      </c>
      <c r="AF267" s="527" t="s">
        <v>1270</v>
      </c>
      <c r="AG267" s="555" t="s">
        <v>7066</v>
      </c>
      <c r="AH267" s="525" t="s">
        <v>12671</v>
      </c>
    </row>
    <row r="268" spans="1:34" ht="15" customHeight="1" x14ac:dyDescent="0.2">
      <c r="A268" s="521">
        <v>115</v>
      </c>
      <c r="B268" s="521">
        <v>115</v>
      </c>
      <c r="C268" s="522" t="s">
        <v>321</v>
      </c>
      <c r="D268" s="521">
        <v>10055</v>
      </c>
      <c r="E268" s="522" t="s">
        <v>322</v>
      </c>
      <c r="F268" s="25">
        <v>2019</v>
      </c>
      <c r="G268" s="232">
        <v>43511.341666666667</v>
      </c>
      <c r="H268" s="233">
        <v>43511.341666666667</v>
      </c>
      <c r="I268" s="417" t="s">
        <v>7042</v>
      </c>
      <c r="J268" s="412" t="s">
        <v>36</v>
      </c>
      <c r="K268" s="412" t="s">
        <v>36</v>
      </c>
      <c r="L268" s="235">
        <f>N268-G268</f>
        <v>0.36597222222189885</v>
      </c>
      <c r="M268" s="236">
        <v>527</v>
      </c>
      <c r="N268" s="232">
        <v>43511.707638888889</v>
      </c>
      <c r="O268" s="233">
        <v>43511.707638888889</v>
      </c>
      <c r="P268" s="237" t="s">
        <v>37</v>
      </c>
      <c r="Q268" s="162" t="s">
        <v>1285</v>
      </c>
      <c r="R268" s="167" t="s">
        <v>10192</v>
      </c>
      <c r="S268" s="238" t="s">
        <v>68</v>
      </c>
      <c r="T268" s="167" t="s">
        <v>13322</v>
      </c>
      <c r="U268" s="192" t="s">
        <v>40</v>
      </c>
      <c r="V268" s="240" t="s">
        <v>384</v>
      </c>
      <c r="W268" s="167" t="s">
        <v>13323</v>
      </c>
      <c r="X268" s="164">
        <v>0</v>
      </c>
      <c r="Y268" s="241">
        <v>0</v>
      </c>
      <c r="Z268" s="241">
        <v>0</v>
      </c>
      <c r="AA268" s="264">
        <f>Y268/AD268</f>
        <v>0</v>
      </c>
      <c r="AB268" s="265">
        <f>Z268/AD268</f>
        <v>0</v>
      </c>
      <c r="AC268" s="255">
        <v>0</v>
      </c>
      <c r="AD268" s="255">
        <v>5548929</v>
      </c>
      <c r="AE268" s="239" t="s">
        <v>1270</v>
      </c>
      <c r="AF268" s="229" t="s">
        <v>1270</v>
      </c>
      <c r="AG268" s="545" t="s">
        <v>7066</v>
      </c>
      <c r="AH268" s="57" t="s">
        <v>12671</v>
      </c>
    </row>
    <row r="269" spans="1:34" s="47" customFormat="1" ht="15" customHeight="1" x14ac:dyDescent="0.2">
      <c r="A269" s="523">
        <v>115</v>
      </c>
      <c r="B269" s="523">
        <v>115</v>
      </c>
      <c r="C269" s="524" t="s">
        <v>321</v>
      </c>
      <c r="D269" s="523">
        <v>10055</v>
      </c>
      <c r="E269" s="524" t="s">
        <v>322</v>
      </c>
      <c r="F269" s="25">
        <v>2019</v>
      </c>
      <c r="G269" s="573">
        <v>43558.147222222222</v>
      </c>
      <c r="H269" s="574">
        <v>43558.147222222222</v>
      </c>
      <c r="I269" s="572" t="s">
        <v>36</v>
      </c>
      <c r="J269" s="572" t="s">
        <v>36</v>
      </c>
      <c r="K269" s="572" t="s">
        <v>36</v>
      </c>
      <c r="L269" s="235">
        <f>N269-G269</f>
        <v>6.944444467080757E-4</v>
      </c>
      <c r="M269" s="236">
        <v>1</v>
      </c>
      <c r="N269" s="573">
        <v>43558.147916666669</v>
      </c>
      <c r="O269" s="574">
        <v>43558.147916666669</v>
      </c>
      <c r="P269" s="237" t="s">
        <v>37</v>
      </c>
      <c r="Q269" s="162" t="s">
        <v>48</v>
      </c>
      <c r="R269" s="167" t="s">
        <v>10200</v>
      </c>
      <c r="S269" s="238" t="s">
        <v>40</v>
      </c>
      <c r="T269" s="167" t="s">
        <v>13761</v>
      </c>
      <c r="U269" s="459" t="s">
        <v>40</v>
      </c>
      <c r="V269" s="240" t="s">
        <v>384</v>
      </c>
      <c r="W269" s="167" t="s">
        <v>13762</v>
      </c>
      <c r="X269" s="536">
        <v>7217</v>
      </c>
      <c r="Y269" s="255">
        <v>0</v>
      </c>
      <c r="Z269" s="255">
        <v>0</v>
      </c>
      <c r="AA269" s="264">
        <f>Y269/AD269</f>
        <v>0</v>
      </c>
      <c r="AB269" s="265">
        <f>Z269/AD269</f>
        <v>0</v>
      </c>
      <c r="AC269" s="255">
        <v>0</v>
      </c>
      <c r="AD269" s="255">
        <v>5548929</v>
      </c>
      <c r="AE269" s="240" t="s">
        <v>7427</v>
      </c>
      <c r="AF269" s="527" t="s">
        <v>13763</v>
      </c>
      <c r="AG269" s="240" t="s">
        <v>7040</v>
      </c>
      <c r="AH269" s="525" t="s">
        <v>7041</v>
      </c>
    </row>
    <row r="270" spans="1:34" ht="15" customHeight="1" x14ac:dyDescent="0.2">
      <c r="A270" s="58">
        <v>115</v>
      </c>
      <c r="B270" s="58">
        <v>115</v>
      </c>
      <c r="C270" s="76" t="s">
        <v>316</v>
      </c>
      <c r="D270" s="23">
        <v>10056</v>
      </c>
      <c r="E270" s="60" t="s">
        <v>317</v>
      </c>
      <c r="F270" s="25">
        <v>2014</v>
      </c>
      <c r="G270" s="61">
        <v>41703.933333333334</v>
      </c>
      <c r="H270" s="62">
        <v>41703.933333333334</v>
      </c>
      <c r="I270" s="625" t="s">
        <v>36</v>
      </c>
      <c r="J270" s="625" t="s">
        <v>36</v>
      </c>
      <c r="K270" s="625"/>
      <c r="L270" s="64">
        <f>N270-G270</f>
        <v>6.944444467080757E-4</v>
      </c>
      <c r="M270" s="65">
        <v>1</v>
      </c>
      <c r="N270" s="61">
        <v>41703.934027777781</v>
      </c>
      <c r="O270" s="62">
        <v>41703.934027777781</v>
      </c>
      <c r="P270" s="66" t="s">
        <v>37</v>
      </c>
      <c r="Q270" s="69" t="s">
        <v>1752</v>
      </c>
      <c r="R270" s="69" t="s">
        <v>287</v>
      </c>
      <c r="S270" s="87" t="s">
        <v>101</v>
      </c>
      <c r="T270" s="69" t="s">
        <v>1917</v>
      </c>
      <c r="U270" s="459" t="s">
        <v>40</v>
      </c>
      <c r="V270" s="78" t="s">
        <v>384</v>
      </c>
      <c r="W270" s="69" t="s">
        <v>1918</v>
      </c>
      <c r="X270" s="32">
        <v>14012</v>
      </c>
      <c r="Y270" s="32">
        <v>0</v>
      </c>
      <c r="Z270" s="83"/>
      <c r="AA270" s="84"/>
      <c r="AB270" s="85"/>
      <c r="AC270" s="83"/>
    </row>
    <row r="271" spans="1:34" ht="15" customHeight="1" x14ac:dyDescent="0.2">
      <c r="A271" s="58">
        <v>115</v>
      </c>
      <c r="B271" s="58">
        <v>115</v>
      </c>
      <c r="C271" s="76" t="s">
        <v>316</v>
      </c>
      <c r="D271" s="23">
        <v>10056</v>
      </c>
      <c r="E271" s="60" t="s">
        <v>317</v>
      </c>
      <c r="F271" s="25">
        <v>2014</v>
      </c>
      <c r="G271" s="61">
        <v>41710.436111111114</v>
      </c>
      <c r="H271" s="62">
        <v>41710.436111111114</v>
      </c>
      <c r="I271" s="625" t="s">
        <v>36</v>
      </c>
      <c r="J271" s="625" t="s">
        <v>36</v>
      </c>
      <c r="K271" s="625"/>
      <c r="L271" s="64">
        <f>N271-G271</f>
        <v>0.3125</v>
      </c>
      <c r="M271" s="65">
        <v>450</v>
      </c>
      <c r="N271" s="61">
        <v>41710.748611111114</v>
      </c>
      <c r="O271" s="62">
        <v>41710.748611111114</v>
      </c>
      <c r="P271" s="66" t="s">
        <v>37</v>
      </c>
      <c r="Q271" s="69" t="s">
        <v>52</v>
      </c>
      <c r="R271" s="69" t="s">
        <v>67</v>
      </c>
      <c r="S271" s="87" t="s">
        <v>101</v>
      </c>
      <c r="T271" s="69" t="s">
        <v>1971</v>
      </c>
      <c r="U271" s="459" t="s">
        <v>40</v>
      </c>
      <c r="V271" s="78" t="s">
        <v>384</v>
      </c>
      <c r="W271" s="69" t="s">
        <v>1972</v>
      </c>
      <c r="X271" s="32">
        <v>0</v>
      </c>
      <c r="Y271" s="32">
        <v>0</v>
      </c>
      <c r="Z271" s="83"/>
      <c r="AA271" s="84"/>
      <c r="AB271" s="85"/>
      <c r="AC271" s="83"/>
    </row>
    <row r="272" spans="1:34" ht="15" customHeight="1" x14ac:dyDescent="0.2">
      <c r="A272" s="105">
        <v>115</v>
      </c>
      <c r="B272" s="105">
        <v>115</v>
      </c>
      <c r="C272" s="76" t="s">
        <v>316</v>
      </c>
      <c r="D272" s="23">
        <v>10056</v>
      </c>
      <c r="E272" s="60" t="s">
        <v>317</v>
      </c>
      <c r="F272" s="25">
        <v>2014</v>
      </c>
      <c r="G272" s="61">
        <v>41944.179166666669</v>
      </c>
      <c r="H272" s="62">
        <v>41944.179166666669</v>
      </c>
      <c r="I272" s="625" t="s">
        <v>36</v>
      </c>
      <c r="J272" s="625" t="s">
        <v>36</v>
      </c>
      <c r="K272" s="625"/>
      <c r="L272" s="64">
        <f>N272-G272</f>
        <v>6.9444444452528842E-3</v>
      </c>
      <c r="M272" s="65">
        <v>10</v>
      </c>
      <c r="N272" s="61">
        <v>41944.186111111114</v>
      </c>
      <c r="O272" s="62">
        <v>41944.186111111114</v>
      </c>
      <c r="P272" s="66" t="s">
        <v>37</v>
      </c>
      <c r="Q272" s="69" t="s">
        <v>48</v>
      </c>
      <c r="R272" s="69" t="s">
        <v>49</v>
      </c>
      <c r="S272" s="87" t="s">
        <v>40</v>
      </c>
      <c r="T272" s="69" t="s">
        <v>2976</v>
      </c>
      <c r="U272" s="459" t="s">
        <v>40</v>
      </c>
      <c r="V272" s="87" t="s">
        <v>384</v>
      </c>
      <c r="W272" s="69" t="s">
        <v>2977</v>
      </c>
      <c r="X272" s="32">
        <v>14034</v>
      </c>
      <c r="Y272" s="32">
        <v>0</v>
      </c>
      <c r="Z272" s="83"/>
      <c r="AA272" s="84"/>
      <c r="AB272" s="85"/>
      <c r="AC272" s="83"/>
    </row>
    <row r="273" spans="1:34" ht="15" customHeight="1" x14ac:dyDescent="0.2">
      <c r="A273" s="175">
        <v>115</v>
      </c>
      <c r="B273" s="175">
        <v>115</v>
      </c>
      <c r="C273" s="24" t="s">
        <v>316</v>
      </c>
      <c r="D273" s="175">
        <v>10056</v>
      </c>
      <c r="E273" s="24" t="s">
        <v>317</v>
      </c>
      <c r="F273" s="25">
        <v>2015</v>
      </c>
      <c r="G273" s="156">
        <v>42131.080555555556</v>
      </c>
      <c r="H273" s="157">
        <v>42131.080555555556</v>
      </c>
      <c r="I273" s="620" t="s">
        <v>36</v>
      </c>
      <c r="J273" s="620" t="s">
        <v>36</v>
      </c>
      <c r="K273" s="620"/>
      <c r="L273" s="159">
        <f>N273-G273</f>
        <v>6.944444467080757E-4</v>
      </c>
      <c r="M273" s="160">
        <v>1</v>
      </c>
      <c r="N273" s="156">
        <v>42131.081250000003</v>
      </c>
      <c r="O273" s="157">
        <v>42131.081250000003</v>
      </c>
      <c r="P273" s="161" t="s">
        <v>37</v>
      </c>
      <c r="Q273" s="35" t="s">
        <v>213</v>
      </c>
      <c r="R273" s="35" t="s">
        <v>287</v>
      </c>
      <c r="S273" s="35" t="s">
        <v>40</v>
      </c>
      <c r="T273" s="35" t="s">
        <v>3907</v>
      </c>
      <c r="U273" s="459" t="s">
        <v>40</v>
      </c>
      <c r="V273" s="167" t="s">
        <v>384</v>
      </c>
      <c r="W273" s="35" t="s">
        <v>3304</v>
      </c>
      <c r="X273" s="55">
        <v>14028</v>
      </c>
      <c r="Y273" s="55">
        <v>0</v>
      </c>
      <c r="Z273" s="168"/>
      <c r="AA273" s="168"/>
      <c r="AB273" s="168"/>
      <c r="AC273" s="168"/>
    </row>
    <row r="274" spans="1:34" ht="15" customHeight="1" x14ac:dyDescent="0.2">
      <c r="A274" s="175">
        <v>115</v>
      </c>
      <c r="B274" s="175">
        <v>115</v>
      </c>
      <c r="C274" s="24" t="s">
        <v>316</v>
      </c>
      <c r="D274" s="175">
        <v>10056</v>
      </c>
      <c r="E274" s="24" t="s">
        <v>317</v>
      </c>
      <c r="F274" s="25">
        <v>2015</v>
      </c>
      <c r="G274" s="156">
        <v>42210.624305555553</v>
      </c>
      <c r="H274" s="157">
        <v>42210.624305555553</v>
      </c>
      <c r="I274" s="620" t="s">
        <v>36</v>
      </c>
      <c r="J274" s="620" t="s">
        <v>36</v>
      </c>
      <c r="K274" s="620"/>
      <c r="L274" s="159">
        <f>N274-G274</f>
        <v>6.944444467080757E-4</v>
      </c>
      <c r="M274" s="160">
        <v>1</v>
      </c>
      <c r="N274" s="156">
        <v>42210.625</v>
      </c>
      <c r="O274" s="157">
        <v>42210.625</v>
      </c>
      <c r="P274" s="161" t="s">
        <v>37</v>
      </c>
      <c r="Q274" s="35" t="s">
        <v>382</v>
      </c>
      <c r="R274" s="35" t="s">
        <v>383</v>
      </c>
      <c r="S274" s="35" t="s">
        <v>526</v>
      </c>
      <c r="T274" s="35" t="s">
        <v>4457</v>
      </c>
      <c r="U274" s="459" t="s">
        <v>40</v>
      </c>
      <c r="V274" s="167" t="s">
        <v>384</v>
      </c>
      <c r="W274" s="35" t="s">
        <v>4458</v>
      </c>
      <c r="X274" s="206"/>
      <c r="Y274" s="168"/>
      <c r="Z274" s="168"/>
      <c r="AA274" s="168"/>
      <c r="AB274" s="168"/>
      <c r="AC274" s="168"/>
    </row>
    <row r="275" spans="1:34" ht="15" customHeight="1" x14ac:dyDescent="0.2">
      <c r="A275" s="175">
        <v>115</v>
      </c>
      <c r="B275" s="175">
        <v>115</v>
      </c>
      <c r="C275" s="24" t="s">
        <v>316</v>
      </c>
      <c r="D275" s="175">
        <v>10056</v>
      </c>
      <c r="E275" s="24" t="s">
        <v>317</v>
      </c>
      <c r="F275" s="25">
        <v>2015</v>
      </c>
      <c r="G275" s="156">
        <v>42210.650694444441</v>
      </c>
      <c r="H275" s="157">
        <v>42210.650694444441</v>
      </c>
      <c r="I275" s="620" t="s">
        <v>36</v>
      </c>
      <c r="J275" s="620" t="s">
        <v>36</v>
      </c>
      <c r="K275" s="620"/>
      <c r="L275" s="159">
        <f>N275-G275</f>
        <v>6.944444467080757E-4</v>
      </c>
      <c r="M275" s="160">
        <v>1</v>
      </c>
      <c r="N275" s="156">
        <v>42210.651388888888</v>
      </c>
      <c r="O275" s="157">
        <v>42210.651388888888</v>
      </c>
      <c r="P275" s="161" t="s">
        <v>37</v>
      </c>
      <c r="Q275" s="35" t="s">
        <v>382</v>
      </c>
      <c r="R275" s="35" t="s">
        <v>383</v>
      </c>
      <c r="S275" s="35" t="s">
        <v>526</v>
      </c>
      <c r="T275" s="35" t="s">
        <v>4457</v>
      </c>
      <c r="U275" s="459" t="s">
        <v>40</v>
      </c>
      <c r="V275" s="167" t="s">
        <v>384</v>
      </c>
      <c r="W275" s="35" t="s">
        <v>4459</v>
      </c>
      <c r="X275" s="206"/>
      <c r="Y275" s="168"/>
      <c r="Z275" s="168"/>
      <c r="AA275" s="168"/>
      <c r="AB275" s="168"/>
      <c r="AC275" s="168"/>
    </row>
    <row r="276" spans="1:34" ht="15" customHeight="1" x14ac:dyDescent="0.2">
      <c r="A276" s="175">
        <v>115</v>
      </c>
      <c r="B276" s="175">
        <v>115</v>
      </c>
      <c r="C276" s="24" t="s">
        <v>316</v>
      </c>
      <c r="D276" s="175">
        <v>10056</v>
      </c>
      <c r="E276" s="43" t="s">
        <v>317</v>
      </c>
      <c r="F276" s="25">
        <v>2015</v>
      </c>
      <c r="G276" s="156">
        <v>42259.410416666666</v>
      </c>
      <c r="H276" s="157">
        <v>42259.410416666666</v>
      </c>
      <c r="I276" s="620" t="s">
        <v>36</v>
      </c>
      <c r="J276" s="620" t="s">
        <v>36</v>
      </c>
      <c r="K276" s="620"/>
      <c r="L276" s="159">
        <f>N276-G276</f>
        <v>6.944444467080757E-4</v>
      </c>
      <c r="M276" s="160">
        <v>1</v>
      </c>
      <c r="N276" s="156">
        <v>42259.411111111112</v>
      </c>
      <c r="O276" s="157">
        <v>42259.411111111112</v>
      </c>
      <c r="P276" s="161" t="s">
        <v>37</v>
      </c>
      <c r="Q276" s="162" t="s">
        <v>145</v>
      </c>
      <c r="R276" s="35" t="s">
        <v>146</v>
      </c>
      <c r="S276" s="35" t="s">
        <v>40</v>
      </c>
      <c r="T276" s="35" t="s">
        <v>4761</v>
      </c>
      <c r="U276" s="459" t="s">
        <v>40</v>
      </c>
      <c r="V276" s="167" t="s">
        <v>384</v>
      </c>
      <c r="W276" s="35" t="s">
        <v>4762</v>
      </c>
      <c r="X276" s="55">
        <v>14038</v>
      </c>
      <c r="Y276" s="168"/>
      <c r="Z276" s="168"/>
      <c r="AA276" s="168"/>
      <c r="AB276" s="168"/>
      <c r="AC276" s="168"/>
    </row>
    <row r="277" spans="1:34" ht="15" customHeight="1" x14ac:dyDescent="0.2">
      <c r="A277" s="257">
        <v>115</v>
      </c>
      <c r="B277" s="257">
        <v>115</v>
      </c>
      <c r="C277" s="258" t="s">
        <v>316</v>
      </c>
      <c r="D277" s="257">
        <v>10056</v>
      </c>
      <c r="E277" s="258" t="s">
        <v>317</v>
      </c>
      <c r="F277" s="25">
        <v>2016</v>
      </c>
      <c r="G277" s="284">
        <v>42634.417361111111</v>
      </c>
      <c r="H277" s="234">
        <v>42634.417361111111</v>
      </c>
      <c r="I277" s="412" t="s">
        <v>36</v>
      </c>
      <c r="J277" s="412" t="s">
        <v>36</v>
      </c>
      <c r="K277" s="412"/>
      <c r="L277" s="235">
        <f>N277-G277</f>
        <v>3.6111111112404615E-2</v>
      </c>
      <c r="M277" s="236">
        <v>52</v>
      </c>
      <c r="N277" s="284">
        <v>42634.453472222223</v>
      </c>
      <c r="O277" s="234">
        <v>42634.453472222223</v>
      </c>
      <c r="P277" s="237" t="s">
        <v>37</v>
      </c>
      <c r="Q277" s="238" t="s">
        <v>145</v>
      </c>
      <c r="R277" s="238" t="s">
        <v>146</v>
      </c>
      <c r="S277" s="35" t="s">
        <v>101</v>
      </c>
      <c r="T277" s="35" t="s">
        <v>6607</v>
      </c>
      <c r="U277" s="170">
        <v>12537</v>
      </c>
      <c r="V277" s="240" t="s">
        <v>384</v>
      </c>
      <c r="W277" s="35" t="s">
        <v>6608</v>
      </c>
      <c r="X277" s="177">
        <v>0</v>
      </c>
      <c r="Y277" s="55">
        <v>0</v>
      </c>
      <c r="Z277" s="55">
        <v>0</v>
      </c>
      <c r="AA277" s="35"/>
      <c r="AB277" s="35"/>
      <c r="AC277" s="241"/>
    </row>
    <row r="278" spans="1:34" ht="15" customHeight="1" x14ac:dyDescent="0.2">
      <c r="A278" s="257">
        <v>115</v>
      </c>
      <c r="B278" s="257">
        <v>115</v>
      </c>
      <c r="C278" s="258" t="s">
        <v>316</v>
      </c>
      <c r="D278" s="257">
        <v>10056</v>
      </c>
      <c r="E278" s="258" t="s">
        <v>317</v>
      </c>
      <c r="F278" s="25">
        <v>2018</v>
      </c>
      <c r="G278" s="284">
        <v>43239.402083333334</v>
      </c>
      <c r="H278" s="233">
        <v>43239.402083333334</v>
      </c>
      <c r="I278" s="412" t="s">
        <v>36</v>
      </c>
      <c r="J278" s="412" t="s">
        <v>36</v>
      </c>
      <c r="K278" s="412" t="s">
        <v>36</v>
      </c>
      <c r="L278" s="235">
        <f>N278-G278</f>
        <v>6.944444467080757E-4</v>
      </c>
      <c r="M278" s="236">
        <v>1</v>
      </c>
      <c r="N278" s="284">
        <v>43239.402777777781</v>
      </c>
      <c r="O278" s="233">
        <v>43239.402777777781</v>
      </c>
      <c r="P278" s="237" t="s">
        <v>37</v>
      </c>
      <c r="Q278" s="359" t="s">
        <v>1285</v>
      </c>
      <c r="R278" s="35" t="s">
        <v>10447</v>
      </c>
      <c r="S278" s="277" t="s">
        <v>40</v>
      </c>
      <c r="T278" s="167" t="s">
        <v>11146</v>
      </c>
      <c r="U278" s="77">
        <v>114620727</v>
      </c>
      <c r="V278" s="240" t="s">
        <v>384</v>
      </c>
      <c r="W278" s="167" t="s">
        <v>11149</v>
      </c>
      <c r="X278" s="255">
        <v>0</v>
      </c>
      <c r="Y278" s="241">
        <v>0</v>
      </c>
      <c r="Z278" s="241">
        <v>0</v>
      </c>
      <c r="AA278" s="266"/>
      <c r="AB278" s="266"/>
      <c r="AC278" s="266"/>
      <c r="AD278" s="241">
        <v>5517212</v>
      </c>
      <c r="AE278" s="461" t="s">
        <v>1270</v>
      </c>
      <c r="AF278" s="462" t="s">
        <v>1270</v>
      </c>
      <c r="AG278" s="277" t="s">
        <v>7040</v>
      </c>
      <c r="AH278" s="277" t="s">
        <v>7173</v>
      </c>
    </row>
    <row r="279" spans="1:34" ht="15" customHeight="1" x14ac:dyDescent="0.2">
      <c r="A279" s="257">
        <v>115</v>
      </c>
      <c r="B279" s="257">
        <v>115</v>
      </c>
      <c r="C279" s="258" t="s">
        <v>316</v>
      </c>
      <c r="D279" s="257">
        <v>10056</v>
      </c>
      <c r="E279" s="258" t="s">
        <v>317</v>
      </c>
      <c r="F279" s="25">
        <v>2018</v>
      </c>
      <c r="G279" s="284">
        <v>43337.320138888892</v>
      </c>
      <c r="H279" s="234">
        <v>43337.320138888892</v>
      </c>
      <c r="I279" s="412" t="s">
        <v>36</v>
      </c>
      <c r="J279" s="412" t="s">
        <v>36</v>
      </c>
      <c r="K279" s="412" t="s">
        <v>36</v>
      </c>
      <c r="L279" s="235">
        <f>N279-G279</f>
        <v>6.9444443943211809E-4</v>
      </c>
      <c r="M279" s="236">
        <v>1</v>
      </c>
      <c r="N279" s="284">
        <v>43337.320833333331</v>
      </c>
      <c r="O279" s="234">
        <v>43337.320833333331</v>
      </c>
      <c r="P279" s="237" t="s">
        <v>37</v>
      </c>
      <c r="Q279" s="162" t="s">
        <v>1285</v>
      </c>
      <c r="R279" s="167" t="s">
        <v>10231</v>
      </c>
      <c r="S279" s="163" t="s">
        <v>101</v>
      </c>
      <c r="T279" s="167" t="s">
        <v>11788</v>
      </c>
      <c r="U279" s="287" t="s">
        <v>40</v>
      </c>
      <c r="V279" s="240" t="s">
        <v>384</v>
      </c>
      <c r="W279" s="167" t="s">
        <v>11789</v>
      </c>
      <c r="X279" s="255">
        <v>0</v>
      </c>
      <c r="Y279" s="241">
        <v>0</v>
      </c>
      <c r="Z279" s="241">
        <v>0</v>
      </c>
      <c r="AA279" s="266"/>
      <c r="AB279" s="266"/>
      <c r="AC279" s="266"/>
      <c r="AD279" s="241">
        <v>5517212</v>
      </c>
      <c r="AE279" s="467" t="s">
        <v>7102</v>
      </c>
      <c r="AF279" s="468" t="s">
        <v>11790</v>
      </c>
      <c r="AG279" s="163" t="s">
        <v>7040</v>
      </c>
      <c r="AH279" s="277" t="s">
        <v>7041</v>
      </c>
    </row>
    <row r="280" spans="1:34" ht="15" customHeight="1" x14ac:dyDescent="0.2">
      <c r="A280" s="257">
        <v>115</v>
      </c>
      <c r="B280" s="257">
        <v>115</v>
      </c>
      <c r="C280" s="258" t="s">
        <v>316</v>
      </c>
      <c r="D280" s="257">
        <v>10056</v>
      </c>
      <c r="E280" s="258" t="s">
        <v>317</v>
      </c>
      <c r="F280" s="25">
        <v>2018</v>
      </c>
      <c r="G280" s="232">
        <v>43454.30972222222</v>
      </c>
      <c r="H280" s="233">
        <v>43454.30972222222</v>
      </c>
      <c r="I280" s="412" t="s">
        <v>36</v>
      </c>
      <c r="J280" s="412" t="s">
        <v>36</v>
      </c>
      <c r="K280" s="412" t="s">
        <v>36</v>
      </c>
      <c r="L280" s="235">
        <f>N280-G280</f>
        <v>6.944444467080757E-4</v>
      </c>
      <c r="M280" s="236">
        <v>1</v>
      </c>
      <c r="N280" s="232">
        <v>43454.310416666667</v>
      </c>
      <c r="O280" s="233">
        <v>43454.310416666667</v>
      </c>
      <c r="P280" s="237" t="s">
        <v>37</v>
      </c>
      <c r="Q280" s="238" t="s">
        <v>48</v>
      </c>
      <c r="R280" s="35" t="s">
        <v>10200</v>
      </c>
      <c r="S280" s="238" t="s">
        <v>40</v>
      </c>
      <c r="T280" s="167" t="s">
        <v>12625</v>
      </c>
      <c r="U280" s="282" t="s">
        <v>40</v>
      </c>
      <c r="V280" s="240" t="s">
        <v>384</v>
      </c>
      <c r="W280" s="167" t="s">
        <v>12626</v>
      </c>
      <c r="X280" s="164">
        <v>21495</v>
      </c>
      <c r="Y280" s="241">
        <v>0</v>
      </c>
      <c r="Z280" s="241">
        <v>0</v>
      </c>
      <c r="AA280" s="266"/>
      <c r="AB280" s="266"/>
      <c r="AC280" s="266"/>
      <c r="AD280" s="241">
        <v>5517212</v>
      </c>
      <c r="AE280" s="467" t="s">
        <v>7102</v>
      </c>
      <c r="AF280" s="468" t="s">
        <v>12627</v>
      </c>
      <c r="AG280" s="277" t="s">
        <v>7040</v>
      </c>
      <c r="AH280" s="277" t="s">
        <v>7041</v>
      </c>
    </row>
    <row r="281" spans="1:34" s="47" customFormat="1" ht="15" customHeight="1" x14ac:dyDescent="0.2">
      <c r="A281" s="523">
        <v>115</v>
      </c>
      <c r="B281" s="523">
        <v>115</v>
      </c>
      <c r="C281" s="524" t="s">
        <v>316</v>
      </c>
      <c r="D281" s="523">
        <v>10056</v>
      </c>
      <c r="E281" s="524" t="s">
        <v>317</v>
      </c>
      <c r="F281" s="25">
        <v>2019</v>
      </c>
      <c r="G281" s="573">
        <v>43539.734722222223</v>
      </c>
      <c r="H281" s="574">
        <v>43539.734722222223</v>
      </c>
      <c r="I281" s="572" t="s">
        <v>36</v>
      </c>
      <c r="J281" s="572" t="s">
        <v>36</v>
      </c>
      <c r="K281" s="572" t="s">
        <v>36</v>
      </c>
      <c r="L281" s="235">
        <f>N281-G281</f>
        <v>6.944444467080757E-4</v>
      </c>
      <c r="M281" s="236">
        <v>1</v>
      </c>
      <c r="N281" s="573">
        <v>43539.73541666667</v>
      </c>
      <c r="O281" s="574">
        <v>43539.73541666667</v>
      </c>
      <c r="P281" s="237" t="s">
        <v>37</v>
      </c>
      <c r="Q281" s="162" t="s">
        <v>48</v>
      </c>
      <c r="R281" s="167" t="s">
        <v>10200</v>
      </c>
      <c r="S281" s="238" t="s">
        <v>40</v>
      </c>
      <c r="T281" s="167" t="s">
        <v>13585</v>
      </c>
      <c r="U281" s="459" t="s">
        <v>40</v>
      </c>
      <c r="V281" s="240" t="s">
        <v>384</v>
      </c>
      <c r="W281" s="167" t="s">
        <v>13586</v>
      </c>
      <c r="X281" s="536">
        <v>14280</v>
      </c>
      <c r="Y281" s="255">
        <v>0</v>
      </c>
      <c r="Z281" s="255">
        <v>0</v>
      </c>
      <c r="AA281" s="264">
        <f>Y281/AD281</f>
        <v>0</v>
      </c>
      <c r="AB281" s="265">
        <f>Z281/AD281</f>
        <v>0</v>
      </c>
      <c r="AC281" s="255">
        <v>0</v>
      </c>
      <c r="AD281" s="255">
        <v>5548929</v>
      </c>
      <c r="AE281" s="240" t="s">
        <v>7063</v>
      </c>
      <c r="AF281" s="527" t="s">
        <v>13587</v>
      </c>
      <c r="AG281" s="240" t="s">
        <v>7040</v>
      </c>
      <c r="AH281" s="525" t="s">
        <v>7041</v>
      </c>
    </row>
    <row r="282" spans="1:34" ht="15" customHeight="1" x14ac:dyDescent="0.2">
      <c r="A282" s="521">
        <v>115</v>
      </c>
      <c r="B282" s="521">
        <v>115</v>
      </c>
      <c r="C282" s="522" t="s">
        <v>316</v>
      </c>
      <c r="D282" s="521">
        <v>10056</v>
      </c>
      <c r="E282" s="522" t="s">
        <v>317</v>
      </c>
      <c r="F282" s="25">
        <v>2019</v>
      </c>
      <c r="G282" s="573">
        <v>43604.870138888888</v>
      </c>
      <c r="H282" s="574">
        <v>43604.870138888888</v>
      </c>
      <c r="I282" s="572" t="s">
        <v>36</v>
      </c>
      <c r="J282" s="572" t="s">
        <v>36</v>
      </c>
      <c r="K282" s="572" t="s">
        <v>36</v>
      </c>
      <c r="L282" s="235">
        <f>N282-G282</f>
        <v>6.944444467080757E-4</v>
      </c>
      <c r="M282" s="236">
        <v>1</v>
      </c>
      <c r="N282" s="573">
        <v>43604.870833333334</v>
      </c>
      <c r="O282" s="574">
        <v>43604.870833333334</v>
      </c>
      <c r="P282" s="237" t="s">
        <v>37</v>
      </c>
      <c r="Q282" s="359" t="s">
        <v>48</v>
      </c>
      <c r="R282" s="35" t="s">
        <v>10200</v>
      </c>
      <c r="S282" s="277" t="s">
        <v>40</v>
      </c>
      <c r="T282" s="167" t="s">
        <v>14106</v>
      </c>
      <c r="U282" s="192" t="s">
        <v>40</v>
      </c>
      <c r="V282" s="49" t="s">
        <v>384</v>
      </c>
      <c r="W282" s="167" t="s">
        <v>14107</v>
      </c>
      <c r="X282" s="536">
        <v>14000</v>
      </c>
      <c r="Y282" s="255">
        <v>0</v>
      </c>
      <c r="Z282" s="255">
        <v>0</v>
      </c>
      <c r="AA282" s="264">
        <f>Y282/AD282</f>
        <v>0</v>
      </c>
      <c r="AB282" s="265">
        <f>Z282/AD282</f>
        <v>0</v>
      </c>
      <c r="AC282" s="255">
        <v>0</v>
      </c>
      <c r="AD282" s="255">
        <v>5548929</v>
      </c>
      <c r="AE282" s="49" t="s">
        <v>7060</v>
      </c>
      <c r="AF282" s="349" t="s">
        <v>14108</v>
      </c>
      <c r="AG282" s="49" t="s">
        <v>7040</v>
      </c>
      <c r="AH282" s="525" t="s">
        <v>7041</v>
      </c>
    </row>
    <row r="283" spans="1:34" ht="15" customHeight="1" x14ac:dyDescent="0.2">
      <c r="A283" s="58">
        <v>115</v>
      </c>
      <c r="B283" s="58">
        <v>115</v>
      </c>
      <c r="C283" s="76" t="s">
        <v>633</v>
      </c>
      <c r="D283" s="23">
        <v>10057</v>
      </c>
      <c r="E283" s="60" t="s">
        <v>634</v>
      </c>
      <c r="F283" s="25">
        <v>2014</v>
      </c>
      <c r="G283" s="61">
        <v>41794.783333333333</v>
      </c>
      <c r="H283" s="62">
        <v>41794.783333333333</v>
      </c>
      <c r="I283" s="625" t="s">
        <v>36</v>
      </c>
      <c r="J283" s="625" t="s">
        <v>36</v>
      </c>
      <c r="K283" s="625"/>
      <c r="L283" s="64">
        <f>N283-G283</f>
        <v>2.8472222220443655E-2</v>
      </c>
      <c r="M283" s="65">
        <v>41</v>
      </c>
      <c r="N283" s="61">
        <v>41794.811805555553</v>
      </c>
      <c r="O283" s="62">
        <v>41794.811805555553</v>
      </c>
      <c r="P283" s="66" t="s">
        <v>37</v>
      </c>
      <c r="Q283" s="69" t="s">
        <v>155</v>
      </c>
      <c r="R283" s="69" t="s">
        <v>155</v>
      </c>
      <c r="S283" s="87" t="s">
        <v>80</v>
      </c>
      <c r="T283" s="69" t="s">
        <v>2324</v>
      </c>
      <c r="U283" s="77">
        <v>10319</v>
      </c>
      <c r="V283" s="78" t="s">
        <v>384</v>
      </c>
      <c r="W283" s="69" t="s">
        <v>2325</v>
      </c>
      <c r="X283" s="32">
        <v>0</v>
      </c>
      <c r="Y283" s="32">
        <v>0</v>
      </c>
      <c r="Z283" s="83"/>
      <c r="AA283" s="84"/>
      <c r="AB283" s="85"/>
      <c r="AC283" s="83"/>
    </row>
    <row r="284" spans="1:34" ht="15" customHeight="1" x14ac:dyDescent="0.2">
      <c r="A284" s="175">
        <v>115</v>
      </c>
      <c r="B284" s="175">
        <v>115</v>
      </c>
      <c r="C284" s="24" t="s">
        <v>633</v>
      </c>
      <c r="D284" s="175">
        <v>10057</v>
      </c>
      <c r="E284" s="24" t="s">
        <v>634</v>
      </c>
      <c r="F284" s="25">
        <v>2015</v>
      </c>
      <c r="G284" s="156">
        <v>42117.684027777781</v>
      </c>
      <c r="H284" s="157">
        <v>42117.684027777781</v>
      </c>
      <c r="I284" s="620" t="s">
        <v>36</v>
      </c>
      <c r="J284" s="620" t="s">
        <v>36</v>
      </c>
      <c r="K284" s="620"/>
      <c r="L284" s="159">
        <f>N284-G284</f>
        <v>6.9444443943211809E-4</v>
      </c>
      <c r="M284" s="160">
        <v>1</v>
      </c>
      <c r="N284" s="156">
        <v>42117.68472222222</v>
      </c>
      <c r="O284" s="157">
        <v>42117.68472222222</v>
      </c>
      <c r="P284" s="161" t="s">
        <v>37</v>
      </c>
      <c r="Q284" s="35" t="s">
        <v>213</v>
      </c>
      <c r="R284" s="35" t="s">
        <v>287</v>
      </c>
      <c r="S284" s="35" t="s">
        <v>101</v>
      </c>
      <c r="T284" s="35" t="s">
        <v>3827</v>
      </c>
      <c r="U284" s="192" t="s">
        <v>40</v>
      </c>
      <c r="V284" s="167" t="s">
        <v>384</v>
      </c>
      <c r="W284" s="35" t="s">
        <v>3828</v>
      </c>
      <c r="X284" s="55">
        <v>0</v>
      </c>
      <c r="Y284" s="55">
        <v>0</v>
      </c>
      <c r="Z284" s="168"/>
      <c r="AA284" s="168"/>
      <c r="AB284" s="168"/>
      <c r="AC284" s="168"/>
    </row>
    <row r="285" spans="1:34" ht="15" customHeight="1" x14ac:dyDescent="0.2">
      <c r="A285" s="175">
        <v>115</v>
      </c>
      <c r="B285" s="175">
        <v>115</v>
      </c>
      <c r="C285" s="24" t="s">
        <v>633</v>
      </c>
      <c r="D285" s="175">
        <v>10057</v>
      </c>
      <c r="E285" s="24" t="s">
        <v>634</v>
      </c>
      <c r="F285" s="25">
        <v>2015</v>
      </c>
      <c r="G285" s="156">
        <v>42131.104166666664</v>
      </c>
      <c r="H285" s="157">
        <v>42131.104166666664</v>
      </c>
      <c r="I285" s="620" t="s">
        <v>36</v>
      </c>
      <c r="J285" s="620" t="s">
        <v>36</v>
      </c>
      <c r="K285" s="620"/>
      <c r="L285" s="159">
        <f>N285-G285</f>
        <v>6.944444467080757E-4</v>
      </c>
      <c r="M285" s="160">
        <v>1</v>
      </c>
      <c r="N285" s="156">
        <v>42131.104861111111</v>
      </c>
      <c r="O285" s="157">
        <v>42131.104861111111</v>
      </c>
      <c r="P285" s="161" t="s">
        <v>37</v>
      </c>
      <c r="Q285" s="35" t="s">
        <v>213</v>
      </c>
      <c r="R285" s="35" t="s">
        <v>287</v>
      </c>
      <c r="S285" s="35" t="s">
        <v>40</v>
      </c>
      <c r="T285" s="35" t="s">
        <v>3909</v>
      </c>
      <c r="U285" s="192" t="s">
        <v>40</v>
      </c>
      <c r="V285" s="167" t="s">
        <v>384</v>
      </c>
      <c r="W285" s="35" t="s">
        <v>3910</v>
      </c>
      <c r="X285" s="55">
        <v>0</v>
      </c>
      <c r="Y285" s="55">
        <v>0</v>
      </c>
      <c r="Z285" s="168"/>
      <c r="AA285" s="168"/>
      <c r="AB285" s="168"/>
      <c r="AC285" s="168"/>
    </row>
    <row r="286" spans="1:34" ht="15" customHeight="1" x14ac:dyDescent="0.2">
      <c r="A286" s="175">
        <v>115</v>
      </c>
      <c r="B286" s="175">
        <v>115</v>
      </c>
      <c r="C286" s="24" t="s">
        <v>633</v>
      </c>
      <c r="D286" s="175">
        <v>10057</v>
      </c>
      <c r="E286" s="24" t="s">
        <v>634</v>
      </c>
      <c r="F286" s="25">
        <v>2015</v>
      </c>
      <c r="G286" s="156">
        <v>42149.478472222225</v>
      </c>
      <c r="H286" s="157">
        <v>42149.478472222225</v>
      </c>
      <c r="I286" s="620" t="s">
        <v>36</v>
      </c>
      <c r="J286" s="620" t="s">
        <v>36</v>
      </c>
      <c r="K286" s="620"/>
      <c r="L286" s="159">
        <f>N286-G286</f>
        <v>6.9444443943211809E-4</v>
      </c>
      <c r="M286" s="160">
        <v>1</v>
      </c>
      <c r="N286" s="156">
        <v>42149.479166666664</v>
      </c>
      <c r="O286" s="157">
        <v>42149.479166666664</v>
      </c>
      <c r="P286" s="171" t="s">
        <v>242</v>
      </c>
      <c r="Q286" s="35" t="s">
        <v>43</v>
      </c>
      <c r="R286" s="35" t="s">
        <v>266</v>
      </c>
      <c r="S286" s="35" t="s">
        <v>526</v>
      </c>
      <c r="T286" s="35" t="s">
        <v>4048</v>
      </c>
      <c r="U286" s="192" t="s">
        <v>40</v>
      </c>
      <c r="V286" s="167" t="s">
        <v>384</v>
      </c>
      <c r="W286" s="35" t="s">
        <v>4049</v>
      </c>
      <c r="X286" s="55">
        <v>0</v>
      </c>
      <c r="Y286" s="55">
        <v>0</v>
      </c>
      <c r="Z286" s="168"/>
      <c r="AA286" s="168"/>
      <c r="AB286" s="168"/>
      <c r="AC286" s="168"/>
    </row>
    <row r="287" spans="1:34" ht="15" customHeight="1" x14ac:dyDescent="0.2">
      <c r="A287" s="175">
        <v>115</v>
      </c>
      <c r="B287" s="175">
        <v>115</v>
      </c>
      <c r="C287" s="24" t="s">
        <v>633</v>
      </c>
      <c r="D287" s="175">
        <v>10057</v>
      </c>
      <c r="E287" s="24" t="s">
        <v>634</v>
      </c>
      <c r="F287" s="25">
        <v>2015</v>
      </c>
      <c r="G287" s="156">
        <v>42207.459027777775</v>
      </c>
      <c r="H287" s="157">
        <v>42207.459027777775</v>
      </c>
      <c r="I287" s="620" t="s">
        <v>36</v>
      </c>
      <c r="J287" s="620" t="s">
        <v>36</v>
      </c>
      <c r="K287" s="620"/>
      <c r="L287" s="159">
        <f>N287-G287</f>
        <v>6.944444467080757E-4</v>
      </c>
      <c r="M287" s="160">
        <v>1</v>
      </c>
      <c r="N287" s="156">
        <v>42207.459722222222</v>
      </c>
      <c r="O287" s="157">
        <v>42207.459722222222</v>
      </c>
      <c r="P287" s="171" t="s">
        <v>242</v>
      </c>
      <c r="Q287" s="35" t="s">
        <v>43</v>
      </c>
      <c r="R287" s="35" t="s">
        <v>266</v>
      </c>
      <c r="S287" s="35" t="s">
        <v>526</v>
      </c>
      <c r="T287" s="35" t="s">
        <v>4437</v>
      </c>
      <c r="U287" s="192" t="s">
        <v>40</v>
      </c>
      <c r="V287" s="167" t="s">
        <v>384</v>
      </c>
      <c r="W287" s="35" t="s">
        <v>4438</v>
      </c>
      <c r="X287" s="55">
        <v>0</v>
      </c>
      <c r="Y287" s="55">
        <v>0</v>
      </c>
      <c r="Z287" s="168"/>
      <c r="AA287" s="168"/>
      <c r="AB287" s="168"/>
      <c r="AC287" s="168"/>
    </row>
    <row r="288" spans="1:34" ht="15" customHeight="1" x14ac:dyDescent="0.2">
      <c r="A288" s="175">
        <v>115</v>
      </c>
      <c r="B288" s="175">
        <v>115</v>
      </c>
      <c r="C288" s="24" t="s">
        <v>633</v>
      </c>
      <c r="D288" s="175">
        <v>10057</v>
      </c>
      <c r="E288" s="24" t="s">
        <v>634</v>
      </c>
      <c r="F288" s="25">
        <v>2015</v>
      </c>
      <c r="G288" s="156">
        <v>42216.577777777777</v>
      </c>
      <c r="H288" s="157">
        <v>42216.577777777777</v>
      </c>
      <c r="I288" s="620" t="s">
        <v>36</v>
      </c>
      <c r="J288" s="620" t="s">
        <v>36</v>
      </c>
      <c r="K288" s="620"/>
      <c r="L288" s="159">
        <f>N288-G288</f>
        <v>0.13402777777810115</v>
      </c>
      <c r="M288" s="160">
        <v>193</v>
      </c>
      <c r="N288" s="156">
        <v>42216.711805555555</v>
      </c>
      <c r="O288" s="157">
        <v>42216.711805555555</v>
      </c>
      <c r="P288" s="161" t="s">
        <v>37</v>
      </c>
      <c r="Q288" s="35" t="s">
        <v>48</v>
      </c>
      <c r="R288" s="35" t="s">
        <v>49</v>
      </c>
      <c r="S288" s="35" t="s">
        <v>40</v>
      </c>
      <c r="T288" s="35" t="s">
        <v>4495</v>
      </c>
      <c r="U288" s="192" t="s">
        <v>40</v>
      </c>
      <c r="V288" s="167" t="s">
        <v>384</v>
      </c>
      <c r="W288" s="35" t="s">
        <v>4496</v>
      </c>
      <c r="X288" s="55">
        <v>0</v>
      </c>
      <c r="Y288" s="168"/>
      <c r="Z288" s="168"/>
      <c r="AA288" s="168"/>
      <c r="AB288" s="168"/>
      <c r="AC288" s="168"/>
    </row>
    <row r="289" spans="1:34" ht="15" customHeight="1" x14ac:dyDescent="0.2">
      <c r="A289" s="175">
        <v>115</v>
      </c>
      <c r="B289" s="175">
        <v>115</v>
      </c>
      <c r="C289" s="24" t="s">
        <v>633</v>
      </c>
      <c r="D289" s="175">
        <v>10057</v>
      </c>
      <c r="E289" s="24" t="s">
        <v>634</v>
      </c>
      <c r="F289" s="25">
        <v>2015</v>
      </c>
      <c r="G289" s="156">
        <v>42217.491666666669</v>
      </c>
      <c r="H289" s="157">
        <v>42217.491666666669</v>
      </c>
      <c r="I289" s="620" t="s">
        <v>36</v>
      </c>
      <c r="J289" s="620" t="s">
        <v>36</v>
      </c>
      <c r="K289" s="620"/>
      <c r="L289" s="159">
        <f>N289-G289</f>
        <v>2.2243055555518367</v>
      </c>
      <c r="M289" s="160">
        <v>3203</v>
      </c>
      <c r="N289" s="156">
        <v>42219.71597222222</v>
      </c>
      <c r="O289" s="157">
        <v>42219.71597222222</v>
      </c>
      <c r="P289" s="161" t="s">
        <v>37</v>
      </c>
      <c r="Q289" s="35" t="s">
        <v>43</v>
      </c>
      <c r="R289" s="35" t="s">
        <v>266</v>
      </c>
      <c r="S289" s="35" t="s">
        <v>526</v>
      </c>
      <c r="T289" s="35" t="s">
        <v>4503</v>
      </c>
      <c r="U289" s="192" t="s">
        <v>40</v>
      </c>
      <c r="V289" s="167" t="s">
        <v>384</v>
      </c>
      <c r="W289" s="35" t="s">
        <v>4504</v>
      </c>
      <c r="X289" s="55">
        <v>0</v>
      </c>
      <c r="Y289" s="168"/>
      <c r="Z289" s="168"/>
      <c r="AA289" s="168"/>
      <c r="AB289" s="168"/>
      <c r="AC289" s="168"/>
    </row>
    <row r="290" spans="1:34" ht="15" customHeight="1" x14ac:dyDescent="0.2">
      <c r="A290" s="257">
        <v>115</v>
      </c>
      <c r="B290" s="257">
        <v>115</v>
      </c>
      <c r="C290" s="258" t="s">
        <v>633</v>
      </c>
      <c r="D290" s="257">
        <v>10057</v>
      </c>
      <c r="E290" s="258" t="s">
        <v>634</v>
      </c>
      <c r="F290" s="25">
        <v>2016</v>
      </c>
      <c r="G290" s="284">
        <v>42606.317361111112</v>
      </c>
      <c r="H290" s="234">
        <v>42606.317361111112</v>
      </c>
      <c r="I290" s="412" t="s">
        <v>36</v>
      </c>
      <c r="J290" s="412" t="s">
        <v>36</v>
      </c>
      <c r="K290" s="412"/>
      <c r="L290" s="235">
        <f>N290-G290</f>
        <v>0.36249999999563443</v>
      </c>
      <c r="M290" s="236">
        <v>522</v>
      </c>
      <c r="N290" s="284">
        <v>42606.679861111108</v>
      </c>
      <c r="O290" s="234">
        <v>42606.679861111108</v>
      </c>
      <c r="P290" s="237" t="s">
        <v>37</v>
      </c>
      <c r="Q290" s="238" t="s">
        <v>38</v>
      </c>
      <c r="R290" s="238" t="s">
        <v>39</v>
      </c>
      <c r="S290" s="35" t="s">
        <v>54</v>
      </c>
      <c r="T290" s="35" t="s">
        <v>6502</v>
      </c>
      <c r="U290" s="282" t="s">
        <v>40</v>
      </c>
      <c r="V290" s="240" t="s">
        <v>384</v>
      </c>
      <c r="W290" s="35" t="s">
        <v>6503</v>
      </c>
      <c r="X290" s="177">
        <v>0</v>
      </c>
      <c r="Y290" s="55">
        <v>0</v>
      </c>
      <c r="Z290" s="55">
        <v>0</v>
      </c>
      <c r="AA290" s="35"/>
      <c r="AB290" s="35"/>
      <c r="AC290" s="241"/>
    </row>
    <row r="291" spans="1:34" ht="15" customHeight="1" x14ac:dyDescent="0.2">
      <c r="A291" s="257">
        <v>115</v>
      </c>
      <c r="B291" s="257">
        <v>115</v>
      </c>
      <c r="C291" s="258" t="s">
        <v>633</v>
      </c>
      <c r="D291" s="257">
        <v>10057</v>
      </c>
      <c r="E291" s="258" t="s">
        <v>634</v>
      </c>
      <c r="F291" s="25">
        <v>2017</v>
      </c>
      <c r="G291" s="232">
        <v>42739.935416666667</v>
      </c>
      <c r="H291" s="233">
        <v>42739.935416666667</v>
      </c>
      <c r="I291" s="412" t="s">
        <v>36</v>
      </c>
      <c r="J291" s="412" t="s">
        <v>36</v>
      </c>
      <c r="K291" s="412"/>
      <c r="L291" s="235">
        <f>N291-G291</f>
        <v>6.944444467080757E-4</v>
      </c>
      <c r="M291" s="236">
        <v>1</v>
      </c>
      <c r="N291" s="232">
        <v>42739.936111111114</v>
      </c>
      <c r="O291" s="233">
        <v>42739.936111111114</v>
      </c>
      <c r="P291" s="237" t="s">
        <v>37</v>
      </c>
      <c r="Q291" s="238" t="s">
        <v>213</v>
      </c>
      <c r="R291" s="238" t="s">
        <v>1263</v>
      </c>
      <c r="S291" s="238" t="s">
        <v>40</v>
      </c>
      <c r="T291" s="167" t="s">
        <v>7110</v>
      </c>
      <c r="U291" s="303" t="s">
        <v>40</v>
      </c>
      <c r="V291" s="49" t="s">
        <v>384</v>
      </c>
      <c r="W291" s="44" t="s">
        <v>7111</v>
      </c>
      <c r="X291" s="241">
        <v>0</v>
      </c>
      <c r="Y291" s="241">
        <v>0</v>
      </c>
      <c r="Z291" s="241">
        <v>0</v>
      </c>
      <c r="AA291" s="310"/>
      <c r="AB291" s="310"/>
      <c r="AC291" s="310"/>
      <c r="AD291" s="304">
        <v>5517212</v>
      </c>
      <c r="AE291" s="35" t="s">
        <v>7060</v>
      </c>
      <c r="AF291" s="305" t="s">
        <v>7112</v>
      </c>
      <c r="AG291" s="35" t="s">
        <v>7040</v>
      </c>
      <c r="AH291" s="44" t="s">
        <v>7041</v>
      </c>
    </row>
    <row r="292" spans="1:34" ht="15" customHeight="1" x14ac:dyDescent="0.2">
      <c r="A292" s="257">
        <v>115</v>
      </c>
      <c r="B292" s="257">
        <v>115</v>
      </c>
      <c r="C292" s="258" t="s">
        <v>633</v>
      </c>
      <c r="D292" s="257">
        <v>10057</v>
      </c>
      <c r="E292" s="258" t="s">
        <v>634</v>
      </c>
      <c r="F292" s="25">
        <v>2017</v>
      </c>
      <c r="G292" s="232">
        <v>42739.938194444447</v>
      </c>
      <c r="H292" s="233">
        <v>42739.938194444447</v>
      </c>
      <c r="I292" s="412" t="s">
        <v>36</v>
      </c>
      <c r="J292" s="412" t="s">
        <v>36</v>
      </c>
      <c r="K292" s="412"/>
      <c r="L292" s="235">
        <f>N292-G292</f>
        <v>6.9444443943211809E-4</v>
      </c>
      <c r="M292" s="236">
        <v>1</v>
      </c>
      <c r="N292" s="232">
        <v>42739.938888888886</v>
      </c>
      <c r="O292" s="233">
        <v>42739.938888888886</v>
      </c>
      <c r="P292" s="237" t="s">
        <v>37</v>
      </c>
      <c r="Q292" s="238" t="s">
        <v>213</v>
      </c>
      <c r="R292" s="238" t="s">
        <v>1263</v>
      </c>
      <c r="S292" s="238" t="s">
        <v>40</v>
      </c>
      <c r="T292" s="167" t="s">
        <v>7110</v>
      </c>
      <c r="U292" s="303" t="s">
        <v>40</v>
      </c>
      <c r="V292" s="49" t="s">
        <v>384</v>
      </c>
      <c r="W292" s="44" t="s">
        <v>7113</v>
      </c>
      <c r="X292" s="241">
        <v>0</v>
      </c>
      <c r="Y292" s="241">
        <v>0</v>
      </c>
      <c r="Z292" s="241">
        <v>0</v>
      </c>
      <c r="AA292" s="310"/>
      <c r="AB292" s="310"/>
      <c r="AC292" s="310"/>
      <c r="AD292" s="304">
        <v>5517212</v>
      </c>
      <c r="AE292" s="35" t="s">
        <v>7060</v>
      </c>
      <c r="AF292" s="305" t="s">
        <v>7112</v>
      </c>
      <c r="AG292" s="35" t="s">
        <v>7040</v>
      </c>
      <c r="AH292" s="44" t="s">
        <v>7041</v>
      </c>
    </row>
    <row r="293" spans="1:34" ht="15" customHeight="1" x14ac:dyDescent="0.2">
      <c r="A293" s="257">
        <v>115</v>
      </c>
      <c r="B293" s="257">
        <v>115</v>
      </c>
      <c r="C293" s="258" t="s">
        <v>633</v>
      </c>
      <c r="D293" s="257">
        <v>10057</v>
      </c>
      <c r="E293" s="258" t="s">
        <v>634</v>
      </c>
      <c r="F293" s="25">
        <v>2017</v>
      </c>
      <c r="G293" s="232">
        <v>42739.939583333333</v>
      </c>
      <c r="H293" s="233">
        <v>42739.939583333333</v>
      </c>
      <c r="I293" s="412" t="s">
        <v>36</v>
      </c>
      <c r="J293" s="412" t="s">
        <v>36</v>
      </c>
      <c r="K293" s="412"/>
      <c r="L293" s="235">
        <f>N293-G293</f>
        <v>0.81111111111385981</v>
      </c>
      <c r="M293" s="236">
        <v>1168</v>
      </c>
      <c r="N293" s="232">
        <v>42740.750694444447</v>
      </c>
      <c r="O293" s="233">
        <v>42740.750694444447</v>
      </c>
      <c r="P293" s="237" t="s">
        <v>37</v>
      </c>
      <c r="Q293" s="238" t="s">
        <v>213</v>
      </c>
      <c r="R293" s="238" t="s">
        <v>1263</v>
      </c>
      <c r="S293" s="238" t="s">
        <v>54</v>
      </c>
      <c r="T293" s="167" t="s">
        <v>7115</v>
      </c>
      <c r="U293" s="303" t="s">
        <v>40</v>
      </c>
      <c r="V293" s="49" t="s">
        <v>384</v>
      </c>
      <c r="W293" s="44" t="s">
        <v>7116</v>
      </c>
      <c r="X293" s="241">
        <v>0</v>
      </c>
      <c r="Y293" s="241">
        <v>0</v>
      </c>
      <c r="Z293" s="241">
        <v>0</v>
      </c>
      <c r="AA293" s="310"/>
      <c r="AB293" s="310"/>
      <c r="AC293" s="310"/>
      <c r="AD293" s="304">
        <v>5517212</v>
      </c>
      <c r="AE293" s="35" t="s">
        <v>7060</v>
      </c>
      <c r="AF293" s="305" t="s">
        <v>7112</v>
      </c>
      <c r="AG293" s="35" t="s">
        <v>7040</v>
      </c>
      <c r="AH293" s="44" t="s">
        <v>7041</v>
      </c>
    </row>
    <row r="294" spans="1:34" ht="15" customHeight="1" x14ac:dyDescent="0.2">
      <c r="A294" s="257">
        <v>115</v>
      </c>
      <c r="B294" s="257">
        <v>115</v>
      </c>
      <c r="C294" s="258" t="s">
        <v>633</v>
      </c>
      <c r="D294" s="257">
        <v>10057</v>
      </c>
      <c r="E294" s="258" t="s">
        <v>634</v>
      </c>
      <c r="F294" s="25">
        <v>2017</v>
      </c>
      <c r="G294" s="232">
        <v>42743.743750000001</v>
      </c>
      <c r="H294" s="233">
        <v>42743.743750000001</v>
      </c>
      <c r="I294" s="417" t="s">
        <v>7042</v>
      </c>
      <c r="J294" s="412" t="s">
        <v>36</v>
      </c>
      <c r="K294" s="412"/>
      <c r="L294" s="235">
        <f>N294-G294</f>
        <v>0.15347222222044365</v>
      </c>
      <c r="M294" s="236">
        <v>221</v>
      </c>
      <c r="N294" s="232">
        <v>42743.897222222222</v>
      </c>
      <c r="O294" s="233">
        <v>42743.897222222222</v>
      </c>
      <c r="P294" s="328" t="s">
        <v>242</v>
      </c>
      <c r="Q294" s="238" t="s">
        <v>43</v>
      </c>
      <c r="R294" s="238" t="s">
        <v>266</v>
      </c>
      <c r="S294" s="35" t="s">
        <v>526</v>
      </c>
      <c r="T294" s="167" t="s">
        <v>7247</v>
      </c>
      <c r="U294" s="303" t="s">
        <v>40</v>
      </c>
      <c r="V294" s="49" t="s">
        <v>384</v>
      </c>
      <c r="W294" s="35" t="s">
        <v>7248</v>
      </c>
      <c r="X294" s="241">
        <v>0</v>
      </c>
      <c r="Y294" s="241">
        <v>0</v>
      </c>
      <c r="Z294" s="241">
        <v>0</v>
      </c>
      <c r="AA294" s="168"/>
      <c r="AB294" s="168"/>
      <c r="AC294" s="168"/>
      <c r="AD294" s="304">
        <v>5517212</v>
      </c>
      <c r="AE294" s="35" t="s">
        <v>7172</v>
      </c>
      <c r="AF294" s="305" t="s">
        <v>7092</v>
      </c>
      <c r="AG294" s="35" t="s">
        <v>7040</v>
      </c>
      <c r="AH294" s="44" t="s">
        <v>7041</v>
      </c>
    </row>
    <row r="295" spans="1:34" ht="15" customHeight="1" x14ac:dyDescent="0.2">
      <c r="A295" s="257">
        <v>115</v>
      </c>
      <c r="B295" s="257">
        <v>115</v>
      </c>
      <c r="C295" s="258" t="s">
        <v>633</v>
      </c>
      <c r="D295" s="257">
        <v>10057</v>
      </c>
      <c r="E295" s="258" t="s">
        <v>634</v>
      </c>
      <c r="F295" s="25">
        <v>2017</v>
      </c>
      <c r="G295" s="232">
        <v>42745.463888888888</v>
      </c>
      <c r="H295" s="233">
        <v>42745.463888888888</v>
      </c>
      <c r="I295" s="417" t="s">
        <v>7042</v>
      </c>
      <c r="J295" s="417" t="s">
        <v>7042</v>
      </c>
      <c r="K295" s="417"/>
      <c r="L295" s="235">
        <f>N295-G295</f>
        <v>4.3326388888890506</v>
      </c>
      <c r="M295" s="236">
        <v>6239</v>
      </c>
      <c r="N295" s="232">
        <v>42749.796527777777</v>
      </c>
      <c r="O295" s="233">
        <v>42749.796527777777</v>
      </c>
      <c r="P295" s="294" t="s">
        <v>173</v>
      </c>
      <c r="Q295" s="238" t="s">
        <v>222</v>
      </c>
      <c r="R295" s="238" t="s">
        <v>223</v>
      </c>
      <c r="S295" s="35" t="s">
        <v>54</v>
      </c>
      <c r="T295" s="52" t="s">
        <v>7272</v>
      </c>
      <c r="U295" s="303" t="s">
        <v>40</v>
      </c>
      <c r="V295" s="49" t="s">
        <v>384</v>
      </c>
      <c r="W295" s="44" t="s">
        <v>7273</v>
      </c>
      <c r="X295" s="241">
        <v>0</v>
      </c>
      <c r="Y295" s="241">
        <v>0</v>
      </c>
      <c r="Z295" s="241">
        <v>0</v>
      </c>
      <c r="AA295" s="168"/>
      <c r="AB295" s="168"/>
      <c r="AC295" s="168"/>
      <c r="AD295" s="304">
        <v>5517212</v>
      </c>
      <c r="AE295" s="35" t="s">
        <v>7063</v>
      </c>
      <c r="AF295" s="305" t="s">
        <v>7274</v>
      </c>
      <c r="AG295" s="35" t="s">
        <v>7040</v>
      </c>
      <c r="AH295" s="44" t="s">
        <v>7041</v>
      </c>
    </row>
    <row r="296" spans="1:34" ht="15" customHeight="1" x14ac:dyDescent="0.2">
      <c r="A296" s="257">
        <v>115</v>
      </c>
      <c r="B296" s="257">
        <v>115</v>
      </c>
      <c r="C296" s="258" t="s">
        <v>633</v>
      </c>
      <c r="D296" s="257">
        <v>10057</v>
      </c>
      <c r="E296" s="258" t="s">
        <v>634</v>
      </c>
      <c r="F296" s="25">
        <v>2017</v>
      </c>
      <c r="G296" s="232">
        <v>42772.568055555559</v>
      </c>
      <c r="H296" s="233">
        <v>42772.568055555559</v>
      </c>
      <c r="I296" s="412" t="s">
        <v>36</v>
      </c>
      <c r="J296" s="412" t="s">
        <v>36</v>
      </c>
      <c r="K296" s="412"/>
      <c r="L296" s="235">
        <f>N296-G296</f>
        <v>2.7083333327027503E-2</v>
      </c>
      <c r="M296" s="236">
        <v>39</v>
      </c>
      <c r="N296" s="232">
        <v>42772.595138888886</v>
      </c>
      <c r="O296" s="233">
        <v>42772.595138888886</v>
      </c>
      <c r="P296" s="328" t="s">
        <v>242</v>
      </c>
      <c r="Q296" s="35" t="s">
        <v>43</v>
      </c>
      <c r="R296" s="35" t="s">
        <v>266</v>
      </c>
      <c r="S296" s="35" t="s">
        <v>526</v>
      </c>
      <c r="T296" s="52" t="s">
        <v>7696</v>
      </c>
      <c r="U296" s="303" t="s">
        <v>40</v>
      </c>
      <c r="V296" s="49" t="s">
        <v>384</v>
      </c>
      <c r="W296" s="35" t="s">
        <v>1270</v>
      </c>
      <c r="X296" s="255">
        <v>0</v>
      </c>
      <c r="Y296" s="255">
        <v>0</v>
      </c>
      <c r="Z296" s="255">
        <v>0</v>
      </c>
      <c r="AA296" s="168"/>
      <c r="AB296" s="168"/>
      <c r="AC296" s="168"/>
      <c r="AD296" s="304">
        <v>5517212</v>
      </c>
      <c r="AE296" s="35" t="s">
        <v>1270</v>
      </c>
      <c r="AF296" s="305" t="s">
        <v>1270</v>
      </c>
      <c r="AG296" s="35" t="s">
        <v>7066</v>
      </c>
      <c r="AH296" s="44" t="s">
        <v>7067</v>
      </c>
    </row>
    <row r="297" spans="1:34" ht="15" customHeight="1" x14ac:dyDescent="0.2">
      <c r="A297" s="257">
        <v>115</v>
      </c>
      <c r="B297" s="257">
        <v>115</v>
      </c>
      <c r="C297" s="258" t="s">
        <v>633</v>
      </c>
      <c r="D297" s="257">
        <v>10057</v>
      </c>
      <c r="E297" s="258" t="s">
        <v>634</v>
      </c>
      <c r="F297" s="25">
        <v>2017</v>
      </c>
      <c r="G297" s="232">
        <v>42786.95208333333</v>
      </c>
      <c r="H297" s="233">
        <v>42786.95208333333</v>
      </c>
      <c r="I297" s="417" t="s">
        <v>7042</v>
      </c>
      <c r="J297" s="412" t="s">
        <v>36</v>
      </c>
      <c r="K297" s="412"/>
      <c r="L297" s="235">
        <f>N297-G297</f>
        <v>6.944444467080757E-4</v>
      </c>
      <c r="M297" s="236">
        <v>1</v>
      </c>
      <c r="N297" s="232">
        <v>42786.952777777777</v>
      </c>
      <c r="O297" s="233">
        <v>42786.952777777777</v>
      </c>
      <c r="P297" s="237" t="s">
        <v>37</v>
      </c>
      <c r="Q297" s="35" t="s">
        <v>222</v>
      </c>
      <c r="R297" s="35" t="s">
        <v>223</v>
      </c>
      <c r="S297" s="35" t="s">
        <v>40</v>
      </c>
      <c r="T297" s="167" t="s">
        <v>7957</v>
      </c>
      <c r="U297" s="303" t="s">
        <v>40</v>
      </c>
      <c r="V297" s="49" t="s">
        <v>384</v>
      </c>
      <c r="W297" s="35" t="s">
        <v>7958</v>
      </c>
      <c r="X297" s="255">
        <v>0</v>
      </c>
      <c r="Y297" s="241">
        <v>0</v>
      </c>
      <c r="Z297" s="241">
        <v>0</v>
      </c>
      <c r="AA297" s="168"/>
      <c r="AB297" s="168"/>
      <c r="AC297" s="168"/>
      <c r="AD297" s="304">
        <v>5517212</v>
      </c>
      <c r="AE297" s="35" t="s">
        <v>7063</v>
      </c>
      <c r="AF297" s="305" t="s">
        <v>7959</v>
      </c>
      <c r="AG297" s="35" t="s">
        <v>7040</v>
      </c>
      <c r="AH297" s="52" t="s">
        <v>7041</v>
      </c>
    </row>
    <row r="298" spans="1:34" ht="15" customHeight="1" x14ac:dyDescent="0.2">
      <c r="A298" s="257">
        <v>115</v>
      </c>
      <c r="B298" s="257">
        <v>115</v>
      </c>
      <c r="C298" s="258" t="s">
        <v>633</v>
      </c>
      <c r="D298" s="257">
        <v>10057</v>
      </c>
      <c r="E298" s="258" t="s">
        <v>634</v>
      </c>
      <c r="F298" s="25">
        <v>2017</v>
      </c>
      <c r="G298" s="232">
        <v>42786.954861111109</v>
      </c>
      <c r="H298" s="233">
        <v>42786.954861111109</v>
      </c>
      <c r="I298" s="417" t="s">
        <v>7042</v>
      </c>
      <c r="J298" s="417" t="s">
        <v>7042</v>
      </c>
      <c r="K298" s="417"/>
      <c r="L298" s="235">
        <f>N298-G298</f>
        <v>2.7673611111094942</v>
      </c>
      <c r="M298" s="236">
        <v>3985</v>
      </c>
      <c r="N298" s="232">
        <v>42789.722222222219</v>
      </c>
      <c r="O298" s="233">
        <v>42789.722222222219</v>
      </c>
      <c r="P298" s="237" t="s">
        <v>37</v>
      </c>
      <c r="Q298" s="35" t="s">
        <v>222</v>
      </c>
      <c r="R298" s="35" t="s">
        <v>223</v>
      </c>
      <c r="S298" s="35" t="s">
        <v>54</v>
      </c>
      <c r="T298" s="52" t="s">
        <v>7960</v>
      </c>
      <c r="U298" s="303" t="s">
        <v>40</v>
      </c>
      <c r="V298" s="49" t="s">
        <v>384</v>
      </c>
      <c r="W298" s="44" t="s">
        <v>7961</v>
      </c>
      <c r="X298" s="255">
        <v>0</v>
      </c>
      <c r="Y298" s="241">
        <v>0</v>
      </c>
      <c r="Z298" s="241">
        <v>0</v>
      </c>
      <c r="AA298" s="168"/>
      <c r="AB298" s="168"/>
      <c r="AC298" s="168"/>
      <c r="AD298" s="304">
        <v>5517212</v>
      </c>
      <c r="AE298" s="35" t="s">
        <v>7060</v>
      </c>
      <c r="AF298" s="305" t="s">
        <v>7962</v>
      </c>
      <c r="AG298" s="35" t="s">
        <v>7040</v>
      </c>
      <c r="AH298" s="52" t="s">
        <v>7041</v>
      </c>
    </row>
    <row r="299" spans="1:34" ht="15" customHeight="1" x14ac:dyDescent="0.2">
      <c r="A299" s="257">
        <v>115</v>
      </c>
      <c r="B299" s="257">
        <v>115</v>
      </c>
      <c r="C299" s="258" t="s">
        <v>633</v>
      </c>
      <c r="D299" s="257">
        <v>10057</v>
      </c>
      <c r="E299" s="258" t="s">
        <v>634</v>
      </c>
      <c r="F299" s="25">
        <v>2017</v>
      </c>
      <c r="G299" s="232">
        <v>42832.863194444442</v>
      </c>
      <c r="H299" s="233">
        <v>42832.863194444442</v>
      </c>
      <c r="I299" s="417" t="s">
        <v>7042</v>
      </c>
      <c r="J299" s="412" t="s">
        <v>36</v>
      </c>
      <c r="K299" s="412"/>
      <c r="L299" s="235">
        <f>N299-G299</f>
        <v>6.944444467080757E-4</v>
      </c>
      <c r="M299" s="236">
        <v>1</v>
      </c>
      <c r="N299" s="232">
        <v>42832.863888888889</v>
      </c>
      <c r="O299" s="233">
        <v>42832.863888888889</v>
      </c>
      <c r="P299" s="237" t="s">
        <v>37</v>
      </c>
      <c r="Q299" s="35" t="s">
        <v>48</v>
      </c>
      <c r="R299" s="35" t="s">
        <v>49</v>
      </c>
      <c r="S299" s="35" t="s">
        <v>40</v>
      </c>
      <c r="T299" s="52" t="s">
        <v>8298</v>
      </c>
      <c r="U299" s="303" t="s">
        <v>40</v>
      </c>
      <c r="V299" s="49" t="s">
        <v>384</v>
      </c>
      <c r="W299" s="44" t="s">
        <v>8299</v>
      </c>
      <c r="X299" s="241">
        <v>0</v>
      </c>
      <c r="Y299" s="241">
        <v>0</v>
      </c>
      <c r="Z299" s="241">
        <v>0</v>
      </c>
      <c r="AA299" s="168"/>
      <c r="AB299" s="168"/>
      <c r="AC299" s="168"/>
      <c r="AD299" s="304">
        <v>5517212</v>
      </c>
      <c r="AE299" s="305" t="s">
        <v>7063</v>
      </c>
      <c r="AF299" s="305" t="s">
        <v>8300</v>
      </c>
      <c r="AG299" s="35" t="s">
        <v>7040</v>
      </c>
      <c r="AH299" s="52" t="s">
        <v>7041</v>
      </c>
    </row>
    <row r="300" spans="1:34" ht="15" customHeight="1" x14ac:dyDescent="0.2">
      <c r="A300" s="257">
        <v>115</v>
      </c>
      <c r="B300" s="257">
        <v>115</v>
      </c>
      <c r="C300" s="258" t="s">
        <v>633</v>
      </c>
      <c r="D300" s="257">
        <v>10057</v>
      </c>
      <c r="E300" s="258" t="s">
        <v>634</v>
      </c>
      <c r="F300" s="25">
        <v>2017</v>
      </c>
      <c r="G300" s="232">
        <v>42885.318055555559</v>
      </c>
      <c r="H300" s="233">
        <v>42885.318055555559</v>
      </c>
      <c r="I300" s="412" t="s">
        <v>36</v>
      </c>
      <c r="J300" s="412" t="s">
        <v>36</v>
      </c>
      <c r="K300" s="412"/>
      <c r="L300" s="235">
        <f>N300-G300</f>
        <v>2.4666666666598758</v>
      </c>
      <c r="M300" s="236">
        <v>3552</v>
      </c>
      <c r="N300" s="232">
        <v>42887.784722222219</v>
      </c>
      <c r="O300" s="233">
        <v>42887.784722222219</v>
      </c>
      <c r="P300" s="237" t="s">
        <v>37</v>
      </c>
      <c r="Q300" s="35" t="s">
        <v>43</v>
      </c>
      <c r="R300" s="35" t="s">
        <v>6516</v>
      </c>
      <c r="S300" s="35" t="s">
        <v>68</v>
      </c>
      <c r="T300" s="167" t="s">
        <v>8633</v>
      </c>
      <c r="U300" s="332" t="s">
        <v>40</v>
      </c>
      <c r="V300" s="240" t="s">
        <v>384</v>
      </c>
      <c r="W300" s="167" t="s">
        <v>8634</v>
      </c>
      <c r="X300" s="241">
        <v>0</v>
      </c>
      <c r="Y300" s="241">
        <v>0</v>
      </c>
      <c r="Z300" s="241">
        <v>0</v>
      </c>
      <c r="AA300" s="266"/>
      <c r="AB300" s="266"/>
      <c r="AC300" s="266"/>
      <c r="AD300" s="304">
        <v>5517212</v>
      </c>
      <c r="AE300" s="333" t="s">
        <v>1270</v>
      </c>
      <c r="AF300" s="333" t="s">
        <v>1270</v>
      </c>
      <c r="AG300" s="167" t="s">
        <v>7066</v>
      </c>
      <c r="AH300" s="29" t="s">
        <v>7067</v>
      </c>
    </row>
    <row r="301" spans="1:34" ht="15" customHeight="1" x14ac:dyDescent="0.2">
      <c r="A301" s="257">
        <v>115</v>
      </c>
      <c r="B301" s="257">
        <v>115</v>
      </c>
      <c r="C301" s="258" t="s">
        <v>633</v>
      </c>
      <c r="D301" s="257">
        <v>10057</v>
      </c>
      <c r="E301" s="258" t="s">
        <v>634</v>
      </c>
      <c r="F301" s="25">
        <v>2017</v>
      </c>
      <c r="G301" s="232">
        <v>43016.553472222222</v>
      </c>
      <c r="H301" s="233">
        <v>43016.553472222222</v>
      </c>
      <c r="I301" s="417" t="s">
        <v>7042</v>
      </c>
      <c r="J301" s="412" t="s">
        <v>36</v>
      </c>
      <c r="K301" s="412"/>
      <c r="L301" s="235">
        <f>N301-G301</f>
        <v>1.4583333337213844E-2</v>
      </c>
      <c r="M301" s="236">
        <v>21</v>
      </c>
      <c r="N301" s="232">
        <v>43016.568055555559</v>
      </c>
      <c r="O301" s="233">
        <v>43016.568055555559</v>
      </c>
      <c r="P301" s="328" t="s">
        <v>242</v>
      </c>
      <c r="Q301" s="35" t="s">
        <v>43</v>
      </c>
      <c r="R301" s="35" t="s">
        <v>266</v>
      </c>
      <c r="S301" s="35" t="s">
        <v>526</v>
      </c>
      <c r="T301" s="167" t="s">
        <v>9655</v>
      </c>
      <c r="U301" s="332" t="s">
        <v>40</v>
      </c>
      <c r="V301" s="240" t="s">
        <v>384</v>
      </c>
      <c r="W301" s="167" t="s">
        <v>9656</v>
      </c>
      <c r="X301" s="241">
        <v>0</v>
      </c>
      <c r="Y301" s="241">
        <v>0</v>
      </c>
      <c r="Z301" s="241">
        <v>0</v>
      </c>
      <c r="AA301" s="266"/>
      <c r="AB301" s="266"/>
      <c r="AC301" s="266"/>
      <c r="AD301" s="304">
        <v>5517212</v>
      </c>
      <c r="AE301" s="333" t="s">
        <v>1270</v>
      </c>
      <c r="AF301" s="333" t="s">
        <v>1270</v>
      </c>
      <c r="AG301" s="167" t="s">
        <v>7066</v>
      </c>
      <c r="AH301" s="29" t="s">
        <v>7067</v>
      </c>
    </row>
    <row r="302" spans="1:34" ht="15" customHeight="1" x14ac:dyDescent="0.2">
      <c r="A302" s="58">
        <v>115</v>
      </c>
      <c r="B302" s="58">
        <v>115</v>
      </c>
      <c r="C302" s="76" t="s">
        <v>588</v>
      </c>
      <c r="D302" s="23">
        <v>10058</v>
      </c>
      <c r="E302" s="60" t="s">
        <v>589</v>
      </c>
      <c r="F302" s="25">
        <v>2014</v>
      </c>
      <c r="G302" s="61">
        <v>41679.097222222219</v>
      </c>
      <c r="H302" s="62">
        <v>41679.097222222219</v>
      </c>
      <c r="I302" s="625" t="s">
        <v>36</v>
      </c>
      <c r="J302" s="625" t="s">
        <v>36</v>
      </c>
      <c r="K302" s="625"/>
      <c r="L302" s="64">
        <f>N302-G302</f>
        <v>6.2500000058207661E-3</v>
      </c>
      <c r="M302" s="65">
        <v>9</v>
      </c>
      <c r="N302" s="61">
        <v>41679.103472222225</v>
      </c>
      <c r="O302" s="62">
        <v>41679.103472222225</v>
      </c>
      <c r="P302" s="86" t="s">
        <v>242</v>
      </c>
      <c r="Q302" s="67" t="s">
        <v>43</v>
      </c>
      <c r="R302" s="67" t="s">
        <v>266</v>
      </c>
      <c r="S302" s="68" t="s">
        <v>526</v>
      </c>
      <c r="T302" s="69" t="s">
        <v>1808</v>
      </c>
      <c r="U302" s="332" t="s">
        <v>40</v>
      </c>
      <c r="V302" s="78" t="s">
        <v>384</v>
      </c>
      <c r="W302" s="69" t="s">
        <v>1809</v>
      </c>
      <c r="X302" s="32">
        <v>0</v>
      </c>
      <c r="Y302" s="32">
        <v>0</v>
      </c>
      <c r="Z302" s="83"/>
      <c r="AA302" s="84"/>
      <c r="AB302" s="85"/>
      <c r="AC302" s="83"/>
    </row>
    <row r="303" spans="1:34" ht="15" customHeight="1" x14ac:dyDescent="0.2">
      <c r="A303" s="58">
        <v>115</v>
      </c>
      <c r="B303" s="58">
        <v>115</v>
      </c>
      <c r="C303" s="76" t="s">
        <v>588</v>
      </c>
      <c r="D303" s="23">
        <v>10058</v>
      </c>
      <c r="E303" s="60" t="s">
        <v>589</v>
      </c>
      <c r="F303" s="25">
        <v>2014</v>
      </c>
      <c r="G303" s="61">
        <v>41679.293055555558</v>
      </c>
      <c r="H303" s="62">
        <v>41679.293055555558</v>
      </c>
      <c r="I303" s="625" t="s">
        <v>36</v>
      </c>
      <c r="J303" s="625" t="s">
        <v>36</v>
      </c>
      <c r="K303" s="625"/>
      <c r="L303" s="64">
        <f>N303-G303</f>
        <v>2.3965277777751908</v>
      </c>
      <c r="M303" s="65">
        <v>3451</v>
      </c>
      <c r="N303" s="61">
        <v>41681.689583333333</v>
      </c>
      <c r="O303" s="62">
        <v>41681.689583333333</v>
      </c>
      <c r="P303" s="86" t="s">
        <v>242</v>
      </c>
      <c r="Q303" s="67" t="s">
        <v>43</v>
      </c>
      <c r="R303" s="67" t="s">
        <v>266</v>
      </c>
      <c r="S303" s="68" t="s">
        <v>54</v>
      </c>
      <c r="T303" s="69" t="s">
        <v>1810</v>
      </c>
      <c r="U303" s="332" t="s">
        <v>40</v>
      </c>
      <c r="V303" s="78" t="s">
        <v>384</v>
      </c>
      <c r="W303" s="69" t="s">
        <v>1811</v>
      </c>
      <c r="X303" s="32">
        <v>0</v>
      </c>
      <c r="Y303" s="32">
        <v>0</v>
      </c>
      <c r="Z303" s="83"/>
      <c r="AA303" s="84"/>
      <c r="AB303" s="85"/>
      <c r="AC303" s="83"/>
    </row>
    <row r="304" spans="1:34" ht="15" customHeight="1" x14ac:dyDescent="0.2">
      <c r="A304" s="58">
        <v>115</v>
      </c>
      <c r="B304" s="58">
        <v>115</v>
      </c>
      <c r="C304" s="76" t="s">
        <v>588</v>
      </c>
      <c r="D304" s="23">
        <v>10058</v>
      </c>
      <c r="E304" s="60" t="s">
        <v>589</v>
      </c>
      <c r="F304" s="25">
        <v>2014</v>
      </c>
      <c r="G304" s="61">
        <v>41758.857638888891</v>
      </c>
      <c r="H304" s="62">
        <v>41758.857638888891</v>
      </c>
      <c r="I304" s="625" t="s">
        <v>36</v>
      </c>
      <c r="J304" s="625" t="s">
        <v>36</v>
      </c>
      <c r="K304" s="625"/>
      <c r="L304" s="64">
        <f>N304-G304</f>
        <v>2.9166666667151731E-2</v>
      </c>
      <c r="M304" s="65">
        <v>42</v>
      </c>
      <c r="N304" s="61">
        <v>41758.886805555558</v>
      </c>
      <c r="O304" s="62">
        <v>41758.886805555558</v>
      </c>
      <c r="P304" s="86" t="s">
        <v>242</v>
      </c>
      <c r="Q304" s="69" t="s">
        <v>43</v>
      </c>
      <c r="R304" s="69" t="s">
        <v>266</v>
      </c>
      <c r="S304" s="87" t="s">
        <v>526</v>
      </c>
      <c r="T304" s="69" t="s">
        <v>2159</v>
      </c>
      <c r="U304" s="332" t="s">
        <v>40</v>
      </c>
      <c r="V304" s="78" t="s">
        <v>384</v>
      </c>
      <c r="W304" s="99" t="s">
        <v>2160</v>
      </c>
      <c r="X304" s="32">
        <v>0</v>
      </c>
      <c r="Y304" s="32">
        <v>0</v>
      </c>
      <c r="Z304" s="83"/>
      <c r="AA304" s="84"/>
      <c r="AB304" s="85"/>
      <c r="AC304" s="83"/>
    </row>
    <row r="305" spans="1:34" ht="15" customHeight="1" x14ac:dyDescent="0.2">
      <c r="A305" s="58">
        <v>115</v>
      </c>
      <c r="B305" s="58">
        <v>115</v>
      </c>
      <c r="C305" s="76" t="s">
        <v>588</v>
      </c>
      <c r="D305" s="23">
        <v>10058</v>
      </c>
      <c r="E305" s="60" t="s">
        <v>589</v>
      </c>
      <c r="F305" s="25">
        <v>2014</v>
      </c>
      <c r="G305" s="61">
        <v>41794.783333333333</v>
      </c>
      <c r="H305" s="62">
        <v>41794.783333333333</v>
      </c>
      <c r="I305" s="625" t="s">
        <v>36</v>
      </c>
      <c r="J305" s="625" t="s">
        <v>36</v>
      </c>
      <c r="K305" s="625"/>
      <c r="L305" s="64">
        <f>N305-G305</f>
        <v>2.8472222220443655E-2</v>
      </c>
      <c r="M305" s="65">
        <v>41</v>
      </c>
      <c r="N305" s="61">
        <v>41794.811805555553</v>
      </c>
      <c r="O305" s="62">
        <v>41794.811805555553</v>
      </c>
      <c r="P305" s="66" t="s">
        <v>37</v>
      </c>
      <c r="Q305" s="69" t="s">
        <v>155</v>
      </c>
      <c r="R305" s="69" t="s">
        <v>155</v>
      </c>
      <c r="S305" s="87" t="s">
        <v>80</v>
      </c>
      <c r="T305" s="69" t="s">
        <v>2324</v>
      </c>
      <c r="U305" s="77">
        <v>10319</v>
      </c>
      <c r="V305" s="78" t="s">
        <v>384</v>
      </c>
      <c r="W305" s="69" t="s">
        <v>2325</v>
      </c>
      <c r="X305" s="32">
        <v>0</v>
      </c>
      <c r="Y305" s="32">
        <v>0</v>
      </c>
      <c r="Z305" s="83"/>
      <c r="AA305" s="84"/>
      <c r="AB305" s="85"/>
      <c r="AC305" s="83"/>
    </row>
    <row r="306" spans="1:34" ht="15" customHeight="1" x14ac:dyDescent="0.2">
      <c r="A306" s="58">
        <v>115</v>
      </c>
      <c r="B306" s="58">
        <v>115</v>
      </c>
      <c r="C306" s="76" t="s">
        <v>588</v>
      </c>
      <c r="D306" s="23">
        <v>10058</v>
      </c>
      <c r="E306" s="60" t="s">
        <v>589</v>
      </c>
      <c r="F306" s="25">
        <v>2014</v>
      </c>
      <c r="G306" s="61">
        <v>41850.656944444447</v>
      </c>
      <c r="H306" s="62">
        <v>41850.656944444447</v>
      </c>
      <c r="I306" s="625" t="s">
        <v>36</v>
      </c>
      <c r="J306" s="625" t="s">
        <v>36</v>
      </c>
      <c r="K306" s="625"/>
      <c r="L306" s="64">
        <f>N306-G306</f>
        <v>6.9444443943211809E-4</v>
      </c>
      <c r="M306" s="65">
        <v>1</v>
      </c>
      <c r="N306" s="61">
        <v>41850.657638888886</v>
      </c>
      <c r="O306" s="62">
        <v>41850.657638888886</v>
      </c>
      <c r="P306" s="66" t="s">
        <v>37</v>
      </c>
      <c r="Q306" s="69" t="s">
        <v>1752</v>
      </c>
      <c r="R306" s="69" t="s">
        <v>287</v>
      </c>
      <c r="S306" s="87" t="s">
        <v>526</v>
      </c>
      <c r="T306" s="69" t="s">
        <v>2542</v>
      </c>
      <c r="U306" s="332" t="s">
        <v>40</v>
      </c>
      <c r="V306" s="87" t="s">
        <v>384</v>
      </c>
      <c r="W306" s="69" t="s">
        <v>2543</v>
      </c>
      <c r="X306" s="32">
        <v>0</v>
      </c>
      <c r="Y306" s="32">
        <v>0</v>
      </c>
      <c r="Z306" s="83"/>
      <c r="AA306" s="84"/>
      <c r="AB306" s="85"/>
      <c r="AC306" s="83"/>
    </row>
    <row r="307" spans="1:34" ht="15" customHeight="1" x14ac:dyDescent="0.2">
      <c r="A307" s="175">
        <v>115</v>
      </c>
      <c r="B307" s="175">
        <v>115</v>
      </c>
      <c r="C307" s="24" t="s">
        <v>588</v>
      </c>
      <c r="D307" s="175">
        <v>10058</v>
      </c>
      <c r="E307" s="24" t="s">
        <v>589</v>
      </c>
      <c r="F307" s="25">
        <v>2015</v>
      </c>
      <c r="G307" s="156">
        <v>42117.661805555559</v>
      </c>
      <c r="H307" s="157">
        <v>42117.661805555559</v>
      </c>
      <c r="I307" s="620" t="s">
        <v>36</v>
      </c>
      <c r="J307" s="620" t="s">
        <v>36</v>
      </c>
      <c r="K307" s="620"/>
      <c r="L307" s="159">
        <f>N307-G307</f>
        <v>6.9444443943211809E-4</v>
      </c>
      <c r="M307" s="160">
        <v>1</v>
      </c>
      <c r="N307" s="156">
        <v>42117.662499999999</v>
      </c>
      <c r="O307" s="157">
        <v>42117.662499999999</v>
      </c>
      <c r="P307" s="161" t="s">
        <v>37</v>
      </c>
      <c r="Q307" s="35" t="s">
        <v>213</v>
      </c>
      <c r="R307" s="35" t="s">
        <v>287</v>
      </c>
      <c r="S307" s="35" t="s">
        <v>40</v>
      </c>
      <c r="T307" s="35" t="s">
        <v>3820</v>
      </c>
      <c r="U307" s="332" t="s">
        <v>40</v>
      </c>
      <c r="V307" s="167" t="s">
        <v>384</v>
      </c>
      <c r="W307" s="35" t="s">
        <v>3821</v>
      </c>
      <c r="X307" s="55">
        <v>0</v>
      </c>
      <c r="Y307" s="55">
        <v>0</v>
      </c>
      <c r="Z307" s="168"/>
      <c r="AA307" s="168"/>
      <c r="AB307" s="168"/>
      <c r="AC307" s="168"/>
    </row>
    <row r="308" spans="1:34" ht="15" customHeight="1" x14ac:dyDescent="0.2">
      <c r="A308" s="175">
        <v>115</v>
      </c>
      <c r="B308" s="175">
        <v>115</v>
      </c>
      <c r="C308" s="24" t="s">
        <v>588</v>
      </c>
      <c r="D308" s="175">
        <v>10058</v>
      </c>
      <c r="E308" s="24" t="s">
        <v>589</v>
      </c>
      <c r="F308" s="25">
        <v>2015</v>
      </c>
      <c r="G308" s="156">
        <v>42131.104166666664</v>
      </c>
      <c r="H308" s="157">
        <v>42131.104166666664</v>
      </c>
      <c r="I308" s="620" t="s">
        <v>36</v>
      </c>
      <c r="J308" s="620" t="s">
        <v>36</v>
      </c>
      <c r="K308" s="620"/>
      <c r="L308" s="159">
        <f>N308-G308</f>
        <v>6.944444467080757E-4</v>
      </c>
      <c r="M308" s="160">
        <v>1</v>
      </c>
      <c r="N308" s="156">
        <v>42131.104861111111</v>
      </c>
      <c r="O308" s="157">
        <v>42131.104861111111</v>
      </c>
      <c r="P308" s="161" t="s">
        <v>37</v>
      </c>
      <c r="Q308" s="35" t="s">
        <v>213</v>
      </c>
      <c r="R308" s="35" t="s">
        <v>287</v>
      </c>
      <c r="S308" s="35" t="s">
        <v>40</v>
      </c>
      <c r="T308" s="35" t="s">
        <v>3911</v>
      </c>
      <c r="U308" s="332" t="s">
        <v>40</v>
      </c>
      <c r="V308" s="167" t="s">
        <v>384</v>
      </c>
      <c r="W308" s="35" t="s">
        <v>3912</v>
      </c>
      <c r="X308" s="55">
        <v>0</v>
      </c>
      <c r="Y308" s="55">
        <v>0</v>
      </c>
      <c r="Z308" s="168"/>
      <c r="AA308" s="168"/>
      <c r="AB308" s="168"/>
      <c r="AC308" s="168"/>
    </row>
    <row r="309" spans="1:34" ht="15" customHeight="1" x14ac:dyDescent="0.2">
      <c r="A309" s="175">
        <v>115</v>
      </c>
      <c r="B309" s="175">
        <v>115</v>
      </c>
      <c r="C309" s="24" t="s">
        <v>588</v>
      </c>
      <c r="D309" s="175">
        <v>10058</v>
      </c>
      <c r="E309" s="24" t="s">
        <v>589</v>
      </c>
      <c r="F309" s="25">
        <v>2015</v>
      </c>
      <c r="G309" s="156">
        <v>42160.579861111109</v>
      </c>
      <c r="H309" s="157">
        <v>42160.579861111109</v>
      </c>
      <c r="I309" s="620" t="s">
        <v>36</v>
      </c>
      <c r="J309" s="620" t="s">
        <v>36</v>
      </c>
      <c r="K309" s="620"/>
      <c r="L309" s="159">
        <f>N309-G309</f>
        <v>6.944444467080757E-4</v>
      </c>
      <c r="M309" s="160">
        <v>1</v>
      </c>
      <c r="N309" s="156">
        <v>42160.580555555556</v>
      </c>
      <c r="O309" s="157">
        <v>42160.580555555556</v>
      </c>
      <c r="P309" s="171" t="s">
        <v>242</v>
      </c>
      <c r="Q309" s="35" t="s">
        <v>43</v>
      </c>
      <c r="R309" s="35" t="s">
        <v>266</v>
      </c>
      <c r="S309" s="35" t="s">
        <v>526</v>
      </c>
      <c r="T309" s="35" t="s">
        <v>4095</v>
      </c>
      <c r="U309" s="332" t="s">
        <v>40</v>
      </c>
      <c r="V309" s="167" t="s">
        <v>384</v>
      </c>
      <c r="W309" s="35" t="s">
        <v>4096</v>
      </c>
      <c r="X309" s="55">
        <v>0</v>
      </c>
      <c r="Y309" s="55">
        <v>0</v>
      </c>
      <c r="Z309" s="168"/>
      <c r="AA309" s="168"/>
      <c r="AB309" s="168"/>
      <c r="AC309" s="168"/>
    </row>
    <row r="310" spans="1:34" ht="15" customHeight="1" x14ac:dyDescent="0.2">
      <c r="A310" s="175">
        <v>115</v>
      </c>
      <c r="B310" s="175">
        <v>115</v>
      </c>
      <c r="C310" s="24" t="s">
        <v>588</v>
      </c>
      <c r="D310" s="175">
        <v>10058</v>
      </c>
      <c r="E310" s="24" t="s">
        <v>589</v>
      </c>
      <c r="F310" s="25">
        <v>2015</v>
      </c>
      <c r="G310" s="156">
        <v>42193.603472222225</v>
      </c>
      <c r="H310" s="157">
        <v>42193.603472222225</v>
      </c>
      <c r="I310" s="620" t="s">
        <v>36</v>
      </c>
      <c r="J310" s="620" t="s">
        <v>36</v>
      </c>
      <c r="K310" s="620"/>
      <c r="L310" s="159">
        <f>N310-G310</f>
        <v>6.9444443943211809E-4</v>
      </c>
      <c r="M310" s="160">
        <v>1</v>
      </c>
      <c r="N310" s="156">
        <v>42193.604166666664</v>
      </c>
      <c r="O310" s="157">
        <v>42193.604166666664</v>
      </c>
      <c r="P310" s="171" t="s">
        <v>242</v>
      </c>
      <c r="Q310" s="35" t="s">
        <v>213</v>
      </c>
      <c r="R310" s="35" t="s">
        <v>287</v>
      </c>
      <c r="S310" s="35" t="s">
        <v>526</v>
      </c>
      <c r="T310" s="35" t="s">
        <v>4266</v>
      </c>
      <c r="U310" s="332" t="s">
        <v>40</v>
      </c>
      <c r="V310" s="167" t="s">
        <v>384</v>
      </c>
      <c r="W310" s="35" t="s">
        <v>4267</v>
      </c>
      <c r="X310" s="55">
        <v>0</v>
      </c>
      <c r="Y310" s="55">
        <v>0</v>
      </c>
      <c r="Z310" s="168"/>
      <c r="AA310" s="168"/>
      <c r="AB310" s="168"/>
      <c r="AC310" s="168"/>
    </row>
    <row r="311" spans="1:34" ht="15" customHeight="1" x14ac:dyDescent="0.2">
      <c r="A311" s="175">
        <v>115</v>
      </c>
      <c r="B311" s="175">
        <v>115</v>
      </c>
      <c r="C311" s="24" t="s">
        <v>588</v>
      </c>
      <c r="D311" s="175">
        <v>10058</v>
      </c>
      <c r="E311" s="24" t="s">
        <v>589</v>
      </c>
      <c r="F311" s="25">
        <v>2015</v>
      </c>
      <c r="G311" s="156">
        <v>42194.547222222223</v>
      </c>
      <c r="H311" s="157">
        <v>42194.547222222223</v>
      </c>
      <c r="I311" s="620" t="s">
        <v>36</v>
      </c>
      <c r="J311" s="620" t="s">
        <v>36</v>
      </c>
      <c r="K311" s="620"/>
      <c r="L311" s="159">
        <f>N311-G311</f>
        <v>6.944444467080757E-4</v>
      </c>
      <c r="M311" s="160">
        <v>1</v>
      </c>
      <c r="N311" s="156">
        <v>42194.54791666667</v>
      </c>
      <c r="O311" s="157">
        <v>42194.54791666667</v>
      </c>
      <c r="P311" s="171" t="s">
        <v>242</v>
      </c>
      <c r="Q311" s="35" t="s">
        <v>213</v>
      </c>
      <c r="R311" s="35" t="s">
        <v>287</v>
      </c>
      <c r="S311" s="35" t="s">
        <v>526</v>
      </c>
      <c r="T311" s="35" t="s">
        <v>4280</v>
      </c>
      <c r="U311" s="332" t="s">
        <v>40</v>
      </c>
      <c r="V311" s="167" t="s">
        <v>384</v>
      </c>
      <c r="W311" s="35" t="s">
        <v>4281</v>
      </c>
      <c r="X311" s="55">
        <v>0</v>
      </c>
      <c r="Y311" s="55">
        <v>0</v>
      </c>
      <c r="Z311" s="168"/>
      <c r="AA311" s="168"/>
      <c r="AB311" s="168"/>
      <c r="AC311" s="168"/>
    </row>
    <row r="312" spans="1:34" ht="15" customHeight="1" x14ac:dyDescent="0.2">
      <c r="A312" s="257">
        <v>115</v>
      </c>
      <c r="B312" s="257">
        <v>115</v>
      </c>
      <c r="C312" s="258" t="s">
        <v>588</v>
      </c>
      <c r="D312" s="257">
        <v>10058</v>
      </c>
      <c r="E312" s="258" t="s">
        <v>589</v>
      </c>
      <c r="F312" s="25">
        <v>2016</v>
      </c>
      <c r="G312" s="232">
        <v>42482.868750000001</v>
      </c>
      <c r="H312" s="233">
        <v>42482.868750000001</v>
      </c>
      <c r="I312" s="412" t="s">
        <v>36</v>
      </c>
      <c r="J312" s="412" t="s">
        <v>36</v>
      </c>
      <c r="K312" s="412"/>
      <c r="L312" s="235">
        <f>N312-G312</f>
        <v>4.8611111124046147E-3</v>
      </c>
      <c r="M312" s="236">
        <v>7</v>
      </c>
      <c r="N312" s="232">
        <v>42482.873611111114</v>
      </c>
      <c r="O312" s="233">
        <v>42482.873611111114</v>
      </c>
      <c r="P312" s="237" t="s">
        <v>37</v>
      </c>
      <c r="Q312" s="238" t="s">
        <v>222</v>
      </c>
      <c r="R312" s="238" t="s">
        <v>223</v>
      </c>
      <c r="S312" s="35" t="s">
        <v>526</v>
      </c>
      <c r="T312" s="35" t="s">
        <v>5938</v>
      </c>
      <c r="U312" s="282" t="s">
        <v>40</v>
      </c>
      <c r="V312" s="240" t="s">
        <v>384</v>
      </c>
      <c r="W312" s="35" t="s">
        <v>5939</v>
      </c>
      <c r="X312" s="55">
        <v>0</v>
      </c>
      <c r="Y312" s="55">
        <v>0</v>
      </c>
      <c r="Z312" s="55">
        <v>0</v>
      </c>
      <c r="AA312" s="168"/>
      <c r="AB312" s="168"/>
      <c r="AC312" s="168"/>
    </row>
    <row r="313" spans="1:34" ht="15" customHeight="1" x14ac:dyDescent="0.2">
      <c r="A313" s="257">
        <v>115</v>
      </c>
      <c r="B313" s="257">
        <v>115</v>
      </c>
      <c r="C313" s="258" t="s">
        <v>588</v>
      </c>
      <c r="D313" s="257">
        <v>10058</v>
      </c>
      <c r="E313" s="258" t="s">
        <v>589</v>
      </c>
      <c r="F313" s="25">
        <v>2016</v>
      </c>
      <c r="G313" s="284">
        <v>42526.665972222225</v>
      </c>
      <c r="H313" s="234">
        <v>42526.665972222225</v>
      </c>
      <c r="I313" s="412" t="s">
        <v>36</v>
      </c>
      <c r="J313" s="412" t="s">
        <v>36</v>
      </c>
      <c r="K313" s="412"/>
      <c r="L313" s="235">
        <f>N313-G313</f>
        <v>6.9444443943211809E-4</v>
      </c>
      <c r="M313" s="236">
        <v>1</v>
      </c>
      <c r="N313" s="284">
        <v>42526.666666666664</v>
      </c>
      <c r="O313" s="234">
        <v>42526.666666666664</v>
      </c>
      <c r="P313" s="237" t="s">
        <v>37</v>
      </c>
      <c r="Q313" s="238" t="s">
        <v>213</v>
      </c>
      <c r="R313" s="238" t="s">
        <v>287</v>
      </c>
      <c r="S313" s="35" t="s">
        <v>40</v>
      </c>
      <c r="T313" s="35" t="s">
        <v>6172</v>
      </c>
      <c r="U313" s="282" t="s">
        <v>40</v>
      </c>
      <c r="V313" s="240" t="s">
        <v>384</v>
      </c>
      <c r="W313" s="35" t="s">
        <v>6173</v>
      </c>
      <c r="X313" s="177">
        <v>0</v>
      </c>
      <c r="Y313" s="177">
        <v>0</v>
      </c>
      <c r="Z313" s="55">
        <v>0</v>
      </c>
      <c r="AA313" s="35"/>
      <c r="AB313" s="35"/>
      <c r="AC313" s="35"/>
    </row>
    <row r="314" spans="1:34" ht="15" customHeight="1" x14ac:dyDescent="0.2">
      <c r="A314" s="257">
        <v>115</v>
      </c>
      <c r="B314" s="257">
        <v>115</v>
      </c>
      <c r="C314" s="258" t="s">
        <v>588</v>
      </c>
      <c r="D314" s="257">
        <v>10058</v>
      </c>
      <c r="E314" s="258" t="s">
        <v>589</v>
      </c>
      <c r="F314" s="25">
        <v>2016</v>
      </c>
      <c r="G314" s="284">
        <v>42558.336805555555</v>
      </c>
      <c r="H314" s="234">
        <v>42558.336805555555</v>
      </c>
      <c r="I314" s="412" t="s">
        <v>36</v>
      </c>
      <c r="J314" s="412" t="s">
        <v>36</v>
      </c>
      <c r="K314" s="412"/>
      <c r="L314" s="235">
        <f>N314-G314</f>
        <v>2.8472222220443655E-2</v>
      </c>
      <c r="M314" s="236">
        <v>41</v>
      </c>
      <c r="N314" s="284">
        <v>42558.365277777775</v>
      </c>
      <c r="O314" s="234">
        <v>42558.365277777775</v>
      </c>
      <c r="P314" s="248" t="s">
        <v>242</v>
      </c>
      <c r="Q314" s="238" t="s">
        <v>43</v>
      </c>
      <c r="R314" s="238" t="s">
        <v>266</v>
      </c>
      <c r="S314" s="277" t="s">
        <v>54</v>
      </c>
      <c r="T314" s="35" t="s">
        <v>6344</v>
      </c>
      <c r="U314" s="282" t="s">
        <v>40</v>
      </c>
      <c r="V314" s="240" t="s">
        <v>384</v>
      </c>
      <c r="W314" s="35" t="s">
        <v>6345</v>
      </c>
      <c r="X314" s="177">
        <v>0</v>
      </c>
      <c r="Y314" s="177">
        <v>0</v>
      </c>
      <c r="Z314" s="55">
        <v>0</v>
      </c>
      <c r="AA314" s="168"/>
      <c r="AB314" s="168"/>
      <c r="AC314" s="168"/>
    </row>
    <row r="315" spans="1:34" ht="15" customHeight="1" x14ac:dyDescent="0.2">
      <c r="A315" s="257">
        <v>115</v>
      </c>
      <c r="B315" s="257">
        <v>115</v>
      </c>
      <c r="C315" s="258" t="s">
        <v>588</v>
      </c>
      <c r="D315" s="257">
        <v>10058</v>
      </c>
      <c r="E315" s="258" t="s">
        <v>589</v>
      </c>
      <c r="F315" s="25">
        <v>2016</v>
      </c>
      <c r="G315" s="284">
        <v>42558.570138888892</v>
      </c>
      <c r="H315" s="234">
        <v>42558.570138888892</v>
      </c>
      <c r="I315" s="412" t="s">
        <v>36</v>
      </c>
      <c r="J315" s="412" t="s">
        <v>36</v>
      </c>
      <c r="K315" s="412"/>
      <c r="L315" s="235">
        <f>N315-G315</f>
        <v>2.7777777773735579E-2</v>
      </c>
      <c r="M315" s="236">
        <v>40</v>
      </c>
      <c r="N315" s="284">
        <v>42558.597916666666</v>
      </c>
      <c r="O315" s="234">
        <v>42558.597916666666</v>
      </c>
      <c r="P315" s="248" t="s">
        <v>242</v>
      </c>
      <c r="Q315" s="238" t="s">
        <v>43</v>
      </c>
      <c r="R315" s="238" t="s">
        <v>266</v>
      </c>
      <c r="S315" s="277" t="s">
        <v>54</v>
      </c>
      <c r="T315" s="35" t="s">
        <v>6346</v>
      </c>
      <c r="U315" s="282" t="s">
        <v>40</v>
      </c>
      <c r="V315" s="240" t="s">
        <v>384</v>
      </c>
      <c r="W315" s="35" t="s">
        <v>6347</v>
      </c>
      <c r="X315" s="177">
        <v>0</v>
      </c>
      <c r="Y315" s="177">
        <v>0</v>
      </c>
      <c r="Z315" s="55">
        <v>0</v>
      </c>
      <c r="AA315" s="168"/>
      <c r="AB315" s="168"/>
      <c r="AC315" s="168"/>
    </row>
    <row r="316" spans="1:34" ht="15" customHeight="1" x14ac:dyDescent="0.2">
      <c r="A316" s="257">
        <v>115</v>
      </c>
      <c r="B316" s="257">
        <v>115</v>
      </c>
      <c r="C316" s="258" t="s">
        <v>588</v>
      </c>
      <c r="D316" s="257">
        <v>10058</v>
      </c>
      <c r="E316" s="258" t="s">
        <v>589</v>
      </c>
      <c r="F316" s="25">
        <v>2016</v>
      </c>
      <c r="G316" s="284">
        <v>42645.819444444445</v>
      </c>
      <c r="H316" s="234">
        <v>42645.819444444445</v>
      </c>
      <c r="I316" s="412" t="s">
        <v>36</v>
      </c>
      <c r="J316" s="412" t="s">
        <v>36</v>
      </c>
      <c r="K316" s="412"/>
      <c r="L316" s="235">
        <f>N316-G316</f>
        <v>3.0555555553291924E-2</v>
      </c>
      <c r="M316" s="236">
        <v>44</v>
      </c>
      <c r="N316" s="284">
        <v>42645.85</v>
      </c>
      <c r="O316" s="234">
        <v>42645.85</v>
      </c>
      <c r="P316" s="237" t="s">
        <v>37</v>
      </c>
      <c r="Q316" s="238" t="s">
        <v>213</v>
      </c>
      <c r="R316" s="238" t="s">
        <v>287</v>
      </c>
      <c r="S316" s="35" t="s">
        <v>101</v>
      </c>
      <c r="T316" s="35" t="s">
        <v>6650</v>
      </c>
      <c r="U316" s="170">
        <v>12539</v>
      </c>
      <c r="V316" s="240" t="s">
        <v>384</v>
      </c>
      <c r="W316" s="35" t="s">
        <v>6651</v>
      </c>
      <c r="X316" s="177">
        <v>2</v>
      </c>
      <c r="Y316" s="55">
        <v>0</v>
      </c>
      <c r="Z316" s="55">
        <v>0</v>
      </c>
      <c r="AA316" s="35"/>
      <c r="AB316" s="35"/>
      <c r="AC316" s="241"/>
    </row>
    <row r="317" spans="1:34" ht="15" customHeight="1" x14ac:dyDescent="0.2">
      <c r="A317" s="257">
        <v>115</v>
      </c>
      <c r="B317" s="257">
        <v>115</v>
      </c>
      <c r="C317" s="258" t="s">
        <v>588</v>
      </c>
      <c r="D317" s="257">
        <v>10058</v>
      </c>
      <c r="E317" s="258" t="s">
        <v>589</v>
      </c>
      <c r="F317" s="25">
        <v>2017</v>
      </c>
      <c r="G317" s="232">
        <v>42990.664583333331</v>
      </c>
      <c r="H317" s="233">
        <v>42990.664583333331</v>
      </c>
      <c r="I317" s="412" t="s">
        <v>36</v>
      </c>
      <c r="J317" s="412" t="s">
        <v>36</v>
      </c>
      <c r="K317" s="412"/>
      <c r="L317" s="235">
        <f>N317-G317</f>
        <v>6.944444467080757E-4</v>
      </c>
      <c r="M317" s="236">
        <v>1</v>
      </c>
      <c r="N317" s="232">
        <v>42990.665277777778</v>
      </c>
      <c r="O317" s="233">
        <v>42990.665277777778</v>
      </c>
      <c r="P317" s="328" t="s">
        <v>242</v>
      </c>
      <c r="Q317" s="35" t="s">
        <v>213</v>
      </c>
      <c r="R317" s="35" t="s">
        <v>287</v>
      </c>
      <c r="S317" s="35" t="s">
        <v>526</v>
      </c>
      <c r="T317" s="167" t="s">
        <v>9478</v>
      </c>
      <c r="U317" s="303" t="s">
        <v>40</v>
      </c>
      <c r="V317" s="240" t="s">
        <v>384</v>
      </c>
      <c r="W317" s="167" t="s">
        <v>9479</v>
      </c>
      <c r="X317" s="241">
        <v>0</v>
      </c>
      <c r="Y317" s="241">
        <v>0</v>
      </c>
      <c r="Z317" s="241">
        <v>0</v>
      </c>
      <c r="AA317" s="266"/>
      <c r="AB317" s="266"/>
      <c r="AC317" s="266"/>
      <c r="AD317" s="304">
        <v>5517212</v>
      </c>
      <c r="AE317" s="382" t="s">
        <v>7083</v>
      </c>
      <c r="AF317" s="383" t="s">
        <v>7092</v>
      </c>
      <c r="AG317" s="167" t="s">
        <v>7040</v>
      </c>
      <c r="AH317" s="29" t="s">
        <v>7041</v>
      </c>
    </row>
    <row r="318" spans="1:34" ht="15" customHeight="1" x14ac:dyDescent="0.2">
      <c r="A318" s="257">
        <v>115</v>
      </c>
      <c r="B318" s="257">
        <v>115</v>
      </c>
      <c r="C318" s="258" t="s">
        <v>588</v>
      </c>
      <c r="D318" s="257">
        <v>10058</v>
      </c>
      <c r="E318" s="258" t="s">
        <v>589</v>
      </c>
      <c r="F318" s="25">
        <v>2018</v>
      </c>
      <c r="G318" s="284">
        <v>43307.604166666664</v>
      </c>
      <c r="H318" s="234">
        <v>43307.604166666664</v>
      </c>
      <c r="I318" s="412" t="s">
        <v>36</v>
      </c>
      <c r="J318" s="412" t="s">
        <v>36</v>
      </c>
      <c r="K318" s="412" t="s">
        <v>36</v>
      </c>
      <c r="L318" s="235">
        <f>N318-G318</f>
        <v>0.29027777777810115</v>
      </c>
      <c r="M318" s="236">
        <v>418</v>
      </c>
      <c r="N318" s="284">
        <v>43307.894444444442</v>
      </c>
      <c r="O318" s="234">
        <v>43307.894444444442</v>
      </c>
      <c r="P318" s="237" t="s">
        <v>37</v>
      </c>
      <c r="Q318" s="359" t="s">
        <v>43</v>
      </c>
      <c r="R318" s="35" t="s">
        <v>10204</v>
      </c>
      <c r="S318" s="277" t="s">
        <v>526</v>
      </c>
      <c r="T318" s="167" t="s">
        <v>11623</v>
      </c>
      <c r="U318" s="282" t="s">
        <v>40</v>
      </c>
      <c r="V318" s="240" t="s">
        <v>384</v>
      </c>
      <c r="W318" s="167" t="s">
        <v>11624</v>
      </c>
      <c r="X318" s="255">
        <v>0</v>
      </c>
      <c r="Y318" s="241">
        <v>0</v>
      </c>
      <c r="Z318" s="241">
        <v>0</v>
      </c>
      <c r="AA318" s="266"/>
      <c r="AB318" s="266"/>
      <c r="AC318" s="266"/>
      <c r="AD318" s="241">
        <v>5517212</v>
      </c>
      <c r="AE318" s="461" t="s">
        <v>1270</v>
      </c>
      <c r="AF318" s="462" t="s">
        <v>1270</v>
      </c>
      <c r="AG318" s="277" t="s">
        <v>7066</v>
      </c>
      <c r="AH318" s="277" t="s">
        <v>7067</v>
      </c>
    </row>
    <row r="319" spans="1:34" ht="15" customHeight="1" x14ac:dyDescent="0.2">
      <c r="A319" s="257">
        <v>115</v>
      </c>
      <c r="B319" s="257">
        <v>115</v>
      </c>
      <c r="C319" s="258" t="s">
        <v>588</v>
      </c>
      <c r="D319" s="257">
        <v>10058</v>
      </c>
      <c r="E319" s="258" t="s">
        <v>589</v>
      </c>
      <c r="F319" s="25">
        <v>2018</v>
      </c>
      <c r="G319" s="284">
        <v>43376.570138888892</v>
      </c>
      <c r="H319" s="234">
        <v>43376.570138888892</v>
      </c>
      <c r="I319" s="412" t="s">
        <v>36</v>
      </c>
      <c r="J319" s="412" t="s">
        <v>36</v>
      </c>
      <c r="K319" s="412" t="s">
        <v>36</v>
      </c>
      <c r="L319" s="235">
        <f>N319-G319</f>
        <v>6.9444443943211809E-4</v>
      </c>
      <c r="M319" s="236">
        <v>1</v>
      </c>
      <c r="N319" s="284">
        <v>43376.570833333331</v>
      </c>
      <c r="O319" s="234">
        <v>43376.570833333331</v>
      </c>
      <c r="P319" s="248" t="s">
        <v>242</v>
      </c>
      <c r="Q319" s="162" t="s">
        <v>43</v>
      </c>
      <c r="R319" s="167" t="s">
        <v>10204</v>
      </c>
      <c r="S319" s="163" t="s">
        <v>526</v>
      </c>
      <c r="T319" s="167" t="s">
        <v>12035</v>
      </c>
      <c r="U319" s="416" t="s">
        <v>40</v>
      </c>
      <c r="V319" s="240" t="s">
        <v>384</v>
      </c>
      <c r="W319" s="167" t="s">
        <v>12036</v>
      </c>
      <c r="X319" s="255">
        <v>0</v>
      </c>
      <c r="Y319" s="241">
        <v>0</v>
      </c>
      <c r="Z319" s="241">
        <v>0</v>
      </c>
      <c r="AA319" s="266"/>
      <c r="AB319" s="266"/>
      <c r="AC319" s="266"/>
      <c r="AD319" s="241">
        <v>5517212</v>
      </c>
      <c r="AE319" s="461" t="s">
        <v>7060</v>
      </c>
      <c r="AF319" s="468" t="s">
        <v>12037</v>
      </c>
      <c r="AG319" s="163" t="s">
        <v>7040</v>
      </c>
      <c r="AH319" s="277" t="s">
        <v>7041</v>
      </c>
    </row>
    <row r="320" spans="1:34" ht="15" customHeight="1" x14ac:dyDescent="0.2">
      <c r="A320" s="257">
        <v>115</v>
      </c>
      <c r="B320" s="257">
        <v>115</v>
      </c>
      <c r="C320" s="258" t="s">
        <v>588</v>
      </c>
      <c r="D320" s="257">
        <v>10058</v>
      </c>
      <c r="E320" s="258" t="s">
        <v>589</v>
      </c>
      <c r="F320" s="25">
        <v>2018</v>
      </c>
      <c r="G320" s="284">
        <v>43392.427777777775</v>
      </c>
      <c r="H320" s="234">
        <v>43392.427777777775</v>
      </c>
      <c r="I320" s="412" t="s">
        <v>36</v>
      </c>
      <c r="J320" s="412" t="s">
        <v>36</v>
      </c>
      <c r="K320" s="412" t="s">
        <v>36</v>
      </c>
      <c r="L320" s="235">
        <f>N320-G320</f>
        <v>0.10763888889050577</v>
      </c>
      <c r="M320" s="236">
        <v>155</v>
      </c>
      <c r="N320" s="284">
        <v>43392.535416666666</v>
      </c>
      <c r="O320" s="234">
        <v>43392.535416666666</v>
      </c>
      <c r="P320" s="248" t="s">
        <v>242</v>
      </c>
      <c r="Q320" s="162" t="s">
        <v>43</v>
      </c>
      <c r="R320" s="167" t="s">
        <v>10204</v>
      </c>
      <c r="S320" s="163" t="s">
        <v>88</v>
      </c>
      <c r="T320" s="167" t="s">
        <v>12168</v>
      </c>
      <c r="U320" s="416" t="s">
        <v>40</v>
      </c>
      <c r="V320" s="240" t="s">
        <v>384</v>
      </c>
      <c r="W320" s="167" t="s">
        <v>12169</v>
      </c>
      <c r="X320" s="255">
        <v>0</v>
      </c>
      <c r="Y320" s="241">
        <v>0</v>
      </c>
      <c r="Z320" s="241">
        <v>0</v>
      </c>
      <c r="AA320" s="266"/>
      <c r="AB320" s="266"/>
      <c r="AC320" s="266"/>
      <c r="AD320" s="241">
        <v>5517212</v>
      </c>
      <c r="AE320" s="461" t="s">
        <v>1270</v>
      </c>
      <c r="AF320" s="462" t="s">
        <v>1270</v>
      </c>
      <c r="AG320" s="277" t="s">
        <v>7066</v>
      </c>
      <c r="AH320" s="277" t="s">
        <v>7067</v>
      </c>
    </row>
    <row r="321" spans="1:34" ht="15" customHeight="1" x14ac:dyDescent="0.2">
      <c r="A321" s="523">
        <v>115</v>
      </c>
      <c r="B321" s="523">
        <v>115</v>
      </c>
      <c r="C321" s="524" t="s">
        <v>588</v>
      </c>
      <c r="D321" s="523">
        <v>10058</v>
      </c>
      <c r="E321" s="524" t="s">
        <v>589</v>
      </c>
      <c r="F321" s="25">
        <v>2019</v>
      </c>
      <c r="G321" s="573">
        <v>43522.453472222223</v>
      </c>
      <c r="H321" s="574">
        <v>43522.453472222223</v>
      </c>
      <c r="I321" s="417" t="s">
        <v>7042</v>
      </c>
      <c r="J321" s="572" t="s">
        <v>36</v>
      </c>
      <c r="K321" s="572" t="s">
        <v>36</v>
      </c>
      <c r="L321" s="235">
        <f>N321-G321</f>
        <v>1.5972222223354038E-2</v>
      </c>
      <c r="M321" s="236">
        <v>23</v>
      </c>
      <c r="N321" s="573">
        <v>43522.469444444447</v>
      </c>
      <c r="O321" s="574">
        <v>43522.469444444447</v>
      </c>
      <c r="P321" s="237" t="s">
        <v>37</v>
      </c>
      <c r="Q321" s="162" t="s">
        <v>213</v>
      </c>
      <c r="R321" s="167" t="s">
        <v>10343</v>
      </c>
      <c r="S321" s="238" t="s">
        <v>40</v>
      </c>
      <c r="T321" s="167" t="s">
        <v>13449</v>
      </c>
      <c r="U321" s="459" t="s">
        <v>40</v>
      </c>
      <c r="V321" s="240" t="s">
        <v>384</v>
      </c>
      <c r="W321" s="167" t="s">
        <v>13450</v>
      </c>
      <c r="X321" s="536">
        <v>0</v>
      </c>
      <c r="Y321" s="255">
        <v>0</v>
      </c>
      <c r="Z321" s="255">
        <v>0</v>
      </c>
      <c r="AA321" s="264">
        <f>Y321/AD321</f>
        <v>0</v>
      </c>
      <c r="AB321" s="265">
        <f>Z321/AD321</f>
        <v>0</v>
      </c>
      <c r="AC321" s="255">
        <v>0</v>
      </c>
      <c r="AD321" s="255">
        <v>5548929</v>
      </c>
      <c r="AE321" s="240" t="s">
        <v>1270</v>
      </c>
      <c r="AF321" s="527" t="s">
        <v>1270</v>
      </c>
      <c r="AG321" s="555" t="s">
        <v>7066</v>
      </c>
      <c r="AH321" s="525" t="s">
        <v>12671</v>
      </c>
    </row>
    <row r="322" spans="1:34" ht="15" customHeight="1" x14ac:dyDescent="0.2">
      <c r="A322" s="523">
        <v>115</v>
      </c>
      <c r="B322" s="523">
        <v>115</v>
      </c>
      <c r="C322" s="524" t="s">
        <v>588</v>
      </c>
      <c r="D322" s="523">
        <v>10058</v>
      </c>
      <c r="E322" s="524" t="s">
        <v>589</v>
      </c>
      <c r="F322" s="25">
        <v>2019</v>
      </c>
      <c r="G322" s="573">
        <v>43589.557638888888</v>
      </c>
      <c r="H322" s="574">
        <v>43589.557638888888</v>
      </c>
      <c r="I322" s="572" t="s">
        <v>36</v>
      </c>
      <c r="J322" s="572" t="s">
        <v>36</v>
      </c>
      <c r="K322" s="572" t="s">
        <v>36</v>
      </c>
      <c r="L322" s="235">
        <f>N322-G322</f>
        <v>3.2416666666686069</v>
      </c>
      <c r="M322" s="236">
        <v>4668</v>
      </c>
      <c r="N322" s="573">
        <v>43592.799305555556</v>
      </c>
      <c r="O322" s="574">
        <v>43592.799305555556</v>
      </c>
      <c r="P322" s="294" t="s">
        <v>173</v>
      </c>
      <c r="Q322" s="162" t="s">
        <v>1285</v>
      </c>
      <c r="R322" s="167" t="s">
        <v>10192</v>
      </c>
      <c r="S322" s="238" t="s">
        <v>68</v>
      </c>
      <c r="T322" s="167" t="s">
        <v>13951</v>
      </c>
      <c r="U322" s="459" t="s">
        <v>40</v>
      </c>
      <c r="V322" s="49" t="s">
        <v>384</v>
      </c>
      <c r="W322" s="163" t="s">
        <v>13952</v>
      </c>
      <c r="X322" s="536">
        <v>0</v>
      </c>
      <c r="Y322" s="255">
        <v>0</v>
      </c>
      <c r="Z322" s="255">
        <v>0</v>
      </c>
      <c r="AA322" s="264">
        <f>Y322/AD322</f>
        <v>0</v>
      </c>
      <c r="AB322" s="265">
        <f>Z322/AD322</f>
        <v>0</v>
      </c>
      <c r="AC322" s="255">
        <v>0</v>
      </c>
      <c r="AD322" s="255">
        <v>5548929</v>
      </c>
      <c r="AE322" s="240" t="s">
        <v>1270</v>
      </c>
      <c r="AF322" s="527" t="s">
        <v>1270</v>
      </c>
      <c r="AG322" s="555" t="s">
        <v>7066</v>
      </c>
      <c r="AH322" s="525" t="s">
        <v>12671</v>
      </c>
    </row>
    <row r="323" spans="1:34" ht="15" customHeight="1" x14ac:dyDescent="0.2">
      <c r="A323" s="257">
        <v>115</v>
      </c>
      <c r="B323" s="257">
        <v>115</v>
      </c>
      <c r="C323" s="258" t="s">
        <v>1363</v>
      </c>
      <c r="D323" s="257">
        <v>10059</v>
      </c>
      <c r="E323" s="258" t="s">
        <v>1364</v>
      </c>
      <c r="F323" s="25">
        <v>2018</v>
      </c>
      <c r="G323" s="232">
        <v>43188.550694444442</v>
      </c>
      <c r="H323" s="233">
        <v>43188.550694444442</v>
      </c>
      <c r="I323" s="412" t="s">
        <v>36</v>
      </c>
      <c r="J323" s="412" t="s">
        <v>36</v>
      </c>
      <c r="K323" s="412" t="s">
        <v>36</v>
      </c>
      <c r="L323" s="235">
        <f>N323-G323</f>
        <v>5.4166666668606922E-2</v>
      </c>
      <c r="M323" s="236">
        <v>78</v>
      </c>
      <c r="N323" s="232">
        <v>43188.604861111111</v>
      </c>
      <c r="O323" s="233">
        <v>43188.604861111111</v>
      </c>
      <c r="P323" s="237" t="s">
        <v>37</v>
      </c>
      <c r="Q323" s="359" t="s">
        <v>1246</v>
      </c>
      <c r="R323" s="35" t="s">
        <v>10509</v>
      </c>
      <c r="S323" s="277" t="s">
        <v>80</v>
      </c>
      <c r="T323" s="240" t="s">
        <v>10821</v>
      </c>
      <c r="U323" s="110">
        <v>114456086</v>
      </c>
      <c r="V323" s="240" t="s">
        <v>190</v>
      </c>
      <c r="W323" s="240" t="s">
        <v>10822</v>
      </c>
      <c r="X323" s="255">
        <v>4637</v>
      </c>
      <c r="Y323" s="255">
        <v>4637</v>
      </c>
      <c r="Z323" s="255">
        <v>146123</v>
      </c>
      <c r="AA323" s="259">
        <f>Y323/AD323</f>
        <v>8.4046072545336309E-4</v>
      </c>
      <c r="AB323" s="260">
        <f>Z323/AD323</f>
        <v>2.6484934782277716E-2</v>
      </c>
      <c r="AC323" s="241">
        <f>Z323/Y323</f>
        <v>31.512400258788009</v>
      </c>
      <c r="AD323" s="241">
        <v>5517212</v>
      </c>
      <c r="AE323" s="461" t="s">
        <v>7060</v>
      </c>
      <c r="AF323" s="462" t="s">
        <v>10823</v>
      </c>
      <c r="AG323" s="277" t="s">
        <v>7040</v>
      </c>
      <c r="AH323" s="277" t="s">
        <v>7173</v>
      </c>
    </row>
    <row r="324" spans="1:34" ht="15" customHeight="1" x14ac:dyDescent="0.2">
      <c r="A324" s="175">
        <v>115</v>
      </c>
      <c r="B324" s="175">
        <v>115</v>
      </c>
      <c r="C324" s="24" t="s">
        <v>1179</v>
      </c>
      <c r="D324" s="175">
        <v>10061</v>
      </c>
      <c r="E324" s="24" t="s">
        <v>1180</v>
      </c>
      <c r="F324" s="25">
        <v>2015</v>
      </c>
      <c r="G324" s="156">
        <v>42217.790972222225</v>
      </c>
      <c r="H324" s="157">
        <v>42217.790972222225</v>
      </c>
      <c r="I324" s="620" t="s">
        <v>36</v>
      </c>
      <c r="J324" s="620" t="s">
        <v>36</v>
      </c>
      <c r="K324" s="620"/>
      <c r="L324" s="159">
        <f>N324-G324</f>
        <v>5.0090277777781012</v>
      </c>
      <c r="M324" s="160">
        <v>7213</v>
      </c>
      <c r="N324" s="156">
        <v>42222.8</v>
      </c>
      <c r="O324" s="157">
        <v>42222.8</v>
      </c>
      <c r="P324" s="161" t="s">
        <v>37</v>
      </c>
      <c r="Q324" s="35" t="s">
        <v>382</v>
      </c>
      <c r="R324" s="35" t="s">
        <v>383</v>
      </c>
      <c r="S324" s="35" t="s">
        <v>526</v>
      </c>
      <c r="T324" s="35" t="s">
        <v>4505</v>
      </c>
      <c r="U324" s="459" t="s">
        <v>40</v>
      </c>
      <c r="V324" s="167" t="s">
        <v>1385</v>
      </c>
      <c r="W324" s="35" t="s">
        <v>4506</v>
      </c>
      <c r="X324" s="55">
        <v>0</v>
      </c>
      <c r="Y324" s="168"/>
      <c r="Z324" s="168"/>
      <c r="AA324" s="168"/>
      <c r="AB324" s="168"/>
      <c r="AC324" s="168"/>
    </row>
    <row r="325" spans="1:34" ht="15" customHeight="1" x14ac:dyDescent="0.2">
      <c r="A325" s="175">
        <v>115</v>
      </c>
      <c r="B325" s="175">
        <v>115</v>
      </c>
      <c r="C325" s="24" t="s">
        <v>1179</v>
      </c>
      <c r="D325" s="175">
        <v>10061</v>
      </c>
      <c r="E325" s="24" t="s">
        <v>1180</v>
      </c>
      <c r="F325" s="25">
        <v>2015</v>
      </c>
      <c r="G325" s="156">
        <v>42223.784722222219</v>
      </c>
      <c r="H325" s="157">
        <v>42223.784722222219</v>
      </c>
      <c r="I325" s="620" t="s">
        <v>36</v>
      </c>
      <c r="J325" s="620" t="s">
        <v>36</v>
      </c>
      <c r="K325" s="620"/>
      <c r="L325" s="159">
        <f>N325-G325</f>
        <v>0.79166666667151731</v>
      </c>
      <c r="M325" s="160">
        <v>1140</v>
      </c>
      <c r="N325" s="156">
        <v>42224.576388888891</v>
      </c>
      <c r="O325" s="157">
        <v>42224.576388888891</v>
      </c>
      <c r="P325" s="161" t="s">
        <v>37</v>
      </c>
      <c r="Q325" s="35" t="s">
        <v>382</v>
      </c>
      <c r="R325" s="35" t="s">
        <v>383</v>
      </c>
      <c r="S325" s="35" t="s">
        <v>101</v>
      </c>
      <c r="T325" s="35" t="s">
        <v>4568</v>
      </c>
      <c r="U325" s="459" t="s">
        <v>40</v>
      </c>
      <c r="V325" s="167" t="s">
        <v>1385</v>
      </c>
      <c r="W325" s="35" t="s">
        <v>4569</v>
      </c>
      <c r="X325" s="188"/>
      <c r="Y325" s="168"/>
      <c r="Z325" s="168"/>
      <c r="AA325" s="168"/>
      <c r="AB325" s="168"/>
      <c r="AC325" s="168"/>
    </row>
    <row r="326" spans="1:34" ht="15" customHeight="1" x14ac:dyDescent="0.2">
      <c r="A326" s="187">
        <v>115</v>
      </c>
      <c r="B326" s="187">
        <v>115</v>
      </c>
      <c r="C326" s="43" t="s">
        <v>1179</v>
      </c>
      <c r="D326" s="187">
        <v>10061</v>
      </c>
      <c r="E326" s="43" t="s">
        <v>1180</v>
      </c>
      <c r="F326" s="25">
        <v>2015</v>
      </c>
      <c r="G326" s="179">
        <v>42260.25</v>
      </c>
      <c r="H326" s="158">
        <v>42260.25</v>
      </c>
      <c r="I326" s="620" t="s">
        <v>36</v>
      </c>
      <c r="J326" s="620" t="s">
        <v>36</v>
      </c>
      <c r="K326" s="620"/>
      <c r="L326" s="159">
        <f>N326-G326</f>
        <v>2.601388888891961</v>
      </c>
      <c r="M326" s="160">
        <v>3746</v>
      </c>
      <c r="N326" s="179">
        <v>42262.851388888892</v>
      </c>
      <c r="O326" s="158">
        <v>42262.851388888892</v>
      </c>
      <c r="P326" s="161" t="s">
        <v>37</v>
      </c>
      <c r="Q326" s="35" t="s">
        <v>382</v>
      </c>
      <c r="R326" s="167" t="s">
        <v>383</v>
      </c>
      <c r="S326" s="167" t="s">
        <v>526</v>
      </c>
      <c r="T326" s="167" t="s">
        <v>4776</v>
      </c>
      <c r="U326" s="459" t="s">
        <v>40</v>
      </c>
      <c r="V326" s="167" t="s">
        <v>1385</v>
      </c>
      <c r="W326" s="167" t="s">
        <v>4777</v>
      </c>
      <c r="X326" s="177">
        <v>8124</v>
      </c>
      <c r="Y326" s="177">
        <v>8124</v>
      </c>
      <c r="Z326" s="177">
        <v>738509</v>
      </c>
      <c r="AA326" s="215">
        <f>Y326/5412924</f>
        <v>1.5008524043566842E-3</v>
      </c>
      <c r="AB326" s="216">
        <f>Z326/5412924</f>
        <v>0.13643439294547641</v>
      </c>
      <c r="AC326" s="177">
        <f>Z326/Y326</f>
        <v>90.904603643525363</v>
      </c>
    </row>
    <row r="327" spans="1:34" ht="15" customHeight="1" x14ac:dyDescent="0.2">
      <c r="A327" s="175">
        <v>115</v>
      </c>
      <c r="B327" s="175">
        <v>115</v>
      </c>
      <c r="C327" s="24" t="s">
        <v>1179</v>
      </c>
      <c r="D327" s="175">
        <v>10061</v>
      </c>
      <c r="E327" s="43" t="s">
        <v>1180</v>
      </c>
      <c r="F327" s="25">
        <v>2015</v>
      </c>
      <c r="G327" s="156">
        <v>42310.590277777781</v>
      </c>
      <c r="H327" s="157">
        <v>42310.590277777781</v>
      </c>
      <c r="I327" s="620" t="s">
        <v>36</v>
      </c>
      <c r="J327" s="620" t="s">
        <v>36</v>
      </c>
      <c r="K327" s="620"/>
      <c r="L327" s="159">
        <f>N327-G327</f>
        <v>2.361111110803904E-2</v>
      </c>
      <c r="M327" s="160">
        <v>34</v>
      </c>
      <c r="N327" s="156">
        <v>42310.613888888889</v>
      </c>
      <c r="O327" s="157">
        <v>42310.613888888889</v>
      </c>
      <c r="P327" s="161" t="s">
        <v>37</v>
      </c>
      <c r="Q327" s="35" t="s">
        <v>213</v>
      </c>
      <c r="R327" s="35" t="s">
        <v>287</v>
      </c>
      <c r="S327" s="35" t="s">
        <v>40</v>
      </c>
      <c r="T327" s="35" t="s">
        <v>5079</v>
      </c>
      <c r="U327" s="459" t="s">
        <v>40</v>
      </c>
      <c r="V327" s="167" t="s">
        <v>1385</v>
      </c>
      <c r="W327" s="35" t="s">
        <v>5080</v>
      </c>
      <c r="X327" s="55">
        <v>9069</v>
      </c>
      <c r="Y327" s="168"/>
      <c r="Z327" s="168"/>
      <c r="AA327" s="168"/>
      <c r="AB327" s="168"/>
      <c r="AC327" s="168"/>
    </row>
    <row r="328" spans="1:34" ht="15" customHeight="1" x14ac:dyDescent="0.2">
      <c r="A328" s="257">
        <v>115</v>
      </c>
      <c r="B328" s="257">
        <v>115</v>
      </c>
      <c r="C328" s="258" t="s">
        <v>1179</v>
      </c>
      <c r="D328" s="257">
        <v>10061</v>
      </c>
      <c r="E328" s="258" t="s">
        <v>1180</v>
      </c>
      <c r="F328" s="25">
        <v>2016</v>
      </c>
      <c r="G328" s="284">
        <v>42591.745138888888</v>
      </c>
      <c r="H328" s="234">
        <v>42591.745138888888</v>
      </c>
      <c r="I328" s="412" t="s">
        <v>36</v>
      </c>
      <c r="J328" s="412" t="s">
        <v>36</v>
      </c>
      <c r="K328" s="412"/>
      <c r="L328" s="235">
        <f>N328-G328</f>
        <v>0.17847222222189885</v>
      </c>
      <c r="M328" s="236">
        <v>257</v>
      </c>
      <c r="N328" s="284">
        <v>42591.923611111109</v>
      </c>
      <c r="O328" s="234">
        <v>42591.923611111109</v>
      </c>
      <c r="P328" s="237" t="s">
        <v>37</v>
      </c>
      <c r="Q328" s="238" t="s">
        <v>382</v>
      </c>
      <c r="R328" s="238" t="s">
        <v>383</v>
      </c>
      <c r="S328" s="35" t="s">
        <v>40</v>
      </c>
      <c r="T328" s="35" t="s">
        <v>6452</v>
      </c>
      <c r="U328" s="282" t="s">
        <v>40</v>
      </c>
      <c r="V328" s="240" t="s">
        <v>1385</v>
      </c>
      <c r="W328" s="35" t="s">
        <v>6453</v>
      </c>
      <c r="X328" s="177">
        <v>9097</v>
      </c>
      <c r="Y328" s="177">
        <v>0</v>
      </c>
      <c r="Z328" s="55">
        <v>0</v>
      </c>
      <c r="AA328" s="35"/>
      <c r="AB328" s="35"/>
      <c r="AC328" s="35"/>
    </row>
    <row r="329" spans="1:34" ht="15" customHeight="1" x14ac:dyDescent="0.2">
      <c r="A329" s="257">
        <v>115</v>
      </c>
      <c r="B329" s="257">
        <v>115</v>
      </c>
      <c r="C329" s="258" t="s">
        <v>1179</v>
      </c>
      <c r="D329" s="257">
        <v>10061</v>
      </c>
      <c r="E329" s="258" t="s">
        <v>1180</v>
      </c>
      <c r="F329" s="25">
        <v>2016</v>
      </c>
      <c r="G329" s="284">
        <v>42596.725694444445</v>
      </c>
      <c r="H329" s="234">
        <v>42596.725694444445</v>
      </c>
      <c r="I329" s="412" t="s">
        <v>36</v>
      </c>
      <c r="J329" s="412" t="s">
        <v>36</v>
      </c>
      <c r="K329" s="412"/>
      <c r="L329" s="235">
        <f>N329-G329</f>
        <v>4.1659722222248092</v>
      </c>
      <c r="M329" s="236">
        <v>5999</v>
      </c>
      <c r="N329" s="284">
        <v>42600.89166666667</v>
      </c>
      <c r="O329" s="234">
        <v>42600.89166666667</v>
      </c>
      <c r="P329" s="294" t="s">
        <v>173</v>
      </c>
      <c r="Q329" s="238" t="s">
        <v>382</v>
      </c>
      <c r="R329" s="238" t="s">
        <v>383</v>
      </c>
      <c r="S329" s="35" t="s">
        <v>68</v>
      </c>
      <c r="T329" s="35" t="s">
        <v>6469</v>
      </c>
      <c r="U329" s="282" t="s">
        <v>40</v>
      </c>
      <c r="V329" s="240" t="s">
        <v>1385</v>
      </c>
      <c r="W329" s="35" t="s">
        <v>6470</v>
      </c>
      <c r="X329" s="177">
        <v>6459</v>
      </c>
      <c r="Y329" s="177">
        <v>6459</v>
      </c>
      <c r="Z329" s="178">
        <v>2086691</v>
      </c>
      <c r="AA329" s="289">
        <v>1.1858711140413638E-3</v>
      </c>
      <c r="AB329" s="290">
        <v>0.38311605214895306</v>
      </c>
      <c r="AC329" s="291">
        <v>323.06719306394177</v>
      </c>
    </row>
    <row r="330" spans="1:34" ht="15" customHeight="1" x14ac:dyDescent="0.2">
      <c r="A330" s="257">
        <v>115</v>
      </c>
      <c r="B330" s="257">
        <v>115</v>
      </c>
      <c r="C330" s="258" t="s">
        <v>1179</v>
      </c>
      <c r="D330" s="257">
        <v>10061</v>
      </c>
      <c r="E330" s="258" t="s">
        <v>1180</v>
      </c>
      <c r="F330" s="25">
        <v>2016</v>
      </c>
      <c r="G330" s="284">
        <v>42628.741666666669</v>
      </c>
      <c r="H330" s="234">
        <v>42628.741666666669</v>
      </c>
      <c r="I330" s="412" t="s">
        <v>36</v>
      </c>
      <c r="J330" s="412" t="s">
        <v>36</v>
      </c>
      <c r="K330" s="412"/>
      <c r="L330" s="235">
        <f>N330-G330</f>
        <v>6.9444443943211809E-4</v>
      </c>
      <c r="M330" s="236">
        <v>1</v>
      </c>
      <c r="N330" s="284">
        <v>42628.742361111108</v>
      </c>
      <c r="O330" s="234">
        <v>42628.742361111108</v>
      </c>
      <c r="P330" s="237" t="s">
        <v>37</v>
      </c>
      <c r="Q330" s="238" t="s">
        <v>145</v>
      </c>
      <c r="R330" s="238" t="s">
        <v>146</v>
      </c>
      <c r="S330" s="35" t="s">
        <v>101</v>
      </c>
      <c r="T330" s="35" t="s">
        <v>6587</v>
      </c>
      <c r="U330" s="170">
        <v>12495</v>
      </c>
      <c r="V330" s="240" t="s">
        <v>1385</v>
      </c>
      <c r="W330" s="35" t="s">
        <v>6588</v>
      </c>
      <c r="X330" s="298">
        <v>8336</v>
      </c>
      <c r="Y330" s="55">
        <v>0</v>
      </c>
      <c r="Z330" s="55">
        <v>0</v>
      </c>
      <c r="AA330" s="35"/>
      <c r="AB330" s="35"/>
      <c r="AC330" s="241"/>
    </row>
    <row r="331" spans="1:34" ht="15" customHeight="1" x14ac:dyDescent="0.2">
      <c r="A331" s="257">
        <v>115</v>
      </c>
      <c r="B331" s="257">
        <v>115</v>
      </c>
      <c r="C331" s="258" t="s">
        <v>1179</v>
      </c>
      <c r="D331" s="257">
        <v>10061</v>
      </c>
      <c r="E331" s="258" t="s">
        <v>1180</v>
      </c>
      <c r="F331" s="25">
        <v>2017</v>
      </c>
      <c r="G331" s="232">
        <v>43043.145138888889</v>
      </c>
      <c r="H331" s="233">
        <v>43043.145138888889</v>
      </c>
      <c r="I331" s="412" t="s">
        <v>36</v>
      </c>
      <c r="J331" s="412" t="s">
        <v>36</v>
      </c>
      <c r="K331" s="412"/>
      <c r="L331" s="235">
        <f>N331-G331</f>
        <v>1.3888888861401938E-3</v>
      </c>
      <c r="M331" s="236">
        <v>2</v>
      </c>
      <c r="N331" s="232">
        <v>43043.146527777775</v>
      </c>
      <c r="O331" s="233">
        <v>43043.146527777775</v>
      </c>
      <c r="P331" s="237" t="s">
        <v>37</v>
      </c>
      <c r="Q331" s="35" t="s">
        <v>43</v>
      </c>
      <c r="R331" s="35" t="s">
        <v>44</v>
      </c>
      <c r="S331" s="35" t="s">
        <v>80</v>
      </c>
      <c r="T331" s="167" t="s">
        <v>9915</v>
      </c>
      <c r="U331" s="332" t="s">
        <v>40</v>
      </c>
      <c r="V331" s="240" t="s">
        <v>384</v>
      </c>
      <c r="W331" s="167" t="s">
        <v>9916</v>
      </c>
      <c r="X331" s="255">
        <v>0</v>
      </c>
      <c r="Y331" s="241">
        <v>0</v>
      </c>
      <c r="Z331" s="241">
        <v>0</v>
      </c>
      <c r="AA331" s="266"/>
      <c r="AB331" s="266"/>
      <c r="AC331" s="266"/>
      <c r="AD331" s="304">
        <v>5517212</v>
      </c>
      <c r="AE331" s="333" t="s">
        <v>1270</v>
      </c>
      <c r="AF331" s="333" t="s">
        <v>1270</v>
      </c>
      <c r="AG331" s="167" t="s">
        <v>7066</v>
      </c>
      <c r="AH331" s="29" t="s">
        <v>7067</v>
      </c>
    </row>
    <row r="332" spans="1:34" ht="15" customHeight="1" x14ac:dyDescent="0.2">
      <c r="A332" s="257">
        <v>115</v>
      </c>
      <c r="B332" s="257">
        <v>115</v>
      </c>
      <c r="C332" s="258" t="s">
        <v>1179</v>
      </c>
      <c r="D332" s="257">
        <v>10061</v>
      </c>
      <c r="E332" s="258" t="s">
        <v>1180</v>
      </c>
      <c r="F332" s="25">
        <v>2018</v>
      </c>
      <c r="G332" s="284">
        <v>43363.490277777775</v>
      </c>
      <c r="H332" s="234">
        <v>43363.490277777775</v>
      </c>
      <c r="I332" s="412" t="s">
        <v>36</v>
      </c>
      <c r="J332" s="412" t="s">
        <v>36</v>
      </c>
      <c r="K332" s="412" t="s">
        <v>36</v>
      </c>
      <c r="L332" s="235">
        <f>N332-G332</f>
        <v>0.15347222222771961</v>
      </c>
      <c r="M332" s="236">
        <v>221</v>
      </c>
      <c r="N332" s="284">
        <v>43363.643750000003</v>
      </c>
      <c r="O332" s="234">
        <v>43363.643750000003</v>
      </c>
      <c r="P332" s="237" t="s">
        <v>37</v>
      </c>
      <c r="Q332" s="162" t="s">
        <v>1285</v>
      </c>
      <c r="R332" s="167" t="s">
        <v>10231</v>
      </c>
      <c r="S332" s="163" t="s">
        <v>101</v>
      </c>
      <c r="T332" s="167" t="s">
        <v>11933</v>
      </c>
      <c r="U332" s="287" t="s">
        <v>40</v>
      </c>
      <c r="V332" s="240" t="s">
        <v>1385</v>
      </c>
      <c r="W332" s="167" t="s">
        <v>11934</v>
      </c>
      <c r="X332" s="255">
        <v>0</v>
      </c>
      <c r="Y332" s="241">
        <v>0</v>
      </c>
      <c r="Z332" s="241">
        <v>0</v>
      </c>
      <c r="AA332" s="266"/>
      <c r="AB332" s="266"/>
      <c r="AC332" s="266"/>
      <c r="AD332" s="241">
        <v>5517212</v>
      </c>
      <c r="AE332" s="461" t="s">
        <v>1270</v>
      </c>
      <c r="AF332" s="462" t="s">
        <v>1270</v>
      </c>
      <c r="AG332" s="277" t="s">
        <v>7066</v>
      </c>
      <c r="AH332" s="277" t="s">
        <v>7067</v>
      </c>
    </row>
    <row r="333" spans="1:34" ht="15" customHeight="1" x14ac:dyDescent="0.2">
      <c r="A333" s="521">
        <v>115</v>
      </c>
      <c r="B333" s="521">
        <v>115</v>
      </c>
      <c r="C333" s="522" t="s">
        <v>1179</v>
      </c>
      <c r="D333" s="521">
        <v>10061</v>
      </c>
      <c r="E333" s="522" t="s">
        <v>1180</v>
      </c>
      <c r="F333" s="25">
        <v>2019</v>
      </c>
      <c r="G333" s="573">
        <v>43615.643055555556</v>
      </c>
      <c r="H333" s="574">
        <v>43615.643055555556</v>
      </c>
      <c r="I333" s="572" t="s">
        <v>36</v>
      </c>
      <c r="J333" s="572" t="s">
        <v>36</v>
      </c>
      <c r="K333" s="572" t="s">
        <v>36</v>
      </c>
      <c r="L333" s="235">
        <f>N333-G333</f>
        <v>4.7916666662786156E-2</v>
      </c>
      <c r="M333" s="236">
        <v>69</v>
      </c>
      <c r="N333" s="573">
        <v>43615.690972222219</v>
      </c>
      <c r="O333" s="574">
        <v>43615.690972222219</v>
      </c>
      <c r="P333" s="237" t="s">
        <v>37</v>
      </c>
      <c r="Q333" s="359" t="s">
        <v>213</v>
      </c>
      <c r="R333" s="35" t="s">
        <v>10774</v>
      </c>
      <c r="S333" s="277" t="s">
        <v>54</v>
      </c>
      <c r="T333" s="167" t="s">
        <v>14233</v>
      </c>
      <c r="U333" s="170">
        <v>117370557</v>
      </c>
      <c r="V333" s="49" t="s">
        <v>1385</v>
      </c>
      <c r="W333" s="167" t="s">
        <v>14234</v>
      </c>
      <c r="X333" s="536">
        <v>9138</v>
      </c>
      <c r="Y333" s="255">
        <v>0</v>
      </c>
      <c r="Z333" s="255">
        <v>0</v>
      </c>
      <c r="AA333" s="264">
        <f>Y333/AD333</f>
        <v>0</v>
      </c>
      <c r="AB333" s="265">
        <f>Z333/AD333</f>
        <v>0</v>
      </c>
      <c r="AC333" s="255">
        <v>0</v>
      </c>
      <c r="AD333" s="255">
        <v>5548929</v>
      </c>
      <c r="AE333" s="240" t="s">
        <v>7063</v>
      </c>
      <c r="AF333" s="527" t="s">
        <v>14235</v>
      </c>
      <c r="AG333" s="49" t="s">
        <v>7040</v>
      </c>
      <c r="AH333" s="525" t="s">
        <v>12286</v>
      </c>
    </row>
    <row r="334" spans="1:34" ht="15" customHeight="1" x14ac:dyDescent="0.2">
      <c r="A334" s="175">
        <v>115</v>
      </c>
      <c r="B334" s="175">
        <v>115</v>
      </c>
      <c r="C334" s="24" t="s">
        <v>1093</v>
      </c>
      <c r="D334" s="175">
        <v>10062</v>
      </c>
      <c r="E334" s="24" t="s">
        <v>1094</v>
      </c>
      <c r="F334" s="25">
        <v>2015</v>
      </c>
      <c r="G334" s="156">
        <v>42223.770833333336</v>
      </c>
      <c r="H334" s="157">
        <v>42223.770833333336</v>
      </c>
      <c r="I334" s="620" t="s">
        <v>36</v>
      </c>
      <c r="J334" s="620" t="s">
        <v>36</v>
      </c>
      <c r="K334" s="620"/>
      <c r="L334" s="159">
        <f>N334-G334</f>
        <v>6.9444443943211809E-4</v>
      </c>
      <c r="M334" s="160">
        <v>1</v>
      </c>
      <c r="N334" s="156">
        <v>42223.771527777775</v>
      </c>
      <c r="O334" s="157">
        <v>42223.771527777775</v>
      </c>
      <c r="P334" s="161" t="s">
        <v>37</v>
      </c>
      <c r="Q334" s="35" t="s">
        <v>382</v>
      </c>
      <c r="R334" s="35" t="s">
        <v>383</v>
      </c>
      <c r="S334" s="35" t="s">
        <v>526</v>
      </c>
      <c r="T334" s="35" t="s">
        <v>4566</v>
      </c>
      <c r="U334" s="332" t="s">
        <v>40</v>
      </c>
      <c r="V334" s="167" t="s">
        <v>1385</v>
      </c>
      <c r="W334" s="35" t="s">
        <v>4567</v>
      </c>
      <c r="X334" s="55">
        <v>0</v>
      </c>
      <c r="Y334" s="168"/>
      <c r="Z334" s="168"/>
      <c r="AA334" s="168"/>
      <c r="AB334" s="168"/>
      <c r="AC334" s="168"/>
    </row>
    <row r="335" spans="1:34" ht="15" customHeight="1" x14ac:dyDescent="0.2">
      <c r="A335" s="175">
        <v>115</v>
      </c>
      <c r="B335" s="175">
        <v>115</v>
      </c>
      <c r="C335" s="24" t="s">
        <v>1093</v>
      </c>
      <c r="D335" s="175">
        <v>10062</v>
      </c>
      <c r="E335" s="24" t="s">
        <v>1094</v>
      </c>
      <c r="F335" s="25">
        <v>2015</v>
      </c>
      <c r="G335" s="156">
        <v>42223.784722222219</v>
      </c>
      <c r="H335" s="157">
        <v>42223.784722222219</v>
      </c>
      <c r="I335" s="620" t="s">
        <v>36</v>
      </c>
      <c r="J335" s="620" t="s">
        <v>36</v>
      </c>
      <c r="K335" s="620"/>
      <c r="L335" s="159">
        <f>N335-G335</f>
        <v>0.78611111111240461</v>
      </c>
      <c r="M335" s="160">
        <v>1132</v>
      </c>
      <c r="N335" s="156">
        <v>42224.570833333331</v>
      </c>
      <c r="O335" s="157">
        <v>42224.570833333331</v>
      </c>
      <c r="P335" s="161" t="s">
        <v>37</v>
      </c>
      <c r="Q335" s="35" t="s">
        <v>382</v>
      </c>
      <c r="R335" s="35" t="s">
        <v>383</v>
      </c>
      <c r="S335" s="35" t="s">
        <v>101</v>
      </c>
      <c r="T335" s="35" t="s">
        <v>4568</v>
      </c>
      <c r="U335" s="287" t="s">
        <v>40</v>
      </c>
      <c r="V335" s="167" t="s">
        <v>1385</v>
      </c>
      <c r="W335" s="35" t="s">
        <v>4570</v>
      </c>
      <c r="X335" s="188"/>
      <c r="Y335" s="168"/>
      <c r="Z335" s="168"/>
      <c r="AA335" s="168"/>
      <c r="AB335" s="168"/>
      <c r="AC335" s="168"/>
    </row>
    <row r="336" spans="1:34" ht="15" customHeight="1" x14ac:dyDescent="0.2">
      <c r="A336" s="187">
        <v>115</v>
      </c>
      <c r="B336" s="187">
        <v>115</v>
      </c>
      <c r="C336" s="43" t="s">
        <v>1093</v>
      </c>
      <c r="D336" s="187">
        <v>10062</v>
      </c>
      <c r="E336" s="43" t="s">
        <v>1094</v>
      </c>
      <c r="F336" s="25">
        <v>2015</v>
      </c>
      <c r="G336" s="179">
        <v>42260.25</v>
      </c>
      <c r="H336" s="158">
        <v>42260.25</v>
      </c>
      <c r="I336" s="620" t="s">
        <v>36</v>
      </c>
      <c r="J336" s="620" t="s">
        <v>36</v>
      </c>
      <c r="K336" s="620"/>
      <c r="L336" s="159">
        <f>N336-G336</f>
        <v>2.6388888888905058</v>
      </c>
      <c r="M336" s="160">
        <v>3800</v>
      </c>
      <c r="N336" s="179">
        <v>42262.888888888891</v>
      </c>
      <c r="O336" s="158">
        <v>42262.888888888891</v>
      </c>
      <c r="P336" s="161" t="s">
        <v>37</v>
      </c>
      <c r="Q336" s="35" t="s">
        <v>382</v>
      </c>
      <c r="R336" s="167" t="s">
        <v>383</v>
      </c>
      <c r="S336" s="167" t="s">
        <v>526</v>
      </c>
      <c r="T336" s="167" t="s">
        <v>4778</v>
      </c>
      <c r="U336" s="287" t="s">
        <v>40</v>
      </c>
      <c r="V336" s="167" t="s">
        <v>1385</v>
      </c>
      <c r="W336" s="167" t="s">
        <v>4779</v>
      </c>
      <c r="X336" s="177">
        <v>0</v>
      </c>
      <c r="Y336" s="184"/>
      <c r="Z336" s="184"/>
      <c r="AA336" s="184"/>
      <c r="AB336" s="184"/>
      <c r="AC336" s="184"/>
    </row>
    <row r="337" spans="1:34" ht="15" customHeight="1" x14ac:dyDescent="0.2">
      <c r="A337" s="175">
        <v>115</v>
      </c>
      <c r="B337" s="175">
        <v>115</v>
      </c>
      <c r="C337" s="24" t="s">
        <v>1093</v>
      </c>
      <c r="D337" s="175">
        <v>10062</v>
      </c>
      <c r="E337" s="43" t="s">
        <v>1094</v>
      </c>
      <c r="F337" s="25">
        <v>2015</v>
      </c>
      <c r="G337" s="156">
        <v>42310.590277777781</v>
      </c>
      <c r="H337" s="157">
        <v>42310.590277777781</v>
      </c>
      <c r="I337" s="620" t="s">
        <v>36</v>
      </c>
      <c r="J337" s="620" t="s">
        <v>36</v>
      </c>
      <c r="K337" s="620"/>
      <c r="L337" s="159">
        <f>N337-G337</f>
        <v>6.9444443943211809E-4</v>
      </c>
      <c r="M337" s="160">
        <v>1</v>
      </c>
      <c r="N337" s="156">
        <v>42310.59097222222</v>
      </c>
      <c r="O337" s="157">
        <v>42310.59097222222</v>
      </c>
      <c r="P337" s="161" t="s">
        <v>37</v>
      </c>
      <c r="Q337" s="35" t="s">
        <v>213</v>
      </c>
      <c r="R337" s="35" t="s">
        <v>287</v>
      </c>
      <c r="S337" s="35" t="s">
        <v>40</v>
      </c>
      <c r="T337" s="35" t="s">
        <v>5081</v>
      </c>
      <c r="U337" s="287" t="s">
        <v>40</v>
      </c>
      <c r="V337" s="167" t="s">
        <v>1385</v>
      </c>
      <c r="W337" s="35" t="s">
        <v>5082</v>
      </c>
      <c r="X337" s="55">
        <v>0</v>
      </c>
      <c r="Y337" s="168"/>
      <c r="Z337" s="168"/>
      <c r="AA337" s="168"/>
      <c r="AB337" s="168"/>
      <c r="AC337" s="168"/>
    </row>
    <row r="338" spans="1:34" ht="15" customHeight="1" x14ac:dyDescent="0.2">
      <c r="A338" s="257">
        <v>115</v>
      </c>
      <c r="B338" s="257">
        <v>115</v>
      </c>
      <c r="C338" s="258" t="s">
        <v>1093</v>
      </c>
      <c r="D338" s="257">
        <v>10062</v>
      </c>
      <c r="E338" s="258" t="s">
        <v>1094</v>
      </c>
      <c r="F338" s="25">
        <v>2016</v>
      </c>
      <c r="G338" s="284">
        <v>42542.895138888889</v>
      </c>
      <c r="H338" s="234">
        <v>42542.895138888889</v>
      </c>
      <c r="I338" s="412" t="s">
        <v>36</v>
      </c>
      <c r="J338" s="412" t="s">
        <v>36</v>
      </c>
      <c r="K338" s="412"/>
      <c r="L338" s="235">
        <f>N338-G338</f>
        <v>0.89791666666860692</v>
      </c>
      <c r="M338" s="236">
        <v>1293</v>
      </c>
      <c r="N338" s="284">
        <v>42543.793055555558</v>
      </c>
      <c r="O338" s="234">
        <v>42543.293055555558</v>
      </c>
      <c r="P338" s="237" t="s">
        <v>37</v>
      </c>
      <c r="Q338" s="35" t="s">
        <v>38</v>
      </c>
      <c r="R338" s="35" t="s">
        <v>352</v>
      </c>
      <c r="S338" s="35" t="s">
        <v>40</v>
      </c>
      <c r="T338" s="35" t="s">
        <v>6269</v>
      </c>
      <c r="U338" s="88">
        <v>12273</v>
      </c>
      <c r="V338" s="240" t="s">
        <v>1385</v>
      </c>
      <c r="W338" s="35" t="s">
        <v>6271</v>
      </c>
      <c r="X338" s="177">
        <v>5632</v>
      </c>
      <c r="Y338" s="177">
        <v>0</v>
      </c>
      <c r="Z338" s="55">
        <v>0</v>
      </c>
      <c r="AA338" s="35"/>
      <c r="AB338" s="35"/>
      <c r="AC338" s="35"/>
    </row>
    <row r="339" spans="1:34" ht="15" customHeight="1" x14ac:dyDescent="0.2">
      <c r="A339" s="257">
        <v>115</v>
      </c>
      <c r="B339" s="257">
        <v>115</v>
      </c>
      <c r="C339" s="258" t="s">
        <v>1093</v>
      </c>
      <c r="D339" s="257">
        <v>10062</v>
      </c>
      <c r="E339" s="258" t="s">
        <v>1094</v>
      </c>
      <c r="F339" s="25">
        <v>2016</v>
      </c>
      <c r="G339" s="284">
        <v>42591.74722222222</v>
      </c>
      <c r="H339" s="234">
        <v>42591.74722222222</v>
      </c>
      <c r="I339" s="412" t="s">
        <v>36</v>
      </c>
      <c r="J339" s="412" t="s">
        <v>36</v>
      </c>
      <c r="K339" s="412"/>
      <c r="L339" s="235">
        <f>N339-G339</f>
        <v>6.944444467080757E-4</v>
      </c>
      <c r="M339" s="236">
        <v>1</v>
      </c>
      <c r="N339" s="284">
        <v>42591.747916666667</v>
      </c>
      <c r="O339" s="234">
        <v>42591.747916666667</v>
      </c>
      <c r="P339" s="237" t="s">
        <v>37</v>
      </c>
      <c r="Q339" s="238" t="s">
        <v>382</v>
      </c>
      <c r="R339" s="238" t="s">
        <v>383</v>
      </c>
      <c r="S339" s="35" t="s">
        <v>40</v>
      </c>
      <c r="T339" s="35" t="s">
        <v>6455</v>
      </c>
      <c r="U339" s="282" t="s">
        <v>40</v>
      </c>
      <c r="V339" s="240" t="s">
        <v>1385</v>
      </c>
      <c r="W339" s="35" t="s">
        <v>6456</v>
      </c>
      <c r="X339" s="177">
        <v>9097</v>
      </c>
      <c r="Y339" s="177">
        <v>0</v>
      </c>
      <c r="Z339" s="55">
        <v>0</v>
      </c>
      <c r="AA339" s="35"/>
      <c r="AB339" s="35"/>
      <c r="AC339" s="35"/>
    </row>
    <row r="340" spans="1:34" ht="15" customHeight="1" x14ac:dyDescent="0.2">
      <c r="A340" s="257">
        <v>115</v>
      </c>
      <c r="B340" s="257">
        <v>115</v>
      </c>
      <c r="C340" s="258" t="s">
        <v>1093</v>
      </c>
      <c r="D340" s="257">
        <v>10062</v>
      </c>
      <c r="E340" s="258" t="s">
        <v>1094</v>
      </c>
      <c r="F340" s="25">
        <v>2016</v>
      </c>
      <c r="G340" s="284">
        <v>42591.772916666669</v>
      </c>
      <c r="H340" s="234">
        <v>42591.772916666669</v>
      </c>
      <c r="I340" s="412" t="s">
        <v>36</v>
      </c>
      <c r="J340" s="412" t="s">
        <v>36</v>
      </c>
      <c r="K340" s="412"/>
      <c r="L340" s="235">
        <f>N340-G340</f>
        <v>0.14374999999563443</v>
      </c>
      <c r="M340" s="236">
        <v>207</v>
      </c>
      <c r="N340" s="284">
        <v>42591.916666666664</v>
      </c>
      <c r="O340" s="234">
        <v>42591.916666666664</v>
      </c>
      <c r="P340" s="237" t="s">
        <v>37</v>
      </c>
      <c r="Q340" s="238" t="s">
        <v>382</v>
      </c>
      <c r="R340" s="238" t="s">
        <v>383</v>
      </c>
      <c r="S340" s="35" t="s">
        <v>40</v>
      </c>
      <c r="T340" s="35" t="s">
        <v>6457</v>
      </c>
      <c r="U340" s="282" t="s">
        <v>40</v>
      </c>
      <c r="V340" s="240" t="s">
        <v>1385</v>
      </c>
      <c r="W340" s="35" t="s">
        <v>6458</v>
      </c>
      <c r="X340" s="177">
        <v>6458</v>
      </c>
      <c r="Y340" s="177">
        <v>6458</v>
      </c>
      <c r="Z340" s="178">
        <v>1336806</v>
      </c>
      <c r="AA340" s="289">
        <v>1.1856875142404596E-3</v>
      </c>
      <c r="AB340" s="290">
        <v>0.24543731544777514</v>
      </c>
      <c r="AC340" s="291">
        <v>207</v>
      </c>
    </row>
    <row r="341" spans="1:34" ht="15" customHeight="1" x14ac:dyDescent="0.2">
      <c r="A341" s="257">
        <v>115</v>
      </c>
      <c r="B341" s="257">
        <v>115</v>
      </c>
      <c r="C341" s="258" t="s">
        <v>1093</v>
      </c>
      <c r="D341" s="257">
        <v>10062</v>
      </c>
      <c r="E341" s="258" t="s">
        <v>1094</v>
      </c>
      <c r="F341" s="25">
        <v>2016</v>
      </c>
      <c r="G341" s="284">
        <v>42596.727777777778</v>
      </c>
      <c r="H341" s="234">
        <v>42596.727777777778</v>
      </c>
      <c r="I341" s="412" t="s">
        <v>36</v>
      </c>
      <c r="J341" s="412" t="s">
        <v>36</v>
      </c>
      <c r="K341" s="412"/>
      <c r="L341" s="235">
        <f>N341-G341</f>
        <v>3.9826388888905058</v>
      </c>
      <c r="M341" s="236">
        <v>5735</v>
      </c>
      <c r="N341" s="284">
        <v>42600.710416666669</v>
      </c>
      <c r="O341" s="234">
        <v>42600.710416666669</v>
      </c>
      <c r="P341" s="294" t="s">
        <v>173</v>
      </c>
      <c r="Q341" s="238" t="s">
        <v>382</v>
      </c>
      <c r="R341" s="238" t="s">
        <v>383</v>
      </c>
      <c r="S341" s="35" t="s">
        <v>68</v>
      </c>
      <c r="T341" s="35" t="s">
        <v>6471</v>
      </c>
      <c r="U341" s="282" t="s">
        <v>40</v>
      </c>
      <c r="V341" s="240" t="s">
        <v>1385</v>
      </c>
      <c r="W341" s="35" t="s">
        <v>6472</v>
      </c>
      <c r="X341" s="177">
        <v>1</v>
      </c>
      <c r="Y341" s="55">
        <v>0</v>
      </c>
      <c r="Z341" s="55">
        <v>0</v>
      </c>
      <c r="AA341" s="35"/>
      <c r="AB341" s="35"/>
      <c r="AC341" s="241"/>
    </row>
    <row r="342" spans="1:34" ht="15" customHeight="1" x14ac:dyDescent="0.2">
      <c r="A342" s="257">
        <v>115</v>
      </c>
      <c r="B342" s="257">
        <v>115</v>
      </c>
      <c r="C342" s="258" t="s">
        <v>1093</v>
      </c>
      <c r="D342" s="257">
        <v>10062</v>
      </c>
      <c r="E342" s="258" t="s">
        <v>1094</v>
      </c>
      <c r="F342" s="25">
        <v>2016</v>
      </c>
      <c r="G342" s="284">
        <v>42605.788888888892</v>
      </c>
      <c r="H342" s="234">
        <v>42605.788888888892</v>
      </c>
      <c r="I342" s="412" t="s">
        <v>36</v>
      </c>
      <c r="J342" s="412" t="s">
        <v>36</v>
      </c>
      <c r="K342" s="412"/>
      <c r="L342" s="235">
        <f>N342-G342</f>
        <v>9.5833333332848269E-2</v>
      </c>
      <c r="M342" s="236">
        <v>138</v>
      </c>
      <c r="N342" s="284">
        <v>42605.884722222225</v>
      </c>
      <c r="O342" s="234">
        <v>42605.884722222225</v>
      </c>
      <c r="P342" s="237" t="s">
        <v>37</v>
      </c>
      <c r="Q342" s="238" t="s">
        <v>38</v>
      </c>
      <c r="R342" s="238" t="s">
        <v>413</v>
      </c>
      <c r="S342" s="35" t="s">
        <v>68</v>
      </c>
      <c r="T342" s="35" t="s">
        <v>6500</v>
      </c>
      <c r="U342" s="282" t="s">
        <v>40</v>
      </c>
      <c r="V342" s="240" t="s">
        <v>1385</v>
      </c>
      <c r="W342" s="35" t="s">
        <v>6501</v>
      </c>
      <c r="X342" s="177">
        <v>0</v>
      </c>
      <c r="Y342" s="55">
        <v>0</v>
      </c>
      <c r="Z342" s="55">
        <v>0</v>
      </c>
      <c r="AA342" s="35"/>
      <c r="AB342" s="35"/>
      <c r="AC342" s="241"/>
    </row>
    <row r="343" spans="1:34" ht="15" customHeight="1" x14ac:dyDescent="0.2">
      <c r="A343" s="257">
        <v>115</v>
      </c>
      <c r="B343" s="257">
        <v>115</v>
      </c>
      <c r="C343" s="258" t="s">
        <v>209</v>
      </c>
      <c r="D343" s="257">
        <v>10064</v>
      </c>
      <c r="E343" s="258" t="s">
        <v>210</v>
      </c>
      <c r="F343" s="25">
        <v>2017</v>
      </c>
      <c r="G343" s="232">
        <v>42831.842361111114</v>
      </c>
      <c r="H343" s="233">
        <v>42831.842361111114</v>
      </c>
      <c r="I343" s="417" t="s">
        <v>7042</v>
      </c>
      <c r="J343" s="412" t="s">
        <v>36</v>
      </c>
      <c r="K343" s="412"/>
      <c r="L343" s="235">
        <f>N343-G343</f>
        <v>6.9444443943211809E-4</v>
      </c>
      <c r="M343" s="236">
        <v>1</v>
      </c>
      <c r="N343" s="232">
        <v>42831.843055555553</v>
      </c>
      <c r="O343" s="233">
        <v>42831.843055555553</v>
      </c>
      <c r="P343" s="237" t="s">
        <v>37</v>
      </c>
      <c r="Q343" s="35" t="s">
        <v>52</v>
      </c>
      <c r="R343" s="35" t="s">
        <v>53</v>
      </c>
      <c r="S343" s="35" t="s">
        <v>54</v>
      </c>
      <c r="T343" s="52" t="s">
        <v>8279</v>
      </c>
      <c r="U343" s="303" t="s">
        <v>40</v>
      </c>
      <c r="V343" s="49" t="s">
        <v>1390</v>
      </c>
      <c r="W343" s="44" t="s">
        <v>8280</v>
      </c>
      <c r="X343" s="241">
        <v>0</v>
      </c>
      <c r="Y343" s="241">
        <v>0</v>
      </c>
      <c r="Z343" s="241">
        <v>0</v>
      </c>
      <c r="AA343" s="168"/>
      <c r="AB343" s="168"/>
      <c r="AC343" s="168"/>
      <c r="AD343" s="304">
        <v>5517212</v>
      </c>
      <c r="AE343" s="305" t="s">
        <v>7063</v>
      </c>
      <c r="AF343" s="305" t="s">
        <v>7597</v>
      </c>
      <c r="AG343" s="35" t="s">
        <v>7040</v>
      </c>
      <c r="AH343" s="52" t="s">
        <v>7041</v>
      </c>
    </row>
    <row r="344" spans="1:34" ht="15" customHeight="1" x14ac:dyDescent="0.2">
      <c r="A344" s="257">
        <v>115</v>
      </c>
      <c r="B344" s="257">
        <v>115</v>
      </c>
      <c r="C344" s="258" t="s">
        <v>209</v>
      </c>
      <c r="D344" s="257">
        <v>10064</v>
      </c>
      <c r="E344" s="258" t="s">
        <v>210</v>
      </c>
      <c r="F344" s="25">
        <v>2017</v>
      </c>
      <c r="G344" s="232">
        <v>42831.881944444445</v>
      </c>
      <c r="H344" s="233">
        <v>42831.881944444445</v>
      </c>
      <c r="I344" s="417" t="s">
        <v>7042</v>
      </c>
      <c r="J344" s="412" t="s">
        <v>36</v>
      </c>
      <c r="K344" s="412"/>
      <c r="L344" s="235">
        <f>N344-G344</f>
        <v>6.944444467080757E-4</v>
      </c>
      <c r="M344" s="236">
        <v>1</v>
      </c>
      <c r="N344" s="232">
        <v>42831.882638888892</v>
      </c>
      <c r="O344" s="233">
        <v>42831.882638888892</v>
      </c>
      <c r="P344" s="237" t="s">
        <v>37</v>
      </c>
      <c r="Q344" s="35" t="s">
        <v>52</v>
      </c>
      <c r="R344" s="35" t="s">
        <v>53</v>
      </c>
      <c r="S344" s="35" t="s">
        <v>54</v>
      </c>
      <c r="T344" s="52" t="s">
        <v>8279</v>
      </c>
      <c r="U344" s="303" t="s">
        <v>40</v>
      </c>
      <c r="V344" s="49" t="s">
        <v>1390</v>
      </c>
      <c r="W344" s="44" t="s">
        <v>8286</v>
      </c>
      <c r="X344" s="241">
        <v>0</v>
      </c>
      <c r="Y344" s="241">
        <v>0</v>
      </c>
      <c r="Z344" s="241">
        <v>0</v>
      </c>
      <c r="AA344" s="168"/>
      <c r="AB344" s="168"/>
      <c r="AC344" s="168"/>
      <c r="AD344" s="304">
        <v>5517212</v>
      </c>
      <c r="AE344" s="305" t="s">
        <v>7063</v>
      </c>
      <c r="AF344" s="305" t="s">
        <v>7597</v>
      </c>
      <c r="AG344" s="35" t="s">
        <v>7040</v>
      </c>
      <c r="AH344" s="52" t="s">
        <v>7041</v>
      </c>
    </row>
    <row r="345" spans="1:34" ht="15" customHeight="1" x14ac:dyDescent="0.2">
      <c r="A345" s="58">
        <v>115</v>
      </c>
      <c r="B345" s="58">
        <v>115</v>
      </c>
      <c r="C345" s="76" t="s">
        <v>1462</v>
      </c>
      <c r="D345" s="23">
        <v>10065</v>
      </c>
      <c r="E345" s="60" t="s">
        <v>1463</v>
      </c>
      <c r="F345" s="25">
        <v>2014</v>
      </c>
      <c r="G345" s="61">
        <v>41650.629861111112</v>
      </c>
      <c r="H345" s="62">
        <v>41650.629861111112</v>
      </c>
      <c r="I345" s="625" t="s">
        <v>36</v>
      </c>
      <c r="J345" s="625" t="s">
        <v>36</v>
      </c>
      <c r="K345" s="625"/>
      <c r="L345" s="64">
        <f>N345-G345</f>
        <v>3.7499999998544808E-2</v>
      </c>
      <c r="M345" s="65">
        <v>54</v>
      </c>
      <c r="N345" s="61">
        <v>41650.667361111111</v>
      </c>
      <c r="O345" s="62">
        <v>41650.667361111111</v>
      </c>
      <c r="P345" s="66" t="s">
        <v>37</v>
      </c>
      <c r="Q345" s="67" t="s">
        <v>38</v>
      </c>
      <c r="R345" s="67" t="s">
        <v>39</v>
      </c>
      <c r="S345" s="68" t="s">
        <v>40</v>
      </c>
      <c r="T345" s="69" t="s">
        <v>1692</v>
      </c>
      <c r="U345" s="77">
        <v>10021</v>
      </c>
      <c r="V345" s="78" t="s">
        <v>1336</v>
      </c>
      <c r="W345" s="69" t="s">
        <v>1693</v>
      </c>
      <c r="X345" s="32">
        <f>13396/2</f>
        <v>6698</v>
      </c>
      <c r="Y345" s="32">
        <f>13396/2</f>
        <v>6698</v>
      </c>
      <c r="Z345" s="32">
        <f>764960/2</f>
        <v>382480</v>
      </c>
      <c r="AA345" s="79">
        <f>Y345/5380759</f>
        <v>1.2448057978437614E-3</v>
      </c>
      <c r="AB345" s="80">
        <f>Z345/5380759</f>
        <v>7.108290856364316E-2</v>
      </c>
      <c r="AC345" s="32">
        <f>Z345/Y345</f>
        <v>57.103613018811586</v>
      </c>
    </row>
    <row r="346" spans="1:34" ht="15" customHeight="1" x14ac:dyDescent="0.2">
      <c r="A346" s="153">
        <v>115</v>
      </c>
      <c r="B346" s="153">
        <v>115</v>
      </c>
      <c r="C346" s="24" t="s">
        <v>1462</v>
      </c>
      <c r="D346" s="175">
        <v>10065</v>
      </c>
      <c r="E346" s="24" t="s">
        <v>1463</v>
      </c>
      <c r="F346" s="25">
        <v>2015</v>
      </c>
      <c r="G346" s="179">
        <v>42041.911111111112</v>
      </c>
      <c r="H346" s="158">
        <v>42041.911111111112</v>
      </c>
      <c r="I346" s="626" t="s">
        <v>313</v>
      </c>
      <c r="J346" s="620" t="s">
        <v>36</v>
      </c>
      <c r="K346" s="620"/>
      <c r="L346" s="159">
        <f>N346-G346</f>
        <v>0.18472222222044365</v>
      </c>
      <c r="M346" s="160">
        <v>266</v>
      </c>
      <c r="N346" s="156">
        <v>42042.095833333333</v>
      </c>
      <c r="O346" s="157">
        <v>42042.095833333333</v>
      </c>
      <c r="P346" s="161" t="s">
        <v>37</v>
      </c>
      <c r="Q346" s="35" t="s">
        <v>1285</v>
      </c>
      <c r="R346" s="35" t="s">
        <v>142</v>
      </c>
      <c r="S346" s="35" t="s">
        <v>107</v>
      </c>
      <c r="T346" s="35" t="s">
        <v>3452</v>
      </c>
      <c r="U346" s="170">
        <v>10916</v>
      </c>
      <c r="V346" s="167" t="s">
        <v>1336</v>
      </c>
      <c r="W346" s="35" t="s">
        <v>3453</v>
      </c>
      <c r="X346" s="55">
        <v>0</v>
      </c>
      <c r="Y346" s="55">
        <v>0</v>
      </c>
      <c r="Z346" s="168"/>
      <c r="AA346" s="168"/>
      <c r="AB346" s="168"/>
      <c r="AC346" s="168"/>
    </row>
    <row r="347" spans="1:34" ht="15" customHeight="1" x14ac:dyDescent="0.2">
      <c r="A347" s="153">
        <v>115</v>
      </c>
      <c r="B347" s="153">
        <v>115</v>
      </c>
      <c r="C347" s="24" t="s">
        <v>1012</v>
      </c>
      <c r="D347" s="175">
        <v>10066</v>
      </c>
      <c r="E347" s="24" t="s">
        <v>1013</v>
      </c>
      <c r="F347" s="25">
        <v>2015</v>
      </c>
      <c r="G347" s="156">
        <v>42047.416666666664</v>
      </c>
      <c r="H347" s="157">
        <v>42047.416666666664</v>
      </c>
      <c r="I347" s="620" t="s">
        <v>36</v>
      </c>
      <c r="J347" s="620" t="s">
        <v>36</v>
      </c>
      <c r="K347" s="620"/>
      <c r="L347" s="159">
        <f>N347-G347</f>
        <v>0.26319444444379769</v>
      </c>
      <c r="M347" s="160">
        <v>379</v>
      </c>
      <c r="N347" s="156">
        <v>42047.679861111108</v>
      </c>
      <c r="O347" s="157">
        <v>42047.679861111108</v>
      </c>
      <c r="P347" s="161" t="s">
        <v>37</v>
      </c>
      <c r="Q347" s="35" t="s">
        <v>155</v>
      </c>
      <c r="R347" s="35" t="s">
        <v>155</v>
      </c>
      <c r="S347" s="35" t="s">
        <v>88</v>
      </c>
      <c r="T347" s="35" t="s">
        <v>3524</v>
      </c>
      <c r="U347" s="282" t="s">
        <v>40</v>
      </c>
      <c r="V347" s="167" t="s">
        <v>1390</v>
      </c>
      <c r="W347" s="35" t="s">
        <v>3525</v>
      </c>
      <c r="X347" s="55">
        <v>0</v>
      </c>
      <c r="Y347" s="55">
        <v>0</v>
      </c>
      <c r="Z347" s="168"/>
      <c r="AA347" s="168"/>
      <c r="AB347" s="168"/>
      <c r="AC347" s="168"/>
    </row>
    <row r="348" spans="1:34" ht="15" customHeight="1" x14ac:dyDescent="0.2">
      <c r="A348" s="175">
        <v>115</v>
      </c>
      <c r="B348" s="175">
        <v>115</v>
      </c>
      <c r="C348" s="24" t="s">
        <v>1012</v>
      </c>
      <c r="D348" s="175">
        <v>10066</v>
      </c>
      <c r="E348" s="43" t="s">
        <v>1013</v>
      </c>
      <c r="F348" s="25">
        <v>2015</v>
      </c>
      <c r="G348" s="156">
        <v>42325.698611111111</v>
      </c>
      <c r="H348" s="157">
        <v>42325.698611111111</v>
      </c>
      <c r="I348" s="620" t="s">
        <v>36</v>
      </c>
      <c r="J348" s="620" t="s">
        <v>36</v>
      </c>
      <c r="K348" s="620"/>
      <c r="L348" s="159">
        <f>N348-G348</f>
        <v>0.80208333333575865</v>
      </c>
      <c r="M348" s="160">
        <v>1155</v>
      </c>
      <c r="N348" s="156">
        <v>42326.500694444447</v>
      </c>
      <c r="O348" s="157">
        <v>42326.500694444447</v>
      </c>
      <c r="P348" s="161" t="s">
        <v>37</v>
      </c>
      <c r="Q348" s="162" t="s">
        <v>52</v>
      </c>
      <c r="R348" s="162" t="s">
        <v>243</v>
      </c>
      <c r="S348" s="35" t="s">
        <v>106</v>
      </c>
      <c r="T348" s="35" t="s">
        <v>5182</v>
      </c>
      <c r="U348" s="282" t="s">
        <v>40</v>
      </c>
      <c r="V348" s="167" t="s">
        <v>1390</v>
      </c>
      <c r="W348" s="35" t="s">
        <v>5183</v>
      </c>
      <c r="X348" s="55">
        <v>0</v>
      </c>
      <c r="Y348" s="168"/>
      <c r="Z348" s="168"/>
      <c r="AA348" s="168"/>
      <c r="AB348" s="168"/>
      <c r="AC348" s="168"/>
    </row>
    <row r="349" spans="1:34" ht="15" customHeight="1" x14ac:dyDescent="0.2">
      <c r="A349" s="257">
        <v>115</v>
      </c>
      <c r="B349" s="257">
        <v>115</v>
      </c>
      <c r="C349" s="258" t="s">
        <v>1012</v>
      </c>
      <c r="D349" s="257">
        <v>10066</v>
      </c>
      <c r="E349" s="258" t="s">
        <v>1013</v>
      </c>
      <c r="F349" s="25">
        <v>2016</v>
      </c>
      <c r="G349" s="284">
        <v>42661.955555555556</v>
      </c>
      <c r="H349" s="234">
        <v>42661.955555555556</v>
      </c>
      <c r="I349" s="412" t="s">
        <v>36</v>
      </c>
      <c r="J349" s="412" t="s">
        <v>36</v>
      </c>
      <c r="K349" s="412"/>
      <c r="L349" s="235">
        <f>N349-G349</f>
        <v>6.944444467080757E-4</v>
      </c>
      <c r="M349" s="236">
        <v>1</v>
      </c>
      <c r="N349" s="284">
        <v>42661.956250000003</v>
      </c>
      <c r="O349" s="234">
        <v>42661.956250000003</v>
      </c>
      <c r="P349" s="237" t="s">
        <v>37</v>
      </c>
      <c r="Q349" s="35" t="s">
        <v>48</v>
      </c>
      <c r="R349" s="35" t="s">
        <v>49</v>
      </c>
      <c r="S349" s="35" t="s">
        <v>40</v>
      </c>
      <c r="T349" s="35" t="s">
        <v>6760</v>
      </c>
      <c r="U349" s="282" t="s">
        <v>40</v>
      </c>
      <c r="V349" s="240" t="s">
        <v>384</v>
      </c>
      <c r="W349" s="35" t="s">
        <v>6761</v>
      </c>
      <c r="X349" s="177">
        <v>0</v>
      </c>
      <c r="Y349" s="55">
        <v>0</v>
      </c>
      <c r="Z349" s="55">
        <v>0</v>
      </c>
      <c r="AA349" s="35"/>
      <c r="AB349" s="35"/>
      <c r="AC349" s="241"/>
    </row>
    <row r="350" spans="1:34" ht="15" customHeight="1" x14ac:dyDescent="0.2">
      <c r="A350" s="257">
        <v>115</v>
      </c>
      <c r="B350" s="257">
        <v>115</v>
      </c>
      <c r="C350" s="258" t="s">
        <v>1012</v>
      </c>
      <c r="D350" s="257">
        <v>10066</v>
      </c>
      <c r="E350" s="258" t="s">
        <v>1013</v>
      </c>
      <c r="F350" s="25">
        <v>2017</v>
      </c>
      <c r="G350" s="232">
        <v>42865.995833333334</v>
      </c>
      <c r="H350" s="233">
        <v>42865.995833333334</v>
      </c>
      <c r="I350" s="412" t="s">
        <v>36</v>
      </c>
      <c r="J350" s="412" t="s">
        <v>36</v>
      </c>
      <c r="K350" s="412"/>
      <c r="L350" s="235">
        <f>N350-G350</f>
        <v>0.26597222222335404</v>
      </c>
      <c r="M350" s="236">
        <v>383</v>
      </c>
      <c r="N350" s="232">
        <v>42866.261805555558</v>
      </c>
      <c r="O350" s="233">
        <v>42866.261805555558</v>
      </c>
      <c r="P350" s="237" t="s">
        <v>37</v>
      </c>
      <c r="Q350" s="35" t="s">
        <v>52</v>
      </c>
      <c r="R350" s="35" t="s">
        <v>142</v>
      </c>
      <c r="S350" s="35" t="s">
        <v>107</v>
      </c>
      <c r="T350" s="52" t="s">
        <v>8542</v>
      </c>
      <c r="U350" s="332" t="s">
        <v>40</v>
      </c>
      <c r="V350" s="240" t="s">
        <v>1390</v>
      </c>
      <c r="W350" s="44" t="s">
        <v>8543</v>
      </c>
      <c r="X350" s="241">
        <v>0</v>
      </c>
      <c r="Y350" s="241">
        <v>0</v>
      </c>
      <c r="Z350" s="241">
        <v>0</v>
      </c>
      <c r="AA350" s="168"/>
      <c r="AB350" s="168"/>
      <c r="AC350" s="168"/>
      <c r="AD350" s="304">
        <v>5517212</v>
      </c>
      <c r="AE350" s="305" t="s">
        <v>1270</v>
      </c>
      <c r="AF350" s="305" t="s">
        <v>1270</v>
      </c>
      <c r="AG350" s="35" t="s">
        <v>7066</v>
      </c>
      <c r="AH350" s="44" t="s">
        <v>7067</v>
      </c>
    </row>
    <row r="351" spans="1:34" ht="15" customHeight="1" x14ac:dyDescent="0.2">
      <c r="A351" s="257">
        <v>115</v>
      </c>
      <c r="B351" s="257">
        <v>115</v>
      </c>
      <c r="C351" s="258" t="s">
        <v>1012</v>
      </c>
      <c r="D351" s="257">
        <v>10066</v>
      </c>
      <c r="E351" s="258" t="s">
        <v>1013</v>
      </c>
      <c r="F351" s="25">
        <v>2017</v>
      </c>
      <c r="G351" s="232">
        <v>42987.098611111112</v>
      </c>
      <c r="H351" s="233">
        <v>42987.098611111112</v>
      </c>
      <c r="I351" s="412" t="s">
        <v>36</v>
      </c>
      <c r="J351" s="412" t="s">
        <v>36</v>
      </c>
      <c r="K351" s="412"/>
      <c r="L351" s="235">
        <f>N351-G351</f>
        <v>0.15833333333284827</v>
      </c>
      <c r="M351" s="236">
        <v>228</v>
      </c>
      <c r="N351" s="232">
        <v>42987.256944444445</v>
      </c>
      <c r="O351" s="233">
        <v>42987.256944444445</v>
      </c>
      <c r="P351" s="237" t="s">
        <v>37</v>
      </c>
      <c r="Q351" s="35" t="s">
        <v>38</v>
      </c>
      <c r="R351" s="35" t="s">
        <v>413</v>
      </c>
      <c r="S351" s="35" t="s">
        <v>54</v>
      </c>
      <c r="T351" s="167" t="s">
        <v>9382</v>
      </c>
      <c r="U351" s="88">
        <v>113761792</v>
      </c>
      <c r="V351" s="240" t="s">
        <v>1390</v>
      </c>
      <c r="W351" s="167" t="s">
        <v>9383</v>
      </c>
      <c r="X351" s="241">
        <v>0</v>
      </c>
      <c r="Y351" s="241">
        <v>0</v>
      </c>
      <c r="Z351" s="241">
        <v>0</v>
      </c>
      <c r="AA351" s="266"/>
      <c r="AB351" s="266"/>
      <c r="AC351" s="266"/>
      <c r="AD351" s="304">
        <v>5517212</v>
      </c>
      <c r="AE351" s="382" t="s">
        <v>7063</v>
      </c>
      <c r="AF351" s="383" t="s">
        <v>9384</v>
      </c>
      <c r="AG351" s="167" t="s">
        <v>7040</v>
      </c>
      <c r="AH351" s="29" t="s">
        <v>7041</v>
      </c>
    </row>
    <row r="352" spans="1:34" ht="15" customHeight="1" x14ac:dyDescent="0.2">
      <c r="A352" s="58">
        <v>115</v>
      </c>
      <c r="B352" s="58">
        <v>115</v>
      </c>
      <c r="C352" s="76" t="s">
        <v>143</v>
      </c>
      <c r="D352" s="23">
        <v>10067</v>
      </c>
      <c r="E352" s="60" t="s">
        <v>144</v>
      </c>
      <c r="F352" s="25">
        <v>2014</v>
      </c>
      <c r="G352" s="61">
        <v>41734.09652777778</v>
      </c>
      <c r="H352" s="62">
        <v>41734.09652777778</v>
      </c>
      <c r="I352" s="625" t="s">
        <v>36</v>
      </c>
      <c r="J352" s="625" t="s">
        <v>36</v>
      </c>
      <c r="K352" s="625"/>
      <c r="L352" s="64">
        <f>N352-G352</f>
        <v>6.9444443943211809E-4</v>
      </c>
      <c r="M352" s="65">
        <v>1</v>
      </c>
      <c r="N352" s="61">
        <v>41734.097222222219</v>
      </c>
      <c r="O352" s="62">
        <v>41734.097222222219</v>
      </c>
      <c r="P352" s="66" t="s">
        <v>37</v>
      </c>
      <c r="Q352" s="69" t="s">
        <v>145</v>
      </c>
      <c r="R352" s="69" t="s">
        <v>696</v>
      </c>
      <c r="S352" s="87" t="s">
        <v>40</v>
      </c>
      <c r="T352" s="69" t="s">
        <v>2059</v>
      </c>
      <c r="U352" s="282" t="s">
        <v>40</v>
      </c>
      <c r="V352" s="78" t="s">
        <v>384</v>
      </c>
      <c r="W352" s="69" t="s">
        <v>2060</v>
      </c>
      <c r="X352" s="32">
        <v>2796</v>
      </c>
      <c r="Y352" s="32">
        <v>0</v>
      </c>
      <c r="Z352" s="83"/>
      <c r="AA352" s="84"/>
      <c r="AB352" s="85"/>
      <c r="AC352" s="83"/>
    </row>
    <row r="353" spans="1:34" ht="15" customHeight="1" x14ac:dyDescent="0.2">
      <c r="A353" s="58">
        <v>115</v>
      </c>
      <c r="B353" s="58">
        <v>115</v>
      </c>
      <c r="C353" s="76" t="s">
        <v>143</v>
      </c>
      <c r="D353" s="23">
        <v>10067</v>
      </c>
      <c r="E353" s="60" t="s">
        <v>144</v>
      </c>
      <c r="F353" s="25">
        <v>2014</v>
      </c>
      <c r="G353" s="61">
        <v>41734.175000000003</v>
      </c>
      <c r="H353" s="62">
        <v>41734.175000000003</v>
      </c>
      <c r="I353" s="625" t="s">
        <v>36</v>
      </c>
      <c r="J353" s="625" t="s">
        <v>36</v>
      </c>
      <c r="K353" s="625"/>
      <c r="L353" s="64">
        <f>N353-G353</f>
        <v>4.0972222217533272E-2</v>
      </c>
      <c r="M353" s="65">
        <v>59</v>
      </c>
      <c r="N353" s="61">
        <v>41734.21597222222</v>
      </c>
      <c r="O353" s="62">
        <v>41734.21597222222</v>
      </c>
      <c r="P353" s="66" t="s">
        <v>37</v>
      </c>
      <c r="Q353" s="69" t="s">
        <v>145</v>
      </c>
      <c r="R353" s="69" t="s">
        <v>696</v>
      </c>
      <c r="S353" s="87" t="s">
        <v>526</v>
      </c>
      <c r="T353" s="69" t="s">
        <v>2061</v>
      </c>
      <c r="U353" s="282" t="s">
        <v>40</v>
      </c>
      <c r="V353" s="78" t="s">
        <v>384</v>
      </c>
      <c r="W353" s="69" t="s">
        <v>2062</v>
      </c>
      <c r="X353" s="32">
        <v>1267</v>
      </c>
      <c r="Y353" s="32">
        <v>1267</v>
      </c>
      <c r="Z353" s="32">
        <v>124056</v>
      </c>
      <c r="AA353" s="79">
        <f>Y353/5380759</f>
        <v>2.3546863927561149E-4</v>
      </c>
      <c r="AB353" s="80">
        <f>Z353/5380759</f>
        <v>2.3055483436444563E-2</v>
      </c>
      <c r="AC353" s="32">
        <f>Z353/Y353</f>
        <v>97.913180741910026</v>
      </c>
    </row>
    <row r="354" spans="1:34" ht="15" customHeight="1" x14ac:dyDescent="0.2">
      <c r="A354" s="58">
        <v>115</v>
      </c>
      <c r="B354" s="58">
        <v>115</v>
      </c>
      <c r="C354" s="76" t="s">
        <v>143</v>
      </c>
      <c r="D354" s="23">
        <v>10067</v>
      </c>
      <c r="E354" s="60" t="s">
        <v>144</v>
      </c>
      <c r="F354" s="25">
        <v>2014</v>
      </c>
      <c r="G354" s="61">
        <v>41862.46875</v>
      </c>
      <c r="H354" s="62">
        <v>41862.46875</v>
      </c>
      <c r="I354" s="625" t="s">
        <v>36</v>
      </c>
      <c r="J354" s="625" t="s">
        <v>36</v>
      </c>
      <c r="K354" s="625"/>
      <c r="L354" s="64">
        <f>N354-G354</f>
        <v>6.944444467080757E-4</v>
      </c>
      <c r="M354" s="65">
        <v>1</v>
      </c>
      <c r="N354" s="61">
        <v>41862.469444444447</v>
      </c>
      <c r="O354" s="62">
        <v>41862.469444444447</v>
      </c>
      <c r="P354" s="66" t="s">
        <v>37</v>
      </c>
      <c r="Q354" s="69" t="s">
        <v>1752</v>
      </c>
      <c r="R354" s="69" t="s">
        <v>287</v>
      </c>
      <c r="S354" s="87" t="s">
        <v>40</v>
      </c>
      <c r="T354" s="69" t="s">
        <v>2587</v>
      </c>
      <c r="U354" s="282" t="s">
        <v>40</v>
      </c>
      <c r="V354" s="87" t="s">
        <v>384</v>
      </c>
      <c r="W354" s="69" t="s">
        <v>2588</v>
      </c>
      <c r="X354" s="32">
        <f>19272/2</f>
        <v>9636</v>
      </c>
      <c r="Y354" s="32">
        <f>9390/2</f>
        <v>4695</v>
      </c>
      <c r="Z354" s="32">
        <f>682870/2</f>
        <v>341435</v>
      </c>
      <c r="AA354" s="112">
        <f>Y354/5380759</f>
        <v>8.7255348176716336E-4</v>
      </c>
      <c r="AB354" s="113">
        <f>Z354/5380759</f>
        <v>6.3454802565957702E-2</v>
      </c>
      <c r="AC354" s="111">
        <f>Z354/Y354</f>
        <v>72.723109691160815</v>
      </c>
    </row>
    <row r="355" spans="1:34" ht="15" customHeight="1" x14ac:dyDescent="0.2">
      <c r="A355" s="153">
        <v>115</v>
      </c>
      <c r="B355" s="153">
        <v>115</v>
      </c>
      <c r="C355" s="24" t="s">
        <v>143</v>
      </c>
      <c r="D355" s="175">
        <v>10067</v>
      </c>
      <c r="E355" s="24" t="s">
        <v>144</v>
      </c>
      <c r="F355" s="25">
        <v>2015</v>
      </c>
      <c r="G355" s="156">
        <v>42032.421527777777</v>
      </c>
      <c r="H355" s="157">
        <v>42032.421527777777</v>
      </c>
      <c r="I355" s="620" t="s">
        <v>36</v>
      </c>
      <c r="J355" s="620" t="s">
        <v>36</v>
      </c>
      <c r="K355" s="620"/>
      <c r="L355" s="159">
        <f>N355-G355</f>
        <v>6.944444467080757E-4</v>
      </c>
      <c r="M355" s="160">
        <v>1</v>
      </c>
      <c r="N355" s="156">
        <v>42032.422222222223</v>
      </c>
      <c r="O355" s="157">
        <v>42032.422222222223</v>
      </c>
      <c r="P355" s="161" t="s">
        <v>37</v>
      </c>
      <c r="Q355" s="168"/>
      <c r="R355" s="168"/>
      <c r="S355" s="168"/>
      <c r="T355" s="35" t="s">
        <v>3363</v>
      </c>
      <c r="U355" s="170">
        <v>10851</v>
      </c>
      <c r="V355" s="167" t="s">
        <v>384</v>
      </c>
      <c r="W355" s="35" t="s">
        <v>3350</v>
      </c>
      <c r="X355" s="55">
        <v>9798</v>
      </c>
      <c r="Y355" s="55">
        <v>0</v>
      </c>
      <c r="Z355" s="168"/>
      <c r="AA355" s="168"/>
      <c r="AB355" s="168"/>
      <c r="AC355" s="168"/>
    </row>
    <row r="356" spans="1:34" ht="15" customHeight="1" x14ac:dyDescent="0.2">
      <c r="A356" s="175">
        <v>115</v>
      </c>
      <c r="B356" s="175">
        <v>115</v>
      </c>
      <c r="C356" s="24" t="s">
        <v>143</v>
      </c>
      <c r="D356" s="175">
        <v>10067</v>
      </c>
      <c r="E356" s="43" t="s">
        <v>144</v>
      </c>
      <c r="F356" s="25">
        <v>2015</v>
      </c>
      <c r="G356" s="156">
        <v>42261.902083333334</v>
      </c>
      <c r="H356" s="157">
        <v>42261.902083333334</v>
      </c>
      <c r="I356" s="620" t="s">
        <v>36</v>
      </c>
      <c r="J356" s="620" t="s">
        <v>36</v>
      </c>
      <c r="K356" s="620"/>
      <c r="L356" s="159">
        <f>N356-G356</f>
        <v>6.944444467080757E-4</v>
      </c>
      <c r="M356" s="160">
        <v>1</v>
      </c>
      <c r="N356" s="156">
        <v>42261.902777777781</v>
      </c>
      <c r="O356" s="157">
        <v>42261.902777777781</v>
      </c>
      <c r="P356" s="161" t="s">
        <v>37</v>
      </c>
      <c r="Q356" s="35" t="s">
        <v>155</v>
      </c>
      <c r="R356" s="35" t="s">
        <v>155</v>
      </c>
      <c r="S356" s="35" t="s">
        <v>40</v>
      </c>
      <c r="T356" s="35" t="s">
        <v>4782</v>
      </c>
      <c r="U356" s="282" t="s">
        <v>40</v>
      </c>
      <c r="V356" s="167" t="s">
        <v>384</v>
      </c>
      <c r="W356" s="35" t="s">
        <v>4783</v>
      </c>
      <c r="X356" s="55">
        <v>2301</v>
      </c>
      <c r="Y356" s="168"/>
      <c r="Z356" s="168"/>
      <c r="AA356" s="168"/>
      <c r="AB356" s="168"/>
      <c r="AC356" s="168"/>
    </row>
    <row r="357" spans="1:34" ht="15" customHeight="1" x14ac:dyDescent="0.2">
      <c r="A357" s="175">
        <v>115</v>
      </c>
      <c r="B357" s="175">
        <v>115</v>
      </c>
      <c r="C357" s="24" t="s">
        <v>143</v>
      </c>
      <c r="D357" s="175">
        <v>10067</v>
      </c>
      <c r="E357" s="43" t="s">
        <v>144</v>
      </c>
      <c r="F357" s="25">
        <v>2015</v>
      </c>
      <c r="G357" s="156">
        <v>42292.590277777781</v>
      </c>
      <c r="H357" s="157">
        <v>42292.590277777781</v>
      </c>
      <c r="I357" s="620" t="s">
        <v>36</v>
      </c>
      <c r="J357" s="620" t="s">
        <v>36</v>
      </c>
      <c r="K357" s="620"/>
      <c r="L357" s="159">
        <f>N357-G357</f>
        <v>10.98263888888323</v>
      </c>
      <c r="M357" s="160">
        <v>15815</v>
      </c>
      <c r="N357" s="156">
        <v>42303.572916666664</v>
      </c>
      <c r="O357" s="157">
        <v>42303.572916666664</v>
      </c>
      <c r="P357" s="180" t="s">
        <v>173</v>
      </c>
      <c r="Q357" s="162" t="s">
        <v>52</v>
      </c>
      <c r="R357" s="162" t="s">
        <v>243</v>
      </c>
      <c r="S357" s="35" t="s">
        <v>106</v>
      </c>
      <c r="T357" s="35" t="s">
        <v>4957</v>
      </c>
      <c r="U357" s="282" t="s">
        <v>40</v>
      </c>
      <c r="V357" s="167" t="s">
        <v>384</v>
      </c>
      <c r="W357" s="35" t="s">
        <v>4958</v>
      </c>
      <c r="X357" s="55">
        <v>1725</v>
      </c>
      <c r="Y357" s="168"/>
      <c r="Z357" s="168"/>
      <c r="AA357" s="168"/>
      <c r="AB357" s="168"/>
      <c r="AC357" s="168"/>
    </row>
    <row r="358" spans="1:34" ht="15" customHeight="1" x14ac:dyDescent="0.2">
      <c r="A358" s="257">
        <v>115</v>
      </c>
      <c r="B358" s="257">
        <v>115</v>
      </c>
      <c r="C358" s="258" t="s">
        <v>143</v>
      </c>
      <c r="D358" s="257">
        <v>10067</v>
      </c>
      <c r="E358" s="258" t="s">
        <v>144</v>
      </c>
      <c r="F358" s="25">
        <v>2016</v>
      </c>
      <c r="G358" s="284">
        <v>42702.372916666667</v>
      </c>
      <c r="H358" s="234">
        <v>42702.372916666667</v>
      </c>
      <c r="I358" s="412" t="s">
        <v>36</v>
      </c>
      <c r="J358" s="412" t="s">
        <v>36</v>
      </c>
      <c r="K358" s="412"/>
      <c r="L358" s="235">
        <f>N358-G358</f>
        <v>0.30972222222044365</v>
      </c>
      <c r="M358" s="236">
        <v>446</v>
      </c>
      <c r="N358" s="284">
        <v>42702.682638888888</v>
      </c>
      <c r="O358" s="234">
        <v>42702.682638888888</v>
      </c>
      <c r="P358" s="237" t="s">
        <v>37</v>
      </c>
      <c r="Q358" s="35" t="s">
        <v>52</v>
      </c>
      <c r="R358" s="35" t="s">
        <v>142</v>
      </c>
      <c r="S358" s="35" t="s">
        <v>107</v>
      </c>
      <c r="T358" s="35" t="s">
        <v>6922</v>
      </c>
      <c r="U358" s="282" t="s">
        <v>40</v>
      </c>
      <c r="V358" s="240" t="s">
        <v>384</v>
      </c>
      <c r="W358" s="35" t="s">
        <v>6923</v>
      </c>
      <c r="X358" s="177">
        <v>0</v>
      </c>
      <c r="Y358" s="55">
        <v>0</v>
      </c>
      <c r="Z358" s="55">
        <v>0</v>
      </c>
      <c r="AA358" s="55"/>
      <c r="AB358" s="55"/>
      <c r="AC358" s="55"/>
    </row>
    <row r="359" spans="1:34" ht="15" customHeight="1" x14ac:dyDescent="0.2">
      <c r="A359" s="257">
        <v>115</v>
      </c>
      <c r="B359" s="257">
        <v>115</v>
      </c>
      <c r="C359" s="258" t="s">
        <v>143</v>
      </c>
      <c r="D359" s="257">
        <v>10067</v>
      </c>
      <c r="E359" s="331" t="s">
        <v>144</v>
      </c>
      <c r="F359" s="25">
        <v>2018</v>
      </c>
      <c r="G359" s="284">
        <v>43161.994444444441</v>
      </c>
      <c r="H359" s="234">
        <v>43161.994444444441</v>
      </c>
      <c r="I359" s="412" t="s">
        <v>36</v>
      </c>
      <c r="J359" s="412" t="s">
        <v>36</v>
      </c>
      <c r="K359" s="412" t="s">
        <v>36</v>
      </c>
      <c r="L359" s="235">
        <f>N359-G359</f>
        <v>6.944444467080757E-4</v>
      </c>
      <c r="M359" s="236">
        <v>1</v>
      </c>
      <c r="N359" s="284">
        <v>43161.995138888888</v>
      </c>
      <c r="O359" s="234">
        <v>43161.995138888888</v>
      </c>
      <c r="P359" s="237" t="s">
        <v>37</v>
      </c>
      <c r="Q359" s="162" t="s">
        <v>48</v>
      </c>
      <c r="R359" s="167" t="s">
        <v>10200</v>
      </c>
      <c r="S359" s="163" t="s">
        <v>40</v>
      </c>
      <c r="T359" s="167" t="s">
        <v>10601</v>
      </c>
      <c r="U359" s="282" t="s">
        <v>40</v>
      </c>
      <c r="V359" s="240" t="s">
        <v>384</v>
      </c>
      <c r="W359" s="167" t="s">
        <v>10602</v>
      </c>
      <c r="X359" s="255">
        <v>0</v>
      </c>
      <c r="Y359" s="241">
        <v>0</v>
      </c>
      <c r="Z359" s="241">
        <v>0</v>
      </c>
      <c r="AA359" s="266"/>
      <c r="AB359" s="266"/>
      <c r="AC359" s="266"/>
      <c r="AD359" s="241">
        <v>5517212</v>
      </c>
      <c r="AE359" s="461" t="s">
        <v>7172</v>
      </c>
      <c r="AF359" s="462" t="s">
        <v>7132</v>
      </c>
      <c r="AG359" s="277" t="s">
        <v>7040</v>
      </c>
      <c r="AH359" s="277" t="s">
        <v>7041</v>
      </c>
    </row>
    <row r="360" spans="1:34" ht="15" customHeight="1" x14ac:dyDescent="0.2">
      <c r="A360" s="257">
        <v>115</v>
      </c>
      <c r="B360" s="257">
        <v>115</v>
      </c>
      <c r="C360" s="258" t="s">
        <v>143</v>
      </c>
      <c r="D360" s="257">
        <v>10067</v>
      </c>
      <c r="E360" s="331" t="s">
        <v>144</v>
      </c>
      <c r="F360" s="25">
        <v>2018</v>
      </c>
      <c r="G360" s="284">
        <v>43161.995138888888</v>
      </c>
      <c r="H360" s="234">
        <v>43161.995138888888</v>
      </c>
      <c r="I360" s="412" t="s">
        <v>36</v>
      </c>
      <c r="J360" s="412" t="s">
        <v>36</v>
      </c>
      <c r="K360" s="412" t="s">
        <v>36</v>
      </c>
      <c r="L360" s="235">
        <f>N360-G360</f>
        <v>6.944444467080757E-4</v>
      </c>
      <c r="M360" s="236">
        <v>1</v>
      </c>
      <c r="N360" s="284">
        <v>43161.995833333334</v>
      </c>
      <c r="O360" s="234">
        <v>43161.995833333334</v>
      </c>
      <c r="P360" s="237" t="s">
        <v>37</v>
      </c>
      <c r="Q360" s="162" t="s">
        <v>48</v>
      </c>
      <c r="R360" s="167" t="s">
        <v>10200</v>
      </c>
      <c r="S360" s="163" t="s">
        <v>40</v>
      </c>
      <c r="T360" s="167" t="s">
        <v>10601</v>
      </c>
      <c r="U360" s="282" t="s">
        <v>40</v>
      </c>
      <c r="V360" s="240" t="s">
        <v>384</v>
      </c>
      <c r="W360" s="167" t="s">
        <v>10602</v>
      </c>
      <c r="X360" s="255">
        <v>0</v>
      </c>
      <c r="Y360" s="241">
        <v>0</v>
      </c>
      <c r="Z360" s="241">
        <v>0</v>
      </c>
      <c r="AA360" s="266"/>
      <c r="AB360" s="266"/>
      <c r="AC360" s="266"/>
      <c r="AD360" s="241">
        <v>5517212</v>
      </c>
      <c r="AE360" s="461" t="s">
        <v>7172</v>
      </c>
      <c r="AF360" s="462" t="s">
        <v>7132</v>
      </c>
      <c r="AG360" s="277" t="s">
        <v>7040</v>
      </c>
      <c r="AH360" s="277" t="s">
        <v>7041</v>
      </c>
    </row>
    <row r="361" spans="1:34" ht="15" customHeight="1" x14ac:dyDescent="0.2">
      <c r="A361" s="521">
        <v>115</v>
      </c>
      <c r="B361" s="521">
        <v>115</v>
      </c>
      <c r="C361" s="522" t="s">
        <v>143</v>
      </c>
      <c r="D361" s="521">
        <v>10067</v>
      </c>
      <c r="E361" s="522" t="s">
        <v>144</v>
      </c>
      <c r="F361" s="25">
        <v>2019</v>
      </c>
      <c r="G361" s="232">
        <v>43501.458333333336</v>
      </c>
      <c r="H361" s="233">
        <v>43501.458333333336</v>
      </c>
      <c r="I361" s="417" t="s">
        <v>7042</v>
      </c>
      <c r="J361" s="412" t="s">
        <v>36</v>
      </c>
      <c r="K361" s="412" t="s">
        <v>36</v>
      </c>
      <c r="L361" s="235">
        <f>N361-G361</f>
        <v>6.9444443943211809E-4</v>
      </c>
      <c r="M361" s="236">
        <v>1</v>
      </c>
      <c r="N361" s="232">
        <v>43501.459027777775</v>
      </c>
      <c r="O361" s="233">
        <v>43501.459027777775</v>
      </c>
      <c r="P361" s="237" t="s">
        <v>37</v>
      </c>
      <c r="Q361" s="162" t="s">
        <v>213</v>
      </c>
      <c r="R361" s="167" t="s">
        <v>10343</v>
      </c>
      <c r="S361" s="238" t="s">
        <v>564</v>
      </c>
      <c r="T361" s="167" t="s">
        <v>13051</v>
      </c>
      <c r="U361" s="416" t="s">
        <v>40</v>
      </c>
      <c r="V361" s="240" t="s">
        <v>384</v>
      </c>
      <c r="W361" s="167" t="s">
        <v>13052</v>
      </c>
      <c r="X361" s="164">
        <v>11059</v>
      </c>
      <c r="Y361" s="241">
        <v>0</v>
      </c>
      <c r="Z361" s="241">
        <v>0</v>
      </c>
      <c r="AA361" s="264">
        <f>Y361/AD361</f>
        <v>0</v>
      </c>
      <c r="AB361" s="265">
        <f>Z361/AD361</f>
        <v>0</v>
      </c>
      <c r="AC361" s="255">
        <v>0</v>
      </c>
      <c r="AD361" s="255">
        <v>5548929</v>
      </c>
      <c r="AE361" s="239" t="s">
        <v>7172</v>
      </c>
      <c r="AF361" s="229" t="s">
        <v>9063</v>
      </c>
      <c r="AG361" s="239" t="s">
        <v>7040</v>
      </c>
      <c r="AH361" s="57" t="s">
        <v>7041</v>
      </c>
    </row>
    <row r="362" spans="1:34" ht="15" customHeight="1" x14ac:dyDescent="0.2">
      <c r="A362" s="521">
        <v>115</v>
      </c>
      <c r="B362" s="521">
        <v>115</v>
      </c>
      <c r="C362" s="522" t="s">
        <v>143</v>
      </c>
      <c r="D362" s="521">
        <v>10067</v>
      </c>
      <c r="E362" s="522" t="s">
        <v>144</v>
      </c>
      <c r="F362" s="25">
        <v>2019</v>
      </c>
      <c r="G362" s="232">
        <v>43507.256249999999</v>
      </c>
      <c r="H362" s="233">
        <v>43507.256249999999</v>
      </c>
      <c r="I362" s="412" t="s">
        <v>36</v>
      </c>
      <c r="J362" s="412" t="s">
        <v>36</v>
      </c>
      <c r="K362" s="412" t="s">
        <v>36</v>
      </c>
      <c r="L362" s="235">
        <f>N362-G362</f>
        <v>1.4805555555576575</v>
      </c>
      <c r="M362" s="236">
        <v>2132</v>
      </c>
      <c r="N362" s="232">
        <v>43508.736805555556</v>
      </c>
      <c r="O362" s="233">
        <v>43508.736805555556</v>
      </c>
      <c r="P362" s="237" t="s">
        <v>37</v>
      </c>
      <c r="Q362" s="162" t="s">
        <v>1285</v>
      </c>
      <c r="R362" s="167" t="s">
        <v>10192</v>
      </c>
      <c r="S362" s="238" t="s">
        <v>68</v>
      </c>
      <c r="T362" s="167" t="s">
        <v>13142</v>
      </c>
      <c r="U362" s="416" t="s">
        <v>40</v>
      </c>
      <c r="V362" s="240" t="s">
        <v>384</v>
      </c>
      <c r="W362" s="167" t="s">
        <v>13143</v>
      </c>
      <c r="X362" s="164">
        <v>0</v>
      </c>
      <c r="Y362" s="241">
        <v>0</v>
      </c>
      <c r="Z362" s="241">
        <v>0</v>
      </c>
      <c r="AA362" s="264">
        <f>Y362/AD362</f>
        <v>0</v>
      </c>
      <c r="AB362" s="265">
        <f>Z362/AD362</f>
        <v>0</v>
      </c>
      <c r="AC362" s="255">
        <v>0</v>
      </c>
      <c r="AD362" s="255">
        <v>5548929</v>
      </c>
      <c r="AE362" s="239" t="s">
        <v>1270</v>
      </c>
      <c r="AF362" s="229" t="s">
        <v>1270</v>
      </c>
      <c r="AG362" s="545" t="s">
        <v>7066</v>
      </c>
      <c r="AH362" s="57" t="s">
        <v>12671</v>
      </c>
    </row>
    <row r="363" spans="1:34" ht="15" customHeight="1" x14ac:dyDescent="0.2">
      <c r="A363" s="58">
        <v>115</v>
      </c>
      <c r="B363" s="58">
        <v>115</v>
      </c>
      <c r="C363" s="76" t="s">
        <v>34</v>
      </c>
      <c r="D363" s="23">
        <v>10068</v>
      </c>
      <c r="E363" s="60" t="s">
        <v>35</v>
      </c>
      <c r="F363" s="25">
        <v>2014</v>
      </c>
      <c r="G363" s="61">
        <v>41734.09652777778</v>
      </c>
      <c r="H363" s="62">
        <v>41734.09652777778</v>
      </c>
      <c r="I363" s="625" t="s">
        <v>36</v>
      </c>
      <c r="J363" s="625" t="s">
        <v>36</v>
      </c>
      <c r="K363" s="625"/>
      <c r="L363" s="64">
        <f>N363-G363</f>
        <v>6.9444443943211809E-4</v>
      </c>
      <c r="M363" s="65">
        <v>1</v>
      </c>
      <c r="N363" s="61">
        <v>41734.097222222219</v>
      </c>
      <c r="O363" s="62">
        <v>41734.097222222219</v>
      </c>
      <c r="P363" s="66" t="s">
        <v>37</v>
      </c>
      <c r="Q363" s="69" t="s">
        <v>145</v>
      </c>
      <c r="R363" s="69" t="s">
        <v>696</v>
      </c>
      <c r="S363" s="87" t="s">
        <v>40</v>
      </c>
      <c r="T363" s="69" t="s">
        <v>2059</v>
      </c>
      <c r="U363" s="416" t="s">
        <v>40</v>
      </c>
      <c r="V363" s="78" t="s">
        <v>384</v>
      </c>
      <c r="W363" s="69" t="s">
        <v>2060</v>
      </c>
      <c r="X363" s="32">
        <v>2796</v>
      </c>
      <c r="Y363" s="32">
        <v>0</v>
      </c>
      <c r="Z363" s="83"/>
      <c r="AA363" s="84"/>
      <c r="AB363" s="85"/>
      <c r="AC363" s="83"/>
    </row>
    <row r="364" spans="1:34" ht="15" customHeight="1" x14ac:dyDescent="0.2">
      <c r="A364" s="58">
        <v>115</v>
      </c>
      <c r="B364" s="58">
        <v>115</v>
      </c>
      <c r="C364" s="76" t="s">
        <v>34</v>
      </c>
      <c r="D364" s="23">
        <v>10068</v>
      </c>
      <c r="E364" s="60" t="s">
        <v>35</v>
      </c>
      <c r="F364" s="25">
        <v>2014</v>
      </c>
      <c r="G364" s="61">
        <v>41734.175000000003</v>
      </c>
      <c r="H364" s="62">
        <v>41734.175000000003</v>
      </c>
      <c r="I364" s="625" t="s">
        <v>36</v>
      </c>
      <c r="J364" s="625" t="s">
        <v>36</v>
      </c>
      <c r="K364" s="625"/>
      <c r="L364" s="64">
        <f>N364-G364</f>
        <v>2.7777777773735579E-2</v>
      </c>
      <c r="M364" s="65">
        <v>40</v>
      </c>
      <c r="N364" s="61">
        <v>41734.202777777777</v>
      </c>
      <c r="O364" s="62">
        <v>41734.202777777777</v>
      </c>
      <c r="P364" s="66" t="s">
        <v>37</v>
      </c>
      <c r="Q364" s="69" t="s">
        <v>145</v>
      </c>
      <c r="R364" s="69" t="s">
        <v>696</v>
      </c>
      <c r="S364" s="87" t="s">
        <v>526</v>
      </c>
      <c r="T364" s="69" t="s">
        <v>2061</v>
      </c>
      <c r="U364" s="416" t="s">
        <v>40</v>
      </c>
      <c r="V364" s="78" t="s">
        <v>384</v>
      </c>
      <c r="W364" s="69" t="s">
        <v>2062</v>
      </c>
      <c r="X364" s="32">
        <v>1267</v>
      </c>
      <c r="Y364" s="32">
        <v>1267</v>
      </c>
      <c r="Z364" s="32">
        <v>124056</v>
      </c>
      <c r="AA364" s="79">
        <f>Y364/5380759</f>
        <v>2.3546863927561149E-4</v>
      </c>
      <c r="AB364" s="80">
        <f>Z364/5380759</f>
        <v>2.3055483436444563E-2</v>
      </c>
      <c r="AC364" s="32">
        <f>Z364/Y364</f>
        <v>97.913180741910026</v>
      </c>
    </row>
    <row r="365" spans="1:34" ht="15" customHeight="1" x14ac:dyDescent="0.2">
      <c r="A365" s="58">
        <v>115</v>
      </c>
      <c r="B365" s="58">
        <v>115</v>
      </c>
      <c r="C365" s="76" t="s">
        <v>34</v>
      </c>
      <c r="D365" s="23">
        <v>10068</v>
      </c>
      <c r="E365" s="60" t="s">
        <v>35</v>
      </c>
      <c r="F365" s="25">
        <v>2014</v>
      </c>
      <c r="G365" s="61">
        <v>41862.46875</v>
      </c>
      <c r="H365" s="62">
        <v>41862.46875</v>
      </c>
      <c r="I365" s="625" t="s">
        <v>36</v>
      </c>
      <c r="J365" s="625" t="s">
        <v>36</v>
      </c>
      <c r="K365" s="625"/>
      <c r="L365" s="64">
        <f>N365-G365</f>
        <v>6.944444467080757E-4</v>
      </c>
      <c r="M365" s="65">
        <v>1</v>
      </c>
      <c r="N365" s="61">
        <v>41862.469444444447</v>
      </c>
      <c r="O365" s="62">
        <v>41862.469444444447</v>
      </c>
      <c r="P365" s="66" t="s">
        <v>37</v>
      </c>
      <c r="Q365" s="69" t="s">
        <v>1752</v>
      </c>
      <c r="R365" s="69" t="s">
        <v>287</v>
      </c>
      <c r="S365" s="87" t="s">
        <v>40</v>
      </c>
      <c r="T365" s="69" t="s">
        <v>2587</v>
      </c>
      <c r="U365" s="416" t="s">
        <v>40</v>
      </c>
      <c r="V365" s="87" t="s">
        <v>384</v>
      </c>
      <c r="W365" s="69" t="s">
        <v>2588</v>
      </c>
      <c r="X365" s="32">
        <f>19272/2</f>
        <v>9636</v>
      </c>
      <c r="Y365" s="32">
        <f>9390/2</f>
        <v>4695</v>
      </c>
      <c r="Z365" s="32">
        <f>682870/2</f>
        <v>341435</v>
      </c>
      <c r="AA365" s="112">
        <f>Y365/5380759</f>
        <v>8.7255348176716336E-4</v>
      </c>
      <c r="AB365" s="113">
        <f>Z365/5380759</f>
        <v>6.3454802565957702E-2</v>
      </c>
      <c r="AC365" s="111">
        <f>Z365/Y365</f>
        <v>72.723109691160815</v>
      </c>
    </row>
    <row r="366" spans="1:34" ht="15" customHeight="1" x14ac:dyDescent="0.2">
      <c r="A366" s="153">
        <v>115</v>
      </c>
      <c r="B366" s="153">
        <v>115</v>
      </c>
      <c r="C366" s="24" t="s">
        <v>34</v>
      </c>
      <c r="D366" s="165">
        <v>10068</v>
      </c>
      <c r="E366" s="24" t="s">
        <v>35</v>
      </c>
      <c r="F366" s="25">
        <v>2015</v>
      </c>
      <c r="G366" s="156">
        <v>42009.330555555556</v>
      </c>
      <c r="H366" s="157">
        <v>42009.330555555556</v>
      </c>
      <c r="I366" s="620" t="s">
        <v>36</v>
      </c>
      <c r="J366" s="620" t="s">
        <v>36</v>
      </c>
      <c r="K366" s="620"/>
      <c r="L366" s="159">
        <f>N366-G366</f>
        <v>0.27638888888759539</v>
      </c>
      <c r="M366" s="160">
        <v>398</v>
      </c>
      <c r="N366" s="156">
        <v>42009.606944444444</v>
      </c>
      <c r="O366" s="157">
        <v>42009.606944444444</v>
      </c>
      <c r="P366" s="161" t="s">
        <v>37</v>
      </c>
      <c r="Q366" s="162" t="s">
        <v>155</v>
      </c>
      <c r="R366" s="162" t="s">
        <v>155</v>
      </c>
      <c r="S366" s="162" t="s">
        <v>106</v>
      </c>
      <c r="T366" s="35" t="s">
        <v>3303</v>
      </c>
      <c r="U366" s="416" t="s">
        <v>40</v>
      </c>
      <c r="V366" s="167" t="s">
        <v>384</v>
      </c>
      <c r="W366" s="167" t="s">
        <v>3304</v>
      </c>
      <c r="X366" s="55">
        <v>0</v>
      </c>
      <c r="Y366" s="55">
        <v>0</v>
      </c>
      <c r="Z366" s="168"/>
      <c r="AA366" s="168"/>
      <c r="AB366" s="168"/>
      <c r="AC366" s="168"/>
    </row>
    <row r="367" spans="1:34" ht="15" customHeight="1" x14ac:dyDescent="0.2">
      <c r="A367" s="175">
        <v>115</v>
      </c>
      <c r="B367" s="175">
        <v>115</v>
      </c>
      <c r="C367" s="24" t="s">
        <v>34</v>
      </c>
      <c r="D367" s="175">
        <v>10068</v>
      </c>
      <c r="E367" s="43" t="s">
        <v>35</v>
      </c>
      <c r="F367" s="25">
        <v>2015</v>
      </c>
      <c r="G367" s="156">
        <v>42261.902083333334</v>
      </c>
      <c r="H367" s="157">
        <v>42261.902083333334</v>
      </c>
      <c r="I367" s="620" t="s">
        <v>36</v>
      </c>
      <c r="J367" s="620" t="s">
        <v>36</v>
      </c>
      <c r="K367" s="620"/>
      <c r="L367" s="159">
        <f>N367-G367</f>
        <v>6.944444467080757E-4</v>
      </c>
      <c r="M367" s="160">
        <v>1</v>
      </c>
      <c r="N367" s="156">
        <v>42261.902777777781</v>
      </c>
      <c r="O367" s="157">
        <v>42261.902777777781</v>
      </c>
      <c r="P367" s="161" t="s">
        <v>37</v>
      </c>
      <c r="Q367" s="35" t="s">
        <v>155</v>
      </c>
      <c r="R367" s="35" t="s">
        <v>155</v>
      </c>
      <c r="S367" s="35" t="s">
        <v>40</v>
      </c>
      <c r="T367" s="35" t="s">
        <v>4782</v>
      </c>
      <c r="U367" s="416" t="s">
        <v>40</v>
      </c>
      <c r="V367" s="167" t="s">
        <v>384</v>
      </c>
      <c r="W367" s="35" t="s">
        <v>4783</v>
      </c>
      <c r="X367" s="55">
        <v>2301</v>
      </c>
      <c r="Y367" s="168"/>
      <c r="Z367" s="168"/>
      <c r="AA367" s="168"/>
      <c r="AB367" s="168"/>
      <c r="AC367" s="168"/>
    </row>
    <row r="368" spans="1:34" ht="15" customHeight="1" x14ac:dyDescent="0.2">
      <c r="A368" s="175">
        <v>115</v>
      </c>
      <c r="B368" s="175">
        <v>115</v>
      </c>
      <c r="C368" s="24" t="s">
        <v>34</v>
      </c>
      <c r="D368" s="175">
        <v>10068</v>
      </c>
      <c r="E368" s="43" t="s">
        <v>35</v>
      </c>
      <c r="F368" s="25">
        <v>2015</v>
      </c>
      <c r="G368" s="156">
        <v>42292.590277777781</v>
      </c>
      <c r="H368" s="157">
        <v>42292.590277777781</v>
      </c>
      <c r="I368" s="620" t="s">
        <v>36</v>
      </c>
      <c r="J368" s="620" t="s">
        <v>36</v>
      </c>
      <c r="K368" s="620"/>
      <c r="L368" s="159">
        <f>N368-G368</f>
        <v>1.7361111109494232E-2</v>
      </c>
      <c r="M368" s="160">
        <v>25</v>
      </c>
      <c r="N368" s="156">
        <v>42292.607638888891</v>
      </c>
      <c r="O368" s="157">
        <v>42292.607638888891</v>
      </c>
      <c r="P368" s="161" t="s">
        <v>37</v>
      </c>
      <c r="Q368" s="162" t="s">
        <v>52</v>
      </c>
      <c r="R368" s="162" t="s">
        <v>243</v>
      </c>
      <c r="S368" s="35" t="s">
        <v>106</v>
      </c>
      <c r="T368" s="35" t="s">
        <v>4957</v>
      </c>
      <c r="U368" s="416" t="s">
        <v>40</v>
      </c>
      <c r="V368" s="167" t="s">
        <v>384</v>
      </c>
      <c r="W368" s="35" t="s">
        <v>4959</v>
      </c>
      <c r="X368" s="55">
        <v>1725</v>
      </c>
      <c r="Y368" s="168"/>
      <c r="Z368" s="168"/>
      <c r="AA368" s="168"/>
      <c r="AB368" s="168"/>
      <c r="AC368" s="168"/>
    </row>
    <row r="369" spans="1:34" ht="15" customHeight="1" x14ac:dyDescent="0.2">
      <c r="A369" s="257">
        <v>115</v>
      </c>
      <c r="B369" s="257">
        <v>115</v>
      </c>
      <c r="C369" s="258" t="s">
        <v>34</v>
      </c>
      <c r="D369" s="257">
        <v>10068</v>
      </c>
      <c r="E369" s="258" t="s">
        <v>35</v>
      </c>
      <c r="F369" s="25">
        <v>2016</v>
      </c>
      <c r="G369" s="284">
        <v>42516.606249999997</v>
      </c>
      <c r="H369" s="234">
        <v>42516.606249999997</v>
      </c>
      <c r="I369" s="412" t="s">
        <v>36</v>
      </c>
      <c r="J369" s="412" t="s">
        <v>36</v>
      </c>
      <c r="K369" s="412"/>
      <c r="L369" s="235">
        <f>N369-G369</f>
        <v>0.54791666667006211</v>
      </c>
      <c r="M369" s="236">
        <v>789</v>
      </c>
      <c r="N369" s="284">
        <v>42517.154166666667</v>
      </c>
      <c r="O369" s="234">
        <v>42517.154166666667</v>
      </c>
      <c r="P369" s="237" t="s">
        <v>37</v>
      </c>
      <c r="Q369" s="238" t="s">
        <v>52</v>
      </c>
      <c r="R369" s="238" t="s">
        <v>5649</v>
      </c>
      <c r="S369" s="35" t="s">
        <v>80</v>
      </c>
      <c r="T369" s="35" t="s">
        <v>6127</v>
      </c>
      <c r="U369" s="282" t="s">
        <v>40</v>
      </c>
      <c r="V369" s="240" t="s">
        <v>384</v>
      </c>
      <c r="W369" s="35" t="s">
        <v>6128</v>
      </c>
      <c r="X369" s="55">
        <v>0</v>
      </c>
      <c r="Y369" s="55">
        <v>0</v>
      </c>
      <c r="Z369" s="55">
        <v>0</v>
      </c>
      <c r="AA369" s="35"/>
      <c r="AB369" s="35"/>
      <c r="AC369" s="35"/>
    </row>
    <row r="370" spans="1:34" ht="15" customHeight="1" x14ac:dyDescent="0.2">
      <c r="A370" s="257">
        <v>115</v>
      </c>
      <c r="B370" s="257">
        <v>115</v>
      </c>
      <c r="C370" s="258" t="s">
        <v>34</v>
      </c>
      <c r="D370" s="257">
        <v>10068</v>
      </c>
      <c r="E370" s="258" t="s">
        <v>35</v>
      </c>
      <c r="F370" s="25">
        <v>2017</v>
      </c>
      <c r="G370" s="232">
        <v>42758.339583333334</v>
      </c>
      <c r="H370" s="233">
        <v>42758.339583333334</v>
      </c>
      <c r="I370" s="417" t="s">
        <v>7042</v>
      </c>
      <c r="J370" s="412" t="s">
        <v>36</v>
      </c>
      <c r="K370" s="412"/>
      <c r="L370" s="235">
        <f>N370-G370</f>
        <v>6.944444467080757E-4</v>
      </c>
      <c r="M370" s="236">
        <v>1</v>
      </c>
      <c r="N370" s="232">
        <v>42758.340277777781</v>
      </c>
      <c r="O370" s="233">
        <v>42758.340277777781</v>
      </c>
      <c r="P370" s="237" t="s">
        <v>37</v>
      </c>
      <c r="Q370" s="35" t="s">
        <v>213</v>
      </c>
      <c r="R370" s="35" t="s">
        <v>1263</v>
      </c>
      <c r="S370" s="35" t="s">
        <v>40</v>
      </c>
      <c r="T370" s="167" t="s">
        <v>7589</v>
      </c>
      <c r="U370" s="303" t="s">
        <v>40</v>
      </c>
      <c r="V370" s="49" t="s">
        <v>384</v>
      </c>
      <c r="W370" s="35" t="s">
        <v>7590</v>
      </c>
      <c r="X370" s="255">
        <v>9348</v>
      </c>
      <c r="Y370" s="255">
        <v>0</v>
      </c>
      <c r="Z370" s="255">
        <v>0</v>
      </c>
      <c r="AA370" s="35"/>
      <c r="AB370" s="35"/>
      <c r="AC370" s="35"/>
      <c r="AD370" s="304">
        <v>5517212</v>
      </c>
      <c r="AE370" s="35" t="s">
        <v>7172</v>
      </c>
      <c r="AF370" s="305" t="s">
        <v>7591</v>
      </c>
      <c r="AG370" s="35" t="s">
        <v>7040</v>
      </c>
      <c r="AH370" s="44" t="s">
        <v>7041</v>
      </c>
    </row>
    <row r="371" spans="1:34" ht="15" customHeight="1" x14ac:dyDescent="0.2">
      <c r="A371" s="521">
        <v>115</v>
      </c>
      <c r="B371" s="521">
        <v>115</v>
      </c>
      <c r="C371" s="522" t="s">
        <v>34</v>
      </c>
      <c r="D371" s="521">
        <v>10068</v>
      </c>
      <c r="E371" s="522" t="s">
        <v>35</v>
      </c>
      <c r="F371" s="25">
        <v>2019</v>
      </c>
      <c r="G371" s="232">
        <v>43501.097916666666</v>
      </c>
      <c r="H371" s="233">
        <v>43501.097916666666</v>
      </c>
      <c r="I371" s="417" t="s">
        <v>7042</v>
      </c>
      <c r="J371" s="412" t="s">
        <v>36</v>
      </c>
      <c r="K371" s="412" t="s">
        <v>36</v>
      </c>
      <c r="L371" s="235">
        <f>N371-G371</f>
        <v>6.944444467080757E-4</v>
      </c>
      <c r="M371" s="236">
        <v>1</v>
      </c>
      <c r="N371" s="232">
        <v>43501.098611111112</v>
      </c>
      <c r="O371" s="233">
        <v>43501.098611111112</v>
      </c>
      <c r="P371" s="237" t="s">
        <v>37</v>
      </c>
      <c r="Q371" s="162" t="s">
        <v>222</v>
      </c>
      <c r="R371" s="167" t="s">
        <v>10220</v>
      </c>
      <c r="S371" s="238" t="s">
        <v>40</v>
      </c>
      <c r="T371" s="167" t="s">
        <v>13031</v>
      </c>
      <c r="U371" s="416" t="s">
        <v>40</v>
      </c>
      <c r="V371" s="240" t="s">
        <v>384</v>
      </c>
      <c r="W371" s="35" t="s">
        <v>13032</v>
      </c>
      <c r="X371" s="164">
        <v>10483</v>
      </c>
      <c r="Y371" s="241">
        <v>0</v>
      </c>
      <c r="Z371" s="241">
        <v>0</v>
      </c>
      <c r="AA371" s="264">
        <f>Y371/AD371</f>
        <v>0</v>
      </c>
      <c r="AB371" s="265">
        <f>Z371/AD371</f>
        <v>0</v>
      </c>
      <c r="AC371" s="255">
        <v>0</v>
      </c>
      <c r="AD371" s="255">
        <v>5548929</v>
      </c>
      <c r="AE371" s="239" t="s">
        <v>7056</v>
      </c>
      <c r="AF371" s="229" t="s">
        <v>13033</v>
      </c>
      <c r="AG371" s="239" t="s">
        <v>7040</v>
      </c>
      <c r="AH371" s="57" t="s">
        <v>7041</v>
      </c>
    </row>
    <row r="372" spans="1:34" ht="15" customHeight="1" x14ac:dyDescent="0.2">
      <c r="A372" s="521">
        <v>115</v>
      </c>
      <c r="B372" s="521">
        <v>115</v>
      </c>
      <c r="C372" s="522" t="s">
        <v>34</v>
      </c>
      <c r="D372" s="521">
        <v>10068</v>
      </c>
      <c r="E372" s="522" t="s">
        <v>35</v>
      </c>
      <c r="F372" s="25">
        <v>2019</v>
      </c>
      <c r="G372" s="232">
        <v>43501.098611111112</v>
      </c>
      <c r="H372" s="233">
        <v>43501.098611111112</v>
      </c>
      <c r="I372" s="417" t="s">
        <v>7042</v>
      </c>
      <c r="J372" s="412" t="s">
        <v>36</v>
      </c>
      <c r="K372" s="412" t="s">
        <v>36</v>
      </c>
      <c r="L372" s="235">
        <f>N372-G372</f>
        <v>1.4055555555532919</v>
      </c>
      <c r="M372" s="236">
        <v>2024</v>
      </c>
      <c r="N372" s="232">
        <v>43502.504166666666</v>
      </c>
      <c r="O372" s="233">
        <v>43502.504166666666</v>
      </c>
      <c r="P372" s="237" t="s">
        <v>37</v>
      </c>
      <c r="Q372" s="162" t="s">
        <v>222</v>
      </c>
      <c r="R372" s="167" t="s">
        <v>10220</v>
      </c>
      <c r="S372" s="238" t="s">
        <v>88</v>
      </c>
      <c r="T372" s="167" t="s">
        <v>13034</v>
      </c>
      <c r="U372" s="293">
        <v>116474283</v>
      </c>
      <c r="V372" s="240" t="s">
        <v>384</v>
      </c>
      <c r="W372" s="35" t="s">
        <v>13035</v>
      </c>
      <c r="X372" s="164">
        <v>10483</v>
      </c>
      <c r="Y372" s="164">
        <v>10483</v>
      </c>
      <c r="Z372" s="164">
        <v>321362</v>
      </c>
      <c r="AA372" s="259">
        <f>Y372/AD372</f>
        <v>1.8891933920942221E-3</v>
      </c>
      <c r="AB372" s="260">
        <f>Z372/AD372</f>
        <v>5.7914238945929924E-2</v>
      </c>
      <c r="AC372" s="241">
        <f>Z372/Y372</f>
        <v>30.655537536964609</v>
      </c>
      <c r="AD372" s="255">
        <v>5548929</v>
      </c>
      <c r="AE372" s="239" t="s">
        <v>7056</v>
      </c>
      <c r="AF372" s="229" t="s">
        <v>13033</v>
      </c>
      <c r="AG372" s="239" t="s">
        <v>7040</v>
      </c>
      <c r="AH372" s="57" t="s">
        <v>7041</v>
      </c>
    </row>
    <row r="373" spans="1:34" ht="15" customHeight="1" x14ac:dyDescent="0.2">
      <c r="A373" s="521">
        <v>115</v>
      </c>
      <c r="B373" s="521">
        <v>115</v>
      </c>
      <c r="C373" s="522" t="s">
        <v>34</v>
      </c>
      <c r="D373" s="521">
        <v>10068</v>
      </c>
      <c r="E373" s="522" t="s">
        <v>35</v>
      </c>
      <c r="F373" s="25">
        <v>2019</v>
      </c>
      <c r="G373" s="232">
        <v>43507.272222222222</v>
      </c>
      <c r="H373" s="233">
        <v>43507.272222222222</v>
      </c>
      <c r="I373" s="412" t="s">
        <v>36</v>
      </c>
      <c r="J373" s="412" t="s">
        <v>36</v>
      </c>
      <c r="K373" s="412" t="s">
        <v>36</v>
      </c>
      <c r="L373" s="235">
        <f>N373-G373</f>
        <v>1.4347222222204437</v>
      </c>
      <c r="M373" s="236">
        <v>2066</v>
      </c>
      <c r="N373" s="232">
        <v>43508.706944444442</v>
      </c>
      <c r="O373" s="233">
        <v>43508.706944444442</v>
      </c>
      <c r="P373" s="237" t="s">
        <v>37</v>
      </c>
      <c r="Q373" s="162" t="s">
        <v>1285</v>
      </c>
      <c r="R373" s="167" t="s">
        <v>10192</v>
      </c>
      <c r="S373" s="238" t="s">
        <v>68</v>
      </c>
      <c r="T373" s="167" t="s">
        <v>13144</v>
      </c>
      <c r="U373" s="416" t="s">
        <v>40</v>
      </c>
      <c r="V373" s="240" t="s">
        <v>384</v>
      </c>
      <c r="W373" s="167" t="s">
        <v>13145</v>
      </c>
      <c r="X373" s="164">
        <v>0</v>
      </c>
      <c r="Y373" s="241">
        <v>0</v>
      </c>
      <c r="Z373" s="241">
        <v>0</v>
      </c>
      <c r="AA373" s="264">
        <f>Y373/AD373</f>
        <v>0</v>
      </c>
      <c r="AB373" s="265">
        <f>Z373/AD373</f>
        <v>0</v>
      </c>
      <c r="AC373" s="255">
        <v>0</v>
      </c>
      <c r="AD373" s="255">
        <v>5548929</v>
      </c>
      <c r="AE373" s="239" t="s">
        <v>1270</v>
      </c>
      <c r="AF373" s="229" t="s">
        <v>1270</v>
      </c>
      <c r="AG373" s="545" t="s">
        <v>7066</v>
      </c>
      <c r="AH373" s="57" t="s">
        <v>12671</v>
      </c>
    </row>
    <row r="374" spans="1:34" ht="15" customHeight="1" x14ac:dyDescent="0.2">
      <c r="A374" s="105">
        <v>115</v>
      </c>
      <c r="B374" s="105">
        <v>115</v>
      </c>
      <c r="C374" s="76" t="s">
        <v>1124</v>
      </c>
      <c r="D374" s="23">
        <v>10070</v>
      </c>
      <c r="E374" s="60" t="s">
        <v>1125</v>
      </c>
      <c r="F374" s="25">
        <v>2014</v>
      </c>
      <c r="G374" s="61">
        <v>41962.998611111114</v>
      </c>
      <c r="H374" s="62">
        <v>41962.998611111114</v>
      </c>
      <c r="I374" s="625" t="s">
        <v>36</v>
      </c>
      <c r="J374" s="625" t="s">
        <v>36</v>
      </c>
      <c r="K374" s="625"/>
      <c r="L374" s="64">
        <f>N374-G374</f>
        <v>0.70416666666278616</v>
      </c>
      <c r="M374" s="65">
        <v>1014</v>
      </c>
      <c r="N374" s="61">
        <v>41963.702777777777</v>
      </c>
      <c r="O374" s="62">
        <v>41963.702777777777</v>
      </c>
      <c r="P374" s="86" t="s">
        <v>242</v>
      </c>
      <c r="Q374" s="69" t="s">
        <v>43</v>
      </c>
      <c r="R374" s="69" t="s">
        <v>1583</v>
      </c>
      <c r="S374" s="87" t="s">
        <v>40</v>
      </c>
      <c r="T374" s="69" t="s">
        <v>3054</v>
      </c>
      <c r="U374" s="416" t="s">
        <v>40</v>
      </c>
      <c r="V374" s="87" t="s">
        <v>1336</v>
      </c>
      <c r="W374" s="69" t="s">
        <v>3055</v>
      </c>
      <c r="X374" s="32">
        <v>0</v>
      </c>
      <c r="Y374" s="32">
        <v>0</v>
      </c>
      <c r="Z374" s="83"/>
      <c r="AA374" s="84"/>
      <c r="AB374" s="85"/>
      <c r="AC374" s="83"/>
    </row>
    <row r="375" spans="1:34" ht="15" customHeight="1" x14ac:dyDescent="0.2">
      <c r="A375" s="105">
        <v>115</v>
      </c>
      <c r="B375" s="105">
        <v>115</v>
      </c>
      <c r="C375" s="76" t="s">
        <v>1124</v>
      </c>
      <c r="D375" s="23">
        <v>10070</v>
      </c>
      <c r="E375" s="60" t="s">
        <v>1125</v>
      </c>
      <c r="F375" s="25">
        <v>2014</v>
      </c>
      <c r="G375" s="61">
        <v>41980.527083333334</v>
      </c>
      <c r="H375" s="62">
        <v>41980.527083333334</v>
      </c>
      <c r="I375" s="625" t="s">
        <v>36</v>
      </c>
      <c r="J375" s="625" t="s">
        <v>36</v>
      </c>
      <c r="K375" s="625"/>
      <c r="L375" s="64">
        <f>N375-G375</f>
        <v>6.944444467080757E-4</v>
      </c>
      <c r="M375" s="65">
        <v>1</v>
      </c>
      <c r="N375" s="61">
        <v>41980.527777777781</v>
      </c>
      <c r="O375" s="62">
        <v>41980.527777777781</v>
      </c>
      <c r="P375" s="66" t="s">
        <v>37</v>
      </c>
      <c r="Q375" s="37" t="s">
        <v>71</v>
      </c>
      <c r="R375" s="69" t="s">
        <v>600</v>
      </c>
      <c r="S375" s="87" t="s">
        <v>579</v>
      </c>
      <c r="T375" s="69" t="s">
        <v>3106</v>
      </c>
      <c r="U375" s="77">
        <v>10745</v>
      </c>
      <c r="V375" s="87" t="s">
        <v>1336</v>
      </c>
      <c r="W375" s="69" t="s">
        <v>3107</v>
      </c>
      <c r="X375" s="32">
        <v>0</v>
      </c>
      <c r="Y375" s="32">
        <v>0</v>
      </c>
      <c r="Z375" s="83"/>
      <c r="AA375" s="84"/>
      <c r="AB375" s="85"/>
      <c r="AC375" s="83"/>
    </row>
    <row r="376" spans="1:34" ht="15" customHeight="1" x14ac:dyDescent="0.2">
      <c r="A376" s="105">
        <v>115</v>
      </c>
      <c r="B376" s="105">
        <v>115</v>
      </c>
      <c r="C376" s="76" t="s">
        <v>1124</v>
      </c>
      <c r="D376" s="23">
        <v>10070</v>
      </c>
      <c r="E376" s="60" t="s">
        <v>1125</v>
      </c>
      <c r="F376" s="25">
        <v>2014</v>
      </c>
      <c r="G376" s="61">
        <v>41980.529861111114</v>
      </c>
      <c r="H376" s="62">
        <v>41980.529861111114</v>
      </c>
      <c r="I376" s="625" t="s">
        <v>36</v>
      </c>
      <c r="J376" s="625" t="s">
        <v>36</v>
      </c>
      <c r="K376" s="625"/>
      <c r="L376" s="64">
        <f>N376-G376</f>
        <v>6.9444443943211809E-4</v>
      </c>
      <c r="M376" s="65">
        <v>1</v>
      </c>
      <c r="N376" s="61">
        <v>41980.530555555553</v>
      </c>
      <c r="O376" s="62">
        <v>41980.530555555553</v>
      </c>
      <c r="P376" s="66" t="s">
        <v>37</v>
      </c>
      <c r="Q376" s="37" t="s">
        <v>71</v>
      </c>
      <c r="R376" s="69" t="s">
        <v>600</v>
      </c>
      <c r="S376" s="87" t="s">
        <v>579</v>
      </c>
      <c r="T376" s="69" t="s">
        <v>3106</v>
      </c>
      <c r="U376" s="77">
        <v>10745</v>
      </c>
      <c r="V376" s="87" t="s">
        <v>1336</v>
      </c>
      <c r="W376" s="69" t="s">
        <v>3108</v>
      </c>
      <c r="X376" s="32">
        <v>0</v>
      </c>
      <c r="Y376" s="32">
        <v>0</v>
      </c>
      <c r="Z376" s="83"/>
      <c r="AA376" s="84"/>
      <c r="AB376" s="85"/>
      <c r="AC376" s="83"/>
    </row>
    <row r="377" spans="1:34" ht="15" customHeight="1" x14ac:dyDescent="0.2">
      <c r="A377" s="153">
        <v>115</v>
      </c>
      <c r="B377" s="153">
        <v>115</v>
      </c>
      <c r="C377" s="24" t="s">
        <v>1124</v>
      </c>
      <c r="D377" s="187">
        <v>10070</v>
      </c>
      <c r="E377" s="24" t="s">
        <v>1125</v>
      </c>
      <c r="F377" s="25">
        <v>2015</v>
      </c>
      <c r="G377" s="156">
        <v>42090.625</v>
      </c>
      <c r="H377" s="157">
        <v>42090.625</v>
      </c>
      <c r="I377" s="620" t="s">
        <v>36</v>
      </c>
      <c r="J377" s="620" t="s">
        <v>36</v>
      </c>
      <c r="K377" s="620"/>
      <c r="L377" s="159">
        <f>N377-G377</f>
        <v>0.89791666666860692</v>
      </c>
      <c r="M377" s="160">
        <v>1293</v>
      </c>
      <c r="N377" s="156">
        <v>42091.522916666669</v>
      </c>
      <c r="O377" s="157">
        <v>42091.522916666669</v>
      </c>
      <c r="P377" s="161" t="s">
        <v>37</v>
      </c>
      <c r="Q377" s="35" t="s">
        <v>1285</v>
      </c>
      <c r="R377" s="35" t="s">
        <v>3651</v>
      </c>
      <c r="S377" s="35" t="s">
        <v>80</v>
      </c>
      <c r="T377" s="35" t="s">
        <v>3652</v>
      </c>
      <c r="U377" s="416" t="s">
        <v>40</v>
      </c>
      <c r="V377" s="167" t="s">
        <v>1336</v>
      </c>
      <c r="W377" s="35" t="s">
        <v>3653</v>
      </c>
      <c r="X377" s="55">
        <v>0</v>
      </c>
      <c r="Y377" s="55">
        <v>0</v>
      </c>
      <c r="Z377" s="168"/>
      <c r="AA377" s="168"/>
      <c r="AB377" s="168"/>
      <c r="AC377" s="168"/>
    </row>
    <row r="378" spans="1:34" ht="15" customHeight="1" x14ac:dyDescent="0.2">
      <c r="A378" s="175">
        <v>115</v>
      </c>
      <c r="B378" s="175">
        <v>115</v>
      </c>
      <c r="C378" s="24" t="s">
        <v>1124</v>
      </c>
      <c r="D378" s="187">
        <v>10070</v>
      </c>
      <c r="E378" s="24" t="s">
        <v>1125</v>
      </c>
      <c r="F378" s="25">
        <v>2015</v>
      </c>
      <c r="G378" s="156">
        <v>42204.622916666667</v>
      </c>
      <c r="H378" s="157">
        <v>42204.622916666667</v>
      </c>
      <c r="I378" s="620" t="s">
        <v>36</v>
      </c>
      <c r="J378" s="620" t="s">
        <v>36</v>
      </c>
      <c r="K378" s="620"/>
      <c r="L378" s="159">
        <f>N378-G378</f>
        <v>0.29236111111094942</v>
      </c>
      <c r="M378" s="160">
        <v>421</v>
      </c>
      <c r="N378" s="156">
        <v>42204.915277777778</v>
      </c>
      <c r="O378" s="157">
        <v>42204.915277777778</v>
      </c>
      <c r="P378" s="161" t="s">
        <v>37</v>
      </c>
      <c r="Q378" s="35" t="s">
        <v>38</v>
      </c>
      <c r="R378" s="35" t="s">
        <v>135</v>
      </c>
      <c r="S378" s="35" t="s">
        <v>68</v>
      </c>
      <c r="T378" s="35" t="s">
        <v>4424</v>
      </c>
      <c r="U378" s="416" t="s">
        <v>40</v>
      </c>
      <c r="V378" s="167" t="s">
        <v>1336</v>
      </c>
      <c r="W378" s="35" t="s">
        <v>4425</v>
      </c>
      <c r="X378" s="55">
        <v>0</v>
      </c>
      <c r="Y378" s="55">
        <v>0</v>
      </c>
      <c r="Z378" s="168"/>
      <c r="AA378" s="168"/>
      <c r="AB378" s="168"/>
      <c r="AC378" s="168"/>
    </row>
    <row r="379" spans="1:34" ht="15" customHeight="1" x14ac:dyDescent="0.2">
      <c r="A379" s="249">
        <v>115</v>
      </c>
      <c r="B379" s="249">
        <v>115</v>
      </c>
      <c r="C379" s="250" t="s">
        <v>1124</v>
      </c>
      <c r="D379" s="249">
        <v>10070</v>
      </c>
      <c r="E379" s="250" t="s">
        <v>1125</v>
      </c>
      <c r="F379" s="25">
        <v>2016</v>
      </c>
      <c r="G379" s="232">
        <v>42392.896527777775</v>
      </c>
      <c r="H379" s="233">
        <v>42392.896527777775</v>
      </c>
      <c r="I379" s="412" t="s">
        <v>36</v>
      </c>
      <c r="J379" s="412" t="s">
        <v>36</v>
      </c>
      <c r="K379" s="412"/>
      <c r="L379" s="235">
        <f>N379-G379</f>
        <v>6.944444467080757E-4</v>
      </c>
      <c r="M379" s="236">
        <v>1</v>
      </c>
      <c r="N379" s="232">
        <v>42392.897222222222</v>
      </c>
      <c r="O379" s="233">
        <v>42392.897222222222</v>
      </c>
      <c r="P379" s="237" t="s">
        <v>37</v>
      </c>
      <c r="Q379" s="238" t="s">
        <v>48</v>
      </c>
      <c r="R379" s="238" t="s">
        <v>49</v>
      </c>
      <c r="S379" s="238" t="s">
        <v>40</v>
      </c>
      <c r="T379" s="239" t="s">
        <v>5511</v>
      </c>
      <c r="U379" s="254" t="s">
        <v>40</v>
      </c>
      <c r="V379" s="240" t="s">
        <v>1336</v>
      </c>
      <c r="W379" s="239" t="s">
        <v>5512</v>
      </c>
      <c r="X379" s="255">
        <v>0</v>
      </c>
      <c r="Y379" s="255">
        <v>0</v>
      </c>
      <c r="Z379" s="255">
        <v>0</v>
      </c>
      <c r="AA379" s="256"/>
      <c r="AB379" s="256"/>
      <c r="AC379" s="256"/>
    </row>
    <row r="380" spans="1:34" ht="15" customHeight="1" x14ac:dyDescent="0.2">
      <c r="A380" s="257">
        <v>115</v>
      </c>
      <c r="B380" s="257">
        <v>115</v>
      </c>
      <c r="C380" s="258" t="s">
        <v>1124</v>
      </c>
      <c r="D380" s="257">
        <v>10070</v>
      </c>
      <c r="E380" s="258" t="s">
        <v>1125</v>
      </c>
      <c r="F380" s="25">
        <v>2016</v>
      </c>
      <c r="G380" s="232">
        <v>42487.623611111114</v>
      </c>
      <c r="H380" s="233">
        <v>42487.623611111114</v>
      </c>
      <c r="I380" s="412" t="s">
        <v>36</v>
      </c>
      <c r="J380" s="412" t="s">
        <v>36</v>
      </c>
      <c r="K380" s="412"/>
      <c r="L380" s="235">
        <f>N380-G380</f>
        <v>6.9444443943211809E-4</v>
      </c>
      <c r="M380" s="236">
        <v>1</v>
      </c>
      <c r="N380" s="232">
        <v>42487.624305555553</v>
      </c>
      <c r="O380" s="233">
        <v>42487.624305555553</v>
      </c>
      <c r="P380" s="237" t="s">
        <v>37</v>
      </c>
      <c r="Q380" s="238" t="s">
        <v>213</v>
      </c>
      <c r="R380" s="238" t="s">
        <v>287</v>
      </c>
      <c r="S380" s="35" t="s">
        <v>40</v>
      </c>
      <c r="T380" s="35" t="s">
        <v>5982</v>
      </c>
      <c r="U380" s="282" t="s">
        <v>40</v>
      </c>
      <c r="V380" s="240" t="s">
        <v>1336</v>
      </c>
      <c r="W380" s="35" t="s">
        <v>5983</v>
      </c>
      <c r="X380" s="55">
        <v>0</v>
      </c>
      <c r="Y380" s="55">
        <v>0</v>
      </c>
      <c r="Z380" s="55">
        <v>0</v>
      </c>
      <c r="AA380" s="168"/>
      <c r="AB380" s="168"/>
      <c r="AC380" s="168"/>
    </row>
    <row r="381" spans="1:34" ht="15" customHeight="1" x14ac:dyDescent="0.2">
      <c r="A381" s="257">
        <v>115</v>
      </c>
      <c r="B381" s="257">
        <v>115</v>
      </c>
      <c r="C381" s="258" t="s">
        <v>1124</v>
      </c>
      <c r="D381" s="257">
        <v>10070</v>
      </c>
      <c r="E381" s="258" t="s">
        <v>1125</v>
      </c>
      <c r="F381" s="25">
        <v>2016</v>
      </c>
      <c r="G381" s="284">
        <v>42531.623611111114</v>
      </c>
      <c r="H381" s="234">
        <v>42531.623611111114</v>
      </c>
      <c r="I381" s="412" t="s">
        <v>36</v>
      </c>
      <c r="J381" s="417" t="s">
        <v>313</v>
      </c>
      <c r="K381" s="417"/>
      <c r="L381" s="235">
        <f>N381-G381</f>
        <v>0.3006944444423425</v>
      </c>
      <c r="M381" s="236">
        <v>433</v>
      </c>
      <c r="N381" s="284">
        <v>42531.924305555556</v>
      </c>
      <c r="O381" s="234">
        <v>42531.924305555556</v>
      </c>
      <c r="P381" s="237" t="s">
        <v>37</v>
      </c>
      <c r="Q381" s="238" t="s">
        <v>52</v>
      </c>
      <c r="R381" s="238" t="s">
        <v>59</v>
      </c>
      <c r="S381" s="35" t="s">
        <v>54</v>
      </c>
      <c r="T381" s="35" t="s">
        <v>6188</v>
      </c>
      <c r="U381" s="170">
        <v>12246</v>
      </c>
      <c r="V381" s="240" t="s">
        <v>1336</v>
      </c>
      <c r="W381" s="35" t="s">
        <v>6189</v>
      </c>
      <c r="X381" s="177">
        <v>0</v>
      </c>
      <c r="Y381" s="177">
        <v>0</v>
      </c>
      <c r="Z381" s="55">
        <v>0</v>
      </c>
      <c r="AA381" s="35"/>
      <c r="AB381" s="35"/>
      <c r="AC381" s="35"/>
    </row>
    <row r="382" spans="1:34" ht="15" customHeight="1" x14ac:dyDescent="0.2">
      <c r="A382" s="257">
        <v>115</v>
      </c>
      <c r="B382" s="257">
        <v>115</v>
      </c>
      <c r="C382" s="258" t="s">
        <v>1124</v>
      </c>
      <c r="D382" s="257">
        <v>10070</v>
      </c>
      <c r="E382" s="258" t="s">
        <v>1125</v>
      </c>
      <c r="F382" s="25">
        <v>2016</v>
      </c>
      <c r="G382" s="284">
        <v>42618.025694444441</v>
      </c>
      <c r="H382" s="234">
        <v>42618.025694444441</v>
      </c>
      <c r="I382" s="412" t="s">
        <v>36</v>
      </c>
      <c r="J382" s="412" t="s">
        <v>36</v>
      </c>
      <c r="K382" s="412"/>
      <c r="L382" s="235">
        <f>N382-G382</f>
        <v>0.40694444444670808</v>
      </c>
      <c r="M382" s="236">
        <v>586</v>
      </c>
      <c r="N382" s="284">
        <v>42618.432638888888</v>
      </c>
      <c r="O382" s="234">
        <v>42618.432638888888</v>
      </c>
      <c r="P382" s="237" t="s">
        <v>37</v>
      </c>
      <c r="Q382" s="238" t="s">
        <v>38</v>
      </c>
      <c r="R382" s="238" t="s">
        <v>135</v>
      </c>
      <c r="S382" s="35" t="s">
        <v>68</v>
      </c>
      <c r="T382" s="35" t="s">
        <v>6551</v>
      </c>
      <c r="U382" s="282" t="s">
        <v>40</v>
      </c>
      <c r="V382" s="240" t="s">
        <v>1336</v>
      </c>
      <c r="W382" s="168" t="s">
        <v>6552</v>
      </c>
      <c r="X382" s="177">
        <v>0</v>
      </c>
      <c r="Y382" s="55">
        <v>0</v>
      </c>
      <c r="Z382" s="55">
        <v>0</v>
      </c>
      <c r="AA382" s="35"/>
      <c r="AB382" s="35"/>
      <c r="AC382" s="241"/>
    </row>
    <row r="383" spans="1:34" ht="15" customHeight="1" x14ac:dyDescent="0.2">
      <c r="A383" s="257">
        <v>115</v>
      </c>
      <c r="B383" s="257">
        <v>115</v>
      </c>
      <c r="C383" s="258" t="s">
        <v>1124</v>
      </c>
      <c r="D383" s="257">
        <v>10070</v>
      </c>
      <c r="E383" s="258" t="s">
        <v>1125</v>
      </c>
      <c r="F383" s="25">
        <v>2017</v>
      </c>
      <c r="G383" s="232">
        <v>42750.033333333333</v>
      </c>
      <c r="H383" s="233">
        <v>42750.033333333333</v>
      </c>
      <c r="I383" s="412" t="s">
        <v>36</v>
      </c>
      <c r="J383" s="412" t="s">
        <v>36</v>
      </c>
      <c r="K383" s="412"/>
      <c r="L383" s="235">
        <f>N383-G383</f>
        <v>6.944444467080757E-4</v>
      </c>
      <c r="M383" s="236">
        <v>1</v>
      </c>
      <c r="N383" s="232">
        <v>42750.03402777778</v>
      </c>
      <c r="O383" s="233">
        <v>42750.03402777778</v>
      </c>
      <c r="P383" s="237" t="s">
        <v>37</v>
      </c>
      <c r="Q383" s="35" t="s">
        <v>48</v>
      </c>
      <c r="R383" s="35" t="s">
        <v>49</v>
      </c>
      <c r="S383" s="35" t="s">
        <v>40</v>
      </c>
      <c r="T383" s="52" t="s">
        <v>7351</v>
      </c>
      <c r="U383" s="303" t="s">
        <v>40</v>
      </c>
      <c r="V383" s="49" t="s">
        <v>1336</v>
      </c>
      <c r="W383" s="44" t="s">
        <v>7352</v>
      </c>
      <c r="X383" s="255">
        <v>0</v>
      </c>
      <c r="Y383" s="241">
        <v>0</v>
      </c>
      <c r="Z383" s="241">
        <v>0</v>
      </c>
      <c r="AA383" s="168"/>
      <c r="AB383" s="168"/>
      <c r="AC383" s="168"/>
      <c r="AD383" s="304">
        <v>5517212</v>
      </c>
      <c r="AE383" s="35" t="s">
        <v>7102</v>
      </c>
      <c r="AF383" s="305" t="s">
        <v>7353</v>
      </c>
      <c r="AG383" s="35" t="s">
        <v>7040</v>
      </c>
      <c r="AH383" s="44" t="s">
        <v>7041</v>
      </c>
    </row>
    <row r="384" spans="1:34" ht="15" customHeight="1" x14ac:dyDescent="0.2">
      <c r="A384" s="257">
        <v>115</v>
      </c>
      <c r="B384" s="257">
        <v>115</v>
      </c>
      <c r="C384" s="258" t="s">
        <v>1124</v>
      </c>
      <c r="D384" s="257">
        <v>10070</v>
      </c>
      <c r="E384" s="258" t="s">
        <v>1125</v>
      </c>
      <c r="F384" s="25">
        <v>2017</v>
      </c>
      <c r="G384" s="232">
        <v>42815.642361111109</v>
      </c>
      <c r="H384" s="233">
        <v>42815.642361111109</v>
      </c>
      <c r="I384" s="412" t="s">
        <v>36</v>
      </c>
      <c r="J384" s="412" t="s">
        <v>36</v>
      </c>
      <c r="K384" s="412"/>
      <c r="L384" s="235">
        <f>N384-G384</f>
        <v>6.944444467080757E-4</v>
      </c>
      <c r="M384" s="236">
        <v>1</v>
      </c>
      <c r="N384" s="232">
        <v>42815.643055555556</v>
      </c>
      <c r="O384" s="233">
        <v>42815.643055555556</v>
      </c>
      <c r="P384" s="237" t="s">
        <v>37</v>
      </c>
      <c r="Q384" s="35" t="s">
        <v>213</v>
      </c>
      <c r="R384" s="35" t="s">
        <v>287</v>
      </c>
      <c r="S384" s="35" t="s">
        <v>40</v>
      </c>
      <c r="T384" s="52" t="s">
        <v>8156</v>
      </c>
      <c r="U384" s="348">
        <v>112710152</v>
      </c>
      <c r="V384" s="49" t="s">
        <v>1336</v>
      </c>
      <c r="W384" s="44" t="s">
        <v>8157</v>
      </c>
      <c r="X384" s="255">
        <v>0</v>
      </c>
      <c r="Y384" s="241">
        <v>0</v>
      </c>
      <c r="Z384" s="241">
        <v>0</v>
      </c>
      <c r="AA384" s="168"/>
      <c r="AB384" s="168"/>
      <c r="AC384" s="168"/>
      <c r="AD384" s="304">
        <v>5517212</v>
      </c>
      <c r="AE384" s="35" t="s">
        <v>7060</v>
      </c>
      <c r="AF384" s="305" t="s">
        <v>8158</v>
      </c>
      <c r="AG384" s="35" t="s">
        <v>7040</v>
      </c>
      <c r="AH384" s="52" t="s">
        <v>7041</v>
      </c>
    </row>
    <row r="385" spans="1:34" ht="15" customHeight="1" x14ac:dyDescent="0.2">
      <c r="A385" s="257">
        <v>115</v>
      </c>
      <c r="B385" s="257">
        <v>115</v>
      </c>
      <c r="C385" s="258" t="s">
        <v>1124</v>
      </c>
      <c r="D385" s="257">
        <v>10070</v>
      </c>
      <c r="E385" s="258" t="s">
        <v>1125</v>
      </c>
      <c r="F385" s="25">
        <v>2017</v>
      </c>
      <c r="G385" s="232">
        <v>42897.819444444445</v>
      </c>
      <c r="H385" s="233">
        <v>42897.819444444445</v>
      </c>
      <c r="I385" s="412" t="s">
        <v>36</v>
      </c>
      <c r="J385" s="412" t="s">
        <v>36</v>
      </c>
      <c r="K385" s="412"/>
      <c r="L385" s="235">
        <f>N385-G385</f>
        <v>6.944444467080757E-4</v>
      </c>
      <c r="M385" s="236">
        <v>1</v>
      </c>
      <c r="N385" s="232">
        <v>42897.820138888892</v>
      </c>
      <c r="O385" s="233">
        <v>42897.820138888892</v>
      </c>
      <c r="P385" s="237" t="s">
        <v>37</v>
      </c>
      <c r="Q385" s="35" t="s">
        <v>213</v>
      </c>
      <c r="R385" s="35" t="s">
        <v>287</v>
      </c>
      <c r="S385" s="35" t="s">
        <v>40</v>
      </c>
      <c r="T385" s="52" t="s">
        <v>8735</v>
      </c>
      <c r="U385" s="332" t="s">
        <v>40</v>
      </c>
      <c r="V385" s="240" t="s">
        <v>1336</v>
      </c>
      <c r="W385" s="44" t="s">
        <v>8736</v>
      </c>
      <c r="X385" s="241">
        <v>0</v>
      </c>
      <c r="Y385" s="241">
        <v>0</v>
      </c>
      <c r="Z385" s="241">
        <v>0</v>
      </c>
      <c r="AA385" s="168"/>
      <c r="AB385" s="168"/>
      <c r="AC385" s="168"/>
      <c r="AD385" s="304">
        <v>5517212</v>
      </c>
      <c r="AE385" s="305" t="s">
        <v>7102</v>
      </c>
      <c r="AF385" s="305" t="s">
        <v>8737</v>
      </c>
      <c r="AG385" s="35" t="s">
        <v>7040</v>
      </c>
      <c r="AH385" s="44" t="s">
        <v>7041</v>
      </c>
    </row>
    <row r="386" spans="1:34" ht="15" customHeight="1" x14ac:dyDescent="0.2">
      <c r="A386" s="257">
        <v>115</v>
      </c>
      <c r="B386" s="257">
        <v>115</v>
      </c>
      <c r="C386" s="258" t="s">
        <v>1124</v>
      </c>
      <c r="D386" s="257">
        <v>10070</v>
      </c>
      <c r="E386" s="331" t="s">
        <v>1125</v>
      </c>
      <c r="F386" s="25">
        <v>2018</v>
      </c>
      <c r="G386" s="232">
        <v>43107.831250000003</v>
      </c>
      <c r="H386" s="233">
        <v>43107.831250000003</v>
      </c>
      <c r="I386" s="412" t="s">
        <v>36</v>
      </c>
      <c r="J386" s="412" t="s">
        <v>36</v>
      </c>
      <c r="K386" s="412" t="s">
        <v>36</v>
      </c>
      <c r="L386" s="235">
        <f>N386-G386</f>
        <v>6.9444443943211809E-4</v>
      </c>
      <c r="M386" s="236">
        <v>1</v>
      </c>
      <c r="N386" s="232">
        <v>43107.831944444442</v>
      </c>
      <c r="O386" s="233">
        <v>43107.831944444442</v>
      </c>
      <c r="P386" s="237" t="s">
        <v>37</v>
      </c>
      <c r="Q386" s="238" t="s">
        <v>48</v>
      </c>
      <c r="R386" s="35" t="s">
        <v>10200</v>
      </c>
      <c r="S386" s="238" t="s">
        <v>40</v>
      </c>
      <c r="T386" s="167" t="s">
        <v>10242</v>
      </c>
      <c r="U386" s="170">
        <v>114163079</v>
      </c>
      <c r="V386" s="240" t="s">
        <v>1336</v>
      </c>
      <c r="W386" s="35" t="s">
        <v>10243</v>
      </c>
      <c r="X386" s="241">
        <v>0</v>
      </c>
      <c r="Y386" s="241">
        <v>0</v>
      </c>
      <c r="Z386" s="241">
        <v>0</v>
      </c>
      <c r="AA386" s="266"/>
      <c r="AB386" s="266"/>
      <c r="AC386" s="266"/>
      <c r="AD386" s="241">
        <v>5517212</v>
      </c>
      <c r="AE386" s="35" t="s">
        <v>7102</v>
      </c>
      <c r="AF386" s="153" t="s">
        <v>8389</v>
      </c>
      <c r="AG386" s="35" t="s">
        <v>7040</v>
      </c>
      <c r="AH386" s="35" t="s">
        <v>7041</v>
      </c>
    </row>
    <row r="387" spans="1:34" ht="15" customHeight="1" x14ac:dyDescent="0.2">
      <c r="A387" s="257">
        <v>115</v>
      </c>
      <c r="B387" s="257">
        <v>115</v>
      </c>
      <c r="C387" s="258" t="s">
        <v>1124</v>
      </c>
      <c r="D387" s="257">
        <v>10070</v>
      </c>
      <c r="E387" s="331" t="s">
        <v>1125</v>
      </c>
      <c r="F387" s="25">
        <v>2018</v>
      </c>
      <c r="G387" s="232">
        <v>43108.133333333331</v>
      </c>
      <c r="H387" s="233">
        <v>43108.133333333331</v>
      </c>
      <c r="I387" s="412" t="s">
        <v>36</v>
      </c>
      <c r="J387" s="412" t="s">
        <v>36</v>
      </c>
      <c r="K387" s="412" t="s">
        <v>36</v>
      </c>
      <c r="L387" s="235">
        <f>N387-G387</f>
        <v>6.944444467080757E-4</v>
      </c>
      <c r="M387" s="236">
        <v>1</v>
      </c>
      <c r="N387" s="232">
        <v>43108.134027777778</v>
      </c>
      <c r="O387" s="233">
        <v>43108.134027777778</v>
      </c>
      <c r="P387" s="237" t="s">
        <v>37</v>
      </c>
      <c r="Q387" s="238" t="s">
        <v>48</v>
      </c>
      <c r="R387" s="35" t="s">
        <v>10200</v>
      </c>
      <c r="S387" s="238" t="s">
        <v>40</v>
      </c>
      <c r="T387" s="167" t="s">
        <v>10244</v>
      </c>
      <c r="U387" s="88">
        <v>114163079</v>
      </c>
      <c r="V387" s="240" t="s">
        <v>1336</v>
      </c>
      <c r="W387" s="35" t="s">
        <v>10245</v>
      </c>
      <c r="X387" s="241">
        <v>0</v>
      </c>
      <c r="Y387" s="241">
        <v>0</v>
      </c>
      <c r="Z387" s="241">
        <v>0</v>
      </c>
      <c r="AA387" s="266"/>
      <c r="AB387" s="266"/>
      <c r="AC387" s="266"/>
      <c r="AD387" s="241">
        <v>5517212</v>
      </c>
      <c r="AE387" s="35" t="s">
        <v>7102</v>
      </c>
      <c r="AF387" s="153" t="s">
        <v>10246</v>
      </c>
      <c r="AG387" s="35" t="s">
        <v>7040</v>
      </c>
      <c r="AH387" s="35" t="s">
        <v>7041</v>
      </c>
    </row>
    <row r="388" spans="1:34" ht="15" customHeight="1" x14ac:dyDescent="0.2">
      <c r="A388" s="257">
        <v>115</v>
      </c>
      <c r="B388" s="257">
        <v>115</v>
      </c>
      <c r="C388" s="258" t="s">
        <v>1124</v>
      </c>
      <c r="D388" s="257">
        <v>10070</v>
      </c>
      <c r="E388" s="331" t="s">
        <v>1125</v>
      </c>
      <c r="F388" s="25">
        <v>2018</v>
      </c>
      <c r="G388" s="232">
        <v>43108.559027777781</v>
      </c>
      <c r="H388" s="233">
        <v>43108.559027777781</v>
      </c>
      <c r="I388" s="412" t="s">
        <v>36</v>
      </c>
      <c r="J388" s="412" t="s">
        <v>36</v>
      </c>
      <c r="K388" s="412" t="s">
        <v>36</v>
      </c>
      <c r="L388" s="235">
        <f>N388-G388</f>
        <v>8.1944444442342501E-2</v>
      </c>
      <c r="M388" s="236">
        <v>118</v>
      </c>
      <c r="N388" s="232">
        <v>43108.640972222223</v>
      </c>
      <c r="O388" s="233">
        <v>43108.640972222223</v>
      </c>
      <c r="P388" s="237" t="s">
        <v>37</v>
      </c>
      <c r="Q388" s="238" t="s">
        <v>1285</v>
      </c>
      <c r="R388" s="35" t="s">
        <v>10231</v>
      </c>
      <c r="S388" s="238" t="s">
        <v>101</v>
      </c>
      <c r="T388" s="167" t="s">
        <v>10255</v>
      </c>
      <c r="U388" s="170">
        <v>114163079</v>
      </c>
      <c r="V388" s="240" t="s">
        <v>1336</v>
      </c>
      <c r="W388" s="167" t="s">
        <v>10256</v>
      </c>
      <c r="X388" s="241">
        <v>0</v>
      </c>
      <c r="Y388" s="241">
        <v>0</v>
      </c>
      <c r="Z388" s="241">
        <v>0</v>
      </c>
      <c r="AA388" s="266"/>
      <c r="AB388" s="266"/>
      <c r="AC388" s="266"/>
      <c r="AD388" s="241">
        <v>5517212</v>
      </c>
      <c r="AE388" s="35" t="s">
        <v>1270</v>
      </c>
      <c r="AF388" s="153" t="s">
        <v>1270</v>
      </c>
      <c r="AG388" s="35" t="s">
        <v>7066</v>
      </c>
      <c r="AH388" s="57" t="s">
        <v>7067</v>
      </c>
    </row>
    <row r="389" spans="1:34" ht="15" customHeight="1" x14ac:dyDescent="0.2">
      <c r="A389" s="257">
        <v>115</v>
      </c>
      <c r="B389" s="257">
        <v>115</v>
      </c>
      <c r="C389" s="258" t="s">
        <v>1124</v>
      </c>
      <c r="D389" s="257">
        <v>10070</v>
      </c>
      <c r="E389" s="258" t="s">
        <v>1125</v>
      </c>
      <c r="F389" s="25">
        <v>2018</v>
      </c>
      <c r="G389" s="232">
        <v>43138.334722222222</v>
      </c>
      <c r="H389" s="233">
        <v>43138.334722222222</v>
      </c>
      <c r="I389" s="412" t="s">
        <v>36</v>
      </c>
      <c r="J389" s="412" t="s">
        <v>36</v>
      </c>
      <c r="K389" s="412" t="s">
        <v>36</v>
      </c>
      <c r="L389" s="235">
        <f>N389-G389</f>
        <v>0.35763888889050577</v>
      </c>
      <c r="M389" s="236">
        <v>515</v>
      </c>
      <c r="N389" s="232">
        <v>43138.692361111112</v>
      </c>
      <c r="O389" s="233">
        <v>43138.692361111112</v>
      </c>
      <c r="P389" s="237" t="s">
        <v>37</v>
      </c>
      <c r="Q389" s="359" t="s">
        <v>1285</v>
      </c>
      <c r="R389" s="35" t="s">
        <v>10192</v>
      </c>
      <c r="S389" s="277" t="s">
        <v>68</v>
      </c>
      <c r="T389" s="167" t="s">
        <v>10429</v>
      </c>
      <c r="U389" s="170">
        <v>114282309</v>
      </c>
      <c r="V389" s="240" t="s">
        <v>788</v>
      </c>
      <c r="W389" s="167" t="s">
        <v>10430</v>
      </c>
      <c r="X389" s="255">
        <v>0</v>
      </c>
      <c r="Y389" s="241">
        <v>0</v>
      </c>
      <c r="Z389" s="241">
        <v>0</v>
      </c>
      <c r="AA389" s="266"/>
      <c r="AB389" s="266"/>
      <c r="AC389" s="266"/>
      <c r="AD389" s="241">
        <v>5517212</v>
      </c>
      <c r="AE389" s="35" t="s">
        <v>1270</v>
      </c>
      <c r="AF389" s="153" t="s">
        <v>1270</v>
      </c>
      <c r="AG389" s="35" t="s">
        <v>7066</v>
      </c>
      <c r="AH389" s="35" t="s">
        <v>7067</v>
      </c>
    </row>
    <row r="390" spans="1:34" ht="15" customHeight="1" x14ac:dyDescent="0.2">
      <c r="A390" s="257">
        <v>115</v>
      </c>
      <c r="B390" s="257">
        <v>115</v>
      </c>
      <c r="C390" s="258" t="s">
        <v>1124</v>
      </c>
      <c r="D390" s="257">
        <v>10070</v>
      </c>
      <c r="E390" s="258" t="s">
        <v>1125</v>
      </c>
      <c r="F390" s="25">
        <v>2018</v>
      </c>
      <c r="G390" s="284">
        <v>43267.499305555553</v>
      </c>
      <c r="H390" s="233">
        <v>43267.499305555553</v>
      </c>
      <c r="I390" s="412" t="s">
        <v>36</v>
      </c>
      <c r="J390" s="412" t="s">
        <v>36</v>
      </c>
      <c r="K390" s="412" t="s">
        <v>36</v>
      </c>
      <c r="L390" s="235">
        <f>N390-G390</f>
        <v>0.33263888888905058</v>
      </c>
      <c r="M390" s="236">
        <v>479</v>
      </c>
      <c r="N390" s="284">
        <v>43267.831944444442</v>
      </c>
      <c r="O390" s="233">
        <v>43267.831944444442</v>
      </c>
      <c r="P390" s="237" t="s">
        <v>37</v>
      </c>
      <c r="Q390" s="359" t="s">
        <v>382</v>
      </c>
      <c r="R390" s="35" t="s">
        <v>10211</v>
      </c>
      <c r="S390" s="277" t="s">
        <v>68</v>
      </c>
      <c r="T390" s="167" t="s">
        <v>11328</v>
      </c>
      <c r="U390" s="88">
        <v>114707587</v>
      </c>
      <c r="V390" s="240" t="s">
        <v>1336</v>
      </c>
      <c r="W390" s="167" t="s">
        <v>11329</v>
      </c>
      <c r="X390" s="255">
        <v>0</v>
      </c>
      <c r="Y390" s="241">
        <v>0</v>
      </c>
      <c r="Z390" s="241">
        <v>0</v>
      </c>
      <c r="AA390" s="266"/>
      <c r="AB390" s="266"/>
      <c r="AC390" s="266"/>
      <c r="AD390" s="241">
        <v>5517212</v>
      </c>
      <c r="AE390" s="461" t="s">
        <v>1270</v>
      </c>
      <c r="AF390" s="462" t="s">
        <v>1270</v>
      </c>
      <c r="AG390" s="277" t="s">
        <v>7066</v>
      </c>
      <c r="AH390" s="277" t="s">
        <v>7067</v>
      </c>
    </row>
    <row r="391" spans="1:34" ht="15" customHeight="1" x14ac:dyDescent="0.2">
      <c r="A391" s="257">
        <v>115</v>
      </c>
      <c r="B391" s="257">
        <v>115</v>
      </c>
      <c r="C391" s="258" t="s">
        <v>1124</v>
      </c>
      <c r="D391" s="257">
        <v>10070</v>
      </c>
      <c r="E391" s="258" t="s">
        <v>1125</v>
      </c>
      <c r="F391" s="25">
        <v>2018</v>
      </c>
      <c r="G391" s="284">
        <v>43305.438888888886</v>
      </c>
      <c r="H391" s="234">
        <v>43305.438888888886</v>
      </c>
      <c r="I391" s="412" t="s">
        <v>36</v>
      </c>
      <c r="J391" s="412" t="s">
        <v>36</v>
      </c>
      <c r="K391" s="412" t="s">
        <v>36</v>
      </c>
      <c r="L391" s="235">
        <f>N391-G391</f>
        <v>8.4027777782466728E-2</v>
      </c>
      <c r="M391" s="236">
        <v>121</v>
      </c>
      <c r="N391" s="284">
        <v>43305.522916666669</v>
      </c>
      <c r="O391" s="234">
        <v>43305.522916666669</v>
      </c>
      <c r="P391" s="237" t="s">
        <v>37</v>
      </c>
      <c r="Q391" s="359" t="s">
        <v>1285</v>
      </c>
      <c r="R391" s="35" t="s">
        <v>10192</v>
      </c>
      <c r="S391" s="277" t="s">
        <v>54</v>
      </c>
      <c r="T391" s="167" t="s">
        <v>11602</v>
      </c>
      <c r="U391" s="282" t="s">
        <v>40</v>
      </c>
      <c r="V391" s="240" t="s">
        <v>1336</v>
      </c>
      <c r="W391" s="167" t="s">
        <v>11603</v>
      </c>
      <c r="X391" s="255">
        <v>0</v>
      </c>
      <c r="Y391" s="241">
        <v>0</v>
      </c>
      <c r="Z391" s="241">
        <v>0</v>
      </c>
      <c r="AA391" s="266"/>
      <c r="AB391" s="266"/>
      <c r="AC391" s="266"/>
      <c r="AD391" s="241">
        <v>5517212</v>
      </c>
      <c r="AE391" s="461" t="s">
        <v>1270</v>
      </c>
      <c r="AF391" s="462" t="s">
        <v>1270</v>
      </c>
      <c r="AG391" s="277" t="s">
        <v>7066</v>
      </c>
      <c r="AH391" s="277" t="s">
        <v>7067</v>
      </c>
    </row>
    <row r="392" spans="1:34" ht="15" customHeight="1" x14ac:dyDescent="0.2">
      <c r="A392" s="523">
        <v>115</v>
      </c>
      <c r="B392" s="523">
        <v>115</v>
      </c>
      <c r="C392" s="524" t="s">
        <v>1124</v>
      </c>
      <c r="D392" s="523">
        <v>10070</v>
      </c>
      <c r="E392" s="524" t="s">
        <v>1125</v>
      </c>
      <c r="F392" s="25">
        <v>2019</v>
      </c>
      <c r="G392" s="284">
        <v>43479.635416666664</v>
      </c>
      <c r="H392" s="234">
        <v>43479.635416666664</v>
      </c>
      <c r="I392" s="412" t="s">
        <v>36</v>
      </c>
      <c r="J392" s="412" t="s">
        <v>36</v>
      </c>
      <c r="K392" s="412" t="s">
        <v>36</v>
      </c>
      <c r="L392" s="235">
        <f>N392-G392</f>
        <v>6.944444467080757E-4</v>
      </c>
      <c r="M392" s="236">
        <v>1</v>
      </c>
      <c r="N392" s="284">
        <v>43479.636111111111</v>
      </c>
      <c r="O392" s="234">
        <v>43479.636111111111</v>
      </c>
      <c r="P392" s="237" t="s">
        <v>37</v>
      </c>
      <c r="Q392" s="162" t="s">
        <v>1246</v>
      </c>
      <c r="R392" s="167" t="s">
        <v>10509</v>
      </c>
      <c r="S392" s="238" t="s">
        <v>40</v>
      </c>
      <c r="T392" s="167" t="s">
        <v>12795</v>
      </c>
      <c r="U392" s="414" t="s">
        <v>40</v>
      </c>
      <c r="V392" s="240" t="s">
        <v>1336</v>
      </c>
      <c r="W392" s="167" t="s">
        <v>12796</v>
      </c>
      <c r="X392" s="536">
        <v>0</v>
      </c>
      <c r="Y392" s="255">
        <v>0</v>
      </c>
      <c r="Z392" s="255">
        <v>0</v>
      </c>
      <c r="AA392" s="264">
        <f>Y392/AD392</f>
        <v>0</v>
      </c>
      <c r="AB392" s="265">
        <f>Z392/AD392</f>
        <v>0</v>
      </c>
      <c r="AC392" s="255">
        <v>0</v>
      </c>
      <c r="AD392" s="255">
        <v>5548929</v>
      </c>
      <c r="AE392" s="240" t="s">
        <v>7063</v>
      </c>
      <c r="AF392" s="527" t="s">
        <v>12797</v>
      </c>
      <c r="AG392" s="240" t="s">
        <v>7040</v>
      </c>
      <c r="AH392" s="525" t="s">
        <v>7041</v>
      </c>
    </row>
    <row r="393" spans="1:34" ht="15" customHeight="1" x14ac:dyDescent="0.2">
      <c r="A393" s="521">
        <v>115</v>
      </c>
      <c r="B393" s="521">
        <v>115</v>
      </c>
      <c r="C393" s="522" t="s">
        <v>1124</v>
      </c>
      <c r="D393" s="521">
        <v>10070</v>
      </c>
      <c r="E393" s="522" t="s">
        <v>1125</v>
      </c>
      <c r="F393" s="25">
        <v>2019</v>
      </c>
      <c r="G393" s="232">
        <v>43511.504861111112</v>
      </c>
      <c r="H393" s="233">
        <v>43511.504861111112</v>
      </c>
      <c r="I393" s="417" t="s">
        <v>7042</v>
      </c>
      <c r="J393" s="412" t="s">
        <v>36</v>
      </c>
      <c r="K393" s="412" t="s">
        <v>36</v>
      </c>
      <c r="L393" s="235">
        <f>N393-G393</f>
        <v>6.944444467080757E-4</v>
      </c>
      <c r="M393" s="236">
        <v>1</v>
      </c>
      <c r="N393" s="232">
        <v>43511.505555555559</v>
      </c>
      <c r="O393" s="233">
        <v>43511.505555555559</v>
      </c>
      <c r="P393" s="237" t="s">
        <v>37</v>
      </c>
      <c r="Q393" s="162" t="s">
        <v>213</v>
      </c>
      <c r="R393" s="167" t="s">
        <v>10774</v>
      </c>
      <c r="S393" s="238" t="s">
        <v>40</v>
      </c>
      <c r="T393" s="167" t="s">
        <v>13327</v>
      </c>
      <c r="U393" s="192" t="s">
        <v>40</v>
      </c>
      <c r="V393" s="240" t="s">
        <v>1336</v>
      </c>
      <c r="W393" s="167" t="s">
        <v>13328</v>
      </c>
      <c r="X393" s="164">
        <v>0</v>
      </c>
      <c r="Y393" s="241">
        <v>0</v>
      </c>
      <c r="Z393" s="241">
        <v>0</v>
      </c>
      <c r="AA393" s="264">
        <f>Y393/AD393</f>
        <v>0</v>
      </c>
      <c r="AB393" s="265">
        <f>Z393/AD393</f>
        <v>0</v>
      </c>
      <c r="AC393" s="255">
        <v>0</v>
      </c>
      <c r="AD393" s="255">
        <v>5548929</v>
      </c>
      <c r="AE393" s="239" t="s">
        <v>7102</v>
      </c>
      <c r="AF393" s="229" t="s">
        <v>12684</v>
      </c>
      <c r="AG393" s="239" t="s">
        <v>7040</v>
      </c>
      <c r="AH393" s="57" t="s">
        <v>7041</v>
      </c>
    </row>
    <row r="394" spans="1:34" ht="15" customHeight="1" x14ac:dyDescent="0.2">
      <c r="A394" s="105">
        <v>115</v>
      </c>
      <c r="B394" s="105">
        <v>115</v>
      </c>
      <c r="C394" s="76" t="s">
        <v>1485</v>
      </c>
      <c r="D394" s="23">
        <v>10071</v>
      </c>
      <c r="E394" s="60" t="s">
        <v>1486</v>
      </c>
      <c r="F394" s="25">
        <v>2014</v>
      </c>
      <c r="G394" s="61">
        <v>41943.904166666667</v>
      </c>
      <c r="H394" s="62">
        <v>41943.904166666667</v>
      </c>
      <c r="I394" s="625" t="s">
        <v>36</v>
      </c>
      <c r="J394" s="625" t="s">
        <v>36</v>
      </c>
      <c r="K394" s="625"/>
      <c r="L394" s="64">
        <f>N394-G394</f>
        <v>0.32638888889050577</v>
      </c>
      <c r="M394" s="65">
        <v>470</v>
      </c>
      <c r="N394" s="61">
        <v>41944.230555555558</v>
      </c>
      <c r="O394" s="62">
        <v>41944.230555555558</v>
      </c>
      <c r="P394" s="66" t="s">
        <v>37</v>
      </c>
      <c r="Q394" s="69" t="s">
        <v>48</v>
      </c>
      <c r="R394" s="69" t="s">
        <v>49</v>
      </c>
      <c r="S394" s="87" t="s">
        <v>40</v>
      </c>
      <c r="T394" s="69" t="s">
        <v>2964</v>
      </c>
      <c r="U394" s="192" t="s">
        <v>40</v>
      </c>
      <c r="V394" s="87" t="s">
        <v>788</v>
      </c>
      <c r="W394" s="69" t="s">
        <v>2965</v>
      </c>
      <c r="X394" s="32">
        <v>2</v>
      </c>
      <c r="Y394" s="32">
        <v>0</v>
      </c>
      <c r="Z394" s="83"/>
      <c r="AA394" s="84"/>
      <c r="AB394" s="85"/>
      <c r="AC394" s="83"/>
    </row>
    <row r="395" spans="1:34" ht="15" customHeight="1" x14ac:dyDescent="0.2">
      <c r="A395" s="105">
        <v>115</v>
      </c>
      <c r="B395" s="105">
        <v>115</v>
      </c>
      <c r="C395" s="76" t="s">
        <v>1485</v>
      </c>
      <c r="D395" s="23">
        <v>10071</v>
      </c>
      <c r="E395" s="60" t="s">
        <v>1486</v>
      </c>
      <c r="F395" s="25">
        <v>2014</v>
      </c>
      <c r="G395" s="61">
        <v>41944.237500000003</v>
      </c>
      <c r="H395" s="62">
        <v>41944.237500000003</v>
      </c>
      <c r="I395" s="625" t="s">
        <v>36</v>
      </c>
      <c r="J395" s="625" t="s">
        <v>36</v>
      </c>
      <c r="K395" s="625"/>
      <c r="L395" s="64">
        <f>N395-G395</f>
        <v>0.10486111111094942</v>
      </c>
      <c r="M395" s="65">
        <v>151</v>
      </c>
      <c r="N395" s="61">
        <v>41944.342361111114</v>
      </c>
      <c r="O395" s="62">
        <v>41944.342361111114</v>
      </c>
      <c r="P395" s="66" t="s">
        <v>37</v>
      </c>
      <c r="Q395" s="69" t="s">
        <v>48</v>
      </c>
      <c r="R395" s="69" t="s">
        <v>49</v>
      </c>
      <c r="S395" s="87" t="s">
        <v>40</v>
      </c>
      <c r="T395" s="69" t="s">
        <v>2964</v>
      </c>
      <c r="U395" s="192" t="s">
        <v>40</v>
      </c>
      <c r="V395" s="87" t="s">
        <v>788</v>
      </c>
      <c r="W395" s="69" t="s">
        <v>2965</v>
      </c>
      <c r="X395" s="32">
        <v>2</v>
      </c>
      <c r="Y395" s="32">
        <v>0</v>
      </c>
      <c r="Z395" s="83"/>
      <c r="AA395" s="84"/>
      <c r="AB395" s="85"/>
      <c r="AC395" s="83"/>
    </row>
    <row r="396" spans="1:34" ht="15" customHeight="1" x14ac:dyDescent="0.2">
      <c r="A396" s="257">
        <v>115</v>
      </c>
      <c r="B396" s="257">
        <v>115</v>
      </c>
      <c r="C396" s="258" t="s">
        <v>1485</v>
      </c>
      <c r="D396" s="257">
        <v>10071</v>
      </c>
      <c r="E396" s="258" t="s">
        <v>1486</v>
      </c>
      <c r="F396" s="25">
        <v>2018</v>
      </c>
      <c r="G396" s="232">
        <v>43153.331250000003</v>
      </c>
      <c r="H396" s="233">
        <v>43153.331250000003</v>
      </c>
      <c r="I396" s="412" t="s">
        <v>36</v>
      </c>
      <c r="J396" s="412" t="s">
        <v>36</v>
      </c>
      <c r="K396" s="412" t="s">
        <v>36</v>
      </c>
      <c r="L396" s="235">
        <f>N396-G396</f>
        <v>6.9444443943211809E-4</v>
      </c>
      <c r="M396" s="236">
        <v>1</v>
      </c>
      <c r="N396" s="232">
        <v>43153.331944444442</v>
      </c>
      <c r="O396" s="233">
        <v>43153.331944444442</v>
      </c>
      <c r="P396" s="328" t="s">
        <v>242</v>
      </c>
      <c r="Q396" s="359" t="s">
        <v>43</v>
      </c>
      <c r="R396" s="35" t="s">
        <v>10204</v>
      </c>
      <c r="S396" s="277" t="s">
        <v>40</v>
      </c>
      <c r="T396" s="167" t="s">
        <v>10534</v>
      </c>
      <c r="U396" s="282" t="s">
        <v>40</v>
      </c>
      <c r="V396" s="240" t="s">
        <v>788</v>
      </c>
      <c r="W396" s="167" t="s">
        <v>10535</v>
      </c>
      <c r="X396" s="255">
        <v>0</v>
      </c>
      <c r="Y396" s="241">
        <v>0</v>
      </c>
      <c r="Z396" s="241">
        <v>0</v>
      </c>
      <c r="AA396" s="266"/>
      <c r="AB396" s="266"/>
      <c r="AC396" s="266"/>
      <c r="AD396" s="241">
        <v>5517212</v>
      </c>
      <c r="AE396" s="461" t="s">
        <v>1270</v>
      </c>
      <c r="AF396" s="462" t="s">
        <v>1270</v>
      </c>
      <c r="AG396" s="277" t="s">
        <v>7040</v>
      </c>
      <c r="AH396" s="277" t="s">
        <v>7041</v>
      </c>
    </row>
    <row r="397" spans="1:34" ht="15" customHeight="1" x14ac:dyDescent="0.2">
      <c r="A397" s="257">
        <v>115</v>
      </c>
      <c r="B397" s="257">
        <v>115</v>
      </c>
      <c r="C397" s="258" t="s">
        <v>1485</v>
      </c>
      <c r="D397" s="257">
        <v>10071</v>
      </c>
      <c r="E397" s="258" t="s">
        <v>1486</v>
      </c>
      <c r="F397" s="25">
        <v>2018</v>
      </c>
      <c r="G397" s="232">
        <v>43153.415277777778</v>
      </c>
      <c r="H397" s="233">
        <v>43153.415277777778</v>
      </c>
      <c r="I397" s="412" t="s">
        <v>36</v>
      </c>
      <c r="J397" s="412" t="s">
        <v>36</v>
      </c>
      <c r="K397" s="412" t="s">
        <v>36</v>
      </c>
      <c r="L397" s="235">
        <f>N397-G397</f>
        <v>6.944444467080757E-4</v>
      </c>
      <c r="M397" s="236">
        <v>1</v>
      </c>
      <c r="N397" s="232">
        <v>43153.415972222225</v>
      </c>
      <c r="O397" s="233">
        <v>43153.415972222225</v>
      </c>
      <c r="P397" s="328" t="s">
        <v>242</v>
      </c>
      <c r="Q397" s="359" t="s">
        <v>43</v>
      </c>
      <c r="R397" s="35" t="s">
        <v>10204</v>
      </c>
      <c r="S397" s="277" t="s">
        <v>40</v>
      </c>
      <c r="T397" s="167" t="s">
        <v>10534</v>
      </c>
      <c r="U397" s="282" t="s">
        <v>40</v>
      </c>
      <c r="V397" s="240" t="s">
        <v>788</v>
      </c>
      <c r="W397" s="167" t="s">
        <v>10537</v>
      </c>
      <c r="X397" s="255">
        <v>0</v>
      </c>
      <c r="Y397" s="241">
        <v>0</v>
      </c>
      <c r="Z397" s="241">
        <v>0</v>
      </c>
      <c r="AA397" s="266"/>
      <c r="AB397" s="266"/>
      <c r="AC397" s="266"/>
      <c r="AD397" s="241">
        <v>5517212</v>
      </c>
      <c r="AE397" s="461" t="s">
        <v>1270</v>
      </c>
      <c r="AF397" s="462" t="s">
        <v>1270</v>
      </c>
      <c r="AG397" s="277" t="s">
        <v>7040</v>
      </c>
      <c r="AH397" s="277" t="s">
        <v>7041</v>
      </c>
    </row>
    <row r="398" spans="1:34" ht="15" customHeight="1" x14ac:dyDescent="0.2">
      <c r="A398" s="58">
        <v>115</v>
      </c>
      <c r="B398" s="58">
        <v>115</v>
      </c>
      <c r="C398" s="76" t="s">
        <v>995</v>
      </c>
      <c r="D398" s="23">
        <v>10073</v>
      </c>
      <c r="E398" s="60" t="s">
        <v>996</v>
      </c>
      <c r="F398" s="25">
        <v>2014</v>
      </c>
      <c r="G398" s="61">
        <v>41749.256944444445</v>
      </c>
      <c r="H398" s="62">
        <v>41749.256944444445</v>
      </c>
      <c r="I398" s="625" t="s">
        <v>36</v>
      </c>
      <c r="J398" s="625" t="s">
        <v>36</v>
      </c>
      <c r="K398" s="625"/>
      <c r="L398" s="64">
        <f>N398-G398</f>
        <v>6.944444467080757E-4</v>
      </c>
      <c r="M398" s="65">
        <v>1</v>
      </c>
      <c r="N398" s="61">
        <v>41749.257638888892</v>
      </c>
      <c r="O398" s="62">
        <v>41749.257638888892</v>
      </c>
      <c r="P398" s="66" t="s">
        <v>37</v>
      </c>
      <c r="Q398" s="69" t="s">
        <v>52</v>
      </c>
      <c r="R398" s="69" t="s">
        <v>67</v>
      </c>
      <c r="S398" s="87" t="s">
        <v>101</v>
      </c>
      <c r="T398" s="69" t="s">
        <v>2104</v>
      </c>
      <c r="U398" s="282" t="s">
        <v>40</v>
      </c>
      <c r="V398" s="78" t="s">
        <v>384</v>
      </c>
      <c r="W398" s="69" t="s">
        <v>2105</v>
      </c>
      <c r="X398" s="32">
        <v>1</v>
      </c>
      <c r="Y398" s="32">
        <v>0</v>
      </c>
      <c r="Z398" s="83"/>
      <c r="AA398" s="84"/>
      <c r="AB398" s="85"/>
      <c r="AC398" s="83"/>
    </row>
    <row r="399" spans="1:34" ht="15" customHeight="1" x14ac:dyDescent="0.2">
      <c r="A399" s="58">
        <v>115</v>
      </c>
      <c r="B399" s="58">
        <v>115</v>
      </c>
      <c r="C399" s="76" t="s">
        <v>498</v>
      </c>
      <c r="D399" s="23">
        <v>10074</v>
      </c>
      <c r="E399" s="60" t="s">
        <v>499</v>
      </c>
      <c r="F399" s="25">
        <v>2014</v>
      </c>
      <c r="G399" s="61">
        <v>41707.484027777777</v>
      </c>
      <c r="H399" s="62">
        <v>41707.484027777777</v>
      </c>
      <c r="I399" s="625" t="s">
        <v>36</v>
      </c>
      <c r="J399" s="625" t="s">
        <v>36</v>
      </c>
      <c r="K399" s="625"/>
      <c r="L399" s="64">
        <f>N399-G399</f>
        <v>6.944444467080757E-4</v>
      </c>
      <c r="M399" s="65">
        <v>1</v>
      </c>
      <c r="N399" s="61">
        <v>41707.484722222223</v>
      </c>
      <c r="O399" s="62">
        <v>41707.484722222223</v>
      </c>
      <c r="P399" s="66" t="s">
        <v>37</v>
      </c>
      <c r="Q399" s="69" t="s">
        <v>222</v>
      </c>
      <c r="R399" s="69" t="s">
        <v>1948</v>
      </c>
      <c r="S399" s="87" t="s">
        <v>526</v>
      </c>
      <c r="T399" s="69" t="s">
        <v>1949</v>
      </c>
      <c r="U399" s="77">
        <v>10355</v>
      </c>
      <c r="V399" s="78" t="s">
        <v>1385</v>
      </c>
      <c r="W399" s="69" t="s">
        <v>1950</v>
      </c>
      <c r="X399" s="32">
        <v>0</v>
      </c>
      <c r="Y399" s="32">
        <v>0</v>
      </c>
      <c r="Z399" s="83"/>
      <c r="AA399" s="84"/>
      <c r="AB399" s="85"/>
      <c r="AC399" s="83"/>
    </row>
    <row r="400" spans="1:34" ht="15" customHeight="1" x14ac:dyDescent="0.2">
      <c r="A400" s="58">
        <v>115</v>
      </c>
      <c r="B400" s="58">
        <v>115</v>
      </c>
      <c r="C400" s="76" t="s">
        <v>498</v>
      </c>
      <c r="D400" s="23">
        <v>10074</v>
      </c>
      <c r="E400" s="60" t="s">
        <v>499</v>
      </c>
      <c r="F400" s="25">
        <v>2014</v>
      </c>
      <c r="G400" s="61">
        <v>41708.289583333331</v>
      </c>
      <c r="H400" s="62">
        <v>41708.289583333331</v>
      </c>
      <c r="I400" s="625" t="s">
        <v>36</v>
      </c>
      <c r="J400" s="625" t="s">
        <v>36</v>
      </c>
      <c r="K400" s="625"/>
      <c r="L400" s="64">
        <f>N400-G400</f>
        <v>0.32152777777810115</v>
      </c>
      <c r="M400" s="65">
        <v>463</v>
      </c>
      <c r="N400" s="61">
        <v>41708.611111111109</v>
      </c>
      <c r="O400" s="62">
        <v>41708.611111111109</v>
      </c>
      <c r="P400" s="66" t="s">
        <v>37</v>
      </c>
      <c r="Q400" s="69" t="s">
        <v>38</v>
      </c>
      <c r="R400" s="69" t="s">
        <v>135</v>
      </c>
      <c r="S400" s="87" t="s">
        <v>68</v>
      </c>
      <c r="T400" s="69" t="s">
        <v>1953</v>
      </c>
      <c r="U400" s="282" t="s">
        <v>40</v>
      </c>
      <c r="V400" s="78" t="s">
        <v>788</v>
      </c>
      <c r="W400" s="69" t="s">
        <v>1954</v>
      </c>
      <c r="X400" s="32">
        <v>0</v>
      </c>
      <c r="Y400" s="32">
        <v>0</v>
      </c>
      <c r="Z400" s="83"/>
      <c r="AA400" s="84"/>
      <c r="AB400" s="85"/>
      <c r="AC400" s="83"/>
    </row>
    <row r="401" spans="1:34" ht="15" customHeight="1" x14ac:dyDescent="0.2">
      <c r="A401" s="58">
        <v>115</v>
      </c>
      <c r="B401" s="58">
        <v>115</v>
      </c>
      <c r="C401" s="76" t="s">
        <v>498</v>
      </c>
      <c r="D401" s="23">
        <v>10074</v>
      </c>
      <c r="E401" s="60" t="s">
        <v>499</v>
      </c>
      <c r="F401" s="25">
        <v>2014</v>
      </c>
      <c r="G401" s="61">
        <v>41709.32708333333</v>
      </c>
      <c r="H401" s="62">
        <v>41709.32708333333</v>
      </c>
      <c r="I401" s="625" t="s">
        <v>36</v>
      </c>
      <c r="J401" s="625" t="s">
        <v>36</v>
      </c>
      <c r="K401" s="625"/>
      <c r="L401" s="64">
        <f>N401-G401</f>
        <v>6.944444467080757E-4</v>
      </c>
      <c r="M401" s="65">
        <v>1</v>
      </c>
      <c r="N401" s="61">
        <v>41709.327777777777</v>
      </c>
      <c r="O401" s="62">
        <v>41709.327777777777</v>
      </c>
      <c r="P401" s="66" t="s">
        <v>37</v>
      </c>
      <c r="Q401" s="69" t="s">
        <v>43</v>
      </c>
      <c r="R401" s="69" t="s">
        <v>535</v>
      </c>
      <c r="S401" s="87" t="s">
        <v>64</v>
      </c>
      <c r="T401" s="69" t="s">
        <v>1959</v>
      </c>
      <c r="U401" s="282" t="s">
        <v>40</v>
      </c>
      <c r="V401" s="78" t="s">
        <v>1385</v>
      </c>
      <c r="W401" s="69" t="s">
        <v>1960</v>
      </c>
      <c r="X401" s="32">
        <v>0</v>
      </c>
      <c r="Y401" s="32">
        <v>0</v>
      </c>
      <c r="Z401" s="83"/>
      <c r="AA401" s="84"/>
      <c r="AB401" s="85"/>
      <c r="AC401" s="83"/>
    </row>
    <row r="402" spans="1:34" ht="15" customHeight="1" x14ac:dyDescent="0.2">
      <c r="A402" s="153">
        <v>115</v>
      </c>
      <c r="B402" s="153">
        <v>115</v>
      </c>
      <c r="C402" s="24" t="s">
        <v>498</v>
      </c>
      <c r="D402" s="175">
        <v>10074</v>
      </c>
      <c r="E402" s="24" t="s">
        <v>499</v>
      </c>
      <c r="F402" s="25">
        <v>2015</v>
      </c>
      <c r="G402" s="156">
        <v>42092.100694444445</v>
      </c>
      <c r="H402" s="157">
        <v>42092.100694444445</v>
      </c>
      <c r="I402" s="620" t="s">
        <v>36</v>
      </c>
      <c r="J402" s="620" t="s">
        <v>36</v>
      </c>
      <c r="K402" s="620"/>
      <c r="L402" s="159">
        <f>N402-G402</f>
        <v>6.944444467080757E-4</v>
      </c>
      <c r="M402" s="160">
        <v>1</v>
      </c>
      <c r="N402" s="156">
        <v>42092.101388888892</v>
      </c>
      <c r="O402" s="157">
        <v>42092.101388888892</v>
      </c>
      <c r="P402" s="161" t="s">
        <v>37</v>
      </c>
      <c r="Q402" s="35" t="s">
        <v>48</v>
      </c>
      <c r="R402" s="35" t="s">
        <v>49</v>
      </c>
      <c r="S402" s="35" t="s">
        <v>40</v>
      </c>
      <c r="T402" s="35" t="s">
        <v>3658</v>
      </c>
      <c r="U402" s="282" t="s">
        <v>40</v>
      </c>
      <c r="V402" s="167" t="s">
        <v>1385</v>
      </c>
      <c r="W402" s="35" t="s">
        <v>3659</v>
      </c>
      <c r="X402" s="55">
        <v>0</v>
      </c>
      <c r="Y402" s="55">
        <v>0</v>
      </c>
      <c r="Z402" s="168"/>
      <c r="AA402" s="168"/>
      <c r="AB402" s="168"/>
      <c r="AC402" s="168"/>
    </row>
    <row r="403" spans="1:34" ht="15" customHeight="1" x14ac:dyDescent="0.2">
      <c r="A403" s="175">
        <v>115</v>
      </c>
      <c r="B403" s="175">
        <v>115</v>
      </c>
      <c r="C403" s="24" t="s">
        <v>498</v>
      </c>
      <c r="D403" s="175">
        <v>10074</v>
      </c>
      <c r="E403" s="43" t="s">
        <v>499</v>
      </c>
      <c r="F403" s="25">
        <v>2015</v>
      </c>
      <c r="G403" s="156">
        <v>42310.629861111112</v>
      </c>
      <c r="H403" s="157">
        <v>42310.629861111112</v>
      </c>
      <c r="I403" s="620" t="s">
        <v>36</v>
      </c>
      <c r="J403" s="620" t="s">
        <v>36</v>
      </c>
      <c r="K403" s="620"/>
      <c r="L403" s="159">
        <f>N403-G403</f>
        <v>6.944444467080757E-4</v>
      </c>
      <c r="M403" s="160">
        <v>1</v>
      </c>
      <c r="N403" s="156">
        <v>42310.630555555559</v>
      </c>
      <c r="O403" s="157">
        <v>42310.630555555559</v>
      </c>
      <c r="P403" s="161" t="s">
        <v>37</v>
      </c>
      <c r="Q403" s="35" t="s">
        <v>213</v>
      </c>
      <c r="R403" s="35" t="s">
        <v>287</v>
      </c>
      <c r="S403" s="35" t="s">
        <v>40</v>
      </c>
      <c r="T403" s="35" t="s">
        <v>5086</v>
      </c>
      <c r="U403" s="282" t="s">
        <v>40</v>
      </c>
      <c r="V403" s="167" t="s">
        <v>1385</v>
      </c>
      <c r="W403" s="35" t="s">
        <v>5087</v>
      </c>
      <c r="X403" s="55">
        <v>18409</v>
      </c>
      <c r="Y403" s="168"/>
      <c r="Z403" s="168"/>
      <c r="AA403" s="168"/>
      <c r="AB403" s="168"/>
      <c r="AC403" s="168"/>
    </row>
    <row r="404" spans="1:34" ht="15" customHeight="1" x14ac:dyDescent="0.2">
      <c r="A404" s="257">
        <v>115</v>
      </c>
      <c r="B404" s="257">
        <v>115</v>
      </c>
      <c r="C404" s="258" t="s">
        <v>498</v>
      </c>
      <c r="D404" s="257">
        <v>10074</v>
      </c>
      <c r="E404" s="258" t="s">
        <v>499</v>
      </c>
      <c r="F404" s="25">
        <v>2016</v>
      </c>
      <c r="G404" s="232">
        <v>42437.065972222219</v>
      </c>
      <c r="H404" s="233">
        <v>42437.065972222219</v>
      </c>
      <c r="I404" s="412" t="s">
        <v>36</v>
      </c>
      <c r="J404" s="412" t="s">
        <v>36</v>
      </c>
      <c r="K404" s="412"/>
      <c r="L404" s="235">
        <f>N404-G404</f>
        <v>6.944444467080757E-4</v>
      </c>
      <c r="M404" s="236">
        <v>1</v>
      </c>
      <c r="N404" s="232">
        <v>42437.066666666666</v>
      </c>
      <c r="O404" s="233">
        <v>42437.066666666666</v>
      </c>
      <c r="P404" s="237" t="s">
        <v>37</v>
      </c>
      <c r="Q404" s="238" t="s">
        <v>222</v>
      </c>
      <c r="R404" s="238" t="s">
        <v>223</v>
      </c>
      <c r="S404" s="238" t="s">
        <v>40</v>
      </c>
      <c r="T404" s="269" t="s">
        <v>5729</v>
      </c>
      <c r="U404" s="254" t="s">
        <v>40</v>
      </c>
      <c r="V404" s="240" t="s">
        <v>1385</v>
      </c>
      <c r="W404" s="269" t="s">
        <v>5730</v>
      </c>
      <c r="X404" s="55">
        <v>0</v>
      </c>
      <c r="Y404" s="55">
        <v>0</v>
      </c>
      <c r="Z404" s="55">
        <v>0</v>
      </c>
      <c r="AA404" s="168"/>
      <c r="AB404" s="168"/>
      <c r="AC404" s="168"/>
    </row>
    <row r="405" spans="1:34" ht="15" customHeight="1" x14ac:dyDescent="0.2">
      <c r="A405" s="257">
        <v>115</v>
      </c>
      <c r="B405" s="257">
        <v>115</v>
      </c>
      <c r="C405" s="258" t="s">
        <v>498</v>
      </c>
      <c r="D405" s="257">
        <v>10074</v>
      </c>
      <c r="E405" s="258" t="s">
        <v>499</v>
      </c>
      <c r="F405" s="25">
        <v>2016</v>
      </c>
      <c r="G405" s="232">
        <v>42487.633333333331</v>
      </c>
      <c r="H405" s="233">
        <v>42487.633333333331</v>
      </c>
      <c r="I405" s="412" t="s">
        <v>36</v>
      </c>
      <c r="J405" s="412" t="s">
        <v>36</v>
      </c>
      <c r="K405" s="412"/>
      <c r="L405" s="235">
        <f>N405-G405</f>
        <v>6.944444467080757E-4</v>
      </c>
      <c r="M405" s="236">
        <v>1</v>
      </c>
      <c r="N405" s="232">
        <v>42487.634027777778</v>
      </c>
      <c r="O405" s="233">
        <v>42487.634027777778</v>
      </c>
      <c r="P405" s="237" t="s">
        <v>37</v>
      </c>
      <c r="Q405" s="238" t="s">
        <v>213</v>
      </c>
      <c r="R405" s="238" t="s">
        <v>287</v>
      </c>
      <c r="S405" s="35" t="s">
        <v>40</v>
      </c>
      <c r="T405" s="35" t="s">
        <v>5986</v>
      </c>
      <c r="U405" s="282" t="s">
        <v>40</v>
      </c>
      <c r="V405" s="240" t="s">
        <v>1385</v>
      </c>
      <c r="W405" s="35" t="s">
        <v>5987</v>
      </c>
      <c r="X405" s="55">
        <v>0</v>
      </c>
      <c r="Y405" s="55">
        <v>0</v>
      </c>
      <c r="Z405" s="55">
        <v>0</v>
      </c>
      <c r="AA405" s="168"/>
      <c r="AB405" s="168"/>
      <c r="AC405" s="168"/>
    </row>
    <row r="406" spans="1:34" ht="15" customHeight="1" x14ac:dyDescent="0.2">
      <c r="A406" s="257">
        <v>115</v>
      </c>
      <c r="B406" s="257">
        <v>115</v>
      </c>
      <c r="C406" s="258" t="s">
        <v>498</v>
      </c>
      <c r="D406" s="257">
        <v>10074</v>
      </c>
      <c r="E406" s="258" t="s">
        <v>499</v>
      </c>
      <c r="F406" s="25">
        <v>2016</v>
      </c>
      <c r="G406" s="284">
        <v>42585.756249999999</v>
      </c>
      <c r="H406" s="234">
        <v>42585.756249999999</v>
      </c>
      <c r="I406" s="412" t="s">
        <v>36</v>
      </c>
      <c r="J406" s="412" t="s">
        <v>36</v>
      </c>
      <c r="K406" s="412"/>
      <c r="L406" s="235">
        <f>N406-G406</f>
        <v>6.944444467080757E-4</v>
      </c>
      <c r="M406" s="236">
        <v>1</v>
      </c>
      <c r="N406" s="284">
        <v>42585.756944444445</v>
      </c>
      <c r="O406" s="234">
        <v>42585.756944444445</v>
      </c>
      <c r="P406" s="237" t="s">
        <v>37</v>
      </c>
      <c r="Q406" s="238" t="s">
        <v>382</v>
      </c>
      <c r="R406" s="238" t="s">
        <v>383</v>
      </c>
      <c r="S406" s="35" t="s">
        <v>40</v>
      </c>
      <c r="T406" s="35" t="s">
        <v>6429</v>
      </c>
      <c r="U406" s="282" t="s">
        <v>40</v>
      </c>
      <c r="V406" s="240" t="s">
        <v>1385</v>
      </c>
      <c r="W406" s="35" t="s">
        <v>6430</v>
      </c>
      <c r="X406" s="177">
        <v>0</v>
      </c>
      <c r="Y406" s="177">
        <v>0</v>
      </c>
      <c r="Z406" s="55">
        <v>0</v>
      </c>
      <c r="AA406" s="35"/>
      <c r="AB406" s="35"/>
      <c r="AC406" s="35"/>
    </row>
    <row r="407" spans="1:34" ht="15" customHeight="1" x14ac:dyDescent="0.2">
      <c r="A407" s="257">
        <v>115</v>
      </c>
      <c r="B407" s="257">
        <v>115</v>
      </c>
      <c r="C407" s="258" t="s">
        <v>498</v>
      </c>
      <c r="D407" s="257">
        <v>10074</v>
      </c>
      <c r="E407" s="258" t="s">
        <v>499</v>
      </c>
      <c r="F407" s="25">
        <v>2016</v>
      </c>
      <c r="G407" s="284">
        <v>42585.963888888888</v>
      </c>
      <c r="H407" s="234">
        <v>42585.963888888888</v>
      </c>
      <c r="I407" s="412" t="s">
        <v>36</v>
      </c>
      <c r="J407" s="412" t="s">
        <v>36</v>
      </c>
      <c r="K407" s="412"/>
      <c r="L407" s="235">
        <f>N407-G407</f>
        <v>6.944444467080757E-4</v>
      </c>
      <c r="M407" s="236">
        <v>1</v>
      </c>
      <c r="N407" s="284">
        <v>42585.964583333334</v>
      </c>
      <c r="O407" s="234">
        <v>42585.964583333334</v>
      </c>
      <c r="P407" s="237" t="s">
        <v>37</v>
      </c>
      <c r="Q407" s="238" t="s">
        <v>382</v>
      </c>
      <c r="R407" s="238" t="s">
        <v>383</v>
      </c>
      <c r="S407" s="35" t="s">
        <v>40</v>
      </c>
      <c r="T407" s="35" t="s">
        <v>6429</v>
      </c>
      <c r="U407" s="282" t="s">
        <v>40</v>
      </c>
      <c r="V407" s="240" t="s">
        <v>1385</v>
      </c>
      <c r="W407" s="35" t="s">
        <v>6433</v>
      </c>
      <c r="X407" s="177">
        <v>0</v>
      </c>
      <c r="Y407" s="177">
        <v>0</v>
      </c>
      <c r="Z407" s="55">
        <v>0</v>
      </c>
      <c r="AA407" s="35"/>
      <c r="AB407" s="35"/>
      <c r="AC407" s="35"/>
    </row>
    <row r="408" spans="1:34" ht="15" customHeight="1" x14ac:dyDescent="0.2">
      <c r="A408" s="257">
        <v>115</v>
      </c>
      <c r="B408" s="257">
        <v>115</v>
      </c>
      <c r="C408" s="258" t="s">
        <v>498</v>
      </c>
      <c r="D408" s="257">
        <v>10074</v>
      </c>
      <c r="E408" s="258" t="s">
        <v>499</v>
      </c>
      <c r="F408" s="25">
        <v>2017</v>
      </c>
      <c r="G408" s="232">
        <v>42897.684027777781</v>
      </c>
      <c r="H408" s="233">
        <v>42897.684027777781</v>
      </c>
      <c r="I408" s="412" t="s">
        <v>36</v>
      </c>
      <c r="J408" s="412" t="s">
        <v>36</v>
      </c>
      <c r="K408" s="412"/>
      <c r="L408" s="235">
        <f>N408-G408</f>
        <v>6.9444443943211809E-4</v>
      </c>
      <c r="M408" s="236">
        <v>1</v>
      </c>
      <c r="N408" s="232">
        <v>42897.68472222222</v>
      </c>
      <c r="O408" s="233">
        <v>42897.68472222222</v>
      </c>
      <c r="P408" s="237" t="s">
        <v>37</v>
      </c>
      <c r="Q408" s="35" t="s">
        <v>213</v>
      </c>
      <c r="R408" s="35" t="s">
        <v>287</v>
      </c>
      <c r="S408" s="35" t="s">
        <v>40</v>
      </c>
      <c r="T408" s="52" t="s">
        <v>8718</v>
      </c>
      <c r="U408" s="332" t="s">
        <v>40</v>
      </c>
      <c r="V408" s="240" t="s">
        <v>1385</v>
      </c>
      <c r="W408" s="44" t="s">
        <v>8719</v>
      </c>
      <c r="X408" s="241">
        <v>0</v>
      </c>
      <c r="Y408" s="241">
        <v>0</v>
      </c>
      <c r="Z408" s="241">
        <v>0</v>
      </c>
      <c r="AA408" s="168"/>
      <c r="AB408" s="168"/>
      <c r="AC408" s="168"/>
      <c r="AD408" s="304">
        <v>5517212</v>
      </c>
      <c r="AE408" s="305" t="s">
        <v>7060</v>
      </c>
      <c r="AF408" s="305" t="s">
        <v>8720</v>
      </c>
      <c r="AG408" s="35" t="s">
        <v>7040</v>
      </c>
      <c r="AH408" s="44" t="s">
        <v>7041</v>
      </c>
    </row>
    <row r="409" spans="1:34" ht="15" customHeight="1" x14ac:dyDescent="0.2">
      <c r="A409" s="257">
        <v>115</v>
      </c>
      <c r="B409" s="257">
        <v>115</v>
      </c>
      <c r="C409" s="258" t="s">
        <v>498</v>
      </c>
      <c r="D409" s="257">
        <v>10074</v>
      </c>
      <c r="E409" s="258" t="s">
        <v>499</v>
      </c>
      <c r="F409" s="25">
        <v>2017</v>
      </c>
      <c r="G409" s="232">
        <v>42978.51666666667</v>
      </c>
      <c r="H409" s="233">
        <v>42978.51666666667</v>
      </c>
      <c r="I409" s="412" t="s">
        <v>36</v>
      </c>
      <c r="J409" s="412" t="s">
        <v>36</v>
      </c>
      <c r="K409" s="412"/>
      <c r="L409" s="235">
        <f>N409-G409</f>
        <v>0.58888888888759539</v>
      </c>
      <c r="M409" s="236">
        <v>848</v>
      </c>
      <c r="N409" s="232">
        <v>42979.105555555558</v>
      </c>
      <c r="O409" s="233">
        <v>42979.105555555558</v>
      </c>
      <c r="P409" s="237" t="s">
        <v>37</v>
      </c>
      <c r="Q409" s="35" t="s">
        <v>38</v>
      </c>
      <c r="R409" s="35" t="s">
        <v>135</v>
      </c>
      <c r="S409" s="35" t="s">
        <v>68</v>
      </c>
      <c r="T409" s="167" t="s">
        <v>9280</v>
      </c>
      <c r="U409" s="303" t="s">
        <v>40</v>
      </c>
      <c r="V409" s="240" t="s">
        <v>1385</v>
      </c>
      <c r="W409" s="167" t="s">
        <v>9281</v>
      </c>
      <c r="X409" s="241">
        <v>0</v>
      </c>
      <c r="Y409" s="241">
        <v>0</v>
      </c>
      <c r="Z409" s="241">
        <v>0</v>
      </c>
      <c r="AA409" s="266"/>
      <c r="AB409" s="266"/>
      <c r="AC409" s="266"/>
      <c r="AD409" s="304">
        <v>5517212</v>
      </c>
      <c r="AE409" s="333" t="s">
        <v>1270</v>
      </c>
      <c r="AF409" s="333" t="s">
        <v>1270</v>
      </c>
      <c r="AG409" s="167" t="s">
        <v>7066</v>
      </c>
      <c r="AH409" s="29" t="s">
        <v>7067</v>
      </c>
    </row>
    <row r="410" spans="1:34" ht="15" customHeight="1" x14ac:dyDescent="0.2">
      <c r="A410" s="257">
        <v>115</v>
      </c>
      <c r="B410" s="257">
        <v>115</v>
      </c>
      <c r="C410" s="258" t="s">
        <v>498</v>
      </c>
      <c r="D410" s="257">
        <v>10074</v>
      </c>
      <c r="E410" s="331" t="s">
        <v>499</v>
      </c>
      <c r="F410" s="25">
        <v>2017</v>
      </c>
      <c r="G410" s="284">
        <v>43017.063888888886</v>
      </c>
      <c r="H410" s="233">
        <v>43017.063888888886</v>
      </c>
      <c r="I410" s="417" t="s">
        <v>7042</v>
      </c>
      <c r="J410" s="412" t="s">
        <v>36</v>
      </c>
      <c r="K410" s="412"/>
      <c r="L410" s="235">
        <f>N410-G410</f>
        <v>6.944444467080757E-4</v>
      </c>
      <c r="M410" s="236">
        <v>1</v>
      </c>
      <c r="N410" s="232">
        <v>43017.064583333333</v>
      </c>
      <c r="O410" s="233">
        <v>43017.064583333333</v>
      </c>
      <c r="P410" s="237" t="s">
        <v>37</v>
      </c>
      <c r="Q410" s="35" t="s">
        <v>382</v>
      </c>
      <c r="R410" s="35" t="s">
        <v>383</v>
      </c>
      <c r="S410" s="277" t="s">
        <v>40</v>
      </c>
      <c r="T410" s="167" t="s">
        <v>9698</v>
      </c>
      <c r="U410" s="332" t="s">
        <v>40</v>
      </c>
      <c r="V410" s="240" t="s">
        <v>1385</v>
      </c>
      <c r="W410" s="167" t="s">
        <v>9699</v>
      </c>
      <c r="X410" s="241">
        <v>18001</v>
      </c>
      <c r="Y410" s="241">
        <v>0</v>
      </c>
      <c r="Z410" s="241">
        <v>0</v>
      </c>
      <c r="AA410" s="277"/>
      <c r="AB410" s="277"/>
      <c r="AC410" s="277"/>
      <c r="AD410" s="304">
        <v>5517212</v>
      </c>
      <c r="AE410" s="333" t="s">
        <v>7172</v>
      </c>
      <c r="AF410" s="383" t="s">
        <v>9700</v>
      </c>
      <c r="AG410" s="167" t="s">
        <v>7040</v>
      </c>
      <c r="AH410" s="29" t="s">
        <v>7041</v>
      </c>
    </row>
    <row r="411" spans="1:34" ht="15" customHeight="1" x14ac:dyDescent="0.2">
      <c r="A411" s="257">
        <v>115</v>
      </c>
      <c r="B411" s="257">
        <v>115</v>
      </c>
      <c r="C411" s="258" t="s">
        <v>498</v>
      </c>
      <c r="D411" s="257">
        <v>10074</v>
      </c>
      <c r="E411" s="331" t="s">
        <v>499</v>
      </c>
      <c r="F411" s="25">
        <v>2017</v>
      </c>
      <c r="G411" s="284">
        <v>43017.07916666667</v>
      </c>
      <c r="H411" s="233">
        <v>43017.07916666667</v>
      </c>
      <c r="I411" s="417" t="s">
        <v>7042</v>
      </c>
      <c r="J411" s="412" t="s">
        <v>36</v>
      </c>
      <c r="K411" s="412"/>
      <c r="L411" s="235">
        <f>N411-G411</f>
        <v>0.42777777777519077</v>
      </c>
      <c r="M411" s="236">
        <v>616</v>
      </c>
      <c r="N411" s="232">
        <v>43017.506944444445</v>
      </c>
      <c r="O411" s="233">
        <v>43017.506944444445</v>
      </c>
      <c r="P411" s="237" t="s">
        <v>37</v>
      </c>
      <c r="Q411" s="35" t="s">
        <v>382</v>
      </c>
      <c r="R411" s="35" t="s">
        <v>383</v>
      </c>
      <c r="S411" s="277" t="s">
        <v>40</v>
      </c>
      <c r="T411" s="167" t="s">
        <v>9711</v>
      </c>
      <c r="U411" s="332" t="s">
        <v>40</v>
      </c>
      <c r="V411" s="240" t="s">
        <v>1385</v>
      </c>
      <c r="W411" s="167" t="s">
        <v>9712</v>
      </c>
      <c r="X411" s="255">
        <v>14443</v>
      </c>
      <c r="Y411" s="255">
        <v>14443</v>
      </c>
      <c r="Z411" s="255">
        <v>30566567</v>
      </c>
      <c r="AA411" s="215">
        <v>2.6178076898259483E-3</v>
      </c>
      <c r="AB411" s="216">
        <v>5.5402197704202774</v>
      </c>
      <c r="AC411" s="255">
        <v>2116.3585820120475</v>
      </c>
      <c r="AD411" s="304">
        <v>5517212</v>
      </c>
      <c r="AE411" s="333" t="s">
        <v>7045</v>
      </c>
      <c r="AF411" s="383" t="s">
        <v>9713</v>
      </c>
      <c r="AG411" s="167" t="s">
        <v>7040</v>
      </c>
      <c r="AH411" s="29" t="s">
        <v>7041</v>
      </c>
    </row>
    <row r="412" spans="1:34" ht="15" customHeight="1" x14ac:dyDescent="0.2">
      <c r="A412" s="257">
        <v>115</v>
      </c>
      <c r="B412" s="257">
        <v>115</v>
      </c>
      <c r="C412" s="258" t="s">
        <v>498</v>
      </c>
      <c r="D412" s="257">
        <v>10074</v>
      </c>
      <c r="E412" s="331" t="s">
        <v>499</v>
      </c>
      <c r="F412" s="25">
        <v>2017</v>
      </c>
      <c r="G412" s="284">
        <v>43017.522222222222</v>
      </c>
      <c r="H412" s="233">
        <v>43017.522222222222</v>
      </c>
      <c r="I412" s="417" t="s">
        <v>7042</v>
      </c>
      <c r="J412" s="412" t="s">
        <v>36</v>
      </c>
      <c r="K412" s="412"/>
      <c r="L412" s="235">
        <f>N412-G412</f>
        <v>0.69652777777810115</v>
      </c>
      <c r="M412" s="236">
        <v>1003</v>
      </c>
      <c r="N412" s="232">
        <v>43018.21875</v>
      </c>
      <c r="O412" s="233">
        <v>43018.21875</v>
      </c>
      <c r="P412" s="237" t="s">
        <v>37</v>
      </c>
      <c r="Q412" s="35" t="s">
        <v>382</v>
      </c>
      <c r="R412" s="35" t="s">
        <v>383</v>
      </c>
      <c r="S412" s="35" t="s">
        <v>68</v>
      </c>
      <c r="T412" s="167" t="s">
        <v>9740</v>
      </c>
      <c r="U412" s="332" t="s">
        <v>40</v>
      </c>
      <c r="V412" s="240" t="s">
        <v>1385</v>
      </c>
      <c r="W412" s="167" t="s">
        <v>9741</v>
      </c>
      <c r="X412" s="400">
        <v>14498</v>
      </c>
      <c r="Y412" s="400">
        <v>14498</v>
      </c>
      <c r="Z412" s="400">
        <v>14498</v>
      </c>
      <c r="AA412" s="401">
        <v>2.6277764929098246E-3</v>
      </c>
      <c r="AB412" s="402">
        <v>2.6277764929098246E-3</v>
      </c>
      <c r="AC412" s="400">
        <v>1</v>
      </c>
      <c r="AD412" s="304">
        <v>5517212</v>
      </c>
      <c r="AE412" s="333" t="s">
        <v>7049</v>
      </c>
      <c r="AF412" s="383" t="s">
        <v>9707</v>
      </c>
      <c r="AG412" s="167" t="s">
        <v>7040</v>
      </c>
      <c r="AH412" s="29" t="s">
        <v>7041</v>
      </c>
    </row>
    <row r="413" spans="1:34" ht="15" customHeight="1" x14ac:dyDescent="0.2">
      <c r="A413" s="257">
        <v>115</v>
      </c>
      <c r="B413" s="257">
        <v>115</v>
      </c>
      <c r="C413" s="258" t="s">
        <v>498</v>
      </c>
      <c r="D413" s="257">
        <v>10074</v>
      </c>
      <c r="E413" s="258" t="s">
        <v>499</v>
      </c>
      <c r="F413" s="25">
        <v>2017</v>
      </c>
      <c r="G413" s="232">
        <v>43026.59375</v>
      </c>
      <c r="H413" s="233">
        <v>43026.59375</v>
      </c>
      <c r="I413" s="412" t="s">
        <v>36</v>
      </c>
      <c r="J413" s="412" t="s">
        <v>36</v>
      </c>
      <c r="K413" s="412"/>
      <c r="L413" s="235">
        <f>N413-G413</f>
        <v>0.28194444444670808</v>
      </c>
      <c r="M413" s="236">
        <v>406</v>
      </c>
      <c r="N413" s="232">
        <v>43026.875694444447</v>
      </c>
      <c r="O413" s="233">
        <v>43026.875694444447</v>
      </c>
      <c r="P413" s="237" t="s">
        <v>37</v>
      </c>
      <c r="Q413" s="35" t="s">
        <v>43</v>
      </c>
      <c r="R413" s="35" t="s">
        <v>44</v>
      </c>
      <c r="S413" s="277" t="s">
        <v>101</v>
      </c>
      <c r="T413" s="167" t="s">
        <v>9810</v>
      </c>
      <c r="U413" s="332" t="s">
        <v>40</v>
      </c>
      <c r="V413" s="240" t="s">
        <v>1385</v>
      </c>
      <c r="W413" s="167" t="s">
        <v>9811</v>
      </c>
      <c r="X413" s="241">
        <v>0</v>
      </c>
      <c r="Y413" s="241">
        <v>0</v>
      </c>
      <c r="Z413" s="241">
        <v>0</v>
      </c>
      <c r="AA413" s="277"/>
      <c r="AB413" s="277"/>
      <c r="AC413" s="277"/>
      <c r="AD413" s="304">
        <v>5517212</v>
      </c>
      <c r="AE413" s="333" t="s">
        <v>1270</v>
      </c>
      <c r="AF413" s="333" t="s">
        <v>1270</v>
      </c>
      <c r="AG413" s="167" t="s">
        <v>7066</v>
      </c>
      <c r="AH413" s="29" t="s">
        <v>7067</v>
      </c>
    </row>
    <row r="414" spans="1:34" ht="15" customHeight="1" x14ac:dyDescent="0.2">
      <c r="A414" s="257">
        <v>115</v>
      </c>
      <c r="B414" s="257">
        <v>115</v>
      </c>
      <c r="C414" s="258" t="s">
        <v>498</v>
      </c>
      <c r="D414" s="257">
        <v>10074</v>
      </c>
      <c r="E414" s="258" t="s">
        <v>499</v>
      </c>
      <c r="F414" s="25">
        <v>2018</v>
      </c>
      <c r="G414" s="284">
        <v>43284.492361111108</v>
      </c>
      <c r="H414" s="233">
        <v>43284.492361111108</v>
      </c>
      <c r="I414" s="412" t="s">
        <v>36</v>
      </c>
      <c r="J414" s="412" t="s">
        <v>36</v>
      </c>
      <c r="K414" s="412" t="s">
        <v>36</v>
      </c>
      <c r="L414" s="235">
        <f>N414-G414</f>
        <v>1.8194444444452529</v>
      </c>
      <c r="M414" s="236">
        <v>2620</v>
      </c>
      <c r="N414" s="284">
        <v>43286.311805555553</v>
      </c>
      <c r="O414" s="233">
        <v>43286.311805555553</v>
      </c>
      <c r="P414" s="328" t="s">
        <v>242</v>
      </c>
      <c r="Q414" s="359" t="s">
        <v>382</v>
      </c>
      <c r="R414" s="35" t="s">
        <v>10211</v>
      </c>
      <c r="S414" s="277" t="s">
        <v>526</v>
      </c>
      <c r="T414" s="167" t="s">
        <v>11461</v>
      </c>
      <c r="U414" s="282" t="s">
        <v>40</v>
      </c>
      <c r="V414" s="240" t="s">
        <v>1385</v>
      </c>
      <c r="W414" s="167" t="s">
        <v>11462</v>
      </c>
      <c r="X414" s="255">
        <v>0</v>
      </c>
      <c r="Y414" s="241">
        <v>0</v>
      </c>
      <c r="Z414" s="241">
        <v>0</v>
      </c>
      <c r="AA414" s="266"/>
      <c r="AB414" s="266"/>
      <c r="AC414" s="266"/>
      <c r="AD414" s="241">
        <v>5517212</v>
      </c>
      <c r="AE414" s="461" t="s">
        <v>1270</v>
      </c>
      <c r="AF414" s="462" t="s">
        <v>1270</v>
      </c>
      <c r="AG414" s="277" t="s">
        <v>7066</v>
      </c>
      <c r="AH414" s="277" t="s">
        <v>7067</v>
      </c>
    </row>
    <row r="415" spans="1:34" s="47" customFormat="1" ht="15" customHeight="1" x14ac:dyDescent="0.2">
      <c r="A415" s="523">
        <v>115</v>
      </c>
      <c r="B415" s="523">
        <v>115</v>
      </c>
      <c r="C415" s="524" t="s">
        <v>498</v>
      </c>
      <c r="D415" s="523">
        <v>10074</v>
      </c>
      <c r="E415" s="524" t="s">
        <v>499</v>
      </c>
      <c r="F415" s="25">
        <v>2019</v>
      </c>
      <c r="G415" s="573">
        <v>43553.164583333331</v>
      </c>
      <c r="H415" s="574">
        <v>43553.164583333331</v>
      </c>
      <c r="I415" s="572" t="s">
        <v>36</v>
      </c>
      <c r="J415" s="572" t="s">
        <v>36</v>
      </c>
      <c r="K415" s="572" t="s">
        <v>36</v>
      </c>
      <c r="L415" s="235">
        <f>N415-G415</f>
        <v>6.944444467080757E-4</v>
      </c>
      <c r="M415" s="236">
        <v>1</v>
      </c>
      <c r="N415" s="573">
        <v>43553.165277777778</v>
      </c>
      <c r="O415" s="574">
        <v>43553.165277777778</v>
      </c>
      <c r="P415" s="237" t="s">
        <v>37</v>
      </c>
      <c r="Q415" s="162" t="s">
        <v>48</v>
      </c>
      <c r="R415" s="167" t="s">
        <v>10200</v>
      </c>
      <c r="S415" s="238" t="s">
        <v>40</v>
      </c>
      <c r="T415" s="167" t="s">
        <v>13724</v>
      </c>
      <c r="U415" s="459" t="s">
        <v>40</v>
      </c>
      <c r="V415" s="240" t="s">
        <v>1385</v>
      </c>
      <c r="W415" s="167" t="s">
        <v>13725</v>
      </c>
      <c r="X415" s="536">
        <v>0</v>
      </c>
      <c r="Y415" s="255">
        <v>0</v>
      </c>
      <c r="Z415" s="255">
        <v>0</v>
      </c>
      <c r="AA415" s="264">
        <f>Y415/AD415</f>
        <v>0</v>
      </c>
      <c r="AB415" s="265">
        <f>Z415/AD415</f>
        <v>0</v>
      </c>
      <c r="AC415" s="255">
        <v>0</v>
      </c>
      <c r="AD415" s="255">
        <v>5548929</v>
      </c>
      <c r="AE415" s="240" t="s">
        <v>7063</v>
      </c>
      <c r="AF415" s="527" t="s">
        <v>13726</v>
      </c>
      <c r="AG415" s="240" t="s">
        <v>7040</v>
      </c>
      <c r="AH415" s="525" t="s">
        <v>7041</v>
      </c>
    </row>
    <row r="416" spans="1:34" ht="15" customHeight="1" x14ac:dyDescent="0.2">
      <c r="A416" s="257">
        <v>115</v>
      </c>
      <c r="B416" s="257">
        <v>115</v>
      </c>
      <c r="C416" s="258" t="s">
        <v>1347</v>
      </c>
      <c r="D416" s="257">
        <v>10076</v>
      </c>
      <c r="E416" s="258" t="s">
        <v>1348</v>
      </c>
      <c r="F416" s="25">
        <v>2016</v>
      </c>
      <c r="G416" s="284">
        <v>42550.865972222222</v>
      </c>
      <c r="H416" s="234">
        <v>42550.865972222222</v>
      </c>
      <c r="I416" s="412" t="s">
        <v>36</v>
      </c>
      <c r="J416" s="412" t="s">
        <v>36</v>
      </c>
      <c r="K416" s="412"/>
      <c r="L416" s="235">
        <f>N416-G416</f>
        <v>1.7361111109494232E-2</v>
      </c>
      <c r="M416" s="236">
        <v>25</v>
      </c>
      <c r="N416" s="284">
        <v>42550.883333333331</v>
      </c>
      <c r="O416" s="234">
        <v>42550.883333333331</v>
      </c>
      <c r="P416" s="237" t="s">
        <v>37</v>
      </c>
      <c r="Q416" s="238" t="s">
        <v>38</v>
      </c>
      <c r="R416" s="238" t="s">
        <v>39</v>
      </c>
      <c r="S416" s="35" t="s">
        <v>526</v>
      </c>
      <c r="T416" s="35" t="s">
        <v>6303</v>
      </c>
      <c r="U416" s="282" t="s">
        <v>40</v>
      </c>
      <c r="V416" s="240" t="s">
        <v>1385</v>
      </c>
      <c r="W416" s="35" t="s">
        <v>6304</v>
      </c>
      <c r="X416" s="177">
        <v>11014</v>
      </c>
      <c r="Y416" s="177">
        <v>11014</v>
      </c>
      <c r="Z416" s="177">
        <v>242370</v>
      </c>
      <c r="AA416" s="289">
        <v>2.0221682071607963E-3</v>
      </c>
      <c r="AB416" s="290">
        <v>4.4499083745193589E-2</v>
      </c>
      <c r="AC416" s="291">
        <v>22.005629199201017</v>
      </c>
    </row>
    <row r="417" spans="1:34" ht="15" customHeight="1" x14ac:dyDescent="0.2">
      <c r="A417" s="257">
        <v>115</v>
      </c>
      <c r="B417" s="257">
        <v>115</v>
      </c>
      <c r="C417" s="258" t="s">
        <v>1347</v>
      </c>
      <c r="D417" s="257">
        <v>10076</v>
      </c>
      <c r="E417" s="331" t="s">
        <v>1348</v>
      </c>
      <c r="F417" s="25">
        <v>2017</v>
      </c>
      <c r="G417" s="284">
        <v>43017.280555555553</v>
      </c>
      <c r="H417" s="233">
        <v>43017.280555555553</v>
      </c>
      <c r="I417" s="417" t="s">
        <v>7042</v>
      </c>
      <c r="J417" s="412" t="s">
        <v>36</v>
      </c>
      <c r="K417" s="412"/>
      <c r="L417" s="235">
        <f>N417-G417</f>
        <v>1.1694444444437977</v>
      </c>
      <c r="M417" s="236">
        <v>1684</v>
      </c>
      <c r="N417" s="232">
        <v>43018.45</v>
      </c>
      <c r="O417" s="233">
        <v>43018.45</v>
      </c>
      <c r="P417" s="237" t="s">
        <v>37</v>
      </c>
      <c r="Q417" s="35" t="s">
        <v>382</v>
      </c>
      <c r="R417" s="35" t="s">
        <v>383</v>
      </c>
      <c r="S417" s="277" t="s">
        <v>526</v>
      </c>
      <c r="T417" s="167" t="s">
        <v>9733</v>
      </c>
      <c r="U417" s="332" t="s">
        <v>40</v>
      </c>
      <c r="V417" s="240" t="s">
        <v>1385</v>
      </c>
      <c r="W417" s="167" t="s">
        <v>9735</v>
      </c>
      <c r="X417" s="241">
        <v>0</v>
      </c>
      <c r="Y417" s="241">
        <v>0</v>
      </c>
      <c r="Z417" s="241">
        <v>0</v>
      </c>
      <c r="AA417" s="277"/>
      <c r="AB417" s="277"/>
      <c r="AC417" s="277"/>
      <c r="AD417" s="304">
        <v>5517212</v>
      </c>
      <c r="AE417" s="333" t="s">
        <v>1270</v>
      </c>
      <c r="AF417" s="333" t="s">
        <v>1270</v>
      </c>
      <c r="AG417" s="167" t="s">
        <v>7066</v>
      </c>
      <c r="AH417" s="29" t="s">
        <v>7067</v>
      </c>
    </row>
    <row r="418" spans="1:34" ht="15" customHeight="1" x14ac:dyDescent="0.2">
      <c r="A418" s="257">
        <v>115</v>
      </c>
      <c r="B418" s="257">
        <v>115</v>
      </c>
      <c r="C418" s="258" t="s">
        <v>1347</v>
      </c>
      <c r="D418" s="257">
        <v>10076</v>
      </c>
      <c r="E418" s="258" t="s">
        <v>1348</v>
      </c>
      <c r="F418" s="25">
        <v>2017</v>
      </c>
      <c r="G418" s="232">
        <v>43032.313194444447</v>
      </c>
      <c r="H418" s="233">
        <v>43032.313194444447</v>
      </c>
      <c r="I418" s="412" t="s">
        <v>36</v>
      </c>
      <c r="J418" s="412" t="s">
        <v>36</v>
      </c>
      <c r="K418" s="412"/>
      <c r="L418" s="235">
        <f>N418-G418</f>
        <v>0.43680555555329192</v>
      </c>
      <c r="M418" s="236">
        <v>629</v>
      </c>
      <c r="N418" s="232">
        <v>43032.75</v>
      </c>
      <c r="O418" s="233">
        <v>43032.75</v>
      </c>
      <c r="P418" s="237" t="s">
        <v>37</v>
      </c>
      <c r="Q418" s="35" t="s">
        <v>52</v>
      </c>
      <c r="R418" s="35" t="s">
        <v>302</v>
      </c>
      <c r="S418" s="35" t="s">
        <v>68</v>
      </c>
      <c r="T418" s="167" t="s">
        <v>9852</v>
      </c>
      <c r="U418" s="332" t="s">
        <v>40</v>
      </c>
      <c r="V418" s="240" t="s">
        <v>1385</v>
      </c>
      <c r="W418" s="167" t="s">
        <v>9853</v>
      </c>
      <c r="X418" s="241">
        <v>0</v>
      </c>
      <c r="Y418" s="241">
        <v>0</v>
      </c>
      <c r="Z418" s="241">
        <v>0</v>
      </c>
      <c r="AA418" s="266"/>
      <c r="AB418" s="266"/>
      <c r="AC418" s="266"/>
      <c r="AD418" s="304">
        <v>5517212</v>
      </c>
      <c r="AE418" s="333" t="s">
        <v>1270</v>
      </c>
      <c r="AF418" s="333" t="s">
        <v>1270</v>
      </c>
      <c r="AG418" s="167" t="s">
        <v>7066</v>
      </c>
      <c r="AH418" s="29" t="s">
        <v>7067</v>
      </c>
    </row>
    <row r="419" spans="1:34" ht="15" customHeight="1" x14ac:dyDescent="0.2">
      <c r="A419" s="257">
        <v>115</v>
      </c>
      <c r="B419" s="257">
        <v>115</v>
      </c>
      <c r="C419" s="258" t="s">
        <v>1347</v>
      </c>
      <c r="D419" s="257">
        <v>10076</v>
      </c>
      <c r="E419" s="258" t="s">
        <v>1348</v>
      </c>
      <c r="F419" s="25">
        <v>2018</v>
      </c>
      <c r="G419" s="232">
        <v>43199.281944444447</v>
      </c>
      <c r="H419" s="233">
        <v>43199.281944444447</v>
      </c>
      <c r="I419" s="412" t="s">
        <v>36</v>
      </c>
      <c r="J419" s="412" t="s">
        <v>36</v>
      </c>
      <c r="K419" s="412" t="s">
        <v>36</v>
      </c>
      <c r="L419" s="235">
        <f>N419-G419</f>
        <v>6.9444443943211809E-4</v>
      </c>
      <c r="M419" s="236">
        <v>1</v>
      </c>
      <c r="N419" s="232">
        <v>43199.282638888886</v>
      </c>
      <c r="O419" s="233">
        <v>43199.282638888886</v>
      </c>
      <c r="P419" s="237" t="s">
        <v>37</v>
      </c>
      <c r="Q419" s="359" t="s">
        <v>48</v>
      </c>
      <c r="R419" s="35" t="s">
        <v>10200</v>
      </c>
      <c r="S419" s="277" t="s">
        <v>40</v>
      </c>
      <c r="T419" s="167" t="s">
        <v>10902</v>
      </c>
      <c r="U419" s="282" t="s">
        <v>40</v>
      </c>
      <c r="V419" s="240" t="s">
        <v>1385</v>
      </c>
      <c r="W419" s="167" t="s">
        <v>10903</v>
      </c>
      <c r="X419" s="255">
        <v>0</v>
      </c>
      <c r="Y419" s="241">
        <v>0</v>
      </c>
      <c r="Z419" s="241">
        <v>0</v>
      </c>
      <c r="AA419" s="266"/>
      <c r="AB419" s="266"/>
      <c r="AC419" s="266"/>
      <c r="AD419" s="241">
        <v>5517212</v>
      </c>
      <c r="AE419" s="461" t="s">
        <v>7060</v>
      </c>
      <c r="AF419" s="462" t="s">
        <v>10904</v>
      </c>
      <c r="AG419" s="277" t="s">
        <v>7040</v>
      </c>
      <c r="AH419" s="277" t="s">
        <v>7041</v>
      </c>
    </row>
    <row r="420" spans="1:34" ht="15" customHeight="1" x14ac:dyDescent="0.2">
      <c r="A420" s="257">
        <v>115</v>
      </c>
      <c r="B420" s="257">
        <v>115</v>
      </c>
      <c r="C420" s="258" t="s">
        <v>1347</v>
      </c>
      <c r="D420" s="257">
        <v>10076</v>
      </c>
      <c r="E420" s="258" t="s">
        <v>1348</v>
      </c>
      <c r="F420" s="25">
        <v>2018</v>
      </c>
      <c r="G420" s="232">
        <v>43208.286111111112</v>
      </c>
      <c r="H420" s="233">
        <v>43208.286111111112</v>
      </c>
      <c r="I420" s="412" t="s">
        <v>36</v>
      </c>
      <c r="J420" s="412" t="s">
        <v>36</v>
      </c>
      <c r="K420" s="412" t="s">
        <v>36</v>
      </c>
      <c r="L420" s="235">
        <f>N420-G420</f>
        <v>0.32291666666424135</v>
      </c>
      <c r="M420" s="236">
        <v>465</v>
      </c>
      <c r="N420" s="232">
        <v>43208.609027777777</v>
      </c>
      <c r="O420" s="233">
        <v>43208.609027777777</v>
      </c>
      <c r="P420" s="237" t="s">
        <v>37</v>
      </c>
      <c r="Q420" s="359" t="s">
        <v>1285</v>
      </c>
      <c r="R420" s="35" t="s">
        <v>10447</v>
      </c>
      <c r="S420" s="277" t="s">
        <v>106</v>
      </c>
      <c r="T420" s="167" t="s">
        <v>10958</v>
      </c>
      <c r="U420" s="282" t="s">
        <v>40</v>
      </c>
      <c r="V420" s="240" t="s">
        <v>1385</v>
      </c>
      <c r="W420" s="167" t="s">
        <v>10959</v>
      </c>
      <c r="X420" s="255">
        <v>0</v>
      </c>
      <c r="Y420" s="241">
        <v>0</v>
      </c>
      <c r="Z420" s="241">
        <v>0</v>
      </c>
      <c r="AA420" s="266"/>
      <c r="AB420" s="266"/>
      <c r="AC420" s="266"/>
      <c r="AD420" s="241">
        <v>5517212</v>
      </c>
      <c r="AE420" s="461" t="s">
        <v>1270</v>
      </c>
      <c r="AF420" s="462" t="s">
        <v>1270</v>
      </c>
      <c r="AG420" s="277" t="s">
        <v>7066</v>
      </c>
      <c r="AH420" s="277" t="s">
        <v>7067</v>
      </c>
    </row>
    <row r="421" spans="1:34" ht="15" customHeight="1" x14ac:dyDescent="0.2">
      <c r="A421" s="175">
        <v>115</v>
      </c>
      <c r="B421" s="175">
        <v>115</v>
      </c>
      <c r="C421" s="24" t="s">
        <v>1449</v>
      </c>
      <c r="D421" s="175">
        <v>10077</v>
      </c>
      <c r="E421" s="43" t="s">
        <v>1450</v>
      </c>
      <c r="F421" s="25">
        <v>2015</v>
      </c>
      <c r="G421" s="156">
        <v>42271.592361111114</v>
      </c>
      <c r="H421" s="157">
        <v>42271.592361111114</v>
      </c>
      <c r="I421" s="620" t="s">
        <v>36</v>
      </c>
      <c r="J421" s="620" t="s">
        <v>36</v>
      </c>
      <c r="K421" s="620"/>
      <c r="L421" s="159">
        <f>N421-G421</f>
        <v>6.9444443943211809E-4</v>
      </c>
      <c r="M421" s="160">
        <v>1</v>
      </c>
      <c r="N421" s="156">
        <v>42271.593055555553</v>
      </c>
      <c r="O421" s="157">
        <v>42271.593055555553</v>
      </c>
      <c r="P421" s="161" t="s">
        <v>37</v>
      </c>
      <c r="Q421" s="35" t="s">
        <v>71</v>
      </c>
      <c r="R421" s="35" t="s">
        <v>349</v>
      </c>
      <c r="S421" s="35" t="s">
        <v>579</v>
      </c>
      <c r="T421" s="35" t="s">
        <v>4823</v>
      </c>
      <c r="U421" s="282" t="s">
        <v>40</v>
      </c>
      <c r="V421" s="167" t="s">
        <v>1385</v>
      </c>
      <c r="W421" s="35" t="s">
        <v>4824</v>
      </c>
      <c r="X421" s="55">
        <v>0</v>
      </c>
      <c r="Y421" s="168"/>
      <c r="Z421" s="168"/>
      <c r="AA421" s="168"/>
      <c r="AB421" s="168"/>
      <c r="AC421" s="168"/>
    </row>
    <row r="422" spans="1:34" ht="15" customHeight="1" x14ac:dyDescent="0.2">
      <c r="A422" s="257">
        <v>115</v>
      </c>
      <c r="B422" s="257">
        <v>115</v>
      </c>
      <c r="C422" s="258" t="s">
        <v>1449</v>
      </c>
      <c r="D422" s="257">
        <v>10077</v>
      </c>
      <c r="E422" s="258" t="s">
        <v>1450</v>
      </c>
      <c r="F422" s="25">
        <v>2016</v>
      </c>
      <c r="G422" s="284">
        <v>42550.866666666669</v>
      </c>
      <c r="H422" s="234">
        <v>42550.866666666669</v>
      </c>
      <c r="I422" s="412" t="s">
        <v>36</v>
      </c>
      <c r="J422" s="412" t="s">
        <v>36</v>
      </c>
      <c r="K422" s="412"/>
      <c r="L422" s="235">
        <f>N422-G422</f>
        <v>1.4583333329937886E-2</v>
      </c>
      <c r="M422" s="236">
        <v>21</v>
      </c>
      <c r="N422" s="284">
        <v>42550.881249999999</v>
      </c>
      <c r="O422" s="234">
        <v>42550.881249999999</v>
      </c>
      <c r="P422" s="237" t="s">
        <v>37</v>
      </c>
      <c r="Q422" s="238" t="s">
        <v>38</v>
      </c>
      <c r="R422" s="238" t="s">
        <v>39</v>
      </c>
      <c r="S422" s="35" t="s">
        <v>526</v>
      </c>
      <c r="T422" s="35" t="s">
        <v>6305</v>
      </c>
      <c r="U422" s="282" t="s">
        <v>40</v>
      </c>
      <c r="V422" s="240" t="s">
        <v>1385</v>
      </c>
      <c r="W422" s="35" t="s">
        <v>6306</v>
      </c>
      <c r="X422" s="177">
        <v>11014</v>
      </c>
      <c r="Y422" s="177">
        <v>11014</v>
      </c>
      <c r="Z422" s="55">
        <v>242370</v>
      </c>
      <c r="AA422" s="289">
        <v>2.0221682071607963E-3</v>
      </c>
      <c r="AB422" s="290">
        <v>4.4499083745193589E-2</v>
      </c>
      <c r="AC422" s="291">
        <v>22.005629199201017</v>
      </c>
    </row>
    <row r="423" spans="1:34" ht="15" customHeight="1" x14ac:dyDescent="0.2">
      <c r="A423" s="257">
        <v>115</v>
      </c>
      <c r="B423" s="257">
        <v>115</v>
      </c>
      <c r="C423" s="258" t="s">
        <v>1449</v>
      </c>
      <c r="D423" s="257">
        <v>10077</v>
      </c>
      <c r="E423" s="258" t="s">
        <v>1450</v>
      </c>
      <c r="F423" s="25">
        <v>2016</v>
      </c>
      <c r="G423" s="284">
        <v>42711.631944444445</v>
      </c>
      <c r="H423" s="234">
        <v>42711.631944444445</v>
      </c>
      <c r="I423" s="412" t="s">
        <v>36</v>
      </c>
      <c r="J423" s="412" t="s">
        <v>36</v>
      </c>
      <c r="K423" s="412"/>
      <c r="L423" s="235">
        <f>N423-G423</f>
        <v>6.944444467080757E-4</v>
      </c>
      <c r="M423" s="236">
        <v>1</v>
      </c>
      <c r="N423" s="284">
        <v>42711.632638888892</v>
      </c>
      <c r="O423" s="234">
        <v>42711.632638888892</v>
      </c>
      <c r="P423" s="237" t="s">
        <v>37</v>
      </c>
      <c r="Q423" s="35" t="s">
        <v>145</v>
      </c>
      <c r="R423" s="35" t="s">
        <v>696</v>
      </c>
      <c r="S423" s="277" t="s">
        <v>526</v>
      </c>
      <c r="T423" s="35" t="s">
        <v>6950</v>
      </c>
      <c r="U423" s="282" t="s">
        <v>40</v>
      </c>
      <c r="V423" s="240" t="s">
        <v>1385</v>
      </c>
      <c r="W423" s="35" t="s">
        <v>6952</v>
      </c>
      <c r="X423" s="177">
        <v>0</v>
      </c>
      <c r="Y423" s="55">
        <v>0</v>
      </c>
      <c r="Z423" s="55">
        <v>0</v>
      </c>
      <c r="AA423" s="168"/>
      <c r="AB423" s="168"/>
      <c r="AC423" s="168"/>
    </row>
    <row r="424" spans="1:34" ht="15" customHeight="1" x14ac:dyDescent="0.2">
      <c r="A424" s="257">
        <v>115</v>
      </c>
      <c r="B424" s="257">
        <v>115</v>
      </c>
      <c r="C424" s="258" t="s">
        <v>1449</v>
      </c>
      <c r="D424" s="257">
        <v>10077</v>
      </c>
      <c r="E424" s="258" t="s">
        <v>1450</v>
      </c>
      <c r="F424" s="25">
        <v>2017</v>
      </c>
      <c r="G424" s="232">
        <v>42955.573611111111</v>
      </c>
      <c r="H424" s="233">
        <v>42955.573611111111</v>
      </c>
      <c r="I424" s="412" t="s">
        <v>36</v>
      </c>
      <c r="J424" s="412" t="s">
        <v>36</v>
      </c>
      <c r="K424" s="412"/>
      <c r="L424" s="235">
        <f>N424-G424</f>
        <v>6.944444467080757E-4</v>
      </c>
      <c r="M424" s="236">
        <v>1</v>
      </c>
      <c r="N424" s="232">
        <v>42955.574305555558</v>
      </c>
      <c r="O424" s="233">
        <v>42955.574305555558</v>
      </c>
      <c r="P424" s="237" t="s">
        <v>37</v>
      </c>
      <c r="Q424" s="35" t="s">
        <v>38</v>
      </c>
      <c r="R424" s="35" t="s">
        <v>39</v>
      </c>
      <c r="S424" s="35" t="s">
        <v>68</v>
      </c>
      <c r="T424" s="167" t="s">
        <v>9146</v>
      </c>
      <c r="U424" s="303" t="s">
        <v>40</v>
      </c>
      <c r="V424" s="240" t="s">
        <v>1385</v>
      </c>
      <c r="W424" s="167" t="s">
        <v>9147</v>
      </c>
      <c r="X424" s="241">
        <v>22031</v>
      </c>
      <c r="Y424" s="241">
        <v>0</v>
      </c>
      <c r="Z424" s="241">
        <v>0</v>
      </c>
      <c r="AA424" s="266"/>
      <c r="AB424" s="266"/>
      <c r="AC424" s="266"/>
      <c r="AD424" s="304">
        <v>5517212</v>
      </c>
      <c r="AE424" s="305" t="s">
        <v>7102</v>
      </c>
      <c r="AF424" s="305" t="s">
        <v>9148</v>
      </c>
      <c r="AG424" s="35" t="s">
        <v>7040</v>
      </c>
      <c r="AH424" s="29" t="s">
        <v>7041</v>
      </c>
    </row>
    <row r="425" spans="1:34" ht="15" customHeight="1" x14ac:dyDescent="0.2">
      <c r="A425" s="257">
        <v>115</v>
      </c>
      <c r="B425" s="257">
        <v>115</v>
      </c>
      <c r="C425" s="258" t="s">
        <v>1449</v>
      </c>
      <c r="D425" s="257">
        <v>10077</v>
      </c>
      <c r="E425" s="331" t="s">
        <v>1450</v>
      </c>
      <c r="F425" s="25">
        <v>2017</v>
      </c>
      <c r="G425" s="284">
        <v>43017.14166666667</v>
      </c>
      <c r="H425" s="233">
        <v>43017.14166666667</v>
      </c>
      <c r="I425" s="417" t="s">
        <v>7042</v>
      </c>
      <c r="J425" s="412" t="s">
        <v>36</v>
      </c>
      <c r="K425" s="412"/>
      <c r="L425" s="235">
        <f>N425-G425</f>
        <v>6.9444443943211809E-4</v>
      </c>
      <c r="M425" s="236">
        <v>1</v>
      </c>
      <c r="N425" s="232">
        <v>43017.142361111109</v>
      </c>
      <c r="O425" s="233">
        <v>43017.142361111109</v>
      </c>
      <c r="P425" s="237" t="s">
        <v>37</v>
      </c>
      <c r="Q425" s="35" t="s">
        <v>382</v>
      </c>
      <c r="R425" s="35" t="s">
        <v>383</v>
      </c>
      <c r="S425" s="277" t="s">
        <v>40</v>
      </c>
      <c r="T425" s="167" t="s">
        <v>9718</v>
      </c>
      <c r="U425" s="332" t="s">
        <v>40</v>
      </c>
      <c r="V425" s="240" t="s">
        <v>1385</v>
      </c>
      <c r="W425" s="167" t="s">
        <v>9719</v>
      </c>
      <c r="X425" s="241">
        <v>22031</v>
      </c>
      <c r="Y425" s="241">
        <v>0</v>
      </c>
      <c r="Z425" s="241">
        <v>0</v>
      </c>
      <c r="AA425" s="277"/>
      <c r="AB425" s="277"/>
      <c r="AC425" s="277"/>
      <c r="AD425" s="304">
        <v>5517212</v>
      </c>
      <c r="AE425" s="333" t="s">
        <v>7056</v>
      </c>
      <c r="AF425" s="383" t="s">
        <v>9720</v>
      </c>
      <c r="AG425" s="167" t="s">
        <v>7040</v>
      </c>
      <c r="AH425" s="29" t="s">
        <v>7041</v>
      </c>
    </row>
    <row r="426" spans="1:34" ht="15" customHeight="1" x14ac:dyDescent="0.2">
      <c r="A426" s="257">
        <v>115</v>
      </c>
      <c r="B426" s="257">
        <v>115</v>
      </c>
      <c r="C426" s="258" t="s">
        <v>1449</v>
      </c>
      <c r="D426" s="257">
        <v>10077</v>
      </c>
      <c r="E426" s="331" t="s">
        <v>1450</v>
      </c>
      <c r="F426" s="25">
        <v>2017</v>
      </c>
      <c r="G426" s="284">
        <v>43017.256944444445</v>
      </c>
      <c r="H426" s="233">
        <v>43017.256944444445</v>
      </c>
      <c r="I426" s="417" t="s">
        <v>7042</v>
      </c>
      <c r="J426" s="412" t="s">
        <v>36</v>
      </c>
      <c r="K426" s="412"/>
      <c r="L426" s="235">
        <f>N426-G426</f>
        <v>6.944444467080757E-4</v>
      </c>
      <c r="M426" s="236">
        <v>1</v>
      </c>
      <c r="N426" s="232">
        <v>43017.257638888892</v>
      </c>
      <c r="O426" s="233">
        <v>43017.257638888892</v>
      </c>
      <c r="P426" s="237" t="s">
        <v>37</v>
      </c>
      <c r="Q426" s="35" t="s">
        <v>382</v>
      </c>
      <c r="R426" s="35" t="s">
        <v>383</v>
      </c>
      <c r="S426" s="277" t="s">
        <v>526</v>
      </c>
      <c r="T426" s="167" t="s">
        <v>9731</v>
      </c>
      <c r="U426" s="332" t="s">
        <v>40</v>
      </c>
      <c r="V426" s="240" t="s">
        <v>1385</v>
      </c>
      <c r="W426" s="167" t="s">
        <v>9732</v>
      </c>
      <c r="X426" s="241">
        <v>22031</v>
      </c>
      <c r="Y426" s="241">
        <v>0</v>
      </c>
      <c r="Z426" s="241">
        <v>0</v>
      </c>
      <c r="AA426" s="266"/>
      <c r="AB426" s="266"/>
      <c r="AC426" s="266"/>
      <c r="AD426" s="304">
        <v>5517212</v>
      </c>
      <c r="AE426" s="333" t="s">
        <v>1270</v>
      </c>
      <c r="AF426" s="333" t="s">
        <v>1270</v>
      </c>
      <c r="AG426" s="167" t="s">
        <v>7040</v>
      </c>
      <c r="AH426" s="29" t="s">
        <v>7041</v>
      </c>
    </row>
    <row r="427" spans="1:34" ht="15" customHeight="1" x14ac:dyDescent="0.2">
      <c r="A427" s="257">
        <v>115</v>
      </c>
      <c r="B427" s="257">
        <v>115</v>
      </c>
      <c r="C427" s="258" t="s">
        <v>1449</v>
      </c>
      <c r="D427" s="257">
        <v>10077</v>
      </c>
      <c r="E427" s="331" t="s">
        <v>1450</v>
      </c>
      <c r="F427" s="25">
        <v>2017</v>
      </c>
      <c r="G427" s="284">
        <v>43017.280555555553</v>
      </c>
      <c r="H427" s="233">
        <v>43017.280555555553</v>
      </c>
      <c r="I427" s="417" t="s">
        <v>7042</v>
      </c>
      <c r="J427" s="412" t="s">
        <v>36</v>
      </c>
      <c r="K427" s="412"/>
      <c r="L427" s="235">
        <f>N427-G427</f>
        <v>5.1666666666715173</v>
      </c>
      <c r="M427" s="236">
        <v>7440</v>
      </c>
      <c r="N427" s="232">
        <v>43022.447222222225</v>
      </c>
      <c r="O427" s="233">
        <v>43022.447222222225</v>
      </c>
      <c r="P427" s="294" t="s">
        <v>173</v>
      </c>
      <c r="Q427" s="35" t="s">
        <v>382</v>
      </c>
      <c r="R427" s="35" t="s">
        <v>383</v>
      </c>
      <c r="S427" s="277" t="s">
        <v>526</v>
      </c>
      <c r="T427" s="167" t="s">
        <v>9733</v>
      </c>
      <c r="U427" s="332" t="s">
        <v>40</v>
      </c>
      <c r="V427" s="240" t="s">
        <v>1385</v>
      </c>
      <c r="W427" s="167" t="s">
        <v>9734</v>
      </c>
      <c r="X427" s="255">
        <v>14751</v>
      </c>
      <c r="Y427" s="255">
        <v>14751</v>
      </c>
      <c r="Z427" s="255">
        <v>52113991</v>
      </c>
      <c r="AA427" s="215">
        <v>2.6736329870956561E-3</v>
      </c>
      <c r="AB427" s="216">
        <v>9.4457111671619653</v>
      </c>
      <c r="AC427" s="255">
        <v>3532.912412717782</v>
      </c>
      <c r="AD427" s="304">
        <v>5517212</v>
      </c>
      <c r="AE427" s="333" t="s">
        <v>1270</v>
      </c>
      <c r="AF427" s="333" t="s">
        <v>1270</v>
      </c>
      <c r="AG427" s="167" t="s">
        <v>7066</v>
      </c>
      <c r="AH427" s="29" t="s">
        <v>7067</v>
      </c>
    </row>
    <row r="428" spans="1:34" ht="15" customHeight="1" x14ac:dyDescent="0.2">
      <c r="A428" s="257">
        <v>115</v>
      </c>
      <c r="B428" s="257">
        <v>115</v>
      </c>
      <c r="C428" s="258" t="s">
        <v>1449</v>
      </c>
      <c r="D428" s="257">
        <v>10077</v>
      </c>
      <c r="E428" s="258" t="s">
        <v>1450</v>
      </c>
      <c r="F428" s="25">
        <v>2017</v>
      </c>
      <c r="G428" s="232">
        <v>43022.95416666667</v>
      </c>
      <c r="H428" s="233">
        <v>43022.95416666667</v>
      </c>
      <c r="I428" s="417" t="s">
        <v>7042</v>
      </c>
      <c r="J428" s="412" t="s">
        <v>36</v>
      </c>
      <c r="K428" s="412"/>
      <c r="L428" s="235">
        <f>N428-G428</f>
        <v>8.8888888887595385E-2</v>
      </c>
      <c r="M428" s="236">
        <v>128</v>
      </c>
      <c r="N428" s="232">
        <v>43023.043055555558</v>
      </c>
      <c r="O428" s="233">
        <v>43023.043055555558</v>
      </c>
      <c r="P428" s="237" t="s">
        <v>37</v>
      </c>
      <c r="Q428" s="35" t="s">
        <v>52</v>
      </c>
      <c r="R428" s="35" t="s">
        <v>106</v>
      </c>
      <c r="S428" s="35" t="s">
        <v>106</v>
      </c>
      <c r="T428" s="167" t="s">
        <v>9784</v>
      </c>
      <c r="U428" s="332" t="s">
        <v>40</v>
      </c>
      <c r="V428" s="240" t="s">
        <v>1385</v>
      </c>
      <c r="W428" s="167" t="s">
        <v>9785</v>
      </c>
      <c r="X428" s="241">
        <v>0</v>
      </c>
      <c r="Y428" s="241">
        <v>0</v>
      </c>
      <c r="Z428" s="241">
        <v>0</v>
      </c>
      <c r="AA428" s="277"/>
      <c r="AB428" s="277"/>
      <c r="AC428" s="277"/>
      <c r="AD428" s="304">
        <v>5517212</v>
      </c>
      <c r="AE428" s="333" t="s">
        <v>1270</v>
      </c>
      <c r="AF428" s="333" t="s">
        <v>1270</v>
      </c>
      <c r="AG428" s="167" t="s">
        <v>7066</v>
      </c>
      <c r="AH428" s="29" t="s">
        <v>7067</v>
      </c>
    </row>
    <row r="429" spans="1:34" ht="15" customHeight="1" x14ac:dyDescent="0.2">
      <c r="A429" s="257">
        <v>115</v>
      </c>
      <c r="B429" s="257">
        <v>115</v>
      </c>
      <c r="C429" s="258" t="s">
        <v>1449</v>
      </c>
      <c r="D429" s="257">
        <v>10077</v>
      </c>
      <c r="E429" s="258" t="s">
        <v>1450</v>
      </c>
      <c r="F429" s="25">
        <v>2017</v>
      </c>
      <c r="G429" s="232">
        <v>43024.404166666667</v>
      </c>
      <c r="H429" s="233">
        <v>43024.404166666667</v>
      </c>
      <c r="I429" s="412" t="s">
        <v>36</v>
      </c>
      <c r="J429" s="412" t="s">
        <v>36</v>
      </c>
      <c r="K429" s="412"/>
      <c r="L429" s="235">
        <f>N429-G429</f>
        <v>0.17361111110949423</v>
      </c>
      <c r="M429" s="236">
        <v>250</v>
      </c>
      <c r="N429" s="232">
        <v>43024.577777777777</v>
      </c>
      <c r="O429" s="233">
        <v>43024.577777777777</v>
      </c>
      <c r="P429" s="237" t="s">
        <v>37</v>
      </c>
      <c r="Q429" s="35" t="s">
        <v>52</v>
      </c>
      <c r="R429" s="35" t="s">
        <v>106</v>
      </c>
      <c r="S429" s="35" t="s">
        <v>106</v>
      </c>
      <c r="T429" s="167" t="s">
        <v>9802</v>
      </c>
      <c r="U429" s="332" t="s">
        <v>40</v>
      </c>
      <c r="V429" s="240" t="s">
        <v>1385</v>
      </c>
      <c r="W429" s="167" t="s">
        <v>9803</v>
      </c>
      <c r="X429" s="241">
        <v>0</v>
      </c>
      <c r="Y429" s="241">
        <v>0</v>
      </c>
      <c r="Z429" s="241">
        <v>0</v>
      </c>
      <c r="AA429" s="277"/>
      <c r="AB429" s="277"/>
      <c r="AC429" s="277"/>
      <c r="AD429" s="304">
        <v>5517212</v>
      </c>
      <c r="AE429" s="333" t="s">
        <v>1270</v>
      </c>
      <c r="AF429" s="333" t="s">
        <v>1270</v>
      </c>
      <c r="AG429" s="167" t="s">
        <v>7066</v>
      </c>
      <c r="AH429" s="29" t="s">
        <v>7067</v>
      </c>
    </row>
    <row r="430" spans="1:34" ht="15" customHeight="1" x14ac:dyDescent="0.2">
      <c r="A430" s="257">
        <v>115</v>
      </c>
      <c r="B430" s="257">
        <v>115</v>
      </c>
      <c r="C430" s="258" t="s">
        <v>1449</v>
      </c>
      <c r="D430" s="257">
        <v>10077</v>
      </c>
      <c r="E430" s="258" t="s">
        <v>1450</v>
      </c>
      <c r="F430" s="25">
        <v>2017</v>
      </c>
      <c r="G430" s="232">
        <v>43034.488194444442</v>
      </c>
      <c r="H430" s="233">
        <v>43034.488194444442</v>
      </c>
      <c r="I430" s="412" t="s">
        <v>36</v>
      </c>
      <c r="J430" s="412" t="s">
        <v>36</v>
      </c>
      <c r="K430" s="412"/>
      <c r="L430" s="235">
        <f>N430-G430</f>
        <v>6.25E-2</v>
      </c>
      <c r="M430" s="236">
        <v>90</v>
      </c>
      <c r="N430" s="232">
        <v>43034.550694444442</v>
      </c>
      <c r="O430" s="233">
        <v>43034.550694444442</v>
      </c>
      <c r="P430" s="237" t="s">
        <v>37</v>
      </c>
      <c r="Q430" s="35" t="s">
        <v>52</v>
      </c>
      <c r="R430" s="35" t="s">
        <v>106</v>
      </c>
      <c r="S430" s="35" t="s">
        <v>106</v>
      </c>
      <c r="T430" s="167" t="s">
        <v>9869</v>
      </c>
      <c r="U430" s="332" t="s">
        <v>40</v>
      </c>
      <c r="V430" s="240" t="s">
        <v>1385</v>
      </c>
      <c r="W430" s="167" t="s">
        <v>9870</v>
      </c>
      <c r="X430" s="241">
        <v>0</v>
      </c>
      <c r="Y430" s="241">
        <v>0</v>
      </c>
      <c r="Z430" s="241">
        <v>0</v>
      </c>
      <c r="AA430" s="266"/>
      <c r="AB430" s="266"/>
      <c r="AC430" s="266"/>
      <c r="AD430" s="304">
        <v>5517212</v>
      </c>
      <c r="AE430" s="333" t="s">
        <v>1270</v>
      </c>
      <c r="AF430" s="333" t="s">
        <v>1270</v>
      </c>
      <c r="AG430" s="167" t="s">
        <v>7066</v>
      </c>
      <c r="AH430" s="29" t="s">
        <v>7067</v>
      </c>
    </row>
    <row r="431" spans="1:34" ht="15" customHeight="1" x14ac:dyDescent="0.2">
      <c r="A431" s="58">
        <v>115</v>
      </c>
      <c r="B431" s="58">
        <v>115</v>
      </c>
      <c r="C431" s="76" t="s">
        <v>1306</v>
      </c>
      <c r="D431" s="23">
        <v>10081</v>
      </c>
      <c r="E431" s="60" t="s">
        <v>1307</v>
      </c>
      <c r="F431" s="25">
        <v>2014</v>
      </c>
      <c r="G431" s="61">
        <v>41753.578472222223</v>
      </c>
      <c r="H431" s="62">
        <v>41753.578472222223</v>
      </c>
      <c r="I431" s="625" t="s">
        <v>36</v>
      </c>
      <c r="J431" s="625" t="s">
        <v>36</v>
      </c>
      <c r="K431" s="625"/>
      <c r="L431" s="64">
        <f>N431-G431</f>
        <v>0.32083333333139308</v>
      </c>
      <c r="M431" s="65">
        <v>462</v>
      </c>
      <c r="N431" s="61">
        <v>41753.899305555555</v>
      </c>
      <c r="O431" s="62">
        <v>41753.899305555555</v>
      </c>
      <c r="P431" s="66" t="s">
        <v>37</v>
      </c>
      <c r="Q431" s="69" t="s">
        <v>155</v>
      </c>
      <c r="R431" s="69" t="s">
        <v>155</v>
      </c>
      <c r="S431" s="87" t="s">
        <v>106</v>
      </c>
      <c r="T431" s="69" t="s">
        <v>2125</v>
      </c>
      <c r="U431" s="332" t="s">
        <v>40</v>
      </c>
      <c r="V431" s="78" t="s">
        <v>1385</v>
      </c>
      <c r="W431" s="69" t="s">
        <v>2126</v>
      </c>
      <c r="X431" s="32">
        <v>0</v>
      </c>
      <c r="Y431" s="32">
        <v>0</v>
      </c>
      <c r="Z431" s="83"/>
      <c r="AA431" s="84"/>
      <c r="AB431" s="85"/>
      <c r="AC431" s="83"/>
    </row>
    <row r="432" spans="1:34" ht="15" customHeight="1" x14ac:dyDescent="0.2">
      <c r="A432" s="105">
        <v>115</v>
      </c>
      <c r="B432" s="105">
        <v>115</v>
      </c>
      <c r="C432" s="76" t="s">
        <v>1306</v>
      </c>
      <c r="D432" s="23">
        <v>10081</v>
      </c>
      <c r="E432" s="60" t="s">
        <v>1307</v>
      </c>
      <c r="F432" s="25">
        <v>2014</v>
      </c>
      <c r="G432" s="61">
        <v>41913.897222222222</v>
      </c>
      <c r="H432" s="62">
        <v>41913.897222222222</v>
      </c>
      <c r="I432" s="625" t="s">
        <v>36</v>
      </c>
      <c r="J432" s="625" t="s">
        <v>36</v>
      </c>
      <c r="K432" s="625"/>
      <c r="L432" s="64">
        <f>N432-G432</f>
        <v>9.1666666667151731E-2</v>
      </c>
      <c r="M432" s="65">
        <v>132</v>
      </c>
      <c r="N432" s="61">
        <v>41913.988888888889</v>
      </c>
      <c r="O432" s="62">
        <v>41913.988888888889</v>
      </c>
      <c r="P432" s="66" t="s">
        <v>37</v>
      </c>
      <c r="Q432" s="69" t="s">
        <v>52</v>
      </c>
      <c r="R432" s="69" t="s">
        <v>106</v>
      </c>
      <c r="S432" s="87" t="s">
        <v>106</v>
      </c>
      <c r="T432" s="69" t="s">
        <v>2803</v>
      </c>
      <c r="U432" s="332" t="s">
        <v>40</v>
      </c>
      <c r="V432" s="87" t="s">
        <v>1385</v>
      </c>
      <c r="W432" s="132" t="s">
        <v>2804</v>
      </c>
      <c r="X432" s="32">
        <v>0</v>
      </c>
      <c r="Y432" s="32">
        <v>0</v>
      </c>
      <c r="Z432" s="83"/>
      <c r="AA432" s="84"/>
      <c r="AB432" s="85"/>
      <c r="AC432" s="83"/>
    </row>
    <row r="433" spans="1:34" ht="15" customHeight="1" x14ac:dyDescent="0.2">
      <c r="A433" s="175">
        <v>115</v>
      </c>
      <c r="B433" s="175">
        <v>115</v>
      </c>
      <c r="C433" s="24" t="s">
        <v>1306</v>
      </c>
      <c r="D433" s="175">
        <v>10081</v>
      </c>
      <c r="E433" s="43" t="s">
        <v>1307</v>
      </c>
      <c r="F433" s="25">
        <v>2015</v>
      </c>
      <c r="G433" s="156">
        <v>42333.445138888892</v>
      </c>
      <c r="H433" s="157">
        <v>42333.445138888892</v>
      </c>
      <c r="I433" s="620" t="s">
        <v>36</v>
      </c>
      <c r="J433" s="620" t="s">
        <v>36</v>
      </c>
      <c r="K433" s="620"/>
      <c r="L433" s="159">
        <f>N433-G433</f>
        <v>6.9444443943211809E-4</v>
      </c>
      <c r="M433" s="160">
        <v>1</v>
      </c>
      <c r="N433" s="156">
        <v>42333.445833333331</v>
      </c>
      <c r="O433" s="157">
        <v>42333.445833333331</v>
      </c>
      <c r="P433" s="161" t="s">
        <v>37</v>
      </c>
      <c r="Q433" s="162" t="s">
        <v>52</v>
      </c>
      <c r="R433" s="162" t="s">
        <v>243</v>
      </c>
      <c r="S433" s="35" t="s">
        <v>106</v>
      </c>
      <c r="T433" s="35" t="s">
        <v>5227</v>
      </c>
      <c r="U433" s="170">
        <v>11713</v>
      </c>
      <c r="V433" s="167" t="s">
        <v>788</v>
      </c>
      <c r="W433" s="35" t="s">
        <v>5228</v>
      </c>
      <c r="X433" s="55">
        <v>0</v>
      </c>
      <c r="Y433" s="168"/>
      <c r="Z433" s="168"/>
      <c r="AA433" s="168"/>
      <c r="AB433" s="168"/>
      <c r="AC433" s="168"/>
    </row>
    <row r="434" spans="1:34" ht="15" customHeight="1" x14ac:dyDescent="0.2">
      <c r="A434" s="257">
        <v>115</v>
      </c>
      <c r="B434" s="257">
        <v>115</v>
      </c>
      <c r="C434" s="258" t="s">
        <v>1306</v>
      </c>
      <c r="D434" s="257">
        <v>10081</v>
      </c>
      <c r="E434" s="258" t="s">
        <v>1307</v>
      </c>
      <c r="F434" s="25">
        <v>2016</v>
      </c>
      <c r="G434" s="284">
        <v>42638.434027777781</v>
      </c>
      <c r="H434" s="234">
        <v>42638.434027777781</v>
      </c>
      <c r="I434" s="412" t="s">
        <v>36</v>
      </c>
      <c r="J434" s="412" t="s">
        <v>36</v>
      </c>
      <c r="K434" s="412"/>
      <c r="L434" s="235">
        <f>N434-G434</f>
        <v>6.9444443943211809E-4</v>
      </c>
      <c r="M434" s="236">
        <v>1</v>
      </c>
      <c r="N434" s="284">
        <v>42638.43472222222</v>
      </c>
      <c r="O434" s="234">
        <v>42638.43472222222</v>
      </c>
      <c r="P434" s="237" t="s">
        <v>37</v>
      </c>
      <c r="Q434" s="238" t="s">
        <v>382</v>
      </c>
      <c r="R434" s="238" t="s">
        <v>383</v>
      </c>
      <c r="S434" s="35" t="s">
        <v>40</v>
      </c>
      <c r="T434" s="35" t="s">
        <v>6615</v>
      </c>
      <c r="U434" s="170">
        <v>12520</v>
      </c>
      <c r="V434" s="240" t="s">
        <v>1385</v>
      </c>
      <c r="W434" s="35" t="s">
        <v>6616</v>
      </c>
      <c r="X434" s="177">
        <v>0</v>
      </c>
      <c r="Y434" s="55">
        <v>0</v>
      </c>
      <c r="Z434" s="55">
        <v>0</v>
      </c>
      <c r="AA434" s="35"/>
      <c r="AB434" s="35"/>
      <c r="AC434" s="241"/>
    </row>
    <row r="435" spans="1:34" ht="15" customHeight="1" x14ac:dyDescent="0.2">
      <c r="A435" s="257">
        <v>115</v>
      </c>
      <c r="B435" s="257">
        <v>115</v>
      </c>
      <c r="C435" s="258" t="s">
        <v>1306</v>
      </c>
      <c r="D435" s="257">
        <v>10081</v>
      </c>
      <c r="E435" s="258" t="s">
        <v>1307</v>
      </c>
      <c r="F435" s="25">
        <v>2016</v>
      </c>
      <c r="G435" s="284">
        <v>42638.440972222219</v>
      </c>
      <c r="H435" s="234">
        <v>42638.440972222219</v>
      </c>
      <c r="I435" s="412" t="s">
        <v>36</v>
      </c>
      <c r="J435" s="412" t="s">
        <v>36</v>
      </c>
      <c r="K435" s="412"/>
      <c r="L435" s="235">
        <f>N435-G435</f>
        <v>1.3270833333372138</v>
      </c>
      <c r="M435" s="236">
        <v>1911</v>
      </c>
      <c r="N435" s="284">
        <v>42639.768055555556</v>
      </c>
      <c r="O435" s="234">
        <v>42639.768055555556</v>
      </c>
      <c r="P435" s="237" t="s">
        <v>37</v>
      </c>
      <c r="Q435" s="238" t="s">
        <v>382</v>
      </c>
      <c r="R435" s="238" t="s">
        <v>383</v>
      </c>
      <c r="S435" s="35" t="s">
        <v>40</v>
      </c>
      <c r="T435" s="35" t="s">
        <v>6617</v>
      </c>
      <c r="U435" s="170">
        <v>12520</v>
      </c>
      <c r="V435" s="240" t="s">
        <v>1385</v>
      </c>
      <c r="W435" s="35" t="s">
        <v>6618</v>
      </c>
      <c r="X435" s="177">
        <v>0</v>
      </c>
      <c r="Y435" s="55">
        <v>0</v>
      </c>
      <c r="Z435" s="55">
        <v>0</v>
      </c>
      <c r="AA435" s="35"/>
      <c r="AB435" s="35"/>
      <c r="AC435" s="241"/>
    </row>
    <row r="436" spans="1:34" ht="15" customHeight="1" x14ac:dyDescent="0.2">
      <c r="A436" s="257">
        <v>115</v>
      </c>
      <c r="B436" s="257">
        <v>115</v>
      </c>
      <c r="C436" s="258" t="s">
        <v>1306</v>
      </c>
      <c r="D436" s="257">
        <v>10081</v>
      </c>
      <c r="E436" s="258" t="s">
        <v>1307</v>
      </c>
      <c r="F436" s="25">
        <v>2017</v>
      </c>
      <c r="G436" s="232">
        <v>43019.922222222223</v>
      </c>
      <c r="H436" s="233">
        <v>43019.922222222223</v>
      </c>
      <c r="I436" s="412" t="s">
        <v>36</v>
      </c>
      <c r="J436" s="412" t="s">
        <v>36</v>
      </c>
      <c r="K436" s="412"/>
      <c r="L436" s="235">
        <f>N436-G436</f>
        <v>11.851388888884685</v>
      </c>
      <c r="M436" s="236">
        <v>17066</v>
      </c>
      <c r="N436" s="232">
        <v>43031.773611111108</v>
      </c>
      <c r="O436" s="233">
        <v>43031.773611111108</v>
      </c>
      <c r="P436" s="294" t="s">
        <v>173</v>
      </c>
      <c r="Q436" s="35" t="s">
        <v>382</v>
      </c>
      <c r="R436" s="35" t="s">
        <v>383</v>
      </c>
      <c r="S436" s="266" t="s">
        <v>68</v>
      </c>
      <c r="T436" s="167" t="s">
        <v>9769</v>
      </c>
      <c r="U436" s="332" t="s">
        <v>40</v>
      </c>
      <c r="V436" s="240" t="s">
        <v>1385</v>
      </c>
      <c r="W436" s="167" t="s">
        <v>9770</v>
      </c>
      <c r="X436" s="241">
        <v>1</v>
      </c>
      <c r="Y436" s="241">
        <v>0</v>
      </c>
      <c r="Z436" s="241">
        <v>0</v>
      </c>
      <c r="AA436" s="266"/>
      <c r="AB436" s="266"/>
      <c r="AC436" s="266"/>
      <c r="AD436" s="304">
        <v>5517212</v>
      </c>
      <c r="AE436" s="333" t="s">
        <v>7172</v>
      </c>
      <c r="AF436" s="383" t="s">
        <v>9771</v>
      </c>
      <c r="AG436" s="167" t="s">
        <v>7040</v>
      </c>
      <c r="AH436" s="29" t="s">
        <v>7041</v>
      </c>
    </row>
    <row r="437" spans="1:34" ht="15" customHeight="1" x14ac:dyDescent="0.2">
      <c r="A437" s="257">
        <v>115</v>
      </c>
      <c r="B437" s="257">
        <v>115</v>
      </c>
      <c r="C437" s="258" t="s">
        <v>1306</v>
      </c>
      <c r="D437" s="257">
        <v>10081</v>
      </c>
      <c r="E437" s="258" t="s">
        <v>1307</v>
      </c>
      <c r="F437" s="25">
        <v>2018</v>
      </c>
      <c r="G437" s="284">
        <v>43215.697222222225</v>
      </c>
      <c r="H437" s="233">
        <v>43215.697222222225</v>
      </c>
      <c r="I437" s="412" t="s">
        <v>36</v>
      </c>
      <c r="J437" s="412" t="s">
        <v>36</v>
      </c>
      <c r="K437" s="412" t="s">
        <v>36</v>
      </c>
      <c r="L437" s="235">
        <f>N437-G437</f>
        <v>0.87708333333284827</v>
      </c>
      <c r="M437" s="236">
        <v>1263</v>
      </c>
      <c r="N437" s="284">
        <v>43216.574305555558</v>
      </c>
      <c r="O437" s="233">
        <v>43216.574305555558</v>
      </c>
      <c r="P437" s="237" t="s">
        <v>37</v>
      </c>
      <c r="Q437" s="359" t="s">
        <v>1285</v>
      </c>
      <c r="R437" s="35" t="s">
        <v>10447</v>
      </c>
      <c r="S437" s="277" t="s">
        <v>106</v>
      </c>
      <c r="T437" s="167" t="s">
        <v>11029</v>
      </c>
      <c r="U437" s="282" t="s">
        <v>40</v>
      </c>
      <c r="V437" s="240" t="s">
        <v>1385</v>
      </c>
      <c r="W437" s="277" t="s">
        <v>11030</v>
      </c>
      <c r="X437" s="255">
        <v>0</v>
      </c>
      <c r="Y437" s="241">
        <v>0</v>
      </c>
      <c r="Z437" s="241">
        <v>0</v>
      </c>
      <c r="AA437" s="277"/>
      <c r="AB437" s="277"/>
      <c r="AC437" s="277"/>
      <c r="AD437" s="241">
        <v>5517212</v>
      </c>
      <c r="AE437" s="461" t="s">
        <v>1270</v>
      </c>
      <c r="AF437" s="462" t="s">
        <v>1270</v>
      </c>
      <c r="AG437" s="277" t="s">
        <v>7066</v>
      </c>
      <c r="AH437" s="277" t="s">
        <v>7067</v>
      </c>
    </row>
    <row r="438" spans="1:34" ht="15" customHeight="1" x14ac:dyDescent="0.2">
      <c r="A438" s="257">
        <v>115</v>
      </c>
      <c r="B438" s="257">
        <v>115</v>
      </c>
      <c r="C438" s="258" t="s">
        <v>1306</v>
      </c>
      <c r="D438" s="257">
        <v>10081</v>
      </c>
      <c r="E438" s="258" t="s">
        <v>1307</v>
      </c>
      <c r="F438" s="25">
        <v>2018</v>
      </c>
      <c r="G438" s="284">
        <v>43336.253472222219</v>
      </c>
      <c r="H438" s="234">
        <v>43336.253472222219</v>
      </c>
      <c r="I438" s="412" t="s">
        <v>36</v>
      </c>
      <c r="J438" s="412" t="s">
        <v>36</v>
      </c>
      <c r="K438" s="412" t="s">
        <v>36</v>
      </c>
      <c r="L438" s="235">
        <f>N438-G438</f>
        <v>0.38611111111094942</v>
      </c>
      <c r="M438" s="236">
        <v>556</v>
      </c>
      <c r="N438" s="284">
        <v>43336.63958333333</v>
      </c>
      <c r="O438" s="234">
        <v>43336.63958333333</v>
      </c>
      <c r="P438" s="328" t="s">
        <v>242</v>
      </c>
      <c r="Q438" s="162" t="s">
        <v>43</v>
      </c>
      <c r="R438" s="167" t="s">
        <v>10204</v>
      </c>
      <c r="S438" s="163" t="s">
        <v>526</v>
      </c>
      <c r="T438" s="167" t="s">
        <v>11777</v>
      </c>
      <c r="U438" s="287" t="s">
        <v>40</v>
      </c>
      <c r="V438" s="240" t="s">
        <v>1385</v>
      </c>
      <c r="W438" s="167" t="s">
        <v>11778</v>
      </c>
      <c r="X438" s="255">
        <v>0</v>
      </c>
      <c r="Y438" s="241">
        <v>0</v>
      </c>
      <c r="Z438" s="241">
        <v>0</v>
      </c>
      <c r="AA438" s="266"/>
      <c r="AB438" s="266"/>
      <c r="AC438" s="266"/>
      <c r="AD438" s="241">
        <v>5517212</v>
      </c>
      <c r="AE438" s="461" t="s">
        <v>1270</v>
      </c>
      <c r="AF438" s="462" t="s">
        <v>1270</v>
      </c>
      <c r="AG438" s="277" t="s">
        <v>7066</v>
      </c>
      <c r="AH438" s="277" t="s">
        <v>7067</v>
      </c>
    </row>
    <row r="439" spans="1:34" ht="15" customHeight="1" x14ac:dyDescent="0.2">
      <c r="A439" s="257">
        <v>115</v>
      </c>
      <c r="B439" s="257">
        <v>115</v>
      </c>
      <c r="C439" s="258" t="s">
        <v>1306</v>
      </c>
      <c r="D439" s="257">
        <v>10081</v>
      </c>
      <c r="E439" s="258" t="s">
        <v>1307</v>
      </c>
      <c r="F439" s="25">
        <v>2018</v>
      </c>
      <c r="G439" s="284">
        <v>43407.748611111114</v>
      </c>
      <c r="H439" s="234">
        <v>43407.748611111114</v>
      </c>
      <c r="I439" s="412" t="s">
        <v>36</v>
      </c>
      <c r="J439" s="412" t="s">
        <v>36</v>
      </c>
      <c r="K439" s="412" t="s">
        <v>36</v>
      </c>
      <c r="L439" s="235">
        <f>N439-G439</f>
        <v>3.0187499999956344</v>
      </c>
      <c r="M439" s="236">
        <v>4347</v>
      </c>
      <c r="N439" s="284">
        <v>43410.767361111109</v>
      </c>
      <c r="O439" s="234">
        <v>43410.767361111109</v>
      </c>
      <c r="P439" s="294" t="s">
        <v>173</v>
      </c>
      <c r="Q439" s="162" t="s">
        <v>1285</v>
      </c>
      <c r="R439" s="167" t="s">
        <v>10447</v>
      </c>
      <c r="S439" s="163" t="s">
        <v>106</v>
      </c>
      <c r="T439" s="35" t="s">
        <v>12249</v>
      </c>
      <c r="U439" s="293">
        <v>115190529</v>
      </c>
      <c r="V439" s="240" t="s">
        <v>1385</v>
      </c>
      <c r="W439" s="167" t="s">
        <v>12250</v>
      </c>
      <c r="X439" s="255">
        <v>0</v>
      </c>
      <c r="Y439" s="241">
        <v>0</v>
      </c>
      <c r="Z439" s="241">
        <v>0</v>
      </c>
      <c r="AA439" s="266"/>
      <c r="AB439" s="266"/>
      <c r="AC439" s="266"/>
      <c r="AD439" s="241">
        <v>5517212</v>
      </c>
      <c r="AE439" s="461" t="s">
        <v>1270</v>
      </c>
      <c r="AF439" s="462" t="s">
        <v>1270</v>
      </c>
      <c r="AG439" s="277" t="s">
        <v>7066</v>
      </c>
      <c r="AH439" s="277" t="s">
        <v>7067</v>
      </c>
    </row>
    <row r="440" spans="1:34" ht="15" customHeight="1" x14ac:dyDescent="0.2">
      <c r="A440" s="257">
        <v>115</v>
      </c>
      <c r="B440" s="257">
        <v>115</v>
      </c>
      <c r="C440" s="258" t="s">
        <v>1213</v>
      </c>
      <c r="D440" s="257">
        <v>10082</v>
      </c>
      <c r="E440" s="258" t="s">
        <v>1214</v>
      </c>
      <c r="F440" s="25">
        <v>2017</v>
      </c>
      <c r="G440" s="232">
        <v>42888.320833333331</v>
      </c>
      <c r="H440" s="233">
        <v>42888.320833333331</v>
      </c>
      <c r="I440" s="412" t="s">
        <v>36</v>
      </c>
      <c r="J440" s="412" t="s">
        <v>36</v>
      </c>
      <c r="K440" s="412"/>
      <c r="L440" s="235">
        <f>N440-G440</f>
        <v>6.944444467080757E-4</v>
      </c>
      <c r="M440" s="236">
        <v>1</v>
      </c>
      <c r="N440" s="232">
        <v>42888.321527777778</v>
      </c>
      <c r="O440" s="233">
        <v>42888.321527777778</v>
      </c>
      <c r="P440" s="237" t="s">
        <v>37</v>
      </c>
      <c r="Q440" s="35" t="s">
        <v>48</v>
      </c>
      <c r="R440" s="35" t="s">
        <v>49</v>
      </c>
      <c r="S440" s="35" t="s">
        <v>40</v>
      </c>
      <c r="T440" s="52" t="s">
        <v>8654</v>
      </c>
      <c r="U440" s="332" t="s">
        <v>40</v>
      </c>
      <c r="V440" s="240" t="s">
        <v>1385</v>
      </c>
      <c r="W440" s="44" t="s">
        <v>8655</v>
      </c>
      <c r="X440" s="241">
        <v>0</v>
      </c>
      <c r="Y440" s="241">
        <v>0</v>
      </c>
      <c r="Z440" s="241">
        <v>0</v>
      </c>
      <c r="AA440" s="168"/>
      <c r="AB440" s="168"/>
      <c r="AC440" s="168"/>
      <c r="AD440" s="304">
        <v>5517212</v>
      </c>
      <c r="AE440" s="305" t="s">
        <v>7063</v>
      </c>
      <c r="AF440" s="305" t="s">
        <v>8656</v>
      </c>
      <c r="AG440" s="35" t="s">
        <v>7040</v>
      </c>
      <c r="AH440" s="44" t="s">
        <v>7041</v>
      </c>
    </row>
    <row r="441" spans="1:34" ht="15" customHeight="1" x14ac:dyDescent="0.2">
      <c r="A441" s="257">
        <v>115</v>
      </c>
      <c r="B441" s="257">
        <v>115</v>
      </c>
      <c r="C441" s="258" t="s">
        <v>1215</v>
      </c>
      <c r="D441" s="257">
        <v>10084</v>
      </c>
      <c r="E441" s="258" t="s">
        <v>1216</v>
      </c>
      <c r="F441" s="25">
        <v>2018</v>
      </c>
      <c r="G441" s="284">
        <v>43424.422222222223</v>
      </c>
      <c r="H441" s="234">
        <v>43424.422222222223</v>
      </c>
      <c r="I441" s="412" t="s">
        <v>36</v>
      </c>
      <c r="J441" s="412" t="s">
        <v>36</v>
      </c>
      <c r="K441" s="417" t="s">
        <v>7042</v>
      </c>
      <c r="L441" s="235">
        <f>N441-G441</f>
        <v>0.1680555555576575</v>
      </c>
      <c r="M441" s="236">
        <v>242</v>
      </c>
      <c r="N441" s="284">
        <v>43424.590277777781</v>
      </c>
      <c r="O441" s="234">
        <v>43424.590277777781</v>
      </c>
      <c r="P441" s="237" t="s">
        <v>37</v>
      </c>
      <c r="Q441" s="162" t="s">
        <v>48</v>
      </c>
      <c r="R441" s="167" t="s">
        <v>10200</v>
      </c>
      <c r="S441" s="163" t="s">
        <v>40</v>
      </c>
      <c r="T441" s="167" t="s">
        <v>12358</v>
      </c>
      <c r="U441" s="293">
        <v>115403839</v>
      </c>
      <c r="V441" s="240" t="s">
        <v>1385</v>
      </c>
      <c r="W441" s="167" t="s">
        <v>12359</v>
      </c>
      <c r="X441" s="255">
        <v>0</v>
      </c>
      <c r="Y441" s="241">
        <v>0</v>
      </c>
      <c r="Z441" s="241">
        <v>0</v>
      </c>
      <c r="AA441" s="266"/>
      <c r="AB441" s="266"/>
      <c r="AC441" s="266"/>
      <c r="AD441" s="241">
        <v>5517212</v>
      </c>
      <c r="AE441" s="461" t="s">
        <v>1270</v>
      </c>
      <c r="AF441" s="462" t="s">
        <v>1270</v>
      </c>
      <c r="AG441" s="163" t="s">
        <v>7040</v>
      </c>
      <c r="AH441" s="277" t="s">
        <v>7041</v>
      </c>
    </row>
    <row r="442" spans="1:34" ht="15" customHeight="1" x14ac:dyDescent="0.2">
      <c r="A442" s="58">
        <v>115</v>
      </c>
      <c r="B442" s="58">
        <v>115</v>
      </c>
      <c r="C442" s="76" t="s">
        <v>863</v>
      </c>
      <c r="D442" s="23">
        <v>10085</v>
      </c>
      <c r="E442" s="60" t="s">
        <v>864</v>
      </c>
      <c r="F442" s="25">
        <v>2014</v>
      </c>
      <c r="G442" s="61">
        <v>41686.456250000003</v>
      </c>
      <c r="H442" s="62">
        <v>41686.456250000003</v>
      </c>
      <c r="I442" s="625" t="s">
        <v>36</v>
      </c>
      <c r="J442" s="625" t="s">
        <v>36</v>
      </c>
      <c r="K442" s="625"/>
      <c r="L442" s="64">
        <f>N442-G442</f>
        <v>9.0972222220443655E-2</v>
      </c>
      <c r="M442" s="65">
        <v>131</v>
      </c>
      <c r="N442" s="61">
        <v>41686.547222222223</v>
      </c>
      <c r="O442" s="62">
        <v>41686.547222222223</v>
      </c>
      <c r="P442" s="66" t="s">
        <v>37</v>
      </c>
      <c r="Q442" s="67" t="s">
        <v>43</v>
      </c>
      <c r="R442" s="67" t="s">
        <v>44</v>
      </c>
      <c r="S442" s="68" t="s">
        <v>88</v>
      </c>
      <c r="T442" s="69" t="s">
        <v>1834</v>
      </c>
      <c r="U442" s="332" t="s">
        <v>40</v>
      </c>
      <c r="V442" s="78" t="s">
        <v>1336</v>
      </c>
      <c r="W442" s="69" t="s">
        <v>1835</v>
      </c>
      <c r="X442" s="32">
        <v>0</v>
      </c>
      <c r="Y442" s="32">
        <v>0</v>
      </c>
      <c r="Z442" s="83"/>
      <c r="AA442" s="84"/>
      <c r="AB442" s="85"/>
      <c r="AC442" s="83"/>
    </row>
    <row r="443" spans="1:34" ht="15" customHeight="1" x14ac:dyDescent="0.2">
      <c r="A443" s="58">
        <v>115</v>
      </c>
      <c r="B443" s="58">
        <v>115</v>
      </c>
      <c r="C443" s="76" t="s">
        <v>863</v>
      </c>
      <c r="D443" s="23">
        <v>10085</v>
      </c>
      <c r="E443" s="60" t="s">
        <v>864</v>
      </c>
      <c r="F443" s="25">
        <v>2014</v>
      </c>
      <c r="G443" s="61">
        <v>41771.338194444441</v>
      </c>
      <c r="H443" s="62">
        <v>41771.338194444441</v>
      </c>
      <c r="I443" s="625" t="s">
        <v>36</v>
      </c>
      <c r="J443" s="625" t="s">
        <v>36</v>
      </c>
      <c r="K443" s="625"/>
      <c r="L443" s="64">
        <f>N443-G443</f>
        <v>6.944444467080757E-4</v>
      </c>
      <c r="M443" s="65">
        <v>1</v>
      </c>
      <c r="N443" s="61">
        <v>41771.338888888888</v>
      </c>
      <c r="O443" s="62">
        <v>41771.338888888888</v>
      </c>
      <c r="P443" s="66" t="s">
        <v>37</v>
      </c>
      <c r="Q443" s="69" t="s">
        <v>52</v>
      </c>
      <c r="R443" s="69" t="s">
        <v>67</v>
      </c>
      <c r="S443" s="87" t="s">
        <v>101</v>
      </c>
      <c r="T443" s="69" t="s">
        <v>2210</v>
      </c>
      <c r="U443" s="332" t="s">
        <v>40</v>
      </c>
      <c r="V443" s="78" t="s">
        <v>1336</v>
      </c>
      <c r="W443" s="69" t="s">
        <v>2211</v>
      </c>
      <c r="X443" s="32">
        <v>0</v>
      </c>
      <c r="Y443" s="32">
        <v>0</v>
      </c>
      <c r="Z443" s="83"/>
      <c r="AA443" s="84"/>
      <c r="AB443" s="85"/>
      <c r="AC443" s="83"/>
    </row>
    <row r="444" spans="1:34" ht="15" customHeight="1" x14ac:dyDescent="0.2">
      <c r="A444" s="58">
        <v>115</v>
      </c>
      <c r="B444" s="58">
        <v>115</v>
      </c>
      <c r="C444" s="76" t="s">
        <v>863</v>
      </c>
      <c r="D444" s="23">
        <v>10085</v>
      </c>
      <c r="E444" s="60" t="s">
        <v>864</v>
      </c>
      <c r="F444" s="25">
        <v>2014</v>
      </c>
      <c r="G444" s="61">
        <v>41781.948611111111</v>
      </c>
      <c r="H444" s="62">
        <v>41781.948611111111</v>
      </c>
      <c r="I444" s="625" t="s">
        <v>36</v>
      </c>
      <c r="J444" s="625" t="s">
        <v>36</v>
      </c>
      <c r="K444" s="625"/>
      <c r="L444" s="64">
        <f>N444-G444</f>
        <v>6.944444467080757E-4</v>
      </c>
      <c r="M444" s="65">
        <v>1</v>
      </c>
      <c r="N444" s="61">
        <v>41781.949305555558</v>
      </c>
      <c r="O444" s="62">
        <v>41781.949305555558</v>
      </c>
      <c r="P444" s="66" t="s">
        <v>37</v>
      </c>
      <c r="Q444" s="69" t="s">
        <v>38</v>
      </c>
      <c r="R444" s="69" t="s">
        <v>413</v>
      </c>
      <c r="S444" s="87" t="s">
        <v>40</v>
      </c>
      <c r="T444" s="69" t="s">
        <v>2273</v>
      </c>
      <c r="U444" s="332" t="s">
        <v>40</v>
      </c>
      <c r="V444" s="78" t="s">
        <v>1336</v>
      </c>
      <c r="W444" s="69" t="s">
        <v>2274</v>
      </c>
      <c r="X444" s="32">
        <v>1</v>
      </c>
      <c r="Y444" s="32">
        <v>1</v>
      </c>
      <c r="Z444" s="83"/>
      <c r="AA444" s="84"/>
      <c r="AB444" s="85"/>
      <c r="AC444" s="83"/>
    </row>
    <row r="445" spans="1:34" ht="15" customHeight="1" x14ac:dyDescent="0.2">
      <c r="A445" s="58">
        <v>115</v>
      </c>
      <c r="B445" s="58">
        <v>115</v>
      </c>
      <c r="C445" s="76" t="s">
        <v>863</v>
      </c>
      <c r="D445" s="23">
        <v>10085</v>
      </c>
      <c r="E445" s="60" t="s">
        <v>864</v>
      </c>
      <c r="F445" s="25">
        <v>2014</v>
      </c>
      <c r="G445" s="61">
        <v>41807.89166666667</v>
      </c>
      <c r="H445" s="62">
        <v>41807.89166666667</v>
      </c>
      <c r="I445" s="625" t="s">
        <v>36</v>
      </c>
      <c r="J445" s="625" t="s">
        <v>36</v>
      </c>
      <c r="K445" s="625"/>
      <c r="L445" s="64">
        <f>N445-G445</f>
        <v>6.9444443943211809E-4</v>
      </c>
      <c r="M445" s="65">
        <v>1</v>
      </c>
      <c r="N445" s="61">
        <v>41807.892361111109</v>
      </c>
      <c r="O445" s="62">
        <v>41807.892361111109</v>
      </c>
      <c r="P445" s="66" t="s">
        <v>37</v>
      </c>
      <c r="Q445" s="69" t="s">
        <v>145</v>
      </c>
      <c r="R445" s="69" t="s">
        <v>146</v>
      </c>
      <c r="S445" s="87" t="s">
        <v>40</v>
      </c>
      <c r="T445" s="69" t="s">
        <v>2390</v>
      </c>
      <c r="U445" s="332" t="s">
        <v>40</v>
      </c>
      <c r="V445" s="87" t="s">
        <v>1336</v>
      </c>
      <c r="W445" s="69" t="s">
        <v>2391</v>
      </c>
      <c r="X445" s="32">
        <v>1</v>
      </c>
      <c r="Y445" s="32">
        <v>0</v>
      </c>
      <c r="Z445" s="83"/>
      <c r="AA445" s="84"/>
      <c r="AB445" s="85"/>
      <c r="AC445" s="83"/>
    </row>
    <row r="446" spans="1:34" ht="15" customHeight="1" x14ac:dyDescent="0.2">
      <c r="A446" s="105">
        <v>115</v>
      </c>
      <c r="B446" s="105">
        <v>115</v>
      </c>
      <c r="C446" s="76" t="s">
        <v>863</v>
      </c>
      <c r="D446" s="23">
        <v>10085</v>
      </c>
      <c r="E446" s="60" t="s">
        <v>864</v>
      </c>
      <c r="F446" s="25">
        <v>2014</v>
      </c>
      <c r="G446" s="61">
        <v>41923.288194444445</v>
      </c>
      <c r="H446" s="62">
        <v>41923.288194444445</v>
      </c>
      <c r="I446" s="625" t="s">
        <v>36</v>
      </c>
      <c r="J446" s="625" t="s">
        <v>36</v>
      </c>
      <c r="K446" s="625"/>
      <c r="L446" s="64">
        <f>N446-G446</f>
        <v>6.944444467080757E-4</v>
      </c>
      <c r="M446" s="65">
        <v>1</v>
      </c>
      <c r="N446" s="61">
        <v>41923.288888888892</v>
      </c>
      <c r="O446" s="62">
        <v>41923.288888888892</v>
      </c>
      <c r="P446" s="66" t="s">
        <v>37</v>
      </c>
      <c r="Q446" s="69" t="s">
        <v>48</v>
      </c>
      <c r="R446" s="69" t="s">
        <v>49</v>
      </c>
      <c r="S446" s="87" t="s">
        <v>40</v>
      </c>
      <c r="T446" s="69" t="s">
        <v>2851</v>
      </c>
      <c r="U446" s="332" t="s">
        <v>40</v>
      </c>
      <c r="V446" s="87" t="s">
        <v>1336</v>
      </c>
      <c r="W446" s="69" t="s">
        <v>2852</v>
      </c>
      <c r="X446" s="32">
        <v>0</v>
      </c>
      <c r="Y446" s="32">
        <v>0</v>
      </c>
      <c r="Z446" s="83"/>
      <c r="AA446" s="84"/>
      <c r="AB446" s="85"/>
      <c r="AC446" s="83"/>
      <c r="AD446" s="41"/>
      <c r="AE446" s="41"/>
      <c r="AF446" s="41"/>
      <c r="AG446" s="41"/>
      <c r="AH446" s="41"/>
    </row>
    <row r="447" spans="1:34" ht="15" customHeight="1" x14ac:dyDescent="0.2">
      <c r="A447" s="153">
        <v>115</v>
      </c>
      <c r="B447" s="153">
        <v>115</v>
      </c>
      <c r="C447" s="24" t="s">
        <v>863</v>
      </c>
      <c r="D447" s="175">
        <v>10085</v>
      </c>
      <c r="E447" s="24" t="s">
        <v>864</v>
      </c>
      <c r="F447" s="25">
        <v>2015</v>
      </c>
      <c r="G447" s="156">
        <v>42053.486805555556</v>
      </c>
      <c r="H447" s="157">
        <v>42053.486805555556</v>
      </c>
      <c r="I447" s="620" t="s">
        <v>36</v>
      </c>
      <c r="J447" s="620" t="s">
        <v>36</v>
      </c>
      <c r="K447" s="620"/>
      <c r="L447" s="159">
        <f>N447-G447</f>
        <v>6.944444467080757E-4</v>
      </c>
      <c r="M447" s="160">
        <v>1</v>
      </c>
      <c r="N447" s="156">
        <v>42053.487500000003</v>
      </c>
      <c r="O447" s="157">
        <v>42053.487500000003</v>
      </c>
      <c r="P447" s="161" t="s">
        <v>37</v>
      </c>
      <c r="Q447" s="35" t="s">
        <v>48</v>
      </c>
      <c r="R447" s="35" t="s">
        <v>49</v>
      </c>
      <c r="S447" s="35" t="s">
        <v>40</v>
      </c>
      <c r="T447" s="35" t="s">
        <v>3530</v>
      </c>
      <c r="U447" s="332" t="s">
        <v>40</v>
      </c>
      <c r="V447" s="167" t="s">
        <v>1336</v>
      </c>
      <c r="W447" s="35" t="s">
        <v>3531</v>
      </c>
      <c r="X447" s="55">
        <v>1</v>
      </c>
      <c r="Y447" s="55">
        <v>0</v>
      </c>
      <c r="Z447" s="168"/>
      <c r="AA447" s="168"/>
      <c r="AB447" s="168"/>
      <c r="AC447" s="168"/>
    </row>
    <row r="448" spans="1:34" ht="15" customHeight="1" x14ac:dyDescent="0.2">
      <c r="A448" s="175">
        <v>115</v>
      </c>
      <c r="B448" s="175">
        <v>115</v>
      </c>
      <c r="C448" s="24" t="s">
        <v>863</v>
      </c>
      <c r="D448" s="175">
        <v>10085</v>
      </c>
      <c r="E448" s="24" t="s">
        <v>864</v>
      </c>
      <c r="F448" s="25">
        <v>2015</v>
      </c>
      <c r="G448" s="156">
        <v>42110.281944444447</v>
      </c>
      <c r="H448" s="157">
        <v>42110.281944444447</v>
      </c>
      <c r="I448" s="620" t="s">
        <v>36</v>
      </c>
      <c r="J448" s="620" t="s">
        <v>36</v>
      </c>
      <c r="K448" s="620"/>
      <c r="L448" s="159">
        <f>N448-G448</f>
        <v>6.9444443943211809E-4</v>
      </c>
      <c r="M448" s="160">
        <v>1</v>
      </c>
      <c r="N448" s="156">
        <v>42110.282638888886</v>
      </c>
      <c r="O448" s="157">
        <v>42110.282638888886</v>
      </c>
      <c r="P448" s="161" t="s">
        <v>37</v>
      </c>
      <c r="Q448" s="35" t="s">
        <v>38</v>
      </c>
      <c r="R448" s="35" t="s">
        <v>413</v>
      </c>
      <c r="S448" s="35" t="s">
        <v>40</v>
      </c>
      <c r="T448" s="35" t="s">
        <v>3783</v>
      </c>
      <c r="U448" s="332" t="s">
        <v>40</v>
      </c>
      <c r="V448" s="167" t="s">
        <v>1336</v>
      </c>
      <c r="W448" s="35" t="s">
        <v>3784</v>
      </c>
      <c r="X448" s="55">
        <v>1</v>
      </c>
      <c r="Y448" s="55">
        <v>0</v>
      </c>
      <c r="Z448" s="168"/>
      <c r="AA448" s="168"/>
      <c r="AB448" s="168"/>
      <c r="AC448" s="168"/>
    </row>
    <row r="449" spans="1:34" ht="15" customHeight="1" x14ac:dyDescent="0.2">
      <c r="A449" s="175">
        <v>115</v>
      </c>
      <c r="B449" s="175">
        <v>115</v>
      </c>
      <c r="C449" s="24" t="s">
        <v>863</v>
      </c>
      <c r="D449" s="175">
        <v>10085</v>
      </c>
      <c r="E449" s="24" t="s">
        <v>864</v>
      </c>
      <c r="F449" s="25">
        <v>2015</v>
      </c>
      <c r="G449" s="156">
        <v>42243.344444444447</v>
      </c>
      <c r="H449" s="157">
        <v>42243.344444444447</v>
      </c>
      <c r="I449" s="620" t="s">
        <v>36</v>
      </c>
      <c r="J449" s="626" t="s">
        <v>313</v>
      </c>
      <c r="K449" s="626"/>
      <c r="L449" s="159">
        <f>N449-G449</f>
        <v>0.48541666666278616</v>
      </c>
      <c r="M449" s="160">
        <v>699</v>
      </c>
      <c r="N449" s="156">
        <v>42243.829861111109</v>
      </c>
      <c r="O449" s="157">
        <v>42243.829861111109</v>
      </c>
      <c r="P449" s="161" t="s">
        <v>37</v>
      </c>
      <c r="Q449" s="35" t="s">
        <v>38</v>
      </c>
      <c r="R449" s="35" t="s">
        <v>413</v>
      </c>
      <c r="S449" s="35" t="s">
        <v>54</v>
      </c>
      <c r="T449" s="35" t="s">
        <v>4657</v>
      </c>
      <c r="U449" s="53">
        <v>11457</v>
      </c>
      <c r="V449" s="167" t="s">
        <v>1336</v>
      </c>
      <c r="W449" s="35" t="s">
        <v>4658</v>
      </c>
      <c r="X449" s="55">
        <v>0</v>
      </c>
      <c r="Y449" s="168"/>
      <c r="Z449" s="168"/>
      <c r="AA449" s="168"/>
      <c r="AB449" s="168"/>
      <c r="AC449" s="168"/>
    </row>
    <row r="450" spans="1:34" ht="15" customHeight="1" x14ac:dyDescent="0.2">
      <c r="A450" s="175">
        <v>115</v>
      </c>
      <c r="B450" s="175">
        <v>115</v>
      </c>
      <c r="C450" s="24" t="s">
        <v>863</v>
      </c>
      <c r="D450" s="175">
        <v>10085</v>
      </c>
      <c r="E450" s="43" t="s">
        <v>864</v>
      </c>
      <c r="F450" s="25">
        <v>2015</v>
      </c>
      <c r="G450" s="156">
        <v>42330.28125</v>
      </c>
      <c r="H450" s="157">
        <v>42330.28125</v>
      </c>
      <c r="I450" s="620" t="s">
        <v>36</v>
      </c>
      <c r="J450" s="626" t="s">
        <v>313</v>
      </c>
      <c r="K450" s="626"/>
      <c r="L450" s="159">
        <f>N450-G450</f>
        <v>0.58888888888759539</v>
      </c>
      <c r="M450" s="160">
        <v>848</v>
      </c>
      <c r="N450" s="156">
        <v>42330.870138888888</v>
      </c>
      <c r="O450" s="157">
        <v>42330.870138888888</v>
      </c>
      <c r="P450" s="161" t="s">
        <v>37</v>
      </c>
      <c r="Q450" s="162" t="s">
        <v>52</v>
      </c>
      <c r="R450" s="35" t="s">
        <v>53</v>
      </c>
      <c r="S450" s="35" t="s">
        <v>54</v>
      </c>
      <c r="T450" s="35" t="s">
        <v>5217</v>
      </c>
      <c r="U450" s="170">
        <v>11737</v>
      </c>
      <c r="V450" s="167" t="s">
        <v>1336</v>
      </c>
      <c r="W450" s="35" t="s">
        <v>5218</v>
      </c>
      <c r="X450" s="55">
        <v>0</v>
      </c>
      <c r="Y450" s="168"/>
      <c r="Z450" s="168"/>
      <c r="AA450" s="168"/>
      <c r="AB450" s="168"/>
      <c r="AC450" s="168"/>
    </row>
    <row r="451" spans="1:34" ht="15" customHeight="1" x14ac:dyDescent="0.2">
      <c r="A451" s="175">
        <v>115</v>
      </c>
      <c r="B451" s="175">
        <v>115</v>
      </c>
      <c r="C451" s="24" t="s">
        <v>863</v>
      </c>
      <c r="D451" s="175">
        <v>10085</v>
      </c>
      <c r="E451" s="43" t="s">
        <v>864</v>
      </c>
      <c r="F451" s="25">
        <v>2015</v>
      </c>
      <c r="G451" s="156">
        <v>42351.446527777778</v>
      </c>
      <c r="H451" s="157">
        <v>42351.446527777778</v>
      </c>
      <c r="I451" s="626" t="s">
        <v>313</v>
      </c>
      <c r="J451" s="620" t="s">
        <v>36</v>
      </c>
      <c r="K451" s="620"/>
      <c r="L451" s="159">
        <f>N451-G451</f>
        <v>0.10277777777810115</v>
      </c>
      <c r="M451" s="160">
        <v>148</v>
      </c>
      <c r="N451" s="156">
        <v>42351.549305555556</v>
      </c>
      <c r="O451" s="157">
        <v>42351.549305555556</v>
      </c>
      <c r="P451" s="161" t="s">
        <v>37</v>
      </c>
      <c r="Q451" s="35" t="s">
        <v>43</v>
      </c>
      <c r="R451" s="162" t="s">
        <v>266</v>
      </c>
      <c r="S451" s="35" t="s">
        <v>106</v>
      </c>
      <c r="T451" s="35" t="s">
        <v>5348</v>
      </c>
      <c r="U451" s="170">
        <v>11752</v>
      </c>
      <c r="V451" s="167" t="s">
        <v>1336</v>
      </c>
      <c r="W451" s="35" t="s">
        <v>5350</v>
      </c>
      <c r="X451" s="55">
        <v>0</v>
      </c>
      <c r="Y451" s="168"/>
      <c r="Z451" s="168"/>
      <c r="AA451" s="168"/>
      <c r="AB451" s="168"/>
      <c r="AC451" s="168"/>
    </row>
    <row r="452" spans="1:34" ht="15" customHeight="1" x14ac:dyDescent="0.2">
      <c r="A452" s="257">
        <v>115</v>
      </c>
      <c r="B452" s="257">
        <v>115</v>
      </c>
      <c r="C452" s="258" t="s">
        <v>863</v>
      </c>
      <c r="D452" s="257">
        <v>10085</v>
      </c>
      <c r="E452" s="258" t="s">
        <v>864</v>
      </c>
      <c r="F452" s="25">
        <v>2016</v>
      </c>
      <c r="G452" s="284">
        <v>42666.588888888888</v>
      </c>
      <c r="H452" s="234">
        <v>42666.588888888888</v>
      </c>
      <c r="I452" s="412" t="s">
        <v>36</v>
      </c>
      <c r="J452" s="412" t="s">
        <v>36</v>
      </c>
      <c r="K452" s="412"/>
      <c r="L452" s="235">
        <f>N452-G452</f>
        <v>6.944444467080757E-4</v>
      </c>
      <c r="M452" s="236">
        <v>1</v>
      </c>
      <c r="N452" s="284">
        <v>42666.589583333334</v>
      </c>
      <c r="O452" s="234">
        <v>42666.589583333334</v>
      </c>
      <c r="P452" s="237" t="s">
        <v>37</v>
      </c>
      <c r="Q452" s="35" t="s">
        <v>38</v>
      </c>
      <c r="R452" s="35" t="s">
        <v>135</v>
      </c>
      <c r="S452" s="35" t="s">
        <v>40</v>
      </c>
      <c r="T452" s="35" t="s">
        <v>6768</v>
      </c>
      <c r="U452" s="282" t="s">
        <v>40</v>
      </c>
      <c r="V452" s="240" t="s">
        <v>384</v>
      </c>
      <c r="W452" s="35" t="s">
        <v>6769</v>
      </c>
      <c r="X452" s="177">
        <v>1</v>
      </c>
      <c r="Y452" s="55">
        <v>0</v>
      </c>
      <c r="Z452" s="55">
        <v>0</v>
      </c>
      <c r="AA452" s="35"/>
      <c r="AB452" s="35"/>
      <c r="AC452" s="241"/>
    </row>
    <row r="453" spans="1:34" ht="15" customHeight="1" x14ac:dyDescent="0.2">
      <c r="A453" s="257">
        <v>115</v>
      </c>
      <c r="B453" s="257">
        <v>115</v>
      </c>
      <c r="C453" s="258" t="s">
        <v>863</v>
      </c>
      <c r="D453" s="257">
        <v>10085</v>
      </c>
      <c r="E453" s="258" t="s">
        <v>864</v>
      </c>
      <c r="F453" s="25">
        <v>2017</v>
      </c>
      <c r="G453" s="232">
        <v>42745.29583333333</v>
      </c>
      <c r="H453" s="233">
        <v>42745.29583333333</v>
      </c>
      <c r="I453" s="417" t="s">
        <v>7042</v>
      </c>
      <c r="J453" s="412" t="s">
        <v>36</v>
      </c>
      <c r="K453" s="412"/>
      <c r="L453" s="235">
        <f>N453-G453</f>
        <v>6.944444467080757E-4</v>
      </c>
      <c r="M453" s="236">
        <v>1</v>
      </c>
      <c r="N453" s="232">
        <v>42745.296527777777</v>
      </c>
      <c r="O453" s="233">
        <v>42745.296527777777</v>
      </c>
      <c r="P453" s="237" t="s">
        <v>37</v>
      </c>
      <c r="Q453" s="238" t="s">
        <v>213</v>
      </c>
      <c r="R453" s="238" t="s">
        <v>214</v>
      </c>
      <c r="S453" s="35" t="s">
        <v>40</v>
      </c>
      <c r="T453" s="52" t="s">
        <v>7266</v>
      </c>
      <c r="U453" s="303" t="s">
        <v>40</v>
      </c>
      <c r="V453" s="49" t="s">
        <v>1336</v>
      </c>
      <c r="W453" s="44" t="s">
        <v>7267</v>
      </c>
      <c r="X453" s="241">
        <v>0</v>
      </c>
      <c r="Y453" s="241">
        <v>0</v>
      </c>
      <c r="Z453" s="241">
        <v>0</v>
      </c>
      <c r="AA453" s="168"/>
      <c r="AB453" s="168"/>
      <c r="AC453" s="168"/>
      <c r="AD453" s="304">
        <v>5517212</v>
      </c>
      <c r="AE453" s="35" t="s">
        <v>7102</v>
      </c>
      <c r="AF453" s="305" t="s">
        <v>7268</v>
      </c>
      <c r="AG453" s="35" t="s">
        <v>7040</v>
      </c>
      <c r="AH453" s="44" t="s">
        <v>7041</v>
      </c>
    </row>
    <row r="454" spans="1:34" ht="15" customHeight="1" x14ac:dyDescent="0.2">
      <c r="A454" s="257">
        <v>115</v>
      </c>
      <c r="B454" s="257">
        <v>115</v>
      </c>
      <c r="C454" s="258" t="s">
        <v>863</v>
      </c>
      <c r="D454" s="257">
        <v>10085</v>
      </c>
      <c r="E454" s="258" t="s">
        <v>864</v>
      </c>
      <c r="F454" s="25">
        <v>2017</v>
      </c>
      <c r="G454" s="284">
        <v>42913.304166666669</v>
      </c>
      <c r="H454" s="234">
        <v>42913.304166666669</v>
      </c>
      <c r="I454" s="412" t="s">
        <v>36</v>
      </c>
      <c r="J454" s="412" t="s">
        <v>36</v>
      </c>
      <c r="K454" s="412"/>
      <c r="L454" s="235">
        <f>N454-G454</f>
        <v>6.9444443943211809E-4</v>
      </c>
      <c r="M454" s="236">
        <v>1</v>
      </c>
      <c r="N454" s="284">
        <v>42913.304861111108</v>
      </c>
      <c r="O454" s="234">
        <v>42913.304861111108</v>
      </c>
      <c r="P454" s="237" t="s">
        <v>37</v>
      </c>
      <c r="Q454" s="35" t="s">
        <v>48</v>
      </c>
      <c r="R454" s="35" t="s">
        <v>49</v>
      </c>
      <c r="S454" s="35" t="s">
        <v>40</v>
      </c>
      <c r="T454" s="52" t="s">
        <v>8820</v>
      </c>
      <c r="U454" s="332" t="s">
        <v>40</v>
      </c>
      <c r="V454" s="240" t="s">
        <v>1336</v>
      </c>
      <c r="W454" s="44" t="s">
        <v>8821</v>
      </c>
      <c r="X454" s="241">
        <v>0</v>
      </c>
      <c r="Y454" s="241">
        <v>0</v>
      </c>
      <c r="Z454" s="241">
        <v>0</v>
      </c>
      <c r="AA454" s="168"/>
      <c r="AB454" s="168"/>
      <c r="AC454" s="168"/>
      <c r="AD454" s="304">
        <v>5517212</v>
      </c>
      <c r="AE454" s="305" t="s">
        <v>7427</v>
      </c>
      <c r="AF454" s="305" t="s">
        <v>8822</v>
      </c>
      <c r="AG454" s="35" t="s">
        <v>7040</v>
      </c>
      <c r="AH454" s="44" t="s">
        <v>7041</v>
      </c>
    </row>
    <row r="455" spans="1:34" ht="15" customHeight="1" x14ac:dyDescent="0.2">
      <c r="A455" s="257">
        <v>115</v>
      </c>
      <c r="B455" s="257">
        <v>115</v>
      </c>
      <c r="C455" s="258" t="s">
        <v>863</v>
      </c>
      <c r="D455" s="257">
        <v>10085</v>
      </c>
      <c r="E455" s="258" t="s">
        <v>864</v>
      </c>
      <c r="F455" s="25">
        <v>2018</v>
      </c>
      <c r="G455" s="232">
        <v>43168.488888888889</v>
      </c>
      <c r="H455" s="233">
        <v>43168.488888888889</v>
      </c>
      <c r="I455" s="412" t="s">
        <v>36</v>
      </c>
      <c r="J455" s="412" t="s">
        <v>36</v>
      </c>
      <c r="K455" s="412" t="s">
        <v>36</v>
      </c>
      <c r="L455" s="235">
        <f>N455-G455</f>
        <v>6.944444467080757E-4</v>
      </c>
      <c r="M455" s="236">
        <v>1</v>
      </c>
      <c r="N455" s="232">
        <v>43168.489583333336</v>
      </c>
      <c r="O455" s="233">
        <v>43168.489583333336</v>
      </c>
      <c r="P455" s="237" t="s">
        <v>37</v>
      </c>
      <c r="Q455" s="359" t="s">
        <v>62</v>
      </c>
      <c r="R455" s="35" t="s">
        <v>10303</v>
      </c>
      <c r="S455" s="277" t="s">
        <v>40</v>
      </c>
      <c r="T455" s="167" t="s">
        <v>10649</v>
      </c>
      <c r="U455" s="282" t="s">
        <v>40</v>
      </c>
      <c r="V455" s="240" t="s">
        <v>1336</v>
      </c>
      <c r="W455" s="167" t="s">
        <v>10650</v>
      </c>
      <c r="X455" s="255">
        <v>1</v>
      </c>
      <c r="Y455" s="241">
        <v>0</v>
      </c>
      <c r="Z455" s="241">
        <v>0</v>
      </c>
      <c r="AA455" s="266"/>
      <c r="AB455" s="266"/>
      <c r="AC455" s="266"/>
      <c r="AD455" s="241">
        <v>5517212</v>
      </c>
      <c r="AE455" s="461" t="s">
        <v>7427</v>
      </c>
      <c r="AF455" s="462" t="s">
        <v>10651</v>
      </c>
      <c r="AG455" s="277" t="s">
        <v>7040</v>
      </c>
      <c r="AH455" s="277" t="s">
        <v>7041</v>
      </c>
    </row>
    <row r="456" spans="1:34" ht="15" customHeight="1" x14ac:dyDescent="0.2">
      <c r="A456" s="257">
        <v>115</v>
      </c>
      <c r="B456" s="257">
        <v>115</v>
      </c>
      <c r="C456" s="258" t="s">
        <v>863</v>
      </c>
      <c r="D456" s="257">
        <v>10085</v>
      </c>
      <c r="E456" s="258" t="s">
        <v>864</v>
      </c>
      <c r="F456" s="25">
        <v>2018</v>
      </c>
      <c r="G456" s="232">
        <v>43179.307638888888</v>
      </c>
      <c r="H456" s="233">
        <v>43179.307638888888</v>
      </c>
      <c r="I456" s="412" t="s">
        <v>36</v>
      </c>
      <c r="J456" s="412" t="s">
        <v>36</v>
      </c>
      <c r="K456" s="412" t="s">
        <v>36</v>
      </c>
      <c r="L456" s="235">
        <f>N456-G456</f>
        <v>6.944444467080757E-4</v>
      </c>
      <c r="M456" s="236">
        <v>1</v>
      </c>
      <c r="N456" s="232">
        <v>43179.308333333334</v>
      </c>
      <c r="O456" s="233">
        <v>43179.308333333334</v>
      </c>
      <c r="P456" s="237" t="s">
        <v>37</v>
      </c>
      <c r="Q456" s="359" t="s">
        <v>62</v>
      </c>
      <c r="R456" s="35" t="s">
        <v>10303</v>
      </c>
      <c r="S456" s="277" t="s">
        <v>40</v>
      </c>
      <c r="T456" s="167" t="s">
        <v>10742</v>
      </c>
      <c r="U456" s="282" t="s">
        <v>40</v>
      </c>
      <c r="V456" s="240" t="s">
        <v>1336</v>
      </c>
      <c r="W456" s="167" t="s">
        <v>10743</v>
      </c>
      <c r="X456" s="255">
        <v>0</v>
      </c>
      <c r="Y456" s="241">
        <v>0</v>
      </c>
      <c r="Z456" s="241">
        <v>0</v>
      </c>
      <c r="AA456" s="266"/>
      <c r="AB456" s="266"/>
      <c r="AC456" s="266"/>
      <c r="AD456" s="241">
        <v>5517212</v>
      </c>
      <c r="AE456" s="461" t="s">
        <v>7102</v>
      </c>
      <c r="AF456" s="462" t="s">
        <v>10744</v>
      </c>
      <c r="AG456" s="277" t="s">
        <v>7040</v>
      </c>
      <c r="AH456" s="277" t="s">
        <v>7041</v>
      </c>
    </row>
    <row r="457" spans="1:34" ht="15" customHeight="1" x14ac:dyDescent="0.2">
      <c r="A457" s="257">
        <v>115</v>
      </c>
      <c r="B457" s="257">
        <v>115</v>
      </c>
      <c r="C457" s="258" t="s">
        <v>863</v>
      </c>
      <c r="D457" s="257">
        <v>10085</v>
      </c>
      <c r="E457" s="258" t="s">
        <v>864</v>
      </c>
      <c r="F457" s="25">
        <v>2018</v>
      </c>
      <c r="G457" s="284">
        <v>43245.294444444444</v>
      </c>
      <c r="H457" s="233">
        <v>43245.294444444444</v>
      </c>
      <c r="I457" s="412" t="s">
        <v>36</v>
      </c>
      <c r="J457" s="412" t="s">
        <v>36</v>
      </c>
      <c r="K457" s="412" t="s">
        <v>36</v>
      </c>
      <c r="L457" s="235">
        <f>N457-G457</f>
        <v>6.944444467080757E-4</v>
      </c>
      <c r="M457" s="236">
        <v>1</v>
      </c>
      <c r="N457" s="284">
        <v>43245.295138888891</v>
      </c>
      <c r="O457" s="233">
        <v>43245.295138888891</v>
      </c>
      <c r="P457" s="237" t="s">
        <v>37</v>
      </c>
      <c r="Q457" s="359" t="s">
        <v>48</v>
      </c>
      <c r="R457" s="35" t="s">
        <v>10200</v>
      </c>
      <c r="S457" s="277" t="s">
        <v>40</v>
      </c>
      <c r="T457" s="167" t="s">
        <v>11195</v>
      </c>
      <c r="U457" s="282" t="s">
        <v>40</v>
      </c>
      <c r="V457" s="240" t="s">
        <v>1336</v>
      </c>
      <c r="W457" s="167" t="s">
        <v>11196</v>
      </c>
      <c r="X457" s="255">
        <v>0</v>
      </c>
      <c r="Y457" s="241">
        <v>0</v>
      </c>
      <c r="Z457" s="241">
        <v>0</v>
      </c>
      <c r="AA457" s="266"/>
      <c r="AB457" s="266"/>
      <c r="AC457" s="266"/>
      <c r="AD457" s="241">
        <v>5517212</v>
      </c>
      <c r="AE457" s="461" t="s">
        <v>7102</v>
      </c>
      <c r="AF457" s="462" t="s">
        <v>11197</v>
      </c>
      <c r="AG457" s="277" t="s">
        <v>7040</v>
      </c>
      <c r="AH457" s="277" t="s">
        <v>7041</v>
      </c>
    </row>
    <row r="458" spans="1:34" ht="15" customHeight="1" x14ac:dyDescent="0.2">
      <c r="A458" s="257">
        <v>115</v>
      </c>
      <c r="B458" s="257">
        <v>115</v>
      </c>
      <c r="C458" s="258" t="s">
        <v>863</v>
      </c>
      <c r="D458" s="257">
        <v>10085</v>
      </c>
      <c r="E458" s="258" t="s">
        <v>864</v>
      </c>
      <c r="F458" s="25">
        <v>2018</v>
      </c>
      <c r="G458" s="284">
        <v>43261.215277777781</v>
      </c>
      <c r="H458" s="233">
        <v>43261.215277777781</v>
      </c>
      <c r="I458" s="412" t="s">
        <v>36</v>
      </c>
      <c r="J458" s="412" t="s">
        <v>36</v>
      </c>
      <c r="K458" s="412" t="s">
        <v>36</v>
      </c>
      <c r="L458" s="235">
        <f>N458-G458</f>
        <v>6.9444443943211809E-4</v>
      </c>
      <c r="M458" s="236">
        <v>1</v>
      </c>
      <c r="N458" s="284">
        <v>43261.21597222222</v>
      </c>
      <c r="O458" s="233">
        <v>43261.21597222222</v>
      </c>
      <c r="P458" s="237" t="s">
        <v>37</v>
      </c>
      <c r="Q458" s="359" t="s">
        <v>48</v>
      </c>
      <c r="R458" s="35" t="s">
        <v>10200</v>
      </c>
      <c r="S458" s="277" t="s">
        <v>40</v>
      </c>
      <c r="T458" s="167" t="s">
        <v>11287</v>
      </c>
      <c r="U458" s="282" t="s">
        <v>40</v>
      </c>
      <c r="V458" s="240" t="s">
        <v>1336</v>
      </c>
      <c r="W458" s="167" t="s">
        <v>11288</v>
      </c>
      <c r="X458" s="255">
        <v>0</v>
      </c>
      <c r="Y458" s="241">
        <v>0</v>
      </c>
      <c r="Z458" s="241">
        <v>0</v>
      </c>
      <c r="AA458" s="266"/>
      <c r="AB458" s="266"/>
      <c r="AC458" s="266"/>
      <c r="AD458" s="241">
        <v>5517212</v>
      </c>
      <c r="AE458" s="461" t="s">
        <v>7063</v>
      </c>
      <c r="AF458" s="462" t="s">
        <v>11289</v>
      </c>
      <c r="AG458" s="277" t="s">
        <v>7040</v>
      </c>
      <c r="AH458" s="277" t="s">
        <v>7041</v>
      </c>
    </row>
    <row r="459" spans="1:34" ht="15" customHeight="1" x14ac:dyDescent="0.2">
      <c r="A459" s="257">
        <v>115</v>
      </c>
      <c r="B459" s="257">
        <v>115</v>
      </c>
      <c r="C459" s="258" t="s">
        <v>863</v>
      </c>
      <c r="D459" s="257">
        <v>10085</v>
      </c>
      <c r="E459" s="258" t="s">
        <v>864</v>
      </c>
      <c r="F459" s="25">
        <v>2018</v>
      </c>
      <c r="G459" s="284">
        <v>43270.486111111109</v>
      </c>
      <c r="H459" s="233">
        <v>43270.486111111109</v>
      </c>
      <c r="I459" s="412" t="s">
        <v>36</v>
      </c>
      <c r="J459" s="412" t="s">
        <v>36</v>
      </c>
      <c r="K459" s="412" t="s">
        <v>36</v>
      </c>
      <c r="L459" s="235">
        <f>N459-G459</f>
        <v>6.6666666665696539E-2</v>
      </c>
      <c r="M459" s="236">
        <v>96</v>
      </c>
      <c r="N459" s="284">
        <v>43270.552777777775</v>
      </c>
      <c r="O459" s="233">
        <v>43270.552777777775</v>
      </c>
      <c r="P459" s="237" t="s">
        <v>37</v>
      </c>
      <c r="Q459" s="359" t="s">
        <v>1285</v>
      </c>
      <c r="R459" s="35" t="s">
        <v>10236</v>
      </c>
      <c r="S459" s="277" t="s">
        <v>80</v>
      </c>
      <c r="T459" s="167" t="s">
        <v>11347</v>
      </c>
      <c r="U459" s="282" t="s">
        <v>40</v>
      </c>
      <c r="V459" s="240" t="s">
        <v>1336</v>
      </c>
      <c r="W459" s="374" t="s">
        <v>11348</v>
      </c>
      <c r="X459" s="255">
        <v>0</v>
      </c>
      <c r="Y459" s="241">
        <v>0</v>
      </c>
      <c r="Z459" s="241">
        <v>0</v>
      </c>
      <c r="AA459" s="266"/>
      <c r="AB459" s="266"/>
      <c r="AC459" s="266"/>
      <c r="AD459" s="241">
        <v>5517212</v>
      </c>
      <c r="AE459" s="461" t="s">
        <v>1270</v>
      </c>
      <c r="AF459" s="462" t="s">
        <v>1270</v>
      </c>
      <c r="AG459" s="277" t="s">
        <v>7066</v>
      </c>
      <c r="AH459" s="277" t="s">
        <v>7067</v>
      </c>
    </row>
    <row r="460" spans="1:34" ht="15" customHeight="1" x14ac:dyDescent="0.2">
      <c r="A460" s="257">
        <v>115</v>
      </c>
      <c r="B460" s="257">
        <v>115</v>
      </c>
      <c r="C460" s="258" t="s">
        <v>863</v>
      </c>
      <c r="D460" s="257">
        <v>10085</v>
      </c>
      <c r="E460" s="258" t="s">
        <v>864</v>
      </c>
      <c r="F460" s="25">
        <v>2018</v>
      </c>
      <c r="G460" s="284">
        <v>43300.208333333336</v>
      </c>
      <c r="H460" s="233">
        <v>43300.208333333336</v>
      </c>
      <c r="I460" s="412" t="s">
        <v>36</v>
      </c>
      <c r="J460" s="412" t="s">
        <v>36</v>
      </c>
      <c r="K460" s="412" t="s">
        <v>36</v>
      </c>
      <c r="L460" s="235">
        <f>N460-G460</f>
        <v>6.9444443943211809E-4</v>
      </c>
      <c r="M460" s="236">
        <v>1</v>
      </c>
      <c r="N460" s="284">
        <v>43300.209027777775</v>
      </c>
      <c r="O460" s="233">
        <v>43300.209027777775</v>
      </c>
      <c r="P460" s="237" t="s">
        <v>37</v>
      </c>
      <c r="Q460" s="359" t="s">
        <v>62</v>
      </c>
      <c r="R460" s="35" t="s">
        <v>10303</v>
      </c>
      <c r="S460" s="277" t="s">
        <v>40</v>
      </c>
      <c r="T460" s="167" t="s">
        <v>11564</v>
      </c>
      <c r="U460" s="282" t="s">
        <v>40</v>
      </c>
      <c r="V460" s="240" t="s">
        <v>1336</v>
      </c>
      <c r="W460" s="277" t="s">
        <v>11565</v>
      </c>
      <c r="X460" s="255">
        <v>1</v>
      </c>
      <c r="Y460" s="241">
        <v>0</v>
      </c>
      <c r="Z460" s="241">
        <v>0</v>
      </c>
      <c r="AA460" s="277"/>
      <c r="AB460" s="277"/>
      <c r="AC460" s="277"/>
      <c r="AD460" s="241">
        <v>5517212</v>
      </c>
      <c r="AE460" s="467" t="s">
        <v>7060</v>
      </c>
      <c r="AF460" s="468" t="s">
        <v>11566</v>
      </c>
      <c r="AG460" s="277" t="s">
        <v>7040</v>
      </c>
      <c r="AH460" s="277" t="s">
        <v>7041</v>
      </c>
    </row>
    <row r="461" spans="1:34" ht="15" customHeight="1" x14ac:dyDescent="0.2">
      <c r="A461" s="257">
        <v>115</v>
      </c>
      <c r="B461" s="257">
        <v>115</v>
      </c>
      <c r="C461" s="258" t="s">
        <v>863</v>
      </c>
      <c r="D461" s="257">
        <v>10085</v>
      </c>
      <c r="E461" s="258" t="s">
        <v>864</v>
      </c>
      <c r="F461" s="25">
        <v>2018</v>
      </c>
      <c r="G461" s="284">
        <v>43350.397916666669</v>
      </c>
      <c r="H461" s="234">
        <v>43350.397916666669</v>
      </c>
      <c r="I461" s="412" t="s">
        <v>36</v>
      </c>
      <c r="J461" s="417" t="s">
        <v>7042</v>
      </c>
      <c r="K461" s="412" t="s">
        <v>36</v>
      </c>
      <c r="L461" s="235">
        <f>N461-G461</f>
        <v>0.41805555555038154</v>
      </c>
      <c r="M461" s="236">
        <v>602</v>
      </c>
      <c r="N461" s="284">
        <v>43350.815972222219</v>
      </c>
      <c r="O461" s="234">
        <v>43350.815972222219</v>
      </c>
      <c r="P461" s="237" t="s">
        <v>37</v>
      </c>
      <c r="Q461" s="162" t="s">
        <v>1246</v>
      </c>
      <c r="R461" s="167" t="s">
        <v>10509</v>
      </c>
      <c r="S461" s="163" t="s">
        <v>54</v>
      </c>
      <c r="T461" s="167" t="s">
        <v>11862</v>
      </c>
      <c r="U461" s="287" t="s">
        <v>40</v>
      </c>
      <c r="V461" s="240" t="s">
        <v>1336</v>
      </c>
      <c r="W461" s="167" t="s">
        <v>11863</v>
      </c>
      <c r="X461" s="255">
        <v>1</v>
      </c>
      <c r="Y461" s="241">
        <v>0</v>
      </c>
      <c r="Z461" s="241">
        <v>0</v>
      </c>
      <c r="AA461" s="266"/>
      <c r="AB461" s="266"/>
      <c r="AC461" s="266"/>
      <c r="AD461" s="241">
        <v>5517212</v>
      </c>
      <c r="AE461" s="467" t="s">
        <v>7049</v>
      </c>
      <c r="AF461" s="468" t="s">
        <v>11864</v>
      </c>
      <c r="AG461" s="163" t="s">
        <v>7040</v>
      </c>
      <c r="AH461" s="277" t="s">
        <v>7041</v>
      </c>
    </row>
    <row r="462" spans="1:34" ht="15" customHeight="1" x14ac:dyDescent="0.2">
      <c r="A462" s="257">
        <v>115</v>
      </c>
      <c r="B462" s="257">
        <v>115</v>
      </c>
      <c r="C462" s="258" t="s">
        <v>863</v>
      </c>
      <c r="D462" s="257">
        <v>10085</v>
      </c>
      <c r="E462" s="258" t="s">
        <v>864</v>
      </c>
      <c r="F462" s="25">
        <v>2018</v>
      </c>
      <c r="G462" s="284">
        <v>43357.171527777777</v>
      </c>
      <c r="H462" s="234">
        <v>43357.171527777777</v>
      </c>
      <c r="I462" s="412" t="s">
        <v>36</v>
      </c>
      <c r="J462" s="412" t="s">
        <v>36</v>
      </c>
      <c r="K462" s="412" t="s">
        <v>36</v>
      </c>
      <c r="L462" s="235">
        <f>N462-G462</f>
        <v>6.944444467080757E-4</v>
      </c>
      <c r="M462" s="236">
        <v>1</v>
      </c>
      <c r="N462" s="284">
        <v>43357.172222222223</v>
      </c>
      <c r="O462" s="234">
        <v>43357.172222222223</v>
      </c>
      <c r="P462" s="237" t="s">
        <v>37</v>
      </c>
      <c r="Q462" s="162" t="s">
        <v>48</v>
      </c>
      <c r="R462" s="167" t="s">
        <v>10200</v>
      </c>
      <c r="S462" s="163" t="s">
        <v>40</v>
      </c>
      <c r="T462" s="167" t="s">
        <v>11896</v>
      </c>
      <c r="U462" s="287" t="s">
        <v>40</v>
      </c>
      <c r="V462" s="240" t="s">
        <v>1336</v>
      </c>
      <c r="W462" s="167" t="s">
        <v>11897</v>
      </c>
      <c r="X462" s="255">
        <v>1</v>
      </c>
      <c r="Y462" s="241">
        <v>0</v>
      </c>
      <c r="Z462" s="241">
        <v>0</v>
      </c>
      <c r="AA462" s="266"/>
      <c r="AB462" s="266"/>
      <c r="AC462" s="266"/>
      <c r="AD462" s="241">
        <v>5517212</v>
      </c>
      <c r="AE462" s="467" t="s">
        <v>7063</v>
      </c>
      <c r="AF462" s="468" t="s">
        <v>11898</v>
      </c>
      <c r="AG462" s="163" t="s">
        <v>7040</v>
      </c>
      <c r="AH462" s="277" t="s">
        <v>7041</v>
      </c>
    </row>
    <row r="463" spans="1:34" ht="15" customHeight="1" x14ac:dyDescent="0.2">
      <c r="A463" s="257">
        <v>115</v>
      </c>
      <c r="B463" s="257">
        <v>115</v>
      </c>
      <c r="C463" s="258" t="s">
        <v>863</v>
      </c>
      <c r="D463" s="257">
        <v>10085</v>
      </c>
      <c r="E463" s="258" t="s">
        <v>864</v>
      </c>
      <c r="F463" s="25">
        <v>2018</v>
      </c>
      <c r="G463" s="284">
        <v>43368.318749999999</v>
      </c>
      <c r="H463" s="234">
        <v>43368.318749999999</v>
      </c>
      <c r="I463" s="412" t="s">
        <v>36</v>
      </c>
      <c r="J463" s="412" t="s">
        <v>36</v>
      </c>
      <c r="K463" s="412" t="s">
        <v>36</v>
      </c>
      <c r="L463" s="235">
        <f>N463-G463</f>
        <v>6.944444467080757E-4</v>
      </c>
      <c r="M463" s="236">
        <v>1</v>
      </c>
      <c r="N463" s="284">
        <v>43368.319444444445</v>
      </c>
      <c r="O463" s="234">
        <v>43368.319444444445</v>
      </c>
      <c r="P463" s="237" t="s">
        <v>37</v>
      </c>
      <c r="Q463" s="162" t="s">
        <v>1246</v>
      </c>
      <c r="R463" s="167" t="s">
        <v>10509</v>
      </c>
      <c r="S463" s="163" t="s">
        <v>40</v>
      </c>
      <c r="T463" s="167" t="s">
        <v>11951</v>
      </c>
      <c r="U463" s="287" t="s">
        <v>40</v>
      </c>
      <c r="V463" s="240" t="s">
        <v>1336</v>
      </c>
      <c r="W463" s="167" t="s">
        <v>11952</v>
      </c>
      <c r="X463" s="255">
        <v>1</v>
      </c>
      <c r="Y463" s="241">
        <v>0</v>
      </c>
      <c r="Z463" s="241">
        <v>0</v>
      </c>
      <c r="AA463" s="266"/>
      <c r="AB463" s="266"/>
      <c r="AC463" s="266"/>
      <c r="AD463" s="241">
        <v>5517212</v>
      </c>
      <c r="AE463" s="461" t="s">
        <v>7102</v>
      </c>
      <c r="AF463" s="468" t="s">
        <v>11953</v>
      </c>
      <c r="AG463" s="163" t="s">
        <v>7040</v>
      </c>
      <c r="AH463" s="277" t="s">
        <v>7041</v>
      </c>
    </row>
    <row r="464" spans="1:34" ht="15" customHeight="1" x14ac:dyDescent="0.2">
      <c r="A464" s="257">
        <v>115</v>
      </c>
      <c r="B464" s="257">
        <v>115</v>
      </c>
      <c r="C464" s="258" t="s">
        <v>863</v>
      </c>
      <c r="D464" s="257">
        <v>10085</v>
      </c>
      <c r="E464" s="258" t="s">
        <v>864</v>
      </c>
      <c r="F464" s="25">
        <v>2018</v>
      </c>
      <c r="G464" s="284">
        <v>43411.230555555558</v>
      </c>
      <c r="H464" s="234">
        <v>43411.230555555558</v>
      </c>
      <c r="I464" s="412" t="s">
        <v>36</v>
      </c>
      <c r="J464" s="412" t="s">
        <v>36</v>
      </c>
      <c r="K464" s="412" t="s">
        <v>36</v>
      </c>
      <c r="L464" s="235">
        <f>N464-G464</f>
        <v>6.9444443943211809E-4</v>
      </c>
      <c r="M464" s="236">
        <v>1</v>
      </c>
      <c r="N464" s="284">
        <v>43411.231249999997</v>
      </c>
      <c r="O464" s="234">
        <v>43411.231249999997</v>
      </c>
      <c r="P464" s="237" t="s">
        <v>37</v>
      </c>
      <c r="Q464" s="162" t="s">
        <v>48</v>
      </c>
      <c r="R464" s="167" t="s">
        <v>10200</v>
      </c>
      <c r="S464" s="163" t="s">
        <v>40</v>
      </c>
      <c r="T464" s="167" t="s">
        <v>12268</v>
      </c>
      <c r="U464" s="416" t="s">
        <v>40</v>
      </c>
      <c r="V464" s="240" t="s">
        <v>1336</v>
      </c>
      <c r="W464" s="167" t="s">
        <v>12269</v>
      </c>
      <c r="X464" s="255">
        <v>0</v>
      </c>
      <c r="Y464" s="241">
        <v>0</v>
      </c>
      <c r="Z464" s="241">
        <v>0</v>
      </c>
      <c r="AA464" s="266"/>
      <c r="AB464" s="266"/>
      <c r="AC464" s="266"/>
      <c r="AD464" s="241">
        <v>5517212</v>
      </c>
      <c r="AE464" s="461" t="s">
        <v>10636</v>
      </c>
      <c r="AF464" s="468" t="s">
        <v>12270</v>
      </c>
      <c r="AG464" s="163" t="s">
        <v>7040</v>
      </c>
      <c r="AH464" s="277" t="s">
        <v>7041</v>
      </c>
    </row>
    <row r="465" spans="1:34" ht="15" customHeight="1" x14ac:dyDescent="0.2">
      <c r="A465" s="523">
        <v>115</v>
      </c>
      <c r="B465" s="523">
        <v>115</v>
      </c>
      <c r="C465" s="524" t="s">
        <v>863</v>
      </c>
      <c r="D465" s="523">
        <v>10085</v>
      </c>
      <c r="E465" s="524" t="s">
        <v>864</v>
      </c>
      <c r="F465" s="25">
        <v>2019</v>
      </c>
      <c r="G465" s="284">
        <v>43489.272222222222</v>
      </c>
      <c r="H465" s="234">
        <v>43489.272222222222</v>
      </c>
      <c r="I465" s="412" t="s">
        <v>36</v>
      </c>
      <c r="J465" s="412" t="s">
        <v>36</v>
      </c>
      <c r="K465" s="412" t="s">
        <v>36</v>
      </c>
      <c r="L465" s="235">
        <f>N465-G465</f>
        <v>6.944444467080757E-4</v>
      </c>
      <c r="M465" s="236">
        <v>1</v>
      </c>
      <c r="N465" s="284">
        <v>43489.272916666669</v>
      </c>
      <c r="O465" s="234">
        <v>43489.272916666669</v>
      </c>
      <c r="P465" s="237" t="s">
        <v>37</v>
      </c>
      <c r="Q465" s="162" t="s">
        <v>48</v>
      </c>
      <c r="R465" s="167" t="s">
        <v>10200</v>
      </c>
      <c r="S465" s="238" t="s">
        <v>40</v>
      </c>
      <c r="T465" s="167" t="s">
        <v>12914</v>
      </c>
      <c r="U465" s="414" t="s">
        <v>40</v>
      </c>
      <c r="V465" s="240" t="s">
        <v>1336</v>
      </c>
      <c r="W465" s="167" t="s">
        <v>12915</v>
      </c>
      <c r="X465" s="536">
        <v>1</v>
      </c>
      <c r="Y465" s="255">
        <v>0</v>
      </c>
      <c r="Z465" s="255">
        <v>0</v>
      </c>
      <c r="AA465" s="264">
        <f>Y465/AD465</f>
        <v>0</v>
      </c>
      <c r="AB465" s="265">
        <f>Z465/AD465</f>
        <v>0</v>
      </c>
      <c r="AC465" s="255">
        <v>0</v>
      </c>
      <c r="AD465" s="255">
        <v>5548929</v>
      </c>
      <c r="AE465" s="240" t="s">
        <v>10636</v>
      </c>
      <c r="AF465" s="527" t="s">
        <v>11615</v>
      </c>
      <c r="AG465" s="240" t="s">
        <v>7040</v>
      </c>
      <c r="AH465" s="525" t="s">
        <v>7041</v>
      </c>
    </row>
    <row r="466" spans="1:34" ht="15" customHeight="1" x14ac:dyDescent="0.2">
      <c r="A466" s="521">
        <v>115</v>
      </c>
      <c r="B466" s="521">
        <v>115</v>
      </c>
      <c r="C466" s="522" t="s">
        <v>863</v>
      </c>
      <c r="D466" s="521">
        <v>10085</v>
      </c>
      <c r="E466" s="522" t="s">
        <v>864</v>
      </c>
      <c r="F466" s="25">
        <v>2019</v>
      </c>
      <c r="G466" s="232">
        <v>43509.507638888892</v>
      </c>
      <c r="H466" s="233">
        <v>43509.507638888892</v>
      </c>
      <c r="I466" s="417" t="s">
        <v>7042</v>
      </c>
      <c r="J466" s="412" t="s">
        <v>36</v>
      </c>
      <c r="K466" s="412" t="s">
        <v>36</v>
      </c>
      <c r="L466" s="235">
        <f>N466-G466</f>
        <v>6.9444443943211809E-4</v>
      </c>
      <c r="M466" s="236">
        <v>1</v>
      </c>
      <c r="N466" s="232">
        <v>43509.508333333331</v>
      </c>
      <c r="O466" s="233">
        <v>43509.508333333331</v>
      </c>
      <c r="P466" s="237" t="s">
        <v>37</v>
      </c>
      <c r="Q466" s="162" t="s">
        <v>213</v>
      </c>
      <c r="R466" s="167" t="s">
        <v>13140</v>
      </c>
      <c r="S466" s="238" t="s">
        <v>40</v>
      </c>
      <c r="T466" s="167" t="s">
        <v>13280</v>
      </c>
      <c r="U466" s="192" t="s">
        <v>40</v>
      </c>
      <c r="V466" s="240" t="s">
        <v>1336</v>
      </c>
      <c r="W466" s="167" t="s">
        <v>13281</v>
      </c>
      <c r="X466" s="164">
        <v>0</v>
      </c>
      <c r="Y466" s="241">
        <v>0</v>
      </c>
      <c r="Z466" s="241">
        <v>0</v>
      </c>
      <c r="AA466" s="264">
        <f>Y466/AD466</f>
        <v>0</v>
      </c>
      <c r="AB466" s="265">
        <f>Z466/AD466</f>
        <v>0</v>
      </c>
      <c r="AC466" s="255">
        <v>0</v>
      </c>
      <c r="AD466" s="255">
        <v>5548929</v>
      </c>
      <c r="AE466" s="239" t="s">
        <v>7063</v>
      </c>
      <c r="AF466" s="229" t="s">
        <v>13282</v>
      </c>
      <c r="AG466" s="239" t="s">
        <v>7040</v>
      </c>
      <c r="AH466" s="57" t="s">
        <v>7041</v>
      </c>
    </row>
    <row r="467" spans="1:34" ht="15" customHeight="1" x14ac:dyDescent="0.2">
      <c r="A467" s="521">
        <v>115</v>
      </c>
      <c r="B467" s="521">
        <v>115</v>
      </c>
      <c r="C467" s="522" t="s">
        <v>863</v>
      </c>
      <c r="D467" s="521">
        <v>10085</v>
      </c>
      <c r="E467" s="522" t="s">
        <v>864</v>
      </c>
      <c r="F467" s="25">
        <v>2019</v>
      </c>
      <c r="G467" s="573">
        <v>43571.149305555555</v>
      </c>
      <c r="H467" s="574">
        <v>43571.149305555555</v>
      </c>
      <c r="I467" s="572" t="s">
        <v>36</v>
      </c>
      <c r="J467" s="572" t="s">
        <v>36</v>
      </c>
      <c r="K467" s="572" t="s">
        <v>36</v>
      </c>
      <c r="L467" s="235">
        <f>N467-G467</f>
        <v>6.944444467080757E-4</v>
      </c>
      <c r="M467" s="236">
        <v>1</v>
      </c>
      <c r="N467" s="573">
        <v>43571.15</v>
      </c>
      <c r="O467" s="574">
        <v>43571.15</v>
      </c>
      <c r="P467" s="237" t="s">
        <v>37</v>
      </c>
      <c r="Q467" s="162" t="s">
        <v>1285</v>
      </c>
      <c r="R467" s="167" t="s">
        <v>10231</v>
      </c>
      <c r="S467" s="238" t="s">
        <v>101</v>
      </c>
      <c r="T467" s="167" t="s">
        <v>13825</v>
      </c>
      <c r="U467" s="459" t="s">
        <v>40</v>
      </c>
      <c r="V467" s="240" t="s">
        <v>1336</v>
      </c>
      <c r="W467" s="167" t="s">
        <v>13826</v>
      </c>
      <c r="X467" s="536">
        <v>0</v>
      </c>
      <c r="Y467" s="255">
        <v>0</v>
      </c>
      <c r="Z467" s="255">
        <v>0</v>
      </c>
      <c r="AA467" s="264">
        <f>Y467/AD467</f>
        <v>0</v>
      </c>
      <c r="AB467" s="265">
        <f>Z467/AD467</f>
        <v>0</v>
      </c>
      <c r="AC467" s="255">
        <v>0</v>
      </c>
      <c r="AD467" s="255">
        <v>5548929</v>
      </c>
      <c r="AE467" s="240" t="s">
        <v>7063</v>
      </c>
      <c r="AF467" s="527" t="s">
        <v>13827</v>
      </c>
      <c r="AG467" s="240" t="s">
        <v>7040</v>
      </c>
      <c r="AH467" s="525" t="s">
        <v>7041</v>
      </c>
    </row>
    <row r="468" spans="1:34" ht="15" customHeight="1" x14ac:dyDescent="0.2">
      <c r="A468" s="257">
        <v>115</v>
      </c>
      <c r="B468" s="257">
        <v>115</v>
      </c>
      <c r="C468" s="258" t="s">
        <v>1198</v>
      </c>
      <c r="D468" s="257">
        <v>10087</v>
      </c>
      <c r="E468" s="258" t="s">
        <v>1199</v>
      </c>
      <c r="F468" s="25">
        <v>2018</v>
      </c>
      <c r="G468" s="284">
        <v>43363.223611111112</v>
      </c>
      <c r="H468" s="234">
        <v>43363.223611111112</v>
      </c>
      <c r="I468" s="412" t="s">
        <v>36</v>
      </c>
      <c r="J468" s="412" t="s">
        <v>36</v>
      </c>
      <c r="K468" s="412" t="s">
        <v>36</v>
      </c>
      <c r="L468" s="235">
        <f>N468-G468</f>
        <v>7.4854166666627862</v>
      </c>
      <c r="M468" s="236">
        <v>10779</v>
      </c>
      <c r="N468" s="284">
        <v>43370.709027777775</v>
      </c>
      <c r="O468" s="234">
        <v>43370.709027777775</v>
      </c>
      <c r="P468" s="294" t="s">
        <v>173</v>
      </c>
      <c r="Q468" s="162" t="s">
        <v>1285</v>
      </c>
      <c r="R468" s="167" t="s">
        <v>10447</v>
      </c>
      <c r="S468" s="163" t="s">
        <v>106</v>
      </c>
      <c r="T468" s="167" t="s">
        <v>11929</v>
      </c>
      <c r="U468" s="287" t="s">
        <v>40</v>
      </c>
      <c r="V468" s="240" t="s">
        <v>761</v>
      </c>
      <c r="W468" s="167" t="s">
        <v>11930</v>
      </c>
      <c r="X468" s="255">
        <v>0</v>
      </c>
      <c r="Y468" s="241">
        <v>0</v>
      </c>
      <c r="Z468" s="241">
        <v>0</v>
      </c>
      <c r="AA468" s="266"/>
      <c r="AB468" s="266"/>
      <c r="AC468" s="266"/>
      <c r="AD468" s="241">
        <v>5517212</v>
      </c>
      <c r="AE468" s="461" t="s">
        <v>1270</v>
      </c>
      <c r="AF468" s="462" t="s">
        <v>1270</v>
      </c>
      <c r="AG468" s="277" t="s">
        <v>7066</v>
      </c>
      <c r="AH468" s="277" t="s">
        <v>7067</v>
      </c>
    </row>
    <row r="469" spans="1:34" ht="15" customHeight="1" x14ac:dyDescent="0.2">
      <c r="A469" s="58">
        <v>115</v>
      </c>
      <c r="B469" s="58">
        <v>115</v>
      </c>
      <c r="C469" s="76" t="s">
        <v>1161</v>
      </c>
      <c r="D469" s="23">
        <v>10088</v>
      </c>
      <c r="E469" s="60" t="s">
        <v>1162</v>
      </c>
      <c r="F469" s="25">
        <v>2014</v>
      </c>
      <c r="G469" s="61">
        <v>41833.18472222222</v>
      </c>
      <c r="H469" s="62">
        <v>41833.18472222222</v>
      </c>
      <c r="I469" s="625" t="s">
        <v>36</v>
      </c>
      <c r="J469" s="625" t="s">
        <v>36</v>
      </c>
      <c r="K469" s="625"/>
      <c r="L469" s="64">
        <f>N469-G469</f>
        <v>9.375E-2</v>
      </c>
      <c r="M469" s="65">
        <v>135</v>
      </c>
      <c r="N469" s="61">
        <v>41833.27847222222</v>
      </c>
      <c r="O469" s="62">
        <v>41833.27847222222</v>
      </c>
      <c r="P469" s="66" t="s">
        <v>37</v>
      </c>
      <c r="Q469" s="69" t="s">
        <v>145</v>
      </c>
      <c r="R469" s="69" t="s">
        <v>696</v>
      </c>
      <c r="S469" s="87" t="s">
        <v>170</v>
      </c>
      <c r="T469" s="69" t="s">
        <v>2480</v>
      </c>
      <c r="U469" s="287" t="s">
        <v>40</v>
      </c>
      <c r="V469" s="87" t="s">
        <v>1390</v>
      </c>
      <c r="W469" s="69" t="s">
        <v>2481</v>
      </c>
      <c r="X469" s="32">
        <v>6778</v>
      </c>
      <c r="Y469" s="32">
        <v>0</v>
      </c>
      <c r="Z469" s="83"/>
      <c r="AA469" s="84"/>
      <c r="AB469" s="85"/>
      <c r="AC469" s="83"/>
    </row>
    <row r="470" spans="1:34" ht="15" customHeight="1" x14ac:dyDescent="0.2">
      <c r="A470" s="58">
        <v>115</v>
      </c>
      <c r="B470" s="58">
        <v>115</v>
      </c>
      <c r="C470" s="76" t="s">
        <v>1161</v>
      </c>
      <c r="D470" s="23">
        <v>10088</v>
      </c>
      <c r="E470" s="60" t="s">
        <v>1162</v>
      </c>
      <c r="F470" s="25">
        <v>2014</v>
      </c>
      <c r="G470" s="61">
        <v>41873.259722222225</v>
      </c>
      <c r="H470" s="62">
        <v>41873.259722222225</v>
      </c>
      <c r="I470" s="625" t="s">
        <v>36</v>
      </c>
      <c r="J470" s="625" t="s">
        <v>36</v>
      </c>
      <c r="K470" s="625"/>
      <c r="L470" s="64">
        <f>N470-G470</f>
        <v>6.9444443943211809E-4</v>
      </c>
      <c r="M470" s="65">
        <v>1</v>
      </c>
      <c r="N470" s="61">
        <v>41873.260416666664</v>
      </c>
      <c r="O470" s="62">
        <v>41873.260416666664</v>
      </c>
      <c r="P470" s="66" t="s">
        <v>37</v>
      </c>
      <c r="Q470" s="69" t="s">
        <v>145</v>
      </c>
      <c r="R470" s="69" t="s">
        <v>146</v>
      </c>
      <c r="S470" s="87" t="s">
        <v>40</v>
      </c>
      <c r="T470" s="69" t="s">
        <v>2621</v>
      </c>
      <c r="U470" s="287" t="s">
        <v>40</v>
      </c>
      <c r="V470" s="87" t="s">
        <v>761</v>
      </c>
      <c r="W470" s="69" t="s">
        <v>2492</v>
      </c>
      <c r="X470" s="32">
        <v>0</v>
      </c>
      <c r="Y470" s="32">
        <v>0</v>
      </c>
      <c r="Z470" s="83"/>
      <c r="AA470" s="84"/>
      <c r="AB470" s="85"/>
      <c r="AC470" s="83"/>
    </row>
    <row r="471" spans="1:34" ht="15" customHeight="1" x14ac:dyDescent="0.2">
      <c r="A471" s="257">
        <v>115</v>
      </c>
      <c r="B471" s="257">
        <v>115</v>
      </c>
      <c r="C471" s="258" t="s">
        <v>1161</v>
      </c>
      <c r="D471" s="257">
        <v>10088</v>
      </c>
      <c r="E471" s="258" t="s">
        <v>1162</v>
      </c>
      <c r="F471" s="25">
        <v>2016</v>
      </c>
      <c r="G471" s="284">
        <v>42594.792361111111</v>
      </c>
      <c r="H471" s="234">
        <v>42594.792361111111</v>
      </c>
      <c r="I471" s="412" t="s">
        <v>36</v>
      </c>
      <c r="J471" s="417" t="s">
        <v>313</v>
      </c>
      <c r="K471" s="417"/>
      <c r="L471" s="235">
        <f>N471-G471</f>
        <v>37.833333333335759</v>
      </c>
      <c r="M471" s="236">
        <v>54480</v>
      </c>
      <c r="N471" s="284">
        <v>42632.625694444447</v>
      </c>
      <c r="O471" s="234">
        <v>42632.625694444447</v>
      </c>
      <c r="P471" s="237" t="s">
        <v>37</v>
      </c>
      <c r="Q471" s="238" t="s">
        <v>382</v>
      </c>
      <c r="R471" s="238" t="s">
        <v>383</v>
      </c>
      <c r="S471" s="35" t="s">
        <v>526</v>
      </c>
      <c r="T471" s="35" t="s">
        <v>6463</v>
      </c>
      <c r="U471" s="88">
        <v>12416</v>
      </c>
      <c r="V471" s="240" t="s">
        <v>1390</v>
      </c>
      <c r="W471" s="35" t="s">
        <v>6464</v>
      </c>
      <c r="X471" s="177">
        <v>0</v>
      </c>
      <c r="Y471" s="55">
        <v>0</v>
      </c>
      <c r="Z471" s="55">
        <v>0</v>
      </c>
      <c r="AA471" s="35"/>
      <c r="AB471" s="35"/>
      <c r="AC471" s="241"/>
    </row>
    <row r="472" spans="1:34" ht="15" customHeight="1" x14ac:dyDescent="0.2">
      <c r="A472" s="257">
        <v>115</v>
      </c>
      <c r="B472" s="257">
        <v>115</v>
      </c>
      <c r="C472" s="258" t="s">
        <v>1161</v>
      </c>
      <c r="D472" s="257">
        <v>10088</v>
      </c>
      <c r="E472" s="258" t="s">
        <v>1162</v>
      </c>
      <c r="F472" s="25">
        <v>2017</v>
      </c>
      <c r="G472" s="232">
        <v>42745.847916666666</v>
      </c>
      <c r="H472" s="233">
        <v>42745.847916666666</v>
      </c>
      <c r="I472" s="417" t="s">
        <v>7042</v>
      </c>
      <c r="J472" s="412" t="s">
        <v>36</v>
      </c>
      <c r="K472" s="412"/>
      <c r="L472" s="235">
        <f>N472-G472</f>
        <v>0.125</v>
      </c>
      <c r="M472" s="236">
        <v>180</v>
      </c>
      <c r="N472" s="232">
        <v>42745.972916666666</v>
      </c>
      <c r="O472" s="233">
        <v>42745.972916666666</v>
      </c>
      <c r="P472" s="237" t="s">
        <v>37</v>
      </c>
      <c r="Q472" s="238" t="s">
        <v>222</v>
      </c>
      <c r="R472" s="238" t="s">
        <v>223</v>
      </c>
      <c r="S472" s="35" t="s">
        <v>40</v>
      </c>
      <c r="T472" s="52" t="s">
        <v>7301</v>
      </c>
      <c r="U472" s="303" t="s">
        <v>40</v>
      </c>
      <c r="V472" s="49" t="s">
        <v>1390</v>
      </c>
      <c r="W472" s="44" t="s">
        <v>7302</v>
      </c>
      <c r="X472" s="241">
        <v>0</v>
      </c>
      <c r="Y472" s="241">
        <v>0</v>
      </c>
      <c r="Z472" s="241">
        <v>0</v>
      </c>
      <c r="AA472" s="168"/>
      <c r="AB472" s="168"/>
      <c r="AC472" s="168"/>
      <c r="AD472" s="304">
        <v>5517212</v>
      </c>
      <c r="AE472" s="35" t="s">
        <v>1270</v>
      </c>
      <c r="AF472" s="305" t="s">
        <v>1270</v>
      </c>
      <c r="AG472" s="35" t="s">
        <v>7040</v>
      </c>
      <c r="AH472" s="44" t="s">
        <v>7303</v>
      </c>
    </row>
    <row r="473" spans="1:34" ht="15" customHeight="1" x14ac:dyDescent="0.2">
      <c r="A473" s="257">
        <v>115</v>
      </c>
      <c r="B473" s="257">
        <v>115</v>
      </c>
      <c r="C473" s="258" t="s">
        <v>1161</v>
      </c>
      <c r="D473" s="257">
        <v>10088</v>
      </c>
      <c r="E473" s="258" t="s">
        <v>1162</v>
      </c>
      <c r="F473" s="25">
        <v>2018</v>
      </c>
      <c r="G473" s="284">
        <v>43383.797222222223</v>
      </c>
      <c r="H473" s="234">
        <v>43383.797222222223</v>
      </c>
      <c r="I473" s="412" t="s">
        <v>36</v>
      </c>
      <c r="J473" s="412" t="s">
        <v>36</v>
      </c>
      <c r="K473" s="412" t="s">
        <v>36</v>
      </c>
      <c r="L473" s="235">
        <f>N473-G473</f>
        <v>6.944444467080757E-4</v>
      </c>
      <c r="M473" s="236">
        <v>1</v>
      </c>
      <c r="N473" s="284">
        <v>43383.79791666667</v>
      </c>
      <c r="O473" s="234">
        <v>43383.79791666667</v>
      </c>
      <c r="P473" s="237" t="s">
        <v>37</v>
      </c>
      <c r="Q473" s="162" t="s">
        <v>145</v>
      </c>
      <c r="R473" s="167" t="s">
        <v>10207</v>
      </c>
      <c r="S473" s="163" t="s">
        <v>68</v>
      </c>
      <c r="T473" s="167" t="s">
        <v>12105</v>
      </c>
      <c r="U473" s="416" t="s">
        <v>40</v>
      </c>
      <c r="V473" s="240" t="s">
        <v>761</v>
      </c>
      <c r="W473" s="167" t="s">
        <v>12106</v>
      </c>
      <c r="X473" s="255">
        <v>0</v>
      </c>
      <c r="Y473" s="241">
        <v>0</v>
      </c>
      <c r="Z473" s="241">
        <v>0</v>
      </c>
      <c r="AA473" s="266"/>
      <c r="AB473" s="266"/>
      <c r="AC473" s="266"/>
      <c r="AD473" s="241">
        <v>5517212</v>
      </c>
      <c r="AE473" s="461" t="s">
        <v>7063</v>
      </c>
      <c r="AF473" s="468" t="s">
        <v>11132</v>
      </c>
      <c r="AG473" s="163" t="s">
        <v>7040</v>
      </c>
      <c r="AH473" s="277" t="s">
        <v>7041</v>
      </c>
    </row>
    <row r="474" spans="1:34" ht="15" customHeight="1" x14ac:dyDescent="0.2">
      <c r="A474" s="523">
        <v>115</v>
      </c>
      <c r="B474" s="523">
        <v>115</v>
      </c>
      <c r="C474" s="524" t="s">
        <v>1161</v>
      </c>
      <c r="D474" s="523">
        <v>10088</v>
      </c>
      <c r="E474" s="524" t="s">
        <v>1162</v>
      </c>
      <c r="F474" s="25">
        <v>2019</v>
      </c>
      <c r="G474" s="573">
        <v>43588.359722222223</v>
      </c>
      <c r="H474" s="574">
        <v>43588.359722222223</v>
      </c>
      <c r="I474" s="572" t="s">
        <v>36</v>
      </c>
      <c r="J474" s="572" t="s">
        <v>36</v>
      </c>
      <c r="K474" s="572" t="s">
        <v>36</v>
      </c>
      <c r="L474" s="235">
        <f>N474-G474</f>
        <v>3.8888888884685002E-2</v>
      </c>
      <c r="M474" s="236">
        <v>56</v>
      </c>
      <c r="N474" s="573">
        <v>43588.398611111108</v>
      </c>
      <c r="O474" s="574">
        <v>43588.398611111108</v>
      </c>
      <c r="P474" s="237" t="s">
        <v>37</v>
      </c>
      <c r="Q474" s="162" t="s">
        <v>1285</v>
      </c>
      <c r="R474" s="167" t="s">
        <v>12091</v>
      </c>
      <c r="S474" s="238" t="s">
        <v>45</v>
      </c>
      <c r="T474" s="167" t="s">
        <v>13945</v>
      </c>
      <c r="U474" s="556">
        <v>117164016</v>
      </c>
      <c r="V474" s="240" t="s">
        <v>1390</v>
      </c>
      <c r="W474" s="167" t="s">
        <v>13946</v>
      </c>
      <c r="X474" s="536">
        <v>5691.25</v>
      </c>
      <c r="Y474" s="536">
        <v>5691.25</v>
      </c>
      <c r="Z474" s="255">
        <v>494672</v>
      </c>
      <c r="AA474" s="264">
        <f>Y474/AD474</f>
        <v>1.0256483728661872E-3</v>
      </c>
      <c r="AB474" s="265">
        <f>Z474/AD474</f>
        <v>8.9147293108273684E-2</v>
      </c>
      <c r="AC474" s="255">
        <f>Z474/Y474</f>
        <v>86.91798813968812</v>
      </c>
      <c r="AD474" s="255">
        <v>5548929</v>
      </c>
      <c r="AE474" s="240" t="s">
        <v>1270</v>
      </c>
      <c r="AF474" s="527" t="s">
        <v>13947</v>
      </c>
      <c r="AG474" s="240" t="s">
        <v>7040</v>
      </c>
      <c r="AH474" s="525" t="s">
        <v>7173</v>
      </c>
    </row>
    <row r="475" spans="1:34" ht="15" customHeight="1" x14ac:dyDescent="0.2">
      <c r="A475" s="175">
        <v>115</v>
      </c>
      <c r="B475" s="175">
        <v>115</v>
      </c>
      <c r="C475" s="24" t="s">
        <v>131</v>
      </c>
      <c r="D475" s="175">
        <v>10089</v>
      </c>
      <c r="E475" s="24" t="s">
        <v>132</v>
      </c>
      <c r="F475" s="25">
        <v>2015</v>
      </c>
      <c r="G475" s="156">
        <v>42222.905555555553</v>
      </c>
      <c r="H475" s="157">
        <v>42222.905555555553</v>
      </c>
      <c r="I475" s="620" t="s">
        <v>36</v>
      </c>
      <c r="J475" s="620" t="s">
        <v>36</v>
      </c>
      <c r="K475" s="620"/>
      <c r="L475" s="159">
        <f>N475-G475</f>
        <v>6.944444467080757E-4</v>
      </c>
      <c r="M475" s="160">
        <v>1</v>
      </c>
      <c r="N475" s="156">
        <v>42222.90625</v>
      </c>
      <c r="O475" s="157">
        <v>42222.90625</v>
      </c>
      <c r="P475" s="161" t="s">
        <v>37</v>
      </c>
      <c r="Q475" s="35" t="s">
        <v>213</v>
      </c>
      <c r="R475" s="35" t="s">
        <v>287</v>
      </c>
      <c r="S475" s="35" t="s">
        <v>101</v>
      </c>
      <c r="T475" s="35" t="s">
        <v>4529</v>
      </c>
      <c r="U475" s="416" t="s">
        <v>40</v>
      </c>
      <c r="V475" s="167" t="s">
        <v>761</v>
      </c>
      <c r="W475" s="35" t="s">
        <v>4530</v>
      </c>
      <c r="X475" s="55">
        <v>10614</v>
      </c>
      <c r="Y475" s="168"/>
      <c r="Z475" s="168"/>
      <c r="AA475" s="168"/>
      <c r="AB475" s="168"/>
      <c r="AC475" s="168"/>
    </row>
    <row r="476" spans="1:34" ht="15" customHeight="1" x14ac:dyDescent="0.2">
      <c r="A476" s="257">
        <v>115</v>
      </c>
      <c r="B476" s="257">
        <v>115</v>
      </c>
      <c r="C476" s="258" t="s">
        <v>131</v>
      </c>
      <c r="D476" s="257">
        <v>10089</v>
      </c>
      <c r="E476" s="258" t="s">
        <v>132</v>
      </c>
      <c r="F476" s="25">
        <v>2016</v>
      </c>
      <c r="G476" s="232">
        <v>42467.213888888888</v>
      </c>
      <c r="H476" s="233">
        <v>42467.213888888888</v>
      </c>
      <c r="I476" s="412" t="s">
        <v>36</v>
      </c>
      <c r="J476" s="417" t="s">
        <v>313</v>
      </c>
      <c r="K476" s="417"/>
      <c r="L476" s="235">
        <f>N476-G476</f>
        <v>0.67638888888905058</v>
      </c>
      <c r="M476" s="236">
        <v>974</v>
      </c>
      <c r="N476" s="232">
        <v>42467.890277777777</v>
      </c>
      <c r="O476" s="233">
        <v>42467.890277777777</v>
      </c>
      <c r="P476" s="237" t="s">
        <v>37</v>
      </c>
      <c r="Q476" s="238" t="s">
        <v>222</v>
      </c>
      <c r="R476" s="238" t="s">
        <v>223</v>
      </c>
      <c r="S476" s="35" t="s">
        <v>54</v>
      </c>
      <c r="T476" s="35" t="s">
        <v>5833</v>
      </c>
      <c r="U476" s="170">
        <v>12072</v>
      </c>
      <c r="V476" s="240" t="s">
        <v>761</v>
      </c>
      <c r="W476" s="35" t="s">
        <v>5834</v>
      </c>
      <c r="X476" s="55">
        <v>11662</v>
      </c>
      <c r="Y476" s="55">
        <v>0</v>
      </c>
      <c r="Z476" s="55">
        <v>0</v>
      </c>
      <c r="AA476" s="168"/>
      <c r="AB476" s="168"/>
      <c r="AC476" s="168"/>
    </row>
    <row r="477" spans="1:34" ht="15" customHeight="1" x14ac:dyDescent="0.2">
      <c r="A477" s="257">
        <v>115</v>
      </c>
      <c r="B477" s="257">
        <v>115</v>
      </c>
      <c r="C477" s="258" t="s">
        <v>131</v>
      </c>
      <c r="D477" s="257">
        <v>10089</v>
      </c>
      <c r="E477" s="258" t="s">
        <v>132</v>
      </c>
      <c r="F477" s="25">
        <v>2017</v>
      </c>
      <c r="G477" s="232">
        <v>42999.662499999999</v>
      </c>
      <c r="H477" s="233">
        <v>42999.662499999999</v>
      </c>
      <c r="I477" s="412" t="s">
        <v>36</v>
      </c>
      <c r="J477" s="412" t="s">
        <v>36</v>
      </c>
      <c r="K477" s="412"/>
      <c r="L477" s="235">
        <f>N477-G477</f>
        <v>0.13472222222480923</v>
      </c>
      <c r="M477" s="236">
        <v>194</v>
      </c>
      <c r="N477" s="232">
        <v>42999.797222222223</v>
      </c>
      <c r="O477" s="233">
        <v>42999.797222222223</v>
      </c>
      <c r="P477" s="237" t="s">
        <v>37</v>
      </c>
      <c r="Q477" s="35" t="s">
        <v>52</v>
      </c>
      <c r="R477" s="35" t="s">
        <v>302</v>
      </c>
      <c r="S477" s="35" t="s">
        <v>68</v>
      </c>
      <c r="T477" s="167" t="s">
        <v>9559</v>
      </c>
      <c r="U477" s="307" t="s">
        <v>40</v>
      </c>
      <c r="V477" s="240" t="s">
        <v>1390</v>
      </c>
      <c r="W477" s="167" t="s">
        <v>9560</v>
      </c>
      <c r="X477" s="241">
        <v>0</v>
      </c>
      <c r="Y477" s="241">
        <v>0</v>
      </c>
      <c r="Z477" s="241">
        <v>0</v>
      </c>
      <c r="AA477" s="266"/>
      <c r="AB477" s="266"/>
      <c r="AC477" s="266"/>
      <c r="AD477" s="304">
        <v>5517212</v>
      </c>
      <c r="AE477" s="333" t="s">
        <v>1270</v>
      </c>
      <c r="AF477" s="333" t="s">
        <v>1270</v>
      </c>
      <c r="AG477" s="167" t="s">
        <v>7066</v>
      </c>
      <c r="AH477" s="29" t="s">
        <v>7067</v>
      </c>
    </row>
    <row r="478" spans="1:34" ht="15" customHeight="1" x14ac:dyDescent="0.2">
      <c r="A478" s="521">
        <v>115</v>
      </c>
      <c r="B478" s="521">
        <v>115</v>
      </c>
      <c r="C478" s="522" t="s">
        <v>131</v>
      </c>
      <c r="D478" s="521">
        <v>10089</v>
      </c>
      <c r="E478" s="522" t="s">
        <v>132</v>
      </c>
      <c r="F478" s="25">
        <v>2019</v>
      </c>
      <c r="G478" s="573">
        <v>43604.319444444445</v>
      </c>
      <c r="H478" s="574">
        <v>43604.319444444445</v>
      </c>
      <c r="I478" s="572" t="s">
        <v>36</v>
      </c>
      <c r="J478" s="572" t="s">
        <v>36</v>
      </c>
      <c r="K478" s="572" t="s">
        <v>36</v>
      </c>
      <c r="L478" s="235">
        <f>N478-G478</f>
        <v>6.944444467080757E-4</v>
      </c>
      <c r="M478" s="236">
        <v>1</v>
      </c>
      <c r="N478" s="573">
        <v>43604.320138888892</v>
      </c>
      <c r="O478" s="574">
        <v>43604.320138888892</v>
      </c>
      <c r="P478" s="237" t="s">
        <v>37</v>
      </c>
      <c r="Q478" s="359" t="s">
        <v>213</v>
      </c>
      <c r="R478" s="35" t="s">
        <v>10774</v>
      </c>
      <c r="S478" s="277" t="s">
        <v>40</v>
      </c>
      <c r="T478" s="167" t="s">
        <v>14089</v>
      </c>
      <c r="U478" s="192" t="s">
        <v>40</v>
      </c>
      <c r="V478" s="49" t="s">
        <v>1390</v>
      </c>
      <c r="W478" s="167" t="s">
        <v>14090</v>
      </c>
      <c r="X478" s="536">
        <v>11687</v>
      </c>
      <c r="Y478" s="255">
        <v>0</v>
      </c>
      <c r="Z478" s="255">
        <v>0</v>
      </c>
      <c r="AA478" s="264">
        <f>Y478/AD478</f>
        <v>0</v>
      </c>
      <c r="AB478" s="265">
        <f>Z478/AD478</f>
        <v>0</v>
      </c>
      <c r="AC478" s="255">
        <v>0</v>
      </c>
      <c r="AD478" s="255">
        <v>5548929</v>
      </c>
      <c r="AE478" s="613" t="s">
        <v>1270</v>
      </c>
      <c r="AF478" s="614" t="s">
        <v>1270</v>
      </c>
      <c r="AG478" s="49" t="s">
        <v>7040</v>
      </c>
      <c r="AH478" s="525" t="s">
        <v>7041</v>
      </c>
    </row>
    <row r="479" spans="1:34" ht="15" customHeight="1" x14ac:dyDescent="0.2">
      <c r="A479" s="58">
        <v>115</v>
      </c>
      <c r="B479" s="58">
        <v>115</v>
      </c>
      <c r="C479" s="76" t="s">
        <v>290</v>
      </c>
      <c r="D479" s="23">
        <v>10096</v>
      </c>
      <c r="E479" s="60" t="s">
        <v>291</v>
      </c>
      <c r="F479" s="25">
        <v>2014</v>
      </c>
      <c r="G479" s="61">
        <v>41855.388194444444</v>
      </c>
      <c r="H479" s="62">
        <v>41855.388194444444</v>
      </c>
      <c r="I479" s="625" t="s">
        <v>36</v>
      </c>
      <c r="J479" s="625" t="s">
        <v>36</v>
      </c>
      <c r="K479" s="625"/>
      <c r="L479" s="64">
        <f>N479-G479</f>
        <v>0.21458333333430346</v>
      </c>
      <c r="M479" s="65">
        <v>309</v>
      </c>
      <c r="N479" s="61">
        <v>41855.602777777778</v>
      </c>
      <c r="O479" s="62">
        <v>41855.602777777778</v>
      </c>
      <c r="P479" s="66" t="s">
        <v>37</v>
      </c>
      <c r="Q479" s="69" t="s">
        <v>38</v>
      </c>
      <c r="R479" s="69" t="s">
        <v>39</v>
      </c>
      <c r="S479" s="87" t="s">
        <v>526</v>
      </c>
      <c r="T479" s="69" t="s">
        <v>2561</v>
      </c>
      <c r="U479" s="77">
        <v>10471</v>
      </c>
      <c r="V479" s="87" t="s">
        <v>788</v>
      </c>
      <c r="W479" s="69" t="s">
        <v>2562</v>
      </c>
      <c r="X479" s="32">
        <v>0</v>
      </c>
      <c r="Y479" s="32">
        <v>0</v>
      </c>
      <c r="Z479" s="83"/>
      <c r="AA479" s="84"/>
      <c r="AB479" s="85"/>
      <c r="AC479" s="83"/>
    </row>
    <row r="480" spans="1:34" ht="15" customHeight="1" x14ac:dyDescent="0.2">
      <c r="A480" s="175">
        <v>115</v>
      </c>
      <c r="B480" s="175">
        <v>115</v>
      </c>
      <c r="C480" s="24" t="s">
        <v>290</v>
      </c>
      <c r="D480" s="175">
        <v>10096</v>
      </c>
      <c r="E480" s="24" t="s">
        <v>291</v>
      </c>
      <c r="F480" s="25">
        <v>2015</v>
      </c>
      <c r="G480" s="156">
        <v>42155.395833333336</v>
      </c>
      <c r="H480" s="157">
        <v>42155.395833333336</v>
      </c>
      <c r="I480" s="620" t="s">
        <v>36</v>
      </c>
      <c r="J480" s="620" t="s">
        <v>36</v>
      </c>
      <c r="K480" s="620"/>
      <c r="L480" s="159">
        <f>N480-G480</f>
        <v>0.13819444444379769</v>
      </c>
      <c r="M480" s="160">
        <v>199</v>
      </c>
      <c r="N480" s="156">
        <v>42155.53402777778</v>
      </c>
      <c r="O480" s="157">
        <v>42155.53402777778</v>
      </c>
      <c r="P480" s="161" t="s">
        <v>37</v>
      </c>
      <c r="Q480" s="35" t="s">
        <v>48</v>
      </c>
      <c r="R480" s="35" t="s">
        <v>49</v>
      </c>
      <c r="S480" s="35" t="s">
        <v>40</v>
      </c>
      <c r="T480" s="35" t="s">
        <v>4070</v>
      </c>
      <c r="U480" s="416" t="s">
        <v>40</v>
      </c>
      <c r="V480" s="167" t="s">
        <v>788</v>
      </c>
      <c r="W480" s="35" t="s">
        <v>4071</v>
      </c>
      <c r="X480" s="55">
        <v>0</v>
      </c>
      <c r="Y480" s="55">
        <v>0</v>
      </c>
      <c r="Z480" s="168"/>
      <c r="AA480" s="168"/>
      <c r="AB480" s="168"/>
      <c r="AC480" s="168"/>
    </row>
    <row r="481" spans="1:34" ht="15" customHeight="1" x14ac:dyDescent="0.2">
      <c r="A481" s="257">
        <v>115</v>
      </c>
      <c r="B481" s="257">
        <v>115</v>
      </c>
      <c r="C481" s="258" t="s">
        <v>290</v>
      </c>
      <c r="D481" s="257">
        <v>10096</v>
      </c>
      <c r="E481" s="258" t="s">
        <v>291</v>
      </c>
      <c r="F481" s="25">
        <v>2018</v>
      </c>
      <c r="G481" s="284">
        <v>43237.049305555556</v>
      </c>
      <c r="H481" s="233">
        <v>43237.049305555556</v>
      </c>
      <c r="I481" s="417" t="s">
        <v>7042</v>
      </c>
      <c r="J481" s="417" t="s">
        <v>7042</v>
      </c>
      <c r="K481" s="412" t="s">
        <v>36</v>
      </c>
      <c r="L481" s="235">
        <f>N481-G481</f>
        <v>0.97708333333139308</v>
      </c>
      <c r="M481" s="236">
        <v>1407</v>
      </c>
      <c r="N481" s="284">
        <v>43238.026388888888</v>
      </c>
      <c r="O481" s="233">
        <v>43238.026388888888</v>
      </c>
      <c r="P481" s="237" t="s">
        <v>37</v>
      </c>
      <c r="Q481" s="359" t="s">
        <v>1246</v>
      </c>
      <c r="R481" s="35" t="s">
        <v>10189</v>
      </c>
      <c r="S481" s="277" t="s">
        <v>68</v>
      </c>
      <c r="T481" s="167" t="s">
        <v>11127</v>
      </c>
      <c r="U481" s="88">
        <v>114620982</v>
      </c>
      <c r="V481" s="240" t="s">
        <v>788</v>
      </c>
      <c r="W481" s="35" t="s">
        <v>11131</v>
      </c>
      <c r="X481" s="255">
        <v>0</v>
      </c>
      <c r="Y481" s="241">
        <v>0</v>
      </c>
      <c r="Z481" s="241">
        <v>0</v>
      </c>
      <c r="AA481" s="266"/>
      <c r="AB481" s="266"/>
      <c r="AC481" s="266"/>
      <c r="AD481" s="241">
        <v>5517212</v>
      </c>
      <c r="AE481" s="461" t="s">
        <v>7063</v>
      </c>
      <c r="AF481" s="462" t="s">
        <v>11132</v>
      </c>
      <c r="AG481" s="277" t="s">
        <v>7040</v>
      </c>
      <c r="AH481" s="277" t="s">
        <v>7041</v>
      </c>
    </row>
    <row r="482" spans="1:34" ht="15" customHeight="1" x14ac:dyDescent="0.2">
      <c r="A482" s="257">
        <v>115</v>
      </c>
      <c r="B482" s="257">
        <v>115</v>
      </c>
      <c r="C482" s="258" t="s">
        <v>290</v>
      </c>
      <c r="D482" s="257">
        <v>10096</v>
      </c>
      <c r="E482" s="258" t="s">
        <v>291</v>
      </c>
      <c r="F482" s="25">
        <v>2018</v>
      </c>
      <c r="G482" s="284">
        <v>43270.134722222225</v>
      </c>
      <c r="H482" s="233">
        <v>43270.134722222225</v>
      </c>
      <c r="I482" s="412" t="s">
        <v>36</v>
      </c>
      <c r="J482" s="412" t="s">
        <v>36</v>
      </c>
      <c r="K482" s="412" t="s">
        <v>36</v>
      </c>
      <c r="L482" s="235">
        <f>N482-G482</f>
        <v>0.38333333333139308</v>
      </c>
      <c r="M482" s="236">
        <v>552</v>
      </c>
      <c r="N482" s="284">
        <v>43270.518055555556</v>
      </c>
      <c r="O482" s="233">
        <v>43270.518055555556</v>
      </c>
      <c r="P482" s="237" t="s">
        <v>37</v>
      </c>
      <c r="Q482" s="359" t="s">
        <v>10316</v>
      </c>
      <c r="R482" s="35" t="s">
        <v>10542</v>
      </c>
      <c r="S482" s="277" t="s">
        <v>54</v>
      </c>
      <c r="T482" s="167" t="s">
        <v>11336</v>
      </c>
      <c r="U482" s="88">
        <v>114710858</v>
      </c>
      <c r="V482" s="240" t="s">
        <v>788</v>
      </c>
      <c r="W482" s="167" t="s">
        <v>11337</v>
      </c>
      <c r="X482" s="255">
        <v>0</v>
      </c>
      <c r="Y482" s="241">
        <v>0</v>
      </c>
      <c r="Z482" s="241">
        <v>0</v>
      </c>
      <c r="AA482" s="266"/>
      <c r="AB482" s="266"/>
      <c r="AC482" s="266"/>
      <c r="AD482" s="241">
        <v>5517212</v>
      </c>
      <c r="AE482" s="467" t="s">
        <v>7182</v>
      </c>
      <c r="AF482" s="468" t="s">
        <v>8220</v>
      </c>
      <c r="AG482" s="277" t="s">
        <v>7040</v>
      </c>
      <c r="AH482" s="277" t="s">
        <v>7041</v>
      </c>
    </row>
    <row r="483" spans="1:34" ht="15" customHeight="1" x14ac:dyDescent="0.2">
      <c r="A483" s="58">
        <v>115</v>
      </c>
      <c r="B483" s="58">
        <v>115</v>
      </c>
      <c r="C483" s="76" t="s">
        <v>623</v>
      </c>
      <c r="D483" s="23">
        <v>10097</v>
      </c>
      <c r="E483" s="60" t="s">
        <v>624</v>
      </c>
      <c r="F483" s="25">
        <v>2014</v>
      </c>
      <c r="G483" s="61">
        <v>41676.920138888891</v>
      </c>
      <c r="H483" s="62">
        <v>41676.920138888891</v>
      </c>
      <c r="I483" s="625" t="s">
        <v>36</v>
      </c>
      <c r="J483" s="625" t="s">
        <v>36</v>
      </c>
      <c r="K483" s="625"/>
      <c r="L483" s="64">
        <f>N483-G483</f>
        <v>0.36180555555620231</v>
      </c>
      <c r="M483" s="65">
        <v>521</v>
      </c>
      <c r="N483" s="61">
        <v>41677.281944444447</v>
      </c>
      <c r="O483" s="62">
        <v>41677.281944444447</v>
      </c>
      <c r="P483" s="66" t="s">
        <v>37</v>
      </c>
      <c r="Q483" s="67" t="s">
        <v>155</v>
      </c>
      <c r="R483" s="67" t="s">
        <v>155</v>
      </c>
      <c r="S483" s="68" t="s">
        <v>106</v>
      </c>
      <c r="T483" s="69" t="s">
        <v>1785</v>
      </c>
      <c r="U483" s="416" t="s">
        <v>40</v>
      </c>
      <c r="V483" s="78" t="s">
        <v>788</v>
      </c>
      <c r="W483" s="69" t="s">
        <v>1786</v>
      </c>
      <c r="X483" s="32">
        <v>0</v>
      </c>
      <c r="Y483" s="32">
        <v>0</v>
      </c>
      <c r="Z483" s="83"/>
      <c r="AA483" s="84"/>
      <c r="AB483" s="85"/>
      <c r="AC483" s="83"/>
    </row>
    <row r="484" spans="1:34" ht="15" customHeight="1" x14ac:dyDescent="0.2">
      <c r="A484" s="257">
        <v>115</v>
      </c>
      <c r="B484" s="257">
        <v>115</v>
      </c>
      <c r="C484" s="258" t="s">
        <v>623</v>
      </c>
      <c r="D484" s="257">
        <v>10097</v>
      </c>
      <c r="E484" s="258" t="s">
        <v>624</v>
      </c>
      <c r="F484" s="25">
        <v>2016</v>
      </c>
      <c r="G484" s="284">
        <v>42537.663888888892</v>
      </c>
      <c r="H484" s="234">
        <v>42537.663888888892</v>
      </c>
      <c r="I484" s="412" t="s">
        <v>36</v>
      </c>
      <c r="J484" s="412" t="s">
        <v>36</v>
      </c>
      <c r="K484" s="412"/>
      <c r="L484" s="235">
        <f>N484-G484</f>
        <v>6.9444443943211809E-4</v>
      </c>
      <c r="M484" s="236">
        <v>1</v>
      </c>
      <c r="N484" s="284">
        <v>42537.664583333331</v>
      </c>
      <c r="O484" s="234">
        <v>42537.664583333331</v>
      </c>
      <c r="P484" s="237" t="s">
        <v>37</v>
      </c>
      <c r="Q484" s="238" t="s">
        <v>52</v>
      </c>
      <c r="R484" s="238" t="s">
        <v>106</v>
      </c>
      <c r="S484" s="277" t="s">
        <v>1470</v>
      </c>
      <c r="T484" s="35" t="s">
        <v>6225</v>
      </c>
      <c r="U484" s="77">
        <v>12264</v>
      </c>
      <c r="V484" s="240" t="s">
        <v>788</v>
      </c>
      <c r="W484" s="35" t="s">
        <v>6243</v>
      </c>
      <c r="X484" s="177">
        <v>0</v>
      </c>
      <c r="Y484" s="266"/>
      <c r="Z484" s="266"/>
      <c r="AA484" s="266"/>
      <c r="AB484" s="266"/>
      <c r="AC484" s="266"/>
    </row>
    <row r="485" spans="1:34" ht="15" customHeight="1" x14ac:dyDescent="0.2">
      <c r="A485" s="58">
        <v>115</v>
      </c>
      <c r="B485" s="58">
        <v>115</v>
      </c>
      <c r="C485" s="76" t="s">
        <v>292</v>
      </c>
      <c r="D485" s="23">
        <v>10099</v>
      </c>
      <c r="E485" s="60" t="s">
        <v>293</v>
      </c>
      <c r="F485" s="25">
        <v>2014</v>
      </c>
      <c r="G485" s="61">
        <v>41855.387499999997</v>
      </c>
      <c r="H485" s="62">
        <v>41855.387499999997</v>
      </c>
      <c r="I485" s="625" t="s">
        <v>36</v>
      </c>
      <c r="J485" s="625" t="s">
        <v>36</v>
      </c>
      <c r="K485" s="625"/>
      <c r="L485" s="64">
        <f>N485-G485</f>
        <v>0.22986111111094942</v>
      </c>
      <c r="M485" s="65">
        <v>331</v>
      </c>
      <c r="N485" s="61">
        <v>41855.617361111108</v>
      </c>
      <c r="O485" s="62">
        <v>41855.617361111108</v>
      </c>
      <c r="P485" s="66" t="s">
        <v>37</v>
      </c>
      <c r="Q485" s="69" t="s">
        <v>38</v>
      </c>
      <c r="R485" s="69" t="s">
        <v>39</v>
      </c>
      <c r="S485" s="87" t="s">
        <v>526</v>
      </c>
      <c r="T485" s="69" t="s">
        <v>2559</v>
      </c>
      <c r="U485" s="77">
        <v>10471</v>
      </c>
      <c r="V485" s="87" t="s">
        <v>788</v>
      </c>
      <c r="W485" s="69" t="s">
        <v>2560</v>
      </c>
      <c r="X485" s="32">
        <v>0</v>
      </c>
      <c r="Y485" s="32">
        <v>0</v>
      </c>
      <c r="Z485" s="83"/>
      <c r="AA485" s="84"/>
      <c r="AB485" s="85"/>
      <c r="AC485" s="83"/>
    </row>
    <row r="486" spans="1:34" ht="15" customHeight="1" x14ac:dyDescent="0.2">
      <c r="A486" s="153">
        <v>115</v>
      </c>
      <c r="B486" s="153">
        <v>115</v>
      </c>
      <c r="C486" s="24" t="s">
        <v>292</v>
      </c>
      <c r="D486" s="175">
        <v>10099</v>
      </c>
      <c r="E486" s="24" t="s">
        <v>293</v>
      </c>
      <c r="F486" s="25">
        <v>2015</v>
      </c>
      <c r="G486" s="156">
        <v>42189.317361111112</v>
      </c>
      <c r="H486" s="157">
        <v>42189.317361111112</v>
      </c>
      <c r="I486" s="620" t="s">
        <v>36</v>
      </c>
      <c r="J486" s="620" t="s">
        <v>36</v>
      </c>
      <c r="K486" s="620"/>
      <c r="L486" s="159">
        <f>N486-G486</f>
        <v>6.944444467080757E-4</v>
      </c>
      <c r="M486" s="160">
        <v>1</v>
      </c>
      <c r="N486" s="156">
        <v>42189.318055555559</v>
      </c>
      <c r="O486" s="157">
        <v>42189.318055555559</v>
      </c>
      <c r="P486" s="161" t="s">
        <v>37</v>
      </c>
      <c r="Q486" s="35" t="s">
        <v>1285</v>
      </c>
      <c r="R486" s="35" t="s">
        <v>67</v>
      </c>
      <c r="S486" s="35" t="s">
        <v>101</v>
      </c>
      <c r="T486" s="35" t="s">
        <v>4248</v>
      </c>
      <c r="U486" s="416" t="s">
        <v>40</v>
      </c>
      <c r="V486" s="167" t="s">
        <v>788</v>
      </c>
      <c r="W486" s="35" t="s">
        <v>4249</v>
      </c>
      <c r="X486" s="55">
        <v>0</v>
      </c>
      <c r="Y486" s="55">
        <v>0</v>
      </c>
      <c r="Z486" s="168"/>
      <c r="AA486" s="168"/>
      <c r="AB486" s="168"/>
      <c r="AC486" s="168"/>
    </row>
    <row r="487" spans="1:34" ht="15" customHeight="1" x14ac:dyDescent="0.2">
      <c r="A487" s="257">
        <v>115</v>
      </c>
      <c r="B487" s="257">
        <v>115</v>
      </c>
      <c r="C487" s="258" t="s">
        <v>292</v>
      </c>
      <c r="D487" s="257">
        <v>10099</v>
      </c>
      <c r="E487" s="258" t="s">
        <v>293</v>
      </c>
      <c r="F487" s="25">
        <v>2018</v>
      </c>
      <c r="G487" s="284">
        <v>43237.049305555556</v>
      </c>
      <c r="H487" s="233">
        <v>43237.049305555556</v>
      </c>
      <c r="I487" s="417" t="s">
        <v>7042</v>
      </c>
      <c r="J487" s="412" t="s">
        <v>36</v>
      </c>
      <c r="K487" s="412" t="s">
        <v>36</v>
      </c>
      <c r="L487" s="235">
        <f>N487-G487</f>
        <v>0.92986111110803904</v>
      </c>
      <c r="M487" s="236">
        <v>1339</v>
      </c>
      <c r="N487" s="284">
        <v>43237.979166666664</v>
      </c>
      <c r="O487" s="233">
        <v>43237.979166666664</v>
      </c>
      <c r="P487" s="237" t="s">
        <v>37</v>
      </c>
      <c r="Q487" s="359" t="s">
        <v>1246</v>
      </c>
      <c r="R487" s="35" t="s">
        <v>10189</v>
      </c>
      <c r="S487" s="277" t="s">
        <v>68</v>
      </c>
      <c r="T487" s="167" t="s">
        <v>11127</v>
      </c>
      <c r="U487" s="88">
        <v>114620982</v>
      </c>
      <c r="V487" s="240" t="s">
        <v>788</v>
      </c>
      <c r="W487" s="35" t="s">
        <v>11133</v>
      </c>
      <c r="X487" s="255">
        <v>0</v>
      </c>
      <c r="Y487" s="241">
        <v>0</v>
      </c>
      <c r="Z487" s="241">
        <v>0</v>
      </c>
      <c r="AA487" s="266"/>
      <c r="AB487" s="266"/>
      <c r="AC487" s="266"/>
      <c r="AD487" s="241">
        <v>5517212</v>
      </c>
      <c r="AE487" s="461" t="s">
        <v>7060</v>
      </c>
      <c r="AF487" s="462" t="s">
        <v>11134</v>
      </c>
      <c r="AG487" s="277" t="s">
        <v>7040</v>
      </c>
      <c r="AH487" s="277" t="s">
        <v>7041</v>
      </c>
    </row>
    <row r="488" spans="1:34" ht="15" customHeight="1" x14ac:dyDescent="0.2">
      <c r="A488" s="257">
        <v>115</v>
      </c>
      <c r="B488" s="257">
        <v>115</v>
      </c>
      <c r="C488" s="258" t="s">
        <v>1071</v>
      </c>
      <c r="D488" s="257">
        <v>10100</v>
      </c>
      <c r="E488" s="258" t="s">
        <v>1072</v>
      </c>
      <c r="F488" s="25">
        <v>2017</v>
      </c>
      <c r="G488" s="232">
        <v>42860.229166666664</v>
      </c>
      <c r="H488" s="233">
        <v>42860.229166666664</v>
      </c>
      <c r="I488" s="412" t="s">
        <v>36</v>
      </c>
      <c r="J488" s="412" t="s">
        <v>36</v>
      </c>
      <c r="K488" s="412"/>
      <c r="L488" s="235">
        <f>N488-G488</f>
        <v>0.34791666666569654</v>
      </c>
      <c r="M488" s="236">
        <v>501</v>
      </c>
      <c r="N488" s="232">
        <v>42860.57708333333</v>
      </c>
      <c r="O488" s="233">
        <v>42860.57708333333</v>
      </c>
      <c r="P488" s="237" t="s">
        <v>37</v>
      </c>
      <c r="Q488" s="35" t="s">
        <v>38</v>
      </c>
      <c r="R488" s="35" t="s">
        <v>135</v>
      </c>
      <c r="S488" s="35" t="s">
        <v>68</v>
      </c>
      <c r="T488" s="52" t="s">
        <v>8487</v>
      </c>
      <c r="U488" s="293">
        <v>112842075</v>
      </c>
      <c r="V488" s="240" t="s">
        <v>788</v>
      </c>
      <c r="W488" s="35" t="s">
        <v>8488</v>
      </c>
      <c r="X488" s="241">
        <v>1</v>
      </c>
      <c r="Y488" s="241">
        <v>0</v>
      </c>
      <c r="Z488" s="241">
        <v>0</v>
      </c>
      <c r="AA488" s="35"/>
      <c r="AB488" s="35"/>
      <c r="AC488" s="35"/>
      <c r="AD488" s="304">
        <v>5517212</v>
      </c>
      <c r="AE488" s="305" t="s">
        <v>7060</v>
      </c>
      <c r="AF488" s="305" t="s">
        <v>8489</v>
      </c>
      <c r="AG488" s="35" t="s">
        <v>7040</v>
      </c>
      <c r="AH488" s="44" t="s">
        <v>7041</v>
      </c>
    </row>
    <row r="489" spans="1:34" ht="15" customHeight="1" x14ac:dyDescent="0.2">
      <c r="A489" s="249">
        <v>115</v>
      </c>
      <c r="B489" s="249">
        <v>115</v>
      </c>
      <c r="C489" s="250" t="s">
        <v>1159</v>
      </c>
      <c r="D489" s="249">
        <v>10102</v>
      </c>
      <c r="E489" s="250" t="s">
        <v>1160</v>
      </c>
      <c r="F489" s="25">
        <v>2016</v>
      </c>
      <c r="G489" s="232">
        <v>42385.793749999997</v>
      </c>
      <c r="H489" s="233">
        <v>42385.793749999997</v>
      </c>
      <c r="I489" s="412" t="s">
        <v>36</v>
      </c>
      <c r="J489" s="412" t="s">
        <v>36</v>
      </c>
      <c r="K489" s="412"/>
      <c r="L489" s="235">
        <f>N489-G489</f>
        <v>1.1111111110949423E-2</v>
      </c>
      <c r="M489" s="236">
        <v>16</v>
      </c>
      <c r="N489" s="232">
        <v>42385.804861111108</v>
      </c>
      <c r="O489" s="233">
        <v>42385.804861111108</v>
      </c>
      <c r="P489" s="237" t="s">
        <v>37</v>
      </c>
      <c r="Q489" s="238" t="s">
        <v>52</v>
      </c>
      <c r="R489" s="238" t="s">
        <v>59</v>
      </c>
      <c r="S489" s="238" t="s">
        <v>54</v>
      </c>
      <c r="T489" s="239" t="s">
        <v>5481</v>
      </c>
      <c r="U489" s="88">
        <v>11836</v>
      </c>
      <c r="V489" s="240" t="s">
        <v>384</v>
      </c>
      <c r="W489" s="239" t="s">
        <v>5482</v>
      </c>
      <c r="X489" s="241">
        <v>0</v>
      </c>
      <c r="Y489" s="241">
        <v>0</v>
      </c>
      <c r="Z489" s="241">
        <v>0</v>
      </c>
      <c r="AA489" s="251"/>
      <c r="AB489" s="251"/>
      <c r="AC489" s="251"/>
    </row>
    <row r="490" spans="1:34" ht="15" customHeight="1" x14ac:dyDescent="0.2">
      <c r="A490" s="249">
        <v>115</v>
      </c>
      <c r="B490" s="249">
        <v>115</v>
      </c>
      <c r="C490" s="250" t="s">
        <v>1159</v>
      </c>
      <c r="D490" s="249">
        <v>10102</v>
      </c>
      <c r="E490" s="250" t="s">
        <v>1160</v>
      </c>
      <c r="F490" s="25">
        <v>2016</v>
      </c>
      <c r="G490" s="232">
        <v>42385.84652777778</v>
      </c>
      <c r="H490" s="233">
        <v>42385.84652777778</v>
      </c>
      <c r="I490" s="412" t="s">
        <v>36</v>
      </c>
      <c r="J490" s="412" t="s">
        <v>36</v>
      </c>
      <c r="K490" s="412"/>
      <c r="L490" s="235">
        <f>N490-G490</f>
        <v>6.9444444452528842E-3</v>
      </c>
      <c r="M490" s="236">
        <v>10</v>
      </c>
      <c r="N490" s="232">
        <v>42385.853472222225</v>
      </c>
      <c r="O490" s="233">
        <v>42385.853472222225</v>
      </c>
      <c r="P490" s="237" t="s">
        <v>37</v>
      </c>
      <c r="Q490" s="238" t="s">
        <v>52</v>
      </c>
      <c r="R490" s="238" t="s">
        <v>59</v>
      </c>
      <c r="S490" s="238" t="s">
        <v>54</v>
      </c>
      <c r="T490" s="239" t="s">
        <v>5483</v>
      </c>
      <c r="U490" s="88">
        <v>11836</v>
      </c>
      <c r="V490" s="240" t="s">
        <v>384</v>
      </c>
      <c r="W490" s="239" t="s">
        <v>5484</v>
      </c>
      <c r="X490" s="241">
        <v>0</v>
      </c>
      <c r="Y490" s="241">
        <v>0</v>
      </c>
      <c r="Z490" s="241">
        <v>0</v>
      </c>
      <c r="AA490" s="251"/>
      <c r="AB490" s="251"/>
      <c r="AC490" s="251"/>
    </row>
    <row r="491" spans="1:34" ht="15" customHeight="1" x14ac:dyDescent="0.2">
      <c r="A491" s="249">
        <v>115</v>
      </c>
      <c r="B491" s="249">
        <v>115</v>
      </c>
      <c r="C491" s="250" t="s">
        <v>1159</v>
      </c>
      <c r="D491" s="249">
        <v>10102</v>
      </c>
      <c r="E491" s="250" t="s">
        <v>1160</v>
      </c>
      <c r="F491" s="25">
        <v>2016</v>
      </c>
      <c r="G491" s="232">
        <v>42386.630555555559</v>
      </c>
      <c r="H491" s="233">
        <v>42386.630555555559</v>
      </c>
      <c r="I491" s="412" t="s">
        <v>36</v>
      </c>
      <c r="J491" s="412" t="s">
        <v>36</v>
      </c>
      <c r="K491" s="412"/>
      <c r="L491" s="235">
        <f>N491-G491</f>
        <v>0.22916666666424135</v>
      </c>
      <c r="M491" s="236">
        <v>330</v>
      </c>
      <c r="N491" s="232">
        <v>42386.859722222223</v>
      </c>
      <c r="O491" s="233">
        <v>42386.859722222223</v>
      </c>
      <c r="P491" s="237" t="s">
        <v>37</v>
      </c>
      <c r="Q491" s="238" t="s">
        <v>52</v>
      </c>
      <c r="R491" s="238" t="s">
        <v>59</v>
      </c>
      <c r="S491" s="238" t="s">
        <v>54</v>
      </c>
      <c r="T491" s="239" t="s">
        <v>5487</v>
      </c>
      <c r="U491" s="88">
        <v>11836</v>
      </c>
      <c r="V491" s="240" t="s">
        <v>384</v>
      </c>
      <c r="W491" s="239" t="s">
        <v>5488</v>
      </c>
      <c r="X491" s="241">
        <v>0</v>
      </c>
      <c r="Y491" s="241">
        <v>0</v>
      </c>
      <c r="Z491" s="241">
        <v>0</v>
      </c>
      <c r="AA491" s="251"/>
      <c r="AB491" s="251"/>
      <c r="AC491" s="251"/>
    </row>
    <row r="492" spans="1:34" ht="15" customHeight="1" x14ac:dyDescent="0.2">
      <c r="A492" s="257">
        <v>115</v>
      </c>
      <c r="B492" s="257">
        <v>115</v>
      </c>
      <c r="C492" s="258" t="s">
        <v>1159</v>
      </c>
      <c r="D492" s="257">
        <v>10102</v>
      </c>
      <c r="E492" s="258" t="s">
        <v>1160</v>
      </c>
      <c r="F492" s="25">
        <v>2016</v>
      </c>
      <c r="G492" s="232">
        <v>42491.447222222225</v>
      </c>
      <c r="H492" s="233">
        <v>42491.447222222225</v>
      </c>
      <c r="I492" s="412" t="s">
        <v>36</v>
      </c>
      <c r="J492" s="412" t="s">
        <v>36</v>
      </c>
      <c r="K492" s="412"/>
      <c r="L492" s="235">
        <f>N492-G492</f>
        <v>1.4583333329937886E-2</v>
      </c>
      <c r="M492" s="236">
        <v>21</v>
      </c>
      <c r="N492" s="232">
        <v>42491.461805555555</v>
      </c>
      <c r="O492" s="233">
        <v>42491.461805555555</v>
      </c>
      <c r="P492" s="237" t="s">
        <v>37</v>
      </c>
      <c r="Q492" s="238" t="s">
        <v>48</v>
      </c>
      <c r="R492" s="238" t="s">
        <v>49</v>
      </c>
      <c r="S492" s="35" t="s">
        <v>40</v>
      </c>
      <c r="T492" s="35" t="s">
        <v>6002</v>
      </c>
      <c r="U492" s="282" t="s">
        <v>40</v>
      </c>
      <c r="V492" s="240" t="s">
        <v>1385</v>
      </c>
      <c r="W492" s="35" t="s">
        <v>6003</v>
      </c>
      <c r="X492" s="55">
        <v>0</v>
      </c>
      <c r="Y492" s="55">
        <v>0</v>
      </c>
      <c r="Z492" s="55">
        <v>0</v>
      </c>
      <c r="AA492" s="168"/>
      <c r="AB492" s="168"/>
      <c r="AC492" s="168"/>
    </row>
    <row r="493" spans="1:34" ht="15" customHeight="1" x14ac:dyDescent="0.2">
      <c r="A493" s="257">
        <v>115</v>
      </c>
      <c r="B493" s="257">
        <v>115</v>
      </c>
      <c r="C493" s="258" t="s">
        <v>438</v>
      </c>
      <c r="D493" s="257">
        <v>10103</v>
      </c>
      <c r="E493" s="258" t="s">
        <v>439</v>
      </c>
      <c r="F493" s="25">
        <v>2016</v>
      </c>
      <c r="G493" s="284">
        <v>42589.261805555558</v>
      </c>
      <c r="H493" s="234">
        <v>42589.261805555558</v>
      </c>
      <c r="I493" s="412" t="s">
        <v>36</v>
      </c>
      <c r="J493" s="412" t="s">
        <v>36</v>
      </c>
      <c r="K493" s="412"/>
      <c r="L493" s="235">
        <f>N493-G493</f>
        <v>6.9444443943211809E-4</v>
      </c>
      <c r="M493" s="236">
        <v>1</v>
      </c>
      <c r="N493" s="284">
        <v>42589.262499999997</v>
      </c>
      <c r="O493" s="234">
        <v>42589.262499999997</v>
      </c>
      <c r="P493" s="237" t="s">
        <v>37</v>
      </c>
      <c r="Q493" s="238" t="s">
        <v>48</v>
      </c>
      <c r="R493" s="238" t="s">
        <v>49</v>
      </c>
      <c r="S493" s="35" t="s">
        <v>40</v>
      </c>
      <c r="T493" s="35" t="s">
        <v>6448</v>
      </c>
      <c r="U493" s="282" t="s">
        <v>40</v>
      </c>
      <c r="V493" s="240" t="s">
        <v>1385</v>
      </c>
      <c r="W493" s="35" t="s">
        <v>6449</v>
      </c>
      <c r="X493" s="177">
        <v>0</v>
      </c>
      <c r="Y493" s="177">
        <v>0</v>
      </c>
      <c r="Z493" s="55">
        <v>0</v>
      </c>
      <c r="AA493" s="35"/>
      <c r="AB493" s="35"/>
      <c r="AC493" s="35"/>
    </row>
    <row r="494" spans="1:34" ht="15" customHeight="1" x14ac:dyDescent="0.2">
      <c r="A494" s="257">
        <v>115</v>
      </c>
      <c r="B494" s="257">
        <v>115</v>
      </c>
      <c r="C494" s="258" t="s">
        <v>438</v>
      </c>
      <c r="D494" s="257">
        <v>10103</v>
      </c>
      <c r="E494" s="258" t="s">
        <v>439</v>
      </c>
      <c r="F494" s="25">
        <v>2018</v>
      </c>
      <c r="G494" s="284">
        <v>43391.758333333331</v>
      </c>
      <c r="H494" s="234">
        <v>43391.758333333331</v>
      </c>
      <c r="I494" s="412" t="s">
        <v>36</v>
      </c>
      <c r="J494" s="412" t="s">
        <v>36</v>
      </c>
      <c r="K494" s="412" t="s">
        <v>36</v>
      </c>
      <c r="L494" s="235">
        <f>N494-G494</f>
        <v>6.944444467080757E-4</v>
      </c>
      <c r="M494" s="236">
        <v>1</v>
      </c>
      <c r="N494" s="284">
        <v>43391.759027777778</v>
      </c>
      <c r="O494" s="234">
        <v>43391.759027777778</v>
      </c>
      <c r="P494" s="237" t="s">
        <v>37</v>
      </c>
      <c r="Q494" s="162" t="s">
        <v>222</v>
      </c>
      <c r="R494" s="167" t="s">
        <v>10352</v>
      </c>
      <c r="S494" s="163" t="s">
        <v>40</v>
      </c>
      <c r="T494" s="167" t="s">
        <v>12162</v>
      </c>
      <c r="U494" s="293">
        <v>115130507</v>
      </c>
      <c r="V494" s="240" t="s">
        <v>1385</v>
      </c>
      <c r="W494" s="167" t="s">
        <v>12163</v>
      </c>
      <c r="X494" s="255">
        <v>0</v>
      </c>
      <c r="Y494" s="241">
        <v>0</v>
      </c>
      <c r="Z494" s="241">
        <v>0</v>
      </c>
      <c r="AA494" s="266"/>
      <c r="AB494" s="266"/>
      <c r="AC494" s="266"/>
      <c r="AD494" s="241">
        <v>5517212</v>
      </c>
      <c r="AE494" s="461" t="s">
        <v>8271</v>
      </c>
      <c r="AF494" s="468" t="s">
        <v>12164</v>
      </c>
      <c r="AG494" s="163" t="s">
        <v>7040</v>
      </c>
      <c r="AH494" s="277" t="s">
        <v>7041</v>
      </c>
    </row>
    <row r="495" spans="1:34" ht="15" customHeight="1" x14ac:dyDescent="0.2">
      <c r="A495" s="257">
        <v>115</v>
      </c>
      <c r="B495" s="257">
        <v>115</v>
      </c>
      <c r="C495" s="258" t="s">
        <v>438</v>
      </c>
      <c r="D495" s="257">
        <v>10103</v>
      </c>
      <c r="E495" s="258" t="s">
        <v>439</v>
      </c>
      <c r="F495" s="25">
        <v>2018</v>
      </c>
      <c r="G495" s="284">
        <v>43404.50277777778</v>
      </c>
      <c r="H495" s="234">
        <v>43404.50277777778</v>
      </c>
      <c r="I495" s="412" t="s">
        <v>36</v>
      </c>
      <c r="J495" s="412" t="s">
        <v>36</v>
      </c>
      <c r="K495" s="412" t="s">
        <v>36</v>
      </c>
      <c r="L495" s="235">
        <f>N495-G495</f>
        <v>0.14861111110803904</v>
      </c>
      <c r="M495" s="236">
        <v>214</v>
      </c>
      <c r="N495" s="284">
        <v>43404.651388888888</v>
      </c>
      <c r="O495" s="234">
        <v>43404.651388888888</v>
      </c>
      <c r="P495" s="237" t="s">
        <v>37</v>
      </c>
      <c r="Q495" s="162" t="s">
        <v>222</v>
      </c>
      <c r="R495" s="167" t="s">
        <v>10352</v>
      </c>
      <c r="S495" s="163" t="s">
        <v>54</v>
      </c>
      <c r="T495" s="167" t="s">
        <v>12245</v>
      </c>
      <c r="U495" s="293">
        <v>115130507</v>
      </c>
      <c r="V495" s="240" t="s">
        <v>384</v>
      </c>
      <c r="W495" s="167" t="s">
        <v>12246</v>
      </c>
      <c r="X495" s="255">
        <v>0</v>
      </c>
      <c r="Y495" s="241">
        <v>0</v>
      </c>
      <c r="Z495" s="241">
        <v>0</v>
      </c>
      <c r="AA495" s="266"/>
      <c r="AB495" s="266"/>
      <c r="AC495" s="266"/>
      <c r="AD495" s="241">
        <v>5517212</v>
      </c>
      <c r="AE495" s="461" t="s">
        <v>1270</v>
      </c>
      <c r="AF495" s="462" t="s">
        <v>1270</v>
      </c>
      <c r="AG495" s="277" t="s">
        <v>7066</v>
      </c>
      <c r="AH495" s="277" t="s">
        <v>7067</v>
      </c>
    </row>
    <row r="496" spans="1:34" ht="15" customHeight="1" x14ac:dyDescent="0.2">
      <c r="A496" s="58">
        <v>115</v>
      </c>
      <c r="B496" s="58">
        <v>115</v>
      </c>
      <c r="C496" s="76" t="s">
        <v>220</v>
      </c>
      <c r="D496" s="23">
        <v>10104</v>
      </c>
      <c r="E496" s="60" t="s">
        <v>221</v>
      </c>
      <c r="F496" s="25">
        <v>2014</v>
      </c>
      <c r="G496" s="61">
        <v>41747.581250000003</v>
      </c>
      <c r="H496" s="62">
        <v>41747.581250000003</v>
      </c>
      <c r="I496" s="625" t="s">
        <v>36</v>
      </c>
      <c r="J496" s="625" t="s">
        <v>36</v>
      </c>
      <c r="K496" s="625"/>
      <c r="L496" s="64">
        <f>N496-G496</f>
        <v>0.19027777777228039</v>
      </c>
      <c r="M496" s="65">
        <v>274</v>
      </c>
      <c r="N496" s="61">
        <v>41747.771527777775</v>
      </c>
      <c r="O496" s="62">
        <v>41747.771527777775</v>
      </c>
      <c r="P496" s="66" t="s">
        <v>37</v>
      </c>
      <c r="Q496" s="69" t="s">
        <v>52</v>
      </c>
      <c r="R496" s="69" t="s">
        <v>124</v>
      </c>
      <c r="S496" s="87" t="s">
        <v>88</v>
      </c>
      <c r="T496" s="69" t="s">
        <v>2100</v>
      </c>
      <c r="U496" s="416" t="s">
        <v>40</v>
      </c>
      <c r="V496" s="78" t="s">
        <v>384</v>
      </c>
      <c r="W496" s="69" t="s">
        <v>2101</v>
      </c>
      <c r="X496" s="32">
        <v>0</v>
      </c>
      <c r="Y496" s="32">
        <v>0</v>
      </c>
      <c r="Z496" s="83"/>
      <c r="AA496" s="84"/>
      <c r="AB496" s="85"/>
      <c r="AC496" s="83"/>
    </row>
    <row r="497" spans="1:34" ht="15" customHeight="1" x14ac:dyDescent="0.2">
      <c r="A497" s="105">
        <v>115</v>
      </c>
      <c r="B497" s="105">
        <v>115</v>
      </c>
      <c r="C497" s="76" t="s">
        <v>220</v>
      </c>
      <c r="D497" s="23">
        <v>10104</v>
      </c>
      <c r="E497" s="60" t="s">
        <v>221</v>
      </c>
      <c r="F497" s="25">
        <v>2014</v>
      </c>
      <c r="G497" s="61">
        <v>41937.143750000003</v>
      </c>
      <c r="H497" s="62">
        <v>41937.143750000003</v>
      </c>
      <c r="I497" s="625" t="s">
        <v>36</v>
      </c>
      <c r="J497" s="625" t="s">
        <v>36</v>
      </c>
      <c r="K497" s="625"/>
      <c r="L497" s="64">
        <f>N497-G497</f>
        <v>6.9444443943211809E-4</v>
      </c>
      <c r="M497" s="65">
        <v>1</v>
      </c>
      <c r="N497" s="61">
        <v>41937.144444444442</v>
      </c>
      <c r="O497" s="62">
        <v>41937.144444444442</v>
      </c>
      <c r="P497" s="66" t="s">
        <v>37</v>
      </c>
      <c r="Q497" s="69" t="s">
        <v>48</v>
      </c>
      <c r="R497" s="69" t="s">
        <v>49</v>
      </c>
      <c r="S497" s="87" t="s">
        <v>40</v>
      </c>
      <c r="T497" s="69" t="s">
        <v>2912</v>
      </c>
      <c r="U497" s="416" t="s">
        <v>40</v>
      </c>
      <c r="V497" s="87" t="s">
        <v>384</v>
      </c>
      <c r="W497" s="69" t="s">
        <v>2913</v>
      </c>
      <c r="X497" s="32">
        <v>0</v>
      </c>
      <c r="Y497" s="32">
        <v>0</v>
      </c>
      <c r="Z497" s="83"/>
      <c r="AA497" s="84"/>
      <c r="AB497" s="85"/>
      <c r="AC497" s="83"/>
    </row>
    <row r="498" spans="1:34" ht="15" customHeight="1" x14ac:dyDescent="0.2">
      <c r="A498" s="105">
        <v>115</v>
      </c>
      <c r="B498" s="105">
        <v>115</v>
      </c>
      <c r="C498" s="76" t="s">
        <v>220</v>
      </c>
      <c r="D498" s="23">
        <v>10104</v>
      </c>
      <c r="E498" s="60" t="s">
        <v>221</v>
      </c>
      <c r="F498" s="25">
        <v>2014</v>
      </c>
      <c r="G498" s="61">
        <v>41937.15</v>
      </c>
      <c r="H498" s="62">
        <v>41937.15</v>
      </c>
      <c r="I498" s="625" t="s">
        <v>36</v>
      </c>
      <c r="J498" s="625" t="s">
        <v>36</v>
      </c>
      <c r="K498" s="625"/>
      <c r="L498" s="64">
        <f>N498-G498</f>
        <v>6.9444443943211809E-4</v>
      </c>
      <c r="M498" s="65">
        <v>1</v>
      </c>
      <c r="N498" s="61">
        <v>41937.150694444441</v>
      </c>
      <c r="O498" s="62">
        <v>41937.150694444441</v>
      </c>
      <c r="P498" s="66" t="s">
        <v>37</v>
      </c>
      <c r="Q498" s="69" t="s">
        <v>48</v>
      </c>
      <c r="R498" s="69" t="s">
        <v>49</v>
      </c>
      <c r="S498" s="87" t="s">
        <v>40</v>
      </c>
      <c r="T498" s="69" t="s">
        <v>2912</v>
      </c>
      <c r="U498" s="416" t="s">
        <v>40</v>
      </c>
      <c r="V498" s="87" t="s">
        <v>384</v>
      </c>
      <c r="W498" s="69" t="s">
        <v>2914</v>
      </c>
      <c r="X498" s="32">
        <v>0</v>
      </c>
      <c r="Y498" s="32">
        <v>0</v>
      </c>
      <c r="Z498" s="83"/>
      <c r="AA498" s="84"/>
      <c r="AB498" s="85"/>
      <c r="AC498" s="83"/>
    </row>
    <row r="499" spans="1:34" ht="15" customHeight="1" x14ac:dyDescent="0.2">
      <c r="A499" s="105">
        <v>115</v>
      </c>
      <c r="B499" s="105">
        <v>115</v>
      </c>
      <c r="C499" s="76" t="s">
        <v>220</v>
      </c>
      <c r="D499" s="23">
        <v>10104</v>
      </c>
      <c r="E499" s="60" t="s">
        <v>221</v>
      </c>
      <c r="F499" s="25">
        <v>2014</v>
      </c>
      <c r="G499" s="61">
        <v>41937.155555555553</v>
      </c>
      <c r="H499" s="62">
        <v>41937.155555555553</v>
      </c>
      <c r="I499" s="625" t="s">
        <v>36</v>
      </c>
      <c r="J499" s="625" t="s">
        <v>36</v>
      </c>
      <c r="K499" s="625"/>
      <c r="L499" s="64">
        <f>N499-G499</f>
        <v>6.944444467080757E-4</v>
      </c>
      <c r="M499" s="65">
        <v>1</v>
      </c>
      <c r="N499" s="61">
        <v>41937.15625</v>
      </c>
      <c r="O499" s="62">
        <v>41937.15625</v>
      </c>
      <c r="P499" s="66" t="s">
        <v>37</v>
      </c>
      <c r="Q499" s="69" t="s">
        <v>48</v>
      </c>
      <c r="R499" s="69" t="s">
        <v>49</v>
      </c>
      <c r="S499" s="87" t="s">
        <v>40</v>
      </c>
      <c r="T499" s="69" t="s">
        <v>2912</v>
      </c>
      <c r="U499" s="416" t="s">
        <v>40</v>
      </c>
      <c r="V499" s="87" t="s">
        <v>384</v>
      </c>
      <c r="W499" s="69" t="s">
        <v>2915</v>
      </c>
      <c r="X499" s="32">
        <v>0</v>
      </c>
      <c r="Y499" s="32">
        <v>0</v>
      </c>
      <c r="Z499" s="83"/>
      <c r="AA499" s="84"/>
      <c r="AB499" s="85"/>
      <c r="AC499" s="83"/>
    </row>
    <row r="500" spans="1:34" ht="15" customHeight="1" x14ac:dyDescent="0.2">
      <c r="A500" s="105">
        <v>115</v>
      </c>
      <c r="B500" s="105">
        <v>115</v>
      </c>
      <c r="C500" s="76" t="s">
        <v>220</v>
      </c>
      <c r="D500" s="23">
        <v>10104</v>
      </c>
      <c r="E500" s="60" t="s">
        <v>221</v>
      </c>
      <c r="F500" s="25">
        <v>2014</v>
      </c>
      <c r="G500" s="61">
        <v>41937.34652777778</v>
      </c>
      <c r="H500" s="62">
        <v>41937.34652777778</v>
      </c>
      <c r="I500" s="625" t="s">
        <v>36</v>
      </c>
      <c r="J500" s="625" t="s">
        <v>36</v>
      </c>
      <c r="K500" s="625"/>
      <c r="L500" s="64">
        <f>N500-G500</f>
        <v>6.9444443943211809E-4</v>
      </c>
      <c r="M500" s="65">
        <v>1</v>
      </c>
      <c r="N500" s="61">
        <v>41937.347222222219</v>
      </c>
      <c r="O500" s="62">
        <v>41937.347222222219</v>
      </c>
      <c r="P500" s="66" t="s">
        <v>37</v>
      </c>
      <c r="Q500" s="69" t="s">
        <v>48</v>
      </c>
      <c r="R500" s="69" t="s">
        <v>49</v>
      </c>
      <c r="S500" s="87" t="s">
        <v>40</v>
      </c>
      <c r="T500" s="69" t="s">
        <v>2912</v>
      </c>
      <c r="U500" s="416" t="s">
        <v>40</v>
      </c>
      <c r="V500" s="87" t="s">
        <v>384</v>
      </c>
      <c r="W500" s="69" t="s">
        <v>2924</v>
      </c>
      <c r="X500" s="32">
        <v>0</v>
      </c>
      <c r="Y500" s="32">
        <v>0</v>
      </c>
      <c r="Z500" s="83"/>
      <c r="AA500" s="84"/>
      <c r="AB500" s="85"/>
      <c r="AC500" s="83"/>
    </row>
    <row r="501" spans="1:34" ht="15" customHeight="1" x14ac:dyDescent="0.2">
      <c r="A501" s="153">
        <v>115</v>
      </c>
      <c r="B501" s="153">
        <v>115</v>
      </c>
      <c r="C501" s="24" t="s">
        <v>220</v>
      </c>
      <c r="D501" s="175">
        <v>10104</v>
      </c>
      <c r="E501" s="24" t="s">
        <v>221</v>
      </c>
      <c r="F501" s="25">
        <v>2015</v>
      </c>
      <c r="G501" s="156">
        <v>42040.070833333331</v>
      </c>
      <c r="H501" s="157">
        <v>42040.070833333331</v>
      </c>
      <c r="I501" s="620" t="s">
        <v>36</v>
      </c>
      <c r="J501" s="620" t="s">
        <v>36</v>
      </c>
      <c r="K501" s="620"/>
      <c r="L501" s="159">
        <f>N501-G501</f>
        <v>0.33333333333575865</v>
      </c>
      <c r="M501" s="160">
        <v>480</v>
      </c>
      <c r="N501" s="156">
        <v>42040.404166666667</v>
      </c>
      <c r="O501" s="157">
        <v>42040.404166666667</v>
      </c>
      <c r="P501" s="161" t="s">
        <v>37</v>
      </c>
      <c r="Q501" s="35" t="s">
        <v>48</v>
      </c>
      <c r="R501" s="35" t="s">
        <v>49</v>
      </c>
      <c r="S501" s="35" t="s">
        <v>40</v>
      </c>
      <c r="T501" s="35" t="s">
        <v>3388</v>
      </c>
      <c r="U501" s="416" t="s">
        <v>40</v>
      </c>
      <c r="V501" s="167" t="s">
        <v>384</v>
      </c>
      <c r="W501" s="35" t="s">
        <v>3389</v>
      </c>
      <c r="X501" s="55">
        <v>0</v>
      </c>
      <c r="Y501" s="55">
        <v>0</v>
      </c>
      <c r="Z501" s="168"/>
      <c r="AA501" s="168"/>
      <c r="AB501" s="168"/>
      <c r="AC501" s="168"/>
    </row>
    <row r="502" spans="1:34" ht="15" customHeight="1" x14ac:dyDescent="0.2">
      <c r="A502" s="153">
        <v>115</v>
      </c>
      <c r="B502" s="153">
        <v>115</v>
      </c>
      <c r="C502" s="24" t="s">
        <v>220</v>
      </c>
      <c r="D502" s="175">
        <v>10104</v>
      </c>
      <c r="E502" s="24" t="s">
        <v>221</v>
      </c>
      <c r="F502" s="25">
        <v>2015</v>
      </c>
      <c r="G502" s="179">
        <v>42042.011111111111</v>
      </c>
      <c r="H502" s="158">
        <v>42042.011111111111</v>
      </c>
      <c r="I502" s="626" t="s">
        <v>313</v>
      </c>
      <c r="J502" s="620" t="s">
        <v>36</v>
      </c>
      <c r="K502" s="620"/>
      <c r="L502" s="159">
        <f>N502-G502</f>
        <v>6.944444467080757E-4</v>
      </c>
      <c r="M502" s="160">
        <v>1</v>
      </c>
      <c r="N502" s="156">
        <v>42042.011805555558</v>
      </c>
      <c r="O502" s="157">
        <v>42042.011805555558</v>
      </c>
      <c r="P502" s="161" t="s">
        <v>37</v>
      </c>
      <c r="Q502" s="35" t="s">
        <v>213</v>
      </c>
      <c r="R502" s="35" t="s">
        <v>320</v>
      </c>
      <c r="S502" s="35" t="s">
        <v>40</v>
      </c>
      <c r="T502" s="35" t="s">
        <v>3464</v>
      </c>
      <c r="U502" s="176">
        <v>10895</v>
      </c>
      <c r="V502" s="167" t="s">
        <v>384</v>
      </c>
      <c r="W502" s="35" t="s">
        <v>3465</v>
      </c>
      <c r="X502" s="55">
        <v>0</v>
      </c>
      <c r="Y502" s="55">
        <v>0</v>
      </c>
      <c r="Z502" s="168"/>
      <c r="AA502" s="168"/>
      <c r="AB502" s="168"/>
      <c r="AC502" s="168"/>
      <c r="AD502" s="41"/>
      <c r="AE502" s="41"/>
      <c r="AF502" s="41"/>
      <c r="AG502" s="41"/>
      <c r="AH502" s="41"/>
    </row>
    <row r="503" spans="1:34" ht="15" customHeight="1" x14ac:dyDescent="0.2">
      <c r="A503" s="153">
        <v>115</v>
      </c>
      <c r="B503" s="153">
        <v>115</v>
      </c>
      <c r="C503" s="24" t="s">
        <v>220</v>
      </c>
      <c r="D503" s="175">
        <v>10104</v>
      </c>
      <c r="E503" s="24" t="s">
        <v>221</v>
      </c>
      <c r="F503" s="25">
        <v>2015</v>
      </c>
      <c r="G503" s="179">
        <v>42043.788194444445</v>
      </c>
      <c r="H503" s="158">
        <v>42043.788194444445</v>
      </c>
      <c r="I503" s="626" t="s">
        <v>313</v>
      </c>
      <c r="J503" s="620" t="s">
        <v>36</v>
      </c>
      <c r="K503" s="620"/>
      <c r="L503" s="159">
        <f>N503-G503</f>
        <v>6.944444467080757E-4</v>
      </c>
      <c r="M503" s="160">
        <v>1</v>
      </c>
      <c r="N503" s="156">
        <v>42043.788888888892</v>
      </c>
      <c r="O503" s="157">
        <v>42043.788888888892</v>
      </c>
      <c r="P503" s="161" t="s">
        <v>37</v>
      </c>
      <c r="Q503" s="35" t="s">
        <v>213</v>
      </c>
      <c r="R503" s="35" t="s">
        <v>320</v>
      </c>
      <c r="S503" s="35" t="s">
        <v>40</v>
      </c>
      <c r="T503" s="35" t="s">
        <v>3486</v>
      </c>
      <c r="U503" s="176">
        <v>10896</v>
      </c>
      <c r="V503" s="167" t="s">
        <v>384</v>
      </c>
      <c r="W503" s="35" t="s">
        <v>3487</v>
      </c>
      <c r="X503" s="55">
        <v>0</v>
      </c>
      <c r="Y503" s="55">
        <v>0</v>
      </c>
      <c r="Z503" s="168"/>
      <c r="AA503" s="168"/>
      <c r="AB503" s="168"/>
      <c r="AC503" s="168"/>
    </row>
    <row r="504" spans="1:34" ht="15" customHeight="1" x14ac:dyDescent="0.2">
      <c r="A504" s="153">
        <v>115</v>
      </c>
      <c r="B504" s="153">
        <v>115</v>
      </c>
      <c r="C504" s="24" t="s">
        <v>220</v>
      </c>
      <c r="D504" s="175">
        <v>10104</v>
      </c>
      <c r="E504" s="24" t="s">
        <v>221</v>
      </c>
      <c r="F504" s="25">
        <v>2015</v>
      </c>
      <c r="G504" s="179">
        <v>42043.866666666669</v>
      </c>
      <c r="H504" s="158">
        <v>42043.866666666669</v>
      </c>
      <c r="I504" s="626" t="s">
        <v>313</v>
      </c>
      <c r="J504" s="620" t="s">
        <v>36</v>
      </c>
      <c r="K504" s="620"/>
      <c r="L504" s="159">
        <f>N504-G504</f>
        <v>6.9444443943211809E-4</v>
      </c>
      <c r="M504" s="160">
        <v>1</v>
      </c>
      <c r="N504" s="156">
        <v>42043.867361111108</v>
      </c>
      <c r="O504" s="157">
        <v>42043.867361111108</v>
      </c>
      <c r="P504" s="161" t="s">
        <v>37</v>
      </c>
      <c r="Q504" s="35" t="s">
        <v>213</v>
      </c>
      <c r="R504" s="35" t="s">
        <v>320</v>
      </c>
      <c r="S504" s="35" t="s">
        <v>40</v>
      </c>
      <c r="T504" s="35" t="s">
        <v>3488</v>
      </c>
      <c r="U504" s="176">
        <v>10897</v>
      </c>
      <c r="V504" s="167" t="s">
        <v>384</v>
      </c>
      <c r="W504" s="35" t="s">
        <v>3489</v>
      </c>
      <c r="X504" s="55">
        <v>0</v>
      </c>
      <c r="Y504" s="55">
        <v>0</v>
      </c>
      <c r="Z504" s="168"/>
      <c r="AA504" s="168"/>
      <c r="AB504" s="168"/>
      <c r="AC504" s="168"/>
    </row>
    <row r="505" spans="1:34" ht="15" customHeight="1" x14ac:dyDescent="0.2">
      <c r="A505" s="153">
        <v>115</v>
      </c>
      <c r="B505" s="153">
        <v>115</v>
      </c>
      <c r="C505" s="24" t="s">
        <v>220</v>
      </c>
      <c r="D505" s="175">
        <v>10104</v>
      </c>
      <c r="E505" s="24" t="s">
        <v>221</v>
      </c>
      <c r="F505" s="25">
        <v>2015</v>
      </c>
      <c r="G505" s="179">
        <v>42043.879166666666</v>
      </c>
      <c r="H505" s="158">
        <v>42043.879166666666</v>
      </c>
      <c r="I505" s="626" t="s">
        <v>313</v>
      </c>
      <c r="J505" s="620" t="s">
        <v>36</v>
      </c>
      <c r="K505" s="620"/>
      <c r="L505" s="159">
        <f>N505-G505</f>
        <v>6.944444467080757E-4</v>
      </c>
      <c r="M505" s="160">
        <v>1</v>
      </c>
      <c r="N505" s="156">
        <v>42043.879861111112</v>
      </c>
      <c r="O505" s="157">
        <v>42043.879861111112</v>
      </c>
      <c r="P505" s="161" t="s">
        <v>37</v>
      </c>
      <c r="Q505" s="35" t="s">
        <v>213</v>
      </c>
      <c r="R505" s="35" t="s">
        <v>320</v>
      </c>
      <c r="S505" s="35" t="s">
        <v>40</v>
      </c>
      <c r="T505" s="35" t="s">
        <v>3488</v>
      </c>
      <c r="U505" s="416" t="s">
        <v>40</v>
      </c>
      <c r="V505" s="167" t="s">
        <v>384</v>
      </c>
      <c r="W505" s="35" t="s">
        <v>3496</v>
      </c>
      <c r="X505" s="55">
        <v>0</v>
      </c>
      <c r="Y505" s="55">
        <v>0</v>
      </c>
      <c r="Z505" s="168"/>
      <c r="AA505" s="168"/>
      <c r="AB505" s="168"/>
      <c r="AC505" s="168"/>
    </row>
    <row r="506" spans="1:34" ht="15" customHeight="1" x14ac:dyDescent="0.2">
      <c r="A506" s="175">
        <v>115</v>
      </c>
      <c r="B506" s="175">
        <v>115</v>
      </c>
      <c r="C506" s="24" t="s">
        <v>220</v>
      </c>
      <c r="D506" s="175">
        <v>10104</v>
      </c>
      <c r="E506" s="24" t="s">
        <v>221</v>
      </c>
      <c r="F506" s="25">
        <v>2015</v>
      </c>
      <c r="G506" s="156">
        <v>42164.691666666666</v>
      </c>
      <c r="H506" s="157">
        <v>42164.691666666666</v>
      </c>
      <c r="I506" s="620" t="s">
        <v>36</v>
      </c>
      <c r="J506" s="620" t="s">
        <v>36</v>
      </c>
      <c r="K506" s="620"/>
      <c r="L506" s="159">
        <f>N506-G506</f>
        <v>6.944444467080757E-4</v>
      </c>
      <c r="M506" s="160">
        <v>1</v>
      </c>
      <c r="N506" s="156">
        <v>42164.692361111112</v>
      </c>
      <c r="O506" s="157">
        <v>42164.692361111112</v>
      </c>
      <c r="P506" s="161" t="s">
        <v>37</v>
      </c>
      <c r="Q506" s="35" t="s">
        <v>213</v>
      </c>
      <c r="R506" s="35" t="s">
        <v>287</v>
      </c>
      <c r="S506" s="35" t="s">
        <v>40</v>
      </c>
      <c r="T506" s="35" t="s">
        <v>4139</v>
      </c>
      <c r="U506" s="416" t="s">
        <v>40</v>
      </c>
      <c r="V506" s="167" t="s">
        <v>384</v>
      </c>
      <c r="W506" s="35" t="s">
        <v>4140</v>
      </c>
      <c r="X506" s="55">
        <v>0</v>
      </c>
      <c r="Y506" s="55">
        <v>0</v>
      </c>
      <c r="Z506" s="168"/>
      <c r="AA506" s="168"/>
      <c r="AB506" s="168"/>
      <c r="AC506" s="168"/>
    </row>
    <row r="507" spans="1:34" ht="15" customHeight="1" x14ac:dyDescent="0.2">
      <c r="A507" s="175">
        <v>115</v>
      </c>
      <c r="B507" s="175">
        <v>115</v>
      </c>
      <c r="C507" s="24" t="s">
        <v>220</v>
      </c>
      <c r="D507" s="175">
        <v>10104</v>
      </c>
      <c r="E507" s="24" t="s">
        <v>221</v>
      </c>
      <c r="F507" s="25">
        <v>2015</v>
      </c>
      <c r="G507" s="156">
        <v>42193.793749999997</v>
      </c>
      <c r="H507" s="157">
        <v>42193.793749999997</v>
      </c>
      <c r="I507" s="620" t="s">
        <v>36</v>
      </c>
      <c r="J507" s="620" t="s">
        <v>36</v>
      </c>
      <c r="K507" s="620"/>
      <c r="L507" s="159">
        <f>N507-G507</f>
        <v>6.944444467080757E-4</v>
      </c>
      <c r="M507" s="160">
        <v>1</v>
      </c>
      <c r="N507" s="156">
        <v>42193.794444444444</v>
      </c>
      <c r="O507" s="157">
        <v>42193.794444444444</v>
      </c>
      <c r="P507" s="161" t="s">
        <v>37</v>
      </c>
      <c r="Q507" s="35" t="s">
        <v>213</v>
      </c>
      <c r="R507" s="35" t="s">
        <v>287</v>
      </c>
      <c r="S507" s="35" t="s">
        <v>40</v>
      </c>
      <c r="T507" s="35" t="s">
        <v>4268</v>
      </c>
      <c r="U507" s="416" t="s">
        <v>40</v>
      </c>
      <c r="V507" s="167" t="s">
        <v>384</v>
      </c>
      <c r="W507" s="35" t="s">
        <v>4269</v>
      </c>
      <c r="X507" s="55">
        <v>0</v>
      </c>
      <c r="Y507" s="55">
        <v>0</v>
      </c>
      <c r="Z507" s="168"/>
      <c r="AA507" s="168"/>
      <c r="AB507" s="168"/>
      <c r="AC507" s="168"/>
    </row>
    <row r="508" spans="1:34" ht="15" customHeight="1" x14ac:dyDescent="0.2">
      <c r="A508" s="175">
        <v>115</v>
      </c>
      <c r="B508" s="175">
        <v>115</v>
      </c>
      <c r="C508" s="24" t="s">
        <v>220</v>
      </c>
      <c r="D508" s="175">
        <v>10104</v>
      </c>
      <c r="E508" s="24" t="s">
        <v>221</v>
      </c>
      <c r="F508" s="25">
        <v>2015</v>
      </c>
      <c r="G508" s="156">
        <v>42225.597222222219</v>
      </c>
      <c r="H508" s="157">
        <v>42225.597222222219</v>
      </c>
      <c r="I508" s="620" t="s">
        <v>36</v>
      </c>
      <c r="J508" s="620" t="s">
        <v>36</v>
      </c>
      <c r="K508" s="620"/>
      <c r="L508" s="159">
        <f>N508-G508</f>
        <v>6.944444467080757E-4</v>
      </c>
      <c r="M508" s="160">
        <v>1</v>
      </c>
      <c r="N508" s="156">
        <v>42225.597916666666</v>
      </c>
      <c r="O508" s="157">
        <v>42225.597916666666</v>
      </c>
      <c r="P508" s="161" t="s">
        <v>37</v>
      </c>
      <c r="Q508" s="35" t="s">
        <v>382</v>
      </c>
      <c r="R508" s="35" t="s">
        <v>383</v>
      </c>
      <c r="S508" s="35" t="s">
        <v>526</v>
      </c>
      <c r="T508" s="35" t="s">
        <v>4574</v>
      </c>
      <c r="U508" s="416" t="s">
        <v>40</v>
      </c>
      <c r="V508" s="167" t="s">
        <v>384</v>
      </c>
      <c r="W508" s="35" t="s">
        <v>4575</v>
      </c>
      <c r="X508" s="55">
        <v>0</v>
      </c>
      <c r="Y508" s="168"/>
      <c r="Z508" s="168"/>
      <c r="AA508" s="168"/>
      <c r="AB508" s="168"/>
      <c r="AC508" s="168"/>
    </row>
    <row r="509" spans="1:34" ht="15" customHeight="1" x14ac:dyDescent="0.2">
      <c r="A509" s="175">
        <v>115</v>
      </c>
      <c r="B509" s="175">
        <v>115</v>
      </c>
      <c r="C509" s="24" t="s">
        <v>220</v>
      </c>
      <c r="D509" s="175">
        <v>10104</v>
      </c>
      <c r="E509" s="24" t="s">
        <v>221</v>
      </c>
      <c r="F509" s="25">
        <v>2015</v>
      </c>
      <c r="G509" s="156">
        <v>42225.598611111112</v>
      </c>
      <c r="H509" s="157">
        <v>42225.598611111112</v>
      </c>
      <c r="I509" s="620" t="s">
        <v>36</v>
      </c>
      <c r="J509" s="620" t="s">
        <v>36</v>
      </c>
      <c r="K509" s="620"/>
      <c r="L509" s="159">
        <f>N509-G509</f>
        <v>0.35902777777664596</v>
      </c>
      <c r="M509" s="160">
        <v>517</v>
      </c>
      <c r="N509" s="156">
        <v>42225.957638888889</v>
      </c>
      <c r="O509" s="157">
        <v>42225.957638888889</v>
      </c>
      <c r="P509" s="161" t="s">
        <v>37</v>
      </c>
      <c r="Q509" s="35" t="s">
        <v>382</v>
      </c>
      <c r="R509" s="35" t="s">
        <v>383</v>
      </c>
      <c r="S509" s="35" t="s">
        <v>526</v>
      </c>
      <c r="T509" s="35" t="s">
        <v>4576</v>
      </c>
      <c r="U509" s="416" t="s">
        <v>40</v>
      </c>
      <c r="V509" s="167" t="s">
        <v>384</v>
      </c>
      <c r="W509" s="35" t="s">
        <v>4577</v>
      </c>
      <c r="X509" s="55">
        <v>0</v>
      </c>
      <c r="Y509" s="168"/>
      <c r="Z509" s="168"/>
      <c r="AA509" s="168"/>
      <c r="AB509" s="168"/>
      <c r="AC509" s="168"/>
    </row>
    <row r="510" spans="1:34" ht="15" customHeight="1" x14ac:dyDescent="0.2">
      <c r="A510" s="175">
        <v>115</v>
      </c>
      <c r="B510" s="175">
        <v>115</v>
      </c>
      <c r="C510" s="24" t="s">
        <v>220</v>
      </c>
      <c r="D510" s="175">
        <v>10104</v>
      </c>
      <c r="E510" s="24" t="s">
        <v>221</v>
      </c>
      <c r="F510" s="25">
        <v>2015</v>
      </c>
      <c r="G510" s="156">
        <v>42241.669444444444</v>
      </c>
      <c r="H510" s="157">
        <v>42241.669444444444</v>
      </c>
      <c r="I510" s="620" t="s">
        <v>36</v>
      </c>
      <c r="J510" s="620" t="s">
        <v>36</v>
      </c>
      <c r="K510" s="620"/>
      <c r="L510" s="159">
        <f>N510-G510</f>
        <v>6.944444467080757E-4</v>
      </c>
      <c r="M510" s="160">
        <v>1</v>
      </c>
      <c r="N510" s="156">
        <v>42241.670138888891</v>
      </c>
      <c r="O510" s="157">
        <v>42241.670138888891</v>
      </c>
      <c r="P510" s="161" t="s">
        <v>37</v>
      </c>
      <c r="Q510" s="35" t="s">
        <v>382</v>
      </c>
      <c r="R510" s="35" t="s">
        <v>383</v>
      </c>
      <c r="S510" s="35" t="s">
        <v>526</v>
      </c>
      <c r="T510" s="35" t="s">
        <v>4646</v>
      </c>
      <c r="U510" s="416" t="s">
        <v>40</v>
      </c>
      <c r="V510" s="167" t="s">
        <v>384</v>
      </c>
      <c r="W510" s="35" t="s">
        <v>4647</v>
      </c>
      <c r="X510" s="55">
        <v>0</v>
      </c>
      <c r="Y510" s="168"/>
      <c r="Z510" s="168"/>
      <c r="AA510" s="168"/>
      <c r="AB510" s="168"/>
      <c r="AC510" s="168"/>
    </row>
    <row r="511" spans="1:34" ht="15" customHeight="1" x14ac:dyDescent="0.2">
      <c r="A511" s="175">
        <v>115</v>
      </c>
      <c r="B511" s="175">
        <v>115</v>
      </c>
      <c r="C511" s="24" t="s">
        <v>220</v>
      </c>
      <c r="D511" s="175">
        <v>10104</v>
      </c>
      <c r="E511" s="43" t="s">
        <v>221</v>
      </c>
      <c r="F511" s="25">
        <v>2015</v>
      </c>
      <c r="G511" s="156">
        <v>42257.777083333334</v>
      </c>
      <c r="H511" s="157">
        <v>42257.777083333334</v>
      </c>
      <c r="I511" s="620" t="s">
        <v>36</v>
      </c>
      <c r="J511" s="620" t="s">
        <v>36</v>
      </c>
      <c r="K511" s="620"/>
      <c r="L511" s="159">
        <f>N511-G511</f>
        <v>0.25069444444670808</v>
      </c>
      <c r="M511" s="160">
        <v>361</v>
      </c>
      <c r="N511" s="156">
        <v>42258.027777777781</v>
      </c>
      <c r="O511" s="157">
        <v>42258.027777777781</v>
      </c>
      <c r="P511" s="161" t="s">
        <v>37</v>
      </c>
      <c r="Q511" s="162" t="s">
        <v>145</v>
      </c>
      <c r="R511" s="35" t="s">
        <v>146</v>
      </c>
      <c r="S511" s="35" t="s">
        <v>526</v>
      </c>
      <c r="T511" s="200" t="s">
        <v>4745</v>
      </c>
      <c r="U511" s="170">
        <v>11488</v>
      </c>
      <c r="V511" s="167" t="s">
        <v>384</v>
      </c>
      <c r="W511" s="200" t="s">
        <v>4746</v>
      </c>
      <c r="X511" s="55">
        <v>0</v>
      </c>
      <c r="Y511" s="188"/>
      <c r="Z511" s="188"/>
      <c r="AA511" s="188"/>
      <c r="AB511" s="188"/>
      <c r="AC511" s="188"/>
    </row>
    <row r="512" spans="1:34" ht="15" customHeight="1" x14ac:dyDescent="0.2">
      <c r="A512" s="175">
        <v>115</v>
      </c>
      <c r="B512" s="175">
        <v>115</v>
      </c>
      <c r="C512" s="24" t="s">
        <v>220</v>
      </c>
      <c r="D512" s="175">
        <v>10104</v>
      </c>
      <c r="E512" s="43" t="s">
        <v>221</v>
      </c>
      <c r="F512" s="25">
        <v>2015</v>
      </c>
      <c r="G512" s="156">
        <v>42316.46597222222</v>
      </c>
      <c r="H512" s="157">
        <v>42316.46597222222</v>
      </c>
      <c r="I512" s="620" t="s">
        <v>36</v>
      </c>
      <c r="J512" s="620" t="s">
        <v>36</v>
      </c>
      <c r="K512" s="620"/>
      <c r="L512" s="159">
        <f>N512-G512</f>
        <v>6.944444467080757E-4</v>
      </c>
      <c r="M512" s="160">
        <v>1</v>
      </c>
      <c r="N512" s="156">
        <v>42316.466666666667</v>
      </c>
      <c r="O512" s="157">
        <v>42316.466666666667</v>
      </c>
      <c r="P512" s="161" t="s">
        <v>37</v>
      </c>
      <c r="Q512" s="162" t="s">
        <v>52</v>
      </c>
      <c r="R512" s="162" t="s">
        <v>3651</v>
      </c>
      <c r="S512" s="35" t="s">
        <v>564</v>
      </c>
      <c r="T512" s="35" t="s">
        <v>5128</v>
      </c>
      <c r="U512" s="416" t="s">
        <v>40</v>
      </c>
      <c r="V512" s="167" t="s">
        <v>1385</v>
      </c>
      <c r="W512" s="35" t="s">
        <v>5129</v>
      </c>
      <c r="X512" s="55">
        <v>0</v>
      </c>
      <c r="Y512" s="168"/>
      <c r="Z512" s="168"/>
      <c r="AA512" s="168"/>
      <c r="AB512" s="168"/>
      <c r="AC512" s="168"/>
    </row>
    <row r="513" spans="1:34" ht="15" customHeight="1" x14ac:dyDescent="0.2">
      <c r="A513" s="231">
        <v>115</v>
      </c>
      <c r="B513" s="231">
        <v>115</v>
      </c>
      <c r="C513" s="230" t="s">
        <v>220</v>
      </c>
      <c r="D513" s="231">
        <v>10104</v>
      </c>
      <c r="E513" s="230" t="s">
        <v>221</v>
      </c>
      <c r="F513" s="25">
        <v>2016</v>
      </c>
      <c r="G513" s="232">
        <v>42381.768055555556</v>
      </c>
      <c r="H513" s="233">
        <v>42381.768055555556</v>
      </c>
      <c r="I513" s="412" t="s">
        <v>36</v>
      </c>
      <c r="J513" s="412" t="s">
        <v>36</v>
      </c>
      <c r="K513" s="412"/>
      <c r="L513" s="235">
        <f>N513-G513</f>
        <v>6.944444467080757E-4</v>
      </c>
      <c r="M513" s="236">
        <v>1</v>
      </c>
      <c r="N513" s="232">
        <v>42381.768750000003</v>
      </c>
      <c r="O513" s="233">
        <v>42381.768750000003</v>
      </c>
      <c r="P513" s="237" t="s">
        <v>37</v>
      </c>
      <c r="Q513" s="238" t="s">
        <v>213</v>
      </c>
      <c r="R513" s="238" t="s">
        <v>320</v>
      </c>
      <c r="S513" s="238" t="s">
        <v>40</v>
      </c>
      <c r="T513" s="239" t="s">
        <v>5460</v>
      </c>
      <c r="U513" s="243" t="s">
        <v>40</v>
      </c>
      <c r="V513" s="240" t="s">
        <v>384</v>
      </c>
      <c r="W513" s="239" t="s">
        <v>5461</v>
      </c>
      <c r="X513" s="241">
        <v>0</v>
      </c>
      <c r="Y513" s="241">
        <v>0</v>
      </c>
      <c r="Z513" s="241">
        <v>0</v>
      </c>
      <c r="AA513" s="242"/>
      <c r="AB513" s="242"/>
      <c r="AC513" s="242"/>
    </row>
    <row r="514" spans="1:34" ht="15" customHeight="1" x14ac:dyDescent="0.2">
      <c r="A514" s="231">
        <v>115</v>
      </c>
      <c r="B514" s="231">
        <v>115</v>
      </c>
      <c r="C514" s="230" t="s">
        <v>220</v>
      </c>
      <c r="D514" s="231">
        <v>10104</v>
      </c>
      <c r="E514" s="230" t="s">
        <v>221</v>
      </c>
      <c r="F514" s="25">
        <v>2016</v>
      </c>
      <c r="G514" s="232">
        <v>42381.872916666667</v>
      </c>
      <c r="H514" s="233">
        <v>42381.872916666667</v>
      </c>
      <c r="I514" s="412" t="s">
        <v>36</v>
      </c>
      <c r="J514" s="412" t="s">
        <v>36</v>
      </c>
      <c r="K514" s="412"/>
      <c r="L514" s="235">
        <f>N514-G514</f>
        <v>6.944444467080757E-4</v>
      </c>
      <c r="M514" s="236">
        <v>1</v>
      </c>
      <c r="N514" s="232">
        <v>42381.873611111114</v>
      </c>
      <c r="O514" s="233">
        <v>42381.873611111114</v>
      </c>
      <c r="P514" s="237" t="s">
        <v>37</v>
      </c>
      <c r="Q514" s="238" t="s">
        <v>213</v>
      </c>
      <c r="R514" s="238" t="s">
        <v>320</v>
      </c>
      <c r="S514" s="238" t="s">
        <v>40</v>
      </c>
      <c r="T514" s="239" t="s">
        <v>5460</v>
      </c>
      <c r="U514" s="243" t="s">
        <v>40</v>
      </c>
      <c r="V514" s="240" t="s">
        <v>384</v>
      </c>
      <c r="W514" s="239" t="s">
        <v>5462</v>
      </c>
      <c r="X514" s="241">
        <v>0</v>
      </c>
      <c r="Y514" s="241">
        <v>0</v>
      </c>
      <c r="Z514" s="241">
        <v>0</v>
      </c>
      <c r="AA514" s="242"/>
      <c r="AB514" s="242"/>
      <c r="AC514" s="242"/>
    </row>
    <row r="515" spans="1:34" ht="15" customHeight="1" x14ac:dyDescent="0.2">
      <c r="A515" s="249">
        <v>115</v>
      </c>
      <c r="B515" s="249">
        <v>115</v>
      </c>
      <c r="C515" s="250" t="s">
        <v>220</v>
      </c>
      <c r="D515" s="249">
        <v>10104</v>
      </c>
      <c r="E515" s="250" t="s">
        <v>221</v>
      </c>
      <c r="F515" s="25">
        <v>2016</v>
      </c>
      <c r="G515" s="232">
        <v>42391.877083333333</v>
      </c>
      <c r="H515" s="233">
        <v>42391.877083333333</v>
      </c>
      <c r="I515" s="412" t="s">
        <v>36</v>
      </c>
      <c r="J515" s="412" t="s">
        <v>36</v>
      </c>
      <c r="K515" s="412"/>
      <c r="L515" s="235">
        <f>N515-G515</f>
        <v>0.37986111111240461</v>
      </c>
      <c r="M515" s="236">
        <v>547</v>
      </c>
      <c r="N515" s="232">
        <v>42392.256944444445</v>
      </c>
      <c r="O515" s="233">
        <v>42392.256944444445</v>
      </c>
      <c r="P515" s="237" t="s">
        <v>37</v>
      </c>
      <c r="Q515" s="238" t="s">
        <v>48</v>
      </c>
      <c r="R515" s="238" t="s">
        <v>49</v>
      </c>
      <c r="S515" s="238" t="s">
        <v>40</v>
      </c>
      <c r="T515" s="239" t="s">
        <v>5505</v>
      </c>
      <c r="U515" s="88">
        <v>11856</v>
      </c>
      <c r="V515" s="240" t="s">
        <v>384</v>
      </c>
      <c r="W515" s="239" t="s">
        <v>5506</v>
      </c>
      <c r="X515" s="241">
        <v>0</v>
      </c>
      <c r="Y515" s="241">
        <v>0</v>
      </c>
      <c r="Z515" s="241">
        <v>0</v>
      </c>
      <c r="AA515" s="251"/>
      <c r="AB515" s="251"/>
      <c r="AC515" s="251"/>
    </row>
    <row r="516" spans="1:34" ht="15" customHeight="1" x14ac:dyDescent="0.2">
      <c r="A516" s="257">
        <v>115</v>
      </c>
      <c r="B516" s="257">
        <v>115</v>
      </c>
      <c r="C516" s="258" t="s">
        <v>220</v>
      </c>
      <c r="D516" s="257">
        <v>10104</v>
      </c>
      <c r="E516" s="258" t="s">
        <v>221</v>
      </c>
      <c r="F516" s="25">
        <v>2016</v>
      </c>
      <c r="G516" s="232">
        <v>42434.597916666666</v>
      </c>
      <c r="H516" s="233">
        <v>42434.597916666666</v>
      </c>
      <c r="I516" s="417" t="s">
        <v>313</v>
      </c>
      <c r="J516" s="412" t="s">
        <v>36</v>
      </c>
      <c r="K516" s="412"/>
      <c r="L516" s="235">
        <f>N516-G516</f>
        <v>6.944444467080757E-4</v>
      </c>
      <c r="M516" s="236">
        <v>1</v>
      </c>
      <c r="N516" s="232">
        <v>42434.598611111112</v>
      </c>
      <c r="O516" s="233">
        <v>42434.598611111112</v>
      </c>
      <c r="P516" s="237" t="s">
        <v>37</v>
      </c>
      <c r="Q516" s="238" t="s">
        <v>52</v>
      </c>
      <c r="R516" s="238" t="s">
        <v>53</v>
      </c>
      <c r="S516" s="238" t="s">
        <v>40</v>
      </c>
      <c r="T516" s="35" t="s">
        <v>5644</v>
      </c>
      <c r="U516" s="88">
        <v>11971</v>
      </c>
      <c r="V516" s="240" t="s">
        <v>1385</v>
      </c>
      <c r="W516" s="35" t="s">
        <v>5645</v>
      </c>
      <c r="X516" s="55">
        <v>0</v>
      </c>
      <c r="Y516" s="55">
        <v>0</v>
      </c>
      <c r="Z516" s="55">
        <v>0</v>
      </c>
      <c r="AA516" s="266"/>
      <c r="AB516" s="266"/>
      <c r="AC516" s="266"/>
    </row>
    <row r="517" spans="1:34" ht="15" customHeight="1" x14ac:dyDescent="0.2">
      <c r="A517" s="257">
        <v>115</v>
      </c>
      <c r="B517" s="257">
        <v>115</v>
      </c>
      <c r="C517" s="258" t="s">
        <v>220</v>
      </c>
      <c r="D517" s="257">
        <v>10104</v>
      </c>
      <c r="E517" s="258" t="s">
        <v>221</v>
      </c>
      <c r="F517" s="25">
        <v>2016</v>
      </c>
      <c r="G517" s="232">
        <v>42434.611805555556</v>
      </c>
      <c r="H517" s="233">
        <v>42434.611805555556</v>
      </c>
      <c r="I517" s="417" t="s">
        <v>313</v>
      </c>
      <c r="J517" s="412" t="s">
        <v>36</v>
      </c>
      <c r="K517" s="412"/>
      <c r="L517" s="235">
        <f>N517-G517</f>
        <v>6.944444467080757E-4</v>
      </c>
      <c r="M517" s="236">
        <v>1</v>
      </c>
      <c r="N517" s="232">
        <v>42434.612500000003</v>
      </c>
      <c r="O517" s="233">
        <v>42434.612500000003</v>
      </c>
      <c r="P517" s="237" t="s">
        <v>37</v>
      </c>
      <c r="Q517" s="238" t="s">
        <v>52</v>
      </c>
      <c r="R517" s="238" t="s">
        <v>53</v>
      </c>
      <c r="S517" s="238" t="s">
        <v>40</v>
      </c>
      <c r="T517" s="35" t="s">
        <v>5644</v>
      </c>
      <c r="U517" s="88">
        <v>11971</v>
      </c>
      <c r="V517" s="240" t="s">
        <v>1385</v>
      </c>
      <c r="W517" s="35" t="s">
        <v>5645</v>
      </c>
      <c r="X517" s="55">
        <v>0</v>
      </c>
      <c r="Y517" s="55">
        <v>0</v>
      </c>
      <c r="Z517" s="55">
        <v>0</v>
      </c>
      <c r="AA517" s="266"/>
      <c r="AB517" s="266"/>
      <c r="AC517" s="266"/>
    </row>
    <row r="518" spans="1:34" ht="15" customHeight="1" x14ac:dyDescent="0.2">
      <c r="A518" s="257">
        <v>115</v>
      </c>
      <c r="B518" s="257">
        <v>115</v>
      </c>
      <c r="C518" s="258" t="s">
        <v>220</v>
      </c>
      <c r="D518" s="257">
        <v>10104</v>
      </c>
      <c r="E518" s="258" t="s">
        <v>221</v>
      </c>
      <c r="F518" s="25">
        <v>2016</v>
      </c>
      <c r="G518" s="232">
        <v>42434.620833333334</v>
      </c>
      <c r="H518" s="233">
        <v>42434.620833333334</v>
      </c>
      <c r="I518" s="417" t="s">
        <v>313</v>
      </c>
      <c r="J518" s="412" t="s">
        <v>36</v>
      </c>
      <c r="K518" s="412"/>
      <c r="L518" s="235">
        <f>N518-G518</f>
        <v>6.944444467080757E-4</v>
      </c>
      <c r="M518" s="236">
        <v>1</v>
      </c>
      <c r="N518" s="232">
        <v>42434.621527777781</v>
      </c>
      <c r="O518" s="233">
        <v>42434.621527777781</v>
      </c>
      <c r="P518" s="237" t="s">
        <v>37</v>
      </c>
      <c r="Q518" s="238" t="s">
        <v>52</v>
      </c>
      <c r="R518" s="238" t="s">
        <v>53</v>
      </c>
      <c r="S518" s="238" t="s">
        <v>40</v>
      </c>
      <c r="T518" s="35" t="s">
        <v>5644</v>
      </c>
      <c r="U518" s="88">
        <v>11971</v>
      </c>
      <c r="V518" s="240" t="s">
        <v>1385</v>
      </c>
      <c r="W518" s="35" t="s">
        <v>5645</v>
      </c>
      <c r="X518" s="55">
        <v>0</v>
      </c>
      <c r="Y518" s="55">
        <v>0</v>
      </c>
      <c r="Z518" s="55">
        <v>0</v>
      </c>
      <c r="AA518" s="266"/>
      <c r="AB518" s="266"/>
      <c r="AC518" s="266"/>
    </row>
    <row r="519" spans="1:34" ht="15" customHeight="1" x14ac:dyDescent="0.2">
      <c r="A519" s="257">
        <v>115</v>
      </c>
      <c r="B519" s="257">
        <v>115</v>
      </c>
      <c r="C519" s="258" t="s">
        <v>220</v>
      </c>
      <c r="D519" s="257">
        <v>10104</v>
      </c>
      <c r="E519" s="258" t="s">
        <v>221</v>
      </c>
      <c r="F519" s="25">
        <v>2016</v>
      </c>
      <c r="G519" s="232">
        <v>42434.622916666667</v>
      </c>
      <c r="H519" s="233">
        <v>42434.622916666667</v>
      </c>
      <c r="I519" s="417" t="s">
        <v>313</v>
      </c>
      <c r="J519" s="412" t="s">
        <v>36</v>
      </c>
      <c r="K519" s="412"/>
      <c r="L519" s="235">
        <f>N519-G519</f>
        <v>6.944444467080757E-4</v>
      </c>
      <c r="M519" s="236">
        <v>1</v>
      </c>
      <c r="N519" s="232">
        <v>42434.623611111114</v>
      </c>
      <c r="O519" s="233">
        <v>42434.623611111114</v>
      </c>
      <c r="P519" s="237" t="s">
        <v>37</v>
      </c>
      <c r="Q519" s="238" t="s">
        <v>52</v>
      </c>
      <c r="R519" s="238" t="s">
        <v>53</v>
      </c>
      <c r="S519" s="238" t="s">
        <v>40</v>
      </c>
      <c r="T519" s="35" t="s">
        <v>5644</v>
      </c>
      <c r="U519" s="88">
        <v>11971</v>
      </c>
      <c r="V519" s="240" t="s">
        <v>1385</v>
      </c>
      <c r="W519" s="35" t="s">
        <v>5646</v>
      </c>
      <c r="X519" s="55">
        <v>0</v>
      </c>
      <c r="Y519" s="55">
        <v>0</v>
      </c>
      <c r="Z519" s="55">
        <v>0</v>
      </c>
      <c r="AA519" s="266"/>
      <c r="AB519" s="266"/>
      <c r="AC519" s="266"/>
    </row>
    <row r="520" spans="1:34" ht="15" customHeight="1" x14ac:dyDescent="0.2">
      <c r="A520" s="257">
        <v>115</v>
      </c>
      <c r="B520" s="257">
        <v>115</v>
      </c>
      <c r="C520" s="258" t="s">
        <v>220</v>
      </c>
      <c r="D520" s="257">
        <v>10104</v>
      </c>
      <c r="E520" s="258" t="s">
        <v>221</v>
      </c>
      <c r="F520" s="25">
        <v>2016</v>
      </c>
      <c r="G520" s="232">
        <v>42434.634722222225</v>
      </c>
      <c r="H520" s="233">
        <v>42434.634722222225</v>
      </c>
      <c r="I520" s="417" t="s">
        <v>313</v>
      </c>
      <c r="J520" s="412" t="s">
        <v>36</v>
      </c>
      <c r="K520" s="412"/>
      <c r="L520" s="235">
        <f>N520-G520</f>
        <v>0.16249999999854481</v>
      </c>
      <c r="M520" s="236">
        <v>234</v>
      </c>
      <c r="N520" s="232">
        <v>42434.797222222223</v>
      </c>
      <c r="O520" s="233">
        <v>42434.797222222223</v>
      </c>
      <c r="P520" s="237" t="s">
        <v>37</v>
      </c>
      <c r="Q520" s="238" t="s">
        <v>52</v>
      </c>
      <c r="R520" s="238" t="s">
        <v>53</v>
      </c>
      <c r="S520" s="238" t="s">
        <v>54</v>
      </c>
      <c r="T520" s="35" t="s">
        <v>5647</v>
      </c>
      <c r="U520" s="88">
        <v>11971</v>
      </c>
      <c r="V520" s="240" t="s">
        <v>1385</v>
      </c>
      <c r="W520" s="35" t="s">
        <v>5648</v>
      </c>
      <c r="X520" s="55">
        <v>0</v>
      </c>
      <c r="Y520" s="55">
        <v>0</v>
      </c>
      <c r="Z520" s="55">
        <v>0</v>
      </c>
      <c r="AA520" s="266"/>
      <c r="AB520" s="266"/>
      <c r="AC520" s="266"/>
    </row>
    <row r="521" spans="1:34" ht="15" customHeight="1" x14ac:dyDescent="0.2">
      <c r="A521" s="175">
        <v>115</v>
      </c>
      <c r="B521" s="175">
        <v>115</v>
      </c>
      <c r="C521" s="24" t="s">
        <v>220</v>
      </c>
      <c r="D521" s="175">
        <v>10104</v>
      </c>
      <c r="E521" s="24" t="s">
        <v>221</v>
      </c>
      <c r="F521" s="25">
        <v>2017</v>
      </c>
      <c r="G521" s="232">
        <v>42737.765972222223</v>
      </c>
      <c r="H521" s="233">
        <v>42737.765972222223</v>
      </c>
      <c r="I521" s="412" t="s">
        <v>36</v>
      </c>
      <c r="J521" s="412" t="s">
        <v>36</v>
      </c>
      <c r="K521" s="412"/>
      <c r="L521" s="235">
        <f>N521-G521</f>
        <v>3.9347222222204437</v>
      </c>
      <c r="M521" s="236">
        <v>5666</v>
      </c>
      <c r="N521" s="232">
        <v>42741.700694444444</v>
      </c>
      <c r="O521" s="233">
        <v>42741.700694444444</v>
      </c>
      <c r="P521" s="294" t="s">
        <v>173</v>
      </c>
      <c r="Q521" s="238" t="s">
        <v>222</v>
      </c>
      <c r="R521" s="238" t="s">
        <v>223</v>
      </c>
      <c r="S521" s="238" t="s">
        <v>54</v>
      </c>
      <c r="T521" s="167" t="s">
        <v>7047</v>
      </c>
      <c r="U521" s="303" t="s">
        <v>40</v>
      </c>
      <c r="V521" s="240" t="s">
        <v>1385</v>
      </c>
      <c r="W521" s="35" t="s">
        <v>7048</v>
      </c>
      <c r="X521" s="241">
        <v>0</v>
      </c>
      <c r="Y521" s="241">
        <v>0</v>
      </c>
      <c r="Z521" s="241">
        <v>0</v>
      </c>
      <c r="AA521" s="35"/>
      <c r="AB521" s="35"/>
      <c r="AC521" s="35"/>
      <c r="AD521" s="304">
        <v>5517212</v>
      </c>
      <c r="AE521" s="35" t="s">
        <v>7049</v>
      </c>
      <c r="AF521" s="305" t="s">
        <v>7050</v>
      </c>
      <c r="AG521" s="35" t="s">
        <v>7040</v>
      </c>
      <c r="AH521" s="44" t="s">
        <v>7041</v>
      </c>
    </row>
    <row r="522" spans="1:34" ht="15" customHeight="1" x14ac:dyDescent="0.2">
      <c r="A522" s="257">
        <v>115</v>
      </c>
      <c r="B522" s="257">
        <v>115</v>
      </c>
      <c r="C522" s="258" t="s">
        <v>220</v>
      </c>
      <c r="D522" s="257">
        <v>10104</v>
      </c>
      <c r="E522" s="258" t="s">
        <v>221</v>
      </c>
      <c r="F522" s="25">
        <v>2017</v>
      </c>
      <c r="G522" s="232">
        <v>42977.753472222219</v>
      </c>
      <c r="H522" s="233">
        <v>42977.753472222219</v>
      </c>
      <c r="I522" s="412" t="s">
        <v>36</v>
      </c>
      <c r="J522" s="412" t="s">
        <v>36</v>
      </c>
      <c r="K522" s="412"/>
      <c r="L522" s="235">
        <f>N522-G522</f>
        <v>6.944444467080757E-4</v>
      </c>
      <c r="M522" s="236">
        <v>1</v>
      </c>
      <c r="N522" s="232">
        <v>42977.754166666666</v>
      </c>
      <c r="O522" s="233">
        <v>42977.754166666666</v>
      </c>
      <c r="P522" s="237" t="s">
        <v>37</v>
      </c>
      <c r="Q522" s="35" t="s">
        <v>382</v>
      </c>
      <c r="R522" s="35" t="s">
        <v>383</v>
      </c>
      <c r="S522" s="35" t="s">
        <v>526</v>
      </c>
      <c r="T522" s="167" t="s">
        <v>9274</v>
      </c>
      <c r="U522" s="303" t="s">
        <v>40</v>
      </c>
      <c r="V522" s="240" t="s">
        <v>1385</v>
      </c>
      <c r="W522" s="167" t="s">
        <v>9275</v>
      </c>
      <c r="X522" s="241">
        <v>0</v>
      </c>
      <c r="Y522" s="241">
        <v>0</v>
      </c>
      <c r="Z522" s="241">
        <v>0</v>
      </c>
      <c r="AA522" s="266"/>
      <c r="AB522" s="266"/>
      <c r="AC522" s="266"/>
      <c r="AD522" s="304">
        <v>5517212</v>
      </c>
      <c r="AE522" s="333" t="s">
        <v>7049</v>
      </c>
      <c r="AF522" s="333" t="s">
        <v>9276</v>
      </c>
      <c r="AG522" s="167" t="s">
        <v>7040</v>
      </c>
      <c r="AH522" s="29" t="s">
        <v>7041</v>
      </c>
    </row>
    <row r="523" spans="1:34" ht="15" customHeight="1" x14ac:dyDescent="0.2">
      <c r="A523" s="257">
        <v>115</v>
      </c>
      <c r="B523" s="257">
        <v>115</v>
      </c>
      <c r="C523" s="258" t="s">
        <v>220</v>
      </c>
      <c r="D523" s="257">
        <v>10104</v>
      </c>
      <c r="E523" s="258" t="s">
        <v>221</v>
      </c>
      <c r="F523" s="25">
        <v>2017</v>
      </c>
      <c r="G523" s="232">
        <v>42977.768055555556</v>
      </c>
      <c r="H523" s="233">
        <v>42977.768055555556</v>
      </c>
      <c r="I523" s="412" t="s">
        <v>36</v>
      </c>
      <c r="J523" s="412" t="s">
        <v>36</v>
      </c>
      <c r="K523" s="412"/>
      <c r="L523" s="235">
        <f>N523-G523</f>
        <v>6.944444467080757E-4</v>
      </c>
      <c r="M523" s="236">
        <v>1</v>
      </c>
      <c r="N523" s="232">
        <v>42977.768750000003</v>
      </c>
      <c r="O523" s="233">
        <v>42977.768750000003</v>
      </c>
      <c r="P523" s="237" t="s">
        <v>37</v>
      </c>
      <c r="Q523" s="35" t="s">
        <v>382</v>
      </c>
      <c r="R523" s="35" t="s">
        <v>383</v>
      </c>
      <c r="S523" s="35" t="s">
        <v>526</v>
      </c>
      <c r="T523" s="167" t="s">
        <v>9274</v>
      </c>
      <c r="U523" s="303" t="s">
        <v>40</v>
      </c>
      <c r="V523" s="240" t="s">
        <v>1385</v>
      </c>
      <c r="W523" s="167" t="s">
        <v>9277</v>
      </c>
      <c r="X523" s="241">
        <v>0</v>
      </c>
      <c r="Y523" s="241">
        <v>0</v>
      </c>
      <c r="Z523" s="241">
        <v>0</v>
      </c>
      <c r="AA523" s="266"/>
      <c r="AB523" s="266"/>
      <c r="AC523" s="266"/>
      <c r="AD523" s="304">
        <v>5517212</v>
      </c>
      <c r="AE523" s="333" t="s">
        <v>7049</v>
      </c>
      <c r="AF523" s="333" t="s">
        <v>9276</v>
      </c>
      <c r="AG523" s="167" t="s">
        <v>7040</v>
      </c>
      <c r="AH523" s="29" t="s">
        <v>7041</v>
      </c>
    </row>
    <row r="524" spans="1:34" ht="15" customHeight="1" x14ac:dyDescent="0.2">
      <c r="A524" s="257">
        <v>115</v>
      </c>
      <c r="B524" s="257">
        <v>115</v>
      </c>
      <c r="C524" s="258" t="s">
        <v>220</v>
      </c>
      <c r="D524" s="257">
        <v>10104</v>
      </c>
      <c r="E524" s="258" t="s">
        <v>221</v>
      </c>
      <c r="F524" s="25">
        <v>2017</v>
      </c>
      <c r="G524" s="232">
        <v>42977.771527777775</v>
      </c>
      <c r="H524" s="233">
        <v>42977.771527777775</v>
      </c>
      <c r="I524" s="412" t="s">
        <v>36</v>
      </c>
      <c r="J524" s="417" t="s">
        <v>7042</v>
      </c>
      <c r="K524" s="417"/>
      <c r="L524" s="235">
        <f>N524-G524</f>
        <v>6.5284722222277196</v>
      </c>
      <c r="M524" s="236">
        <v>9401</v>
      </c>
      <c r="N524" s="232">
        <v>42984.3</v>
      </c>
      <c r="O524" s="233">
        <v>42984.3</v>
      </c>
      <c r="P524" s="294" t="s">
        <v>173</v>
      </c>
      <c r="Q524" s="35" t="s">
        <v>382</v>
      </c>
      <c r="R524" s="35" t="s">
        <v>383</v>
      </c>
      <c r="S524" s="35" t="s">
        <v>526</v>
      </c>
      <c r="T524" s="167" t="s">
        <v>9278</v>
      </c>
      <c r="U524" s="303" t="s">
        <v>40</v>
      </c>
      <c r="V524" s="240" t="s">
        <v>1385</v>
      </c>
      <c r="W524" s="167" t="s">
        <v>9279</v>
      </c>
      <c r="X524" s="241">
        <v>0</v>
      </c>
      <c r="Y524" s="241">
        <v>0</v>
      </c>
      <c r="Z524" s="241">
        <v>0</v>
      </c>
      <c r="AA524" s="266"/>
      <c r="AB524" s="266"/>
      <c r="AC524" s="266"/>
      <c r="AD524" s="304">
        <v>5517212</v>
      </c>
      <c r="AE524" s="333" t="s">
        <v>7049</v>
      </c>
      <c r="AF524" s="333" t="s">
        <v>9276</v>
      </c>
      <c r="AG524" s="167" t="s">
        <v>7040</v>
      </c>
      <c r="AH524" s="29" t="s">
        <v>7041</v>
      </c>
    </row>
    <row r="525" spans="1:34" ht="15" customHeight="1" x14ac:dyDescent="0.2">
      <c r="A525" s="521">
        <v>115</v>
      </c>
      <c r="B525" s="521">
        <v>115</v>
      </c>
      <c r="C525" s="522" t="s">
        <v>220</v>
      </c>
      <c r="D525" s="521">
        <v>10104</v>
      </c>
      <c r="E525" s="522" t="s">
        <v>221</v>
      </c>
      <c r="F525" s="25">
        <v>2019</v>
      </c>
      <c r="G525" s="232">
        <v>43500.681944444441</v>
      </c>
      <c r="H525" s="233">
        <v>43500.681944444441</v>
      </c>
      <c r="I525" s="417" t="s">
        <v>7042</v>
      </c>
      <c r="J525" s="412" t="s">
        <v>36</v>
      </c>
      <c r="K525" s="412" t="s">
        <v>36</v>
      </c>
      <c r="L525" s="235">
        <f>N525-G525</f>
        <v>1.9208333333372138</v>
      </c>
      <c r="M525" s="236">
        <v>2766</v>
      </c>
      <c r="N525" s="232">
        <v>43502.602777777778</v>
      </c>
      <c r="O525" s="233">
        <v>43502.602777777778</v>
      </c>
      <c r="P525" s="237" t="s">
        <v>37</v>
      </c>
      <c r="Q525" s="162" t="s">
        <v>222</v>
      </c>
      <c r="R525" s="167" t="s">
        <v>10220</v>
      </c>
      <c r="S525" s="238" t="s">
        <v>54</v>
      </c>
      <c r="T525" s="167" t="s">
        <v>13028</v>
      </c>
      <c r="U525" s="416" t="s">
        <v>40</v>
      </c>
      <c r="V525" s="240" t="s">
        <v>1385</v>
      </c>
      <c r="W525" s="167" t="s">
        <v>13029</v>
      </c>
      <c r="X525" s="164">
        <v>0</v>
      </c>
      <c r="Y525" s="241">
        <v>0</v>
      </c>
      <c r="Z525" s="241">
        <v>0</v>
      </c>
      <c r="AA525" s="264">
        <f>Y525/AD525</f>
        <v>0</v>
      </c>
      <c r="AB525" s="265">
        <f>Z525/AD525</f>
        <v>0</v>
      </c>
      <c r="AC525" s="255">
        <v>0</v>
      </c>
      <c r="AD525" s="255">
        <v>5548929</v>
      </c>
      <c r="AE525" s="239" t="s">
        <v>7060</v>
      </c>
      <c r="AF525" s="229" t="s">
        <v>13030</v>
      </c>
      <c r="AG525" s="239" t="s">
        <v>7040</v>
      </c>
      <c r="AH525" s="57" t="s">
        <v>7041</v>
      </c>
    </row>
    <row r="526" spans="1:34" ht="15" customHeight="1" x14ac:dyDescent="0.2">
      <c r="A526" s="521">
        <v>115</v>
      </c>
      <c r="B526" s="521">
        <v>115</v>
      </c>
      <c r="C526" s="522" t="s">
        <v>220</v>
      </c>
      <c r="D526" s="521">
        <v>10104</v>
      </c>
      <c r="E526" s="522" t="s">
        <v>221</v>
      </c>
      <c r="F526" s="25">
        <v>2019</v>
      </c>
      <c r="G526" s="232">
        <v>43509.038194444445</v>
      </c>
      <c r="H526" s="233">
        <v>43509.038194444445</v>
      </c>
      <c r="I526" s="417" t="s">
        <v>7042</v>
      </c>
      <c r="J526" s="412" t="s">
        <v>36</v>
      </c>
      <c r="K526" s="412" t="s">
        <v>36</v>
      </c>
      <c r="L526" s="235">
        <f>N526-G526</f>
        <v>6.944444467080757E-4</v>
      </c>
      <c r="M526" s="236">
        <v>1</v>
      </c>
      <c r="N526" s="232">
        <v>43509.038888888892</v>
      </c>
      <c r="O526" s="233">
        <v>43509.038888888892</v>
      </c>
      <c r="P526" s="237" t="s">
        <v>37</v>
      </c>
      <c r="Q526" s="162" t="s">
        <v>213</v>
      </c>
      <c r="R526" s="167" t="s">
        <v>10343</v>
      </c>
      <c r="S526" s="238" t="s">
        <v>40</v>
      </c>
      <c r="T526" s="167" t="s">
        <v>13188</v>
      </c>
      <c r="U526" s="416" t="s">
        <v>40</v>
      </c>
      <c r="V526" s="240" t="s">
        <v>384</v>
      </c>
      <c r="W526" s="167" t="s">
        <v>13189</v>
      </c>
      <c r="X526" s="164">
        <v>0</v>
      </c>
      <c r="Y526" s="241">
        <v>0</v>
      </c>
      <c r="Z526" s="241">
        <v>0</v>
      </c>
      <c r="AA526" s="264">
        <f>Y526/AD526</f>
        <v>0</v>
      </c>
      <c r="AB526" s="265">
        <f>Z526/AD526</f>
        <v>0</v>
      </c>
      <c r="AC526" s="255">
        <v>0</v>
      </c>
      <c r="AD526" s="255">
        <v>5548929</v>
      </c>
      <c r="AE526" s="239" t="s">
        <v>8271</v>
      </c>
      <c r="AF526" s="229" t="s">
        <v>13190</v>
      </c>
      <c r="AG526" s="239" t="s">
        <v>7040</v>
      </c>
      <c r="AH526" s="57" t="s">
        <v>7041</v>
      </c>
    </row>
    <row r="527" spans="1:34" ht="15" customHeight="1" x14ac:dyDescent="0.2">
      <c r="A527" s="521">
        <v>115</v>
      </c>
      <c r="B527" s="521">
        <v>115</v>
      </c>
      <c r="C527" s="522" t="s">
        <v>220</v>
      </c>
      <c r="D527" s="521">
        <v>10104</v>
      </c>
      <c r="E527" s="522" t="s">
        <v>221</v>
      </c>
      <c r="F527" s="25">
        <v>2019</v>
      </c>
      <c r="G527" s="232">
        <v>43509.039583333331</v>
      </c>
      <c r="H527" s="233">
        <v>43509.039583333331</v>
      </c>
      <c r="I527" s="417" t="s">
        <v>7042</v>
      </c>
      <c r="J527" s="412" t="s">
        <v>36</v>
      </c>
      <c r="K527" s="412" t="s">
        <v>36</v>
      </c>
      <c r="L527" s="235">
        <f>N527-G527</f>
        <v>6.944444467080757E-4</v>
      </c>
      <c r="M527" s="236">
        <v>1</v>
      </c>
      <c r="N527" s="232">
        <v>43509.040277777778</v>
      </c>
      <c r="O527" s="233">
        <v>43509.040277777778</v>
      </c>
      <c r="P527" s="237" t="s">
        <v>37</v>
      </c>
      <c r="Q527" s="162" t="s">
        <v>213</v>
      </c>
      <c r="R527" s="167" t="s">
        <v>10343</v>
      </c>
      <c r="S527" s="238" t="s">
        <v>40</v>
      </c>
      <c r="T527" s="167" t="s">
        <v>13188</v>
      </c>
      <c r="U527" s="416" t="s">
        <v>40</v>
      </c>
      <c r="V527" s="240" t="s">
        <v>384</v>
      </c>
      <c r="W527" s="167" t="s">
        <v>13195</v>
      </c>
      <c r="X527" s="164">
        <v>0</v>
      </c>
      <c r="Y527" s="241">
        <v>0</v>
      </c>
      <c r="Z527" s="241">
        <v>0</v>
      </c>
      <c r="AA527" s="264">
        <f>Y527/AD527</f>
        <v>0</v>
      </c>
      <c r="AB527" s="265">
        <f>Z527/AD527</f>
        <v>0</v>
      </c>
      <c r="AC527" s="255">
        <v>0</v>
      </c>
      <c r="AD527" s="255">
        <v>5548929</v>
      </c>
      <c r="AE527" s="239" t="s">
        <v>1270</v>
      </c>
      <c r="AF527" s="229" t="s">
        <v>1270</v>
      </c>
      <c r="AG527" s="239" t="s">
        <v>7040</v>
      </c>
      <c r="AH527" s="57" t="s">
        <v>7041</v>
      </c>
    </row>
    <row r="528" spans="1:34" ht="15" customHeight="1" x14ac:dyDescent="0.2">
      <c r="A528" s="58">
        <v>115</v>
      </c>
      <c r="B528" s="58">
        <v>115</v>
      </c>
      <c r="C528" s="76" t="s">
        <v>1107</v>
      </c>
      <c r="D528" s="23">
        <v>10107</v>
      </c>
      <c r="E528" s="60" t="s">
        <v>1108</v>
      </c>
      <c r="F528" s="25">
        <v>2014</v>
      </c>
      <c r="G528" s="61">
        <v>41868.332638888889</v>
      </c>
      <c r="H528" s="62">
        <v>41868.332638888889</v>
      </c>
      <c r="I528" s="625" t="s">
        <v>36</v>
      </c>
      <c r="J528" s="625" t="s">
        <v>36</v>
      </c>
      <c r="K528" s="625"/>
      <c r="L528" s="64">
        <f>N528-G528</f>
        <v>0.26458333332993789</v>
      </c>
      <c r="M528" s="65">
        <v>381</v>
      </c>
      <c r="N528" s="61">
        <v>41868.597222222219</v>
      </c>
      <c r="O528" s="62">
        <v>41868.597222222219</v>
      </c>
      <c r="P528" s="66" t="s">
        <v>37</v>
      </c>
      <c r="Q528" s="69" t="s">
        <v>62</v>
      </c>
      <c r="R528" s="69" t="s">
        <v>703</v>
      </c>
      <c r="S528" s="87" t="s">
        <v>101</v>
      </c>
      <c r="T528" s="69" t="s">
        <v>2605</v>
      </c>
      <c r="U528" s="77">
        <v>10489</v>
      </c>
      <c r="V528" s="87" t="s">
        <v>1385</v>
      </c>
      <c r="W528" s="69" t="s">
        <v>2606</v>
      </c>
      <c r="X528" s="32">
        <v>0</v>
      </c>
      <c r="Y528" s="32">
        <v>0</v>
      </c>
      <c r="Z528" s="83"/>
      <c r="AA528" s="84"/>
      <c r="AB528" s="85"/>
      <c r="AC528" s="83"/>
    </row>
    <row r="529" spans="1:34" ht="15" customHeight="1" x14ac:dyDescent="0.2">
      <c r="A529" s="58">
        <v>115</v>
      </c>
      <c r="B529" s="58">
        <v>115</v>
      </c>
      <c r="C529" s="76" t="s">
        <v>1107</v>
      </c>
      <c r="D529" s="23">
        <v>10107</v>
      </c>
      <c r="E529" s="60" t="s">
        <v>1108</v>
      </c>
      <c r="F529" s="25">
        <v>2014</v>
      </c>
      <c r="G529" s="61">
        <v>41870.729861111111</v>
      </c>
      <c r="H529" s="62">
        <v>41870.729861111111</v>
      </c>
      <c r="I529" s="625" t="s">
        <v>36</v>
      </c>
      <c r="J529" s="625" t="s">
        <v>36</v>
      </c>
      <c r="K529" s="625"/>
      <c r="L529" s="64">
        <f>N529-G529</f>
        <v>0.1131944444423425</v>
      </c>
      <c r="M529" s="65">
        <v>163</v>
      </c>
      <c r="N529" s="61">
        <v>41870.843055555553</v>
      </c>
      <c r="O529" s="62">
        <v>41870.843055555553</v>
      </c>
      <c r="P529" s="66" t="s">
        <v>37</v>
      </c>
      <c r="Q529" s="69" t="s">
        <v>52</v>
      </c>
      <c r="R529" s="69" t="s">
        <v>114</v>
      </c>
      <c r="S529" s="87" t="s">
        <v>107</v>
      </c>
      <c r="T529" s="69" t="s">
        <v>2611</v>
      </c>
      <c r="U529" s="416" t="s">
        <v>40</v>
      </c>
      <c r="V529" s="87" t="s">
        <v>1385</v>
      </c>
      <c r="W529" s="69" t="s">
        <v>2612</v>
      </c>
      <c r="X529" s="32">
        <v>0</v>
      </c>
      <c r="Y529" s="32">
        <v>0</v>
      </c>
      <c r="Z529" s="83"/>
      <c r="AA529" s="84"/>
      <c r="AB529" s="85"/>
      <c r="AC529" s="83"/>
    </row>
    <row r="530" spans="1:34" ht="15" customHeight="1" x14ac:dyDescent="0.2">
      <c r="A530" s="58">
        <v>115</v>
      </c>
      <c r="B530" s="58">
        <v>115</v>
      </c>
      <c r="C530" s="76" t="s">
        <v>1107</v>
      </c>
      <c r="D530" s="23">
        <v>10107</v>
      </c>
      <c r="E530" s="60" t="s">
        <v>1108</v>
      </c>
      <c r="F530" s="25">
        <v>2014</v>
      </c>
      <c r="G530" s="61">
        <v>41881.093055555553</v>
      </c>
      <c r="H530" s="62">
        <v>41881.093055555553</v>
      </c>
      <c r="I530" s="625" t="s">
        <v>36</v>
      </c>
      <c r="J530" s="625" t="s">
        <v>36</v>
      </c>
      <c r="K530" s="625"/>
      <c r="L530" s="64">
        <f>N530-G530</f>
        <v>6.944444467080757E-4</v>
      </c>
      <c r="M530" s="65">
        <v>1</v>
      </c>
      <c r="N530" s="61">
        <v>41881.09375</v>
      </c>
      <c r="O530" s="62">
        <v>41881.09375</v>
      </c>
      <c r="P530" s="66" t="s">
        <v>37</v>
      </c>
      <c r="Q530" s="69" t="s">
        <v>48</v>
      </c>
      <c r="R530" s="69" t="s">
        <v>49</v>
      </c>
      <c r="S530" s="87" t="s">
        <v>40</v>
      </c>
      <c r="T530" s="69" t="s">
        <v>2655</v>
      </c>
      <c r="U530" s="416" t="s">
        <v>40</v>
      </c>
      <c r="V530" s="87" t="s">
        <v>1385</v>
      </c>
      <c r="W530" s="69" t="s">
        <v>2656</v>
      </c>
      <c r="X530" s="32">
        <v>7391</v>
      </c>
      <c r="Y530" s="32">
        <v>0</v>
      </c>
      <c r="Z530" s="83"/>
      <c r="AA530" s="84"/>
      <c r="AB530" s="85"/>
      <c r="AC530" s="83"/>
    </row>
    <row r="531" spans="1:34" ht="15" customHeight="1" x14ac:dyDescent="0.2">
      <c r="A531" s="105">
        <v>115</v>
      </c>
      <c r="B531" s="105">
        <v>115</v>
      </c>
      <c r="C531" s="76" t="s">
        <v>1107</v>
      </c>
      <c r="D531" s="23">
        <v>10107</v>
      </c>
      <c r="E531" s="60" t="s">
        <v>1108</v>
      </c>
      <c r="F531" s="25">
        <v>2014</v>
      </c>
      <c r="G531" s="106">
        <v>41992.438194444447</v>
      </c>
      <c r="H531" s="63">
        <v>41992.438194444447</v>
      </c>
      <c r="I531" s="625" t="s">
        <v>36</v>
      </c>
      <c r="J531" s="625" t="s">
        <v>36</v>
      </c>
      <c r="K531" s="625"/>
      <c r="L531" s="64">
        <f>N531-G531</f>
        <v>6.9444443943211809E-4</v>
      </c>
      <c r="M531" s="65">
        <v>1</v>
      </c>
      <c r="N531" s="106">
        <v>41992.438888888886</v>
      </c>
      <c r="O531" s="63">
        <v>41992.438888888886</v>
      </c>
      <c r="P531" s="66" t="s">
        <v>37</v>
      </c>
      <c r="Q531" s="99" t="s">
        <v>48</v>
      </c>
      <c r="R531" s="99" t="s">
        <v>49</v>
      </c>
      <c r="S531" s="78" t="s">
        <v>40</v>
      </c>
      <c r="T531" s="69" t="s">
        <v>3230</v>
      </c>
      <c r="U531" s="416" t="s">
        <v>40</v>
      </c>
      <c r="V531" s="87" t="s">
        <v>1385</v>
      </c>
      <c r="W531" s="69" t="s">
        <v>3231</v>
      </c>
      <c r="X531" s="32">
        <v>6537</v>
      </c>
      <c r="Y531" s="32">
        <v>0</v>
      </c>
      <c r="Z531" s="83"/>
      <c r="AA531" s="84"/>
      <c r="AB531" s="85"/>
      <c r="AC531" s="83"/>
    </row>
    <row r="532" spans="1:34" ht="15" customHeight="1" x14ac:dyDescent="0.2">
      <c r="A532" s="257">
        <v>115</v>
      </c>
      <c r="B532" s="257">
        <v>115</v>
      </c>
      <c r="C532" s="258" t="s">
        <v>1107</v>
      </c>
      <c r="D532" s="257">
        <v>10107</v>
      </c>
      <c r="E532" s="258" t="s">
        <v>1108</v>
      </c>
      <c r="F532" s="25">
        <v>2017</v>
      </c>
      <c r="G532" s="232">
        <v>42870.473611111112</v>
      </c>
      <c r="H532" s="233">
        <v>42870.473611111112</v>
      </c>
      <c r="I532" s="412" t="s">
        <v>36</v>
      </c>
      <c r="J532" s="412" t="s">
        <v>36</v>
      </c>
      <c r="K532" s="412"/>
      <c r="L532" s="235">
        <f>N532-G532</f>
        <v>8.3333333328482695E-2</v>
      </c>
      <c r="M532" s="236">
        <v>120</v>
      </c>
      <c r="N532" s="232">
        <v>42870.556944444441</v>
      </c>
      <c r="O532" s="233">
        <v>42870.556944444441</v>
      </c>
      <c r="P532" s="237" t="s">
        <v>37</v>
      </c>
      <c r="Q532" s="35" t="s">
        <v>38</v>
      </c>
      <c r="R532" s="35" t="s">
        <v>413</v>
      </c>
      <c r="S532" s="35" t="s">
        <v>40</v>
      </c>
      <c r="T532" s="52" t="s">
        <v>8570</v>
      </c>
      <c r="U532" s="332" t="s">
        <v>40</v>
      </c>
      <c r="V532" s="240" t="s">
        <v>1385</v>
      </c>
      <c r="W532" s="44" t="s">
        <v>8571</v>
      </c>
      <c r="X532" s="255">
        <v>7349</v>
      </c>
      <c r="Y532" s="241">
        <v>0</v>
      </c>
      <c r="Z532" s="241">
        <v>0</v>
      </c>
      <c r="AA532" s="168"/>
      <c r="AB532" s="168"/>
      <c r="AC532" s="168"/>
      <c r="AD532" s="304">
        <v>5517212</v>
      </c>
      <c r="AE532" s="305" t="s">
        <v>173</v>
      </c>
      <c r="AF532" s="305" t="s">
        <v>8572</v>
      </c>
      <c r="AG532" s="35" t="s">
        <v>7040</v>
      </c>
      <c r="AH532" s="44" t="s">
        <v>7041</v>
      </c>
    </row>
    <row r="533" spans="1:34" ht="15" customHeight="1" x14ac:dyDescent="0.2">
      <c r="A533" s="257">
        <v>115</v>
      </c>
      <c r="B533" s="257">
        <v>115</v>
      </c>
      <c r="C533" s="258" t="s">
        <v>1107</v>
      </c>
      <c r="D533" s="257">
        <v>10107</v>
      </c>
      <c r="E533" s="258" t="s">
        <v>1108</v>
      </c>
      <c r="F533" s="25">
        <v>2017</v>
      </c>
      <c r="G533" s="232">
        <v>43002.368750000001</v>
      </c>
      <c r="H533" s="233">
        <v>43002.368750000001</v>
      </c>
      <c r="I533" s="412" t="s">
        <v>36</v>
      </c>
      <c r="J533" s="412" t="s">
        <v>36</v>
      </c>
      <c r="K533" s="412"/>
      <c r="L533" s="235">
        <f>N533-G533</f>
        <v>6.9444443943211809E-4</v>
      </c>
      <c r="M533" s="236">
        <v>1</v>
      </c>
      <c r="N533" s="232">
        <v>43002.369444444441</v>
      </c>
      <c r="O533" s="233">
        <v>43002.369444444441</v>
      </c>
      <c r="P533" s="237" t="s">
        <v>37</v>
      </c>
      <c r="Q533" s="35" t="s">
        <v>48</v>
      </c>
      <c r="R533" s="35" t="s">
        <v>49</v>
      </c>
      <c r="S533" s="35" t="s">
        <v>40</v>
      </c>
      <c r="T533" s="269" t="s">
        <v>9582</v>
      </c>
      <c r="U533" s="332" t="s">
        <v>40</v>
      </c>
      <c r="V533" s="240" t="s">
        <v>1385</v>
      </c>
      <c r="W533" s="269" t="s">
        <v>9583</v>
      </c>
      <c r="X533" s="241">
        <v>7356</v>
      </c>
      <c r="Y533" s="241">
        <v>0</v>
      </c>
      <c r="Z533" s="241">
        <v>0</v>
      </c>
      <c r="AA533" s="266"/>
      <c r="AB533" s="266"/>
      <c r="AC533" s="266"/>
      <c r="AD533" s="304">
        <v>5517212</v>
      </c>
      <c r="AE533" s="333" t="s">
        <v>7063</v>
      </c>
      <c r="AF533" s="383" t="s">
        <v>9584</v>
      </c>
      <c r="AG533" s="167" t="s">
        <v>7040</v>
      </c>
      <c r="AH533" s="29" t="s">
        <v>7041</v>
      </c>
    </row>
    <row r="534" spans="1:34" ht="15" customHeight="1" x14ac:dyDescent="0.2">
      <c r="A534" s="257">
        <v>115</v>
      </c>
      <c r="B534" s="257">
        <v>115</v>
      </c>
      <c r="C534" s="258" t="s">
        <v>1107</v>
      </c>
      <c r="D534" s="257">
        <v>10107</v>
      </c>
      <c r="E534" s="258" t="s">
        <v>1108</v>
      </c>
      <c r="F534" s="25">
        <v>2018</v>
      </c>
      <c r="G534" s="232">
        <v>43171.936805555553</v>
      </c>
      <c r="H534" s="233">
        <v>43171.936805555553</v>
      </c>
      <c r="I534" s="412" t="s">
        <v>36</v>
      </c>
      <c r="J534" s="412" t="s">
        <v>36</v>
      </c>
      <c r="K534" s="412" t="s">
        <v>36</v>
      </c>
      <c r="L534" s="235">
        <f>N534-G534</f>
        <v>1.0951388888934162</v>
      </c>
      <c r="M534" s="236">
        <v>1577</v>
      </c>
      <c r="N534" s="232">
        <v>43173.031944444447</v>
      </c>
      <c r="O534" s="233">
        <v>43173.031944444447</v>
      </c>
      <c r="P534" s="237" t="s">
        <v>37</v>
      </c>
      <c r="Q534" s="359" t="s">
        <v>1285</v>
      </c>
      <c r="R534" s="35" t="s">
        <v>10192</v>
      </c>
      <c r="S534" s="163" t="s">
        <v>68</v>
      </c>
      <c r="T534" s="167" t="s">
        <v>10677</v>
      </c>
      <c r="U534" s="282" t="s">
        <v>40</v>
      </c>
      <c r="V534" s="240" t="s">
        <v>1385</v>
      </c>
      <c r="W534" s="167" t="s">
        <v>10678</v>
      </c>
      <c r="X534" s="255">
        <v>0</v>
      </c>
      <c r="Y534" s="241">
        <v>0</v>
      </c>
      <c r="Z534" s="241">
        <v>0</v>
      </c>
      <c r="AA534" s="266"/>
      <c r="AB534" s="266"/>
      <c r="AC534" s="266"/>
      <c r="AD534" s="241">
        <v>5517212</v>
      </c>
      <c r="AE534" s="461" t="s">
        <v>1270</v>
      </c>
      <c r="AF534" s="462" t="s">
        <v>1270</v>
      </c>
      <c r="AG534" s="277" t="s">
        <v>7066</v>
      </c>
      <c r="AH534" s="277" t="s">
        <v>7067</v>
      </c>
    </row>
    <row r="535" spans="1:34" s="41" customFormat="1" ht="15" customHeight="1" x14ac:dyDescent="0.2">
      <c r="A535" s="257">
        <v>115</v>
      </c>
      <c r="B535" s="257">
        <v>115</v>
      </c>
      <c r="C535" s="258" t="s">
        <v>1107</v>
      </c>
      <c r="D535" s="257">
        <v>10107</v>
      </c>
      <c r="E535" s="258" t="s">
        <v>1108</v>
      </c>
      <c r="F535" s="25">
        <v>2018</v>
      </c>
      <c r="G535" s="284">
        <v>43234.417361111111</v>
      </c>
      <c r="H535" s="233">
        <v>43234.417361111111</v>
      </c>
      <c r="I535" s="412" t="s">
        <v>36</v>
      </c>
      <c r="J535" s="412" t="s">
        <v>36</v>
      </c>
      <c r="K535" s="412" t="s">
        <v>36</v>
      </c>
      <c r="L535" s="235">
        <f>N535-G535</f>
        <v>6.944444467080757E-4</v>
      </c>
      <c r="M535" s="236">
        <v>1</v>
      </c>
      <c r="N535" s="284">
        <v>43234.418055555558</v>
      </c>
      <c r="O535" s="233">
        <v>43234.418055555558</v>
      </c>
      <c r="P535" s="237" t="s">
        <v>37</v>
      </c>
      <c r="Q535" s="359" t="s">
        <v>48</v>
      </c>
      <c r="R535" s="35" t="s">
        <v>10200</v>
      </c>
      <c r="S535" s="277" t="s">
        <v>40</v>
      </c>
      <c r="T535" s="167" t="s">
        <v>11108</v>
      </c>
      <c r="U535" s="282" t="s">
        <v>40</v>
      </c>
      <c r="V535" s="240" t="s">
        <v>1385</v>
      </c>
      <c r="W535" s="167" t="s">
        <v>11109</v>
      </c>
      <c r="X535" s="255">
        <v>7352</v>
      </c>
      <c r="Y535" s="241">
        <v>0</v>
      </c>
      <c r="Z535" s="241">
        <v>0</v>
      </c>
      <c r="AA535" s="277"/>
      <c r="AB535" s="277"/>
      <c r="AC535" s="277"/>
      <c r="AD535" s="241">
        <v>5517212</v>
      </c>
      <c r="AE535" s="461" t="s">
        <v>7063</v>
      </c>
      <c r="AF535" s="462" t="s">
        <v>11110</v>
      </c>
      <c r="AG535" s="277" t="s">
        <v>7040</v>
      </c>
      <c r="AH535" s="277" t="s">
        <v>7041</v>
      </c>
    </row>
    <row r="536" spans="1:34" s="41" customFormat="1" ht="15" customHeight="1" x14ac:dyDescent="0.2">
      <c r="A536" s="257">
        <v>115</v>
      </c>
      <c r="B536" s="257">
        <v>115</v>
      </c>
      <c r="C536" s="258" t="s">
        <v>1107</v>
      </c>
      <c r="D536" s="257">
        <v>10107</v>
      </c>
      <c r="E536" s="258" t="s">
        <v>1108</v>
      </c>
      <c r="F536" s="25">
        <v>2018</v>
      </c>
      <c r="G536" s="284">
        <v>43398.22152777778</v>
      </c>
      <c r="H536" s="234">
        <v>43398.22152777778</v>
      </c>
      <c r="I536" s="412" t="s">
        <v>36</v>
      </c>
      <c r="J536" s="412" t="s">
        <v>36</v>
      </c>
      <c r="K536" s="412" t="s">
        <v>36</v>
      </c>
      <c r="L536" s="235">
        <f>N536-G536</f>
        <v>6.9444443943211809E-4</v>
      </c>
      <c r="M536" s="236">
        <v>1</v>
      </c>
      <c r="N536" s="284">
        <v>43398.222222222219</v>
      </c>
      <c r="O536" s="234">
        <v>43398.222222222219</v>
      </c>
      <c r="P536" s="237" t="s">
        <v>37</v>
      </c>
      <c r="Q536" s="162" t="s">
        <v>1246</v>
      </c>
      <c r="R536" s="167" t="s">
        <v>10509</v>
      </c>
      <c r="S536" s="163" t="s">
        <v>40</v>
      </c>
      <c r="T536" s="167" t="s">
        <v>12202</v>
      </c>
      <c r="U536" s="77">
        <v>115096174</v>
      </c>
      <c r="V536" s="240" t="s">
        <v>1385</v>
      </c>
      <c r="W536" s="167" t="s">
        <v>12203</v>
      </c>
      <c r="X536" s="255">
        <v>7358</v>
      </c>
      <c r="Y536" s="241">
        <v>0</v>
      </c>
      <c r="Z536" s="241">
        <v>0</v>
      </c>
      <c r="AA536" s="266"/>
      <c r="AB536" s="266"/>
      <c r="AC536" s="266"/>
      <c r="AD536" s="241">
        <v>5517212</v>
      </c>
      <c r="AE536" s="461" t="s">
        <v>7060</v>
      </c>
      <c r="AF536" s="468" t="s">
        <v>12204</v>
      </c>
      <c r="AG536" s="163" t="s">
        <v>7040</v>
      </c>
      <c r="AH536" s="277" t="s">
        <v>7041</v>
      </c>
    </row>
    <row r="537" spans="1:34" s="41" customFormat="1" ht="15" customHeight="1" x14ac:dyDescent="0.2">
      <c r="A537" s="257">
        <v>115</v>
      </c>
      <c r="B537" s="257">
        <v>115</v>
      </c>
      <c r="C537" s="258" t="s">
        <v>1107</v>
      </c>
      <c r="D537" s="257">
        <v>10107</v>
      </c>
      <c r="E537" s="258" t="s">
        <v>1108</v>
      </c>
      <c r="F537" s="25">
        <v>2018</v>
      </c>
      <c r="G537" s="284">
        <v>43398.23541666667</v>
      </c>
      <c r="H537" s="234">
        <v>43398.23541666667</v>
      </c>
      <c r="I537" s="412" t="s">
        <v>36</v>
      </c>
      <c r="J537" s="412" t="s">
        <v>36</v>
      </c>
      <c r="K537" s="412" t="s">
        <v>36</v>
      </c>
      <c r="L537" s="235">
        <f>N537-G537</f>
        <v>6.9444443943211809E-4</v>
      </c>
      <c r="M537" s="236">
        <v>1</v>
      </c>
      <c r="N537" s="284">
        <v>43398.236111111109</v>
      </c>
      <c r="O537" s="234">
        <v>43398.236111111109</v>
      </c>
      <c r="P537" s="237" t="s">
        <v>37</v>
      </c>
      <c r="Q537" s="162" t="s">
        <v>1246</v>
      </c>
      <c r="R537" s="167" t="s">
        <v>10509</v>
      </c>
      <c r="S537" s="163" t="s">
        <v>40</v>
      </c>
      <c r="T537" s="167" t="s">
        <v>12202</v>
      </c>
      <c r="U537" s="77">
        <v>115096174</v>
      </c>
      <c r="V537" s="240" t="s">
        <v>1385</v>
      </c>
      <c r="W537" s="167" t="s">
        <v>12205</v>
      </c>
      <c r="X537" s="255">
        <v>7358</v>
      </c>
      <c r="Y537" s="241">
        <v>0</v>
      </c>
      <c r="Z537" s="241">
        <v>0</v>
      </c>
      <c r="AA537" s="266"/>
      <c r="AB537" s="266"/>
      <c r="AC537" s="266"/>
      <c r="AD537" s="241">
        <v>5517212</v>
      </c>
      <c r="AE537" s="461" t="s">
        <v>7063</v>
      </c>
      <c r="AF537" s="468" t="s">
        <v>12204</v>
      </c>
      <c r="AG537" s="163" t="s">
        <v>7040</v>
      </c>
      <c r="AH537" s="277" t="s">
        <v>7041</v>
      </c>
    </row>
    <row r="538" spans="1:34" s="41" customFormat="1" ht="15" customHeight="1" x14ac:dyDescent="0.2">
      <c r="A538" s="257">
        <v>115</v>
      </c>
      <c r="B538" s="257">
        <v>115</v>
      </c>
      <c r="C538" s="258" t="s">
        <v>1107</v>
      </c>
      <c r="D538" s="257">
        <v>10107</v>
      </c>
      <c r="E538" s="258" t="s">
        <v>1108</v>
      </c>
      <c r="F538" s="25">
        <v>2018</v>
      </c>
      <c r="G538" s="284">
        <v>43398.243055555555</v>
      </c>
      <c r="H538" s="234">
        <v>43398.243055555555</v>
      </c>
      <c r="I538" s="412" t="s">
        <v>36</v>
      </c>
      <c r="J538" s="412" t="s">
        <v>36</v>
      </c>
      <c r="K538" s="412" t="s">
        <v>36</v>
      </c>
      <c r="L538" s="235">
        <f>N538-G538</f>
        <v>6.944444467080757E-4</v>
      </c>
      <c r="M538" s="236">
        <v>1</v>
      </c>
      <c r="N538" s="284">
        <v>43398.243750000001</v>
      </c>
      <c r="O538" s="234">
        <v>43398.243750000001</v>
      </c>
      <c r="P538" s="237" t="s">
        <v>37</v>
      </c>
      <c r="Q538" s="162" t="s">
        <v>1246</v>
      </c>
      <c r="R538" s="167" t="s">
        <v>10509</v>
      </c>
      <c r="S538" s="163" t="s">
        <v>40</v>
      </c>
      <c r="T538" s="167" t="s">
        <v>12202</v>
      </c>
      <c r="U538" s="77">
        <v>115096174</v>
      </c>
      <c r="V538" s="240" t="s">
        <v>1385</v>
      </c>
      <c r="W538" s="167" t="s">
        <v>12206</v>
      </c>
      <c r="X538" s="255">
        <v>7358</v>
      </c>
      <c r="Y538" s="241">
        <v>0</v>
      </c>
      <c r="Z538" s="241">
        <v>0</v>
      </c>
      <c r="AA538" s="266"/>
      <c r="AB538" s="266"/>
      <c r="AC538" s="266"/>
      <c r="AD538" s="241">
        <v>5517212</v>
      </c>
      <c r="AE538" s="461" t="s">
        <v>7060</v>
      </c>
      <c r="AF538" s="468" t="s">
        <v>12204</v>
      </c>
      <c r="AG538" s="163" t="s">
        <v>7040</v>
      </c>
      <c r="AH538" s="277" t="s">
        <v>7041</v>
      </c>
    </row>
    <row r="539" spans="1:34" s="41" customFormat="1" ht="15" customHeight="1" x14ac:dyDescent="0.2">
      <c r="A539" s="257">
        <v>115</v>
      </c>
      <c r="B539" s="257">
        <v>115</v>
      </c>
      <c r="C539" s="258" t="s">
        <v>1107</v>
      </c>
      <c r="D539" s="257">
        <v>10107</v>
      </c>
      <c r="E539" s="258" t="s">
        <v>1108</v>
      </c>
      <c r="F539" s="25">
        <v>2018</v>
      </c>
      <c r="G539" s="284">
        <v>43398.256249999999</v>
      </c>
      <c r="H539" s="234">
        <v>43398.256249999999</v>
      </c>
      <c r="I539" s="412" t="s">
        <v>36</v>
      </c>
      <c r="J539" s="412" t="s">
        <v>36</v>
      </c>
      <c r="K539" s="417" t="s">
        <v>7042</v>
      </c>
      <c r="L539" s="235">
        <f>N539-G539</f>
        <v>0.34513888889341615</v>
      </c>
      <c r="M539" s="236">
        <v>497</v>
      </c>
      <c r="N539" s="284">
        <v>43398.601388888892</v>
      </c>
      <c r="O539" s="234">
        <v>43398.601388888892</v>
      </c>
      <c r="P539" s="237" t="s">
        <v>37</v>
      </c>
      <c r="Q539" s="162" t="s">
        <v>1246</v>
      </c>
      <c r="R539" s="167" t="s">
        <v>10509</v>
      </c>
      <c r="S539" s="163" t="s">
        <v>40</v>
      </c>
      <c r="T539" s="167" t="s">
        <v>12207</v>
      </c>
      <c r="U539" s="77">
        <v>115096174</v>
      </c>
      <c r="V539" s="240" t="s">
        <v>1385</v>
      </c>
      <c r="W539" s="167" t="s">
        <v>12208</v>
      </c>
      <c r="X539" s="255">
        <v>7358</v>
      </c>
      <c r="Y539" s="241">
        <v>0</v>
      </c>
      <c r="Z539" s="241">
        <v>0</v>
      </c>
      <c r="AA539" s="266"/>
      <c r="AB539" s="266"/>
      <c r="AC539" s="266"/>
      <c r="AD539" s="241">
        <v>5517212</v>
      </c>
      <c r="AE539" s="461" t="s">
        <v>7060</v>
      </c>
      <c r="AF539" s="468" t="s">
        <v>12204</v>
      </c>
      <c r="AG539" s="163" t="s">
        <v>7040</v>
      </c>
      <c r="AH539" s="277" t="s">
        <v>7041</v>
      </c>
    </row>
    <row r="540" spans="1:34" s="41" customFormat="1" ht="15" customHeight="1" x14ac:dyDescent="0.2">
      <c r="A540" s="257">
        <v>115</v>
      </c>
      <c r="B540" s="257">
        <v>115</v>
      </c>
      <c r="C540" s="258" t="s">
        <v>1107</v>
      </c>
      <c r="D540" s="257">
        <v>10107</v>
      </c>
      <c r="E540" s="258" t="s">
        <v>1108</v>
      </c>
      <c r="F540" s="25">
        <v>2018</v>
      </c>
      <c r="G540" s="284">
        <v>43433.273611111108</v>
      </c>
      <c r="H540" s="234">
        <v>43433.273611111108</v>
      </c>
      <c r="I540" s="417" t="s">
        <v>7042</v>
      </c>
      <c r="J540" s="412" t="s">
        <v>36</v>
      </c>
      <c r="K540" s="412" t="s">
        <v>36</v>
      </c>
      <c r="L540" s="235">
        <f>N540-G540</f>
        <v>6.944444467080757E-4</v>
      </c>
      <c r="M540" s="236">
        <v>1</v>
      </c>
      <c r="N540" s="284">
        <v>43433.274305555555</v>
      </c>
      <c r="O540" s="234">
        <v>43433.274305555555</v>
      </c>
      <c r="P540" s="237" t="s">
        <v>37</v>
      </c>
      <c r="Q540" s="162" t="s">
        <v>48</v>
      </c>
      <c r="R540" s="167" t="s">
        <v>10200</v>
      </c>
      <c r="S540" s="163" t="s">
        <v>40</v>
      </c>
      <c r="T540" s="167" t="s">
        <v>12457</v>
      </c>
      <c r="U540" s="416" t="s">
        <v>40</v>
      </c>
      <c r="V540" s="240" t="s">
        <v>1385</v>
      </c>
      <c r="W540" s="167" t="s">
        <v>12458</v>
      </c>
      <c r="X540" s="255">
        <v>6837</v>
      </c>
      <c r="Y540" s="241">
        <v>0</v>
      </c>
      <c r="Z540" s="241">
        <v>0</v>
      </c>
      <c r="AA540" s="266"/>
      <c r="AB540" s="266"/>
      <c r="AC540" s="266"/>
      <c r="AD540" s="241">
        <v>5517212</v>
      </c>
      <c r="AE540" s="461" t="s">
        <v>7060</v>
      </c>
      <c r="AF540" s="468" t="s">
        <v>8572</v>
      </c>
      <c r="AG540" s="163" t="s">
        <v>7040</v>
      </c>
      <c r="AH540" s="57" t="s">
        <v>7041</v>
      </c>
    </row>
    <row r="541" spans="1:34" ht="15" customHeight="1" x14ac:dyDescent="0.2">
      <c r="A541" s="521">
        <v>115</v>
      </c>
      <c r="B541" s="521">
        <v>115</v>
      </c>
      <c r="C541" s="522" t="s">
        <v>1107</v>
      </c>
      <c r="D541" s="521">
        <v>10107</v>
      </c>
      <c r="E541" s="522" t="s">
        <v>1108</v>
      </c>
      <c r="F541" s="25">
        <v>2019</v>
      </c>
      <c r="G541" s="573">
        <v>43615.911111111112</v>
      </c>
      <c r="H541" s="574">
        <v>43615.911111111112</v>
      </c>
      <c r="I541" s="572" t="s">
        <v>36</v>
      </c>
      <c r="J541" s="572" t="s">
        <v>36</v>
      </c>
      <c r="K541" s="572" t="s">
        <v>36</v>
      </c>
      <c r="L541" s="235">
        <f>N541-G541</f>
        <v>6.944444467080757E-4</v>
      </c>
      <c r="M541" s="236">
        <v>1</v>
      </c>
      <c r="N541" s="573">
        <v>43615.911805555559</v>
      </c>
      <c r="O541" s="574">
        <v>43615.911805555559</v>
      </c>
      <c r="P541" s="237" t="s">
        <v>37</v>
      </c>
      <c r="Q541" s="359" t="s">
        <v>1246</v>
      </c>
      <c r="R541" s="35" t="s">
        <v>10509</v>
      </c>
      <c r="S541" s="277" t="s">
        <v>40</v>
      </c>
      <c r="T541" s="167" t="s">
        <v>14244</v>
      </c>
      <c r="U541" s="192" t="s">
        <v>40</v>
      </c>
      <c r="V541" s="49" t="s">
        <v>1385</v>
      </c>
      <c r="W541" s="167" t="s">
        <v>14245</v>
      </c>
      <c r="X541" s="536">
        <v>7354</v>
      </c>
      <c r="Y541" s="255">
        <v>0</v>
      </c>
      <c r="Z541" s="255">
        <v>0</v>
      </c>
      <c r="AA541" s="264">
        <f>Y541/AD541</f>
        <v>0</v>
      </c>
      <c r="AB541" s="265">
        <f>Z541/AD541</f>
        <v>0</v>
      </c>
      <c r="AC541" s="255">
        <v>0</v>
      </c>
      <c r="AD541" s="255">
        <v>5548929</v>
      </c>
      <c r="AE541" s="240" t="s">
        <v>7102</v>
      </c>
      <c r="AF541" s="527" t="s">
        <v>12408</v>
      </c>
      <c r="AG541" s="49" t="s">
        <v>7040</v>
      </c>
      <c r="AH541" s="525" t="s">
        <v>7041</v>
      </c>
    </row>
    <row r="542" spans="1:34" s="41" customFormat="1" ht="15" customHeight="1" x14ac:dyDescent="0.2">
      <c r="A542" s="58">
        <v>115</v>
      </c>
      <c r="B542" s="58">
        <v>115</v>
      </c>
      <c r="C542" s="76" t="s">
        <v>848</v>
      </c>
      <c r="D542" s="23">
        <v>10108</v>
      </c>
      <c r="E542" s="60" t="s">
        <v>849</v>
      </c>
      <c r="F542" s="25">
        <v>2014</v>
      </c>
      <c r="G542" s="61">
        <v>41714.327777777777</v>
      </c>
      <c r="H542" s="62">
        <v>41714.327777777777</v>
      </c>
      <c r="I542" s="625" t="s">
        <v>36</v>
      </c>
      <c r="J542" s="625" t="s">
        <v>36</v>
      </c>
      <c r="K542" s="625"/>
      <c r="L542" s="64">
        <f>N542-G542</f>
        <v>6.944444467080757E-4</v>
      </c>
      <c r="M542" s="65">
        <v>1</v>
      </c>
      <c r="N542" s="61">
        <v>41714.328472222223</v>
      </c>
      <c r="O542" s="62">
        <v>41714.328472222223</v>
      </c>
      <c r="P542" s="66" t="s">
        <v>37</v>
      </c>
      <c r="Q542" s="69" t="s">
        <v>48</v>
      </c>
      <c r="R542" s="69" t="s">
        <v>49</v>
      </c>
      <c r="S542" s="87" t="s">
        <v>40</v>
      </c>
      <c r="T542" s="69" t="s">
        <v>1988</v>
      </c>
      <c r="U542" s="192" t="s">
        <v>40</v>
      </c>
      <c r="V542" s="78" t="s">
        <v>1385</v>
      </c>
      <c r="W542" s="69" t="s">
        <v>1989</v>
      </c>
      <c r="X542" s="32">
        <v>15813</v>
      </c>
      <c r="Y542" s="32">
        <v>0</v>
      </c>
      <c r="Z542" s="83"/>
      <c r="AA542" s="84"/>
      <c r="AB542" s="85"/>
      <c r="AC542" s="83"/>
      <c r="AD542" s="28"/>
      <c r="AE542" s="28"/>
      <c r="AF542" s="28"/>
      <c r="AG542" s="28"/>
      <c r="AH542" s="28"/>
    </row>
    <row r="543" spans="1:34" ht="15" customHeight="1" x14ac:dyDescent="0.2">
      <c r="A543" s="58">
        <v>115</v>
      </c>
      <c r="B543" s="58">
        <v>115</v>
      </c>
      <c r="C543" s="76" t="s">
        <v>848</v>
      </c>
      <c r="D543" s="23">
        <v>10108</v>
      </c>
      <c r="E543" s="60" t="s">
        <v>849</v>
      </c>
      <c r="F543" s="25">
        <v>2014</v>
      </c>
      <c r="G543" s="61">
        <v>41817.960416666669</v>
      </c>
      <c r="H543" s="62">
        <v>41817.960416666669</v>
      </c>
      <c r="I543" s="625" t="s">
        <v>36</v>
      </c>
      <c r="J543" s="625" t="s">
        <v>36</v>
      </c>
      <c r="K543" s="625"/>
      <c r="L543" s="64">
        <f>N543-G543</f>
        <v>6.9444443943211809E-4</v>
      </c>
      <c r="M543" s="65">
        <v>1</v>
      </c>
      <c r="N543" s="61">
        <v>41817.961111111108</v>
      </c>
      <c r="O543" s="62">
        <v>41817.961111111108</v>
      </c>
      <c r="P543" s="66" t="s">
        <v>37</v>
      </c>
      <c r="Q543" s="69" t="s">
        <v>38</v>
      </c>
      <c r="R543" s="69" t="s">
        <v>413</v>
      </c>
      <c r="S543" s="87" t="s">
        <v>40</v>
      </c>
      <c r="T543" s="69" t="s">
        <v>2423</v>
      </c>
      <c r="U543" s="192" t="s">
        <v>40</v>
      </c>
      <c r="V543" s="87" t="s">
        <v>1385</v>
      </c>
      <c r="W543" s="69" t="s">
        <v>2424</v>
      </c>
      <c r="X543" s="32">
        <v>15813</v>
      </c>
      <c r="Y543" s="32">
        <v>0</v>
      </c>
      <c r="Z543" s="83"/>
      <c r="AA543" s="84"/>
      <c r="AB543" s="85"/>
      <c r="AC543" s="83"/>
    </row>
    <row r="544" spans="1:34" s="41" customFormat="1" ht="15" customHeight="1" x14ac:dyDescent="0.2">
      <c r="A544" s="58">
        <v>115</v>
      </c>
      <c r="B544" s="58">
        <v>115</v>
      </c>
      <c r="C544" s="76" t="s">
        <v>848</v>
      </c>
      <c r="D544" s="23">
        <v>10108</v>
      </c>
      <c r="E544" s="60" t="s">
        <v>849</v>
      </c>
      <c r="F544" s="25">
        <v>2014</v>
      </c>
      <c r="G544" s="61">
        <v>41818.1875</v>
      </c>
      <c r="H544" s="62">
        <v>41818.1875</v>
      </c>
      <c r="I544" s="625" t="s">
        <v>36</v>
      </c>
      <c r="J544" s="625" t="s">
        <v>36</v>
      </c>
      <c r="K544" s="625"/>
      <c r="L544" s="64">
        <f>N544-G544</f>
        <v>6.944444467080757E-4</v>
      </c>
      <c r="M544" s="65">
        <v>1</v>
      </c>
      <c r="N544" s="61">
        <v>41818.188194444447</v>
      </c>
      <c r="O544" s="62">
        <v>41818.188194444447</v>
      </c>
      <c r="P544" s="66" t="s">
        <v>37</v>
      </c>
      <c r="Q544" s="69" t="s">
        <v>38</v>
      </c>
      <c r="R544" s="69" t="s">
        <v>413</v>
      </c>
      <c r="S544" s="87" t="s">
        <v>40</v>
      </c>
      <c r="T544" s="69" t="s">
        <v>2425</v>
      </c>
      <c r="U544" s="192" t="s">
        <v>40</v>
      </c>
      <c r="V544" s="87" t="s">
        <v>1385</v>
      </c>
      <c r="W544" s="69" t="s">
        <v>2426</v>
      </c>
      <c r="X544" s="32">
        <v>15813</v>
      </c>
      <c r="Y544" s="32">
        <v>0</v>
      </c>
      <c r="Z544" s="83"/>
      <c r="AA544" s="84"/>
      <c r="AB544" s="85"/>
      <c r="AC544" s="83"/>
      <c r="AD544" s="28"/>
      <c r="AE544" s="28"/>
      <c r="AF544" s="28"/>
      <c r="AG544" s="28"/>
      <c r="AH544" s="28"/>
    </row>
    <row r="545" spans="1:34" s="41" customFormat="1" ht="15" customHeight="1" x14ac:dyDescent="0.2">
      <c r="A545" s="58">
        <v>115</v>
      </c>
      <c r="B545" s="58">
        <v>115</v>
      </c>
      <c r="C545" s="76" t="s">
        <v>848</v>
      </c>
      <c r="D545" s="23">
        <v>10108</v>
      </c>
      <c r="E545" s="60" t="s">
        <v>849</v>
      </c>
      <c r="F545" s="25">
        <v>2014</v>
      </c>
      <c r="G545" s="61">
        <v>41819.209027777775</v>
      </c>
      <c r="H545" s="62">
        <v>41819.209027777775</v>
      </c>
      <c r="I545" s="625" t="s">
        <v>36</v>
      </c>
      <c r="J545" s="625" t="s">
        <v>36</v>
      </c>
      <c r="K545" s="625"/>
      <c r="L545" s="64">
        <f>N545-G545</f>
        <v>6.944444467080757E-4</v>
      </c>
      <c r="M545" s="65">
        <v>1</v>
      </c>
      <c r="N545" s="61">
        <v>41819.209722222222</v>
      </c>
      <c r="O545" s="62">
        <v>41819.209722222222</v>
      </c>
      <c r="P545" s="66" t="s">
        <v>37</v>
      </c>
      <c r="Q545" s="69" t="s">
        <v>38</v>
      </c>
      <c r="R545" s="69" t="s">
        <v>413</v>
      </c>
      <c r="S545" s="87" t="s">
        <v>40</v>
      </c>
      <c r="T545" s="69" t="s">
        <v>2430</v>
      </c>
      <c r="U545" s="192" t="s">
        <v>40</v>
      </c>
      <c r="V545" s="87" t="s">
        <v>1385</v>
      </c>
      <c r="W545" s="69" t="s">
        <v>2431</v>
      </c>
      <c r="X545" s="32">
        <v>15813</v>
      </c>
      <c r="Y545" s="32">
        <v>0</v>
      </c>
      <c r="Z545" s="83"/>
      <c r="AA545" s="84"/>
      <c r="AB545" s="85"/>
      <c r="AC545" s="83"/>
      <c r="AD545" s="28"/>
      <c r="AE545" s="28"/>
      <c r="AF545" s="28"/>
      <c r="AG545" s="28"/>
      <c r="AH545" s="28"/>
    </row>
    <row r="546" spans="1:34" ht="15" customHeight="1" x14ac:dyDescent="0.2">
      <c r="A546" s="105">
        <v>115</v>
      </c>
      <c r="B546" s="105">
        <v>115</v>
      </c>
      <c r="C546" s="76" t="s">
        <v>848</v>
      </c>
      <c r="D546" s="23">
        <v>10108</v>
      </c>
      <c r="E546" s="60" t="s">
        <v>849</v>
      </c>
      <c r="F546" s="25">
        <v>2014</v>
      </c>
      <c r="G546" s="61">
        <v>41901.479166666664</v>
      </c>
      <c r="H546" s="62">
        <v>41901.479166666664</v>
      </c>
      <c r="I546" s="625" t="s">
        <v>36</v>
      </c>
      <c r="J546" s="625" t="s">
        <v>36</v>
      </c>
      <c r="K546" s="625"/>
      <c r="L546" s="64">
        <f>N546-G546</f>
        <v>6.944444467080757E-4</v>
      </c>
      <c r="M546" s="65">
        <v>1</v>
      </c>
      <c r="N546" s="61">
        <v>41901.479861111111</v>
      </c>
      <c r="O546" s="62">
        <v>41901.479861111111</v>
      </c>
      <c r="P546" s="66" t="s">
        <v>37</v>
      </c>
      <c r="Q546" s="69" t="s">
        <v>52</v>
      </c>
      <c r="R546" s="69" t="s">
        <v>67</v>
      </c>
      <c r="S546" s="87" t="s">
        <v>40</v>
      </c>
      <c r="T546" s="69" t="s">
        <v>2732</v>
      </c>
      <c r="U546" s="77">
        <v>10580</v>
      </c>
      <c r="V546" s="87" t="s">
        <v>1385</v>
      </c>
      <c r="W546" s="69" t="s">
        <v>2733</v>
      </c>
      <c r="X546" s="32">
        <v>17464</v>
      </c>
      <c r="Y546" s="32">
        <v>0</v>
      </c>
      <c r="Z546" s="83"/>
      <c r="AA546" s="84"/>
      <c r="AB546" s="85"/>
      <c r="AC546" s="83"/>
    </row>
    <row r="547" spans="1:34" ht="15" customHeight="1" x14ac:dyDescent="0.2">
      <c r="A547" s="105">
        <v>115</v>
      </c>
      <c r="B547" s="105">
        <v>115</v>
      </c>
      <c r="C547" s="76" t="s">
        <v>848</v>
      </c>
      <c r="D547" s="23">
        <v>10108</v>
      </c>
      <c r="E547" s="60" t="s">
        <v>849</v>
      </c>
      <c r="F547" s="25">
        <v>2014</v>
      </c>
      <c r="G547" s="61">
        <v>41901.736805555556</v>
      </c>
      <c r="H547" s="62">
        <v>41901.736805555556</v>
      </c>
      <c r="I547" s="625" t="s">
        <v>36</v>
      </c>
      <c r="J547" s="625" t="s">
        <v>36</v>
      </c>
      <c r="K547" s="625"/>
      <c r="L547" s="64">
        <f>N547-G547</f>
        <v>0.79513888889050577</v>
      </c>
      <c r="M547" s="65">
        <v>1145</v>
      </c>
      <c r="N547" s="61">
        <v>41902.531944444447</v>
      </c>
      <c r="O547" s="62">
        <v>41902.531944444447</v>
      </c>
      <c r="P547" s="66" t="s">
        <v>37</v>
      </c>
      <c r="Q547" s="69" t="s">
        <v>52</v>
      </c>
      <c r="R547" s="69" t="s">
        <v>67</v>
      </c>
      <c r="S547" s="87" t="s">
        <v>101</v>
      </c>
      <c r="T547" s="95" t="s">
        <v>2734</v>
      </c>
      <c r="U547" s="77">
        <v>10580</v>
      </c>
      <c r="V547" s="87" t="s">
        <v>1385</v>
      </c>
      <c r="W547" s="69" t="s">
        <v>2735</v>
      </c>
      <c r="X547" s="32">
        <v>0</v>
      </c>
      <c r="Y547" s="32">
        <v>0</v>
      </c>
      <c r="Z547" s="83"/>
      <c r="AA547" s="84"/>
      <c r="AB547" s="85"/>
      <c r="AC547" s="83"/>
    </row>
    <row r="548" spans="1:34" ht="15" customHeight="1" x14ac:dyDescent="0.2">
      <c r="A548" s="175">
        <v>115</v>
      </c>
      <c r="B548" s="175">
        <v>115</v>
      </c>
      <c r="C548" s="24" t="s">
        <v>848</v>
      </c>
      <c r="D548" s="175">
        <v>10108</v>
      </c>
      <c r="E548" s="43" t="s">
        <v>849</v>
      </c>
      <c r="F548" s="25">
        <v>2015</v>
      </c>
      <c r="G548" s="156">
        <v>42287.328472222223</v>
      </c>
      <c r="H548" s="157">
        <v>42287.328472222223</v>
      </c>
      <c r="I548" s="620" t="s">
        <v>36</v>
      </c>
      <c r="J548" s="620" t="s">
        <v>36</v>
      </c>
      <c r="K548" s="620"/>
      <c r="L548" s="159">
        <f>N548-G548</f>
        <v>6.944444467080757E-4</v>
      </c>
      <c r="M548" s="160">
        <v>1</v>
      </c>
      <c r="N548" s="156">
        <v>42287.32916666667</v>
      </c>
      <c r="O548" s="157">
        <v>42287.32916666667</v>
      </c>
      <c r="P548" s="161" t="s">
        <v>37</v>
      </c>
      <c r="Q548" s="35" t="s">
        <v>62</v>
      </c>
      <c r="R548" s="35" t="s">
        <v>703</v>
      </c>
      <c r="S548" s="35" t="s">
        <v>101</v>
      </c>
      <c r="T548" s="35" t="s">
        <v>4888</v>
      </c>
      <c r="U548" s="192" t="s">
        <v>40</v>
      </c>
      <c r="V548" s="167" t="s">
        <v>1385</v>
      </c>
      <c r="W548" s="35" t="s">
        <v>4889</v>
      </c>
      <c r="X548" s="55">
        <v>15826</v>
      </c>
      <c r="Y548" s="168"/>
      <c r="Z548" s="168"/>
      <c r="AA548" s="168"/>
      <c r="AB548" s="168"/>
      <c r="AC548" s="168"/>
    </row>
    <row r="549" spans="1:34" ht="15" customHeight="1" x14ac:dyDescent="0.2">
      <c r="A549" s="175">
        <v>115</v>
      </c>
      <c r="B549" s="175">
        <v>115</v>
      </c>
      <c r="C549" s="24" t="s">
        <v>848</v>
      </c>
      <c r="D549" s="175">
        <v>10108</v>
      </c>
      <c r="E549" s="43" t="s">
        <v>849</v>
      </c>
      <c r="F549" s="25">
        <v>2015</v>
      </c>
      <c r="G549" s="156">
        <v>42287.338194444441</v>
      </c>
      <c r="H549" s="157">
        <v>42287.338194444441</v>
      </c>
      <c r="I549" s="620" t="s">
        <v>36</v>
      </c>
      <c r="J549" s="620" t="s">
        <v>36</v>
      </c>
      <c r="K549" s="620"/>
      <c r="L549" s="159">
        <f>N549-G549</f>
        <v>6.944444467080757E-4</v>
      </c>
      <c r="M549" s="160">
        <v>1</v>
      </c>
      <c r="N549" s="156">
        <v>42287.338888888888</v>
      </c>
      <c r="O549" s="157">
        <v>42287.338888888888</v>
      </c>
      <c r="P549" s="161" t="s">
        <v>37</v>
      </c>
      <c r="Q549" s="35" t="s">
        <v>62</v>
      </c>
      <c r="R549" s="35" t="s">
        <v>703</v>
      </c>
      <c r="S549" s="35" t="s">
        <v>101</v>
      </c>
      <c r="T549" s="35" t="s">
        <v>4888</v>
      </c>
      <c r="U549" s="192" t="s">
        <v>40</v>
      </c>
      <c r="V549" s="167" t="s">
        <v>1385</v>
      </c>
      <c r="W549" s="35" t="s">
        <v>4892</v>
      </c>
      <c r="X549" s="55">
        <v>15826</v>
      </c>
      <c r="Y549" s="168"/>
      <c r="Z549" s="168"/>
      <c r="AA549" s="168"/>
      <c r="AB549" s="168"/>
      <c r="AC549" s="168"/>
    </row>
    <row r="550" spans="1:34" ht="15" customHeight="1" x14ac:dyDescent="0.2">
      <c r="A550" s="175">
        <v>115</v>
      </c>
      <c r="B550" s="175">
        <v>115</v>
      </c>
      <c r="C550" s="24" t="s">
        <v>848</v>
      </c>
      <c r="D550" s="175">
        <v>10108</v>
      </c>
      <c r="E550" s="43" t="s">
        <v>849</v>
      </c>
      <c r="F550" s="25">
        <v>2015</v>
      </c>
      <c r="G550" s="156">
        <v>42287.34652777778</v>
      </c>
      <c r="H550" s="157">
        <v>42287.34652777778</v>
      </c>
      <c r="I550" s="620" t="s">
        <v>36</v>
      </c>
      <c r="J550" s="620" t="s">
        <v>36</v>
      </c>
      <c r="K550" s="620"/>
      <c r="L550" s="159">
        <f>N550-G550</f>
        <v>6.9444443943211809E-4</v>
      </c>
      <c r="M550" s="160">
        <v>1</v>
      </c>
      <c r="N550" s="156">
        <v>42287.347222222219</v>
      </c>
      <c r="O550" s="157">
        <v>42287.347222222219</v>
      </c>
      <c r="P550" s="161" t="s">
        <v>37</v>
      </c>
      <c r="Q550" s="35" t="s">
        <v>62</v>
      </c>
      <c r="R550" s="35" t="s">
        <v>703</v>
      </c>
      <c r="S550" s="35" t="s">
        <v>101</v>
      </c>
      <c r="T550" s="35" t="s">
        <v>4888</v>
      </c>
      <c r="U550" s="192" t="s">
        <v>40</v>
      </c>
      <c r="V550" s="167" t="s">
        <v>1385</v>
      </c>
      <c r="W550" s="35" t="s">
        <v>4893</v>
      </c>
      <c r="X550" s="55">
        <v>15826</v>
      </c>
      <c r="Y550" s="168"/>
      <c r="Z550" s="168"/>
      <c r="AA550" s="168"/>
      <c r="AB550" s="168"/>
      <c r="AC550" s="168"/>
    </row>
    <row r="551" spans="1:34" s="41" customFormat="1" ht="15" customHeight="1" x14ac:dyDescent="0.2">
      <c r="A551" s="175">
        <v>115</v>
      </c>
      <c r="B551" s="175">
        <v>115</v>
      </c>
      <c r="C551" s="24" t="s">
        <v>848</v>
      </c>
      <c r="D551" s="175">
        <v>10108</v>
      </c>
      <c r="E551" s="43" t="s">
        <v>849</v>
      </c>
      <c r="F551" s="25">
        <v>2015</v>
      </c>
      <c r="G551" s="156">
        <v>42287.361805555556</v>
      </c>
      <c r="H551" s="157">
        <v>42287.361805555556</v>
      </c>
      <c r="I551" s="620" t="s">
        <v>36</v>
      </c>
      <c r="J551" s="620" t="s">
        <v>36</v>
      </c>
      <c r="K551" s="620"/>
      <c r="L551" s="159">
        <f>N551-G551</f>
        <v>6.944444467080757E-4</v>
      </c>
      <c r="M551" s="160">
        <v>1</v>
      </c>
      <c r="N551" s="156">
        <v>42287.362500000003</v>
      </c>
      <c r="O551" s="157">
        <v>42287.362500000003</v>
      </c>
      <c r="P551" s="161" t="s">
        <v>37</v>
      </c>
      <c r="Q551" s="35" t="s">
        <v>62</v>
      </c>
      <c r="R551" s="35" t="s">
        <v>703</v>
      </c>
      <c r="S551" s="35" t="s">
        <v>101</v>
      </c>
      <c r="T551" s="35" t="s">
        <v>4894</v>
      </c>
      <c r="U551" s="192" t="s">
        <v>40</v>
      </c>
      <c r="V551" s="167" t="s">
        <v>1385</v>
      </c>
      <c r="W551" s="35" t="s">
        <v>4895</v>
      </c>
      <c r="X551" s="55">
        <v>1</v>
      </c>
      <c r="Y551" s="168"/>
      <c r="Z551" s="168"/>
      <c r="AA551" s="168"/>
      <c r="AB551" s="168"/>
      <c r="AC551" s="168"/>
      <c r="AD551" s="28"/>
      <c r="AE551" s="28"/>
      <c r="AF551" s="28"/>
      <c r="AG551" s="28"/>
      <c r="AH551" s="28"/>
    </row>
    <row r="552" spans="1:34" ht="15" customHeight="1" x14ac:dyDescent="0.2">
      <c r="A552" s="175">
        <v>115</v>
      </c>
      <c r="B552" s="175">
        <v>115</v>
      </c>
      <c r="C552" s="24" t="s">
        <v>848</v>
      </c>
      <c r="D552" s="175">
        <v>10108</v>
      </c>
      <c r="E552" s="43" t="s">
        <v>849</v>
      </c>
      <c r="F552" s="25">
        <v>2015</v>
      </c>
      <c r="G552" s="156">
        <v>42287.488194444442</v>
      </c>
      <c r="H552" s="157">
        <v>42287.488194444442</v>
      </c>
      <c r="I552" s="620" t="s">
        <v>36</v>
      </c>
      <c r="J552" s="620" t="s">
        <v>36</v>
      </c>
      <c r="K552" s="620"/>
      <c r="L552" s="159">
        <f>N552-G552</f>
        <v>0.34999999999854481</v>
      </c>
      <c r="M552" s="160">
        <v>504</v>
      </c>
      <c r="N552" s="156">
        <v>42287.838194444441</v>
      </c>
      <c r="O552" s="157">
        <v>42287.838194444441</v>
      </c>
      <c r="P552" s="161" t="s">
        <v>37</v>
      </c>
      <c r="Q552" s="162" t="s">
        <v>52</v>
      </c>
      <c r="R552" s="162" t="s">
        <v>114</v>
      </c>
      <c r="S552" s="35" t="s">
        <v>101</v>
      </c>
      <c r="T552" s="35" t="s">
        <v>4900</v>
      </c>
      <c r="U552" s="192" t="s">
        <v>40</v>
      </c>
      <c r="V552" s="167" t="s">
        <v>1385</v>
      </c>
      <c r="W552" s="35" t="s">
        <v>4901</v>
      </c>
      <c r="X552" s="55">
        <v>0</v>
      </c>
      <c r="Y552" s="168"/>
      <c r="Z552" s="168"/>
      <c r="AA552" s="168"/>
      <c r="AB552" s="168"/>
      <c r="AC552" s="168"/>
    </row>
    <row r="553" spans="1:34" s="41" customFormat="1" ht="15" customHeight="1" x14ac:dyDescent="0.2">
      <c r="A553" s="257">
        <v>115</v>
      </c>
      <c r="B553" s="257">
        <v>115</v>
      </c>
      <c r="C553" s="258" t="s">
        <v>848</v>
      </c>
      <c r="D553" s="257">
        <v>10108</v>
      </c>
      <c r="E553" s="258" t="s">
        <v>849</v>
      </c>
      <c r="F553" s="25">
        <v>2016</v>
      </c>
      <c r="G553" s="284">
        <v>42523.878472222219</v>
      </c>
      <c r="H553" s="234">
        <v>42523.878472222219</v>
      </c>
      <c r="I553" s="412" t="s">
        <v>36</v>
      </c>
      <c r="J553" s="412" t="s">
        <v>36</v>
      </c>
      <c r="K553" s="412"/>
      <c r="L553" s="235">
        <f>N553-G553</f>
        <v>6.9444444452528842E-3</v>
      </c>
      <c r="M553" s="236">
        <v>10</v>
      </c>
      <c r="N553" s="284">
        <v>42523.885416666664</v>
      </c>
      <c r="O553" s="234">
        <v>42523.885416666664</v>
      </c>
      <c r="P553" s="237" t="s">
        <v>37</v>
      </c>
      <c r="Q553" s="238" t="s">
        <v>43</v>
      </c>
      <c r="R553" s="238" t="s">
        <v>5438</v>
      </c>
      <c r="S553" s="35" t="s">
        <v>526</v>
      </c>
      <c r="T553" s="35" t="s">
        <v>6157</v>
      </c>
      <c r="U553" s="282" t="s">
        <v>40</v>
      </c>
      <c r="V553" s="240" t="s">
        <v>1385</v>
      </c>
      <c r="W553" s="35" t="s">
        <v>6158</v>
      </c>
      <c r="X553" s="55">
        <v>0</v>
      </c>
      <c r="Y553" s="55">
        <v>0</v>
      </c>
      <c r="Z553" s="55">
        <v>0</v>
      </c>
      <c r="AA553" s="35"/>
      <c r="AB553" s="35"/>
      <c r="AC553" s="35"/>
      <c r="AD553" s="28"/>
      <c r="AE553" s="28"/>
      <c r="AF553" s="28"/>
      <c r="AG553" s="28"/>
      <c r="AH553" s="28"/>
    </row>
    <row r="554" spans="1:34" s="41" customFormat="1" ht="15" customHeight="1" x14ac:dyDescent="0.2">
      <c r="A554" s="257">
        <v>115</v>
      </c>
      <c r="B554" s="257">
        <v>115</v>
      </c>
      <c r="C554" s="258" t="s">
        <v>848</v>
      </c>
      <c r="D554" s="257">
        <v>10108</v>
      </c>
      <c r="E554" s="258" t="s">
        <v>849</v>
      </c>
      <c r="F554" s="25">
        <v>2017</v>
      </c>
      <c r="G554" s="232">
        <v>42877.680555555555</v>
      </c>
      <c r="H554" s="233">
        <v>42877.680555555555</v>
      </c>
      <c r="I554" s="412" t="s">
        <v>36</v>
      </c>
      <c r="J554" s="412" t="s">
        <v>36</v>
      </c>
      <c r="K554" s="412"/>
      <c r="L554" s="235">
        <f>N554-G554</f>
        <v>6.944444467080757E-4</v>
      </c>
      <c r="M554" s="236">
        <v>1</v>
      </c>
      <c r="N554" s="232">
        <v>42877.681250000001</v>
      </c>
      <c r="O554" s="233">
        <v>42877.681250000001</v>
      </c>
      <c r="P554" s="237" t="s">
        <v>37</v>
      </c>
      <c r="Q554" s="35" t="s">
        <v>38</v>
      </c>
      <c r="R554" s="35" t="s">
        <v>413</v>
      </c>
      <c r="S554" s="35" t="s">
        <v>40</v>
      </c>
      <c r="T554" s="52" t="s">
        <v>8603</v>
      </c>
      <c r="U554" s="332" t="s">
        <v>40</v>
      </c>
      <c r="V554" s="240" t="s">
        <v>1385</v>
      </c>
      <c r="W554" s="35" t="s">
        <v>8604</v>
      </c>
      <c r="X554" s="255">
        <v>14638</v>
      </c>
      <c r="Y554" s="241">
        <v>0</v>
      </c>
      <c r="Z554" s="241">
        <v>0</v>
      </c>
      <c r="AA554" s="168"/>
      <c r="AB554" s="168"/>
      <c r="AC554" s="168"/>
      <c r="AD554" s="304">
        <v>5517212</v>
      </c>
      <c r="AE554" s="305" t="s">
        <v>7102</v>
      </c>
      <c r="AF554" s="305" t="s">
        <v>8605</v>
      </c>
      <c r="AG554" s="35" t="s">
        <v>7040</v>
      </c>
      <c r="AH554" s="44" t="s">
        <v>7041</v>
      </c>
    </row>
    <row r="555" spans="1:34" s="41" customFormat="1" ht="15" customHeight="1" x14ac:dyDescent="0.2">
      <c r="A555" s="257">
        <v>115</v>
      </c>
      <c r="B555" s="257">
        <v>115</v>
      </c>
      <c r="C555" s="258" t="s">
        <v>848</v>
      </c>
      <c r="D555" s="257">
        <v>10108</v>
      </c>
      <c r="E555" s="258" t="s">
        <v>849</v>
      </c>
      <c r="F555" s="25">
        <v>2017</v>
      </c>
      <c r="G555" s="232">
        <v>42929.217361111114</v>
      </c>
      <c r="H555" s="233">
        <v>42929.217361111114</v>
      </c>
      <c r="I555" s="412" t="s">
        <v>36</v>
      </c>
      <c r="J555" s="412" t="s">
        <v>36</v>
      </c>
      <c r="K555" s="412"/>
      <c r="L555" s="235">
        <f>N555-G555</f>
        <v>6.9444443943211809E-4</v>
      </c>
      <c r="M555" s="236">
        <v>1</v>
      </c>
      <c r="N555" s="232">
        <v>42929.218055555553</v>
      </c>
      <c r="O555" s="233">
        <v>42929.218055555553</v>
      </c>
      <c r="P555" s="237" t="s">
        <v>37</v>
      </c>
      <c r="Q555" s="167" t="s">
        <v>38</v>
      </c>
      <c r="R555" s="167" t="s">
        <v>413</v>
      </c>
      <c r="S555" s="167" t="s">
        <v>40</v>
      </c>
      <c r="T555" s="52" t="s">
        <v>8925</v>
      </c>
      <c r="U555" s="303" t="s">
        <v>40</v>
      </c>
      <c r="V555" s="240" t="s">
        <v>1385</v>
      </c>
      <c r="W555" s="44" t="s">
        <v>8926</v>
      </c>
      <c r="X555" s="241">
        <v>14066</v>
      </c>
      <c r="Y555" s="241">
        <v>0</v>
      </c>
      <c r="Z555" s="241">
        <v>0</v>
      </c>
      <c r="AA555" s="168"/>
      <c r="AB555" s="168"/>
      <c r="AC555" s="168"/>
      <c r="AD555" s="304">
        <v>5517212</v>
      </c>
      <c r="AE555" s="305" t="s">
        <v>7060</v>
      </c>
      <c r="AF555" s="305" t="s">
        <v>8927</v>
      </c>
      <c r="AG555" s="35" t="s">
        <v>7040</v>
      </c>
      <c r="AH555" s="29" t="s">
        <v>7041</v>
      </c>
    </row>
    <row r="556" spans="1:34" s="41" customFormat="1" ht="15" customHeight="1" x14ac:dyDescent="0.2">
      <c r="A556" s="257">
        <v>115</v>
      </c>
      <c r="B556" s="257">
        <v>115</v>
      </c>
      <c r="C556" s="258" t="s">
        <v>848</v>
      </c>
      <c r="D556" s="257">
        <v>10108</v>
      </c>
      <c r="E556" s="258" t="s">
        <v>849</v>
      </c>
      <c r="F556" s="25">
        <v>2018</v>
      </c>
      <c r="G556" s="284">
        <v>43251.232638888891</v>
      </c>
      <c r="H556" s="233">
        <v>43251.232638888891</v>
      </c>
      <c r="I556" s="412" t="s">
        <v>36</v>
      </c>
      <c r="J556" s="412" t="s">
        <v>36</v>
      </c>
      <c r="K556" s="412" t="s">
        <v>36</v>
      </c>
      <c r="L556" s="235">
        <f>N556-G556</f>
        <v>6.9444443943211809E-4</v>
      </c>
      <c r="M556" s="236">
        <v>1</v>
      </c>
      <c r="N556" s="284">
        <v>43251.23333333333</v>
      </c>
      <c r="O556" s="233">
        <v>43251.23333333333</v>
      </c>
      <c r="P556" s="237" t="s">
        <v>37</v>
      </c>
      <c r="Q556" s="359" t="s">
        <v>48</v>
      </c>
      <c r="R556" s="35" t="s">
        <v>10200</v>
      </c>
      <c r="S556" s="277" t="s">
        <v>40</v>
      </c>
      <c r="T556" s="167" t="s">
        <v>11219</v>
      </c>
      <c r="U556" s="282" t="s">
        <v>40</v>
      </c>
      <c r="V556" s="240" t="s">
        <v>1385</v>
      </c>
      <c r="W556" s="167" t="s">
        <v>11220</v>
      </c>
      <c r="X556" s="255">
        <v>8635</v>
      </c>
      <c r="Y556" s="241">
        <v>0</v>
      </c>
      <c r="Z556" s="241">
        <v>0</v>
      </c>
      <c r="AA556" s="266"/>
      <c r="AB556" s="266"/>
      <c r="AC556" s="266"/>
      <c r="AD556" s="241">
        <v>5517212</v>
      </c>
      <c r="AE556" s="461" t="s">
        <v>7102</v>
      </c>
      <c r="AF556" s="462" t="s">
        <v>7319</v>
      </c>
      <c r="AG556" s="277" t="s">
        <v>7040</v>
      </c>
      <c r="AH556" s="277" t="s">
        <v>7041</v>
      </c>
    </row>
    <row r="557" spans="1:34" ht="15" customHeight="1" x14ac:dyDescent="0.2">
      <c r="A557" s="257">
        <v>115</v>
      </c>
      <c r="B557" s="257">
        <v>115</v>
      </c>
      <c r="C557" s="258" t="s">
        <v>848</v>
      </c>
      <c r="D557" s="257">
        <v>10108</v>
      </c>
      <c r="E557" s="258" t="s">
        <v>849</v>
      </c>
      <c r="F557" s="25">
        <v>2018</v>
      </c>
      <c r="G557" s="284">
        <v>43279.776388888888</v>
      </c>
      <c r="H557" s="233">
        <v>43279.776388888888</v>
      </c>
      <c r="I557" s="412" t="s">
        <v>36</v>
      </c>
      <c r="J557" s="412" t="s">
        <v>36</v>
      </c>
      <c r="K557" s="412" t="s">
        <v>36</v>
      </c>
      <c r="L557" s="235">
        <f>N557-G557</f>
        <v>6.944444467080757E-4</v>
      </c>
      <c r="M557" s="236">
        <v>1</v>
      </c>
      <c r="N557" s="284">
        <v>43279.777083333334</v>
      </c>
      <c r="O557" s="233">
        <v>43279.777083333334</v>
      </c>
      <c r="P557" s="237" t="s">
        <v>37</v>
      </c>
      <c r="Q557" s="359" t="s">
        <v>382</v>
      </c>
      <c r="R557" s="35" t="s">
        <v>10211</v>
      </c>
      <c r="S557" s="277" t="s">
        <v>526</v>
      </c>
      <c r="T557" s="167" t="s">
        <v>11406</v>
      </c>
      <c r="U557" s="282" t="s">
        <v>40</v>
      </c>
      <c r="V557" s="240" t="s">
        <v>1385</v>
      </c>
      <c r="W557" s="167" t="s">
        <v>11407</v>
      </c>
      <c r="X557" s="255">
        <v>14643</v>
      </c>
      <c r="Y557" s="241">
        <v>0</v>
      </c>
      <c r="Z557" s="241">
        <v>0</v>
      </c>
      <c r="AA557" s="266"/>
      <c r="AB557" s="266"/>
      <c r="AC557" s="266"/>
      <c r="AD557" s="241">
        <v>5517212</v>
      </c>
      <c r="AE557" s="461" t="s">
        <v>7102</v>
      </c>
      <c r="AF557" s="462" t="s">
        <v>11408</v>
      </c>
      <c r="AG557" s="277" t="s">
        <v>7040</v>
      </c>
      <c r="AH557" s="277" t="s">
        <v>7041</v>
      </c>
    </row>
    <row r="558" spans="1:34" s="41" customFormat="1" ht="15" customHeight="1" x14ac:dyDescent="0.2">
      <c r="A558" s="175">
        <v>115</v>
      </c>
      <c r="B558" s="175">
        <v>115</v>
      </c>
      <c r="C558" s="24" t="s">
        <v>1445</v>
      </c>
      <c r="D558" s="175">
        <v>10109</v>
      </c>
      <c r="E558" s="24" t="s">
        <v>1446</v>
      </c>
      <c r="F558" s="25">
        <v>2015</v>
      </c>
      <c r="G558" s="156">
        <v>42115.760416666664</v>
      </c>
      <c r="H558" s="157">
        <v>42115.760416666664</v>
      </c>
      <c r="I558" s="620" t="s">
        <v>36</v>
      </c>
      <c r="J558" s="620" t="s">
        <v>36</v>
      </c>
      <c r="K558" s="620"/>
      <c r="L558" s="159">
        <f>N558-G558</f>
        <v>0.17500000000291038</v>
      </c>
      <c r="M558" s="160">
        <v>252</v>
      </c>
      <c r="N558" s="156">
        <v>42115.935416666667</v>
      </c>
      <c r="O558" s="157">
        <v>42115.935416666667</v>
      </c>
      <c r="P558" s="161" t="s">
        <v>37</v>
      </c>
      <c r="Q558" s="35" t="s">
        <v>43</v>
      </c>
      <c r="R558" s="35" t="s">
        <v>44</v>
      </c>
      <c r="S558" s="35" t="s">
        <v>68</v>
      </c>
      <c r="T558" s="35" t="s">
        <v>3812</v>
      </c>
      <c r="U558" s="282" t="s">
        <v>40</v>
      </c>
      <c r="V558" s="167" t="s">
        <v>1385</v>
      </c>
      <c r="W558" s="35" t="s">
        <v>3813</v>
      </c>
      <c r="X558" s="55">
        <v>0</v>
      </c>
      <c r="Y558" s="55">
        <v>0</v>
      </c>
      <c r="Z558" s="168"/>
      <c r="AA558" s="168"/>
      <c r="AB558" s="168"/>
      <c r="AC558" s="168"/>
      <c r="AD558" s="28"/>
      <c r="AE558" s="28"/>
      <c r="AF558" s="28"/>
      <c r="AG558" s="28"/>
      <c r="AH558" s="28"/>
    </row>
    <row r="559" spans="1:34" ht="15" customHeight="1" x14ac:dyDescent="0.2">
      <c r="A559" s="58">
        <v>115</v>
      </c>
      <c r="B559" s="58">
        <v>115</v>
      </c>
      <c r="C559" s="76" t="s">
        <v>815</v>
      </c>
      <c r="D559" s="23">
        <v>10110</v>
      </c>
      <c r="E559" s="60" t="s">
        <v>816</v>
      </c>
      <c r="F559" s="25">
        <v>2014</v>
      </c>
      <c r="G559" s="61">
        <v>41771.570833333331</v>
      </c>
      <c r="H559" s="62">
        <v>41771.570833333331</v>
      </c>
      <c r="I559" s="625" t="s">
        <v>36</v>
      </c>
      <c r="J559" s="625" t="s">
        <v>36</v>
      </c>
      <c r="K559" s="625"/>
      <c r="L559" s="64">
        <f>N559-G559</f>
        <v>1.195138888891961</v>
      </c>
      <c r="M559" s="65">
        <v>1721</v>
      </c>
      <c r="N559" s="61">
        <v>41772.765972222223</v>
      </c>
      <c r="O559" s="62">
        <v>41772.765972222223</v>
      </c>
      <c r="P559" s="66" t="s">
        <v>37</v>
      </c>
      <c r="Q559" s="69" t="s">
        <v>52</v>
      </c>
      <c r="R559" s="69" t="s">
        <v>243</v>
      </c>
      <c r="S559" s="87" t="s">
        <v>106</v>
      </c>
      <c r="T559" s="69" t="s">
        <v>2212</v>
      </c>
      <c r="U559" s="282" t="s">
        <v>40</v>
      </c>
      <c r="V559" s="78" t="s">
        <v>1385</v>
      </c>
      <c r="W559" s="69" t="s">
        <v>2213</v>
      </c>
      <c r="X559" s="32">
        <v>0</v>
      </c>
      <c r="Y559" s="32">
        <v>0</v>
      </c>
      <c r="Z559" s="83"/>
      <c r="AA559" s="84"/>
      <c r="AB559" s="85"/>
      <c r="AC559" s="83"/>
    </row>
    <row r="560" spans="1:34" ht="15" customHeight="1" x14ac:dyDescent="0.2">
      <c r="A560" s="58">
        <v>115</v>
      </c>
      <c r="B560" s="58">
        <v>115</v>
      </c>
      <c r="C560" s="76" t="s">
        <v>815</v>
      </c>
      <c r="D560" s="23">
        <v>10110</v>
      </c>
      <c r="E560" s="60" t="s">
        <v>816</v>
      </c>
      <c r="F560" s="25">
        <v>2014</v>
      </c>
      <c r="G560" s="61">
        <v>41793.559027777781</v>
      </c>
      <c r="H560" s="62">
        <v>41793.559027777781</v>
      </c>
      <c r="I560" s="625" t="s">
        <v>36</v>
      </c>
      <c r="J560" s="625" t="s">
        <v>36</v>
      </c>
      <c r="K560" s="625"/>
      <c r="L560" s="64">
        <f>N560-G560</f>
        <v>0.41597222221753327</v>
      </c>
      <c r="M560" s="65">
        <v>599</v>
      </c>
      <c r="N560" s="61">
        <v>41793.974999999999</v>
      </c>
      <c r="O560" s="62">
        <v>41793.974999999999</v>
      </c>
      <c r="P560" s="66" t="s">
        <v>37</v>
      </c>
      <c r="Q560" s="69" t="s">
        <v>38</v>
      </c>
      <c r="R560" s="69" t="s">
        <v>135</v>
      </c>
      <c r="S560" s="87" t="s">
        <v>68</v>
      </c>
      <c r="T560" s="69" t="s">
        <v>2322</v>
      </c>
      <c r="U560" s="282" t="s">
        <v>40</v>
      </c>
      <c r="V560" s="78" t="s">
        <v>1385</v>
      </c>
      <c r="W560" s="69" t="s">
        <v>2323</v>
      </c>
      <c r="X560" s="32">
        <v>11524</v>
      </c>
      <c r="Y560" s="32">
        <v>0</v>
      </c>
      <c r="Z560" s="83"/>
      <c r="AA560" s="84"/>
      <c r="AB560" s="85"/>
      <c r="AC560" s="83"/>
    </row>
    <row r="561" spans="1:34" ht="15" customHeight="1" x14ac:dyDescent="0.2">
      <c r="A561" s="257">
        <v>115</v>
      </c>
      <c r="B561" s="257">
        <v>115</v>
      </c>
      <c r="C561" s="258" t="s">
        <v>815</v>
      </c>
      <c r="D561" s="257">
        <v>10110</v>
      </c>
      <c r="E561" s="258" t="s">
        <v>816</v>
      </c>
      <c r="F561" s="25">
        <v>2017</v>
      </c>
      <c r="G561" s="284">
        <v>42922.850694444445</v>
      </c>
      <c r="H561" s="234">
        <v>42922.850694444445</v>
      </c>
      <c r="I561" s="412" t="s">
        <v>36</v>
      </c>
      <c r="J561" s="412" t="s">
        <v>36</v>
      </c>
      <c r="K561" s="412"/>
      <c r="L561" s="235">
        <f>N561-G561</f>
        <v>6.944444467080757E-4</v>
      </c>
      <c r="M561" s="236">
        <v>1</v>
      </c>
      <c r="N561" s="284">
        <v>42922.851388888892</v>
      </c>
      <c r="O561" s="234">
        <v>42922.851388888892</v>
      </c>
      <c r="P561" s="237" t="s">
        <v>37</v>
      </c>
      <c r="Q561" s="35" t="s">
        <v>52</v>
      </c>
      <c r="R561" s="35" t="s">
        <v>142</v>
      </c>
      <c r="S561" s="35" t="s">
        <v>107</v>
      </c>
      <c r="T561" s="52" t="s">
        <v>8858</v>
      </c>
      <c r="U561" s="293">
        <v>113024556</v>
      </c>
      <c r="V561" s="240" t="s">
        <v>1385</v>
      </c>
      <c r="W561" s="44" t="s">
        <v>8859</v>
      </c>
      <c r="X561" s="255">
        <v>13491</v>
      </c>
      <c r="Y561" s="241">
        <v>0</v>
      </c>
      <c r="Z561" s="241">
        <v>0</v>
      </c>
      <c r="AA561" s="168"/>
      <c r="AB561" s="168"/>
      <c r="AC561" s="168"/>
      <c r="AD561" s="304">
        <v>5517212</v>
      </c>
      <c r="AE561" s="305" t="s">
        <v>7172</v>
      </c>
      <c r="AF561" s="305" t="s">
        <v>8860</v>
      </c>
      <c r="AG561" s="35" t="s">
        <v>7040</v>
      </c>
      <c r="AH561" s="29" t="s">
        <v>7041</v>
      </c>
    </row>
    <row r="562" spans="1:34" ht="15" customHeight="1" x14ac:dyDescent="0.2">
      <c r="A562" s="257">
        <v>115</v>
      </c>
      <c r="B562" s="257">
        <v>115</v>
      </c>
      <c r="C562" s="258" t="s">
        <v>815</v>
      </c>
      <c r="D562" s="257">
        <v>10110</v>
      </c>
      <c r="E562" s="258" t="s">
        <v>816</v>
      </c>
      <c r="F562" s="25">
        <v>2018</v>
      </c>
      <c r="G562" s="284">
        <v>43432.970833333333</v>
      </c>
      <c r="H562" s="234">
        <v>43432.970833333333</v>
      </c>
      <c r="I562" s="412" t="s">
        <v>36</v>
      </c>
      <c r="J562" s="412" t="s">
        <v>36</v>
      </c>
      <c r="K562" s="412" t="s">
        <v>36</v>
      </c>
      <c r="L562" s="235">
        <f>N562-G562</f>
        <v>6.944444467080757E-4</v>
      </c>
      <c r="M562" s="236">
        <v>1</v>
      </c>
      <c r="N562" s="284">
        <v>43432.97152777778</v>
      </c>
      <c r="O562" s="234">
        <v>43432.97152777778</v>
      </c>
      <c r="P562" s="237" t="s">
        <v>37</v>
      </c>
      <c r="Q562" s="162" t="s">
        <v>1285</v>
      </c>
      <c r="R562" s="167" t="s">
        <v>10192</v>
      </c>
      <c r="S562" s="163" t="s">
        <v>40</v>
      </c>
      <c r="T562" s="167" t="s">
        <v>12440</v>
      </c>
      <c r="U562" s="293">
        <v>115442018</v>
      </c>
      <c r="V562" s="240" t="s">
        <v>1385</v>
      </c>
      <c r="W562" s="167" t="s">
        <v>12441</v>
      </c>
      <c r="X562" s="255">
        <v>13488</v>
      </c>
      <c r="Y562" s="241">
        <v>0</v>
      </c>
      <c r="Z562" s="241">
        <v>0</v>
      </c>
      <c r="AA562" s="266"/>
      <c r="AB562" s="266"/>
      <c r="AC562" s="266"/>
      <c r="AD562" s="241">
        <v>5517212</v>
      </c>
      <c r="AE562" s="461" t="s">
        <v>7056</v>
      </c>
      <c r="AF562" s="468" t="s">
        <v>9071</v>
      </c>
      <c r="AG562" s="163" t="s">
        <v>7040</v>
      </c>
      <c r="AH562" s="57" t="s">
        <v>7041</v>
      </c>
    </row>
    <row r="563" spans="1:34" ht="15" customHeight="1" x14ac:dyDescent="0.2">
      <c r="A563" s="257">
        <v>115</v>
      </c>
      <c r="B563" s="257">
        <v>115</v>
      </c>
      <c r="C563" s="258" t="s">
        <v>815</v>
      </c>
      <c r="D563" s="257">
        <v>10110</v>
      </c>
      <c r="E563" s="258" t="s">
        <v>816</v>
      </c>
      <c r="F563" s="25">
        <v>2018</v>
      </c>
      <c r="G563" s="284">
        <v>43432.987500000003</v>
      </c>
      <c r="H563" s="234">
        <v>43432.987500000003</v>
      </c>
      <c r="I563" s="412" t="s">
        <v>36</v>
      </c>
      <c r="J563" s="412" t="s">
        <v>36</v>
      </c>
      <c r="K563" s="412" t="s">
        <v>36</v>
      </c>
      <c r="L563" s="235">
        <f>N563-G563</f>
        <v>6.9444443943211809E-4</v>
      </c>
      <c r="M563" s="236">
        <v>1</v>
      </c>
      <c r="N563" s="284">
        <v>43432.988194444442</v>
      </c>
      <c r="O563" s="234">
        <v>43432.988194444442</v>
      </c>
      <c r="P563" s="237" t="s">
        <v>37</v>
      </c>
      <c r="Q563" s="162" t="s">
        <v>1285</v>
      </c>
      <c r="R563" s="167" t="s">
        <v>10192</v>
      </c>
      <c r="S563" s="163" t="s">
        <v>40</v>
      </c>
      <c r="T563" s="167" t="s">
        <v>12440</v>
      </c>
      <c r="U563" s="293">
        <v>115443851</v>
      </c>
      <c r="V563" s="240" t="s">
        <v>1385</v>
      </c>
      <c r="W563" s="167" t="s">
        <v>12442</v>
      </c>
      <c r="X563" s="255">
        <v>13488</v>
      </c>
      <c r="Y563" s="241">
        <v>0</v>
      </c>
      <c r="Z563" s="241">
        <v>0</v>
      </c>
      <c r="AA563" s="266"/>
      <c r="AB563" s="266"/>
      <c r="AC563" s="266"/>
      <c r="AD563" s="241">
        <v>5517212</v>
      </c>
      <c r="AE563" s="461" t="s">
        <v>7056</v>
      </c>
      <c r="AF563" s="468" t="s">
        <v>9071</v>
      </c>
      <c r="AG563" s="163" t="s">
        <v>7040</v>
      </c>
      <c r="AH563" s="57" t="s">
        <v>7041</v>
      </c>
    </row>
    <row r="564" spans="1:34" ht="15" customHeight="1" x14ac:dyDescent="0.2">
      <c r="A564" s="257">
        <v>115</v>
      </c>
      <c r="B564" s="257">
        <v>115</v>
      </c>
      <c r="C564" s="258" t="s">
        <v>815</v>
      </c>
      <c r="D564" s="257">
        <v>10110</v>
      </c>
      <c r="E564" s="258" t="s">
        <v>816</v>
      </c>
      <c r="F564" s="25">
        <v>2018</v>
      </c>
      <c r="G564" s="284">
        <v>43432.988888888889</v>
      </c>
      <c r="H564" s="234">
        <v>43432.988888888889</v>
      </c>
      <c r="I564" s="412" t="s">
        <v>36</v>
      </c>
      <c r="J564" s="412" t="s">
        <v>36</v>
      </c>
      <c r="K564" s="412" t="s">
        <v>36</v>
      </c>
      <c r="L564" s="235">
        <f>N564-G564</f>
        <v>6.944444467080757E-4</v>
      </c>
      <c r="M564" s="236">
        <v>1</v>
      </c>
      <c r="N564" s="284">
        <v>43432.989583333336</v>
      </c>
      <c r="O564" s="234">
        <v>43432.989583333336</v>
      </c>
      <c r="P564" s="237" t="s">
        <v>37</v>
      </c>
      <c r="Q564" s="162" t="s">
        <v>1285</v>
      </c>
      <c r="R564" s="167" t="s">
        <v>10192</v>
      </c>
      <c r="S564" s="163" t="s">
        <v>40</v>
      </c>
      <c r="T564" s="167" t="s">
        <v>12440</v>
      </c>
      <c r="U564" s="293">
        <v>115442018</v>
      </c>
      <c r="V564" s="240" t="s">
        <v>1385</v>
      </c>
      <c r="W564" s="167" t="s">
        <v>12443</v>
      </c>
      <c r="X564" s="255">
        <v>13488</v>
      </c>
      <c r="Y564" s="241">
        <v>0</v>
      </c>
      <c r="Z564" s="241">
        <v>0</v>
      </c>
      <c r="AA564" s="266"/>
      <c r="AB564" s="266"/>
      <c r="AC564" s="266"/>
      <c r="AD564" s="241">
        <v>5517212</v>
      </c>
      <c r="AE564" s="461" t="s">
        <v>7056</v>
      </c>
      <c r="AF564" s="468" t="s">
        <v>9071</v>
      </c>
      <c r="AG564" s="163" t="s">
        <v>7040</v>
      </c>
      <c r="AH564" s="57" t="s">
        <v>7041</v>
      </c>
    </row>
    <row r="565" spans="1:34" ht="15" customHeight="1" x14ac:dyDescent="0.2">
      <c r="A565" s="257">
        <v>115</v>
      </c>
      <c r="B565" s="257">
        <v>115</v>
      </c>
      <c r="C565" s="258" t="s">
        <v>815</v>
      </c>
      <c r="D565" s="257">
        <v>10110</v>
      </c>
      <c r="E565" s="258" t="s">
        <v>816</v>
      </c>
      <c r="F565" s="25">
        <v>2018</v>
      </c>
      <c r="G565" s="284">
        <v>43432.990277777775</v>
      </c>
      <c r="H565" s="234">
        <v>43432.990277777775</v>
      </c>
      <c r="I565" s="412" t="s">
        <v>36</v>
      </c>
      <c r="J565" s="412" t="s">
        <v>36</v>
      </c>
      <c r="K565" s="412" t="s">
        <v>36</v>
      </c>
      <c r="L565" s="235">
        <f>N565-G565</f>
        <v>6.944444467080757E-4</v>
      </c>
      <c r="M565" s="236">
        <v>1</v>
      </c>
      <c r="N565" s="284">
        <v>43432.990972222222</v>
      </c>
      <c r="O565" s="234">
        <v>43432.990972222222</v>
      </c>
      <c r="P565" s="237" t="s">
        <v>37</v>
      </c>
      <c r="Q565" s="162" t="s">
        <v>1285</v>
      </c>
      <c r="R565" s="167" t="s">
        <v>10192</v>
      </c>
      <c r="S565" s="163" t="s">
        <v>40</v>
      </c>
      <c r="T565" s="167" t="s">
        <v>12440</v>
      </c>
      <c r="U565" s="293">
        <v>115442018</v>
      </c>
      <c r="V565" s="240" t="s">
        <v>1385</v>
      </c>
      <c r="W565" s="167" t="s">
        <v>12444</v>
      </c>
      <c r="X565" s="255">
        <v>13488</v>
      </c>
      <c r="Y565" s="241">
        <v>0</v>
      </c>
      <c r="Z565" s="241">
        <v>0</v>
      </c>
      <c r="AA565" s="266"/>
      <c r="AB565" s="266"/>
      <c r="AC565" s="266"/>
      <c r="AD565" s="241">
        <v>5517212</v>
      </c>
      <c r="AE565" s="461" t="s">
        <v>7056</v>
      </c>
      <c r="AF565" s="468" t="s">
        <v>9071</v>
      </c>
      <c r="AG565" s="163" t="s">
        <v>7040</v>
      </c>
      <c r="AH565" s="57" t="s">
        <v>7041</v>
      </c>
    </row>
    <row r="566" spans="1:34" ht="15" customHeight="1" x14ac:dyDescent="0.2">
      <c r="A566" s="257">
        <v>115</v>
      </c>
      <c r="B566" s="257">
        <v>115</v>
      </c>
      <c r="C566" s="258" t="s">
        <v>815</v>
      </c>
      <c r="D566" s="257">
        <v>10110</v>
      </c>
      <c r="E566" s="258" t="s">
        <v>816</v>
      </c>
      <c r="F566" s="25">
        <v>2018</v>
      </c>
      <c r="G566" s="284">
        <v>43432.992361111108</v>
      </c>
      <c r="H566" s="234">
        <v>43432.992361111108</v>
      </c>
      <c r="I566" s="412" t="s">
        <v>36</v>
      </c>
      <c r="J566" s="412" t="s">
        <v>36</v>
      </c>
      <c r="K566" s="412" t="s">
        <v>36</v>
      </c>
      <c r="L566" s="235">
        <f>N566-G566</f>
        <v>0.54861111111677019</v>
      </c>
      <c r="M566" s="236">
        <v>790</v>
      </c>
      <c r="N566" s="284">
        <v>43433.540972222225</v>
      </c>
      <c r="O566" s="234">
        <v>43433.540972222225</v>
      </c>
      <c r="P566" s="237" t="s">
        <v>37</v>
      </c>
      <c r="Q566" s="162" t="s">
        <v>1285</v>
      </c>
      <c r="R566" s="167" t="s">
        <v>10192</v>
      </c>
      <c r="S566" s="163" t="s">
        <v>68</v>
      </c>
      <c r="T566" s="167" t="s">
        <v>12440</v>
      </c>
      <c r="U566" s="293">
        <v>115442018</v>
      </c>
      <c r="V566" s="240" t="s">
        <v>1385</v>
      </c>
      <c r="W566" s="167" t="s">
        <v>12445</v>
      </c>
      <c r="X566" s="255">
        <v>13488</v>
      </c>
      <c r="Y566" s="241">
        <v>0</v>
      </c>
      <c r="Z566" s="241">
        <v>0</v>
      </c>
      <c r="AA566" s="266"/>
      <c r="AB566" s="266"/>
      <c r="AC566" s="266"/>
      <c r="AD566" s="241">
        <v>5517212</v>
      </c>
      <c r="AE566" s="461" t="s">
        <v>7056</v>
      </c>
      <c r="AF566" s="468" t="s">
        <v>9071</v>
      </c>
      <c r="AG566" s="163" t="s">
        <v>7040</v>
      </c>
      <c r="AH566" s="57" t="s">
        <v>7041</v>
      </c>
    </row>
    <row r="567" spans="1:34" ht="15" customHeight="1" x14ac:dyDescent="0.2">
      <c r="A567" s="523">
        <v>115</v>
      </c>
      <c r="B567" s="523">
        <v>115</v>
      </c>
      <c r="C567" s="524" t="s">
        <v>815</v>
      </c>
      <c r="D567" s="523">
        <v>10110</v>
      </c>
      <c r="E567" s="524" t="s">
        <v>816</v>
      </c>
      <c r="F567" s="25">
        <v>2019</v>
      </c>
      <c r="G567" s="284">
        <v>43481.813888888886</v>
      </c>
      <c r="H567" s="234">
        <v>43481.813888888886</v>
      </c>
      <c r="I567" s="417" t="s">
        <v>7042</v>
      </c>
      <c r="J567" s="412" t="s">
        <v>36</v>
      </c>
      <c r="K567" s="412" t="s">
        <v>36</v>
      </c>
      <c r="L567" s="235">
        <f>N567-G567</f>
        <v>6.944444467080757E-4</v>
      </c>
      <c r="M567" s="236">
        <v>1</v>
      </c>
      <c r="N567" s="284">
        <v>43481.814583333333</v>
      </c>
      <c r="O567" s="234">
        <v>43481.814583333333</v>
      </c>
      <c r="P567" s="237" t="s">
        <v>37</v>
      </c>
      <c r="Q567" s="162" t="s">
        <v>1285</v>
      </c>
      <c r="R567" s="167" t="s">
        <v>10214</v>
      </c>
      <c r="S567" s="238" t="s">
        <v>40</v>
      </c>
      <c r="T567" s="167" t="s">
        <v>12841</v>
      </c>
      <c r="U567" s="376">
        <v>115709156</v>
      </c>
      <c r="V567" s="240" t="s">
        <v>1385</v>
      </c>
      <c r="W567" s="167" t="s">
        <v>12842</v>
      </c>
      <c r="X567" s="536">
        <v>0</v>
      </c>
      <c r="Y567" s="255">
        <v>0</v>
      </c>
      <c r="Z567" s="255">
        <v>0</v>
      </c>
      <c r="AA567" s="264">
        <f>Y567/AD567</f>
        <v>0</v>
      </c>
      <c r="AB567" s="265">
        <f>Z567/AD567</f>
        <v>0</v>
      </c>
      <c r="AC567" s="255">
        <v>0</v>
      </c>
      <c r="AD567" s="255">
        <v>5548929</v>
      </c>
      <c r="AE567" s="240" t="s">
        <v>7102</v>
      </c>
      <c r="AF567" s="527" t="s">
        <v>10904</v>
      </c>
      <c r="AG567" s="240" t="s">
        <v>7040</v>
      </c>
      <c r="AH567" s="525" t="s">
        <v>7041</v>
      </c>
    </row>
    <row r="568" spans="1:34" ht="15" customHeight="1" x14ac:dyDescent="0.2">
      <c r="A568" s="523">
        <v>115</v>
      </c>
      <c r="B568" s="523">
        <v>115</v>
      </c>
      <c r="C568" s="524" t="s">
        <v>815</v>
      </c>
      <c r="D568" s="523">
        <v>10110</v>
      </c>
      <c r="E568" s="524" t="s">
        <v>816</v>
      </c>
      <c r="F568" s="25">
        <v>2019</v>
      </c>
      <c r="G568" s="284">
        <v>43481.906944444447</v>
      </c>
      <c r="H568" s="234">
        <v>43481.906944444447</v>
      </c>
      <c r="I568" s="417" t="s">
        <v>7042</v>
      </c>
      <c r="J568" s="412" t="s">
        <v>36</v>
      </c>
      <c r="K568" s="412" t="s">
        <v>36</v>
      </c>
      <c r="L568" s="235">
        <f>N568-G568</f>
        <v>0.73055555555038154</v>
      </c>
      <c r="M568" s="236">
        <v>1052</v>
      </c>
      <c r="N568" s="284">
        <v>43482.637499999997</v>
      </c>
      <c r="O568" s="234">
        <v>43482.637499999997</v>
      </c>
      <c r="P568" s="237" t="s">
        <v>37</v>
      </c>
      <c r="Q568" s="162" t="s">
        <v>1285</v>
      </c>
      <c r="R568" s="167" t="s">
        <v>10214</v>
      </c>
      <c r="S568" s="238" t="s">
        <v>54</v>
      </c>
      <c r="T568" s="167" t="s">
        <v>12850</v>
      </c>
      <c r="U568" s="376">
        <v>115709156</v>
      </c>
      <c r="V568" s="240" t="s">
        <v>1385</v>
      </c>
      <c r="W568" s="167" t="s">
        <v>12851</v>
      </c>
      <c r="X568" s="536">
        <v>0</v>
      </c>
      <c r="Y568" s="255">
        <v>0</v>
      </c>
      <c r="Z568" s="255">
        <v>0</v>
      </c>
      <c r="AA568" s="264">
        <f>Y568/AD568</f>
        <v>0</v>
      </c>
      <c r="AB568" s="265">
        <f>Z568/AD568</f>
        <v>0</v>
      </c>
      <c r="AC568" s="255">
        <v>0</v>
      </c>
      <c r="AD568" s="255">
        <v>5548929</v>
      </c>
      <c r="AE568" s="240" t="s">
        <v>1270</v>
      </c>
      <c r="AF568" s="527" t="s">
        <v>1270</v>
      </c>
      <c r="AG568" s="240" t="s">
        <v>7066</v>
      </c>
      <c r="AH568" s="525" t="s">
        <v>12671</v>
      </c>
    </row>
    <row r="569" spans="1:34" ht="15" customHeight="1" x14ac:dyDescent="0.2">
      <c r="A569" s="257">
        <v>115</v>
      </c>
      <c r="B569" s="257">
        <v>115</v>
      </c>
      <c r="C569" s="258" t="s">
        <v>1073</v>
      </c>
      <c r="D569" s="272">
        <v>10114</v>
      </c>
      <c r="E569" s="258" t="s">
        <v>1074</v>
      </c>
      <c r="F569" s="25">
        <v>2016</v>
      </c>
      <c r="G569" s="232">
        <v>42418.679861111108</v>
      </c>
      <c r="H569" s="233">
        <v>42418.679861111108</v>
      </c>
      <c r="I569" s="412" t="s">
        <v>36</v>
      </c>
      <c r="J569" s="412" t="s">
        <v>36</v>
      </c>
      <c r="K569" s="412"/>
      <c r="L569" s="235">
        <f>N569-G569</f>
        <v>8.6111111115314998E-2</v>
      </c>
      <c r="M569" s="236">
        <v>124</v>
      </c>
      <c r="N569" s="232">
        <v>42418.765972222223</v>
      </c>
      <c r="O569" s="233">
        <v>42418.765972222223</v>
      </c>
      <c r="P569" s="237" t="s">
        <v>37</v>
      </c>
      <c r="Q569" s="238" t="s">
        <v>52</v>
      </c>
      <c r="R569" s="238" t="s">
        <v>169</v>
      </c>
      <c r="S569" s="238" t="s">
        <v>45</v>
      </c>
      <c r="T569" s="35" t="s">
        <v>5588</v>
      </c>
      <c r="U569" s="254" t="s">
        <v>40</v>
      </c>
      <c r="V569" s="240" t="s">
        <v>384</v>
      </c>
      <c r="W569" s="35" t="s">
        <v>5589</v>
      </c>
      <c r="X569" s="55">
        <v>270</v>
      </c>
      <c r="Y569" s="55">
        <v>270</v>
      </c>
      <c r="Z569" s="55">
        <v>39690</v>
      </c>
      <c r="AA569" s="259">
        <v>4.957194624418149E-5</v>
      </c>
      <c r="AB569" s="260">
        <v>7.2870760978946793E-3</v>
      </c>
      <c r="AC569" s="241">
        <v>147</v>
      </c>
    </row>
    <row r="570" spans="1:34" ht="15" customHeight="1" x14ac:dyDescent="0.2">
      <c r="A570" s="257">
        <v>115</v>
      </c>
      <c r="B570" s="257">
        <v>115</v>
      </c>
      <c r="C570" s="258" t="s">
        <v>1073</v>
      </c>
      <c r="D570" s="257">
        <v>10114</v>
      </c>
      <c r="E570" s="258" t="s">
        <v>1074</v>
      </c>
      <c r="F570" s="25">
        <v>2016</v>
      </c>
      <c r="G570" s="232">
        <v>42471.515972222223</v>
      </c>
      <c r="H570" s="233">
        <v>42471.515972222223</v>
      </c>
      <c r="I570" s="412" t="s">
        <v>36</v>
      </c>
      <c r="J570" s="412" t="s">
        <v>36</v>
      </c>
      <c r="K570" s="412"/>
      <c r="L570" s="235">
        <f>N570-G570</f>
        <v>2.361111110803904E-2</v>
      </c>
      <c r="M570" s="236">
        <v>34</v>
      </c>
      <c r="N570" s="232">
        <v>42471.539583333331</v>
      </c>
      <c r="O570" s="233">
        <v>42471.539583333331</v>
      </c>
      <c r="P570" s="237" t="s">
        <v>37</v>
      </c>
      <c r="Q570" s="238" t="s">
        <v>43</v>
      </c>
      <c r="R570" s="238" t="s">
        <v>5438</v>
      </c>
      <c r="S570" s="35" t="s">
        <v>526</v>
      </c>
      <c r="T570" s="35" t="s">
        <v>5881</v>
      </c>
      <c r="U570" s="282" t="s">
        <v>40</v>
      </c>
      <c r="V570" s="240" t="s">
        <v>788</v>
      </c>
      <c r="W570" s="35" t="s">
        <v>5882</v>
      </c>
      <c r="X570" s="55">
        <v>0</v>
      </c>
      <c r="Y570" s="55">
        <v>0</v>
      </c>
      <c r="Z570" s="55">
        <v>0</v>
      </c>
      <c r="AA570" s="168"/>
      <c r="AB570" s="168"/>
      <c r="AC570" s="168"/>
    </row>
    <row r="571" spans="1:34" ht="15" customHeight="1" x14ac:dyDescent="0.2">
      <c r="A571" s="58">
        <v>115</v>
      </c>
      <c r="B571" s="58">
        <v>115</v>
      </c>
      <c r="C571" s="76" t="s">
        <v>586</v>
      </c>
      <c r="D571" s="23">
        <v>10115</v>
      </c>
      <c r="E571" s="60" t="s">
        <v>587</v>
      </c>
      <c r="F571" s="25">
        <v>2014</v>
      </c>
      <c r="G571" s="61">
        <v>41654.794444444444</v>
      </c>
      <c r="H571" s="62">
        <v>41654.794444444444</v>
      </c>
      <c r="I571" s="625" t="s">
        <v>36</v>
      </c>
      <c r="J571" s="625" t="s">
        <v>36</v>
      </c>
      <c r="K571" s="625"/>
      <c r="L571" s="64">
        <f>N571-G571</f>
        <v>0.43541666666715173</v>
      </c>
      <c r="M571" s="65">
        <v>627</v>
      </c>
      <c r="N571" s="61">
        <v>41655.229861111111</v>
      </c>
      <c r="O571" s="62">
        <v>41655.229861111111</v>
      </c>
      <c r="P571" s="66" t="s">
        <v>37</v>
      </c>
      <c r="Q571" s="67" t="s">
        <v>38</v>
      </c>
      <c r="R571" s="67" t="s">
        <v>135</v>
      </c>
      <c r="S571" s="68" t="s">
        <v>68</v>
      </c>
      <c r="T571" s="69" t="s">
        <v>1704</v>
      </c>
      <c r="U571" s="81"/>
      <c r="V571" s="78" t="s">
        <v>788</v>
      </c>
      <c r="W571" s="69" t="s">
        <v>1705</v>
      </c>
      <c r="X571" s="32">
        <v>0</v>
      </c>
      <c r="Y571" s="32">
        <v>0</v>
      </c>
      <c r="Z571" s="83"/>
      <c r="AA571" s="84"/>
      <c r="AB571" s="85"/>
      <c r="AC571" s="83"/>
    </row>
    <row r="572" spans="1:34" ht="15" customHeight="1" x14ac:dyDescent="0.2">
      <c r="A572" s="58">
        <v>115</v>
      </c>
      <c r="B572" s="58">
        <v>115</v>
      </c>
      <c r="C572" s="76" t="s">
        <v>586</v>
      </c>
      <c r="D572" s="23">
        <v>10115</v>
      </c>
      <c r="E572" s="60" t="s">
        <v>587</v>
      </c>
      <c r="F572" s="25">
        <v>2014</v>
      </c>
      <c r="G572" s="61">
        <v>41678.039583333331</v>
      </c>
      <c r="H572" s="62">
        <v>41678.039583333331</v>
      </c>
      <c r="I572" s="625" t="s">
        <v>36</v>
      </c>
      <c r="J572" s="625" t="s">
        <v>36</v>
      </c>
      <c r="K572" s="625"/>
      <c r="L572" s="64">
        <f>N572-G572</f>
        <v>0.59166666666715173</v>
      </c>
      <c r="M572" s="65">
        <v>852</v>
      </c>
      <c r="N572" s="106">
        <v>41678.631249999999</v>
      </c>
      <c r="O572" s="63">
        <v>41678.631249999999</v>
      </c>
      <c r="P572" s="66" t="s">
        <v>37</v>
      </c>
      <c r="Q572" s="67" t="s">
        <v>62</v>
      </c>
      <c r="R572" s="67" t="s">
        <v>397</v>
      </c>
      <c r="S572" s="68" t="s">
        <v>106</v>
      </c>
      <c r="T572" s="69" t="s">
        <v>1804</v>
      </c>
      <c r="U572" s="77">
        <v>10092</v>
      </c>
      <c r="V572" s="78" t="s">
        <v>788</v>
      </c>
      <c r="W572" s="69" t="s">
        <v>1805</v>
      </c>
      <c r="X572" s="83">
        <v>7403</v>
      </c>
      <c r="Y572" s="83">
        <v>7403</v>
      </c>
      <c r="Z572" s="83">
        <v>410925</v>
      </c>
      <c r="AA572" s="79">
        <f>Y572/5380759</f>
        <v>1.3758282056490544E-3</v>
      </c>
      <c r="AB572" s="80">
        <f>Z572/5380759</f>
        <v>7.636933748565955E-2</v>
      </c>
      <c r="AC572" s="32">
        <f>Z572/Y572</f>
        <v>55.507902201810076</v>
      </c>
    </row>
    <row r="573" spans="1:34" ht="15" customHeight="1" x14ac:dyDescent="0.2">
      <c r="A573" s="175">
        <v>115</v>
      </c>
      <c r="B573" s="175">
        <v>115</v>
      </c>
      <c r="C573" s="24" t="s">
        <v>586</v>
      </c>
      <c r="D573" s="175">
        <v>10115</v>
      </c>
      <c r="E573" s="24" t="s">
        <v>587</v>
      </c>
      <c r="F573" s="25">
        <v>2015</v>
      </c>
      <c r="G573" s="156">
        <v>42203.827777777777</v>
      </c>
      <c r="H573" s="157">
        <v>42203.827777777777</v>
      </c>
      <c r="I573" s="620" t="s">
        <v>36</v>
      </c>
      <c r="J573" s="620" t="s">
        <v>36</v>
      </c>
      <c r="K573" s="620"/>
      <c r="L573" s="159">
        <f>N573-G573</f>
        <v>6.944444467080757E-4</v>
      </c>
      <c r="M573" s="160">
        <v>1</v>
      </c>
      <c r="N573" s="156">
        <v>42203.828472222223</v>
      </c>
      <c r="O573" s="157">
        <v>42203.828472222223</v>
      </c>
      <c r="P573" s="161" t="s">
        <v>37</v>
      </c>
      <c r="Q573" s="35" t="s">
        <v>213</v>
      </c>
      <c r="R573" s="35" t="s">
        <v>287</v>
      </c>
      <c r="S573" s="35" t="s">
        <v>40</v>
      </c>
      <c r="T573" s="35" t="s">
        <v>4367</v>
      </c>
      <c r="U573" s="166"/>
      <c r="V573" s="167" t="s">
        <v>788</v>
      </c>
      <c r="W573" s="35" t="s">
        <v>4368</v>
      </c>
      <c r="X573" s="55">
        <v>25448</v>
      </c>
      <c r="Y573" s="55">
        <v>0</v>
      </c>
      <c r="Z573" s="168"/>
      <c r="AA573" s="168"/>
      <c r="AB573" s="168"/>
      <c r="AC573" s="168"/>
    </row>
    <row r="574" spans="1:34" ht="15" customHeight="1" x14ac:dyDescent="0.2">
      <c r="A574" s="257">
        <v>115</v>
      </c>
      <c r="B574" s="257">
        <v>115</v>
      </c>
      <c r="C574" s="258" t="s">
        <v>586</v>
      </c>
      <c r="D574" s="257">
        <v>10115</v>
      </c>
      <c r="E574" s="258" t="s">
        <v>587</v>
      </c>
      <c r="F574" s="25">
        <v>2018</v>
      </c>
      <c r="G574" s="232">
        <v>43181.781944444447</v>
      </c>
      <c r="H574" s="233">
        <v>43181.781944444447</v>
      </c>
      <c r="I574" s="412" t="s">
        <v>36</v>
      </c>
      <c r="J574" s="412" t="s">
        <v>36</v>
      </c>
      <c r="K574" s="412" t="s">
        <v>36</v>
      </c>
      <c r="L574" s="235">
        <f>N574-G574</f>
        <v>6.9444443943211809E-4</v>
      </c>
      <c r="M574" s="236">
        <v>1</v>
      </c>
      <c r="N574" s="232">
        <v>43181.782638888886</v>
      </c>
      <c r="O574" s="233">
        <v>43181.782638888886</v>
      </c>
      <c r="P574" s="237" t="s">
        <v>37</v>
      </c>
      <c r="Q574" s="359" t="s">
        <v>213</v>
      </c>
      <c r="R574" s="35" t="s">
        <v>10774</v>
      </c>
      <c r="S574" s="277" t="s">
        <v>40</v>
      </c>
      <c r="T574" s="167" t="s">
        <v>10785</v>
      </c>
      <c r="U574" s="282" t="s">
        <v>40</v>
      </c>
      <c r="V574" s="240" t="s">
        <v>788</v>
      </c>
      <c r="W574" s="167" t="s">
        <v>10786</v>
      </c>
      <c r="X574" s="255">
        <v>7753</v>
      </c>
      <c r="Y574" s="241">
        <v>0</v>
      </c>
      <c r="Z574" s="241">
        <v>0</v>
      </c>
      <c r="AA574" s="266"/>
      <c r="AB574" s="266"/>
      <c r="AC574" s="266"/>
      <c r="AD574" s="241">
        <v>5517212</v>
      </c>
      <c r="AE574" s="461" t="s">
        <v>7063</v>
      </c>
      <c r="AF574" s="462" t="s">
        <v>10787</v>
      </c>
      <c r="AG574" s="277" t="s">
        <v>7040</v>
      </c>
      <c r="AH574" s="277" t="s">
        <v>7041</v>
      </c>
    </row>
    <row r="575" spans="1:34" ht="15" customHeight="1" x14ac:dyDescent="0.2">
      <c r="A575" s="521">
        <v>115</v>
      </c>
      <c r="B575" s="521">
        <v>115</v>
      </c>
      <c r="C575" s="522" t="s">
        <v>586</v>
      </c>
      <c r="D575" s="521">
        <v>10115</v>
      </c>
      <c r="E575" s="522" t="s">
        <v>587</v>
      </c>
      <c r="F575" s="25">
        <v>2019</v>
      </c>
      <c r="G575" s="573">
        <v>43594.879166666666</v>
      </c>
      <c r="H575" s="574">
        <v>43594.879166666666</v>
      </c>
      <c r="I575" s="572" t="s">
        <v>36</v>
      </c>
      <c r="J575" s="572" t="s">
        <v>36</v>
      </c>
      <c r="K575" s="572" t="s">
        <v>36</v>
      </c>
      <c r="L575" s="235">
        <f>N575-G575</f>
        <v>6.944444467080757E-4</v>
      </c>
      <c r="M575" s="236">
        <v>1</v>
      </c>
      <c r="N575" s="573">
        <v>43594.879861111112</v>
      </c>
      <c r="O575" s="574">
        <v>43594.879861111112</v>
      </c>
      <c r="P575" s="237" t="s">
        <v>37</v>
      </c>
      <c r="Q575" s="162" t="s">
        <v>213</v>
      </c>
      <c r="R575" s="167" t="s">
        <v>10774</v>
      </c>
      <c r="S575" s="238" t="s">
        <v>68</v>
      </c>
      <c r="T575" s="167" t="s">
        <v>13992</v>
      </c>
      <c r="U575" s="459" t="s">
        <v>40</v>
      </c>
      <c r="V575" s="49" t="s">
        <v>788</v>
      </c>
      <c r="W575" s="167" t="s">
        <v>13993</v>
      </c>
      <c r="X575" s="536">
        <v>0</v>
      </c>
      <c r="Y575" s="255">
        <v>0</v>
      </c>
      <c r="Z575" s="255">
        <v>0</v>
      </c>
      <c r="AA575" s="264">
        <f>Y575/AD575</f>
        <v>0</v>
      </c>
      <c r="AB575" s="265">
        <f>Z575/AD575</f>
        <v>0</v>
      </c>
      <c r="AC575" s="255">
        <v>0</v>
      </c>
      <c r="AD575" s="255">
        <v>5548929</v>
      </c>
      <c r="AE575" s="240" t="s">
        <v>7056</v>
      </c>
      <c r="AF575" s="527" t="s">
        <v>13994</v>
      </c>
      <c r="AG575" s="240" t="s">
        <v>7040</v>
      </c>
      <c r="AH575" s="525" t="s">
        <v>7041</v>
      </c>
    </row>
    <row r="576" spans="1:34" ht="15" customHeight="1" x14ac:dyDescent="0.2">
      <c r="A576" s="58">
        <v>115</v>
      </c>
      <c r="B576" s="58">
        <v>115</v>
      </c>
      <c r="C576" s="76" t="s">
        <v>402</v>
      </c>
      <c r="D576" s="23">
        <v>10116</v>
      </c>
      <c r="E576" s="60" t="s">
        <v>403</v>
      </c>
      <c r="F576" s="25">
        <v>2014</v>
      </c>
      <c r="G576" s="61">
        <v>41695.038194444445</v>
      </c>
      <c r="H576" s="62">
        <v>41695.038194444445</v>
      </c>
      <c r="I576" s="625" t="s">
        <v>36</v>
      </c>
      <c r="J576" s="625" t="s">
        <v>36</v>
      </c>
      <c r="K576" s="625"/>
      <c r="L576" s="64">
        <f>N576-G576</f>
        <v>6.944444467080757E-4</v>
      </c>
      <c r="M576" s="65">
        <v>1</v>
      </c>
      <c r="N576" s="61">
        <v>41695.038888888892</v>
      </c>
      <c r="O576" s="62">
        <v>41695.038888888892</v>
      </c>
      <c r="P576" s="66" t="s">
        <v>37</v>
      </c>
      <c r="Q576" s="67" t="s">
        <v>52</v>
      </c>
      <c r="R576" s="67" t="s">
        <v>67</v>
      </c>
      <c r="S576" s="68" t="s">
        <v>101</v>
      </c>
      <c r="T576" s="69" t="s">
        <v>1854</v>
      </c>
      <c r="U576" s="459" t="s">
        <v>40</v>
      </c>
      <c r="V576" s="78" t="s">
        <v>788</v>
      </c>
      <c r="W576" s="69" t="s">
        <v>1855</v>
      </c>
      <c r="X576" s="32">
        <v>17585</v>
      </c>
      <c r="Y576" s="32">
        <v>0</v>
      </c>
      <c r="Z576" s="32">
        <v>0</v>
      </c>
      <c r="AA576" s="79">
        <v>0</v>
      </c>
      <c r="AB576" s="80">
        <v>0</v>
      </c>
      <c r="AC576" s="32">
        <v>0</v>
      </c>
    </row>
    <row r="577" spans="1:34" ht="15" customHeight="1" x14ac:dyDescent="0.2">
      <c r="A577" s="58">
        <v>115</v>
      </c>
      <c r="B577" s="58">
        <v>115</v>
      </c>
      <c r="C577" s="76" t="s">
        <v>402</v>
      </c>
      <c r="D577" s="23">
        <v>10116</v>
      </c>
      <c r="E577" s="60" t="s">
        <v>403</v>
      </c>
      <c r="F577" s="25">
        <v>2014</v>
      </c>
      <c r="G577" s="61">
        <v>41695.629166666666</v>
      </c>
      <c r="H577" s="62">
        <v>41695.629166666666</v>
      </c>
      <c r="I577" s="625" t="s">
        <v>36</v>
      </c>
      <c r="J577" s="625" t="s">
        <v>36</v>
      </c>
      <c r="K577" s="625"/>
      <c r="L577" s="64">
        <f>N577-G577</f>
        <v>0.14305555555620231</v>
      </c>
      <c r="M577" s="65">
        <v>206</v>
      </c>
      <c r="N577" s="61">
        <v>41695.772222222222</v>
      </c>
      <c r="O577" s="62">
        <v>41695.772222222222</v>
      </c>
      <c r="P577" s="66" t="s">
        <v>37</v>
      </c>
      <c r="Q577" s="67" t="s">
        <v>52</v>
      </c>
      <c r="R577" s="67" t="s">
        <v>67</v>
      </c>
      <c r="S577" s="68" t="s">
        <v>101</v>
      </c>
      <c r="T577" s="69" t="s">
        <v>1860</v>
      </c>
      <c r="U577" s="459" t="s">
        <v>40</v>
      </c>
      <c r="V577" s="78" t="s">
        <v>788</v>
      </c>
      <c r="W577" s="69" t="s">
        <v>1861</v>
      </c>
      <c r="X577" s="32">
        <v>0</v>
      </c>
      <c r="Y577" s="32">
        <v>0</v>
      </c>
      <c r="Z577" s="83"/>
      <c r="AA577" s="84"/>
      <c r="AB577" s="85"/>
      <c r="AC577" s="83"/>
    </row>
    <row r="578" spans="1:34" ht="15" customHeight="1" x14ac:dyDescent="0.2">
      <c r="A578" s="153">
        <v>115</v>
      </c>
      <c r="B578" s="153">
        <v>115</v>
      </c>
      <c r="C578" s="24" t="s">
        <v>402</v>
      </c>
      <c r="D578" s="175">
        <v>10116</v>
      </c>
      <c r="E578" s="24" t="s">
        <v>403</v>
      </c>
      <c r="F578" s="25">
        <v>2015</v>
      </c>
      <c r="G578" s="156">
        <v>42068.255555555559</v>
      </c>
      <c r="H578" s="157">
        <v>42068.255555555559</v>
      </c>
      <c r="I578" s="620" t="s">
        <v>36</v>
      </c>
      <c r="J578" s="620" t="s">
        <v>36</v>
      </c>
      <c r="K578" s="620"/>
      <c r="L578" s="159">
        <f>N578-G578</f>
        <v>6.9444443943211809E-4</v>
      </c>
      <c r="M578" s="160">
        <v>1</v>
      </c>
      <c r="N578" s="156">
        <v>42068.256249999999</v>
      </c>
      <c r="O578" s="157">
        <v>42068.256249999999</v>
      </c>
      <c r="P578" s="161" t="s">
        <v>37</v>
      </c>
      <c r="Q578" s="35" t="s">
        <v>48</v>
      </c>
      <c r="R578" s="35" t="s">
        <v>49</v>
      </c>
      <c r="S578" s="35" t="s">
        <v>40</v>
      </c>
      <c r="T578" s="35" t="s">
        <v>3583</v>
      </c>
      <c r="U578" s="459" t="s">
        <v>40</v>
      </c>
      <c r="V578" s="167" t="s">
        <v>788</v>
      </c>
      <c r="W578" s="35" t="s">
        <v>3584</v>
      </c>
      <c r="X578" s="55">
        <v>17615</v>
      </c>
      <c r="Y578" s="55">
        <v>0</v>
      </c>
      <c r="Z578" s="168"/>
      <c r="AA578" s="168"/>
      <c r="AB578" s="168"/>
      <c r="AC578" s="168"/>
    </row>
    <row r="579" spans="1:34" ht="15" customHeight="1" x14ac:dyDescent="0.2">
      <c r="A579" s="257">
        <v>115</v>
      </c>
      <c r="B579" s="257">
        <v>115</v>
      </c>
      <c r="C579" s="258" t="s">
        <v>402</v>
      </c>
      <c r="D579" s="257">
        <v>10116</v>
      </c>
      <c r="E579" s="258" t="s">
        <v>403</v>
      </c>
      <c r="F579" s="25">
        <v>2017</v>
      </c>
      <c r="G579" s="232">
        <v>42816.686805555553</v>
      </c>
      <c r="H579" s="233">
        <v>42816.686805555553</v>
      </c>
      <c r="I579" s="412" t="s">
        <v>36</v>
      </c>
      <c r="J579" s="412" t="s">
        <v>36</v>
      </c>
      <c r="K579" s="412"/>
      <c r="L579" s="235">
        <f>N579-G579</f>
        <v>6.944444467080757E-4</v>
      </c>
      <c r="M579" s="236">
        <v>1</v>
      </c>
      <c r="N579" s="232">
        <v>42816.6875</v>
      </c>
      <c r="O579" s="233">
        <v>42816.6875</v>
      </c>
      <c r="P579" s="237" t="s">
        <v>37</v>
      </c>
      <c r="Q579" s="35" t="s">
        <v>52</v>
      </c>
      <c r="R579" s="35" t="s">
        <v>67</v>
      </c>
      <c r="S579" s="35" t="s">
        <v>101</v>
      </c>
      <c r="T579" s="52" t="s">
        <v>8185</v>
      </c>
      <c r="U579" s="303" t="s">
        <v>40</v>
      </c>
      <c r="V579" s="49" t="s">
        <v>788</v>
      </c>
      <c r="W579" s="44" t="s">
        <v>8186</v>
      </c>
      <c r="X579" s="255">
        <v>0</v>
      </c>
      <c r="Y579" s="241">
        <v>0</v>
      </c>
      <c r="Z579" s="241">
        <v>0</v>
      </c>
      <c r="AA579" s="168"/>
      <c r="AB579" s="168"/>
      <c r="AC579" s="168"/>
      <c r="AD579" s="304">
        <v>5517212</v>
      </c>
      <c r="AE579" s="305" t="s">
        <v>7102</v>
      </c>
      <c r="AF579" s="305" t="s">
        <v>8187</v>
      </c>
      <c r="AG579" s="35" t="s">
        <v>7040</v>
      </c>
      <c r="AH579" s="52" t="s">
        <v>7041</v>
      </c>
    </row>
    <row r="580" spans="1:34" ht="15" customHeight="1" x14ac:dyDescent="0.2">
      <c r="A580" s="58">
        <v>115</v>
      </c>
      <c r="B580" s="58">
        <v>115</v>
      </c>
      <c r="C580" s="76" t="s">
        <v>1492</v>
      </c>
      <c r="D580" s="23">
        <v>10117</v>
      </c>
      <c r="E580" s="60" t="s">
        <v>1493</v>
      </c>
      <c r="F580" s="25">
        <v>2014</v>
      </c>
      <c r="G580" s="61">
        <v>41773.482638888891</v>
      </c>
      <c r="H580" s="62">
        <v>41773.482638888891</v>
      </c>
      <c r="I580" s="625" t="s">
        <v>36</v>
      </c>
      <c r="J580" s="625" t="s">
        <v>36</v>
      </c>
      <c r="K580" s="625"/>
      <c r="L580" s="64">
        <f>N580-G580</f>
        <v>1.1805555550381541E-2</v>
      </c>
      <c r="M580" s="65">
        <v>17</v>
      </c>
      <c r="N580" s="61">
        <v>41773.494444444441</v>
      </c>
      <c r="O580" s="62">
        <v>41773.494444444441</v>
      </c>
      <c r="P580" s="66" t="s">
        <v>37</v>
      </c>
      <c r="Q580" s="69" t="s">
        <v>52</v>
      </c>
      <c r="R580" s="69" t="s">
        <v>858</v>
      </c>
      <c r="S580" s="87" t="s">
        <v>45</v>
      </c>
      <c r="T580" s="69" t="s">
        <v>2225</v>
      </c>
      <c r="U580" s="77">
        <v>10284</v>
      </c>
      <c r="V580" s="78" t="s">
        <v>788</v>
      </c>
      <c r="W580" s="69" t="s">
        <v>2226</v>
      </c>
      <c r="X580" s="32">
        <v>0</v>
      </c>
      <c r="Y580" s="32">
        <v>0</v>
      </c>
      <c r="Z580" s="32"/>
      <c r="AA580" s="79"/>
      <c r="AB580" s="80"/>
      <c r="AC580" s="32"/>
    </row>
    <row r="581" spans="1:34" ht="15" customHeight="1" x14ac:dyDescent="0.2">
      <c r="A581" s="58">
        <v>115</v>
      </c>
      <c r="B581" s="58">
        <v>115</v>
      </c>
      <c r="C581" s="76" t="s">
        <v>1492</v>
      </c>
      <c r="D581" s="23">
        <v>10117</v>
      </c>
      <c r="E581" s="60" t="s">
        <v>1493</v>
      </c>
      <c r="F581" s="25">
        <v>2014</v>
      </c>
      <c r="G581" s="61">
        <v>41846.550000000003</v>
      </c>
      <c r="H581" s="62">
        <v>41846.550000000003</v>
      </c>
      <c r="I581" s="625" t="s">
        <v>36</v>
      </c>
      <c r="J581" s="625" t="s">
        <v>36</v>
      </c>
      <c r="K581" s="625"/>
      <c r="L581" s="64">
        <f>N581-G581</f>
        <v>0.10347222221753327</v>
      </c>
      <c r="M581" s="65">
        <v>149</v>
      </c>
      <c r="N581" s="61">
        <v>41846.65347222222</v>
      </c>
      <c r="O581" s="62">
        <v>41846.65347222222</v>
      </c>
      <c r="P581" s="86" t="s">
        <v>242</v>
      </c>
      <c r="Q581" s="69" t="s">
        <v>43</v>
      </c>
      <c r="R581" s="69" t="s">
        <v>266</v>
      </c>
      <c r="S581" s="87" t="s">
        <v>88</v>
      </c>
      <c r="T581" s="69" t="s">
        <v>2528</v>
      </c>
      <c r="U581" s="77">
        <v>10457</v>
      </c>
      <c r="V581" s="87" t="s">
        <v>788</v>
      </c>
      <c r="W581" s="69" t="s">
        <v>2529</v>
      </c>
      <c r="X581" s="32">
        <v>0</v>
      </c>
      <c r="Y581" s="32">
        <v>0</v>
      </c>
      <c r="Z581" s="83"/>
      <c r="AA581" s="84"/>
      <c r="AB581" s="85"/>
      <c r="AC581" s="83"/>
    </row>
    <row r="582" spans="1:34" ht="15" customHeight="1" x14ac:dyDescent="0.2">
      <c r="A582" s="257">
        <v>115</v>
      </c>
      <c r="B582" s="257">
        <v>115</v>
      </c>
      <c r="C582" s="258" t="s">
        <v>1492</v>
      </c>
      <c r="D582" s="257">
        <v>10117</v>
      </c>
      <c r="E582" s="258" t="s">
        <v>1493</v>
      </c>
      <c r="F582" s="25">
        <v>2018</v>
      </c>
      <c r="G582" s="284">
        <v>43424.697916666664</v>
      </c>
      <c r="H582" s="234">
        <v>43424.697916666664</v>
      </c>
      <c r="I582" s="412" t="s">
        <v>36</v>
      </c>
      <c r="J582" s="412" t="s">
        <v>36</v>
      </c>
      <c r="K582" s="412" t="s">
        <v>36</v>
      </c>
      <c r="L582" s="235">
        <f>N582-G582</f>
        <v>6.944444467080757E-4</v>
      </c>
      <c r="M582" s="236">
        <v>1</v>
      </c>
      <c r="N582" s="284">
        <v>43424.698611111111</v>
      </c>
      <c r="O582" s="234">
        <v>43424.698611111111</v>
      </c>
      <c r="P582" s="248" t="s">
        <v>242</v>
      </c>
      <c r="Q582" s="162" t="s">
        <v>43</v>
      </c>
      <c r="R582" s="167" t="s">
        <v>10204</v>
      </c>
      <c r="S582" s="163" t="s">
        <v>526</v>
      </c>
      <c r="T582" s="167" t="s">
        <v>12360</v>
      </c>
      <c r="U582" s="293">
        <v>115409238</v>
      </c>
      <c r="V582" s="240" t="s">
        <v>788</v>
      </c>
      <c r="W582" s="167" t="s">
        <v>12361</v>
      </c>
      <c r="X582" s="255">
        <v>0</v>
      </c>
      <c r="Y582" s="241">
        <v>0</v>
      </c>
      <c r="Z582" s="241">
        <v>0</v>
      </c>
      <c r="AA582" s="266"/>
      <c r="AB582" s="266"/>
      <c r="AC582" s="266"/>
      <c r="AD582" s="241">
        <v>5517212</v>
      </c>
      <c r="AE582" s="461" t="s">
        <v>1270</v>
      </c>
      <c r="AF582" s="462" t="s">
        <v>1270</v>
      </c>
      <c r="AG582" s="163" t="s">
        <v>7040</v>
      </c>
      <c r="AH582" s="57" t="s">
        <v>7173</v>
      </c>
    </row>
    <row r="583" spans="1:34" ht="15" customHeight="1" x14ac:dyDescent="0.2">
      <c r="A583" s="58">
        <v>115</v>
      </c>
      <c r="B583" s="58">
        <v>115</v>
      </c>
      <c r="C583" s="76" t="s">
        <v>690</v>
      </c>
      <c r="D583" s="23">
        <v>10118</v>
      </c>
      <c r="E583" s="60" t="s">
        <v>691</v>
      </c>
      <c r="F583" s="25">
        <v>2014</v>
      </c>
      <c r="G583" s="61">
        <v>41773.482638888891</v>
      </c>
      <c r="H583" s="62">
        <v>41773.482638888891</v>
      </c>
      <c r="I583" s="625" t="s">
        <v>36</v>
      </c>
      <c r="J583" s="625" t="s">
        <v>36</v>
      </c>
      <c r="K583" s="625"/>
      <c r="L583" s="64">
        <f>N583-G583</f>
        <v>6.2499999985448085E-3</v>
      </c>
      <c r="M583" s="65">
        <v>9</v>
      </c>
      <c r="N583" s="61">
        <v>41773.488888888889</v>
      </c>
      <c r="O583" s="62">
        <v>41773.488888888889</v>
      </c>
      <c r="P583" s="66" t="s">
        <v>37</v>
      </c>
      <c r="Q583" s="69" t="s">
        <v>52</v>
      </c>
      <c r="R583" s="69" t="s">
        <v>858</v>
      </c>
      <c r="S583" s="87" t="s">
        <v>45</v>
      </c>
      <c r="T583" s="69" t="s">
        <v>2225</v>
      </c>
      <c r="U583" s="77">
        <v>10284</v>
      </c>
      <c r="V583" s="78" t="s">
        <v>788</v>
      </c>
      <c r="W583" s="69" t="s">
        <v>2226</v>
      </c>
      <c r="X583" s="32">
        <v>5376</v>
      </c>
      <c r="Y583" s="32">
        <v>5376</v>
      </c>
      <c r="Z583" s="32">
        <v>208448</v>
      </c>
      <c r="AA583" s="79">
        <f>Y583/5380759</f>
        <v>9.9911555228546743E-4</v>
      </c>
      <c r="AB583" s="80">
        <f>Z583/5380759</f>
        <v>3.8739516116592473E-2</v>
      </c>
      <c r="AC583" s="32">
        <f>Z583/Y583</f>
        <v>38.773809523809526</v>
      </c>
    </row>
    <row r="584" spans="1:34" ht="15" customHeight="1" x14ac:dyDescent="0.2">
      <c r="A584" s="257">
        <v>115</v>
      </c>
      <c r="B584" s="257">
        <v>115</v>
      </c>
      <c r="C584" s="258" t="s">
        <v>690</v>
      </c>
      <c r="D584" s="257">
        <v>10118</v>
      </c>
      <c r="E584" s="258" t="s">
        <v>691</v>
      </c>
      <c r="F584" s="25">
        <v>2017</v>
      </c>
      <c r="G584" s="232">
        <v>43075.277083333334</v>
      </c>
      <c r="H584" s="233">
        <v>43075.277083333334</v>
      </c>
      <c r="I584" s="412" t="s">
        <v>36</v>
      </c>
      <c r="J584" s="412" t="s">
        <v>36</v>
      </c>
      <c r="K584" s="412"/>
      <c r="L584" s="235">
        <f>N584-G584</f>
        <v>1.2548611111124046</v>
      </c>
      <c r="M584" s="236">
        <v>1807</v>
      </c>
      <c r="N584" s="232">
        <v>43076.531944444447</v>
      </c>
      <c r="O584" s="233">
        <v>43076.531944444447</v>
      </c>
      <c r="P584" s="237" t="s">
        <v>37</v>
      </c>
      <c r="Q584" s="167" t="s">
        <v>52</v>
      </c>
      <c r="R584" s="167" t="s">
        <v>5649</v>
      </c>
      <c r="S584" s="35" t="s">
        <v>80</v>
      </c>
      <c r="T584" s="167" t="s">
        <v>10094</v>
      </c>
      <c r="U584" s="332" t="s">
        <v>40</v>
      </c>
      <c r="V584" s="240" t="s">
        <v>788</v>
      </c>
      <c r="W584" s="167" t="s">
        <v>10095</v>
      </c>
      <c r="X584" s="255">
        <v>0</v>
      </c>
      <c r="Y584" s="241">
        <v>0</v>
      </c>
      <c r="Z584" s="241">
        <v>0</v>
      </c>
      <c r="AA584" s="266"/>
      <c r="AB584" s="266"/>
      <c r="AC584" s="266"/>
      <c r="AD584" s="304">
        <v>5517212</v>
      </c>
      <c r="AE584" s="333" t="s">
        <v>1270</v>
      </c>
      <c r="AF584" s="333" t="s">
        <v>1270</v>
      </c>
      <c r="AG584" s="167" t="s">
        <v>7066</v>
      </c>
      <c r="AH584" s="29" t="s">
        <v>7067</v>
      </c>
    </row>
    <row r="585" spans="1:34" ht="15" customHeight="1" x14ac:dyDescent="0.2">
      <c r="A585" s="257">
        <v>115</v>
      </c>
      <c r="B585" s="257">
        <v>115</v>
      </c>
      <c r="C585" s="258" t="s">
        <v>690</v>
      </c>
      <c r="D585" s="257">
        <v>10118</v>
      </c>
      <c r="E585" s="258" t="s">
        <v>691</v>
      </c>
      <c r="F585" s="25">
        <v>2018</v>
      </c>
      <c r="G585" s="284">
        <v>43281.336111111108</v>
      </c>
      <c r="H585" s="233">
        <v>43281.336111111108</v>
      </c>
      <c r="I585" s="412" t="s">
        <v>36</v>
      </c>
      <c r="J585" s="417" t="s">
        <v>7042</v>
      </c>
      <c r="K585" s="412" t="s">
        <v>36</v>
      </c>
      <c r="L585" s="235">
        <f>N585-G585</f>
        <v>0.77083333333575865</v>
      </c>
      <c r="M585" s="236">
        <v>1110</v>
      </c>
      <c r="N585" s="284">
        <v>43282.106944444444</v>
      </c>
      <c r="O585" s="233">
        <v>43282.106944444444</v>
      </c>
      <c r="P585" s="237" t="s">
        <v>37</v>
      </c>
      <c r="Q585" s="359" t="s">
        <v>1246</v>
      </c>
      <c r="R585" s="35" t="s">
        <v>10189</v>
      </c>
      <c r="S585" s="277" t="s">
        <v>68</v>
      </c>
      <c r="T585" s="167" t="s">
        <v>11413</v>
      </c>
      <c r="U585" s="88">
        <v>114743658</v>
      </c>
      <c r="V585" s="240" t="s">
        <v>788</v>
      </c>
      <c r="W585" s="167" t="s">
        <v>11414</v>
      </c>
      <c r="X585" s="255">
        <v>3</v>
      </c>
      <c r="Y585" s="241">
        <v>0</v>
      </c>
      <c r="Z585" s="241">
        <v>0</v>
      </c>
      <c r="AA585" s="266"/>
      <c r="AB585" s="266"/>
      <c r="AC585" s="266"/>
      <c r="AD585" s="241">
        <v>5517212</v>
      </c>
      <c r="AE585" s="461" t="s">
        <v>7083</v>
      </c>
      <c r="AF585" s="462" t="s">
        <v>7463</v>
      </c>
      <c r="AG585" s="277" t="s">
        <v>7040</v>
      </c>
      <c r="AH585" s="277" t="s">
        <v>7041</v>
      </c>
    </row>
    <row r="586" spans="1:34" ht="15" customHeight="1" x14ac:dyDescent="0.2">
      <c r="A586" s="257">
        <v>115</v>
      </c>
      <c r="B586" s="257">
        <v>115</v>
      </c>
      <c r="C586" s="258" t="s">
        <v>690</v>
      </c>
      <c r="D586" s="257">
        <v>10118</v>
      </c>
      <c r="E586" s="258" t="s">
        <v>691</v>
      </c>
      <c r="F586" s="25">
        <v>2018</v>
      </c>
      <c r="G586" s="284">
        <v>43424.697916666664</v>
      </c>
      <c r="H586" s="234">
        <v>43424.697916666664</v>
      </c>
      <c r="I586" s="412" t="s">
        <v>36</v>
      </c>
      <c r="J586" s="412" t="s">
        <v>36</v>
      </c>
      <c r="K586" s="412" t="s">
        <v>36</v>
      </c>
      <c r="L586" s="235">
        <f>N586-G586</f>
        <v>6.944444467080757E-4</v>
      </c>
      <c r="M586" s="236">
        <v>1</v>
      </c>
      <c r="N586" s="284">
        <v>43424.698611111111</v>
      </c>
      <c r="O586" s="234">
        <v>43424.698611111111</v>
      </c>
      <c r="P586" s="248" t="s">
        <v>242</v>
      </c>
      <c r="Q586" s="162" t="s">
        <v>43</v>
      </c>
      <c r="R586" s="167" t="s">
        <v>10204</v>
      </c>
      <c r="S586" s="163" t="s">
        <v>526</v>
      </c>
      <c r="T586" s="167" t="s">
        <v>12360</v>
      </c>
      <c r="U586" s="293">
        <v>115409238</v>
      </c>
      <c r="V586" s="240" t="s">
        <v>788</v>
      </c>
      <c r="W586" s="167" t="s">
        <v>12362</v>
      </c>
      <c r="X586" s="255">
        <v>0</v>
      </c>
      <c r="Y586" s="241">
        <v>0</v>
      </c>
      <c r="Z586" s="241">
        <v>0</v>
      </c>
      <c r="AA586" s="266"/>
      <c r="AB586" s="266"/>
      <c r="AC586" s="266"/>
      <c r="AD586" s="241">
        <v>5517212</v>
      </c>
      <c r="AE586" s="461" t="s">
        <v>1270</v>
      </c>
      <c r="AF586" s="462" t="s">
        <v>1270</v>
      </c>
      <c r="AG586" s="163" t="s">
        <v>7040</v>
      </c>
      <c r="AH586" s="57" t="s">
        <v>7173</v>
      </c>
    </row>
    <row r="587" spans="1:34" ht="15" customHeight="1" x14ac:dyDescent="0.2">
      <c r="A587" s="105">
        <v>115</v>
      </c>
      <c r="B587" s="105">
        <v>115</v>
      </c>
      <c r="C587" s="76" t="s">
        <v>466</v>
      </c>
      <c r="D587" s="23">
        <v>10119</v>
      </c>
      <c r="E587" s="60" t="s">
        <v>467</v>
      </c>
      <c r="F587" s="25">
        <v>2014</v>
      </c>
      <c r="G587" s="61">
        <v>41926.711805555555</v>
      </c>
      <c r="H587" s="62">
        <v>41926.711805555555</v>
      </c>
      <c r="I587" s="625" t="s">
        <v>36</v>
      </c>
      <c r="J587" s="625" t="s">
        <v>36</v>
      </c>
      <c r="K587" s="625"/>
      <c r="L587" s="64">
        <f>N587-G587</f>
        <v>6.9444444452528842E-3</v>
      </c>
      <c r="M587" s="65">
        <v>10</v>
      </c>
      <c r="N587" s="61">
        <v>41926.71875</v>
      </c>
      <c r="O587" s="62">
        <v>41926.71875</v>
      </c>
      <c r="P587" s="66" t="s">
        <v>37</v>
      </c>
      <c r="Q587" s="69" t="s">
        <v>71</v>
      </c>
      <c r="R587" s="69" t="s">
        <v>600</v>
      </c>
      <c r="S587" s="87" t="s">
        <v>579</v>
      </c>
      <c r="T587" s="69" t="s">
        <v>2867</v>
      </c>
      <c r="U587" s="77">
        <v>10631</v>
      </c>
      <c r="V587" s="87" t="s">
        <v>788</v>
      </c>
      <c r="W587" s="99" t="s">
        <v>2868</v>
      </c>
      <c r="X587" s="32">
        <v>0</v>
      </c>
      <c r="Y587" s="32">
        <v>0</v>
      </c>
      <c r="Z587" s="83"/>
      <c r="AA587" s="84"/>
      <c r="AB587" s="85"/>
      <c r="AC587" s="83"/>
      <c r="AD587" s="41"/>
      <c r="AE587" s="41"/>
      <c r="AF587" s="41"/>
      <c r="AG587" s="41"/>
      <c r="AH587" s="41"/>
    </row>
    <row r="588" spans="1:34" ht="15" customHeight="1" x14ac:dyDescent="0.2">
      <c r="A588" s="105">
        <v>115</v>
      </c>
      <c r="B588" s="105">
        <v>115</v>
      </c>
      <c r="C588" s="76" t="s">
        <v>466</v>
      </c>
      <c r="D588" s="23">
        <v>10119</v>
      </c>
      <c r="E588" s="60" t="s">
        <v>467</v>
      </c>
      <c r="F588" s="25">
        <v>2014</v>
      </c>
      <c r="G588" s="61">
        <v>41939.386805555558</v>
      </c>
      <c r="H588" s="62">
        <v>41939.386805555558</v>
      </c>
      <c r="I588" s="625" t="s">
        <v>36</v>
      </c>
      <c r="J588" s="625" t="s">
        <v>36</v>
      </c>
      <c r="K588" s="625"/>
      <c r="L588" s="64">
        <f>N588-G588</f>
        <v>6.9444443943211809E-4</v>
      </c>
      <c r="M588" s="65">
        <v>1</v>
      </c>
      <c r="N588" s="61">
        <v>41939.387499999997</v>
      </c>
      <c r="O588" s="62">
        <v>41939.387499999997</v>
      </c>
      <c r="P588" s="66" t="s">
        <v>37</v>
      </c>
      <c r="Q588" s="69" t="s">
        <v>52</v>
      </c>
      <c r="R588" s="69" t="s">
        <v>67</v>
      </c>
      <c r="S588" s="87" t="s">
        <v>101</v>
      </c>
      <c r="T588" s="69" t="s">
        <v>2939</v>
      </c>
      <c r="U588" s="77">
        <v>10659</v>
      </c>
      <c r="V588" s="87" t="s">
        <v>788</v>
      </c>
      <c r="W588" s="69" t="s">
        <v>2940</v>
      </c>
      <c r="X588" s="32">
        <v>4</v>
      </c>
      <c r="Y588" s="32">
        <v>0</v>
      </c>
      <c r="Z588" s="83"/>
      <c r="AA588" s="84"/>
      <c r="AB588" s="85"/>
      <c r="AC588" s="83"/>
    </row>
    <row r="589" spans="1:34" ht="15" customHeight="1" x14ac:dyDescent="0.2">
      <c r="A589" s="105">
        <v>115</v>
      </c>
      <c r="B589" s="105">
        <v>115</v>
      </c>
      <c r="C589" s="76" t="s">
        <v>466</v>
      </c>
      <c r="D589" s="133">
        <v>10119</v>
      </c>
      <c r="E589" s="60" t="s">
        <v>467</v>
      </c>
      <c r="F589" s="25">
        <v>2014</v>
      </c>
      <c r="G589" s="61">
        <v>41939.386805555558</v>
      </c>
      <c r="H589" s="62">
        <v>41939.386805555558</v>
      </c>
      <c r="I589" s="625" t="s">
        <v>36</v>
      </c>
      <c r="J589" s="625" t="s">
        <v>36</v>
      </c>
      <c r="K589" s="625"/>
      <c r="L589" s="64">
        <f>N589-G589</f>
        <v>1.8749999995634425E-2</v>
      </c>
      <c r="M589" s="65">
        <v>27</v>
      </c>
      <c r="N589" s="61">
        <v>41939.405555555553</v>
      </c>
      <c r="O589" s="62">
        <v>41939.405555555553</v>
      </c>
      <c r="P589" s="66" t="s">
        <v>37</v>
      </c>
      <c r="Q589" s="69" t="s">
        <v>52</v>
      </c>
      <c r="R589" s="69" t="s">
        <v>67</v>
      </c>
      <c r="S589" s="87" t="s">
        <v>101</v>
      </c>
      <c r="T589" s="69" t="s">
        <v>2939</v>
      </c>
      <c r="U589" s="77">
        <v>10659</v>
      </c>
      <c r="V589" s="87" t="s">
        <v>788</v>
      </c>
      <c r="W589" s="69" t="s">
        <v>2940</v>
      </c>
      <c r="X589" s="32">
        <v>1</v>
      </c>
      <c r="Y589" s="32">
        <v>0</v>
      </c>
      <c r="Z589" s="83"/>
      <c r="AA589" s="84"/>
      <c r="AB589" s="85"/>
      <c r="AC589" s="83"/>
    </row>
    <row r="590" spans="1:34" ht="15" customHeight="1" x14ac:dyDescent="0.2">
      <c r="A590" s="105">
        <v>115</v>
      </c>
      <c r="B590" s="105">
        <v>115</v>
      </c>
      <c r="C590" s="76" t="s">
        <v>466</v>
      </c>
      <c r="D590" s="23">
        <v>10119</v>
      </c>
      <c r="E590" s="60" t="s">
        <v>467</v>
      </c>
      <c r="F590" s="25">
        <v>2014</v>
      </c>
      <c r="G590" s="61">
        <v>41939.564583333333</v>
      </c>
      <c r="H590" s="62">
        <v>41939.564583333333</v>
      </c>
      <c r="I590" s="625" t="s">
        <v>36</v>
      </c>
      <c r="J590" s="625" t="s">
        <v>36</v>
      </c>
      <c r="K590" s="625"/>
      <c r="L590" s="64">
        <f>N590-G590</f>
        <v>0.45486111110949423</v>
      </c>
      <c r="M590" s="65">
        <v>655</v>
      </c>
      <c r="N590" s="61">
        <v>41940.019444444442</v>
      </c>
      <c r="O590" s="62">
        <v>41940.019444444442</v>
      </c>
      <c r="P590" s="66" t="s">
        <v>37</v>
      </c>
      <c r="Q590" s="69" t="s">
        <v>52</v>
      </c>
      <c r="R590" s="69" t="s">
        <v>67</v>
      </c>
      <c r="S590" s="87" t="s">
        <v>88</v>
      </c>
      <c r="T590" s="69" t="s">
        <v>2941</v>
      </c>
      <c r="U590" s="77">
        <v>10664</v>
      </c>
      <c r="V590" s="87" t="s">
        <v>788</v>
      </c>
      <c r="W590" s="69" t="s">
        <v>2942</v>
      </c>
      <c r="X590" s="32">
        <v>0</v>
      </c>
      <c r="Y590" s="32">
        <v>0</v>
      </c>
      <c r="Z590" s="83"/>
      <c r="AA590" s="84"/>
      <c r="AB590" s="85"/>
      <c r="AC590" s="83"/>
    </row>
    <row r="591" spans="1:34" ht="15" customHeight="1" x14ac:dyDescent="0.2">
      <c r="A591" s="153">
        <v>115</v>
      </c>
      <c r="B591" s="153">
        <v>115</v>
      </c>
      <c r="C591" s="24" t="s">
        <v>466</v>
      </c>
      <c r="D591" s="175">
        <v>10119</v>
      </c>
      <c r="E591" s="24" t="s">
        <v>467</v>
      </c>
      <c r="F591" s="25">
        <v>2015</v>
      </c>
      <c r="G591" s="179">
        <v>42045.168055555558</v>
      </c>
      <c r="H591" s="158">
        <v>42045.168055555558</v>
      </c>
      <c r="I591" s="620" t="s">
        <v>36</v>
      </c>
      <c r="J591" s="626" t="s">
        <v>313</v>
      </c>
      <c r="K591" s="626"/>
      <c r="L591" s="159">
        <f>N591-G591</f>
        <v>0.62430555555329192</v>
      </c>
      <c r="M591" s="160">
        <v>899</v>
      </c>
      <c r="N591" s="156">
        <v>42045.792361111111</v>
      </c>
      <c r="O591" s="157">
        <v>42045.792361111111</v>
      </c>
      <c r="P591" s="161" t="s">
        <v>37</v>
      </c>
      <c r="Q591" s="35" t="s">
        <v>1285</v>
      </c>
      <c r="R591" s="35" t="s">
        <v>67</v>
      </c>
      <c r="S591" s="35" t="s">
        <v>88</v>
      </c>
      <c r="T591" s="35" t="s">
        <v>3517</v>
      </c>
      <c r="U591" s="170">
        <v>10902</v>
      </c>
      <c r="V591" s="167" t="s">
        <v>788</v>
      </c>
      <c r="W591" s="35" t="s">
        <v>3516</v>
      </c>
      <c r="X591" s="55">
        <v>4</v>
      </c>
      <c r="Y591" s="168"/>
      <c r="Z591" s="168"/>
      <c r="AA591" s="168"/>
      <c r="AB591" s="168"/>
      <c r="AC591" s="168"/>
      <c r="AD591" s="41"/>
      <c r="AE591" s="41"/>
      <c r="AF591" s="41"/>
      <c r="AG591" s="41"/>
      <c r="AH591" s="41"/>
    </row>
    <row r="592" spans="1:34" ht="15" customHeight="1" x14ac:dyDescent="0.2">
      <c r="A592" s="153">
        <v>115</v>
      </c>
      <c r="B592" s="153">
        <v>115</v>
      </c>
      <c r="C592" s="24" t="s">
        <v>466</v>
      </c>
      <c r="D592" s="175">
        <v>10119</v>
      </c>
      <c r="E592" s="24" t="s">
        <v>467</v>
      </c>
      <c r="F592" s="25">
        <v>2015</v>
      </c>
      <c r="G592" s="156">
        <v>42081.493055555555</v>
      </c>
      <c r="H592" s="157">
        <v>42081.493055555555</v>
      </c>
      <c r="I592" s="620" t="s">
        <v>36</v>
      </c>
      <c r="J592" s="620" t="s">
        <v>36</v>
      </c>
      <c r="K592" s="620"/>
      <c r="L592" s="159">
        <f>N592-G592</f>
        <v>0.24861111111385981</v>
      </c>
      <c r="M592" s="160">
        <v>358</v>
      </c>
      <c r="N592" s="156">
        <v>42081.741666666669</v>
      </c>
      <c r="O592" s="157">
        <v>42081.741666666669</v>
      </c>
      <c r="P592" s="161" t="s">
        <v>37</v>
      </c>
      <c r="Q592" s="35" t="s">
        <v>1285</v>
      </c>
      <c r="R592" s="35" t="s">
        <v>67</v>
      </c>
      <c r="S592" s="35" t="s">
        <v>101</v>
      </c>
      <c r="T592" s="35" t="s">
        <v>3617</v>
      </c>
      <c r="U592" s="459" t="s">
        <v>40</v>
      </c>
      <c r="V592" s="167" t="s">
        <v>788</v>
      </c>
      <c r="W592" s="35" t="s">
        <v>3618</v>
      </c>
      <c r="X592" s="55">
        <v>0</v>
      </c>
      <c r="Y592" s="55">
        <v>0</v>
      </c>
      <c r="Z592" s="35"/>
      <c r="AA592" s="35"/>
      <c r="AB592" s="35"/>
      <c r="AC592" s="35"/>
    </row>
    <row r="593" spans="1:34" ht="15" customHeight="1" x14ac:dyDescent="0.2">
      <c r="A593" s="175">
        <v>115</v>
      </c>
      <c r="B593" s="175">
        <v>115</v>
      </c>
      <c r="C593" s="24" t="s">
        <v>466</v>
      </c>
      <c r="D593" s="175">
        <v>10119</v>
      </c>
      <c r="E593" s="43" t="s">
        <v>467</v>
      </c>
      <c r="F593" s="25">
        <v>2015</v>
      </c>
      <c r="G593" s="156">
        <v>42279.213888888888</v>
      </c>
      <c r="H593" s="157">
        <v>42279.213888888888</v>
      </c>
      <c r="I593" s="620" t="s">
        <v>36</v>
      </c>
      <c r="J593" s="620" t="s">
        <v>36</v>
      </c>
      <c r="K593" s="620"/>
      <c r="L593" s="159">
        <f>N593-G593</f>
        <v>6.944444467080757E-4</v>
      </c>
      <c r="M593" s="160">
        <v>1</v>
      </c>
      <c r="N593" s="156">
        <v>42279.214583333334</v>
      </c>
      <c r="O593" s="157">
        <v>42279.214583333334</v>
      </c>
      <c r="P593" s="171" t="s">
        <v>242</v>
      </c>
      <c r="Q593" s="35" t="s">
        <v>43</v>
      </c>
      <c r="R593" s="162" t="s">
        <v>266</v>
      </c>
      <c r="S593" s="35" t="s">
        <v>101</v>
      </c>
      <c r="T593" s="35" t="s">
        <v>4861</v>
      </c>
      <c r="U593" s="170">
        <v>11557</v>
      </c>
      <c r="V593" s="167" t="s">
        <v>788</v>
      </c>
      <c r="W593" s="35" t="s">
        <v>4862</v>
      </c>
      <c r="X593" s="55">
        <v>0</v>
      </c>
      <c r="Y593" s="168"/>
      <c r="Z593" s="168"/>
      <c r="AA593" s="168"/>
      <c r="AB593" s="168"/>
      <c r="AC593" s="168"/>
    </row>
    <row r="594" spans="1:34" ht="15" customHeight="1" x14ac:dyDescent="0.2">
      <c r="A594" s="175">
        <v>115</v>
      </c>
      <c r="B594" s="175">
        <v>115</v>
      </c>
      <c r="C594" s="24" t="s">
        <v>466</v>
      </c>
      <c r="D594" s="175">
        <v>10119</v>
      </c>
      <c r="E594" s="43" t="s">
        <v>467</v>
      </c>
      <c r="F594" s="25">
        <v>2015</v>
      </c>
      <c r="G594" s="156">
        <v>42279.270138888889</v>
      </c>
      <c r="H594" s="157">
        <v>42279.270138888889</v>
      </c>
      <c r="I594" s="620" t="s">
        <v>36</v>
      </c>
      <c r="J594" s="620" t="s">
        <v>36</v>
      </c>
      <c r="K594" s="620"/>
      <c r="L594" s="159">
        <f>N594-G594</f>
        <v>0.40486111111385981</v>
      </c>
      <c r="M594" s="160">
        <v>583</v>
      </c>
      <c r="N594" s="156">
        <v>42279.675000000003</v>
      </c>
      <c r="O594" s="157">
        <v>42279.675000000003</v>
      </c>
      <c r="P594" s="171" t="s">
        <v>242</v>
      </c>
      <c r="Q594" s="35" t="s">
        <v>43</v>
      </c>
      <c r="R594" s="162" t="s">
        <v>266</v>
      </c>
      <c r="S594" s="35" t="s">
        <v>101</v>
      </c>
      <c r="T594" s="35" t="s">
        <v>4863</v>
      </c>
      <c r="U594" s="170">
        <v>11557</v>
      </c>
      <c r="V594" s="167" t="s">
        <v>788</v>
      </c>
      <c r="W594" s="35" t="s">
        <v>4864</v>
      </c>
      <c r="X594" s="55">
        <v>0</v>
      </c>
      <c r="Y594" s="168"/>
      <c r="Z594" s="168"/>
      <c r="AA594" s="168"/>
      <c r="AB594" s="168"/>
      <c r="AC594" s="168"/>
    </row>
    <row r="595" spans="1:34" ht="15" customHeight="1" x14ac:dyDescent="0.2">
      <c r="A595" s="175">
        <v>115</v>
      </c>
      <c r="B595" s="175">
        <v>115</v>
      </c>
      <c r="C595" s="24" t="s">
        <v>466</v>
      </c>
      <c r="D595" s="175">
        <v>10119</v>
      </c>
      <c r="E595" s="43" t="s">
        <v>467</v>
      </c>
      <c r="F595" s="25">
        <v>2015</v>
      </c>
      <c r="G595" s="156">
        <v>42324.592361111114</v>
      </c>
      <c r="H595" s="157">
        <v>42324.592361111114</v>
      </c>
      <c r="I595" s="620" t="s">
        <v>36</v>
      </c>
      <c r="J595" s="620" t="s">
        <v>36</v>
      </c>
      <c r="K595" s="620"/>
      <c r="L595" s="159">
        <f>N595-G595</f>
        <v>6.9444443943211809E-4</v>
      </c>
      <c r="M595" s="160">
        <v>1</v>
      </c>
      <c r="N595" s="156">
        <v>42324.593055555553</v>
      </c>
      <c r="O595" s="157">
        <v>42324.593055555553</v>
      </c>
      <c r="P595" s="161" t="s">
        <v>37</v>
      </c>
      <c r="Q595" s="162" t="s">
        <v>48</v>
      </c>
      <c r="R595" s="162" t="s">
        <v>49</v>
      </c>
      <c r="S595" s="35" t="s">
        <v>40</v>
      </c>
      <c r="T595" s="35" t="s">
        <v>5172</v>
      </c>
      <c r="U595" s="459" t="s">
        <v>40</v>
      </c>
      <c r="V595" s="167" t="s">
        <v>788</v>
      </c>
      <c r="W595" s="35" t="s">
        <v>5173</v>
      </c>
      <c r="X595" s="55">
        <v>0</v>
      </c>
      <c r="Y595" s="168"/>
      <c r="Z595" s="168"/>
      <c r="AA595" s="168"/>
      <c r="AB595" s="168"/>
      <c r="AC595" s="168"/>
    </row>
    <row r="596" spans="1:34" ht="15" customHeight="1" x14ac:dyDescent="0.2">
      <c r="A596" s="175">
        <v>115</v>
      </c>
      <c r="B596" s="175">
        <v>115</v>
      </c>
      <c r="C596" s="24" t="s">
        <v>466</v>
      </c>
      <c r="D596" s="175">
        <v>10119</v>
      </c>
      <c r="E596" s="43" t="s">
        <v>467</v>
      </c>
      <c r="F596" s="25">
        <v>2015</v>
      </c>
      <c r="G596" s="156">
        <v>42333.57708333333</v>
      </c>
      <c r="H596" s="157">
        <v>42333.57708333333</v>
      </c>
      <c r="I596" s="620" t="s">
        <v>36</v>
      </c>
      <c r="J596" s="620" t="s">
        <v>36</v>
      </c>
      <c r="K596" s="620"/>
      <c r="L596" s="159">
        <f>N596-G596</f>
        <v>6.944444467080757E-4</v>
      </c>
      <c r="M596" s="160">
        <v>1</v>
      </c>
      <c r="N596" s="156">
        <v>42333.577777777777</v>
      </c>
      <c r="O596" s="157">
        <v>42333.577777777777</v>
      </c>
      <c r="P596" s="161" t="s">
        <v>37</v>
      </c>
      <c r="Q596" s="162" t="s">
        <v>52</v>
      </c>
      <c r="R596" s="35" t="s">
        <v>67</v>
      </c>
      <c r="S596" s="35" t="s">
        <v>101</v>
      </c>
      <c r="T596" s="35" t="s">
        <v>5229</v>
      </c>
      <c r="U596" s="459" t="s">
        <v>40</v>
      </c>
      <c r="V596" s="167" t="s">
        <v>788</v>
      </c>
      <c r="W596" s="35" t="s">
        <v>5230</v>
      </c>
      <c r="X596" s="55">
        <v>0</v>
      </c>
      <c r="Y596" s="168"/>
      <c r="Z596" s="168"/>
      <c r="AA596" s="168"/>
      <c r="AB596" s="168"/>
      <c r="AC596" s="168"/>
    </row>
    <row r="597" spans="1:34" ht="15" customHeight="1" x14ac:dyDescent="0.2">
      <c r="A597" s="229">
        <v>115</v>
      </c>
      <c r="B597" s="229">
        <v>115</v>
      </c>
      <c r="C597" s="230" t="s">
        <v>466</v>
      </c>
      <c r="D597" s="231">
        <v>10119</v>
      </c>
      <c r="E597" s="230" t="s">
        <v>467</v>
      </c>
      <c r="F597" s="25">
        <v>2016</v>
      </c>
      <c r="G597" s="232">
        <v>42372.039583333331</v>
      </c>
      <c r="H597" s="233">
        <v>42372.039583333331</v>
      </c>
      <c r="I597" s="412" t="s">
        <v>36</v>
      </c>
      <c r="J597" s="412" t="s">
        <v>36</v>
      </c>
      <c r="K597" s="412"/>
      <c r="L597" s="235">
        <f>N597-G597</f>
        <v>6.944444467080757E-4</v>
      </c>
      <c r="M597" s="236">
        <v>1</v>
      </c>
      <c r="N597" s="232">
        <v>42372.040277777778</v>
      </c>
      <c r="O597" s="233">
        <v>42372.040277777778</v>
      </c>
      <c r="P597" s="237" t="s">
        <v>37</v>
      </c>
      <c r="Q597" s="238" t="s">
        <v>48</v>
      </c>
      <c r="R597" s="238" t="s">
        <v>49</v>
      </c>
      <c r="S597" s="238" t="s">
        <v>40</v>
      </c>
      <c r="T597" s="239" t="s">
        <v>5414</v>
      </c>
      <c r="U597" s="243" t="s">
        <v>40</v>
      </c>
      <c r="V597" s="240" t="s">
        <v>788</v>
      </c>
      <c r="W597" s="239" t="s">
        <v>5415</v>
      </c>
      <c r="X597" s="241">
        <v>0</v>
      </c>
      <c r="Y597" s="241">
        <v>0</v>
      </c>
      <c r="Z597" s="241">
        <v>0</v>
      </c>
      <c r="AA597" s="242"/>
      <c r="AB597" s="242"/>
      <c r="AC597" s="242"/>
    </row>
    <row r="598" spans="1:34" ht="15" customHeight="1" x14ac:dyDescent="0.2">
      <c r="A598" s="257">
        <v>115</v>
      </c>
      <c r="B598" s="257">
        <v>115</v>
      </c>
      <c r="C598" s="258" t="s">
        <v>466</v>
      </c>
      <c r="D598" s="257">
        <v>10119</v>
      </c>
      <c r="E598" s="258" t="s">
        <v>467</v>
      </c>
      <c r="F598" s="25">
        <v>2016</v>
      </c>
      <c r="G598" s="232">
        <v>42422.660416666666</v>
      </c>
      <c r="H598" s="233">
        <v>42422.660416666666</v>
      </c>
      <c r="I598" s="412" t="s">
        <v>36</v>
      </c>
      <c r="J598" s="412" t="s">
        <v>36</v>
      </c>
      <c r="K598" s="412"/>
      <c r="L598" s="235">
        <f>N598-G598</f>
        <v>6.944444467080757E-4</v>
      </c>
      <c r="M598" s="236">
        <v>1</v>
      </c>
      <c r="N598" s="232">
        <v>42422.661111111112</v>
      </c>
      <c r="O598" s="233">
        <v>42422.661111111112</v>
      </c>
      <c r="P598" s="237" t="s">
        <v>37</v>
      </c>
      <c r="Q598" s="238" t="s">
        <v>62</v>
      </c>
      <c r="R598" s="238" t="s">
        <v>397</v>
      </c>
      <c r="S598" s="238" t="s">
        <v>40</v>
      </c>
      <c r="T598" s="35" t="s">
        <v>5604</v>
      </c>
      <c r="U598" s="254" t="s">
        <v>40</v>
      </c>
      <c r="V598" s="240" t="s">
        <v>788</v>
      </c>
      <c r="W598" s="168" t="s">
        <v>5605</v>
      </c>
      <c r="X598" s="55">
        <v>0</v>
      </c>
      <c r="Y598" s="55">
        <v>0</v>
      </c>
      <c r="Z598" s="55">
        <v>0</v>
      </c>
      <c r="AA598" s="168"/>
      <c r="AB598" s="168"/>
      <c r="AC598" s="168"/>
    </row>
    <row r="599" spans="1:34" ht="15" customHeight="1" x14ac:dyDescent="0.2">
      <c r="A599" s="257">
        <v>115</v>
      </c>
      <c r="B599" s="257">
        <v>115</v>
      </c>
      <c r="C599" s="258" t="s">
        <v>466</v>
      </c>
      <c r="D599" s="257">
        <v>10119</v>
      </c>
      <c r="E599" s="258" t="s">
        <v>467</v>
      </c>
      <c r="F599" s="25">
        <v>2016</v>
      </c>
      <c r="G599" s="232">
        <v>42436.253472222219</v>
      </c>
      <c r="H599" s="233">
        <v>42436.253472222219</v>
      </c>
      <c r="I599" s="412" t="s">
        <v>36</v>
      </c>
      <c r="J599" s="412" t="s">
        <v>36</v>
      </c>
      <c r="K599" s="412"/>
      <c r="L599" s="235">
        <f>N599-G599</f>
        <v>6.944444467080757E-4</v>
      </c>
      <c r="M599" s="236">
        <v>1</v>
      </c>
      <c r="N599" s="232">
        <v>42436.254166666666</v>
      </c>
      <c r="O599" s="233">
        <v>42436.254166666666</v>
      </c>
      <c r="P599" s="237" t="s">
        <v>37</v>
      </c>
      <c r="Q599" s="238" t="s">
        <v>48</v>
      </c>
      <c r="R599" s="238" t="s">
        <v>49</v>
      </c>
      <c r="S599" s="168" t="s">
        <v>40</v>
      </c>
      <c r="T599" s="35" t="s">
        <v>5727</v>
      </c>
      <c r="U599" s="254" t="s">
        <v>40</v>
      </c>
      <c r="V599" s="240" t="s">
        <v>788</v>
      </c>
      <c r="W599" s="35" t="s">
        <v>5728</v>
      </c>
      <c r="X599" s="55">
        <v>0</v>
      </c>
      <c r="Y599" s="55">
        <v>0</v>
      </c>
      <c r="Z599" s="55">
        <v>0</v>
      </c>
      <c r="AA599" s="168"/>
      <c r="AB599" s="168"/>
      <c r="AC599" s="168"/>
    </row>
    <row r="600" spans="1:34" ht="15" customHeight="1" x14ac:dyDescent="0.2">
      <c r="A600" s="257">
        <v>115</v>
      </c>
      <c r="B600" s="257">
        <v>115</v>
      </c>
      <c r="C600" s="258" t="s">
        <v>466</v>
      </c>
      <c r="D600" s="257">
        <v>10119</v>
      </c>
      <c r="E600" s="258" t="s">
        <v>467</v>
      </c>
      <c r="F600" s="25">
        <v>2016</v>
      </c>
      <c r="G600" s="232">
        <v>42477.589583333334</v>
      </c>
      <c r="H600" s="233">
        <v>42477.589583333334</v>
      </c>
      <c r="I600" s="412" t="s">
        <v>36</v>
      </c>
      <c r="J600" s="412" t="s">
        <v>36</v>
      </c>
      <c r="K600" s="412"/>
      <c r="L600" s="235">
        <f>N600-G600</f>
        <v>6.944444467080757E-4</v>
      </c>
      <c r="M600" s="236">
        <v>1</v>
      </c>
      <c r="N600" s="232">
        <v>42477.590277777781</v>
      </c>
      <c r="O600" s="233">
        <v>42477.590277777781</v>
      </c>
      <c r="P600" s="237" t="s">
        <v>37</v>
      </c>
      <c r="Q600" s="238" t="s">
        <v>48</v>
      </c>
      <c r="R600" s="238" t="s">
        <v>49</v>
      </c>
      <c r="S600" s="35" t="s">
        <v>40</v>
      </c>
      <c r="T600" s="35" t="s">
        <v>5916</v>
      </c>
      <c r="U600" s="282" t="s">
        <v>40</v>
      </c>
      <c r="V600" s="240" t="s">
        <v>788</v>
      </c>
      <c r="W600" s="35" t="s">
        <v>5917</v>
      </c>
      <c r="X600" s="55">
        <v>4</v>
      </c>
      <c r="Y600" s="55">
        <v>0</v>
      </c>
      <c r="Z600" s="55">
        <v>0</v>
      </c>
      <c r="AA600" s="168"/>
      <c r="AB600" s="168"/>
      <c r="AC600" s="168"/>
    </row>
    <row r="601" spans="1:34" ht="15" customHeight="1" x14ac:dyDescent="0.2">
      <c r="A601" s="257">
        <v>115</v>
      </c>
      <c r="B601" s="257">
        <v>115</v>
      </c>
      <c r="C601" s="258" t="s">
        <v>466</v>
      </c>
      <c r="D601" s="257">
        <v>10119</v>
      </c>
      <c r="E601" s="258" t="s">
        <v>467</v>
      </c>
      <c r="F601" s="25">
        <v>2016</v>
      </c>
      <c r="G601" s="284">
        <v>42632.368750000001</v>
      </c>
      <c r="H601" s="234">
        <v>42632.368750000001</v>
      </c>
      <c r="I601" s="412" t="s">
        <v>36</v>
      </c>
      <c r="J601" s="412" t="s">
        <v>36</v>
      </c>
      <c r="K601" s="412"/>
      <c r="L601" s="235">
        <f>N601-G601</f>
        <v>6.9444443943211809E-4</v>
      </c>
      <c r="M601" s="236">
        <v>1</v>
      </c>
      <c r="N601" s="284">
        <v>42632.369444444441</v>
      </c>
      <c r="O601" s="234">
        <v>42632.369444444441</v>
      </c>
      <c r="P601" s="237" t="s">
        <v>37</v>
      </c>
      <c r="Q601" s="238" t="s">
        <v>145</v>
      </c>
      <c r="R601" s="238" t="s">
        <v>146</v>
      </c>
      <c r="S601" s="35" t="s">
        <v>40</v>
      </c>
      <c r="T601" s="35" t="s">
        <v>6595</v>
      </c>
      <c r="U601" s="170">
        <v>12502</v>
      </c>
      <c r="V601" s="240" t="s">
        <v>788</v>
      </c>
      <c r="W601" s="35" t="s">
        <v>6596</v>
      </c>
      <c r="X601" s="177">
        <v>0</v>
      </c>
      <c r="Y601" s="55">
        <v>0</v>
      </c>
      <c r="Z601" s="55">
        <v>0</v>
      </c>
      <c r="AA601" s="35"/>
      <c r="AB601" s="35"/>
      <c r="AC601" s="241"/>
    </row>
    <row r="602" spans="1:34" ht="15" customHeight="1" x14ac:dyDescent="0.2">
      <c r="A602" s="257">
        <v>115</v>
      </c>
      <c r="B602" s="257">
        <v>115</v>
      </c>
      <c r="C602" s="258" t="s">
        <v>466</v>
      </c>
      <c r="D602" s="257">
        <v>10119</v>
      </c>
      <c r="E602" s="258" t="s">
        <v>467</v>
      </c>
      <c r="F602" s="25">
        <v>2018</v>
      </c>
      <c r="G602" s="284">
        <v>43228.651388888888</v>
      </c>
      <c r="H602" s="233">
        <v>43228.651388888888</v>
      </c>
      <c r="I602" s="412" t="s">
        <v>36</v>
      </c>
      <c r="J602" s="412" t="s">
        <v>36</v>
      </c>
      <c r="K602" s="412" t="s">
        <v>36</v>
      </c>
      <c r="L602" s="235">
        <f>N602-G602</f>
        <v>6.944444467080757E-4</v>
      </c>
      <c r="M602" s="236">
        <v>1</v>
      </c>
      <c r="N602" s="284">
        <v>43228.652083333334</v>
      </c>
      <c r="O602" s="233">
        <v>43228.652083333334</v>
      </c>
      <c r="P602" s="237" t="s">
        <v>37</v>
      </c>
      <c r="Q602" s="359" t="s">
        <v>48</v>
      </c>
      <c r="R602" s="35" t="s">
        <v>10200</v>
      </c>
      <c r="S602" s="277" t="s">
        <v>40</v>
      </c>
      <c r="T602" s="167" t="s">
        <v>11089</v>
      </c>
      <c r="U602" s="282" t="s">
        <v>40</v>
      </c>
      <c r="V602" s="240" t="s">
        <v>788</v>
      </c>
      <c r="W602" s="167" t="s">
        <v>11090</v>
      </c>
      <c r="X602" s="255">
        <v>1</v>
      </c>
      <c r="Y602" s="241">
        <v>0</v>
      </c>
      <c r="Z602" s="241">
        <v>0</v>
      </c>
      <c r="AA602" s="277"/>
      <c r="AB602" s="277"/>
      <c r="AC602" s="277"/>
      <c r="AD602" s="241">
        <v>5517212</v>
      </c>
      <c r="AE602" s="461" t="s">
        <v>7102</v>
      </c>
      <c r="AF602" s="462" t="s">
        <v>9304</v>
      </c>
      <c r="AG602" s="277" t="s">
        <v>7040</v>
      </c>
      <c r="AH602" s="277" t="s">
        <v>7041</v>
      </c>
    </row>
    <row r="603" spans="1:34" ht="15" customHeight="1" x14ac:dyDescent="0.2">
      <c r="A603" s="58">
        <v>115</v>
      </c>
      <c r="B603" s="58">
        <v>115</v>
      </c>
      <c r="C603" s="76" t="s">
        <v>1368</v>
      </c>
      <c r="D603" s="23">
        <v>10122</v>
      </c>
      <c r="E603" s="60" t="s">
        <v>1369</v>
      </c>
      <c r="F603" s="25">
        <v>2014</v>
      </c>
      <c r="G603" s="61">
        <v>41878.148611111108</v>
      </c>
      <c r="H603" s="62">
        <v>41878.148611111108</v>
      </c>
      <c r="I603" s="625" t="s">
        <v>36</v>
      </c>
      <c r="J603" s="625" t="s">
        <v>36</v>
      </c>
      <c r="K603" s="625"/>
      <c r="L603" s="64">
        <f>N603-G603</f>
        <v>1.3888888890505768E-2</v>
      </c>
      <c r="M603" s="65">
        <v>20</v>
      </c>
      <c r="N603" s="61">
        <v>41878.162499999999</v>
      </c>
      <c r="O603" s="62">
        <v>41878.162499999999</v>
      </c>
      <c r="P603" s="66" t="s">
        <v>37</v>
      </c>
      <c r="Q603" s="37" t="s">
        <v>71</v>
      </c>
      <c r="R603" s="69" t="s">
        <v>349</v>
      </c>
      <c r="S603" s="87" t="s">
        <v>88</v>
      </c>
      <c r="T603" s="69" t="s">
        <v>2642</v>
      </c>
      <c r="U603" s="77">
        <v>10519</v>
      </c>
      <c r="V603" s="87" t="s">
        <v>788</v>
      </c>
      <c r="W603" s="69" t="s">
        <v>2643</v>
      </c>
      <c r="X603" s="32">
        <v>0</v>
      </c>
      <c r="Y603" s="32">
        <v>0</v>
      </c>
      <c r="Z603" s="32"/>
      <c r="AA603" s="112"/>
      <c r="AB603" s="113"/>
      <c r="AC603" s="111"/>
    </row>
    <row r="604" spans="1:34" ht="15" customHeight="1" x14ac:dyDescent="0.2">
      <c r="A604" s="175">
        <v>115</v>
      </c>
      <c r="B604" s="175">
        <v>115</v>
      </c>
      <c r="C604" s="24" t="s">
        <v>1368</v>
      </c>
      <c r="D604" s="175">
        <v>10122</v>
      </c>
      <c r="E604" s="43" t="s">
        <v>1369</v>
      </c>
      <c r="F604" s="25">
        <v>2015</v>
      </c>
      <c r="G604" s="156">
        <v>42254.658333333333</v>
      </c>
      <c r="H604" s="157">
        <v>42254.658333333333</v>
      </c>
      <c r="I604" s="620" t="s">
        <v>36</v>
      </c>
      <c r="J604" s="620" t="s">
        <v>36</v>
      </c>
      <c r="K604" s="620"/>
      <c r="L604" s="159">
        <f>N604-G604</f>
        <v>6.944444467080757E-4</v>
      </c>
      <c r="M604" s="160">
        <v>1</v>
      </c>
      <c r="N604" s="156">
        <v>42254.65902777778</v>
      </c>
      <c r="O604" s="157">
        <v>42254.65902777778</v>
      </c>
      <c r="P604" s="161" t="s">
        <v>37</v>
      </c>
      <c r="Q604" s="35" t="s">
        <v>38</v>
      </c>
      <c r="R604" s="35" t="s">
        <v>135</v>
      </c>
      <c r="S604" s="35" t="s">
        <v>54</v>
      </c>
      <c r="T604" s="35" t="s">
        <v>4712</v>
      </c>
      <c r="U604" s="176">
        <v>11476</v>
      </c>
      <c r="V604" s="167" t="s">
        <v>788</v>
      </c>
      <c r="W604" s="35" t="s">
        <v>4713</v>
      </c>
      <c r="X604" s="55">
        <v>0</v>
      </c>
      <c r="Y604" s="168"/>
      <c r="Z604" s="168"/>
      <c r="AA604" s="168"/>
      <c r="AB604" s="168"/>
      <c r="AC604" s="168"/>
    </row>
    <row r="605" spans="1:34" ht="15" customHeight="1" x14ac:dyDescent="0.2">
      <c r="A605" s="175">
        <v>115</v>
      </c>
      <c r="B605" s="175">
        <v>115</v>
      </c>
      <c r="C605" s="24" t="s">
        <v>1368</v>
      </c>
      <c r="D605" s="175">
        <v>10122</v>
      </c>
      <c r="E605" s="43" t="s">
        <v>1369</v>
      </c>
      <c r="F605" s="25">
        <v>2015</v>
      </c>
      <c r="G605" s="156">
        <v>42254.988888888889</v>
      </c>
      <c r="H605" s="157">
        <v>42254.988888888889</v>
      </c>
      <c r="I605" s="620" t="s">
        <v>36</v>
      </c>
      <c r="J605" s="620" t="s">
        <v>36</v>
      </c>
      <c r="K605" s="620"/>
      <c r="L605" s="159">
        <f>N605-G605</f>
        <v>0.23472222222335404</v>
      </c>
      <c r="M605" s="160">
        <v>338</v>
      </c>
      <c r="N605" s="156">
        <v>42255.223611111112</v>
      </c>
      <c r="O605" s="157">
        <v>42255.223611111112</v>
      </c>
      <c r="P605" s="161" t="s">
        <v>37</v>
      </c>
      <c r="Q605" s="35" t="s">
        <v>38</v>
      </c>
      <c r="R605" s="35" t="s">
        <v>135</v>
      </c>
      <c r="S605" s="35" t="s">
        <v>54</v>
      </c>
      <c r="T605" s="35" t="s">
        <v>4717</v>
      </c>
      <c r="U605" s="176">
        <v>11477</v>
      </c>
      <c r="V605" s="167" t="s">
        <v>788</v>
      </c>
      <c r="W605" s="35" t="s">
        <v>4718</v>
      </c>
      <c r="X605" s="55">
        <v>0</v>
      </c>
      <c r="Y605" s="168"/>
      <c r="Z605" s="168"/>
      <c r="AA605" s="168"/>
      <c r="AB605" s="168"/>
      <c r="AC605" s="168"/>
    </row>
    <row r="606" spans="1:34" ht="15" customHeight="1" x14ac:dyDescent="0.2">
      <c r="A606" s="175">
        <v>115</v>
      </c>
      <c r="B606" s="175">
        <v>115</v>
      </c>
      <c r="C606" s="24" t="s">
        <v>1368</v>
      </c>
      <c r="D606" s="175">
        <v>10122</v>
      </c>
      <c r="E606" s="43" t="s">
        <v>1369</v>
      </c>
      <c r="F606" s="25">
        <v>2015</v>
      </c>
      <c r="G606" s="156">
        <v>42291.92291666667</v>
      </c>
      <c r="H606" s="157">
        <v>42291.92291666667</v>
      </c>
      <c r="I606" s="620" t="s">
        <v>36</v>
      </c>
      <c r="J606" s="620" t="s">
        <v>36</v>
      </c>
      <c r="K606" s="620"/>
      <c r="L606" s="159">
        <f>N606-G606</f>
        <v>1.0638888888861402</v>
      </c>
      <c r="M606" s="160">
        <v>1532</v>
      </c>
      <c r="N606" s="156">
        <v>42292.986805555556</v>
      </c>
      <c r="O606" s="157">
        <v>42292.986805555556</v>
      </c>
      <c r="P606" s="161" t="s">
        <v>37</v>
      </c>
      <c r="Q606" s="35" t="s">
        <v>213</v>
      </c>
      <c r="R606" s="35" t="s">
        <v>287</v>
      </c>
      <c r="S606" s="35" t="s">
        <v>101</v>
      </c>
      <c r="T606" s="35" t="s">
        <v>4928</v>
      </c>
      <c r="U606" s="282" t="s">
        <v>40</v>
      </c>
      <c r="V606" s="167" t="s">
        <v>788</v>
      </c>
      <c r="W606" s="35" t="s">
        <v>4929</v>
      </c>
      <c r="X606" s="55">
        <v>27</v>
      </c>
      <c r="Y606" s="168"/>
      <c r="Z606" s="168"/>
      <c r="AA606" s="168"/>
      <c r="AB606" s="168"/>
      <c r="AC606" s="168"/>
    </row>
    <row r="607" spans="1:34" ht="15" customHeight="1" x14ac:dyDescent="0.2">
      <c r="A607" s="58">
        <v>115</v>
      </c>
      <c r="B607" s="58">
        <v>115</v>
      </c>
      <c r="C607" s="76" t="s">
        <v>1458</v>
      </c>
      <c r="D607" s="23">
        <v>10123</v>
      </c>
      <c r="E607" s="60" t="s">
        <v>1459</v>
      </c>
      <c r="F607" s="25">
        <v>2014</v>
      </c>
      <c r="G607" s="61">
        <v>41878.148611111108</v>
      </c>
      <c r="H607" s="62">
        <v>41878.148611111108</v>
      </c>
      <c r="I607" s="625" t="s">
        <v>36</v>
      </c>
      <c r="J607" s="625" t="s">
        <v>36</v>
      </c>
      <c r="K607" s="625"/>
      <c r="L607" s="64">
        <f>N607-G607</f>
        <v>6.944444467080757E-4</v>
      </c>
      <c r="M607" s="65">
        <v>1</v>
      </c>
      <c r="N607" s="61">
        <v>41878.149305555555</v>
      </c>
      <c r="O607" s="62">
        <v>41878.149305555555</v>
      </c>
      <c r="P607" s="66" t="s">
        <v>37</v>
      </c>
      <c r="Q607" s="37" t="s">
        <v>71</v>
      </c>
      <c r="R607" s="69" t="s">
        <v>349</v>
      </c>
      <c r="S607" s="87" t="s">
        <v>88</v>
      </c>
      <c r="T607" s="69" t="s">
        <v>2642</v>
      </c>
      <c r="U607" s="77">
        <v>10519</v>
      </c>
      <c r="V607" s="87" t="s">
        <v>788</v>
      </c>
      <c r="W607" s="69" t="s">
        <v>2643</v>
      </c>
      <c r="X607" s="32">
        <v>0</v>
      </c>
      <c r="Y607" s="32">
        <v>0</v>
      </c>
      <c r="Z607" s="32"/>
      <c r="AA607" s="112"/>
      <c r="AB607" s="113"/>
      <c r="AC607" s="111"/>
      <c r="AD607" s="41"/>
      <c r="AE607" s="41"/>
      <c r="AF607" s="41"/>
      <c r="AG607" s="41"/>
      <c r="AH607" s="41"/>
    </row>
    <row r="608" spans="1:34" ht="15" customHeight="1" x14ac:dyDescent="0.2">
      <c r="A608" s="105">
        <v>115</v>
      </c>
      <c r="B608" s="105">
        <v>115</v>
      </c>
      <c r="C608" s="76" t="s">
        <v>1458</v>
      </c>
      <c r="D608" s="23">
        <v>10123</v>
      </c>
      <c r="E608" s="60" t="s">
        <v>1459</v>
      </c>
      <c r="F608" s="25">
        <v>2014</v>
      </c>
      <c r="G608" s="106">
        <v>41985.002083333333</v>
      </c>
      <c r="H608" s="63">
        <v>41985.002083333333</v>
      </c>
      <c r="I608" s="628" t="s">
        <v>313</v>
      </c>
      <c r="J608" s="625" t="s">
        <v>36</v>
      </c>
      <c r="K608" s="625"/>
      <c r="L608" s="64">
        <f>N608-G608</f>
        <v>6.944444467080757E-4</v>
      </c>
      <c r="M608" s="65">
        <v>1</v>
      </c>
      <c r="N608" s="106">
        <v>41985.00277777778</v>
      </c>
      <c r="O608" s="63">
        <v>41985.00277777778</v>
      </c>
      <c r="P608" s="66" t="s">
        <v>37</v>
      </c>
      <c r="Q608" s="99" t="s">
        <v>52</v>
      </c>
      <c r="R608" s="99" t="s">
        <v>53</v>
      </c>
      <c r="S608" s="78" t="s">
        <v>54</v>
      </c>
      <c r="T608" s="69" t="s">
        <v>3183</v>
      </c>
      <c r="U608" s="282" t="s">
        <v>40</v>
      </c>
      <c r="V608" s="87" t="s">
        <v>788</v>
      </c>
      <c r="W608" s="69" t="s">
        <v>3184</v>
      </c>
      <c r="X608" s="32">
        <v>0</v>
      </c>
      <c r="Y608" s="32">
        <v>0</v>
      </c>
      <c r="Z608" s="83"/>
      <c r="AA608" s="84"/>
      <c r="AB608" s="85"/>
      <c r="AC608" s="83"/>
    </row>
    <row r="609" spans="1:34" ht="15" customHeight="1" x14ac:dyDescent="0.2">
      <c r="A609" s="105">
        <v>115</v>
      </c>
      <c r="B609" s="105">
        <v>115</v>
      </c>
      <c r="C609" s="76" t="s">
        <v>1458</v>
      </c>
      <c r="D609" s="23">
        <v>10123</v>
      </c>
      <c r="E609" s="60" t="s">
        <v>1459</v>
      </c>
      <c r="F609" s="25">
        <v>2014</v>
      </c>
      <c r="G609" s="61">
        <v>41997.681250000001</v>
      </c>
      <c r="H609" s="62">
        <v>41997.681250000001</v>
      </c>
      <c r="I609" s="625" t="s">
        <v>36</v>
      </c>
      <c r="J609" s="625" t="s">
        <v>36</v>
      </c>
      <c r="K609" s="625"/>
      <c r="L609" s="64">
        <f>N609-G609</f>
        <v>6.9444443943211809E-4</v>
      </c>
      <c r="M609" s="65">
        <v>1</v>
      </c>
      <c r="N609" s="61">
        <v>41997.681944444441</v>
      </c>
      <c r="O609" s="62">
        <v>41997.681944444441</v>
      </c>
      <c r="P609" s="66" t="s">
        <v>37</v>
      </c>
      <c r="Q609" s="69" t="s">
        <v>62</v>
      </c>
      <c r="R609" s="69" t="s">
        <v>397</v>
      </c>
      <c r="S609" s="87" t="s">
        <v>40</v>
      </c>
      <c r="T609" s="69" t="s">
        <v>3255</v>
      </c>
      <c r="U609" s="282" t="s">
        <v>40</v>
      </c>
      <c r="V609" s="87" t="s">
        <v>788</v>
      </c>
      <c r="W609" s="69" t="s">
        <v>3256</v>
      </c>
      <c r="X609" s="32">
        <v>2</v>
      </c>
      <c r="Y609" s="32">
        <v>0</v>
      </c>
      <c r="Z609" s="83"/>
      <c r="AA609" s="84"/>
      <c r="AB609" s="85"/>
      <c r="AC609" s="83"/>
    </row>
    <row r="610" spans="1:34" ht="15" customHeight="1" x14ac:dyDescent="0.2">
      <c r="A610" s="257">
        <v>115</v>
      </c>
      <c r="B610" s="257">
        <v>115</v>
      </c>
      <c r="C610" s="258" t="s">
        <v>1458</v>
      </c>
      <c r="D610" s="257">
        <v>10123</v>
      </c>
      <c r="E610" s="258" t="s">
        <v>1459</v>
      </c>
      <c r="F610" s="25">
        <v>2017</v>
      </c>
      <c r="G610" s="232">
        <v>43057.052083333336</v>
      </c>
      <c r="H610" s="233">
        <v>43057.052083333336</v>
      </c>
      <c r="I610" s="412" t="s">
        <v>36</v>
      </c>
      <c r="J610" s="412" t="s">
        <v>36</v>
      </c>
      <c r="K610" s="412"/>
      <c r="L610" s="235">
        <f>N610-G610</f>
        <v>6.9444443943211809E-4</v>
      </c>
      <c r="M610" s="236">
        <v>1</v>
      </c>
      <c r="N610" s="232">
        <v>43057.052777777775</v>
      </c>
      <c r="O610" s="233">
        <v>43057.052777777775</v>
      </c>
      <c r="P610" s="328" t="s">
        <v>242</v>
      </c>
      <c r="Q610" s="167" t="s">
        <v>43</v>
      </c>
      <c r="R610" s="167" t="s">
        <v>266</v>
      </c>
      <c r="S610" s="35" t="s">
        <v>107</v>
      </c>
      <c r="T610" s="167" t="s">
        <v>10001</v>
      </c>
      <c r="U610" s="293">
        <v>113828647</v>
      </c>
      <c r="V610" s="240" t="s">
        <v>788</v>
      </c>
      <c r="W610" s="167" t="s">
        <v>10002</v>
      </c>
      <c r="X610" s="255">
        <v>2</v>
      </c>
      <c r="Y610" s="241">
        <v>0</v>
      </c>
      <c r="Z610" s="241">
        <v>0</v>
      </c>
      <c r="AA610" s="266"/>
      <c r="AB610" s="266"/>
      <c r="AC610" s="266"/>
      <c r="AD610" s="304">
        <v>5517212</v>
      </c>
      <c r="AE610" s="333" t="s">
        <v>7083</v>
      </c>
      <c r="AF610" s="383" t="s">
        <v>10003</v>
      </c>
      <c r="AG610" s="167" t="s">
        <v>7040</v>
      </c>
      <c r="AH610" s="29" t="s">
        <v>7041</v>
      </c>
    </row>
    <row r="611" spans="1:34" ht="15" customHeight="1" x14ac:dyDescent="0.2">
      <c r="A611" s="257">
        <v>115</v>
      </c>
      <c r="B611" s="257">
        <v>115</v>
      </c>
      <c r="C611" s="258" t="s">
        <v>1458</v>
      </c>
      <c r="D611" s="257">
        <v>10123</v>
      </c>
      <c r="E611" s="258" t="s">
        <v>1459</v>
      </c>
      <c r="F611" s="25">
        <v>2017</v>
      </c>
      <c r="G611" s="232">
        <v>43057.088194444441</v>
      </c>
      <c r="H611" s="233">
        <v>43057.088194444441</v>
      </c>
      <c r="I611" s="412" t="s">
        <v>36</v>
      </c>
      <c r="J611" s="412" t="s">
        <v>36</v>
      </c>
      <c r="K611" s="412"/>
      <c r="L611" s="235">
        <f>N611-G611</f>
        <v>6.944444467080757E-4</v>
      </c>
      <c r="M611" s="236">
        <v>1</v>
      </c>
      <c r="N611" s="232">
        <v>43057.088888888888</v>
      </c>
      <c r="O611" s="233">
        <v>43057.088888888888</v>
      </c>
      <c r="P611" s="328" t="s">
        <v>242</v>
      </c>
      <c r="Q611" s="167" t="s">
        <v>43</v>
      </c>
      <c r="R611" s="167" t="s">
        <v>266</v>
      </c>
      <c r="S611" s="35" t="s">
        <v>107</v>
      </c>
      <c r="T611" s="167" t="s">
        <v>10001</v>
      </c>
      <c r="U611" s="293">
        <v>113828647</v>
      </c>
      <c r="V611" s="240" t="s">
        <v>788</v>
      </c>
      <c r="W611" s="167" t="s">
        <v>10004</v>
      </c>
      <c r="X611" s="255">
        <v>2</v>
      </c>
      <c r="Y611" s="241">
        <v>0</v>
      </c>
      <c r="Z611" s="241">
        <v>0</v>
      </c>
      <c r="AA611" s="266"/>
      <c r="AB611" s="266"/>
      <c r="AC611" s="266"/>
      <c r="AD611" s="304">
        <v>5517212</v>
      </c>
      <c r="AE611" s="333" t="s">
        <v>7083</v>
      </c>
      <c r="AF611" s="383" t="s">
        <v>10003</v>
      </c>
      <c r="AG611" s="167" t="s">
        <v>7040</v>
      </c>
      <c r="AH611" s="29" t="s">
        <v>7041</v>
      </c>
    </row>
    <row r="612" spans="1:34" ht="15" customHeight="1" x14ac:dyDescent="0.2">
      <c r="A612" s="257">
        <v>115</v>
      </c>
      <c r="B612" s="257">
        <v>115</v>
      </c>
      <c r="C612" s="258" t="s">
        <v>1458</v>
      </c>
      <c r="D612" s="257">
        <v>10123</v>
      </c>
      <c r="E612" s="258" t="s">
        <v>1459</v>
      </c>
      <c r="F612" s="25">
        <v>2017</v>
      </c>
      <c r="G612" s="232">
        <v>43057.116666666669</v>
      </c>
      <c r="H612" s="233">
        <v>43057.116666666669</v>
      </c>
      <c r="I612" s="412" t="s">
        <v>36</v>
      </c>
      <c r="J612" s="412" t="s">
        <v>36</v>
      </c>
      <c r="K612" s="412"/>
      <c r="L612" s="235">
        <f>N612-G612</f>
        <v>6.9444443943211809E-4</v>
      </c>
      <c r="M612" s="236">
        <v>1</v>
      </c>
      <c r="N612" s="232">
        <v>43057.117361111108</v>
      </c>
      <c r="O612" s="233">
        <v>43057.117361111108</v>
      </c>
      <c r="P612" s="328" t="s">
        <v>242</v>
      </c>
      <c r="Q612" s="167" t="s">
        <v>43</v>
      </c>
      <c r="R612" s="167" t="s">
        <v>266</v>
      </c>
      <c r="S612" s="35" t="s">
        <v>107</v>
      </c>
      <c r="T612" s="167" t="s">
        <v>10001</v>
      </c>
      <c r="U612" s="293">
        <v>113828647</v>
      </c>
      <c r="V612" s="240" t="s">
        <v>788</v>
      </c>
      <c r="W612" s="167" t="s">
        <v>10005</v>
      </c>
      <c r="X612" s="255">
        <v>2</v>
      </c>
      <c r="Y612" s="241">
        <v>0</v>
      </c>
      <c r="Z612" s="241">
        <v>0</v>
      </c>
      <c r="AA612" s="266"/>
      <c r="AB612" s="266"/>
      <c r="AC612" s="266"/>
      <c r="AD612" s="304">
        <v>5517212</v>
      </c>
      <c r="AE612" s="333" t="s">
        <v>7083</v>
      </c>
      <c r="AF612" s="383" t="s">
        <v>10003</v>
      </c>
      <c r="AG612" s="167" t="s">
        <v>7040</v>
      </c>
      <c r="AH612" s="29" t="s">
        <v>7041</v>
      </c>
    </row>
    <row r="613" spans="1:34" ht="15" customHeight="1" x14ac:dyDescent="0.2">
      <c r="A613" s="257">
        <v>115</v>
      </c>
      <c r="B613" s="257">
        <v>115</v>
      </c>
      <c r="C613" s="258" t="s">
        <v>1458</v>
      </c>
      <c r="D613" s="257">
        <v>10123</v>
      </c>
      <c r="E613" s="258" t="s">
        <v>1459</v>
      </c>
      <c r="F613" s="25">
        <v>2017</v>
      </c>
      <c r="G613" s="232">
        <v>43057.14166666667</v>
      </c>
      <c r="H613" s="233">
        <v>43057.14166666667</v>
      </c>
      <c r="I613" s="412" t="s">
        <v>36</v>
      </c>
      <c r="J613" s="412" t="s">
        <v>36</v>
      </c>
      <c r="K613" s="412"/>
      <c r="L613" s="235">
        <f>N613-G613</f>
        <v>6.9444443943211809E-4</v>
      </c>
      <c r="M613" s="236">
        <v>1</v>
      </c>
      <c r="N613" s="232">
        <v>43057.142361111109</v>
      </c>
      <c r="O613" s="233">
        <v>43057.142361111109</v>
      </c>
      <c r="P613" s="328" t="s">
        <v>242</v>
      </c>
      <c r="Q613" s="167" t="s">
        <v>43</v>
      </c>
      <c r="R613" s="167" t="s">
        <v>266</v>
      </c>
      <c r="S613" s="35" t="s">
        <v>107</v>
      </c>
      <c r="T613" s="167" t="s">
        <v>10001</v>
      </c>
      <c r="U613" s="293">
        <v>113828647</v>
      </c>
      <c r="V613" s="240" t="s">
        <v>788</v>
      </c>
      <c r="W613" s="167" t="s">
        <v>10006</v>
      </c>
      <c r="X613" s="255">
        <v>2</v>
      </c>
      <c r="Y613" s="241">
        <v>0</v>
      </c>
      <c r="Z613" s="241">
        <v>0</v>
      </c>
      <c r="AA613" s="266"/>
      <c r="AB613" s="266"/>
      <c r="AC613" s="266"/>
      <c r="AD613" s="304">
        <v>5517212</v>
      </c>
      <c r="AE613" s="333" t="s">
        <v>7083</v>
      </c>
      <c r="AF613" s="383" t="s">
        <v>10003</v>
      </c>
      <c r="AG613" s="167" t="s">
        <v>7040</v>
      </c>
      <c r="AH613" s="29" t="s">
        <v>7041</v>
      </c>
    </row>
    <row r="614" spans="1:34" ht="15" customHeight="1" x14ac:dyDescent="0.2">
      <c r="A614" s="257">
        <v>115</v>
      </c>
      <c r="B614" s="257">
        <v>115</v>
      </c>
      <c r="C614" s="258" t="s">
        <v>1458</v>
      </c>
      <c r="D614" s="257">
        <v>10123</v>
      </c>
      <c r="E614" s="258" t="s">
        <v>1459</v>
      </c>
      <c r="F614" s="25">
        <v>2017</v>
      </c>
      <c r="G614" s="232">
        <v>43057.259722222225</v>
      </c>
      <c r="H614" s="233">
        <v>43057.259722222225</v>
      </c>
      <c r="I614" s="412" t="s">
        <v>36</v>
      </c>
      <c r="J614" s="412" t="s">
        <v>36</v>
      </c>
      <c r="K614" s="412"/>
      <c r="L614" s="235">
        <f>N614-G614</f>
        <v>6.9444443943211809E-4</v>
      </c>
      <c r="M614" s="236">
        <v>1</v>
      </c>
      <c r="N614" s="232">
        <v>43057.260416666664</v>
      </c>
      <c r="O614" s="233">
        <v>43057.260416666664</v>
      </c>
      <c r="P614" s="328" t="s">
        <v>242</v>
      </c>
      <c r="Q614" s="167" t="s">
        <v>43</v>
      </c>
      <c r="R614" s="167" t="s">
        <v>266</v>
      </c>
      <c r="S614" s="35" t="s">
        <v>107</v>
      </c>
      <c r="T614" s="167" t="s">
        <v>10001</v>
      </c>
      <c r="U614" s="293">
        <v>113828647</v>
      </c>
      <c r="V614" s="240" t="s">
        <v>788</v>
      </c>
      <c r="W614" s="167" t="s">
        <v>10007</v>
      </c>
      <c r="X614" s="255">
        <v>2</v>
      </c>
      <c r="Y614" s="241">
        <v>0</v>
      </c>
      <c r="Z614" s="241">
        <v>0</v>
      </c>
      <c r="AA614" s="266"/>
      <c r="AB614" s="266"/>
      <c r="AC614" s="266"/>
      <c r="AD614" s="304">
        <v>5517212</v>
      </c>
      <c r="AE614" s="333" t="s">
        <v>7083</v>
      </c>
      <c r="AF614" s="383" t="s">
        <v>10003</v>
      </c>
      <c r="AG614" s="167" t="s">
        <v>7040</v>
      </c>
      <c r="AH614" s="29" t="s">
        <v>7041</v>
      </c>
    </row>
    <row r="615" spans="1:34" ht="15" customHeight="1" x14ac:dyDescent="0.2">
      <c r="A615" s="257">
        <v>115</v>
      </c>
      <c r="B615" s="257">
        <v>115</v>
      </c>
      <c r="C615" s="258" t="s">
        <v>1458</v>
      </c>
      <c r="D615" s="257">
        <v>10123</v>
      </c>
      <c r="E615" s="258" t="s">
        <v>1459</v>
      </c>
      <c r="F615" s="25">
        <v>2017</v>
      </c>
      <c r="G615" s="232">
        <v>43057.450694444444</v>
      </c>
      <c r="H615" s="233">
        <v>43057.450694444444</v>
      </c>
      <c r="I615" s="412" t="s">
        <v>36</v>
      </c>
      <c r="J615" s="412" t="s">
        <v>36</v>
      </c>
      <c r="K615" s="412"/>
      <c r="L615" s="235">
        <f>N615-G615</f>
        <v>1.8055555556202307E-2</v>
      </c>
      <c r="M615" s="236">
        <v>26</v>
      </c>
      <c r="N615" s="232">
        <v>43057.46875</v>
      </c>
      <c r="O615" s="233">
        <v>43057.46875</v>
      </c>
      <c r="P615" s="328" t="s">
        <v>242</v>
      </c>
      <c r="Q615" s="167" t="s">
        <v>43</v>
      </c>
      <c r="R615" s="167" t="s">
        <v>266</v>
      </c>
      <c r="S615" s="35" t="s">
        <v>107</v>
      </c>
      <c r="T615" s="167" t="s">
        <v>10015</v>
      </c>
      <c r="U615" s="293">
        <v>113828647</v>
      </c>
      <c r="V615" s="240" t="s">
        <v>788</v>
      </c>
      <c r="W615" s="167" t="s">
        <v>10016</v>
      </c>
      <c r="X615" s="255">
        <v>2</v>
      </c>
      <c r="Y615" s="241">
        <v>0</v>
      </c>
      <c r="Z615" s="241">
        <v>0</v>
      </c>
      <c r="AA615" s="266"/>
      <c r="AB615" s="266"/>
      <c r="AC615" s="266"/>
      <c r="AD615" s="304">
        <v>5517212</v>
      </c>
      <c r="AE615" s="333" t="s">
        <v>1270</v>
      </c>
      <c r="AF615" s="333" t="s">
        <v>1270</v>
      </c>
      <c r="AG615" s="167" t="s">
        <v>7066</v>
      </c>
      <c r="AH615" s="29" t="s">
        <v>7067</v>
      </c>
    </row>
    <row r="616" spans="1:34" ht="15" customHeight="1" x14ac:dyDescent="0.2">
      <c r="A616" s="58">
        <v>115</v>
      </c>
      <c r="B616" s="58">
        <v>115</v>
      </c>
      <c r="C616" s="76" t="s">
        <v>2646</v>
      </c>
      <c r="D616" s="23">
        <v>10124</v>
      </c>
      <c r="E616" s="60" t="s">
        <v>2647</v>
      </c>
      <c r="F616" s="25">
        <v>2014</v>
      </c>
      <c r="G616" s="61">
        <v>41878.148611111108</v>
      </c>
      <c r="H616" s="62">
        <v>41878.148611111108</v>
      </c>
      <c r="I616" s="625" t="s">
        <v>36</v>
      </c>
      <c r="J616" s="628" t="s">
        <v>313</v>
      </c>
      <c r="K616" s="628"/>
      <c r="L616" s="64">
        <f>N616-G616</f>
        <v>1.125</v>
      </c>
      <c r="M616" s="65">
        <v>1620</v>
      </c>
      <c r="N616" s="61">
        <v>41879.273611111108</v>
      </c>
      <c r="O616" s="62">
        <v>41879.273611111108</v>
      </c>
      <c r="P616" s="66" t="s">
        <v>37</v>
      </c>
      <c r="Q616" s="69" t="s">
        <v>38</v>
      </c>
      <c r="R616" s="69" t="s">
        <v>135</v>
      </c>
      <c r="S616" s="87" t="s">
        <v>68</v>
      </c>
      <c r="T616" s="69" t="s">
        <v>2648</v>
      </c>
      <c r="U616" s="77">
        <v>10518</v>
      </c>
      <c r="V616" s="87" t="s">
        <v>788</v>
      </c>
      <c r="W616" s="69" t="s">
        <v>2643</v>
      </c>
      <c r="X616" s="32">
        <v>3124</v>
      </c>
      <c r="Y616" s="32">
        <v>3124</v>
      </c>
      <c r="Z616" s="32">
        <v>452034</v>
      </c>
      <c r="AA616" s="112">
        <f>Y616/5380759</f>
        <v>5.805872368563617E-4</v>
      </c>
      <c r="AB616" s="113">
        <f>Z616/5380759</f>
        <v>8.4009337716110313E-2</v>
      </c>
      <c r="AC616" s="111">
        <f>Z616/Y616</f>
        <v>144.69718309859155</v>
      </c>
      <c r="AD616" s="41"/>
      <c r="AE616" s="41"/>
      <c r="AF616" s="41"/>
      <c r="AG616" s="41"/>
      <c r="AH616" s="41"/>
    </row>
    <row r="617" spans="1:34" ht="15" customHeight="1" x14ac:dyDescent="0.2">
      <c r="A617" s="58">
        <v>115</v>
      </c>
      <c r="B617" s="58">
        <v>115</v>
      </c>
      <c r="C617" s="76" t="s">
        <v>1087</v>
      </c>
      <c r="D617" s="23">
        <v>10127</v>
      </c>
      <c r="E617" s="60" t="s">
        <v>1088</v>
      </c>
      <c r="F617" s="25">
        <v>2014</v>
      </c>
      <c r="G617" s="61">
        <v>41878.148611111108</v>
      </c>
      <c r="H617" s="62">
        <v>41878.148611111108</v>
      </c>
      <c r="I617" s="625" t="s">
        <v>36</v>
      </c>
      <c r="J617" s="625" t="s">
        <v>36</v>
      </c>
      <c r="K617" s="625"/>
      <c r="L617" s="64">
        <f>N617-G617</f>
        <v>6.944444467080757E-4</v>
      </c>
      <c r="M617" s="65">
        <v>1</v>
      </c>
      <c r="N617" s="61">
        <v>41878.149305555555</v>
      </c>
      <c r="O617" s="62">
        <v>41878.149305555555</v>
      </c>
      <c r="P617" s="66" t="s">
        <v>37</v>
      </c>
      <c r="Q617" s="37" t="s">
        <v>71</v>
      </c>
      <c r="R617" s="69" t="s">
        <v>349</v>
      </c>
      <c r="S617" s="87" t="s">
        <v>88</v>
      </c>
      <c r="T617" s="69" t="s">
        <v>2642</v>
      </c>
      <c r="U617" s="77">
        <v>10519</v>
      </c>
      <c r="V617" s="87" t="s">
        <v>788</v>
      </c>
      <c r="W617" s="69" t="s">
        <v>2643</v>
      </c>
      <c r="X617" s="32">
        <v>0</v>
      </c>
      <c r="Y617" s="32">
        <v>0</v>
      </c>
      <c r="Z617" s="32"/>
      <c r="AA617" s="112"/>
      <c r="AB617" s="113"/>
      <c r="AC617" s="111"/>
      <c r="AD617" s="41"/>
      <c r="AE617" s="41"/>
      <c r="AF617" s="41"/>
      <c r="AG617" s="41"/>
      <c r="AH617" s="41"/>
    </row>
    <row r="618" spans="1:34" ht="15" customHeight="1" x14ac:dyDescent="0.2">
      <c r="A618" s="153">
        <v>115</v>
      </c>
      <c r="B618" s="153">
        <v>115</v>
      </c>
      <c r="C618" s="24" t="s">
        <v>1087</v>
      </c>
      <c r="D618" s="175">
        <v>10127</v>
      </c>
      <c r="E618" s="24" t="s">
        <v>1088</v>
      </c>
      <c r="F618" s="25">
        <v>2015</v>
      </c>
      <c r="G618" s="179">
        <v>42045.168055555558</v>
      </c>
      <c r="H618" s="158">
        <v>42045.168055555558</v>
      </c>
      <c r="I618" s="620" t="s">
        <v>36</v>
      </c>
      <c r="J618" s="620" t="s">
        <v>36</v>
      </c>
      <c r="K618" s="620"/>
      <c r="L618" s="159">
        <f>N618-G618</f>
        <v>3.2638888886140194E-2</v>
      </c>
      <c r="M618" s="160">
        <v>47</v>
      </c>
      <c r="N618" s="156">
        <v>42045.200694444444</v>
      </c>
      <c r="O618" s="157">
        <v>42045.200694444444</v>
      </c>
      <c r="P618" s="161" t="s">
        <v>37</v>
      </c>
      <c r="Q618" s="35" t="s">
        <v>1285</v>
      </c>
      <c r="R618" s="35" t="s">
        <v>124</v>
      </c>
      <c r="S618" s="35" t="s">
        <v>106</v>
      </c>
      <c r="T618" s="35" t="s">
        <v>3515</v>
      </c>
      <c r="U618" s="170">
        <v>10891</v>
      </c>
      <c r="V618" s="167" t="s">
        <v>788</v>
      </c>
      <c r="W618" s="35" t="s">
        <v>3516</v>
      </c>
      <c r="X618" s="55">
        <v>16717</v>
      </c>
      <c r="Y618" s="168"/>
      <c r="Z618" s="168"/>
      <c r="AA618" s="168"/>
      <c r="AB618" s="168"/>
      <c r="AC618" s="168"/>
      <c r="AD618" s="41"/>
      <c r="AE618" s="41"/>
      <c r="AF618" s="41"/>
      <c r="AG618" s="41"/>
      <c r="AH618" s="41"/>
    </row>
    <row r="619" spans="1:34" ht="15" customHeight="1" x14ac:dyDescent="0.2">
      <c r="A619" s="175">
        <v>115</v>
      </c>
      <c r="B619" s="175">
        <v>115</v>
      </c>
      <c r="C619" s="24" t="s">
        <v>1087</v>
      </c>
      <c r="D619" s="175">
        <v>10127</v>
      </c>
      <c r="E619" s="24" t="s">
        <v>1088</v>
      </c>
      <c r="F619" s="25">
        <v>2015</v>
      </c>
      <c r="G619" s="156">
        <v>42108.402083333334</v>
      </c>
      <c r="H619" s="157">
        <v>42108.402083333334</v>
      </c>
      <c r="I619" s="620" t="s">
        <v>36</v>
      </c>
      <c r="J619" s="620" t="s">
        <v>36</v>
      </c>
      <c r="K619" s="620"/>
      <c r="L619" s="159">
        <f>N619-G619</f>
        <v>6.944444467080757E-4</v>
      </c>
      <c r="M619" s="160">
        <v>1</v>
      </c>
      <c r="N619" s="156">
        <v>42108.402777777781</v>
      </c>
      <c r="O619" s="157">
        <v>42108.402777777781</v>
      </c>
      <c r="P619" s="161" t="s">
        <v>37</v>
      </c>
      <c r="Q619" s="37" t="s">
        <v>71</v>
      </c>
      <c r="R619" s="35" t="s">
        <v>600</v>
      </c>
      <c r="S619" s="35" t="s">
        <v>579</v>
      </c>
      <c r="T619" s="35" t="s">
        <v>3775</v>
      </c>
      <c r="U619" s="170">
        <v>11039</v>
      </c>
      <c r="V619" s="167" t="s">
        <v>788</v>
      </c>
      <c r="W619" s="35" t="s">
        <v>3776</v>
      </c>
      <c r="X619" s="55">
        <v>0</v>
      </c>
      <c r="Y619" s="55">
        <v>0</v>
      </c>
      <c r="Z619" s="168"/>
      <c r="AA619" s="168"/>
      <c r="AB619" s="168"/>
      <c r="AC619" s="168"/>
    </row>
    <row r="620" spans="1:34" ht="15" customHeight="1" x14ac:dyDescent="0.2">
      <c r="A620" s="175">
        <v>115</v>
      </c>
      <c r="B620" s="175">
        <v>115</v>
      </c>
      <c r="C620" s="24" t="s">
        <v>1087</v>
      </c>
      <c r="D620" s="175">
        <v>10127</v>
      </c>
      <c r="E620" s="24" t="s">
        <v>1088</v>
      </c>
      <c r="F620" s="25">
        <v>2015</v>
      </c>
      <c r="G620" s="156">
        <v>42163.533333333333</v>
      </c>
      <c r="H620" s="157">
        <v>42163.533333333333</v>
      </c>
      <c r="I620" s="620" t="s">
        <v>36</v>
      </c>
      <c r="J620" s="620" t="s">
        <v>36</v>
      </c>
      <c r="K620" s="620"/>
      <c r="L620" s="159">
        <f>N620-G620</f>
        <v>6.944444467080757E-4</v>
      </c>
      <c r="M620" s="160">
        <v>1</v>
      </c>
      <c r="N620" s="156">
        <v>42163.53402777778</v>
      </c>
      <c r="O620" s="157">
        <v>42163.53402777778</v>
      </c>
      <c r="P620" s="161" t="s">
        <v>37</v>
      </c>
      <c r="Q620" s="35" t="s">
        <v>48</v>
      </c>
      <c r="R620" s="35" t="s">
        <v>49</v>
      </c>
      <c r="S620" s="35" t="s">
        <v>40</v>
      </c>
      <c r="T620" s="35" t="s">
        <v>4133</v>
      </c>
      <c r="U620" s="282" t="s">
        <v>40</v>
      </c>
      <c r="V620" s="167" t="s">
        <v>788</v>
      </c>
      <c r="W620" s="35" t="s">
        <v>4134</v>
      </c>
      <c r="X620" s="55">
        <v>0</v>
      </c>
      <c r="Y620" s="55">
        <v>0</v>
      </c>
      <c r="Z620" s="168"/>
      <c r="AA620" s="168"/>
      <c r="AB620" s="168"/>
      <c r="AC620" s="168"/>
    </row>
    <row r="621" spans="1:34" ht="15" customHeight="1" x14ac:dyDescent="0.2">
      <c r="A621" s="175">
        <v>115</v>
      </c>
      <c r="B621" s="175">
        <v>115</v>
      </c>
      <c r="C621" s="24" t="s">
        <v>1087</v>
      </c>
      <c r="D621" s="175">
        <v>10127</v>
      </c>
      <c r="E621" s="24" t="s">
        <v>1088</v>
      </c>
      <c r="F621" s="25">
        <v>2015</v>
      </c>
      <c r="G621" s="156">
        <v>42164.961111111108</v>
      </c>
      <c r="H621" s="157">
        <v>42164.961111111108</v>
      </c>
      <c r="I621" s="620" t="s">
        <v>36</v>
      </c>
      <c r="J621" s="620" t="s">
        <v>36</v>
      </c>
      <c r="K621" s="620"/>
      <c r="L621" s="159">
        <f>N621-G621</f>
        <v>2.9819444444510737</v>
      </c>
      <c r="M621" s="160">
        <v>4294</v>
      </c>
      <c r="N621" s="156">
        <v>42167.943055555559</v>
      </c>
      <c r="O621" s="157">
        <v>42167.943055555559</v>
      </c>
      <c r="P621" s="161" t="s">
        <v>37</v>
      </c>
      <c r="Q621" s="35" t="s">
        <v>1285</v>
      </c>
      <c r="R621" s="35" t="s">
        <v>243</v>
      </c>
      <c r="S621" s="35" t="s">
        <v>80</v>
      </c>
      <c r="T621" s="35" t="s">
        <v>4145</v>
      </c>
      <c r="U621" s="282" t="s">
        <v>40</v>
      </c>
      <c r="V621" s="167" t="s">
        <v>788</v>
      </c>
      <c r="W621" s="167" t="s">
        <v>4146</v>
      </c>
      <c r="X621" s="55">
        <v>0</v>
      </c>
      <c r="Y621" s="55">
        <v>0</v>
      </c>
      <c r="Z621" s="168"/>
      <c r="AA621" s="168"/>
      <c r="AB621" s="168"/>
      <c r="AC621" s="168"/>
    </row>
    <row r="622" spans="1:34" ht="15" customHeight="1" x14ac:dyDescent="0.2">
      <c r="A622" s="58">
        <v>115</v>
      </c>
      <c r="B622" s="58">
        <v>115</v>
      </c>
      <c r="C622" s="76" t="s">
        <v>799</v>
      </c>
      <c r="D622" s="23">
        <v>10129</v>
      </c>
      <c r="E622" s="60" t="s">
        <v>800</v>
      </c>
      <c r="F622" s="25">
        <v>2014</v>
      </c>
      <c r="G622" s="61">
        <v>41670.043749999997</v>
      </c>
      <c r="H622" s="62">
        <v>41670.043749999997</v>
      </c>
      <c r="I622" s="625" t="s">
        <v>36</v>
      </c>
      <c r="J622" s="625" t="s">
        <v>36</v>
      </c>
      <c r="K622" s="625"/>
      <c r="L622" s="64">
        <f>N622-G622</f>
        <v>6.944444467080757E-4</v>
      </c>
      <c r="M622" s="65">
        <v>1</v>
      </c>
      <c r="N622" s="61">
        <v>41670.044444444444</v>
      </c>
      <c r="O622" s="62">
        <v>41670.044444444444</v>
      </c>
      <c r="P622" s="66" t="s">
        <v>37</v>
      </c>
      <c r="Q622" s="67" t="s">
        <v>1752</v>
      </c>
      <c r="R622" s="67" t="s">
        <v>287</v>
      </c>
      <c r="S622" s="68" t="s">
        <v>40</v>
      </c>
      <c r="T622" s="69" t="s">
        <v>1755</v>
      </c>
      <c r="U622" s="282" t="s">
        <v>40</v>
      </c>
      <c r="V622" s="78" t="s">
        <v>788</v>
      </c>
      <c r="W622" s="69" t="s">
        <v>1756</v>
      </c>
      <c r="X622" s="32">
        <v>4462</v>
      </c>
      <c r="Y622" s="32">
        <v>0</v>
      </c>
      <c r="Z622" s="83">
        <v>1162</v>
      </c>
      <c r="AA622" s="79">
        <f>Y622/5380759</f>
        <v>0</v>
      </c>
      <c r="AB622" s="80">
        <f>Z622/5380759</f>
        <v>2.1595466364503595E-4</v>
      </c>
      <c r="AC622" s="32">
        <v>0</v>
      </c>
      <c r="AD622" s="41"/>
      <c r="AE622" s="41"/>
      <c r="AF622" s="41"/>
      <c r="AG622" s="41"/>
      <c r="AH622" s="41"/>
    </row>
    <row r="623" spans="1:34" ht="15" customHeight="1" x14ac:dyDescent="0.2">
      <c r="A623" s="175">
        <v>115</v>
      </c>
      <c r="B623" s="175">
        <v>115</v>
      </c>
      <c r="C623" s="24" t="s">
        <v>799</v>
      </c>
      <c r="D623" s="175">
        <v>10129</v>
      </c>
      <c r="E623" s="43" t="s">
        <v>800</v>
      </c>
      <c r="F623" s="25">
        <v>2015</v>
      </c>
      <c r="G623" s="156">
        <v>42259.229861111111</v>
      </c>
      <c r="H623" s="157">
        <v>42259.229861111111</v>
      </c>
      <c r="I623" s="620" t="s">
        <v>36</v>
      </c>
      <c r="J623" s="620" t="s">
        <v>36</v>
      </c>
      <c r="K623" s="620"/>
      <c r="L623" s="159">
        <f>N623-G623</f>
        <v>3.3465277777795563</v>
      </c>
      <c r="M623" s="160">
        <v>4819</v>
      </c>
      <c r="N623" s="156">
        <v>42262.576388888891</v>
      </c>
      <c r="O623" s="157">
        <v>42262.576388888891</v>
      </c>
      <c r="P623" s="217" t="s">
        <v>173</v>
      </c>
      <c r="Q623" s="35" t="s">
        <v>382</v>
      </c>
      <c r="R623" s="35" t="s">
        <v>383</v>
      </c>
      <c r="S623" s="35" t="s">
        <v>526</v>
      </c>
      <c r="T623" s="35" t="s">
        <v>4759</v>
      </c>
      <c r="U623" s="282" t="s">
        <v>40</v>
      </c>
      <c r="V623" s="167" t="s">
        <v>788</v>
      </c>
      <c r="W623" s="35" t="s">
        <v>4760</v>
      </c>
      <c r="X623" s="55">
        <v>0</v>
      </c>
      <c r="Y623" s="168"/>
      <c r="Z623" s="168"/>
      <c r="AA623" s="168"/>
      <c r="AB623" s="168"/>
      <c r="AC623" s="168"/>
    </row>
    <row r="624" spans="1:34" ht="15" customHeight="1" x14ac:dyDescent="0.2">
      <c r="A624" s="175">
        <v>115</v>
      </c>
      <c r="B624" s="175">
        <v>115</v>
      </c>
      <c r="C624" s="24" t="s">
        <v>799</v>
      </c>
      <c r="D624" s="175">
        <v>10129</v>
      </c>
      <c r="E624" s="43" t="s">
        <v>800</v>
      </c>
      <c r="F624" s="25">
        <v>2015</v>
      </c>
      <c r="G624" s="156">
        <v>42317.75</v>
      </c>
      <c r="H624" s="157">
        <v>42317.75</v>
      </c>
      <c r="I624" s="620" t="s">
        <v>36</v>
      </c>
      <c r="J624" s="620" t="s">
        <v>36</v>
      </c>
      <c r="K624" s="620"/>
      <c r="L624" s="159">
        <f>N624-G624</f>
        <v>6.944444467080757E-4</v>
      </c>
      <c r="M624" s="160">
        <v>1</v>
      </c>
      <c r="N624" s="156">
        <v>42317.750694444447</v>
      </c>
      <c r="O624" s="157">
        <v>42317.750694444447</v>
      </c>
      <c r="P624" s="161" t="s">
        <v>37</v>
      </c>
      <c r="Q624" s="35" t="s">
        <v>213</v>
      </c>
      <c r="R624" s="35" t="s">
        <v>287</v>
      </c>
      <c r="S624" s="35" t="s">
        <v>40</v>
      </c>
      <c r="T624" s="35" t="s">
        <v>5149</v>
      </c>
      <c r="U624" s="282" t="s">
        <v>40</v>
      </c>
      <c r="V624" s="167" t="s">
        <v>788</v>
      </c>
      <c r="W624" s="35" t="s">
        <v>5151</v>
      </c>
      <c r="X624" s="55">
        <v>4126</v>
      </c>
      <c r="Y624" s="168"/>
      <c r="Z624" s="168"/>
      <c r="AA624" s="168"/>
      <c r="AB624" s="168"/>
      <c r="AC624" s="168"/>
    </row>
    <row r="625" spans="1:34" ht="15" customHeight="1" x14ac:dyDescent="0.2">
      <c r="A625" s="257">
        <v>115</v>
      </c>
      <c r="B625" s="257">
        <v>115</v>
      </c>
      <c r="C625" s="258" t="s">
        <v>799</v>
      </c>
      <c r="D625" s="257">
        <v>10129</v>
      </c>
      <c r="E625" s="258" t="s">
        <v>800</v>
      </c>
      <c r="F625" s="25">
        <v>2016</v>
      </c>
      <c r="G625" s="284">
        <v>42505.304166666669</v>
      </c>
      <c r="H625" s="234">
        <v>42505.304166666669</v>
      </c>
      <c r="I625" s="412" t="s">
        <v>36</v>
      </c>
      <c r="J625" s="412" t="s">
        <v>36</v>
      </c>
      <c r="K625" s="412"/>
      <c r="L625" s="235">
        <f>N625-G625</f>
        <v>6.9444443943211809E-4</v>
      </c>
      <c r="M625" s="236">
        <v>1</v>
      </c>
      <c r="N625" s="284">
        <v>42505.304861111108</v>
      </c>
      <c r="O625" s="234">
        <v>42505.304861111108</v>
      </c>
      <c r="P625" s="237" t="s">
        <v>37</v>
      </c>
      <c r="Q625" s="238" t="s">
        <v>48</v>
      </c>
      <c r="R625" s="238" t="s">
        <v>49</v>
      </c>
      <c r="S625" s="35" t="s">
        <v>40</v>
      </c>
      <c r="T625" s="35" t="s">
        <v>6079</v>
      </c>
      <c r="U625" s="282" t="s">
        <v>40</v>
      </c>
      <c r="V625" s="240" t="s">
        <v>788</v>
      </c>
      <c r="W625" s="35" t="s">
        <v>6080</v>
      </c>
      <c r="X625" s="55">
        <v>4227</v>
      </c>
      <c r="Y625" s="55">
        <v>0</v>
      </c>
      <c r="Z625" s="55">
        <v>0</v>
      </c>
      <c r="AA625" s="168"/>
      <c r="AB625" s="168"/>
      <c r="AC625" s="168"/>
    </row>
    <row r="626" spans="1:34" ht="15" customHeight="1" x14ac:dyDescent="0.2">
      <c r="A626" s="257">
        <v>115</v>
      </c>
      <c r="B626" s="257">
        <v>115</v>
      </c>
      <c r="C626" s="258" t="s">
        <v>799</v>
      </c>
      <c r="D626" s="257">
        <v>10129</v>
      </c>
      <c r="E626" s="258" t="s">
        <v>800</v>
      </c>
      <c r="F626" s="25">
        <v>2017</v>
      </c>
      <c r="G626" s="232">
        <v>43031.305555555555</v>
      </c>
      <c r="H626" s="233">
        <v>43031.305555555555</v>
      </c>
      <c r="I626" s="412" t="s">
        <v>36</v>
      </c>
      <c r="J626" s="412" t="s">
        <v>36</v>
      </c>
      <c r="K626" s="412"/>
      <c r="L626" s="235">
        <f>N626-G626</f>
        <v>0.5194444444423425</v>
      </c>
      <c r="M626" s="236">
        <v>748</v>
      </c>
      <c r="N626" s="232">
        <v>43031.824999999997</v>
      </c>
      <c r="O626" s="233">
        <v>43031.824999999997</v>
      </c>
      <c r="P626" s="237" t="s">
        <v>37</v>
      </c>
      <c r="Q626" s="35" t="s">
        <v>38</v>
      </c>
      <c r="R626" s="35" t="s">
        <v>413</v>
      </c>
      <c r="S626" s="35" t="s">
        <v>98</v>
      </c>
      <c r="T626" s="167" t="s">
        <v>9846</v>
      </c>
      <c r="U626" s="332" t="s">
        <v>40</v>
      </c>
      <c r="V626" s="240" t="s">
        <v>788</v>
      </c>
      <c r="W626" s="167" t="s">
        <v>9847</v>
      </c>
      <c r="X626" s="241">
        <v>3879</v>
      </c>
      <c r="Y626" s="241">
        <v>3879</v>
      </c>
      <c r="Z626" s="241">
        <v>197829</v>
      </c>
      <c r="AA626" s="215">
        <v>7.0307249386102977E-4</v>
      </c>
      <c r="AB626" s="216">
        <v>3.585669718691252E-2</v>
      </c>
      <c r="AC626" s="255">
        <v>51</v>
      </c>
      <c r="AD626" s="304">
        <v>5517212</v>
      </c>
      <c r="AE626" s="333" t="s">
        <v>1270</v>
      </c>
      <c r="AF626" s="333" t="s">
        <v>1270</v>
      </c>
      <c r="AG626" s="167" t="s">
        <v>7040</v>
      </c>
      <c r="AH626" s="29" t="s">
        <v>7041</v>
      </c>
    </row>
    <row r="627" spans="1:34" ht="15" customHeight="1" x14ac:dyDescent="0.2">
      <c r="A627" s="257">
        <v>115</v>
      </c>
      <c r="B627" s="257">
        <v>115</v>
      </c>
      <c r="C627" s="258" t="s">
        <v>799</v>
      </c>
      <c r="D627" s="257">
        <v>10129</v>
      </c>
      <c r="E627" s="258" t="s">
        <v>800</v>
      </c>
      <c r="F627" s="25">
        <v>2018</v>
      </c>
      <c r="G627" s="232">
        <v>43210.275694444441</v>
      </c>
      <c r="H627" s="233">
        <v>43210.275694444441</v>
      </c>
      <c r="I627" s="412" t="s">
        <v>36</v>
      </c>
      <c r="J627" s="412" t="s">
        <v>36</v>
      </c>
      <c r="K627" s="412" t="s">
        <v>36</v>
      </c>
      <c r="L627" s="235">
        <f>N627-G627</f>
        <v>6.944444467080757E-4</v>
      </c>
      <c r="M627" s="236">
        <v>1</v>
      </c>
      <c r="N627" s="232">
        <v>43210.276388888888</v>
      </c>
      <c r="O627" s="233">
        <v>43210.276388888888</v>
      </c>
      <c r="P627" s="237" t="s">
        <v>37</v>
      </c>
      <c r="Q627" s="359" t="s">
        <v>1285</v>
      </c>
      <c r="R627" s="35" t="s">
        <v>10231</v>
      </c>
      <c r="S627" s="277" t="s">
        <v>101</v>
      </c>
      <c r="T627" s="167" t="s">
        <v>10972</v>
      </c>
      <c r="U627" s="282" t="s">
        <v>40</v>
      </c>
      <c r="V627" s="240" t="s">
        <v>788</v>
      </c>
      <c r="W627" s="167" t="s">
        <v>10973</v>
      </c>
      <c r="X627" s="255">
        <v>4325</v>
      </c>
      <c r="Y627" s="241">
        <v>0</v>
      </c>
      <c r="Z627" s="241">
        <v>0</v>
      </c>
      <c r="AA627" s="266"/>
      <c r="AB627" s="266"/>
      <c r="AC627" s="266"/>
      <c r="AD627" s="241">
        <v>5517212</v>
      </c>
      <c r="AE627" s="461" t="s">
        <v>7063</v>
      </c>
      <c r="AF627" s="462" t="s">
        <v>10974</v>
      </c>
      <c r="AG627" s="277" t="s">
        <v>7040</v>
      </c>
      <c r="AH627" s="277" t="s">
        <v>7041</v>
      </c>
    </row>
    <row r="628" spans="1:34" s="41" customFormat="1" ht="15" customHeight="1" x14ac:dyDescent="0.2">
      <c r="A628" s="257">
        <v>115</v>
      </c>
      <c r="B628" s="257">
        <v>115</v>
      </c>
      <c r="C628" s="258" t="s">
        <v>799</v>
      </c>
      <c r="D628" s="257">
        <v>10129</v>
      </c>
      <c r="E628" s="258" t="s">
        <v>800</v>
      </c>
      <c r="F628" s="25">
        <v>2018</v>
      </c>
      <c r="G628" s="232">
        <v>43444.283333333333</v>
      </c>
      <c r="H628" s="233">
        <v>43444.283333333333</v>
      </c>
      <c r="I628" s="412" t="s">
        <v>36</v>
      </c>
      <c r="J628" s="412" t="s">
        <v>36</v>
      </c>
      <c r="K628" s="412" t="s">
        <v>36</v>
      </c>
      <c r="L628" s="235">
        <f>N628-G628</f>
        <v>6.944444467080757E-4</v>
      </c>
      <c r="M628" s="236">
        <v>1</v>
      </c>
      <c r="N628" s="232">
        <v>43444.28402777778</v>
      </c>
      <c r="O628" s="233">
        <v>43444.28402777778</v>
      </c>
      <c r="P628" s="237" t="s">
        <v>37</v>
      </c>
      <c r="Q628" s="238" t="s">
        <v>1285</v>
      </c>
      <c r="R628" s="35" t="s">
        <v>10231</v>
      </c>
      <c r="S628" s="238" t="s">
        <v>101</v>
      </c>
      <c r="T628" s="167" t="s">
        <v>12514</v>
      </c>
      <c r="U628" s="282" t="s">
        <v>40</v>
      </c>
      <c r="V628" s="240" t="s">
        <v>788</v>
      </c>
      <c r="W628" s="167" t="s">
        <v>12515</v>
      </c>
      <c r="X628" s="255">
        <v>4368</v>
      </c>
      <c r="Y628" s="241">
        <v>0</v>
      </c>
      <c r="Z628" s="241">
        <v>0</v>
      </c>
      <c r="AA628" s="277"/>
      <c r="AB628" s="277"/>
      <c r="AC628" s="277"/>
      <c r="AD628" s="241">
        <v>5517212</v>
      </c>
      <c r="AE628" s="467" t="s">
        <v>7063</v>
      </c>
      <c r="AF628" s="468" t="s">
        <v>7939</v>
      </c>
      <c r="AG628" s="277" t="s">
        <v>7040</v>
      </c>
      <c r="AH628" s="277" t="s">
        <v>7041</v>
      </c>
    </row>
    <row r="629" spans="1:34" ht="15" customHeight="1" x14ac:dyDescent="0.2">
      <c r="A629" s="58">
        <v>115</v>
      </c>
      <c r="B629" s="58">
        <v>115</v>
      </c>
      <c r="C629" s="76" t="s">
        <v>361</v>
      </c>
      <c r="D629" s="23">
        <v>10130</v>
      </c>
      <c r="E629" s="60" t="s">
        <v>362</v>
      </c>
      <c r="F629" s="25">
        <v>2014</v>
      </c>
      <c r="G629" s="61">
        <v>41656.405555555553</v>
      </c>
      <c r="H629" s="62">
        <v>41656.405555555553</v>
      </c>
      <c r="I629" s="625" t="s">
        <v>36</v>
      </c>
      <c r="J629" s="625" t="s">
        <v>36</v>
      </c>
      <c r="K629" s="625"/>
      <c r="L629" s="64">
        <f>N629-G629</f>
        <v>0.32222222222480923</v>
      </c>
      <c r="M629" s="65">
        <v>464</v>
      </c>
      <c r="N629" s="61">
        <v>41656.727777777778</v>
      </c>
      <c r="O629" s="62">
        <v>41656.727777777778</v>
      </c>
      <c r="P629" s="66" t="s">
        <v>37</v>
      </c>
      <c r="Q629" s="67" t="s">
        <v>155</v>
      </c>
      <c r="R629" s="67" t="s">
        <v>155</v>
      </c>
      <c r="S629" s="68" t="s">
        <v>106</v>
      </c>
      <c r="T629" s="69" t="s">
        <v>1711</v>
      </c>
      <c r="U629" s="282" t="s">
        <v>40</v>
      </c>
      <c r="V629" s="78" t="s">
        <v>1336</v>
      </c>
      <c r="W629" s="69" t="s">
        <v>1712</v>
      </c>
      <c r="X629" s="32">
        <v>0</v>
      </c>
      <c r="Y629" s="32">
        <v>0</v>
      </c>
      <c r="Z629" s="83"/>
      <c r="AA629" s="84"/>
      <c r="AB629" s="85"/>
      <c r="AC629" s="83"/>
    </row>
    <row r="630" spans="1:34" ht="15" customHeight="1" x14ac:dyDescent="0.2">
      <c r="A630" s="58">
        <v>115</v>
      </c>
      <c r="B630" s="58">
        <v>115</v>
      </c>
      <c r="C630" s="76" t="s">
        <v>361</v>
      </c>
      <c r="D630" s="23">
        <v>10130</v>
      </c>
      <c r="E630" s="60" t="s">
        <v>362</v>
      </c>
      <c r="F630" s="25">
        <v>2014</v>
      </c>
      <c r="G630" s="61">
        <v>41774.449999999997</v>
      </c>
      <c r="H630" s="62">
        <v>41774.449999999997</v>
      </c>
      <c r="I630" s="625" t="s">
        <v>36</v>
      </c>
      <c r="J630" s="625" t="s">
        <v>36</v>
      </c>
      <c r="K630" s="625"/>
      <c r="L630" s="64">
        <f>N630-G630</f>
        <v>6.944444467080757E-4</v>
      </c>
      <c r="M630" s="65">
        <v>1</v>
      </c>
      <c r="N630" s="61">
        <v>41774.450694444444</v>
      </c>
      <c r="O630" s="62">
        <v>41774.450694444444</v>
      </c>
      <c r="P630" s="66" t="s">
        <v>37</v>
      </c>
      <c r="Q630" s="69" t="s">
        <v>48</v>
      </c>
      <c r="R630" s="69" t="s">
        <v>49</v>
      </c>
      <c r="S630" s="87" t="s">
        <v>40</v>
      </c>
      <c r="T630" s="69" t="s">
        <v>2231</v>
      </c>
      <c r="U630" s="282" t="s">
        <v>40</v>
      </c>
      <c r="V630" s="78" t="s">
        <v>788</v>
      </c>
      <c r="W630" s="69" t="s">
        <v>2232</v>
      </c>
      <c r="X630" s="32">
        <v>0</v>
      </c>
      <c r="Y630" s="32">
        <v>0</v>
      </c>
      <c r="Z630" s="83"/>
      <c r="AA630" s="84"/>
      <c r="AB630" s="85"/>
      <c r="AC630" s="83"/>
    </row>
    <row r="631" spans="1:34" ht="15" customHeight="1" x14ac:dyDescent="0.2">
      <c r="A631" s="175">
        <v>115</v>
      </c>
      <c r="B631" s="175">
        <v>115</v>
      </c>
      <c r="C631" s="24" t="s">
        <v>361</v>
      </c>
      <c r="D631" s="175">
        <v>10130</v>
      </c>
      <c r="E631" s="43" t="s">
        <v>362</v>
      </c>
      <c r="F631" s="25">
        <v>2015</v>
      </c>
      <c r="G631" s="156">
        <v>42272.188888888886</v>
      </c>
      <c r="H631" s="157">
        <v>42272.188888888886</v>
      </c>
      <c r="I631" s="620" t="s">
        <v>36</v>
      </c>
      <c r="J631" s="620" t="s">
        <v>36</v>
      </c>
      <c r="K631" s="620"/>
      <c r="L631" s="159">
        <f>N631-G631</f>
        <v>6.944444467080757E-4</v>
      </c>
      <c r="M631" s="160">
        <v>1</v>
      </c>
      <c r="N631" s="156">
        <v>42272.189583333333</v>
      </c>
      <c r="O631" s="157">
        <v>42272.189583333333</v>
      </c>
      <c r="P631" s="161" t="s">
        <v>37</v>
      </c>
      <c r="Q631" s="35" t="s">
        <v>38</v>
      </c>
      <c r="R631" s="35" t="s">
        <v>413</v>
      </c>
      <c r="S631" s="35" t="s">
        <v>101</v>
      </c>
      <c r="T631" s="35" t="s">
        <v>4827</v>
      </c>
      <c r="U631" s="282" t="s">
        <v>40</v>
      </c>
      <c r="V631" s="167" t="s">
        <v>788</v>
      </c>
      <c r="W631" s="35" t="s">
        <v>4828</v>
      </c>
      <c r="X631" s="55">
        <v>0</v>
      </c>
      <c r="Y631" s="168"/>
      <c r="Z631" s="168"/>
      <c r="AA631" s="168"/>
      <c r="AB631" s="168"/>
      <c r="AC631" s="168"/>
    </row>
    <row r="632" spans="1:34" ht="15" customHeight="1" x14ac:dyDescent="0.2">
      <c r="A632" s="257">
        <v>115</v>
      </c>
      <c r="B632" s="257">
        <v>115</v>
      </c>
      <c r="C632" s="258" t="s">
        <v>361</v>
      </c>
      <c r="D632" s="257">
        <v>10130</v>
      </c>
      <c r="E632" s="258" t="s">
        <v>362</v>
      </c>
      <c r="F632" s="25">
        <v>2016</v>
      </c>
      <c r="G632" s="232">
        <v>42408.125694444447</v>
      </c>
      <c r="H632" s="233">
        <v>42408.125694444447</v>
      </c>
      <c r="I632" s="412" t="s">
        <v>36</v>
      </c>
      <c r="J632" s="412" t="s">
        <v>36</v>
      </c>
      <c r="K632" s="412"/>
      <c r="L632" s="235">
        <f>N632-G632</f>
        <v>6.9444443943211809E-4</v>
      </c>
      <c r="M632" s="236">
        <v>1</v>
      </c>
      <c r="N632" s="232">
        <v>42408.126388888886</v>
      </c>
      <c r="O632" s="233">
        <v>42408.126388888886</v>
      </c>
      <c r="P632" s="267" t="s">
        <v>37</v>
      </c>
      <c r="Q632" s="238" t="s">
        <v>52</v>
      </c>
      <c r="R632" s="238" t="s">
        <v>67</v>
      </c>
      <c r="S632" s="238" t="s">
        <v>101</v>
      </c>
      <c r="T632" s="35" t="s">
        <v>5548</v>
      </c>
      <c r="U632" s="254" t="s">
        <v>40</v>
      </c>
      <c r="V632" s="240" t="s">
        <v>788</v>
      </c>
      <c r="W632" s="35" t="s">
        <v>5534</v>
      </c>
      <c r="X632" s="241">
        <v>1</v>
      </c>
      <c r="Y632" s="241">
        <v>0</v>
      </c>
      <c r="Z632" s="241">
        <v>0</v>
      </c>
      <c r="AA632" s="271"/>
      <c r="AB632" s="271"/>
      <c r="AC632" s="271"/>
    </row>
    <row r="633" spans="1:34" ht="15" customHeight="1" x14ac:dyDescent="0.2">
      <c r="A633" s="257">
        <v>115</v>
      </c>
      <c r="B633" s="257">
        <v>115</v>
      </c>
      <c r="C633" s="258" t="s">
        <v>361</v>
      </c>
      <c r="D633" s="257">
        <v>10130</v>
      </c>
      <c r="E633" s="258" t="s">
        <v>362</v>
      </c>
      <c r="F633" s="25">
        <v>2016</v>
      </c>
      <c r="G633" s="284">
        <v>42619.05972222222</v>
      </c>
      <c r="H633" s="234">
        <v>42619.05972222222</v>
      </c>
      <c r="I633" s="412" t="s">
        <v>36</v>
      </c>
      <c r="J633" s="412" t="s">
        <v>36</v>
      </c>
      <c r="K633" s="412"/>
      <c r="L633" s="235">
        <f>N633-G633</f>
        <v>6.944444467080757E-4</v>
      </c>
      <c r="M633" s="236">
        <v>1</v>
      </c>
      <c r="N633" s="284">
        <v>42619.060416666667</v>
      </c>
      <c r="O633" s="234">
        <v>42619.060416666667</v>
      </c>
      <c r="P633" s="237" t="s">
        <v>37</v>
      </c>
      <c r="Q633" s="238" t="s">
        <v>48</v>
      </c>
      <c r="R633" s="238" t="s">
        <v>49</v>
      </c>
      <c r="S633" s="35" t="s">
        <v>40</v>
      </c>
      <c r="T633" s="35" t="s">
        <v>6553</v>
      </c>
      <c r="U633" s="282" t="s">
        <v>40</v>
      </c>
      <c r="V633" s="240" t="s">
        <v>788</v>
      </c>
      <c r="W633" s="35" t="s">
        <v>6554</v>
      </c>
      <c r="X633" s="177">
        <v>0</v>
      </c>
      <c r="Y633" s="55">
        <v>0</v>
      </c>
      <c r="Z633" s="55">
        <v>0</v>
      </c>
      <c r="AA633" s="35"/>
      <c r="AB633" s="35"/>
      <c r="AC633" s="241"/>
    </row>
    <row r="634" spans="1:34" ht="15" customHeight="1" x14ac:dyDescent="0.2">
      <c r="A634" s="257">
        <v>115</v>
      </c>
      <c r="B634" s="257">
        <v>115</v>
      </c>
      <c r="C634" s="258" t="s">
        <v>361</v>
      </c>
      <c r="D634" s="257">
        <v>10130</v>
      </c>
      <c r="E634" s="258" t="s">
        <v>362</v>
      </c>
      <c r="F634" s="25">
        <v>2017</v>
      </c>
      <c r="G634" s="232">
        <v>42815.414583333331</v>
      </c>
      <c r="H634" s="233">
        <v>42815.414583333331</v>
      </c>
      <c r="I634" s="412" t="s">
        <v>36</v>
      </c>
      <c r="J634" s="412" t="s">
        <v>36</v>
      </c>
      <c r="K634" s="412"/>
      <c r="L634" s="235">
        <f>N634-G634</f>
        <v>6.944444467080757E-4</v>
      </c>
      <c r="M634" s="236">
        <v>1</v>
      </c>
      <c r="N634" s="232">
        <v>42815.415277777778</v>
      </c>
      <c r="O634" s="233">
        <v>42815.415277777778</v>
      </c>
      <c r="P634" s="237" t="s">
        <v>37</v>
      </c>
      <c r="Q634" s="35" t="s">
        <v>48</v>
      </c>
      <c r="R634" s="35" t="s">
        <v>49</v>
      </c>
      <c r="S634" s="35" t="s">
        <v>40</v>
      </c>
      <c r="T634" s="52" t="s">
        <v>8142</v>
      </c>
      <c r="U634" s="303" t="s">
        <v>40</v>
      </c>
      <c r="V634" s="49" t="s">
        <v>788</v>
      </c>
      <c r="W634" s="44" t="s">
        <v>8143</v>
      </c>
      <c r="X634" s="255">
        <v>0</v>
      </c>
      <c r="Y634" s="241">
        <v>0</v>
      </c>
      <c r="Z634" s="241">
        <v>0</v>
      </c>
      <c r="AA634" s="168"/>
      <c r="AB634" s="168"/>
      <c r="AC634" s="168"/>
      <c r="AD634" s="304">
        <v>5517212</v>
      </c>
      <c r="AE634" s="35" t="s">
        <v>7060</v>
      </c>
      <c r="AF634" s="305" t="s">
        <v>8144</v>
      </c>
      <c r="AG634" s="35" t="s">
        <v>7040</v>
      </c>
      <c r="AH634" s="52" t="s">
        <v>7041</v>
      </c>
    </row>
    <row r="635" spans="1:34" ht="15" customHeight="1" x14ac:dyDescent="0.2">
      <c r="A635" s="257">
        <v>115</v>
      </c>
      <c r="B635" s="257">
        <v>115</v>
      </c>
      <c r="C635" s="258" t="s">
        <v>361</v>
      </c>
      <c r="D635" s="257">
        <v>10130</v>
      </c>
      <c r="E635" s="258" t="s">
        <v>362</v>
      </c>
      <c r="F635" s="25">
        <v>2017</v>
      </c>
      <c r="G635" s="232">
        <v>42838.256249999999</v>
      </c>
      <c r="H635" s="233">
        <v>42838.256249999999</v>
      </c>
      <c r="I635" s="412" t="s">
        <v>36</v>
      </c>
      <c r="J635" s="412" t="s">
        <v>36</v>
      </c>
      <c r="K635" s="412"/>
      <c r="L635" s="235">
        <f>N635-G635</f>
        <v>6.944444467080757E-4</v>
      </c>
      <c r="M635" s="236">
        <v>1</v>
      </c>
      <c r="N635" s="232">
        <v>42838.256944444445</v>
      </c>
      <c r="O635" s="233">
        <v>42838.256944444445</v>
      </c>
      <c r="P635" s="237" t="s">
        <v>37</v>
      </c>
      <c r="Q635" s="35" t="s">
        <v>52</v>
      </c>
      <c r="R635" s="35" t="s">
        <v>67</v>
      </c>
      <c r="S635" s="35" t="s">
        <v>101</v>
      </c>
      <c r="T635" s="52" t="s">
        <v>8347</v>
      </c>
      <c r="U635" s="332" t="s">
        <v>40</v>
      </c>
      <c r="V635" s="240" t="s">
        <v>788</v>
      </c>
      <c r="W635" s="44" t="s">
        <v>8348</v>
      </c>
      <c r="X635" s="241">
        <v>1</v>
      </c>
      <c r="Y635" s="241">
        <v>0</v>
      </c>
      <c r="Z635" s="241">
        <v>0</v>
      </c>
      <c r="AA635" s="177"/>
      <c r="AB635" s="177"/>
      <c r="AC635" s="177"/>
      <c r="AD635" s="304">
        <v>5517212</v>
      </c>
      <c r="AE635" s="305" t="s">
        <v>7060</v>
      </c>
      <c r="AF635" s="305" t="s">
        <v>8144</v>
      </c>
      <c r="AG635" s="35" t="s">
        <v>7040</v>
      </c>
      <c r="AH635" s="44" t="s">
        <v>7041</v>
      </c>
    </row>
    <row r="636" spans="1:34" ht="15" customHeight="1" x14ac:dyDescent="0.2">
      <c r="A636" s="257">
        <v>115</v>
      </c>
      <c r="B636" s="257">
        <v>115</v>
      </c>
      <c r="C636" s="258" t="s">
        <v>361</v>
      </c>
      <c r="D636" s="257">
        <v>10130</v>
      </c>
      <c r="E636" s="258" t="s">
        <v>362</v>
      </c>
      <c r="F636" s="25">
        <v>2017</v>
      </c>
      <c r="G636" s="232">
        <v>42841.256249999999</v>
      </c>
      <c r="H636" s="233">
        <v>42841.256249999999</v>
      </c>
      <c r="I636" s="412" t="s">
        <v>36</v>
      </c>
      <c r="J636" s="412" t="s">
        <v>36</v>
      </c>
      <c r="K636" s="412"/>
      <c r="L636" s="235">
        <f>N636-G636</f>
        <v>6.944444467080757E-4</v>
      </c>
      <c r="M636" s="236">
        <v>1</v>
      </c>
      <c r="N636" s="232">
        <v>42841.256944444445</v>
      </c>
      <c r="O636" s="233">
        <v>42841.256944444445</v>
      </c>
      <c r="P636" s="237" t="s">
        <v>37</v>
      </c>
      <c r="Q636" s="35" t="s">
        <v>52</v>
      </c>
      <c r="R636" s="35" t="s">
        <v>67</v>
      </c>
      <c r="S636" s="35" t="s">
        <v>101</v>
      </c>
      <c r="T636" s="52" t="s">
        <v>8383</v>
      </c>
      <c r="U636" s="332" t="s">
        <v>40</v>
      </c>
      <c r="V636" s="240" t="s">
        <v>788</v>
      </c>
      <c r="W636" s="44" t="s">
        <v>8384</v>
      </c>
      <c r="X636" s="241">
        <v>0</v>
      </c>
      <c r="Y636" s="241">
        <v>0</v>
      </c>
      <c r="Z636" s="241">
        <v>0</v>
      </c>
      <c r="AA636" s="177"/>
      <c r="AB636" s="177"/>
      <c r="AC636" s="177"/>
      <c r="AD636" s="304">
        <v>5517212</v>
      </c>
      <c r="AE636" s="305" t="s">
        <v>7060</v>
      </c>
      <c r="AF636" s="305" t="s">
        <v>7597</v>
      </c>
      <c r="AG636" s="35" t="s">
        <v>7040</v>
      </c>
      <c r="AH636" s="44" t="s">
        <v>7041</v>
      </c>
    </row>
    <row r="637" spans="1:34" ht="15" customHeight="1" x14ac:dyDescent="0.2">
      <c r="A637" s="257">
        <v>115</v>
      </c>
      <c r="B637" s="257">
        <v>115</v>
      </c>
      <c r="C637" s="258" t="s">
        <v>361</v>
      </c>
      <c r="D637" s="257">
        <v>10130</v>
      </c>
      <c r="E637" s="258" t="s">
        <v>362</v>
      </c>
      <c r="F637" s="25">
        <v>2017</v>
      </c>
      <c r="G637" s="232">
        <v>42869.371527777781</v>
      </c>
      <c r="H637" s="233">
        <v>42869.371527777781</v>
      </c>
      <c r="I637" s="412" t="s">
        <v>36</v>
      </c>
      <c r="J637" s="412" t="s">
        <v>36</v>
      </c>
      <c r="K637" s="412"/>
      <c r="L637" s="235">
        <f>N637-G637</f>
        <v>6.9444443943211809E-4</v>
      </c>
      <c r="M637" s="236">
        <v>1</v>
      </c>
      <c r="N637" s="232">
        <v>42869.37222222222</v>
      </c>
      <c r="O637" s="233">
        <v>42869.37222222222</v>
      </c>
      <c r="P637" s="237" t="s">
        <v>37</v>
      </c>
      <c r="Q637" s="35" t="s">
        <v>48</v>
      </c>
      <c r="R637" s="35" t="s">
        <v>49</v>
      </c>
      <c r="S637" s="35" t="s">
        <v>40</v>
      </c>
      <c r="T637" s="52" t="s">
        <v>8562</v>
      </c>
      <c r="U637" s="332" t="s">
        <v>40</v>
      </c>
      <c r="V637" s="240" t="s">
        <v>788</v>
      </c>
      <c r="W637" s="44" t="s">
        <v>8563</v>
      </c>
      <c r="X637" s="255">
        <v>1</v>
      </c>
      <c r="Y637" s="241">
        <v>0</v>
      </c>
      <c r="Z637" s="241">
        <v>0</v>
      </c>
      <c r="AA637" s="168"/>
      <c r="AB637" s="168"/>
      <c r="AC637" s="168"/>
      <c r="AD637" s="304">
        <v>5517212</v>
      </c>
      <c r="AE637" s="305" t="s">
        <v>7060</v>
      </c>
      <c r="AF637" s="305" t="s">
        <v>8564</v>
      </c>
      <c r="AG637" s="35" t="s">
        <v>7040</v>
      </c>
      <c r="AH637" s="44" t="s">
        <v>7041</v>
      </c>
    </row>
    <row r="638" spans="1:34" ht="15" customHeight="1" x14ac:dyDescent="0.2">
      <c r="A638" s="257">
        <v>115</v>
      </c>
      <c r="B638" s="257">
        <v>115</v>
      </c>
      <c r="C638" s="258" t="s">
        <v>361</v>
      </c>
      <c r="D638" s="257">
        <v>10130</v>
      </c>
      <c r="E638" s="258" t="s">
        <v>362</v>
      </c>
      <c r="F638" s="25">
        <v>2018</v>
      </c>
      <c r="G638" s="232">
        <v>43135.296527777777</v>
      </c>
      <c r="H638" s="233">
        <v>43135.296527777777</v>
      </c>
      <c r="I638" s="412" t="s">
        <v>36</v>
      </c>
      <c r="J638" s="412" t="s">
        <v>36</v>
      </c>
      <c r="K638" s="412" t="s">
        <v>36</v>
      </c>
      <c r="L638" s="235">
        <f>N638-G638</f>
        <v>7.6388888919609599E-3</v>
      </c>
      <c r="M638" s="236">
        <v>11</v>
      </c>
      <c r="N638" s="232">
        <v>43135.304166666669</v>
      </c>
      <c r="O638" s="233">
        <v>43135.304166666669</v>
      </c>
      <c r="P638" s="237" t="s">
        <v>37</v>
      </c>
      <c r="Q638" s="359" t="s">
        <v>1285</v>
      </c>
      <c r="R638" s="35" t="s">
        <v>10231</v>
      </c>
      <c r="S638" s="277" t="s">
        <v>101</v>
      </c>
      <c r="T638" s="167" t="s">
        <v>10416</v>
      </c>
      <c r="U638" s="88">
        <v>114400177</v>
      </c>
      <c r="V638" s="240" t="s">
        <v>788</v>
      </c>
      <c r="W638" s="167" t="s">
        <v>10417</v>
      </c>
      <c r="X638" s="255">
        <v>1</v>
      </c>
      <c r="Y638" s="241">
        <v>0</v>
      </c>
      <c r="Z638" s="241">
        <v>0</v>
      </c>
      <c r="AA638" s="266"/>
      <c r="AB638" s="266"/>
      <c r="AC638" s="266"/>
      <c r="AD638" s="241">
        <v>5517212</v>
      </c>
      <c r="AE638" s="35" t="s">
        <v>7102</v>
      </c>
      <c r="AF638" s="153" t="s">
        <v>10418</v>
      </c>
      <c r="AG638" s="35" t="s">
        <v>7040</v>
      </c>
      <c r="AH638" s="35" t="s">
        <v>7041</v>
      </c>
    </row>
    <row r="639" spans="1:34" ht="15" customHeight="1" x14ac:dyDescent="0.2">
      <c r="A639" s="257">
        <v>115</v>
      </c>
      <c r="B639" s="257">
        <v>115</v>
      </c>
      <c r="C639" s="258" t="s">
        <v>361</v>
      </c>
      <c r="D639" s="257">
        <v>10130</v>
      </c>
      <c r="E639" s="258" t="s">
        <v>362</v>
      </c>
      <c r="F639" s="25">
        <v>2018</v>
      </c>
      <c r="G639" s="232">
        <v>43168.262499999997</v>
      </c>
      <c r="H639" s="233">
        <v>43168.262499999997</v>
      </c>
      <c r="I639" s="412" t="s">
        <v>36</v>
      </c>
      <c r="J639" s="412" t="s">
        <v>36</v>
      </c>
      <c r="K639" s="412" t="s">
        <v>36</v>
      </c>
      <c r="L639" s="235">
        <f>N639-G639</f>
        <v>6.944444467080757E-4</v>
      </c>
      <c r="M639" s="236">
        <v>1</v>
      </c>
      <c r="N639" s="232">
        <v>43168.263194444444</v>
      </c>
      <c r="O639" s="233">
        <v>43168.263194444444</v>
      </c>
      <c r="P639" s="237" t="s">
        <v>37</v>
      </c>
      <c r="Q639" s="359" t="s">
        <v>1285</v>
      </c>
      <c r="R639" s="35" t="s">
        <v>10231</v>
      </c>
      <c r="S639" s="277" t="s">
        <v>40</v>
      </c>
      <c r="T639" s="167" t="s">
        <v>10646</v>
      </c>
      <c r="U639" s="88">
        <v>114400177</v>
      </c>
      <c r="V639" s="240" t="s">
        <v>788</v>
      </c>
      <c r="W639" s="167" t="s">
        <v>10647</v>
      </c>
      <c r="X639" s="255">
        <v>0</v>
      </c>
      <c r="Y639" s="241">
        <v>0</v>
      </c>
      <c r="Z639" s="241">
        <v>0</v>
      </c>
      <c r="AA639" s="266"/>
      <c r="AB639" s="266"/>
      <c r="AC639" s="266"/>
      <c r="AD639" s="241">
        <v>5517212</v>
      </c>
      <c r="AE639" s="461" t="s">
        <v>7102</v>
      </c>
      <c r="AF639" s="462" t="s">
        <v>10648</v>
      </c>
      <c r="AG639" s="277" t="s">
        <v>7040</v>
      </c>
      <c r="AH639" s="277" t="s">
        <v>7041</v>
      </c>
    </row>
    <row r="640" spans="1:34" ht="15" customHeight="1" x14ac:dyDescent="0.2">
      <c r="A640" s="257">
        <v>115</v>
      </c>
      <c r="B640" s="257">
        <v>115</v>
      </c>
      <c r="C640" s="258" t="s">
        <v>361</v>
      </c>
      <c r="D640" s="257">
        <v>10130</v>
      </c>
      <c r="E640" s="258" t="s">
        <v>362</v>
      </c>
      <c r="F640" s="25">
        <v>2018</v>
      </c>
      <c r="G640" s="232">
        <v>43168.541666666664</v>
      </c>
      <c r="H640" s="233">
        <v>43168.541666666664</v>
      </c>
      <c r="I640" s="412" t="s">
        <v>36</v>
      </c>
      <c r="J640" s="412" t="s">
        <v>36</v>
      </c>
      <c r="K640" s="412" t="s">
        <v>36</v>
      </c>
      <c r="L640" s="235">
        <f>N640-G640</f>
        <v>0.11875000000145519</v>
      </c>
      <c r="M640" s="236">
        <v>171</v>
      </c>
      <c r="N640" s="232">
        <v>43168.660416666666</v>
      </c>
      <c r="O640" s="233">
        <v>43168.660416666666</v>
      </c>
      <c r="P640" s="237" t="s">
        <v>37</v>
      </c>
      <c r="Q640" s="359" t="s">
        <v>1285</v>
      </c>
      <c r="R640" s="35" t="s">
        <v>10231</v>
      </c>
      <c r="S640" s="277" t="s">
        <v>101</v>
      </c>
      <c r="T640" s="167" t="s">
        <v>10652</v>
      </c>
      <c r="U640" s="88">
        <v>114400177</v>
      </c>
      <c r="V640" s="240" t="s">
        <v>788</v>
      </c>
      <c r="W640" s="266" t="s">
        <v>10653</v>
      </c>
      <c r="X640" s="255">
        <v>0</v>
      </c>
      <c r="Y640" s="241">
        <v>0</v>
      </c>
      <c r="Z640" s="241">
        <v>0</v>
      </c>
      <c r="AA640" s="266"/>
      <c r="AB640" s="266"/>
      <c r="AC640" s="266"/>
      <c r="AD640" s="241">
        <v>5517212</v>
      </c>
      <c r="AE640" s="461" t="s">
        <v>1270</v>
      </c>
      <c r="AF640" s="462" t="s">
        <v>1270</v>
      </c>
      <c r="AG640" s="277" t="s">
        <v>7066</v>
      </c>
      <c r="AH640" s="277" t="s">
        <v>7067</v>
      </c>
    </row>
    <row r="641" spans="1:34" ht="15" customHeight="1" x14ac:dyDescent="0.2">
      <c r="A641" s="257">
        <v>115</v>
      </c>
      <c r="B641" s="257">
        <v>115</v>
      </c>
      <c r="C641" s="258" t="s">
        <v>361</v>
      </c>
      <c r="D641" s="257">
        <v>10130</v>
      </c>
      <c r="E641" s="258" t="s">
        <v>362</v>
      </c>
      <c r="F641" s="25">
        <v>2018</v>
      </c>
      <c r="G641" s="232">
        <v>43200.307638888888</v>
      </c>
      <c r="H641" s="233">
        <v>43200.307638888888</v>
      </c>
      <c r="I641" s="412" t="s">
        <v>36</v>
      </c>
      <c r="J641" s="412" t="s">
        <v>36</v>
      </c>
      <c r="K641" s="412" t="s">
        <v>36</v>
      </c>
      <c r="L641" s="235">
        <f>N641-G641</f>
        <v>6.944444467080757E-4</v>
      </c>
      <c r="M641" s="236">
        <v>1</v>
      </c>
      <c r="N641" s="232">
        <v>43200.308333333334</v>
      </c>
      <c r="O641" s="233">
        <v>43200.308333333334</v>
      </c>
      <c r="P641" s="237" t="s">
        <v>37</v>
      </c>
      <c r="Q641" s="359" t="s">
        <v>1285</v>
      </c>
      <c r="R641" s="35" t="s">
        <v>10231</v>
      </c>
      <c r="S641" s="277" t="s">
        <v>40</v>
      </c>
      <c r="T641" s="167" t="s">
        <v>10911</v>
      </c>
      <c r="U641" s="282" t="s">
        <v>40</v>
      </c>
      <c r="V641" s="240" t="s">
        <v>788</v>
      </c>
      <c r="W641" s="167" t="s">
        <v>10912</v>
      </c>
      <c r="X641" s="255">
        <v>0</v>
      </c>
      <c r="Y641" s="241">
        <v>0</v>
      </c>
      <c r="Z641" s="241">
        <v>0</v>
      </c>
      <c r="AA641" s="266"/>
      <c r="AB641" s="266"/>
      <c r="AC641" s="266"/>
      <c r="AD641" s="241">
        <v>5517212</v>
      </c>
      <c r="AE641" s="461" t="s">
        <v>7060</v>
      </c>
      <c r="AF641" s="462" t="s">
        <v>10913</v>
      </c>
      <c r="AG641" s="277" t="s">
        <v>7040</v>
      </c>
      <c r="AH641" s="277" t="s">
        <v>7041</v>
      </c>
    </row>
    <row r="642" spans="1:34" s="41" customFormat="1" ht="15" customHeight="1" x14ac:dyDescent="0.2">
      <c r="A642" s="257">
        <v>115</v>
      </c>
      <c r="B642" s="257">
        <v>115</v>
      </c>
      <c r="C642" s="258" t="s">
        <v>361</v>
      </c>
      <c r="D642" s="257">
        <v>10130</v>
      </c>
      <c r="E642" s="258" t="s">
        <v>362</v>
      </c>
      <c r="F642" s="25">
        <v>2018</v>
      </c>
      <c r="G642" s="284">
        <v>43212.274305555555</v>
      </c>
      <c r="H642" s="233">
        <v>43212.274305555555</v>
      </c>
      <c r="I642" s="412" t="s">
        <v>36</v>
      </c>
      <c r="J642" s="412" t="s">
        <v>36</v>
      </c>
      <c r="K642" s="412" t="s">
        <v>36</v>
      </c>
      <c r="L642" s="235">
        <f>N642-G642</f>
        <v>6.944444467080757E-4</v>
      </c>
      <c r="M642" s="236">
        <v>1</v>
      </c>
      <c r="N642" s="232">
        <v>43212.275000000001</v>
      </c>
      <c r="O642" s="233">
        <v>43212.275000000001</v>
      </c>
      <c r="P642" s="237" t="s">
        <v>37</v>
      </c>
      <c r="Q642" s="359" t="s">
        <v>1285</v>
      </c>
      <c r="R642" s="35" t="s">
        <v>10231</v>
      </c>
      <c r="S642" s="277" t="s">
        <v>101</v>
      </c>
      <c r="T642" s="167" t="s">
        <v>10980</v>
      </c>
      <c r="U642" s="282" t="s">
        <v>40</v>
      </c>
      <c r="V642" s="240" t="s">
        <v>788</v>
      </c>
      <c r="W642" s="167" t="s">
        <v>10981</v>
      </c>
      <c r="X642" s="255">
        <v>1</v>
      </c>
      <c r="Y642" s="241">
        <v>0</v>
      </c>
      <c r="Z642" s="241">
        <v>0</v>
      </c>
      <c r="AA642" s="266"/>
      <c r="AB642" s="266"/>
      <c r="AC642" s="266"/>
      <c r="AD642" s="241">
        <v>5517212</v>
      </c>
      <c r="AE642" s="461" t="s">
        <v>7063</v>
      </c>
      <c r="AF642" s="462" t="s">
        <v>10982</v>
      </c>
      <c r="AG642" s="277" t="s">
        <v>7040</v>
      </c>
      <c r="AH642" s="277" t="s">
        <v>7041</v>
      </c>
    </row>
    <row r="643" spans="1:34" s="41" customFormat="1" ht="15" customHeight="1" x14ac:dyDescent="0.2">
      <c r="A643" s="257">
        <v>115</v>
      </c>
      <c r="B643" s="257">
        <v>115</v>
      </c>
      <c r="C643" s="258" t="s">
        <v>361</v>
      </c>
      <c r="D643" s="257">
        <v>10130</v>
      </c>
      <c r="E643" s="258" t="s">
        <v>362</v>
      </c>
      <c r="F643" s="25">
        <v>2018</v>
      </c>
      <c r="G643" s="232">
        <v>43446.432638888888</v>
      </c>
      <c r="H643" s="233">
        <v>43446.432638888888</v>
      </c>
      <c r="I643" s="412" t="s">
        <v>36</v>
      </c>
      <c r="J643" s="412" t="s">
        <v>36</v>
      </c>
      <c r="K643" s="412" t="s">
        <v>36</v>
      </c>
      <c r="L643" s="235">
        <f>N643-G643</f>
        <v>6.944444467080757E-4</v>
      </c>
      <c r="M643" s="236">
        <v>1</v>
      </c>
      <c r="N643" s="232">
        <v>43446.433333333334</v>
      </c>
      <c r="O643" s="233">
        <v>43446.433333333334</v>
      </c>
      <c r="P643" s="237" t="s">
        <v>37</v>
      </c>
      <c r="Q643" s="238" t="s">
        <v>48</v>
      </c>
      <c r="R643" s="35" t="s">
        <v>10200</v>
      </c>
      <c r="S643" s="238" t="s">
        <v>564</v>
      </c>
      <c r="T643" s="167" t="s">
        <v>12539</v>
      </c>
      <c r="U643" s="293">
        <v>115508880</v>
      </c>
      <c r="V643" s="240" t="s">
        <v>788</v>
      </c>
      <c r="W643" s="35" t="s">
        <v>12540</v>
      </c>
      <c r="X643" s="255">
        <v>1936</v>
      </c>
      <c r="Y643" s="255">
        <v>1936</v>
      </c>
      <c r="Z643" s="261">
        <v>111673</v>
      </c>
      <c r="AA643" s="264">
        <f>Y643/AD643</f>
        <v>3.5090186855245005E-4</v>
      </c>
      <c r="AB643" s="265">
        <f>Z643/AD643</f>
        <v>2.0240839032467848E-2</v>
      </c>
      <c r="AC643" s="255">
        <f>Z643/Y643</f>
        <v>57.682334710743802</v>
      </c>
      <c r="AD643" s="241">
        <v>5517212</v>
      </c>
      <c r="AE643" s="467" t="s">
        <v>7060</v>
      </c>
      <c r="AF643" s="468" t="s">
        <v>12541</v>
      </c>
      <c r="AG643" s="277" t="s">
        <v>7040</v>
      </c>
      <c r="AH643" s="277" t="s">
        <v>12286</v>
      </c>
    </row>
    <row r="644" spans="1:34" ht="15" customHeight="1" x14ac:dyDescent="0.2">
      <c r="A644" s="257">
        <v>115</v>
      </c>
      <c r="B644" s="257">
        <v>115</v>
      </c>
      <c r="C644" s="258" t="s">
        <v>361</v>
      </c>
      <c r="D644" s="257">
        <v>10130</v>
      </c>
      <c r="E644" s="258" t="s">
        <v>362</v>
      </c>
      <c r="F644" s="25">
        <v>2018</v>
      </c>
      <c r="G644" s="232">
        <v>43447.382638888892</v>
      </c>
      <c r="H644" s="233">
        <v>43447.382638888892</v>
      </c>
      <c r="I644" s="412" t="s">
        <v>36</v>
      </c>
      <c r="J644" s="412" t="s">
        <v>36</v>
      </c>
      <c r="K644" s="412" t="s">
        <v>36</v>
      </c>
      <c r="L644" s="235">
        <f>N644-G644</f>
        <v>6.9444443943211809E-4</v>
      </c>
      <c r="M644" s="236">
        <v>1</v>
      </c>
      <c r="N644" s="232">
        <v>43447.383333333331</v>
      </c>
      <c r="O644" s="233">
        <v>43447.383333333331</v>
      </c>
      <c r="P644" s="237" t="s">
        <v>37</v>
      </c>
      <c r="Q644" s="238" t="s">
        <v>1285</v>
      </c>
      <c r="R644" s="35" t="s">
        <v>10331</v>
      </c>
      <c r="S644" s="238" t="s">
        <v>68</v>
      </c>
      <c r="T644" s="167" t="s">
        <v>12553</v>
      </c>
      <c r="U644" s="293">
        <v>115508604</v>
      </c>
      <c r="V644" s="240" t="s">
        <v>1390</v>
      </c>
      <c r="W644" s="163" t="s">
        <v>12554</v>
      </c>
      <c r="X644" s="255">
        <v>1936</v>
      </c>
      <c r="Y644" s="255">
        <v>752</v>
      </c>
      <c r="Z644" s="261">
        <v>4512</v>
      </c>
      <c r="AA644" s="264">
        <f>Y644/AD644</f>
        <v>1.363007258013649E-4</v>
      </c>
      <c r="AB644" s="265">
        <f>Z644/AD644</f>
        <v>8.1780435480818933E-4</v>
      </c>
      <c r="AC644" s="255">
        <f>Z644/Y644</f>
        <v>6</v>
      </c>
      <c r="AD644" s="241">
        <v>5517212</v>
      </c>
      <c r="AE644" s="35" t="s">
        <v>1270</v>
      </c>
      <c r="AF644" s="153" t="s">
        <v>1270</v>
      </c>
      <c r="AG644" s="277" t="s">
        <v>7040</v>
      </c>
      <c r="AH644" s="277" t="s">
        <v>12286</v>
      </c>
    </row>
    <row r="645" spans="1:34" ht="15" customHeight="1" x14ac:dyDescent="0.2">
      <c r="A645" s="175">
        <v>115</v>
      </c>
      <c r="B645" s="175">
        <v>115</v>
      </c>
      <c r="C645" s="24" t="s">
        <v>1277</v>
      </c>
      <c r="D645" s="175">
        <v>10134</v>
      </c>
      <c r="E645" s="43" t="s">
        <v>1278</v>
      </c>
      <c r="F645" s="25">
        <v>2015</v>
      </c>
      <c r="G645" s="156">
        <v>42249.245138888888</v>
      </c>
      <c r="H645" s="157">
        <v>42249.245138888888</v>
      </c>
      <c r="I645" s="620" t="s">
        <v>36</v>
      </c>
      <c r="J645" s="620" t="s">
        <v>36</v>
      </c>
      <c r="K645" s="620"/>
      <c r="L645" s="159">
        <f>N645-G645</f>
        <v>6.944444467080757E-4</v>
      </c>
      <c r="M645" s="160">
        <v>1</v>
      </c>
      <c r="N645" s="156">
        <v>42249.245833333334</v>
      </c>
      <c r="O645" s="157">
        <v>42249.245833333334</v>
      </c>
      <c r="P645" s="161" t="s">
        <v>37</v>
      </c>
      <c r="Q645" s="162" t="s">
        <v>52</v>
      </c>
      <c r="R645" s="35" t="s">
        <v>124</v>
      </c>
      <c r="S645" s="168" t="s">
        <v>88</v>
      </c>
      <c r="T645" s="35" t="s">
        <v>4685</v>
      </c>
      <c r="U645" s="282" t="s">
        <v>40</v>
      </c>
      <c r="V645" s="167" t="s">
        <v>190</v>
      </c>
      <c r="W645" s="35" t="s">
        <v>4686</v>
      </c>
      <c r="X645" s="55">
        <v>0</v>
      </c>
      <c r="Y645" s="168"/>
      <c r="Z645" s="168"/>
      <c r="AA645" s="168"/>
      <c r="AB645" s="168"/>
      <c r="AC645" s="168"/>
    </row>
    <row r="646" spans="1:34" ht="15" customHeight="1" x14ac:dyDescent="0.2">
      <c r="A646" s="175">
        <v>115</v>
      </c>
      <c r="B646" s="175">
        <v>115</v>
      </c>
      <c r="C646" s="24" t="s">
        <v>1277</v>
      </c>
      <c r="D646" s="175">
        <v>10134</v>
      </c>
      <c r="E646" s="43" t="s">
        <v>1278</v>
      </c>
      <c r="F646" s="25">
        <v>2015</v>
      </c>
      <c r="G646" s="156">
        <v>42310.424305555556</v>
      </c>
      <c r="H646" s="157">
        <v>42310.424305555556</v>
      </c>
      <c r="I646" s="620" t="s">
        <v>36</v>
      </c>
      <c r="J646" s="620" t="s">
        <v>36</v>
      </c>
      <c r="K646" s="620"/>
      <c r="L646" s="159">
        <f>N646-G646</f>
        <v>6.944444467080757E-4</v>
      </c>
      <c r="M646" s="160">
        <v>1</v>
      </c>
      <c r="N646" s="156">
        <v>42310.425000000003</v>
      </c>
      <c r="O646" s="157">
        <v>42310.425000000003</v>
      </c>
      <c r="P646" s="161" t="s">
        <v>37</v>
      </c>
      <c r="Q646" s="162" t="s">
        <v>48</v>
      </c>
      <c r="R646" s="162" t="s">
        <v>49</v>
      </c>
      <c r="S646" s="35" t="s">
        <v>40</v>
      </c>
      <c r="T646" s="35" t="s">
        <v>5073</v>
      </c>
      <c r="U646" s="282" t="s">
        <v>40</v>
      </c>
      <c r="V646" s="167" t="s">
        <v>190</v>
      </c>
      <c r="W646" s="35" t="s">
        <v>5074</v>
      </c>
      <c r="X646" s="55">
        <v>1</v>
      </c>
      <c r="Y646" s="168"/>
      <c r="Z646" s="168"/>
      <c r="AA646" s="168"/>
      <c r="AB646" s="168"/>
      <c r="AC646" s="168"/>
    </row>
    <row r="647" spans="1:34" ht="15" customHeight="1" x14ac:dyDescent="0.2">
      <c r="A647" s="257">
        <v>115</v>
      </c>
      <c r="B647" s="257">
        <v>115</v>
      </c>
      <c r="C647" s="258" t="s">
        <v>1277</v>
      </c>
      <c r="D647" s="257">
        <v>10134</v>
      </c>
      <c r="E647" s="258" t="s">
        <v>1278</v>
      </c>
      <c r="F647" s="25">
        <v>2018</v>
      </c>
      <c r="G647" s="284">
        <v>43425.365277777775</v>
      </c>
      <c r="H647" s="234">
        <v>43425.365277777775</v>
      </c>
      <c r="I647" s="417" t="s">
        <v>7042</v>
      </c>
      <c r="J647" s="412" t="s">
        <v>36</v>
      </c>
      <c r="K647" s="412" t="s">
        <v>36</v>
      </c>
      <c r="L647" s="235">
        <f>N647-G647</f>
        <v>8.1944444449618459E-2</v>
      </c>
      <c r="M647" s="236">
        <v>118</v>
      </c>
      <c r="N647" s="284">
        <v>43425.447222222225</v>
      </c>
      <c r="O647" s="234">
        <v>43425.447222222225</v>
      </c>
      <c r="P647" s="237" t="s">
        <v>37</v>
      </c>
      <c r="Q647" s="162" t="s">
        <v>1285</v>
      </c>
      <c r="R647" s="167" t="s">
        <v>10447</v>
      </c>
      <c r="S647" s="163" t="s">
        <v>106</v>
      </c>
      <c r="T647" s="167" t="s">
        <v>12367</v>
      </c>
      <c r="U647" s="376">
        <v>115404990</v>
      </c>
      <c r="V647" s="240" t="s">
        <v>190</v>
      </c>
      <c r="W647" s="167" t="s">
        <v>12369</v>
      </c>
      <c r="X647" s="255">
        <v>13012</v>
      </c>
      <c r="Y647" s="255">
        <v>13012</v>
      </c>
      <c r="Z647" s="255">
        <v>1309660</v>
      </c>
      <c r="AA647" s="264">
        <f>Y647/AD647</f>
        <v>2.35843755868E-3</v>
      </c>
      <c r="AB647" s="265">
        <f>Z647/AD647</f>
        <v>0.23737713903326535</v>
      </c>
      <c r="AC647" s="255">
        <f>Z647/Y647</f>
        <v>100.65016907470027</v>
      </c>
      <c r="AD647" s="241">
        <v>5517212</v>
      </c>
      <c r="AE647" s="461" t="s">
        <v>1270</v>
      </c>
      <c r="AF647" s="462" t="s">
        <v>1270</v>
      </c>
      <c r="AG647" s="163" t="s">
        <v>7040</v>
      </c>
      <c r="AH647" s="57" t="s">
        <v>7303</v>
      </c>
    </row>
    <row r="648" spans="1:34" ht="15" customHeight="1" x14ac:dyDescent="0.2">
      <c r="A648" s="257">
        <v>115</v>
      </c>
      <c r="B648" s="257">
        <v>115</v>
      </c>
      <c r="C648" s="258" t="s">
        <v>1416</v>
      </c>
      <c r="D648" s="257">
        <v>10135</v>
      </c>
      <c r="E648" s="258" t="s">
        <v>1417</v>
      </c>
      <c r="F648" s="25">
        <v>2016</v>
      </c>
      <c r="G648" s="284">
        <v>42564.430555555555</v>
      </c>
      <c r="H648" s="234">
        <v>42564.430555555555</v>
      </c>
      <c r="I648" s="412" t="s">
        <v>36</v>
      </c>
      <c r="J648" s="412" t="s">
        <v>36</v>
      </c>
      <c r="K648" s="412"/>
      <c r="L648" s="235">
        <f>N648-G648</f>
        <v>6.944444467080757E-4</v>
      </c>
      <c r="M648" s="236">
        <v>1</v>
      </c>
      <c r="N648" s="284">
        <v>42564.431250000001</v>
      </c>
      <c r="O648" s="234">
        <v>42564.431250000001</v>
      </c>
      <c r="P648" s="237" t="s">
        <v>37</v>
      </c>
      <c r="Q648" s="238" t="s">
        <v>145</v>
      </c>
      <c r="R648" s="238" t="s">
        <v>146</v>
      </c>
      <c r="S648" s="35" t="s">
        <v>101</v>
      </c>
      <c r="T648" s="35" t="s">
        <v>6365</v>
      </c>
      <c r="U648" s="282" t="s">
        <v>40</v>
      </c>
      <c r="V648" s="240" t="s">
        <v>1390</v>
      </c>
      <c r="W648" s="35" t="s">
        <v>6366</v>
      </c>
      <c r="X648" s="177">
        <v>0</v>
      </c>
      <c r="Y648" s="177">
        <v>0</v>
      </c>
      <c r="Z648" s="55">
        <v>0</v>
      </c>
      <c r="AA648" s="168"/>
      <c r="AB648" s="168"/>
      <c r="AC648" s="168"/>
    </row>
    <row r="649" spans="1:34" ht="15" customHeight="1" x14ac:dyDescent="0.2">
      <c r="A649" s="257">
        <v>115</v>
      </c>
      <c r="B649" s="257">
        <v>115</v>
      </c>
      <c r="C649" s="258" t="s">
        <v>1416</v>
      </c>
      <c r="D649" s="257">
        <v>10135</v>
      </c>
      <c r="E649" s="258" t="s">
        <v>1417</v>
      </c>
      <c r="F649" s="25">
        <v>2017</v>
      </c>
      <c r="G649" s="232">
        <v>42815.039583333331</v>
      </c>
      <c r="H649" s="233">
        <v>42815.039583333331</v>
      </c>
      <c r="I649" s="412" t="s">
        <v>36</v>
      </c>
      <c r="J649" s="412" t="s">
        <v>36</v>
      </c>
      <c r="K649" s="412"/>
      <c r="L649" s="235">
        <f>N649-G649</f>
        <v>7.6388888919609599E-3</v>
      </c>
      <c r="M649" s="236">
        <v>11</v>
      </c>
      <c r="N649" s="232">
        <v>42815.047222222223</v>
      </c>
      <c r="O649" s="233">
        <v>42815.047222222223</v>
      </c>
      <c r="P649" s="237" t="s">
        <v>37</v>
      </c>
      <c r="Q649" s="35" t="s">
        <v>38</v>
      </c>
      <c r="R649" s="35" t="s">
        <v>413</v>
      </c>
      <c r="S649" s="35" t="s">
        <v>106</v>
      </c>
      <c r="T649" s="52" t="s">
        <v>8130</v>
      </c>
      <c r="U649" s="303" t="s">
        <v>40</v>
      </c>
      <c r="V649" s="49" t="s">
        <v>761</v>
      </c>
      <c r="W649" s="44" t="s">
        <v>8131</v>
      </c>
      <c r="X649" s="255">
        <v>405</v>
      </c>
      <c r="Y649" s="255">
        <v>405</v>
      </c>
      <c r="Z649" s="255">
        <v>112995</v>
      </c>
      <c r="AA649" s="173">
        <v>7.3406640890362747E-5</v>
      </c>
      <c r="AB649" s="174">
        <v>2.0480452808411206E-2</v>
      </c>
      <c r="AC649" s="241">
        <v>279</v>
      </c>
      <c r="AD649" s="304">
        <v>5517212</v>
      </c>
      <c r="AE649" s="35" t="s">
        <v>7172</v>
      </c>
      <c r="AF649" s="305" t="s">
        <v>8132</v>
      </c>
      <c r="AG649" s="35" t="s">
        <v>7040</v>
      </c>
      <c r="AH649" s="52" t="s">
        <v>7041</v>
      </c>
    </row>
    <row r="650" spans="1:34" ht="15" customHeight="1" x14ac:dyDescent="0.2">
      <c r="A650" s="521">
        <v>115</v>
      </c>
      <c r="B650" s="521">
        <v>115</v>
      </c>
      <c r="C650" s="522" t="s">
        <v>1416</v>
      </c>
      <c r="D650" s="521">
        <v>10135</v>
      </c>
      <c r="E650" s="522" t="s">
        <v>1417</v>
      </c>
      <c r="F650" s="25">
        <v>2019</v>
      </c>
      <c r="G650" s="573">
        <v>43613.3</v>
      </c>
      <c r="H650" s="574">
        <v>43613.3</v>
      </c>
      <c r="I650" s="572" t="s">
        <v>36</v>
      </c>
      <c r="J650" s="572" t="s">
        <v>36</v>
      </c>
      <c r="K650" s="572" t="s">
        <v>36</v>
      </c>
      <c r="L650" s="235">
        <f>N650-G650</f>
        <v>6.9444443943211809E-4</v>
      </c>
      <c r="M650" s="236">
        <v>1</v>
      </c>
      <c r="N650" s="573">
        <v>43613.300694444442</v>
      </c>
      <c r="O650" s="574">
        <v>43613.300694444442</v>
      </c>
      <c r="P650" s="237" t="s">
        <v>37</v>
      </c>
      <c r="Q650" s="359" t="s">
        <v>145</v>
      </c>
      <c r="R650" s="35" t="s">
        <v>10207</v>
      </c>
      <c r="S650" s="277" t="s">
        <v>40</v>
      </c>
      <c r="T650" s="167" t="s">
        <v>14199</v>
      </c>
      <c r="U650" s="192" t="s">
        <v>40</v>
      </c>
      <c r="V650" s="49" t="s">
        <v>1390</v>
      </c>
      <c r="W650" s="167" t="s">
        <v>14200</v>
      </c>
      <c r="X650" s="536">
        <v>1</v>
      </c>
      <c r="Y650" s="255">
        <v>0</v>
      </c>
      <c r="Z650" s="255">
        <v>0</v>
      </c>
      <c r="AA650" s="264">
        <f>Y650/AD650</f>
        <v>0</v>
      </c>
      <c r="AB650" s="265">
        <f>Z650/AD650</f>
        <v>0</v>
      </c>
      <c r="AC650" s="255">
        <v>0</v>
      </c>
      <c r="AD650" s="255">
        <v>5548929</v>
      </c>
      <c r="AE650" s="240" t="s">
        <v>7060</v>
      </c>
      <c r="AF650" s="527" t="s">
        <v>14201</v>
      </c>
      <c r="AG650" s="49" t="s">
        <v>7040</v>
      </c>
      <c r="AH650" s="525" t="s">
        <v>7041</v>
      </c>
    </row>
    <row r="651" spans="1:34" ht="15" customHeight="1" x14ac:dyDescent="0.2">
      <c r="A651" s="58">
        <v>115</v>
      </c>
      <c r="B651" s="58">
        <v>115</v>
      </c>
      <c r="C651" s="76" t="s">
        <v>1200</v>
      </c>
      <c r="D651" s="23">
        <v>10136</v>
      </c>
      <c r="E651" s="60" t="s">
        <v>1201</v>
      </c>
      <c r="F651" s="25">
        <v>2014</v>
      </c>
      <c r="G651" s="61">
        <v>41827.430555555555</v>
      </c>
      <c r="H651" s="62">
        <v>41827.430555555555</v>
      </c>
      <c r="I651" s="625" t="s">
        <v>36</v>
      </c>
      <c r="J651" s="625" t="s">
        <v>36</v>
      </c>
      <c r="K651" s="625"/>
      <c r="L651" s="64">
        <f>N651-G651</f>
        <v>6.944444467080757E-4</v>
      </c>
      <c r="M651" s="65">
        <v>1</v>
      </c>
      <c r="N651" s="61">
        <v>41827.431250000001</v>
      </c>
      <c r="O651" s="62">
        <v>41827.431250000001</v>
      </c>
      <c r="P651" s="66" t="s">
        <v>37</v>
      </c>
      <c r="Q651" s="69" t="s">
        <v>382</v>
      </c>
      <c r="R651" s="69" t="s">
        <v>383</v>
      </c>
      <c r="S651" s="87" t="s">
        <v>40</v>
      </c>
      <c r="T651" s="69" t="s">
        <v>2462</v>
      </c>
      <c r="U651" s="192" t="s">
        <v>40</v>
      </c>
      <c r="V651" s="87" t="s">
        <v>1336</v>
      </c>
      <c r="W651" s="69" t="s">
        <v>2463</v>
      </c>
      <c r="X651" s="32">
        <v>0</v>
      </c>
      <c r="Y651" s="32">
        <v>0</v>
      </c>
      <c r="Z651" s="32"/>
      <c r="AA651" s="79"/>
      <c r="AB651" s="80"/>
      <c r="AC651" s="32"/>
    </row>
    <row r="652" spans="1:34" ht="15" customHeight="1" x14ac:dyDescent="0.2">
      <c r="A652" s="175">
        <v>115</v>
      </c>
      <c r="B652" s="175">
        <v>115</v>
      </c>
      <c r="C652" s="24" t="s">
        <v>1200</v>
      </c>
      <c r="D652" s="175">
        <v>10136</v>
      </c>
      <c r="E652" s="24" t="s">
        <v>1201</v>
      </c>
      <c r="F652" s="25">
        <v>2015</v>
      </c>
      <c r="G652" s="156">
        <v>42131.600694444445</v>
      </c>
      <c r="H652" s="157">
        <v>42131.600694444445</v>
      </c>
      <c r="I652" s="620" t="s">
        <v>36</v>
      </c>
      <c r="J652" s="620" t="s">
        <v>36</v>
      </c>
      <c r="K652" s="620"/>
      <c r="L652" s="159">
        <f>N652-G652</f>
        <v>6.944444467080757E-4</v>
      </c>
      <c r="M652" s="160">
        <v>1</v>
      </c>
      <c r="N652" s="156">
        <v>42131.601388888892</v>
      </c>
      <c r="O652" s="157">
        <v>42131.601388888892</v>
      </c>
      <c r="P652" s="161" t="s">
        <v>37</v>
      </c>
      <c r="Q652" s="35" t="s">
        <v>213</v>
      </c>
      <c r="R652" s="35" t="s">
        <v>287</v>
      </c>
      <c r="S652" s="35" t="s">
        <v>101</v>
      </c>
      <c r="T652" s="35" t="s">
        <v>3929</v>
      </c>
      <c r="U652" s="192" t="s">
        <v>40</v>
      </c>
      <c r="V652" s="167" t="s">
        <v>1336</v>
      </c>
      <c r="W652" s="35" t="s">
        <v>3930</v>
      </c>
      <c r="X652" s="55">
        <v>0</v>
      </c>
      <c r="Y652" s="55">
        <v>0</v>
      </c>
      <c r="Z652" s="168"/>
      <c r="AA652" s="35"/>
      <c r="AB652" s="35"/>
      <c r="AC652" s="35"/>
    </row>
    <row r="653" spans="1:34" ht="15" customHeight="1" x14ac:dyDescent="0.2">
      <c r="A653" s="175">
        <v>115</v>
      </c>
      <c r="B653" s="175">
        <v>115</v>
      </c>
      <c r="C653" s="24" t="s">
        <v>1200</v>
      </c>
      <c r="D653" s="175">
        <v>10136</v>
      </c>
      <c r="E653" s="43" t="s">
        <v>1201</v>
      </c>
      <c r="F653" s="25">
        <v>2015</v>
      </c>
      <c r="G653" s="156">
        <v>42292.799305555556</v>
      </c>
      <c r="H653" s="157">
        <v>42292.799305555556</v>
      </c>
      <c r="I653" s="620" t="s">
        <v>36</v>
      </c>
      <c r="J653" s="620" t="s">
        <v>36</v>
      </c>
      <c r="K653" s="620"/>
      <c r="L653" s="159">
        <f>N653-G653</f>
        <v>6.944444467080757E-4</v>
      </c>
      <c r="M653" s="160">
        <v>1</v>
      </c>
      <c r="N653" s="156">
        <v>42292.800000000003</v>
      </c>
      <c r="O653" s="157">
        <v>42292.800000000003</v>
      </c>
      <c r="P653" s="161" t="s">
        <v>37</v>
      </c>
      <c r="Q653" s="35" t="s">
        <v>213</v>
      </c>
      <c r="R653" s="35" t="s">
        <v>287</v>
      </c>
      <c r="S653" s="35" t="s">
        <v>101</v>
      </c>
      <c r="T653" s="35" t="s">
        <v>4972</v>
      </c>
      <c r="U653" s="192" t="s">
        <v>40</v>
      </c>
      <c r="V653" s="167" t="s">
        <v>1336</v>
      </c>
      <c r="W653" s="35" t="s">
        <v>4973</v>
      </c>
      <c r="X653" s="55">
        <v>0</v>
      </c>
      <c r="Y653" s="168"/>
      <c r="Z653" s="168"/>
      <c r="AA653" s="168"/>
      <c r="AB653" s="168"/>
      <c r="AC653" s="168"/>
    </row>
    <row r="654" spans="1:34" ht="15" customHeight="1" x14ac:dyDescent="0.2">
      <c r="A654" s="175">
        <v>115</v>
      </c>
      <c r="B654" s="175">
        <v>115</v>
      </c>
      <c r="C654" s="24" t="s">
        <v>1200</v>
      </c>
      <c r="D654" s="175">
        <v>10136</v>
      </c>
      <c r="E654" s="43" t="s">
        <v>1201</v>
      </c>
      <c r="F654" s="25">
        <v>2015</v>
      </c>
      <c r="G654" s="156">
        <v>42292.802083333336</v>
      </c>
      <c r="H654" s="157">
        <v>42292.802083333336</v>
      </c>
      <c r="I654" s="620" t="s">
        <v>36</v>
      </c>
      <c r="J654" s="620" t="s">
        <v>36</v>
      </c>
      <c r="K654" s="620"/>
      <c r="L654" s="159">
        <f>N654-G654</f>
        <v>6.9444443943211809E-4</v>
      </c>
      <c r="M654" s="160">
        <v>1</v>
      </c>
      <c r="N654" s="156">
        <v>42292.802777777775</v>
      </c>
      <c r="O654" s="157">
        <v>42292.802777777775</v>
      </c>
      <c r="P654" s="161" t="s">
        <v>37</v>
      </c>
      <c r="Q654" s="35" t="s">
        <v>213</v>
      </c>
      <c r="R654" s="35" t="s">
        <v>287</v>
      </c>
      <c r="S654" s="35" t="s">
        <v>101</v>
      </c>
      <c r="T654" s="35" t="s">
        <v>4972</v>
      </c>
      <c r="U654" s="192" t="s">
        <v>40</v>
      </c>
      <c r="V654" s="167" t="s">
        <v>1336</v>
      </c>
      <c r="W654" s="35" t="s">
        <v>4974</v>
      </c>
      <c r="X654" s="55">
        <v>0</v>
      </c>
      <c r="Y654" s="168"/>
      <c r="Z654" s="168"/>
      <c r="AA654" s="168"/>
      <c r="AB654" s="168"/>
      <c r="AC654" s="168"/>
    </row>
    <row r="655" spans="1:34" ht="15" customHeight="1" x14ac:dyDescent="0.2">
      <c r="A655" s="257">
        <v>115</v>
      </c>
      <c r="B655" s="257">
        <v>115</v>
      </c>
      <c r="C655" s="258" t="s">
        <v>1200</v>
      </c>
      <c r="D655" s="257">
        <v>10136</v>
      </c>
      <c r="E655" s="258" t="s">
        <v>1201</v>
      </c>
      <c r="F655" s="25">
        <v>2016</v>
      </c>
      <c r="G655" s="284">
        <v>42525.731249999997</v>
      </c>
      <c r="H655" s="234">
        <v>42525.731249999997</v>
      </c>
      <c r="I655" s="412" t="s">
        <v>36</v>
      </c>
      <c r="J655" s="412" t="s">
        <v>36</v>
      </c>
      <c r="K655" s="412"/>
      <c r="L655" s="235">
        <f>N655-G655</f>
        <v>0.30416666666860692</v>
      </c>
      <c r="M655" s="236">
        <v>438</v>
      </c>
      <c r="N655" s="284">
        <v>42526.035416666666</v>
      </c>
      <c r="O655" s="234">
        <v>42526.035416666666</v>
      </c>
      <c r="P655" s="237" t="s">
        <v>37</v>
      </c>
      <c r="Q655" s="238" t="s">
        <v>52</v>
      </c>
      <c r="R655" s="238" t="s">
        <v>106</v>
      </c>
      <c r="S655" s="35" t="s">
        <v>106</v>
      </c>
      <c r="T655" s="35" t="s">
        <v>6163</v>
      </c>
      <c r="U655" s="282" t="s">
        <v>40</v>
      </c>
      <c r="V655" s="240" t="s">
        <v>1336</v>
      </c>
      <c r="W655" s="35" t="s">
        <v>6164</v>
      </c>
      <c r="X655" s="55">
        <v>0</v>
      </c>
      <c r="Y655" s="55">
        <v>0</v>
      </c>
      <c r="Z655" s="55">
        <v>0</v>
      </c>
      <c r="AA655" s="35"/>
      <c r="AB655" s="35"/>
      <c r="AC655" s="35"/>
    </row>
    <row r="656" spans="1:34" ht="15" customHeight="1" x14ac:dyDescent="0.2">
      <c r="A656" s="272">
        <v>115</v>
      </c>
      <c r="B656" s="272">
        <v>115</v>
      </c>
      <c r="C656" s="331" t="s">
        <v>373</v>
      </c>
      <c r="D656" s="272">
        <v>10137</v>
      </c>
      <c r="E656" s="331" t="s">
        <v>374</v>
      </c>
      <c r="F656" s="25">
        <v>2017</v>
      </c>
      <c r="G656" s="284">
        <v>42775.709027777775</v>
      </c>
      <c r="H656" s="234">
        <v>42775.709027777775</v>
      </c>
      <c r="I656" s="417" t="s">
        <v>7042</v>
      </c>
      <c r="J656" s="412" t="s">
        <v>36</v>
      </c>
      <c r="K656" s="412"/>
      <c r="L656" s="235">
        <f>N656-G656</f>
        <v>6.944444467080757E-4</v>
      </c>
      <c r="M656" s="236">
        <v>1</v>
      </c>
      <c r="N656" s="284">
        <v>42775.709722222222</v>
      </c>
      <c r="O656" s="234">
        <v>42775.709722222222</v>
      </c>
      <c r="P656" s="237" t="s">
        <v>37</v>
      </c>
      <c r="Q656" s="167" t="s">
        <v>213</v>
      </c>
      <c r="R656" s="167" t="s">
        <v>287</v>
      </c>
      <c r="S656" s="167" t="s">
        <v>40</v>
      </c>
      <c r="T656" s="52" t="s">
        <v>7760</v>
      </c>
      <c r="U656" s="303" t="s">
        <v>40</v>
      </c>
      <c r="V656" s="49" t="s">
        <v>1336</v>
      </c>
      <c r="W656" s="44" t="s">
        <v>7761</v>
      </c>
      <c r="X656" s="255">
        <v>0</v>
      </c>
      <c r="Y656" s="241">
        <v>0</v>
      </c>
      <c r="Z656" s="241">
        <v>0</v>
      </c>
      <c r="AA656" s="168"/>
      <c r="AB656" s="168"/>
      <c r="AC656" s="168"/>
      <c r="AD656" s="304">
        <v>5517212</v>
      </c>
      <c r="AE656" s="35" t="s">
        <v>7063</v>
      </c>
      <c r="AF656" s="305" t="s">
        <v>7762</v>
      </c>
      <c r="AG656" s="35" t="s">
        <v>7040</v>
      </c>
      <c r="AH656" s="44" t="s">
        <v>7041</v>
      </c>
    </row>
    <row r="657" spans="1:34" ht="15" customHeight="1" x14ac:dyDescent="0.2">
      <c r="A657" s="58">
        <v>115</v>
      </c>
      <c r="B657" s="58">
        <v>115</v>
      </c>
      <c r="C657" s="76" t="s">
        <v>115</v>
      </c>
      <c r="D657" s="23">
        <v>10138</v>
      </c>
      <c r="E657" s="60" t="s">
        <v>116</v>
      </c>
      <c r="F657" s="25">
        <v>2014</v>
      </c>
      <c r="G657" s="61">
        <v>41857.056250000001</v>
      </c>
      <c r="H657" s="62">
        <v>41857.056250000001</v>
      </c>
      <c r="I657" s="625" t="s">
        <v>36</v>
      </c>
      <c r="J657" s="625" t="s">
        <v>36</v>
      </c>
      <c r="K657" s="625"/>
      <c r="L657" s="64">
        <f>N657-G657</f>
        <v>6.9444443943211809E-4</v>
      </c>
      <c r="M657" s="65">
        <v>1</v>
      </c>
      <c r="N657" s="61">
        <v>41857.056944444441</v>
      </c>
      <c r="O657" s="62">
        <v>41857.056944444441</v>
      </c>
      <c r="P657" s="66" t="s">
        <v>37</v>
      </c>
      <c r="Q657" s="69" t="s">
        <v>62</v>
      </c>
      <c r="R657" s="69" t="s">
        <v>397</v>
      </c>
      <c r="S657" s="87" t="s">
        <v>101</v>
      </c>
      <c r="T657" s="69" t="s">
        <v>2575</v>
      </c>
      <c r="U657" s="303" t="s">
        <v>40</v>
      </c>
      <c r="V657" s="87" t="s">
        <v>788</v>
      </c>
      <c r="W657" s="69" t="s">
        <v>2576</v>
      </c>
      <c r="X657" s="32">
        <v>617</v>
      </c>
      <c r="Y657" s="32">
        <v>0</v>
      </c>
      <c r="Z657" s="83"/>
      <c r="AA657" s="84"/>
      <c r="AB657" s="85"/>
      <c r="AC657" s="83"/>
    </row>
    <row r="658" spans="1:34" ht="15" customHeight="1" x14ac:dyDescent="0.2">
      <c r="A658" s="105">
        <v>115</v>
      </c>
      <c r="B658" s="105">
        <v>115</v>
      </c>
      <c r="C658" s="76" t="s">
        <v>115</v>
      </c>
      <c r="D658" s="23">
        <v>10138</v>
      </c>
      <c r="E658" s="60" t="s">
        <v>116</v>
      </c>
      <c r="F658" s="25">
        <v>2014</v>
      </c>
      <c r="G658" s="61">
        <v>41892.194444444445</v>
      </c>
      <c r="H658" s="62">
        <v>41892.194444444445</v>
      </c>
      <c r="I658" s="625" t="s">
        <v>36</v>
      </c>
      <c r="J658" s="625" t="s">
        <v>36</v>
      </c>
      <c r="K658" s="625"/>
      <c r="L658" s="64">
        <f>N658-G658</f>
        <v>6.944444467080757E-4</v>
      </c>
      <c r="M658" s="65">
        <v>1</v>
      </c>
      <c r="N658" s="61">
        <v>41892.195138888892</v>
      </c>
      <c r="O658" s="62">
        <v>41892.195138888892</v>
      </c>
      <c r="P658" s="66" t="s">
        <v>37</v>
      </c>
      <c r="Q658" s="69" t="s">
        <v>62</v>
      </c>
      <c r="R658" s="69" t="s">
        <v>397</v>
      </c>
      <c r="S658" s="87" t="s">
        <v>40</v>
      </c>
      <c r="T658" s="69" t="s">
        <v>2688</v>
      </c>
      <c r="U658" s="303" t="s">
        <v>40</v>
      </c>
      <c r="V658" s="87" t="s">
        <v>788</v>
      </c>
      <c r="W658" s="69" t="s">
        <v>2689</v>
      </c>
      <c r="X658" s="32">
        <v>617</v>
      </c>
      <c r="Y658" s="32">
        <v>0</v>
      </c>
      <c r="Z658" s="83"/>
      <c r="AA658" s="84"/>
      <c r="AB658" s="85"/>
      <c r="AC658" s="83"/>
    </row>
    <row r="659" spans="1:34" ht="15" customHeight="1" x14ac:dyDescent="0.2">
      <c r="A659" s="105">
        <v>115</v>
      </c>
      <c r="B659" s="105">
        <v>115</v>
      </c>
      <c r="C659" s="76" t="s">
        <v>115</v>
      </c>
      <c r="D659" s="23">
        <v>10138</v>
      </c>
      <c r="E659" s="60" t="s">
        <v>116</v>
      </c>
      <c r="F659" s="25">
        <v>2014</v>
      </c>
      <c r="G659" s="61">
        <v>41939.386805555558</v>
      </c>
      <c r="H659" s="62">
        <v>41939.386805555558</v>
      </c>
      <c r="I659" s="625" t="s">
        <v>36</v>
      </c>
      <c r="J659" s="625" t="s">
        <v>36</v>
      </c>
      <c r="K659" s="625"/>
      <c r="L659" s="64">
        <f>N659-G659</f>
        <v>6.9444443943211809E-4</v>
      </c>
      <c r="M659" s="65">
        <v>1</v>
      </c>
      <c r="N659" s="61">
        <v>41939.387499999997</v>
      </c>
      <c r="O659" s="62">
        <v>41939.387499999997</v>
      </c>
      <c r="P659" s="66" t="s">
        <v>37</v>
      </c>
      <c r="Q659" s="69" t="s">
        <v>52</v>
      </c>
      <c r="R659" s="69" t="s">
        <v>67</v>
      </c>
      <c r="S659" s="87" t="s">
        <v>101</v>
      </c>
      <c r="T659" s="69" t="s">
        <v>2939</v>
      </c>
      <c r="U659" s="77">
        <v>10659</v>
      </c>
      <c r="V659" s="87" t="s">
        <v>788</v>
      </c>
      <c r="W659" s="69" t="s">
        <v>2940</v>
      </c>
      <c r="X659" s="32">
        <v>0</v>
      </c>
      <c r="Y659" s="32">
        <v>0</v>
      </c>
      <c r="Z659" s="83"/>
      <c r="AA659" s="84"/>
      <c r="AB659" s="85"/>
      <c r="AC659" s="83"/>
    </row>
    <row r="660" spans="1:34" s="41" customFormat="1" ht="15" customHeight="1" x14ac:dyDescent="0.2">
      <c r="A660" s="105">
        <v>115</v>
      </c>
      <c r="B660" s="105">
        <v>115</v>
      </c>
      <c r="C660" s="76" t="s">
        <v>115</v>
      </c>
      <c r="D660" s="23">
        <v>10138</v>
      </c>
      <c r="E660" s="60" t="s">
        <v>116</v>
      </c>
      <c r="F660" s="25">
        <v>2014</v>
      </c>
      <c r="G660" s="106">
        <v>41985.229861111111</v>
      </c>
      <c r="H660" s="63">
        <v>41985.229861111111</v>
      </c>
      <c r="I660" s="628" t="s">
        <v>313</v>
      </c>
      <c r="J660" s="625" t="s">
        <v>36</v>
      </c>
      <c r="K660" s="625"/>
      <c r="L660" s="64">
        <f>N660-G660</f>
        <v>6.944444467080757E-4</v>
      </c>
      <c r="M660" s="65">
        <v>1</v>
      </c>
      <c r="N660" s="106">
        <v>41985.230555555558</v>
      </c>
      <c r="O660" s="63">
        <v>41985.230555555558</v>
      </c>
      <c r="P660" s="66" t="s">
        <v>37</v>
      </c>
      <c r="Q660" s="99" t="s">
        <v>1752</v>
      </c>
      <c r="R660" s="99" t="s">
        <v>320</v>
      </c>
      <c r="S660" s="78" t="s">
        <v>40</v>
      </c>
      <c r="T660" s="69" t="s">
        <v>3203</v>
      </c>
      <c r="U660" s="303" t="s">
        <v>40</v>
      </c>
      <c r="V660" s="87" t="s">
        <v>788</v>
      </c>
      <c r="W660" s="69" t="s">
        <v>3179</v>
      </c>
      <c r="X660" s="32">
        <v>3</v>
      </c>
      <c r="Y660" s="32">
        <v>0</v>
      </c>
      <c r="Z660" s="83"/>
      <c r="AA660" s="84"/>
      <c r="AB660" s="85"/>
      <c r="AC660" s="83"/>
      <c r="AD660" s="28"/>
      <c r="AE660" s="28"/>
      <c r="AF660" s="28"/>
      <c r="AG660" s="28"/>
      <c r="AH660" s="28"/>
    </row>
    <row r="661" spans="1:34" s="41" customFormat="1" ht="15" customHeight="1" x14ac:dyDescent="0.2">
      <c r="A661" s="175">
        <v>115</v>
      </c>
      <c r="B661" s="175">
        <v>115</v>
      </c>
      <c r="C661" s="24" t="s">
        <v>115</v>
      </c>
      <c r="D661" s="175">
        <v>10138</v>
      </c>
      <c r="E661" s="24" t="s">
        <v>116</v>
      </c>
      <c r="F661" s="25">
        <v>2015</v>
      </c>
      <c r="G661" s="156">
        <v>42146.706250000003</v>
      </c>
      <c r="H661" s="157">
        <v>42146.706250000003</v>
      </c>
      <c r="I661" s="620" t="s">
        <v>36</v>
      </c>
      <c r="J661" s="620" t="s">
        <v>36</v>
      </c>
      <c r="K661" s="620"/>
      <c r="L661" s="159">
        <f>N661-G661</f>
        <v>6.9444443943211809E-4</v>
      </c>
      <c r="M661" s="160">
        <v>1</v>
      </c>
      <c r="N661" s="156">
        <v>42146.706944444442</v>
      </c>
      <c r="O661" s="157">
        <v>42146.706944444442</v>
      </c>
      <c r="P661" s="161" t="s">
        <v>37</v>
      </c>
      <c r="Q661" s="35" t="s">
        <v>145</v>
      </c>
      <c r="R661" s="35" t="s">
        <v>146</v>
      </c>
      <c r="S661" s="35" t="s">
        <v>106</v>
      </c>
      <c r="T661" s="35" t="s">
        <v>4036</v>
      </c>
      <c r="U661" s="303" t="s">
        <v>40</v>
      </c>
      <c r="V661" s="167" t="s">
        <v>788</v>
      </c>
      <c r="W661" s="35" t="s">
        <v>4037</v>
      </c>
      <c r="X661" s="55">
        <v>615</v>
      </c>
      <c r="Y661" s="55">
        <v>0</v>
      </c>
      <c r="Z661" s="168"/>
      <c r="AA661" s="168"/>
      <c r="AB661" s="168"/>
      <c r="AC661" s="168"/>
      <c r="AD661" s="28"/>
      <c r="AE661" s="28"/>
      <c r="AF661" s="28"/>
      <c r="AG661" s="28"/>
      <c r="AH661" s="28"/>
    </row>
    <row r="662" spans="1:34" ht="15" customHeight="1" x14ac:dyDescent="0.2">
      <c r="A662" s="175">
        <v>115</v>
      </c>
      <c r="B662" s="175">
        <v>115</v>
      </c>
      <c r="C662" s="24" t="s">
        <v>115</v>
      </c>
      <c r="D662" s="175">
        <v>10138</v>
      </c>
      <c r="E662" s="24" t="s">
        <v>116</v>
      </c>
      <c r="F662" s="25">
        <v>2015</v>
      </c>
      <c r="G662" s="156">
        <v>42151.898611111108</v>
      </c>
      <c r="H662" s="157">
        <v>42151.898611111108</v>
      </c>
      <c r="I662" s="620" t="s">
        <v>36</v>
      </c>
      <c r="J662" s="626" t="s">
        <v>313</v>
      </c>
      <c r="K662" s="626"/>
      <c r="L662" s="159">
        <f>N662-G662</f>
        <v>0.76597222222335404</v>
      </c>
      <c r="M662" s="160">
        <v>1103</v>
      </c>
      <c r="N662" s="156">
        <v>42152.664583333331</v>
      </c>
      <c r="O662" s="157">
        <v>42152.664583333331</v>
      </c>
      <c r="P662" s="161" t="s">
        <v>37</v>
      </c>
      <c r="Q662" s="35" t="s">
        <v>38</v>
      </c>
      <c r="R662" s="35" t="s">
        <v>135</v>
      </c>
      <c r="S662" s="35" t="s">
        <v>68</v>
      </c>
      <c r="T662" s="35" t="s">
        <v>4060</v>
      </c>
      <c r="U662" s="170">
        <v>11147</v>
      </c>
      <c r="V662" s="167" t="s">
        <v>788</v>
      </c>
      <c r="W662" s="35" t="s">
        <v>3678</v>
      </c>
      <c r="X662" s="55">
        <v>615</v>
      </c>
      <c r="Y662" s="55">
        <v>615</v>
      </c>
      <c r="Z662" s="55">
        <v>36900</v>
      </c>
      <c r="AA662" s="173">
        <f>Y662/5412924</f>
        <v>1.1361696561784352E-4</v>
      </c>
      <c r="AB662" s="174">
        <f>Z662/5412924</f>
        <v>6.8170179370706111E-3</v>
      </c>
      <c r="AC662" s="55">
        <f>Z662/Y662</f>
        <v>60</v>
      </c>
    </row>
    <row r="663" spans="1:34" s="41" customFormat="1" ht="15" customHeight="1" x14ac:dyDescent="0.2">
      <c r="A663" s="175">
        <v>115</v>
      </c>
      <c r="B663" s="175">
        <v>115</v>
      </c>
      <c r="C663" s="24" t="s">
        <v>115</v>
      </c>
      <c r="D663" s="175">
        <v>10138</v>
      </c>
      <c r="E663" s="24" t="s">
        <v>116</v>
      </c>
      <c r="F663" s="25">
        <v>2015</v>
      </c>
      <c r="G663" s="156">
        <v>42175.573611111111</v>
      </c>
      <c r="H663" s="157">
        <v>42175.573611111111</v>
      </c>
      <c r="I663" s="620" t="s">
        <v>36</v>
      </c>
      <c r="J663" s="620" t="s">
        <v>36</v>
      </c>
      <c r="K663" s="620"/>
      <c r="L663" s="159">
        <f>N663-G663</f>
        <v>6.944444467080757E-4</v>
      </c>
      <c r="M663" s="160">
        <v>1</v>
      </c>
      <c r="N663" s="156">
        <v>42175.574305555558</v>
      </c>
      <c r="O663" s="157">
        <v>42175.574305555558</v>
      </c>
      <c r="P663" s="161" t="s">
        <v>37</v>
      </c>
      <c r="Q663" s="35" t="s">
        <v>48</v>
      </c>
      <c r="R663" s="35" t="s">
        <v>49</v>
      </c>
      <c r="S663" s="35" t="s">
        <v>526</v>
      </c>
      <c r="T663" s="35" t="s">
        <v>4170</v>
      </c>
      <c r="U663" s="303" t="s">
        <v>40</v>
      </c>
      <c r="V663" s="167" t="s">
        <v>788</v>
      </c>
      <c r="W663" s="35" t="s">
        <v>4171</v>
      </c>
      <c r="X663" s="55">
        <v>0</v>
      </c>
      <c r="Y663" s="55">
        <v>0</v>
      </c>
      <c r="Z663" s="168"/>
      <c r="AA663" s="168"/>
      <c r="AB663" s="168"/>
      <c r="AC663" s="168"/>
      <c r="AD663" s="28"/>
      <c r="AE663" s="28"/>
      <c r="AF663" s="28"/>
      <c r="AG663" s="28"/>
      <c r="AH663" s="28"/>
    </row>
    <row r="664" spans="1:34" s="41" customFormat="1" ht="15" customHeight="1" x14ac:dyDescent="0.2">
      <c r="A664" s="187">
        <v>115</v>
      </c>
      <c r="B664" s="187">
        <v>115</v>
      </c>
      <c r="C664" s="43" t="s">
        <v>115</v>
      </c>
      <c r="D664" s="187">
        <v>10138</v>
      </c>
      <c r="E664" s="43" t="s">
        <v>116</v>
      </c>
      <c r="F664" s="25">
        <v>2018</v>
      </c>
      <c r="G664" s="284">
        <v>43173.586111111108</v>
      </c>
      <c r="H664" s="234">
        <v>43173.586111111108</v>
      </c>
      <c r="I664" s="412" t="s">
        <v>36</v>
      </c>
      <c r="J664" s="412" t="s">
        <v>36</v>
      </c>
      <c r="K664" s="412" t="s">
        <v>36</v>
      </c>
      <c r="L664" s="235">
        <f>N664-G664</f>
        <v>6.944444467080757E-4</v>
      </c>
      <c r="M664" s="236">
        <v>1</v>
      </c>
      <c r="N664" s="284">
        <v>43173.586805555555</v>
      </c>
      <c r="O664" s="234">
        <v>43173.586805555555</v>
      </c>
      <c r="P664" s="237" t="s">
        <v>37</v>
      </c>
      <c r="Q664" s="162" t="s">
        <v>1285</v>
      </c>
      <c r="R664" s="167" t="s">
        <v>10363</v>
      </c>
      <c r="S664" s="167" t="s">
        <v>717</v>
      </c>
      <c r="T664" s="167" t="s">
        <v>10692</v>
      </c>
      <c r="U664" s="287" t="s">
        <v>40</v>
      </c>
      <c r="V664" s="240" t="s">
        <v>190</v>
      </c>
      <c r="W664" s="167" t="s">
        <v>10693</v>
      </c>
      <c r="X664" s="255">
        <v>1033</v>
      </c>
      <c r="Y664" s="255">
        <v>0</v>
      </c>
      <c r="Z664" s="255">
        <v>0</v>
      </c>
      <c r="AA664" s="184"/>
      <c r="AB664" s="184"/>
      <c r="AC664" s="184"/>
      <c r="AD664" s="255">
        <v>5517212</v>
      </c>
      <c r="AE664" s="162" t="s">
        <v>7060</v>
      </c>
      <c r="AF664" s="477" t="s">
        <v>10579</v>
      </c>
      <c r="AG664" s="167" t="s">
        <v>7040</v>
      </c>
      <c r="AH664" s="167" t="s">
        <v>7176</v>
      </c>
    </row>
    <row r="665" spans="1:34" s="41" customFormat="1" ht="15" customHeight="1" x14ac:dyDescent="0.2">
      <c r="A665" s="257">
        <v>115</v>
      </c>
      <c r="B665" s="257">
        <v>115</v>
      </c>
      <c r="C665" s="258" t="s">
        <v>115</v>
      </c>
      <c r="D665" s="257">
        <v>10138</v>
      </c>
      <c r="E665" s="258" t="s">
        <v>116</v>
      </c>
      <c r="F665" s="25">
        <v>2018</v>
      </c>
      <c r="G665" s="284">
        <v>43284.674305555556</v>
      </c>
      <c r="H665" s="233">
        <v>43284.674305555556</v>
      </c>
      <c r="I665" s="412" t="s">
        <v>36</v>
      </c>
      <c r="J665" s="412" t="s">
        <v>36</v>
      </c>
      <c r="K665" s="412" t="s">
        <v>36</v>
      </c>
      <c r="L665" s="235">
        <f>N665-G665</f>
        <v>6.944444467080757E-4</v>
      </c>
      <c r="M665" s="236">
        <v>1</v>
      </c>
      <c r="N665" s="284">
        <v>43284.675000000003</v>
      </c>
      <c r="O665" s="233">
        <v>43284.675000000003</v>
      </c>
      <c r="P665" s="237" t="s">
        <v>37</v>
      </c>
      <c r="Q665" s="359" t="s">
        <v>62</v>
      </c>
      <c r="R665" s="35" t="s">
        <v>10303</v>
      </c>
      <c r="S665" s="277" t="s">
        <v>101</v>
      </c>
      <c r="T665" s="167" t="s">
        <v>11466</v>
      </c>
      <c r="U665" s="88">
        <v>114754471</v>
      </c>
      <c r="V665" s="240" t="s">
        <v>788</v>
      </c>
      <c r="W665" s="167" t="s">
        <v>11467</v>
      </c>
      <c r="X665" s="255">
        <v>1</v>
      </c>
      <c r="Y665" s="241">
        <v>0</v>
      </c>
      <c r="Z665" s="241">
        <v>0</v>
      </c>
      <c r="AA665" s="266"/>
      <c r="AB665" s="266"/>
      <c r="AC665" s="266"/>
      <c r="AD665" s="241">
        <v>5517212</v>
      </c>
      <c r="AE665" s="467" t="s">
        <v>7060</v>
      </c>
      <c r="AF665" s="468" t="s">
        <v>11468</v>
      </c>
      <c r="AG665" s="277" t="s">
        <v>7040</v>
      </c>
      <c r="AH665" s="277" t="s">
        <v>7041</v>
      </c>
    </row>
    <row r="666" spans="1:34" s="41" customFormat="1" ht="15" customHeight="1" x14ac:dyDescent="0.2">
      <c r="A666" s="257">
        <v>115</v>
      </c>
      <c r="B666" s="257">
        <v>115</v>
      </c>
      <c r="C666" s="258" t="s">
        <v>115</v>
      </c>
      <c r="D666" s="257">
        <v>10138</v>
      </c>
      <c r="E666" s="258" t="s">
        <v>116</v>
      </c>
      <c r="F666" s="25">
        <v>2018</v>
      </c>
      <c r="G666" s="284">
        <v>43413.503472222219</v>
      </c>
      <c r="H666" s="234">
        <v>43413.503472222219</v>
      </c>
      <c r="I666" s="412" t="s">
        <v>36</v>
      </c>
      <c r="J666" s="412" t="s">
        <v>36</v>
      </c>
      <c r="K666" s="412" t="s">
        <v>36</v>
      </c>
      <c r="L666" s="235">
        <f>N666-G666</f>
        <v>6.944444467080757E-4</v>
      </c>
      <c r="M666" s="236">
        <v>1</v>
      </c>
      <c r="N666" s="284">
        <v>43413.504166666666</v>
      </c>
      <c r="O666" s="234">
        <v>43413.504166666666</v>
      </c>
      <c r="P666" s="237" t="s">
        <v>37</v>
      </c>
      <c r="Q666" s="162" t="s">
        <v>145</v>
      </c>
      <c r="R666" s="167" t="s">
        <v>10207</v>
      </c>
      <c r="S666" s="163" t="s">
        <v>40</v>
      </c>
      <c r="T666" s="167" t="s">
        <v>12319</v>
      </c>
      <c r="U666" s="416" t="s">
        <v>40</v>
      </c>
      <c r="V666" s="240" t="s">
        <v>788</v>
      </c>
      <c r="W666" s="167" t="s">
        <v>12320</v>
      </c>
      <c r="X666" s="255">
        <v>0</v>
      </c>
      <c r="Y666" s="241">
        <v>0</v>
      </c>
      <c r="Z666" s="241">
        <v>0</v>
      </c>
      <c r="AA666" s="266"/>
      <c r="AB666" s="266"/>
      <c r="AC666" s="266"/>
      <c r="AD666" s="241">
        <v>5517212</v>
      </c>
      <c r="AE666" s="461" t="s">
        <v>7060</v>
      </c>
      <c r="AF666" s="468" t="s">
        <v>7132</v>
      </c>
      <c r="AG666" s="163" t="s">
        <v>7040</v>
      </c>
      <c r="AH666" s="277" t="s">
        <v>7041</v>
      </c>
    </row>
    <row r="667" spans="1:34" s="41" customFormat="1" ht="15" customHeight="1" x14ac:dyDescent="0.2">
      <c r="A667" s="58">
        <v>115</v>
      </c>
      <c r="B667" s="58">
        <v>115</v>
      </c>
      <c r="C667" s="76" t="s">
        <v>1271</v>
      </c>
      <c r="D667" s="23">
        <v>10140</v>
      </c>
      <c r="E667" s="60" t="s">
        <v>1272</v>
      </c>
      <c r="F667" s="25">
        <v>2014</v>
      </c>
      <c r="G667" s="61">
        <v>41772.490277777775</v>
      </c>
      <c r="H667" s="62">
        <v>41772.490277777775</v>
      </c>
      <c r="I667" s="625" t="s">
        <v>36</v>
      </c>
      <c r="J667" s="625" t="s">
        <v>36</v>
      </c>
      <c r="K667" s="625"/>
      <c r="L667" s="64">
        <f>N667-G667</f>
        <v>0.46736111111385981</v>
      </c>
      <c r="M667" s="65">
        <v>673</v>
      </c>
      <c r="N667" s="61">
        <v>41772.957638888889</v>
      </c>
      <c r="O667" s="62">
        <v>41772.957638888889</v>
      </c>
      <c r="P667" s="66" t="s">
        <v>37</v>
      </c>
      <c r="Q667" s="69" t="s">
        <v>52</v>
      </c>
      <c r="R667" s="69" t="s">
        <v>142</v>
      </c>
      <c r="S667" s="87" t="s">
        <v>107</v>
      </c>
      <c r="T667" s="69" t="s">
        <v>2218</v>
      </c>
      <c r="U667" s="303" t="s">
        <v>40</v>
      </c>
      <c r="V667" s="78" t="s">
        <v>788</v>
      </c>
      <c r="W667" s="69" t="s">
        <v>2219</v>
      </c>
      <c r="X667" s="32">
        <v>0</v>
      </c>
      <c r="Y667" s="32">
        <v>0</v>
      </c>
      <c r="Z667" s="83"/>
      <c r="AA667" s="84"/>
      <c r="AB667" s="85"/>
      <c r="AC667" s="83"/>
      <c r="AD667" s="28"/>
      <c r="AE667" s="28"/>
      <c r="AF667" s="28"/>
      <c r="AG667" s="28"/>
      <c r="AH667" s="28"/>
    </row>
    <row r="668" spans="1:34" s="41" customFormat="1" ht="15" customHeight="1" x14ac:dyDescent="0.2">
      <c r="A668" s="105">
        <v>115</v>
      </c>
      <c r="B668" s="105">
        <v>115</v>
      </c>
      <c r="C668" s="76" t="s">
        <v>1271</v>
      </c>
      <c r="D668" s="23">
        <v>10140</v>
      </c>
      <c r="E668" s="60" t="s">
        <v>1272</v>
      </c>
      <c r="F668" s="25">
        <v>2014</v>
      </c>
      <c r="G668" s="106">
        <v>41985.002083333333</v>
      </c>
      <c r="H668" s="63">
        <v>41985.002083333333</v>
      </c>
      <c r="I668" s="628" t="s">
        <v>313</v>
      </c>
      <c r="J668" s="628" t="s">
        <v>313</v>
      </c>
      <c r="K668" s="628"/>
      <c r="L668" s="64">
        <f>N668-G668</f>
        <v>0.54444444444379769</v>
      </c>
      <c r="M668" s="65">
        <v>784</v>
      </c>
      <c r="N668" s="106">
        <v>41985.546527777777</v>
      </c>
      <c r="O668" s="63">
        <v>41985.546527777777</v>
      </c>
      <c r="P668" s="66" t="s">
        <v>37</v>
      </c>
      <c r="Q668" s="99" t="s">
        <v>52</v>
      </c>
      <c r="R668" s="99" t="s">
        <v>53</v>
      </c>
      <c r="S668" s="78" t="s">
        <v>54</v>
      </c>
      <c r="T668" s="69" t="s">
        <v>3183</v>
      </c>
      <c r="U668" s="303" t="s">
        <v>40</v>
      </c>
      <c r="V668" s="87" t="s">
        <v>788</v>
      </c>
      <c r="W668" s="69" t="s">
        <v>3184</v>
      </c>
      <c r="X668" s="32">
        <v>160</v>
      </c>
      <c r="Y668" s="32">
        <v>160</v>
      </c>
      <c r="Z668" s="136"/>
      <c r="AA668" s="143"/>
      <c r="AB668" s="144"/>
      <c r="AC668" s="136"/>
      <c r="AD668" s="28"/>
      <c r="AE668" s="28"/>
      <c r="AF668" s="28"/>
      <c r="AG668" s="28"/>
      <c r="AH668" s="28"/>
    </row>
    <row r="669" spans="1:34" s="41" customFormat="1" ht="15" customHeight="1" x14ac:dyDescent="0.2">
      <c r="A669" s="175">
        <v>115</v>
      </c>
      <c r="B669" s="175">
        <v>115</v>
      </c>
      <c r="C669" s="24" t="s">
        <v>1271</v>
      </c>
      <c r="D669" s="175">
        <v>10140</v>
      </c>
      <c r="E669" s="24" t="s">
        <v>1272</v>
      </c>
      <c r="F669" s="25">
        <v>2015</v>
      </c>
      <c r="G669" s="156">
        <v>42101.508333333331</v>
      </c>
      <c r="H669" s="157">
        <v>42101.508333333331</v>
      </c>
      <c r="I669" s="620" t="s">
        <v>36</v>
      </c>
      <c r="J669" s="620" t="s">
        <v>36</v>
      </c>
      <c r="K669" s="620"/>
      <c r="L669" s="159">
        <f>N669-G669</f>
        <v>0.29583333333721384</v>
      </c>
      <c r="M669" s="160">
        <v>426</v>
      </c>
      <c r="N669" s="156">
        <v>42101.804166666669</v>
      </c>
      <c r="O669" s="157">
        <v>42101.804166666669</v>
      </c>
      <c r="P669" s="161" t="s">
        <v>37</v>
      </c>
      <c r="Q669" s="35" t="s">
        <v>1285</v>
      </c>
      <c r="R669" s="35" t="s">
        <v>114</v>
      </c>
      <c r="S669" s="35" t="s">
        <v>88</v>
      </c>
      <c r="T669" s="35" t="s">
        <v>3711</v>
      </c>
      <c r="U669" s="303" t="s">
        <v>40</v>
      </c>
      <c r="V669" s="167" t="s">
        <v>788</v>
      </c>
      <c r="W669" s="35" t="s">
        <v>3712</v>
      </c>
      <c r="X669" s="55">
        <v>1</v>
      </c>
      <c r="Y669" s="55">
        <v>0</v>
      </c>
      <c r="Z669" s="168"/>
      <c r="AA669" s="168"/>
      <c r="AB669" s="168"/>
      <c r="AC669" s="168"/>
      <c r="AD669" s="28"/>
      <c r="AE669" s="28"/>
      <c r="AF669" s="28"/>
      <c r="AG669" s="28"/>
      <c r="AH669" s="28"/>
    </row>
    <row r="670" spans="1:34" s="41" customFormat="1" ht="15" customHeight="1" x14ac:dyDescent="0.2">
      <c r="A670" s="175">
        <v>115</v>
      </c>
      <c r="B670" s="175">
        <v>115</v>
      </c>
      <c r="C670" s="24" t="s">
        <v>1271</v>
      </c>
      <c r="D670" s="175">
        <v>10140</v>
      </c>
      <c r="E670" s="43" t="s">
        <v>1272</v>
      </c>
      <c r="F670" s="25">
        <v>2015</v>
      </c>
      <c r="G670" s="156">
        <v>42291.92291666667</v>
      </c>
      <c r="H670" s="157">
        <v>42291.92291666667</v>
      </c>
      <c r="I670" s="620" t="s">
        <v>36</v>
      </c>
      <c r="J670" s="620" t="s">
        <v>36</v>
      </c>
      <c r="K670" s="620"/>
      <c r="L670" s="159">
        <f>N670-G670</f>
        <v>1.0638888888861402</v>
      </c>
      <c r="M670" s="160">
        <v>1532</v>
      </c>
      <c r="N670" s="156">
        <v>42292.986805555556</v>
      </c>
      <c r="O670" s="157">
        <v>42292.986805555556</v>
      </c>
      <c r="P670" s="161" t="s">
        <v>37</v>
      </c>
      <c r="Q670" s="35" t="s">
        <v>213</v>
      </c>
      <c r="R670" s="35" t="s">
        <v>287</v>
      </c>
      <c r="S670" s="35" t="s">
        <v>101</v>
      </c>
      <c r="T670" s="35" t="s">
        <v>4928</v>
      </c>
      <c r="U670" s="303" t="s">
        <v>40</v>
      </c>
      <c r="V670" s="167" t="s">
        <v>788</v>
      </c>
      <c r="W670" s="35" t="s">
        <v>4930</v>
      </c>
      <c r="X670" s="55">
        <v>0</v>
      </c>
      <c r="Y670" s="168"/>
      <c r="Z670" s="168"/>
      <c r="AA670" s="168"/>
      <c r="AB670" s="168"/>
      <c r="AC670" s="168"/>
      <c r="AD670" s="28"/>
      <c r="AE670" s="28"/>
      <c r="AF670" s="28"/>
      <c r="AG670" s="28"/>
      <c r="AH670" s="28"/>
    </row>
    <row r="671" spans="1:34" s="41" customFormat="1" ht="15" customHeight="1" x14ac:dyDescent="0.2">
      <c r="A671" s="175">
        <v>115</v>
      </c>
      <c r="B671" s="175">
        <v>115</v>
      </c>
      <c r="C671" s="24" t="s">
        <v>1271</v>
      </c>
      <c r="D671" s="175">
        <v>10140</v>
      </c>
      <c r="E671" s="43" t="s">
        <v>1272</v>
      </c>
      <c r="F671" s="25">
        <v>2015</v>
      </c>
      <c r="G671" s="156">
        <v>42291.959722222222</v>
      </c>
      <c r="H671" s="157">
        <v>42291.959722222222</v>
      </c>
      <c r="I671" s="620" t="s">
        <v>36</v>
      </c>
      <c r="J671" s="620" t="s">
        <v>36</v>
      </c>
      <c r="K671" s="620"/>
      <c r="L671" s="159">
        <f>N671-G671</f>
        <v>6.944444467080757E-4</v>
      </c>
      <c r="M671" s="160">
        <v>1</v>
      </c>
      <c r="N671" s="156">
        <v>42291.960416666669</v>
      </c>
      <c r="O671" s="157">
        <v>42291.960416666669</v>
      </c>
      <c r="P671" s="161" t="s">
        <v>37</v>
      </c>
      <c r="Q671" s="35" t="s">
        <v>213</v>
      </c>
      <c r="R671" s="35" t="s">
        <v>287</v>
      </c>
      <c r="S671" s="35" t="s">
        <v>40</v>
      </c>
      <c r="T671" s="35" t="s">
        <v>4940</v>
      </c>
      <c r="U671" s="303" t="s">
        <v>40</v>
      </c>
      <c r="V671" s="167" t="s">
        <v>788</v>
      </c>
      <c r="W671" s="35" t="s">
        <v>4941</v>
      </c>
      <c r="X671" s="55">
        <v>27</v>
      </c>
      <c r="Y671" s="168"/>
      <c r="Z671" s="168"/>
      <c r="AA671" s="168"/>
      <c r="AB671" s="168"/>
      <c r="AC671" s="168"/>
      <c r="AD671" s="28"/>
      <c r="AE671" s="28"/>
      <c r="AF671" s="28"/>
      <c r="AG671" s="28"/>
      <c r="AH671" s="28"/>
    </row>
    <row r="672" spans="1:34" s="41" customFormat="1" ht="15" customHeight="1" x14ac:dyDescent="0.2">
      <c r="A672" s="257">
        <v>115</v>
      </c>
      <c r="B672" s="257">
        <v>115</v>
      </c>
      <c r="C672" s="258" t="s">
        <v>1271</v>
      </c>
      <c r="D672" s="257">
        <v>10140</v>
      </c>
      <c r="E672" s="258" t="s">
        <v>1272</v>
      </c>
      <c r="F672" s="25">
        <v>2017</v>
      </c>
      <c r="G672" s="232">
        <v>43016.95416666667</v>
      </c>
      <c r="H672" s="233">
        <v>43016.95416666667</v>
      </c>
      <c r="I672" s="417" t="s">
        <v>7042</v>
      </c>
      <c r="J672" s="417" t="s">
        <v>7042</v>
      </c>
      <c r="K672" s="417"/>
      <c r="L672" s="235">
        <f>N672-G672</f>
        <v>0.2694444444423425</v>
      </c>
      <c r="M672" s="236">
        <v>388</v>
      </c>
      <c r="N672" s="232">
        <v>43017.223611111112</v>
      </c>
      <c r="O672" s="233">
        <v>43017.223611111112</v>
      </c>
      <c r="P672" s="237" t="s">
        <v>37</v>
      </c>
      <c r="Q672" s="35" t="s">
        <v>52</v>
      </c>
      <c r="R672" s="35" t="s">
        <v>53</v>
      </c>
      <c r="S672" s="35" t="s">
        <v>54</v>
      </c>
      <c r="T672" s="167" t="s">
        <v>9663</v>
      </c>
      <c r="U672" s="293">
        <v>113703301</v>
      </c>
      <c r="V672" s="240" t="s">
        <v>788</v>
      </c>
      <c r="W672" s="163" t="s">
        <v>9664</v>
      </c>
      <c r="X672" s="241">
        <v>389</v>
      </c>
      <c r="Y672" s="241">
        <v>389</v>
      </c>
      <c r="Z672" s="241">
        <v>66311</v>
      </c>
      <c r="AA672" s="215">
        <v>7.0506625447780514E-5</v>
      </c>
      <c r="AB672" s="216">
        <v>1.2018932750816898E-2</v>
      </c>
      <c r="AC672" s="255">
        <v>170.46529562982005</v>
      </c>
      <c r="AD672" s="304">
        <v>5517212</v>
      </c>
      <c r="AE672" s="333" t="s">
        <v>1270</v>
      </c>
      <c r="AF672" s="333" t="s">
        <v>1270</v>
      </c>
      <c r="AG672" s="167" t="s">
        <v>7066</v>
      </c>
      <c r="AH672" s="29" t="s">
        <v>7067</v>
      </c>
    </row>
    <row r="673" spans="1:34" s="41" customFormat="1" ht="15" customHeight="1" x14ac:dyDescent="0.2">
      <c r="A673" s="257">
        <v>115</v>
      </c>
      <c r="B673" s="257">
        <v>115</v>
      </c>
      <c r="C673" s="258" t="s">
        <v>1271</v>
      </c>
      <c r="D673" s="257">
        <v>10140</v>
      </c>
      <c r="E673" s="258" t="s">
        <v>1272</v>
      </c>
      <c r="F673" s="25">
        <v>2018</v>
      </c>
      <c r="G673" s="284">
        <v>43424.697916666664</v>
      </c>
      <c r="H673" s="234">
        <v>43424.697916666664</v>
      </c>
      <c r="I673" s="412" t="s">
        <v>36</v>
      </c>
      <c r="J673" s="412" t="s">
        <v>36</v>
      </c>
      <c r="K673" s="412" t="s">
        <v>36</v>
      </c>
      <c r="L673" s="235">
        <f>N673-G673</f>
        <v>6.944444467080757E-4</v>
      </c>
      <c r="M673" s="236">
        <v>1</v>
      </c>
      <c r="N673" s="284">
        <v>43424.698611111111</v>
      </c>
      <c r="O673" s="234">
        <v>43424.698611111111</v>
      </c>
      <c r="P673" s="248" t="s">
        <v>242</v>
      </c>
      <c r="Q673" s="162" t="s">
        <v>43</v>
      </c>
      <c r="R673" s="167" t="s">
        <v>10204</v>
      </c>
      <c r="S673" s="163" t="s">
        <v>526</v>
      </c>
      <c r="T673" s="167" t="s">
        <v>12360</v>
      </c>
      <c r="U673" s="293">
        <v>115409238</v>
      </c>
      <c r="V673" s="240" t="s">
        <v>788</v>
      </c>
      <c r="W673" s="167" t="s">
        <v>12363</v>
      </c>
      <c r="X673" s="255">
        <f>187+13049</f>
        <v>13236</v>
      </c>
      <c r="Y673" s="241">
        <v>0</v>
      </c>
      <c r="Z673" s="241">
        <v>0</v>
      </c>
      <c r="AA673" s="266"/>
      <c r="AB673" s="266"/>
      <c r="AC673" s="266"/>
      <c r="AD673" s="241">
        <v>5517212</v>
      </c>
      <c r="AE673" s="461" t="s">
        <v>7102</v>
      </c>
      <c r="AF673" s="468" t="s">
        <v>12364</v>
      </c>
      <c r="AG673" s="163" t="s">
        <v>7040</v>
      </c>
      <c r="AH673" s="277" t="s">
        <v>12286</v>
      </c>
    </row>
    <row r="674" spans="1:34" s="41" customFormat="1" ht="15" customHeight="1" x14ac:dyDescent="0.2">
      <c r="A674" s="521">
        <v>115</v>
      </c>
      <c r="B674" s="521">
        <v>115</v>
      </c>
      <c r="C674" s="522" t="s">
        <v>1271</v>
      </c>
      <c r="D674" s="521">
        <v>10140</v>
      </c>
      <c r="E674" s="522" t="s">
        <v>1272</v>
      </c>
      <c r="F674" s="25">
        <v>2019</v>
      </c>
      <c r="G674" s="573">
        <v>43565.087500000001</v>
      </c>
      <c r="H674" s="574">
        <v>43565.087500000001</v>
      </c>
      <c r="I674" s="572" t="s">
        <v>36</v>
      </c>
      <c r="J674" s="572" t="s">
        <v>36</v>
      </c>
      <c r="K674" s="572" t="s">
        <v>36</v>
      </c>
      <c r="L674" s="235">
        <f>N674-G674</f>
        <v>6.9444443943211809E-4</v>
      </c>
      <c r="M674" s="236">
        <v>1</v>
      </c>
      <c r="N674" s="573">
        <v>43565.088194444441</v>
      </c>
      <c r="O674" s="574">
        <v>43565.088194444441</v>
      </c>
      <c r="P674" s="237" t="s">
        <v>37</v>
      </c>
      <c r="Q674" s="162" t="s">
        <v>1285</v>
      </c>
      <c r="R674" s="167" t="s">
        <v>10331</v>
      </c>
      <c r="S674" s="238" t="s">
        <v>40</v>
      </c>
      <c r="T674" s="167" t="s">
        <v>13787</v>
      </c>
      <c r="U674" s="224">
        <v>117000217</v>
      </c>
      <c r="V674" s="240" t="s">
        <v>788</v>
      </c>
      <c r="W674" s="167" t="s">
        <v>13788</v>
      </c>
      <c r="X674" s="536">
        <v>0</v>
      </c>
      <c r="Y674" s="255">
        <v>0</v>
      </c>
      <c r="Z674" s="255">
        <v>0</v>
      </c>
      <c r="AA674" s="264">
        <f>Y674/AD674</f>
        <v>0</v>
      </c>
      <c r="AB674" s="265">
        <f>Z674/AD674</f>
        <v>0</v>
      </c>
      <c r="AC674" s="255">
        <v>0</v>
      </c>
      <c r="AD674" s="255">
        <v>5548929</v>
      </c>
      <c r="AE674" s="240" t="s">
        <v>1270</v>
      </c>
      <c r="AF674" s="527" t="s">
        <v>1270</v>
      </c>
      <c r="AG674" s="240" t="s">
        <v>7040</v>
      </c>
      <c r="AH674" s="525" t="s">
        <v>7041</v>
      </c>
    </row>
    <row r="675" spans="1:34" s="41" customFormat="1" ht="15" customHeight="1" x14ac:dyDescent="0.2">
      <c r="A675" s="521">
        <v>115</v>
      </c>
      <c r="B675" s="521">
        <v>115</v>
      </c>
      <c r="C675" s="522" t="s">
        <v>1271</v>
      </c>
      <c r="D675" s="521">
        <v>10140</v>
      </c>
      <c r="E675" s="522" t="s">
        <v>1272</v>
      </c>
      <c r="F675" s="25">
        <v>2019</v>
      </c>
      <c r="G675" s="573">
        <v>43565.09097222222</v>
      </c>
      <c r="H675" s="574">
        <v>43565.09097222222</v>
      </c>
      <c r="I675" s="572" t="s">
        <v>36</v>
      </c>
      <c r="J675" s="572" t="s">
        <v>36</v>
      </c>
      <c r="K675" s="572" t="s">
        <v>36</v>
      </c>
      <c r="L675" s="235">
        <f>N675-G675</f>
        <v>0.42083333333721384</v>
      </c>
      <c r="M675" s="236">
        <v>606</v>
      </c>
      <c r="N675" s="573">
        <v>43565.511805555558</v>
      </c>
      <c r="O675" s="574">
        <v>43565.511805555558</v>
      </c>
      <c r="P675" s="237" t="s">
        <v>37</v>
      </c>
      <c r="Q675" s="162" t="s">
        <v>1285</v>
      </c>
      <c r="R675" s="167" t="s">
        <v>10331</v>
      </c>
      <c r="S675" s="238" t="s">
        <v>54</v>
      </c>
      <c r="T675" s="167" t="s">
        <v>13789</v>
      </c>
      <c r="U675" s="224">
        <v>117000217</v>
      </c>
      <c r="V675" s="240" t="s">
        <v>788</v>
      </c>
      <c r="W675" s="167" t="s">
        <v>13790</v>
      </c>
      <c r="X675" s="536">
        <v>189</v>
      </c>
      <c r="Y675" s="536">
        <v>189</v>
      </c>
      <c r="Z675" s="536">
        <v>33829</v>
      </c>
      <c r="AA675" s="264">
        <f>Y675/AD675</f>
        <v>3.4060626834475624E-5</v>
      </c>
      <c r="AB675" s="265">
        <f>Z675/AD675</f>
        <v>6.0964917734575444E-3</v>
      </c>
      <c r="AC675" s="255">
        <f>Z675/Y675</f>
        <v>178.989417989418</v>
      </c>
      <c r="AD675" s="255">
        <v>5548929</v>
      </c>
      <c r="AE675" s="240" t="s">
        <v>1270</v>
      </c>
      <c r="AF675" s="527" t="s">
        <v>1270</v>
      </c>
      <c r="AG675" s="555" t="s">
        <v>7066</v>
      </c>
      <c r="AH675" s="525" t="s">
        <v>12671</v>
      </c>
    </row>
    <row r="676" spans="1:34" ht="15" customHeight="1" x14ac:dyDescent="0.2">
      <c r="A676" s="523">
        <v>115</v>
      </c>
      <c r="B676" s="523">
        <v>115</v>
      </c>
      <c r="C676" s="524" t="s">
        <v>1271</v>
      </c>
      <c r="D676" s="523">
        <v>10140</v>
      </c>
      <c r="E676" s="524" t="s">
        <v>1272</v>
      </c>
      <c r="F676" s="25">
        <v>2019</v>
      </c>
      <c r="G676" s="573">
        <v>43579.396527777775</v>
      </c>
      <c r="H676" s="574">
        <v>43579.396527777775</v>
      </c>
      <c r="I676" s="572" t="s">
        <v>36</v>
      </c>
      <c r="J676" s="572" t="s">
        <v>36</v>
      </c>
      <c r="K676" s="572" t="s">
        <v>36</v>
      </c>
      <c r="L676" s="235">
        <f>N676-G676</f>
        <v>6.944444467080757E-4</v>
      </c>
      <c r="M676" s="236">
        <v>1</v>
      </c>
      <c r="N676" s="573">
        <v>43579.397222222222</v>
      </c>
      <c r="O676" s="574">
        <v>43579.397222222222</v>
      </c>
      <c r="P676" s="237" t="s">
        <v>37</v>
      </c>
      <c r="Q676" s="162" t="s">
        <v>10316</v>
      </c>
      <c r="R676" s="167" t="s">
        <v>10317</v>
      </c>
      <c r="S676" s="238" t="s">
        <v>579</v>
      </c>
      <c r="T676" s="167" t="s">
        <v>13893</v>
      </c>
      <c r="U676" s="483">
        <v>117095147</v>
      </c>
      <c r="V676" s="240" t="s">
        <v>788</v>
      </c>
      <c r="W676" s="167" t="s">
        <v>13894</v>
      </c>
      <c r="X676" s="536">
        <v>189</v>
      </c>
      <c r="Y676" s="255">
        <v>189</v>
      </c>
      <c r="Z676" s="255">
        <v>7637</v>
      </c>
      <c r="AA676" s="264">
        <f>Y676/AD676</f>
        <v>3.4060626834475624E-5</v>
      </c>
      <c r="AB676" s="265">
        <f>Z676/AD676</f>
        <v>1.3763016250523299E-3</v>
      </c>
      <c r="AC676" s="255">
        <f>Z676/Y676</f>
        <v>40.407407407407405</v>
      </c>
      <c r="AD676" s="255">
        <v>5548929</v>
      </c>
      <c r="AE676" s="240" t="s">
        <v>7063</v>
      </c>
      <c r="AF676" s="527" t="s">
        <v>13895</v>
      </c>
      <c r="AG676" s="240" t="s">
        <v>7040</v>
      </c>
      <c r="AH676" s="525" t="s">
        <v>7041</v>
      </c>
    </row>
    <row r="677" spans="1:34" s="41" customFormat="1" ht="15" customHeight="1" x14ac:dyDescent="0.2">
      <c r="A677" s="58">
        <v>115</v>
      </c>
      <c r="B677" s="58">
        <v>115</v>
      </c>
      <c r="C677" s="76" t="s">
        <v>1175</v>
      </c>
      <c r="D677" s="23">
        <v>10141</v>
      </c>
      <c r="E677" s="60" t="s">
        <v>1176</v>
      </c>
      <c r="F677" s="25">
        <v>2014</v>
      </c>
      <c r="G677" s="61">
        <v>41833.18472222222</v>
      </c>
      <c r="H677" s="62">
        <v>41833.18472222222</v>
      </c>
      <c r="I677" s="625" t="s">
        <v>36</v>
      </c>
      <c r="J677" s="625" t="s">
        <v>36</v>
      </c>
      <c r="K677" s="625"/>
      <c r="L677" s="64">
        <f>N677-G677</f>
        <v>9.375E-2</v>
      </c>
      <c r="M677" s="65">
        <v>135</v>
      </c>
      <c r="N677" s="61">
        <v>41833.27847222222</v>
      </c>
      <c r="O677" s="62">
        <v>41833.27847222222</v>
      </c>
      <c r="P677" s="66" t="s">
        <v>37</v>
      </c>
      <c r="Q677" s="69" t="s">
        <v>145</v>
      </c>
      <c r="R677" s="69" t="s">
        <v>696</v>
      </c>
      <c r="S677" s="87" t="s">
        <v>170</v>
      </c>
      <c r="T677" s="69" t="s">
        <v>2480</v>
      </c>
      <c r="U677" s="303" t="s">
        <v>40</v>
      </c>
      <c r="V677" s="87" t="s">
        <v>1390</v>
      </c>
      <c r="W677" s="69" t="s">
        <v>2481</v>
      </c>
      <c r="X677" s="32">
        <v>6007</v>
      </c>
      <c r="Y677" s="32">
        <v>6007</v>
      </c>
      <c r="Z677" s="111">
        <v>504588</v>
      </c>
      <c r="AA677" s="112">
        <f>Y677/5380759</f>
        <v>1.1163852534558786E-3</v>
      </c>
      <c r="AB677" s="113">
        <f>Z677/5380759</f>
        <v>9.3776361290293805E-2</v>
      </c>
      <c r="AC677" s="111">
        <f>Z677/Y677</f>
        <v>84</v>
      </c>
      <c r="AD677" s="28"/>
      <c r="AE677" s="28"/>
      <c r="AF677" s="28"/>
      <c r="AG677" s="28"/>
      <c r="AH677" s="28"/>
    </row>
    <row r="678" spans="1:34" s="41" customFormat="1" ht="15" customHeight="1" x14ac:dyDescent="0.2">
      <c r="A678" s="257">
        <v>115</v>
      </c>
      <c r="B678" s="257">
        <v>115</v>
      </c>
      <c r="C678" s="258" t="s">
        <v>1175</v>
      </c>
      <c r="D678" s="257">
        <v>10141</v>
      </c>
      <c r="E678" s="258" t="s">
        <v>1176</v>
      </c>
      <c r="F678" s="25">
        <v>2017</v>
      </c>
      <c r="G678" s="232">
        <v>42745.874305555553</v>
      </c>
      <c r="H678" s="233">
        <v>42745.874305555553</v>
      </c>
      <c r="I678" s="417" t="s">
        <v>7042</v>
      </c>
      <c r="J678" s="412" t="s">
        <v>36</v>
      </c>
      <c r="K678" s="412"/>
      <c r="L678" s="235">
        <f>N678-G678</f>
        <v>0.10416666667151731</v>
      </c>
      <c r="M678" s="236">
        <v>150</v>
      </c>
      <c r="N678" s="232">
        <v>42745.978472222225</v>
      </c>
      <c r="O678" s="233">
        <v>42745.978472222225</v>
      </c>
      <c r="P678" s="237" t="s">
        <v>37</v>
      </c>
      <c r="Q678" s="238" t="s">
        <v>222</v>
      </c>
      <c r="R678" s="238" t="s">
        <v>223</v>
      </c>
      <c r="S678" s="35" t="s">
        <v>40</v>
      </c>
      <c r="T678" s="52" t="s">
        <v>7306</v>
      </c>
      <c r="U678" s="303" t="s">
        <v>40</v>
      </c>
      <c r="V678" s="49" t="s">
        <v>761</v>
      </c>
      <c r="W678" s="44" t="s">
        <v>7307</v>
      </c>
      <c r="X678" s="241">
        <v>0</v>
      </c>
      <c r="Y678" s="241">
        <v>0</v>
      </c>
      <c r="Z678" s="241">
        <v>0</v>
      </c>
      <c r="AA678" s="168"/>
      <c r="AB678" s="168"/>
      <c r="AC678" s="168"/>
      <c r="AD678" s="304">
        <v>5517212</v>
      </c>
      <c r="AE678" s="35" t="s">
        <v>1270</v>
      </c>
      <c r="AF678" s="305" t="s">
        <v>1270</v>
      </c>
      <c r="AG678" s="35" t="s">
        <v>7040</v>
      </c>
      <c r="AH678" s="44" t="s">
        <v>7173</v>
      </c>
    </row>
    <row r="679" spans="1:34" s="41" customFormat="1" ht="15" customHeight="1" x14ac:dyDescent="0.2">
      <c r="A679" s="523">
        <v>115</v>
      </c>
      <c r="B679" s="523">
        <v>115</v>
      </c>
      <c r="C679" s="524" t="s">
        <v>1175</v>
      </c>
      <c r="D679" s="523">
        <v>10141</v>
      </c>
      <c r="E679" s="524" t="s">
        <v>1176</v>
      </c>
      <c r="F679" s="25">
        <v>2019</v>
      </c>
      <c r="G679" s="573">
        <v>43588.359722222223</v>
      </c>
      <c r="H679" s="574">
        <v>43588.359722222223</v>
      </c>
      <c r="I679" s="572" t="s">
        <v>36</v>
      </c>
      <c r="J679" s="572" t="s">
        <v>36</v>
      </c>
      <c r="K679" s="572" t="s">
        <v>36</v>
      </c>
      <c r="L679" s="235">
        <f>N679-G679</f>
        <v>3.8888888884685002E-2</v>
      </c>
      <c r="M679" s="236">
        <v>56</v>
      </c>
      <c r="N679" s="573">
        <v>43588.398611111108</v>
      </c>
      <c r="O679" s="574">
        <v>43588.398611111108</v>
      </c>
      <c r="P679" s="237" t="s">
        <v>37</v>
      </c>
      <c r="Q679" s="162" t="s">
        <v>1285</v>
      </c>
      <c r="R679" s="167" t="s">
        <v>12091</v>
      </c>
      <c r="S679" s="238" t="s">
        <v>45</v>
      </c>
      <c r="T679" s="167" t="s">
        <v>13945</v>
      </c>
      <c r="U679" s="556">
        <v>117164016</v>
      </c>
      <c r="V679" s="240" t="s">
        <v>1390</v>
      </c>
      <c r="W679" s="167" t="s">
        <v>13948</v>
      </c>
      <c r="X679" s="536">
        <v>5691.25</v>
      </c>
      <c r="Y679" s="536">
        <v>5691.25</v>
      </c>
      <c r="Z679" s="255">
        <v>494672</v>
      </c>
      <c r="AA679" s="264">
        <f>Y679/AD679</f>
        <v>1.0256483728661872E-3</v>
      </c>
      <c r="AB679" s="265">
        <f>Z679/AD679</f>
        <v>8.9147293108273684E-2</v>
      </c>
      <c r="AC679" s="255">
        <f>Z679/Y679</f>
        <v>86.91798813968812</v>
      </c>
      <c r="AD679" s="255">
        <v>5548929</v>
      </c>
      <c r="AE679" s="240" t="s">
        <v>1270</v>
      </c>
      <c r="AF679" s="527" t="s">
        <v>13947</v>
      </c>
      <c r="AG679" s="240" t="s">
        <v>7040</v>
      </c>
      <c r="AH679" s="525" t="s">
        <v>7173</v>
      </c>
    </row>
    <row r="680" spans="1:34" s="41" customFormat="1" ht="15" customHeight="1" x14ac:dyDescent="0.2">
      <c r="A680" s="153">
        <v>115</v>
      </c>
      <c r="B680" s="153">
        <v>115</v>
      </c>
      <c r="C680" s="24" t="s">
        <v>359</v>
      </c>
      <c r="D680" s="175">
        <v>10143</v>
      </c>
      <c r="E680" s="24" t="s">
        <v>360</v>
      </c>
      <c r="F680" s="25">
        <v>2015</v>
      </c>
      <c r="G680" s="156">
        <v>42063.259027777778</v>
      </c>
      <c r="H680" s="157">
        <v>42063.259027777778</v>
      </c>
      <c r="I680" s="620" t="s">
        <v>36</v>
      </c>
      <c r="J680" s="626" t="s">
        <v>313</v>
      </c>
      <c r="K680" s="626"/>
      <c r="L680" s="159">
        <f>N680-G680</f>
        <v>0.61458333333575865</v>
      </c>
      <c r="M680" s="160">
        <v>885</v>
      </c>
      <c r="N680" s="156">
        <v>42063.873611111114</v>
      </c>
      <c r="O680" s="157">
        <v>42063.873611111114</v>
      </c>
      <c r="P680" s="161" t="s">
        <v>37</v>
      </c>
      <c r="Q680" s="35" t="s">
        <v>38</v>
      </c>
      <c r="R680" s="35" t="s">
        <v>413</v>
      </c>
      <c r="S680" s="35" t="s">
        <v>54</v>
      </c>
      <c r="T680" s="35" t="s">
        <v>3558</v>
      </c>
      <c r="U680" s="170">
        <v>10941</v>
      </c>
      <c r="V680" s="167" t="s">
        <v>384</v>
      </c>
      <c r="W680" s="35" t="s">
        <v>3559</v>
      </c>
      <c r="X680" s="55">
        <v>4111</v>
      </c>
      <c r="Y680" s="55">
        <v>4111</v>
      </c>
      <c r="Z680" s="55">
        <v>408928</v>
      </c>
      <c r="AA680" s="173">
        <f>Y680/5412924</f>
        <v>7.5947861082106458E-4</v>
      </c>
      <c r="AB680" s="174">
        <f>Z680/5412924</f>
        <v>7.5546599213290266E-2</v>
      </c>
      <c r="AC680" s="55">
        <f>Z680/Y680</f>
        <v>99.47166139625395</v>
      </c>
      <c r="AD680" s="28"/>
      <c r="AE680" s="28"/>
      <c r="AF680" s="28"/>
      <c r="AG680" s="28"/>
      <c r="AH680" s="28"/>
    </row>
    <row r="681" spans="1:34" ht="15" customHeight="1" x14ac:dyDescent="0.2">
      <c r="A681" s="153">
        <v>115</v>
      </c>
      <c r="B681" s="153">
        <v>115</v>
      </c>
      <c r="C681" s="24" t="s">
        <v>359</v>
      </c>
      <c r="D681" s="175">
        <v>10143</v>
      </c>
      <c r="E681" s="24" t="s">
        <v>360</v>
      </c>
      <c r="F681" s="25">
        <v>2015</v>
      </c>
      <c r="G681" s="156">
        <v>42069.380555555559</v>
      </c>
      <c r="H681" s="157">
        <v>42069.380555555559</v>
      </c>
      <c r="I681" s="620" t="s">
        <v>36</v>
      </c>
      <c r="J681" s="620" t="s">
        <v>36</v>
      </c>
      <c r="K681" s="620"/>
      <c r="L681" s="159">
        <f>N681-G681</f>
        <v>3.0555555553291924E-2</v>
      </c>
      <c r="M681" s="160">
        <v>44</v>
      </c>
      <c r="N681" s="156">
        <v>42069.411111111112</v>
      </c>
      <c r="O681" s="157">
        <v>42069.411111111112</v>
      </c>
      <c r="P681" s="161" t="s">
        <v>37</v>
      </c>
      <c r="Q681" s="37" t="s">
        <v>71</v>
      </c>
      <c r="R681" s="35" t="s">
        <v>600</v>
      </c>
      <c r="S681" s="35" t="s">
        <v>579</v>
      </c>
      <c r="T681" s="35" t="s">
        <v>3595</v>
      </c>
      <c r="U681" s="170">
        <v>10957</v>
      </c>
      <c r="V681" s="167" t="s">
        <v>384</v>
      </c>
      <c r="W681" s="35" t="s">
        <v>3596</v>
      </c>
      <c r="X681" s="55">
        <v>0</v>
      </c>
      <c r="Y681" s="55">
        <v>0</v>
      </c>
      <c r="Z681" s="168"/>
      <c r="AA681" s="168"/>
      <c r="AB681" s="168"/>
      <c r="AC681" s="168"/>
    </row>
    <row r="682" spans="1:34" ht="15" customHeight="1" x14ac:dyDescent="0.2">
      <c r="A682" s="257">
        <v>115</v>
      </c>
      <c r="B682" s="257">
        <v>115</v>
      </c>
      <c r="C682" s="258" t="s">
        <v>359</v>
      </c>
      <c r="D682" s="257">
        <v>10143</v>
      </c>
      <c r="E682" s="258" t="s">
        <v>360</v>
      </c>
      <c r="F682" s="25">
        <v>2016</v>
      </c>
      <c r="G682" s="232">
        <v>42482.789583333331</v>
      </c>
      <c r="H682" s="233">
        <v>42482.789583333331</v>
      </c>
      <c r="I682" s="412" t="s">
        <v>36</v>
      </c>
      <c r="J682" s="412" t="s">
        <v>36</v>
      </c>
      <c r="K682" s="412"/>
      <c r="L682" s="235">
        <f>N682-G682</f>
        <v>2.7083333334303461E-2</v>
      </c>
      <c r="M682" s="236">
        <v>39</v>
      </c>
      <c r="N682" s="232">
        <v>42482.816666666666</v>
      </c>
      <c r="O682" s="233">
        <v>42482.816666666666</v>
      </c>
      <c r="P682" s="237" t="s">
        <v>37</v>
      </c>
      <c r="Q682" s="238" t="s">
        <v>52</v>
      </c>
      <c r="R682" s="238" t="s">
        <v>5649</v>
      </c>
      <c r="S682" s="35" t="s">
        <v>80</v>
      </c>
      <c r="T682" s="35" t="s">
        <v>5936</v>
      </c>
      <c r="U682" s="282" t="s">
        <v>40</v>
      </c>
      <c r="V682" s="240" t="s">
        <v>384</v>
      </c>
      <c r="W682" s="35" t="s">
        <v>5937</v>
      </c>
      <c r="X682" s="55">
        <v>0</v>
      </c>
      <c r="Y682" s="55">
        <v>0</v>
      </c>
      <c r="Z682" s="55">
        <v>0</v>
      </c>
      <c r="AA682" s="168"/>
      <c r="AB682" s="168"/>
      <c r="AC682" s="168"/>
    </row>
    <row r="683" spans="1:34" s="41" customFormat="1" ht="15" customHeight="1" x14ac:dyDescent="0.2">
      <c r="A683" s="175">
        <v>115</v>
      </c>
      <c r="B683" s="175">
        <v>115</v>
      </c>
      <c r="C683" s="24" t="s">
        <v>5114</v>
      </c>
      <c r="D683" s="175">
        <v>10145</v>
      </c>
      <c r="E683" s="43" t="s">
        <v>5115</v>
      </c>
      <c r="F683" s="25">
        <v>2015</v>
      </c>
      <c r="G683" s="156">
        <v>42314.268055555556</v>
      </c>
      <c r="H683" s="157">
        <v>42314.268055555556</v>
      </c>
      <c r="I683" s="620" t="s">
        <v>36</v>
      </c>
      <c r="J683" s="620" t="s">
        <v>36</v>
      </c>
      <c r="K683" s="620"/>
      <c r="L683" s="159">
        <f>N683-G683</f>
        <v>6.944444467080757E-4</v>
      </c>
      <c r="M683" s="160">
        <v>1</v>
      </c>
      <c r="N683" s="156">
        <v>42314.268750000003</v>
      </c>
      <c r="O683" s="157">
        <v>42314.268750000003</v>
      </c>
      <c r="P683" s="161" t="s">
        <v>37</v>
      </c>
      <c r="Q683" s="162" t="s">
        <v>48</v>
      </c>
      <c r="R683" s="162" t="s">
        <v>49</v>
      </c>
      <c r="S683" s="35" t="s">
        <v>40</v>
      </c>
      <c r="T683" s="35" t="s">
        <v>5116</v>
      </c>
      <c r="U683" s="282" t="s">
        <v>40</v>
      </c>
      <c r="V683" s="167" t="s">
        <v>1336</v>
      </c>
      <c r="W683" s="35" t="s">
        <v>5117</v>
      </c>
      <c r="X683" s="55">
        <v>0</v>
      </c>
      <c r="Y683" s="168"/>
      <c r="Z683" s="168"/>
      <c r="AA683" s="168"/>
      <c r="AB683" s="168"/>
      <c r="AC683" s="168"/>
      <c r="AD683" s="28"/>
      <c r="AE683" s="28"/>
      <c r="AF683" s="28"/>
      <c r="AG683" s="28"/>
      <c r="AH683" s="28"/>
    </row>
    <row r="684" spans="1:34" ht="15" customHeight="1" x14ac:dyDescent="0.2">
      <c r="A684" s="257">
        <v>115</v>
      </c>
      <c r="B684" s="257">
        <v>115</v>
      </c>
      <c r="C684" s="258" t="s">
        <v>5114</v>
      </c>
      <c r="D684" s="257">
        <v>10145</v>
      </c>
      <c r="E684" s="258" t="s">
        <v>5115</v>
      </c>
      <c r="F684" s="25">
        <v>2016</v>
      </c>
      <c r="G684" s="232">
        <v>42420.570138888892</v>
      </c>
      <c r="H684" s="233">
        <v>42420.570138888892</v>
      </c>
      <c r="I684" s="412" t="s">
        <v>36</v>
      </c>
      <c r="J684" s="412" t="s">
        <v>36</v>
      </c>
      <c r="K684" s="412"/>
      <c r="L684" s="235">
        <f>N684-G684</f>
        <v>6.9444443943211809E-4</v>
      </c>
      <c r="M684" s="236">
        <v>1</v>
      </c>
      <c r="N684" s="232">
        <v>42420.570833333331</v>
      </c>
      <c r="O684" s="233">
        <v>42420.570833333331</v>
      </c>
      <c r="P684" s="237" t="s">
        <v>37</v>
      </c>
      <c r="Q684" s="238" t="s">
        <v>71</v>
      </c>
      <c r="R684" s="238" t="s">
        <v>349</v>
      </c>
      <c r="S684" s="238" t="s">
        <v>579</v>
      </c>
      <c r="T684" s="35" t="s">
        <v>5592</v>
      </c>
      <c r="U684" s="77">
        <v>11945</v>
      </c>
      <c r="V684" s="240" t="s">
        <v>1336</v>
      </c>
      <c r="W684" s="35" t="s">
        <v>5593</v>
      </c>
      <c r="X684" s="55">
        <v>0</v>
      </c>
      <c r="Y684" s="55">
        <v>0</v>
      </c>
      <c r="Z684" s="55">
        <v>0</v>
      </c>
      <c r="AA684" s="168"/>
      <c r="AB684" s="168"/>
      <c r="AC684" s="168"/>
    </row>
    <row r="685" spans="1:34" ht="15" customHeight="1" x14ac:dyDescent="0.2">
      <c r="A685" s="257">
        <v>115</v>
      </c>
      <c r="B685" s="257">
        <v>115</v>
      </c>
      <c r="C685" s="258" t="s">
        <v>704</v>
      </c>
      <c r="D685" s="257">
        <v>10146</v>
      </c>
      <c r="E685" s="258" t="s">
        <v>705</v>
      </c>
      <c r="F685" s="25">
        <v>2016</v>
      </c>
      <c r="G685" s="232">
        <v>42434.692361111112</v>
      </c>
      <c r="H685" s="233">
        <v>42434.692361111112</v>
      </c>
      <c r="I685" s="417" t="s">
        <v>313</v>
      </c>
      <c r="J685" s="412" t="s">
        <v>36</v>
      </c>
      <c r="K685" s="412"/>
      <c r="L685" s="235">
        <f>N685-G685</f>
        <v>6.944444467080757E-4</v>
      </c>
      <c r="M685" s="236">
        <v>1</v>
      </c>
      <c r="N685" s="232">
        <v>42434.693055555559</v>
      </c>
      <c r="O685" s="233">
        <v>42434.693055555559</v>
      </c>
      <c r="P685" s="237" t="s">
        <v>37</v>
      </c>
      <c r="Q685" s="238" t="s">
        <v>52</v>
      </c>
      <c r="R685" s="238" t="s">
        <v>5649</v>
      </c>
      <c r="S685" s="238" t="s">
        <v>80</v>
      </c>
      <c r="T685" s="35" t="s">
        <v>5650</v>
      </c>
      <c r="U685" s="88">
        <v>11995</v>
      </c>
      <c r="V685" s="240" t="s">
        <v>190</v>
      </c>
      <c r="W685" s="35" t="s">
        <v>5651</v>
      </c>
      <c r="X685" s="55">
        <v>0</v>
      </c>
      <c r="Y685" s="55">
        <v>0</v>
      </c>
      <c r="Z685" s="55">
        <v>0</v>
      </c>
      <c r="AA685" s="266"/>
      <c r="AB685" s="266"/>
      <c r="AC685" s="266"/>
    </row>
    <row r="686" spans="1:34" ht="15" customHeight="1" x14ac:dyDescent="0.2">
      <c r="A686" s="257">
        <v>115</v>
      </c>
      <c r="B686" s="257">
        <v>115</v>
      </c>
      <c r="C686" s="258" t="s">
        <v>704</v>
      </c>
      <c r="D686" s="257">
        <v>10146</v>
      </c>
      <c r="E686" s="258" t="s">
        <v>705</v>
      </c>
      <c r="F686" s="25">
        <v>2016</v>
      </c>
      <c r="G686" s="232">
        <v>42434.697916666664</v>
      </c>
      <c r="H686" s="233">
        <v>42434.697916666664</v>
      </c>
      <c r="I686" s="417" t="s">
        <v>313</v>
      </c>
      <c r="J686" s="412" t="s">
        <v>36</v>
      </c>
      <c r="K686" s="412"/>
      <c r="L686" s="235">
        <f>N686-G686</f>
        <v>6.944444467080757E-4</v>
      </c>
      <c r="M686" s="236">
        <v>1</v>
      </c>
      <c r="N686" s="232">
        <v>42434.698611111111</v>
      </c>
      <c r="O686" s="233">
        <v>42434.698611111111</v>
      </c>
      <c r="P686" s="237" t="s">
        <v>37</v>
      </c>
      <c r="Q686" s="238" t="s">
        <v>52</v>
      </c>
      <c r="R686" s="238" t="s">
        <v>5649</v>
      </c>
      <c r="S686" s="238" t="s">
        <v>80</v>
      </c>
      <c r="T686" s="35" t="s">
        <v>5650</v>
      </c>
      <c r="U686" s="88">
        <v>11995</v>
      </c>
      <c r="V686" s="240" t="s">
        <v>190</v>
      </c>
      <c r="W686" s="35" t="s">
        <v>5652</v>
      </c>
      <c r="X686" s="55">
        <v>0</v>
      </c>
      <c r="Y686" s="55">
        <v>0</v>
      </c>
      <c r="Z686" s="55">
        <v>0</v>
      </c>
      <c r="AA686" s="266"/>
      <c r="AB686" s="266"/>
      <c r="AC686" s="266"/>
    </row>
    <row r="687" spans="1:34" ht="15" customHeight="1" x14ac:dyDescent="0.2">
      <c r="A687" s="257">
        <v>115</v>
      </c>
      <c r="B687" s="257">
        <v>115</v>
      </c>
      <c r="C687" s="258" t="s">
        <v>704</v>
      </c>
      <c r="D687" s="257">
        <v>10146</v>
      </c>
      <c r="E687" s="258" t="s">
        <v>705</v>
      </c>
      <c r="F687" s="25">
        <v>2016</v>
      </c>
      <c r="G687" s="232">
        <v>42434.698611111111</v>
      </c>
      <c r="H687" s="233">
        <v>42434.698611111111</v>
      </c>
      <c r="I687" s="417" t="s">
        <v>313</v>
      </c>
      <c r="J687" s="412" t="s">
        <v>36</v>
      </c>
      <c r="K687" s="412"/>
      <c r="L687" s="235">
        <f>N687-G687</f>
        <v>6.944444467080757E-4</v>
      </c>
      <c r="M687" s="236">
        <v>1</v>
      </c>
      <c r="N687" s="232">
        <v>42434.699305555558</v>
      </c>
      <c r="O687" s="233">
        <v>42434.699305555558</v>
      </c>
      <c r="P687" s="237" t="s">
        <v>37</v>
      </c>
      <c r="Q687" s="238" t="s">
        <v>52</v>
      </c>
      <c r="R687" s="238" t="s">
        <v>5649</v>
      </c>
      <c r="S687" s="238" t="s">
        <v>80</v>
      </c>
      <c r="T687" s="35" t="s">
        <v>5650</v>
      </c>
      <c r="U687" s="88">
        <v>11995</v>
      </c>
      <c r="V687" s="240" t="s">
        <v>190</v>
      </c>
      <c r="W687" s="35" t="s">
        <v>5653</v>
      </c>
      <c r="X687" s="55">
        <v>0</v>
      </c>
      <c r="Y687" s="55">
        <v>0</v>
      </c>
      <c r="Z687" s="55">
        <v>0</v>
      </c>
      <c r="AA687" s="266"/>
      <c r="AB687" s="266"/>
      <c r="AC687" s="266"/>
    </row>
    <row r="688" spans="1:34" s="41" customFormat="1" ht="15" customHeight="1" x14ac:dyDescent="0.2">
      <c r="A688" s="257">
        <v>115</v>
      </c>
      <c r="B688" s="257">
        <v>115</v>
      </c>
      <c r="C688" s="258" t="s">
        <v>704</v>
      </c>
      <c r="D688" s="257">
        <v>10146</v>
      </c>
      <c r="E688" s="258" t="s">
        <v>705</v>
      </c>
      <c r="F688" s="25">
        <v>2016</v>
      </c>
      <c r="G688" s="232">
        <v>42434.699305555558</v>
      </c>
      <c r="H688" s="233">
        <v>42434.699305555558</v>
      </c>
      <c r="I688" s="417" t="s">
        <v>313</v>
      </c>
      <c r="J688" s="412" t="s">
        <v>36</v>
      </c>
      <c r="K688" s="412"/>
      <c r="L688" s="235">
        <f>N688-G688</f>
        <v>6.9444443943211809E-4</v>
      </c>
      <c r="M688" s="236">
        <v>1</v>
      </c>
      <c r="N688" s="232">
        <v>42434.7</v>
      </c>
      <c r="O688" s="233">
        <v>42434.7</v>
      </c>
      <c r="P688" s="237" t="s">
        <v>37</v>
      </c>
      <c r="Q688" s="238" t="s">
        <v>52</v>
      </c>
      <c r="R688" s="238" t="s">
        <v>5649</v>
      </c>
      <c r="S688" s="238" t="s">
        <v>80</v>
      </c>
      <c r="T688" s="35" t="s">
        <v>5650</v>
      </c>
      <c r="U688" s="88">
        <v>11995</v>
      </c>
      <c r="V688" s="240" t="s">
        <v>190</v>
      </c>
      <c r="W688" s="35" t="s">
        <v>5654</v>
      </c>
      <c r="X688" s="55">
        <v>0</v>
      </c>
      <c r="Y688" s="55">
        <v>0</v>
      </c>
      <c r="Z688" s="55">
        <v>0</v>
      </c>
      <c r="AA688" s="266"/>
      <c r="AB688" s="266"/>
      <c r="AC688" s="266"/>
      <c r="AD688" s="28"/>
      <c r="AE688" s="28"/>
      <c r="AF688" s="28"/>
      <c r="AG688" s="28"/>
      <c r="AH688" s="28"/>
    </row>
    <row r="689" spans="1:34" s="41" customFormat="1" ht="15" customHeight="1" x14ac:dyDescent="0.2">
      <c r="A689" s="257">
        <v>115</v>
      </c>
      <c r="B689" s="257">
        <v>115</v>
      </c>
      <c r="C689" s="258" t="s">
        <v>704</v>
      </c>
      <c r="D689" s="257">
        <v>10146</v>
      </c>
      <c r="E689" s="258" t="s">
        <v>705</v>
      </c>
      <c r="F689" s="25">
        <v>2016</v>
      </c>
      <c r="G689" s="232">
        <v>42434.7</v>
      </c>
      <c r="H689" s="233">
        <v>42434.7</v>
      </c>
      <c r="I689" s="417" t="s">
        <v>313</v>
      </c>
      <c r="J689" s="412" t="s">
        <v>36</v>
      </c>
      <c r="K689" s="412"/>
      <c r="L689" s="235">
        <f>N689-G689</f>
        <v>0.38194444444525288</v>
      </c>
      <c r="M689" s="236">
        <v>550</v>
      </c>
      <c r="N689" s="232">
        <v>42435.081944444442</v>
      </c>
      <c r="O689" s="233">
        <v>42435.081944444442</v>
      </c>
      <c r="P689" s="237" t="s">
        <v>37</v>
      </c>
      <c r="Q689" s="238" t="s">
        <v>52</v>
      </c>
      <c r="R689" s="238" t="s">
        <v>5649</v>
      </c>
      <c r="S689" s="238" t="s">
        <v>80</v>
      </c>
      <c r="T689" s="35" t="s">
        <v>5655</v>
      </c>
      <c r="U689" s="88">
        <v>11995</v>
      </c>
      <c r="V689" s="240" t="s">
        <v>190</v>
      </c>
      <c r="W689" s="35" t="s">
        <v>5656</v>
      </c>
      <c r="X689" s="55">
        <v>0</v>
      </c>
      <c r="Y689" s="55">
        <v>0</v>
      </c>
      <c r="Z689" s="55">
        <v>0</v>
      </c>
      <c r="AA689" s="266"/>
      <c r="AB689" s="266"/>
      <c r="AC689" s="266"/>
      <c r="AD689" s="28"/>
      <c r="AE689" s="28"/>
      <c r="AF689" s="28"/>
      <c r="AG689" s="28"/>
      <c r="AH689" s="28"/>
    </row>
    <row r="690" spans="1:34" s="41" customFormat="1" ht="15" customHeight="1" x14ac:dyDescent="0.2">
      <c r="A690" s="257">
        <v>115</v>
      </c>
      <c r="B690" s="257">
        <v>115</v>
      </c>
      <c r="C690" s="258" t="s">
        <v>704</v>
      </c>
      <c r="D690" s="257">
        <v>10146</v>
      </c>
      <c r="E690" s="258" t="s">
        <v>705</v>
      </c>
      <c r="F690" s="25">
        <v>2016</v>
      </c>
      <c r="G690" s="284">
        <v>42526.925694444442</v>
      </c>
      <c r="H690" s="234">
        <v>42526.925694444442</v>
      </c>
      <c r="I690" s="412" t="s">
        <v>36</v>
      </c>
      <c r="J690" s="412" t="s">
        <v>36</v>
      </c>
      <c r="K690" s="412"/>
      <c r="L690" s="235">
        <f>N690-G690</f>
        <v>0.28958333333866904</v>
      </c>
      <c r="M690" s="236">
        <v>417</v>
      </c>
      <c r="N690" s="284">
        <v>42527.215277777781</v>
      </c>
      <c r="O690" s="234">
        <v>42527.215277777781</v>
      </c>
      <c r="P690" s="237" t="s">
        <v>37</v>
      </c>
      <c r="Q690" s="238" t="s">
        <v>155</v>
      </c>
      <c r="R690" s="238" t="s">
        <v>858</v>
      </c>
      <c r="S690" s="35" t="s">
        <v>45</v>
      </c>
      <c r="T690" s="35" t="s">
        <v>6174</v>
      </c>
      <c r="U690" s="282" t="s">
        <v>40</v>
      </c>
      <c r="V690" s="285" t="s">
        <v>190</v>
      </c>
      <c r="W690" s="35" t="s">
        <v>6175</v>
      </c>
      <c r="X690" s="177">
        <v>15524</v>
      </c>
      <c r="Y690" s="177">
        <v>15524</v>
      </c>
      <c r="Z690" s="177">
        <v>1618749</v>
      </c>
      <c r="AA690" s="259">
        <v>2.8318808785835633E-3</v>
      </c>
      <c r="AB690" s="260">
        <v>0.29529144165976967</v>
      </c>
      <c r="AC690" s="241">
        <v>104.27396289616078</v>
      </c>
      <c r="AD690" s="28"/>
      <c r="AE690" s="28"/>
      <c r="AF690" s="28"/>
      <c r="AG690" s="28"/>
      <c r="AH690" s="28"/>
    </row>
    <row r="691" spans="1:34" ht="15" customHeight="1" x14ac:dyDescent="0.2">
      <c r="A691" s="257">
        <v>115</v>
      </c>
      <c r="B691" s="257">
        <v>115</v>
      </c>
      <c r="C691" s="258" t="s">
        <v>704</v>
      </c>
      <c r="D691" s="257">
        <v>10146</v>
      </c>
      <c r="E691" s="258" t="s">
        <v>705</v>
      </c>
      <c r="F691" s="25">
        <v>2017</v>
      </c>
      <c r="G691" s="232">
        <v>42742.061805555553</v>
      </c>
      <c r="H691" s="233">
        <v>42742.061805555553</v>
      </c>
      <c r="I691" s="412" t="s">
        <v>36</v>
      </c>
      <c r="J691" s="412" t="s">
        <v>36</v>
      </c>
      <c r="K691" s="412"/>
      <c r="L691" s="235">
        <f>N691-G691</f>
        <v>6.944444467080757E-4</v>
      </c>
      <c r="M691" s="236">
        <v>1</v>
      </c>
      <c r="N691" s="232">
        <v>42742.0625</v>
      </c>
      <c r="O691" s="233">
        <v>42742.0625</v>
      </c>
      <c r="P691" s="237" t="s">
        <v>37</v>
      </c>
      <c r="Q691" s="238" t="s">
        <v>213</v>
      </c>
      <c r="R691" s="238" t="s">
        <v>214</v>
      </c>
      <c r="S691" s="35" t="s">
        <v>40</v>
      </c>
      <c r="T691" s="167" t="s">
        <v>7130</v>
      </c>
      <c r="U691" s="303" t="s">
        <v>40</v>
      </c>
      <c r="V691" s="49" t="s">
        <v>190</v>
      </c>
      <c r="W691" s="44" t="s">
        <v>7131</v>
      </c>
      <c r="X691" s="241">
        <v>0</v>
      </c>
      <c r="Y691" s="241">
        <v>0</v>
      </c>
      <c r="Z691" s="241">
        <v>0</v>
      </c>
      <c r="AA691" s="168"/>
      <c r="AB691" s="168"/>
      <c r="AC691" s="168"/>
      <c r="AD691" s="304">
        <v>5517212</v>
      </c>
      <c r="AE691" s="35" t="s">
        <v>7063</v>
      </c>
      <c r="AF691" s="305" t="s">
        <v>7132</v>
      </c>
      <c r="AG691" s="35" t="s">
        <v>7040</v>
      </c>
      <c r="AH691" s="44" t="s">
        <v>7041</v>
      </c>
    </row>
    <row r="692" spans="1:34" s="41" customFormat="1" ht="15" customHeight="1" x14ac:dyDescent="0.2">
      <c r="A692" s="257">
        <v>115</v>
      </c>
      <c r="B692" s="257">
        <v>115</v>
      </c>
      <c r="C692" s="258" t="s">
        <v>704</v>
      </c>
      <c r="D692" s="257">
        <v>10146</v>
      </c>
      <c r="E692" s="258" t="s">
        <v>705</v>
      </c>
      <c r="F692" s="25">
        <v>2017</v>
      </c>
      <c r="G692" s="232">
        <v>42742.117361111108</v>
      </c>
      <c r="H692" s="233">
        <v>42742.117361111108</v>
      </c>
      <c r="I692" s="412" t="s">
        <v>36</v>
      </c>
      <c r="J692" s="412" t="s">
        <v>36</v>
      </c>
      <c r="K692" s="412"/>
      <c r="L692" s="235">
        <f>N692-G692</f>
        <v>0.48680555555620231</v>
      </c>
      <c r="M692" s="236">
        <v>701</v>
      </c>
      <c r="N692" s="232">
        <v>42742.604166666664</v>
      </c>
      <c r="O692" s="233">
        <v>42742.604166666664</v>
      </c>
      <c r="P692" s="237" t="s">
        <v>37</v>
      </c>
      <c r="Q692" s="238" t="s">
        <v>213</v>
      </c>
      <c r="R692" s="238" t="s">
        <v>214</v>
      </c>
      <c r="S692" s="35" t="s">
        <v>40</v>
      </c>
      <c r="T692" s="167" t="s">
        <v>7133</v>
      </c>
      <c r="U692" s="303" t="s">
        <v>40</v>
      </c>
      <c r="V692" s="49" t="s">
        <v>190</v>
      </c>
      <c r="W692" s="44" t="s">
        <v>7134</v>
      </c>
      <c r="X692" s="241">
        <v>0</v>
      </c>
      <c r="Y692" s="241">
        <v>0</v>
      </c>
      <c r="Z692" s="241">
        <v>0</v>
      </c>
      <c r="AA692" s="168"/>
      <c r="AB692" s="168"/>
      <c r="AC692" s="168"/>
      <c r="AD692" s="304">
        <v>5517212</v>
      </c>
      <c r="AE692" s="35" t="s">
        <v>7063</v>
      </c>
      <c r="AF692" s="305" t="s">
        <v>7132</v>
      </c>
      <c r="AG692" s="35" t="s">
        <v>7040</v>
      </c>
      <c r="AH692" s="44" t="s">
        <v>7041</v>
      </c>
    </row>
    <row r="693" spans="1:34" s="41" customFormat="1" ht="15" customHeight="1" x14ac:dyDescent="0.2">
      <c r="A693" s="257">
        <v>115</v>
      </c>
      <c r="B693" s="257">
        <v>115</v>
      </c>
      <c r="C693" s="258" t="s">
        <v>704</v>
      </c>
      <c r="D693" s="257">
        <v>10146</v>
      </c>
      <c r="E693" s="258" t="s">
        <v>705</v>
      </c>
      <c r="F693" s="25">
        <v>2017</v>
      </c>
      <c r="G693" s="232">
        <v>42742.864583333336</v>
      </c>
      <c r="H693" s="233">
        <v>42742.864583333336</v>
      </c>
      <c r="I693" s="412" t="s">
        <v>36</v>
      </c>
      <c r="J693" s="412" t="s">
        <v>36</v>
      </c>
      <c r="K693" s="412"/>
      <c r="L693" s="235">
        <f>N693-G693</f>
        <v>6.9444443943211809E-4</v>
      </c>
      <c r="M693" s="236">
        <v>1</v>
      </c>
      <c r="N693" s="232">
        <v>42742.865277777775</v>
      </c>
      <c r="O693" s="233">
        <v>42742.865277777775</v>
      </c>
      <c r="P693" s="237" t="s">
        <v>37</v>
      </c>
      <c r="Q693" s="238" t="s">
        <v>213</v>
      </c>
      <c r="R693" s="238" t="s">
        <v>214</v>
      </c>
      <c r="S693" s="35" t="s">
        <v>40</v>
      </c>
      <c r="T693" s="167" t="s">
        <v>7142</v>
      </c>
      <c r="U693" s="303" t="s">
        <v>40</v>
      </c>
      <c r="V693" s="49" t="s">
        <v>190</v>
      </c>
      <c r="W693" s="35" t="s">
        <v>7143</v>
      </c>
      <c r="X693" s="241">
        <v>0</v>
      </c>
      <c r="Y693" s="241">
        <v>0</v>
      </c>
      <c r="Z693" s="241">
        <v>0</v>
      </c>
      <c r="AA693" s="168"/>
      <c r="AB693" s="168"/>
      <c r="AC693" s="168"/>
      <c r="AD693" s="304">
        <v>5517212</v>
      </c>
      <c r="AE693" s="35" t="s">
        <v>7063</v>
      </c>
      <c r="AF693" s="305" t="s">
        <v>7132</v>
      </c>
      <c r="AG693" s="35" t="s">
        <v>7040</v>
      </c>
      <c r="AH693" s="44" t="s">
        <v>7041</v>
      </c>
    </row>
    <row r="694" spans="1:34" ht="15" customHeight="1" x14ac:dyDescent="0.2">
      <c r="A694" s="257">
        <v>115</v>
      </c>
      <c r="B694" s="257">
        <v>115</v>
      </c>
      <c r="C694" s="258" t="s">
        <v>704</v>
      </c>
      <c r="D694" s="257">
        <v>10146</v>
      </c>
      <c r="E694" s="258" t="s">
        <v>705</v>
      </c>
      <c r="F694" s="25">
        <v>2017</v>
      </c>
      <c r="G694" s="232">
        <v>42742.887499999997</v>
      </c>
      <c r="H694" s="233">
        <v>42742.887499999997</v>
      </c>
      <c r="I694" s="412" t="s">
        <v>36</v>
      </c>
      <c r="J694" s="412" t="s">
        <v>36</v>
      </c>
      <c r="K694" s="412"/>
      <c r="L694" s="235">
        <f>N694-G694</f>
        <v>6.944444467080757E-4</v>
      </c>
      <c r="M694" s="236">
        <v>1</v>
      </c>
      <c r="N694" s="232">
        <v>42742.888194444444</v>
      </c>
      <c r="O694" s="233">
        <v>42742.888194444444</v>
      </c>
      <c r="P694" s="237" t="s">
        <v>37</v>
      </c>
      <c r="Q694" s="238" t="s">
        <v>213</v>
      </c>
      <c r="R694" s="238" t="s">
        <v>214</v>
      </c>
      <c r="S694" s="35" t="s">
        <v>40</v>
      </c>
      <c r="T694" s="167" t="s">
        <v>7142</v>
      </c>
      <c r="U694" s="303" t="s">
        <v>40</v>
      </c>
      <c r="V694" s="49" t="s">
        <v>190</v>
      </c>
      <c r="W694" s="35" t="s">
        <v>7144</v>
      </c>
      <c r="X694" s="241">
        <v>0</v>
      </c>
      <c r="Y694" s="241">
        <v>0</v>
      </c>
      <c r="Z694" s="241">
        <v>0</v>
      </c>
      <c r="AA694" s="168"/>
      <c r="AB694" s="168"/>
      <c r="AC694" s="168"/>
      <c r="AD694" s="304">
        <v>5517212</v>
      </c>
      <c r="AE694" s="35" t="s">
        <v>7063</v>
      </c>
      <c r="AF694" s="305" t="s">
        <v>7132</v>
      </c>
      <c r="AG694" s="35" t="s">
        <v>7040</v>
      </c>
      <c r="AH694" s="44" t="s">
        <v>7041</v>
      </c>
    </row>
    <row r="695" spans="1:34" ht="15" customHeight="1" x14ac:dyDescent="0.2">
      <c r="A695" s="257">
        <v>115</v>
      </c>
      <c r="B695" s="257">
        <v>115</v>
      </c>
      <c r="C695" s="258" t="s">
        <v>704</v>
      </c>
      <c r="D695" s="257">
        <v>10146</v>
      </c>
      <c r="E695" s="258" t="s">
        <v>705</v>
      </c>
      <c r="F695" s="25">
        <v>2017</v>
      </c>
      <c r="G695" s="232">
        <v>42742.918055555558</v>
      </c>
      <c r="H695" s="233">
        <v>42742.918055555558</v>
      </c>
      <c r="I695" s="412" t="s">
        <v>36</v>
      </c>
      <c r="J695" s="412" t="s">
        <v>36</v>
      </c>
      <c r="K695" s="412"/>
      <c r="L695" s="235">
        <f>N695-G695</f>
        <v>6.9444443943211809E-4</v>
      </c>
      <c r="M695" s="236">
        <v>1</v>
      </c>
      <c r="N695" s="232">
        <v>42742.918749999997</v>
      </c>
      <c r="O695" s="233">
        <v>42742.918749999997</v>
      </c>
      <c r="P695" s="237" t="s">
        <v>37</v>
      </c>
      <c r="Q695" s="238" t="s">
        <v>213</v>
      </c>
      <c r="R695" s="238" t="s">
        <v>214</v>
      </c>
      <c r="S695" s="35" t="s">
        <v>40</v>
      </c>
      <c r="T695" s="167" t="s">
        <v>7142</v>
      </c>
      <c r="U695" s="303" t="s">
        <v>40</v>
      </c>
      <c r="V695" s="49" t="s">
        <v>190</v>
      </c>
      <c r="W695" s="35" t="s">
        <v>7145</v>
      </c>
      <c r="X695" s="241">
        <v>0</v>
      </c>
      <c r="Y695" s="241">
        <v>0</v>
      </c>
      <c r="Z695" s="241">
        <v>0</v>
      </c>
      <c r="AA695" s="168"/>
      <c r="AB695" s="168"/>
      <c r="AC695" s="168"/>
      <c r="AD695" s="304">
        <v>5517212</v>
      </c>
      <c r="AE695" s="35" t="s">
        <v>7063</v>
      </c>
      <c r="AF695" s="305" t="s">
        <v>7132</v>
      </c>
      <c r="AG695" s="35" t="s">
        <v>7040</v>
      </c>
      <c r="AH695" s="44" t="s">
        <v>7041</v>
      </c>
    </row>
    <row r="696" spans="1:34" ht="15" customHeight="1" x14ac:dyDescent="0.2">
      <c r="A696" s="257">
        <v>115</v>
      </c>
      <c r="B696" s="257">
        <v>115</v>
      </c>
      <c r="C696" s="258" t="s">
        <v>704</v>
      </c>
      <c r="D696" s="257">
        <v>10146</v>
      </c>
      <c r="E696" s="258" t="s">
        <v>705</v>
      </c>
      <c r="F696" s="25">
        <v>2017</v>
      </c>
      <c r="G696" s="232">
        <v>42742.945833333331</v>
      </c>
      <c r="H696" s="233">
        <v>42742.945833333331</v>
      </c>
      <c r="I696" s="412" t="s">
        <v>36</v>
      </c>
      <c r="J696" s="412" t="s">
        <v>36</v>
      </c>
      <c r="K696" s="412"/>
      <c r="L696" s="235">
        <f>N696-G696</f>
        <v>0.89166666667006211</v>
      </c>
      <c r="M696" s="236">
        <v>1284</v>
      </c>
      <c r="N696" s="232">
        <v>42743.837500000001</v>
      </c>
      <c r="O696" s="233">
        <v>42743.837500000001</v>
      </c>
      <c r="P696" s="237" t="s">
        <v>37</v>
      </c>
      <c r="Q696" s="238" t="s">
        <v>213</v>
      </c>
      <c r="R696" s="238" t="s">
        <v>214</v>
      </c>
      <c r="S696" s="35" t="s">
        <v>101</v>
      </c>
      <c r="T696" s="167" t="s">
        <v>7146</v>
      </c>
      <c r="U696" s="303" t="s">
        <v>40</v>
      </c>
      <c r="V696" s="49" t="s">
        <v>190</v>
      </c>
      <c r="W696" s="35" t="s">
        <v>7147</v>
      </c>
      <c r="X696" s="241">
        <v>0</v>
      </c>
      <c r="Y696" s="241">
        <v>0</v>
      </c>
      <c r="Z696" s="241">
        <v>0</v>
      </c>
      <c r="AA696" s="168"/>
      <c r="AB696" s="168"/>
      <c r="AC696" s="168"/>
      <c r="AD696" s="304">
        <v>5517212</v>
      </c>
      <c r="AE696" s="35" t="s">
        <v>7063</v>
      </c>
      <c r="AF696" s="305" t="s">
        <v>7132</v>
      </c>
      <c r="AG696" s="35" t="s">
        <v>7040</v>
      </c>
      <c r="AH696" s="44" t="s">
        <v>7041</v>
      </c>
    </row>
    <row r="697" spans="1:34" ht="15" customHeight="1" x14ac:dyDescent="0.2">
      <c r="A697" s="58">
        <v>115</v>
      </c>
      <c r="B697" s="58">
        <v>115</v>
      </c>
      <c r="C697" s="76" t="s">
        <v>979</v>
      </c>
      <c r="D697" s="23">
        <v>10147</v>
      </c>
      <c r="E697" s="60" t="s">
        <v>980</v>
      </c>
      <c r="F697" s="25">
        <v>2014</v>
      </c>
      <c r="G697" s="61">
        <v>41712.34652777778</v>
      </c>
      <c r="H697" s="62">
        <v>41712.34652777778</v>
      </c>
      <c r="I697" s="625" t="s">
        <v>36</v>
      </c>
      <c r="J697" s="625" t="s">
        <v>36</v>
      </c>
      <c r="K697" s="625"/>
      <c r="L697" s="64">
        <f>N697-G697</f>
        <v>6.9444443943211809E-4</v>
      </c>
      <c r="M697" s="65">
        <v>1</v>
      </c>
      <c r="N697" s="61">
        <v>41712.347222222219</v>
      </c>
      <c r="O697" s="62">
        <v>41712.347222222219</v>
      </c>
      <c r="P697" s="66" t="s">
        <v>37</v>
      </c>
      <c r="Q697" s="69" t="s">
        <v>38</v>
      </c>
      <c r="R697" s="69" t="s">
        <v>413</v>
      </c>
      <c r="S697" s="87" t="s">
        <v>54</v>
      </c>
      <c r="T697" s="69" t="s">
        <v>1982</v>
      </c>
      <c r="U697" s="303" t="s">
        <v>40</v>
      </c>
      <c r="V697" s="78" t="s">
        <v>190</v>
      </c>
      <c r="W697" s="69" t="s">
        <v>1983</v>
      </c>
      <c r="X697" s="32">
        <v>9628</v>
      </c>
      <c r="Y697" s="32">
        <v>0</v>
      </c>
      <c r="Z697" s="83"/>
      <c r="AA697" s="84"/>
      <c r="AB697" s="85"/>
      <c r="AC697" s="83"/>
    </row>
    <row r="698" spans="1:34" ht="15" customHeight="1" x14ac:dyDescent="0.2">
      <c r="A698" s="257">
        <v>115</v>
      </c>
      <c r="B698" s="257">
        <v>115</v>
      </c>
      <c r="C698" s="258" t="s">
        <v>979</v>
      </c>
      <c r="D698" s="257">
        <v>10147</v>
      </c>
      <c r="E698" s="258" t="s">
        <v>980</v>
      </c>
      <c r="F698" s="25">
        <v>2016</v>
      </c>
      <c r="G698" s="232">
        <v>42445.830555555556</v>
      </c>
      <c r="H698" s="233">
        <v>42445.830555555556</v>
      </c>
      <c r="I698" s="412" t="s">
        <v>36</v>
      </c>
      <c r="J698" s="412" t="s">
        <v>36</v>
      </c>
      <c r="K698" s="412"/>
      <c r="L698" s="235">
        <f>N698-G698</f>
        <v>6.944444467080757E-4</v>
      </c>
      <c r="M698" s="236">
        <v>1</v>
      </c>
      <c r="N698" s="232">
        <v>42445.831250000003</v>
      </c>
      <c r="O698" s="233">
        <v>42445.831250000003</v>
      </c>
      <c r="P698" s="237" t="s">
        <v>37</v>
      </c>
      <c r="Q698" s="238" t="s">
        <v>48</v>
      </c>
      <c r="R698" s="238" t="s">
        <v>49</v>
      </c>
      <c r="S698" s="35" t="s">
        <v>40</v>
      </c>
      <c r="T698" s="35" t="s">
        <v>5770</v>
      </c>
      <c r="U698" s="254" t="s">
        <v>40</v>
      </c>
      <c r="V698" s="240" t="s">
        <v>190</v>
      </c>
      <c r="W698" s="35" t="s">
        <v>5771</v>
      </c>
      <c r="X698" s="55">
        <v>9190</v>
      </c>
      <c r="Y698" s="55">
        <v>0</v>
      </c>
      <c r="Z698" s="55">
        <v>0</v>
      </c>
      <c r="AA698" s="35"/>
      <c r="AB698" s="35"/>
      <c r="AC698" s="35"/>
    </row>
    <row r="699" spans="1:34" ht="15" customHeight="1" x14ac:dyDescent="0.2">
      <c r="A699" s="257">
        <v>115</v>
      </c>
      <c r="B699" s="257">
        <v>115</v>
      </c>
      <c r="C699" s="258" t="s">
        <v>979</v>
      </c>
      <c r="D699" s="257">
        <v>10147</v>
      </c>
      <c r="E699" s="258" t="s">
        <v>980</v>
      </c>
      <c r="F699" s="25">
        <v>2016</v>
      </c>
      <c r="G699" s="284">
        <v>42714.689583333333</v>
      </c>
      <c r="H699" s="234">
        <v>42714.689583333333</v>
      </c>
      <c r="I699" s="412" t="s">
        <v>36</v>
      </c>
      <c r="J699" s="412" t="s">
        <v>36</v>
      </c>
      <c r="K699" s="412"/>
      <c r="L699" s="235">
        <f>N699-G699</f>
        <v>6.944444467080757E-4</v>
      </c>
      <c r="M699" s="236">
        <v>1</v>
      </c>
      <c r="N699" s="284">
        <v>42714.69027777778</v>
      </c>
      <c r="O699" s="234">
        <v>42714.69027777778</v>
      </c>
      <c r="P699" s="237" t="s">
        <v>37</v>
      </c>
      <c r="Q699" s="35" t="s">
        <v>48</v>
      </c>
      <c r="R699" s="35" t="s">
        <v>49</v>
      </c>
      <c r="S699" s="35" t="s">
        <v>40</v>
      </c>
      <c r="T699" s="35" t="s">
        <v>6968</v>
      </c>
      <c r="U699" s="282" t="s">
        <v>40</v>
      </c>
      <c r="V699" s="240" t="s">
        <v>190</v>
      </c>
      <c r="W699" s="35" t="s">
        <v>6969</v>
      </c>
      <c r="X699" s="177">
        <v>8790</v>
      </c>
      <c r="Y699" s="55">
        <v>0</v>
      </c>
      <c r="Z699" s="55">
        <v>0</v>
      </c>
      <c r="AA699" s="168"/>
      <c r="AB699" s="168"/>
      <c r="AC699" s="168"/>
    </row>
    <row r="700" spans="1:34" ht="15" customHeight="1" x14ac:dyDescent="0.2">
      <c r="A700" s="257">
        <v>115</v>
      </c>
      <c r="B700" s="257">
        <v>115</v>
      </c>
      <c r="C700" s="258" t="s">
        <v>979</v>
      </c>
      <c r="D700" s="257">
        <v>10147</v>
      </c>
      <c r="E700" s="258" t="s">
        <v>980</v>
      </c>
      <c r="F700" s="25">
        <v>2018</v>
      </c>
      <c r="G700" s="284">
        <v>43257.436111111114</v>
      </c>
      <c r="H700" s="233">
        <v>43257.436111111114</v>
      </c>
      <c r="I700" s="412" t="s">
        <v>36</v>
      </c>
      <c r="J700" s="412" t="s">
        <v>36</v>
      </c>
      <c r="K700" s="412" t="s">
        <v>36</v>
      </c>
      <c r="L700" s="235">
        <f>N700-G700</f>
        <v>6.9444443943211809E-4</v>
      </c>
      <c r="M700" s="236">
        <v>1</v>
      </c>
      <c r="N700" s="284">
        <v>43257.436805555553</v>
      </c>
      <c r="O700" s="233">
        <v>43257.436805555553</v>
      </c>
      <c r="P700" s="237" t="s">
        <v>37</v>
      </c>
      <c r="Q700" s="359" t="s">
        <v>62</v>
      </c>
      <c r="R700" s="35" t="s">
        <v>11258</v>
      </c>
      <c r="S700" s="277" t="s">
        <v>717</v>
      </c>
      <c r="T700" s="167" t="s">
        <v>11259</v>
      </c>
      <c r="U700" s="282" t="s">
        <v>40</v>
      </c>
      <c r="V700" s="240" t="s">
        <v>190</v>
      </c>
      <c r="W700" s="167" t="s">
        <v>11260</v>
      </c>
      <c r="X700" s="255">
        <v>9133</v>
      </c>
      <c r="Y700" s="241">
        <v>0</v>
      </c>
      <c r="Z700" s="241">
        <v>0</v>
      </c>
      <c r="AA700" s="266"/>
      <c r="AB700" s="266"/>
      <c r="AC700" s="266"/>
      <c r="AD700" s="241">
        <v>5517212</v>
      </c>
      <c r="AE700" s="461" t="s">
        <v>7060</v>
      </c>
      <c r="AF700" s="462" t="s">
        <v>8072</v>
      </c>
      <c r="AG700" s="277" t="s">
        <v>7040</v>
      </c>
      <c r="AH700" s="277" t="s">
        <v>7041</v>
      </c>
    </row>
    <row r="701" spans="1:34" ht="15" customHeight="1" x14ac:dyDescent="0.2">
      <c r="A701" s="257">
        <v>115</v>
      </c>
      <c r="B701" s="257">
        <v>115</v>
      </c>
      <c r="C701" s="258" t="s">
        <v>979</v>
      </c>
      <c r="D701" s="257">
        <v>10147</v>
      </c>
      <c r="E701" s="258" t="s">
        <v>980</v>
      </c>
      <c r="F701" s="25">
        <v>2018</v>
      </c>
      <c r="G701" s="284">
        <v>43263.657638888886</v>
      </c>
      <c r="H701" s="233">
        <v>43263.657638888886</v>
      </c>
      <c r="I701" s="412" t="s">
        <v>36</v>
      </c>
      <c r="J701" s="412" t="s">
        <v>36</v>
      </c>
      <c r="K701" s="412" t="s">
        <v>36</v>
      </c>
      <c r="L701" s="235">
        <f>N701-G701</f>
        <v>0.79791666667006211</v>
      </c>
      <c r="M701" s="236">
        <v>1149</v>
      </c>
      <c r="N701" s="284">
        <v>43264.455555555556</v>
      </c>
      <c r="O701" s="233">
        <v>43264.455555555556</v>
      </c>
      <c r="P701" s="237" t="s">
        <v>37</v>
      </c>
      <c r="Q701" s="359" t="s">
        <v>1285</v>
      </c>
      <c r="R701" s="35" t="s">
        <v>10192</v>
      </c>
      <c r="S701" s="277" t="s">
        <v>68</v>
      </c>
      <c r="T701" s="167" t="s">
        <v>11302</v>
      </c>
      <c r="U701" s="282" t="s">
        <v>40</v>
      </c>
      <c r="V701" s="240" t="s">
        <v>190</v>
      </c>
      <c r="W701" s="167" t="s">
        <v>11303</v>
      </c>
      <c r="X701" s="255">
        <v>0</v>
      </c>
      <c r="Y701" s="241">
        <v>0</v>
      </c>
      <c r="Z701" s="241">
        <v>0</v>
      </c>
      <c r="AA701" s="266"/>
      <c r="AB701" s="266"/>
      <c r="AC701" s="266"/>
      <c r="AD701" s="241">
        <v>5517212</v>
      </c>
      <c r="AE701" s="461" t="s">
        <v>1270</v>
      </c>
      <c r="AF701" s="462" t="s">
        <v>1270</v>
      </c>
      <c r="AG701" s="277" t="s">
        <v>7066</v>
      </c>
      <c r="AH701" s="277" t="s">
        <v>7067</v>
      </c>
    </row>
    <row r="702" spans="1:34" ht="15" customHeight="1" x14ac:dyDescent="0.2">
      <c r="A702" s="257">
        <v>115</v>
      </c>
      <c r="B702" s="257">
        <v>115</v>
      </c>
      <c r="C702" s="258" t="s">
        <v>979</v>
      </c>
      <c r="D702" s="257">
        <v>10147</v>
      </c>
      <c r="E702" s="258" t="s">
        <v>980</v>
      </c>
      <c r="F702" s="25">
        <v>2018</v>
      </c>
      <c r="G702" s="284">
        <v>43306.463194444441</v>
      </c>
      <c r="H702" s="234">
        <v>43306.463194444441</v>
      </c>
      <c r="I702" s="412" t="s">
        <v>36</v>
      </c>
      <c r="J702" s="412" t="s">
        <v>36</v>
      </c>
      <c r="K702" s="412" t="s">
        <v>36</v>
      </c>
      <c r="L702" s="235">
        <f>N702-G702</f>
        <v>6.944444467080757E-4</v>
      </c>
      <c r="M702" s="236">
        <v>1</v>
      </c>
      <c r="N702" s="284">
        <v>43306.463888888888</v>
      </c>
      <c r="O702" s="234">
        <v>43306.463888888888</v>
      </c>
      <c r="P702" s="237" t="s">
        <v>37</v>
      </c>
      <c r="Q702" s="359" t="s">
        <v>48</v>
      </c>
      <c r="R702" s="35" t="s">
        <v>10200</v>
      </c>
      <c r="S702" s="277" t="s">
        <v>40</v>
      </c>
      <c r="T702" s="167" t="s">
        <v>11616</v>
      </c>
      <c r="U702" s="282" t="s">
        <v>40</v>
      </c>
      <c r="V702" s="240" t="s">
        <v>190</v>
      </c>
      <c r="W702" s="167" t="s">
        <v>11617</v>
      </c>
      <c r="X702" s="255">
        <v>9226</v>
      </c>
      <c r="Y702" s="241">
        <v>0</v>
      </c>
      <c r="Z702" s="241">
        <v>0</v>
      </c>
      <c r="AA702" s="266"/>
      <c r="AB702" s="266"/>
      <c r="AC702" s="266"/>
      <c r="AD702" s="241">
        <v>5517212</v>
      </c>
      <c r="AE702" s="467" t="s">
        <v>7060</v>
      </c>
      <c r="AF702" s="468" t="s">
        <v>11618</v>
      </c>
      <c r="AG702" s="277" t="s">
        <v>7040</v>
      </c>
      <c r="AH702" s="277" t="s">
        <v>7041</v>
      </c>
    </row>
    <row r="703" spans="1:34" ht="15" customHeight="1" x14ac:dyDescent="0.2">
      <c r="A703" s="257">
        <v>115</v>
      </c>
      <c r="B703" s="257">
        <v>115</v>
      </c>
      <c r="C703" s="258" t="s">
        <v>648</v>
      </c>
      <c r="D703" s="257">
        <v>10148</v>
      </c>
      <c r="E703" s="258" t="s">
        <v>649</v>
      </c>
      <c r="F703" s="25">
        <v>2017</v>
      </c>
      <c r="G703" s="232">
        <v>42745.79791666667</v>
      </c>
      <c r="H703" s="233">
        <v>42745.79791666667</v>
      </c>
      <c r="I703" s="417" t="s">
        <v>7042</v>
      </c>
      <c r="J703" s="412" t="s">
        <v>36</v>
      </c>
      <c r="K703" s="412"/>
      <c r="L703" s="235">
        <f>N703-G703</f>
        <v>6.9444443943211809E-4</v>
      </c>
      <c r="M703" s="236">
        <v>1</v>
      </c>
      <c r="N703" s="232">
        <v>42745.798611111109</v>
      </c>
      <c r="O703" s="233">
        <v>42745.798611111109</v>
      </c>
      <c r="P703" s="237" t="s">
        <v>37</v>
      </c>
      <c r="Q703" s="238" t="s">
        <v>213</v>
      </c>
      <c r="R703" s="238" t="s">
        <v>320</v>
      </c>
      <c r="S703" s="35" t="s">
        <v>40</v>
      </c>
      <c r="T703" s="52" t="s">
        <v>7297</v>
      </c>
      <c r="U703" s="303" t="s">
        <v>40</v>
      </c>
      <c r="V703" s="49" t="s">
        <v>190</v>
      </c>
      <c r="W703" s="44" t="s">
        <v>7298</v>
      </c>
      <c r="X703" s="241">
        <v>0</v>
      </c>
      <c r="Y703" s="241">
        <v>0</v>
      </c>
      <c r="Z703" s="241">
        <v>0</v>
      </c>
      <c r="AA703" s="168"/>
      <c r="AB703" s="168"/>
      <c r="AC703" s="168"/>
      <c r="AD703" s="304">
        <v>5517212</v>
      </c>
      <c r="AE703" s="35" t="s">
        <v>7060</v>
      </c>
      <c r="AF703" s="305" t="s">
        <v>7299</v>
      </c>
      <c r="AG703" s="35" t="s">
        <v>7040</v>
      </c>
      <c r="AH703" s="44" t="s">
        <v>7041</v>
      </c>
    </row>
    <row r="704" spans="1:34" ht="15" customHeight="1" x14ac:dyDescent="0.2">
      <c r="A704" s="257">
        <v>115</v>
      </c>
      <c r="B704" s="257">
        <v>115</v>
      </c>
      <c r="C704" s="258" t="s">
        <v>648</v>
      </c>
      <c r="D704" s="257">
        <v>10148</v>
      </c>
      <c r="E704" s="258" t="s">
        <v>649</v>
      </c>
      <c r="F704" s="25">
        <v>2018</v>
      </c>
      <c r="G704" s="284">
        <v>43423.384027777778</v>
      </c>
      <c r="H704" s="234">
        <v>43423.384027777778</v>
      </c>
      <c r="I704" s="412" t="s">
        <v>36</v>
      </c>
      <c r="J704" s="412" t="s">
        <v>36</v>
      </c>
      <c r="K704" s="412" t="s">
        <v>36</v>
      </c>
      <c r="L704" s="235">
        <f>N704-G704</f>
        <v>6.944444467080757E-4</v>
      </c>
      <c r="M704" s="236">
        <v>1</v>
      </c>
      <c r="N704" s="284">
        <v>43423.384722222225</v>
      </c>
      <c r="O704" s="234">
        <v>43423.384722222225</v>
      </c>
      <c r="P704" s="237" t="s">
        <v>37</v>
      </c>
      <c r="Q704" s="162" t="s">
        <v>62</v>
      </c>
      <c r="R704" s="167" t="s">
        <v>11258</v>
      </c>
      <c r="S704" s="163" t="s">
        <v>101</v>
      </c>
      <c r="T704" s="167" t="s">
        <v>12351</v>
      </c>
      <c r="U704" s="416" t="s">
        <v>40</v>
      </c>
      <c r="V704" s="240" t="s">
        <v>190</v>
      </c>
      <c r="W704" s="167" t="s">
        <v>12352</v>
      </c>
      <c r="X704" s="255">
        <v>0</v>
      </c>
      <c r="Y704" s="241">
        <v>0</v>
      </c>
      <c r="Z704" s="241">
        <v>0</v>
      </c>
      <c r="AA704" s="266"/>
      <c r="AB704" s="266"/>
      <c r="AC704" s="266"/>
      <c r="AD704" s="241">
        <v>5517212</v>
      </c>
      <c r="AE704" s="461" t="s">
        <v>7102</v>
      </c>
      <c r="AF704" s="468" t="s">
        <v>12353</v>
      </c>
      <c r="AG704" s="163" t="s">
        <v>7040</v>
      </c>
      <c r="AH704" s="277" t="s">
        <v>7041</v>
      </c>
    </row>
    <row r="705" spans="1:34" ht="15" customHeight="1" x14ac:dyDescent="0.2">
      <c r="A705" s="153">
        <v>115</v>
      </c>
      <c r="B705" s="153">
        <v>115</v>
      </c>
      <c r="C705" s="24" t="s">
        <v>3313</v>
      </c>
      <c r="D705" s="165">
        <v>10151</v>
      </c>
      <c r="E705" s="24" t="s">
        <v>3314</v>
      </c>
      <c r="F705" s="25">
        <v>2015</v>
      </c>
      <c r="G705" s="156">
        <v>42010.387499999997</v>
      </c>
      <c r="H705" s="157">
        <v>42010.387499999997</v>
      </c>
      <c r="I705" s="620" t="s">
        <v>36</v>
      </c>
      <c r="J705" s="620" t="s">
        <v>36</v>
      </c>
      <c r="K705" s="620"/>
      <c r="L705" s="159">
        <f>N705-G705</f>
        <v>0.586111111115315</v>
      </c>
      <c r="M705" s="160">
        <v>844</v>
      </c>
      <c r="N705" s="156">
        <v>42010.973611111112</v>
      </c>
      <c r="O705" s="157">
        <v>42010.973611111112</v>
      </c>
      <c r="P705" s="161" t="s">
        <v>37</v>
      </c>
      <c r="Q705" s="162" t="s">
        <v>1285</v>
      </c>
      <c r="R705" s="162" t="s">
        <v>79</v>
      </c>
      <c r="S705" s="162" t="s">
        <v>80</v>
      </c>
      <c r="T705" s="35" t="s">
        <v>3315</v>
      </c>
      <c r="U705" s="416" t="s">
        <v>40</v>
      </c>
      <c r="V705" s="167" t="s">
        <v>190</v>
      </c>
      <c r="W705" s="35" t="s">
        <v>3312</v>
      </c>
      <c r="X705" s="55">
        <v>0</v>
      </c>
      <c r="Y705" s="55">
        <v>0</v>
      </c>
      <c r="Z705" s="168"/>
      <c r="AA705" s="168"/>
      <c r="AB705" s="168"/>
      <c r="AC705" s="168"/>
    </row>
    <row r="706" spans="1:34" ht="15" customHeight="1" x14ac:dyDescent="0.2">
      <c r="A706" s="257">
        <v>115</v>
      </c>
      <c r="B706" s="257">
        <v>115</v>
      </c>
      <c r="C706" s="258" t="s">
        <v>3313</v>
      </c>
      <c r="D706" s="257">
        <v>10151</v>
      </c>
      <c r="E706" s="258" t="s">
        <v>3314</v>
      </c>
      <c r="F706" s="25">
        <v>2018</v>
      </c>
      <c r="G706" s="232">
        <v>43181.570833333331</v>
      </c>
      <c r="H706" s="233">
        <v>43181.570833333331</v>
      </c>
      <c r="I706" s="412" t="s">
        <v>36</v>
      </c>
      <c r="J706" s="412" t="s">
        <v>36</v>
      </c>
      <c r="K706" s="412" t="s">
        <v>36</v>
      </c>
      <c r="L706" s="235">
        <f>N706-G706</f>
        <v>0.82638888889050577</v>
      </c>
      <c r="M706" s="236">
        <v>1190</v>
      </c>
      <c r="N706" s="232">
        <v>43182.397222222222</v>
      </c>
      <c r="O706" s="233">
        <v>43182.397222222222</v>
      </c>
      <c r="P706" s="237" t="s">
        <v>37</v>
      </c>
      <c r="Q706" s="359" t="s">
        <v>1285</v>
      </c>
      <c r="R706" s="35" t="s">
        <v>10436</v>
      </c>
      <c r="S706" s="277" t="s">
        <v>101</v>
      </c>
      <c r="T706" s="167" t="s">
        <v>10772</v>
      </c>
      <c r="U706" s="416" t="s">
        <v>40</v>
      </c>
      <c r="V706" s="240" t="s">
        <v>190</v>
      </c>
      <c r="W706" s="167" t="s">
        <v>10773</v>
      </c>
      <c r="X706" s="255">
        <v>0</v>
      </c>
      <c r="Y706" s="241">
        <v>0</v>
      </c>
      <c r="Z706" s="241">
        <v>0</v>
      </c>
      <c r="AA706" s="266"/>
      <c r="AB706" s="266"/>
      <c r="AC706" s="266"/>
      <c r="AD706" s="241">
        <v>5517212</v>
      </c>
      <c r="AE706" s="461" t="s">
        <v>1270</v>
      </c>
      <c r="AF706" s="462" t="s">
        <v>1270</v>
      </c>
      <c r="AG706" s="277" t="s">
        <v>7066</v>
      </c>
      <c r="AH706" s="277" t="s">
        <v>7067</v>
      </c>
    </row>
    <row r="707" spans="1:34" ht="15" customHeight="1" x14ac:dyDescent="0.2">
      <c r="A707" s="58">
        <v>115</v>
      </c>
      <c r="B707" s="58">
        <v>115</v>
      </c>
      <c r="C707" s="76" t="s">
        <v>1897</v>
      </c>
      <c r="D707" s="23">
        <v>10152</v>
      </c>
      <c r="E707" s="60" t="s">
        <v>1898</v>
      </c>
      <c r="F707" s="25">
        <v>2014</v>
      </c>
      <c r="G707" s="61">
        <v>41700.619444444441</v>
      </c>
      <c r="H707" s="62">
        <v>41700.619444444441</v>
      </c>
      <c r="I707" s="625" t="s">
        <v>36</v>
      </c>
      <c r="J707" s="625" t="s">
        <v>36</v>
      </c>
      <c r="K707" s="625"/>
      <c r="L707" s="64">
        <f>N707-G707</f>
        <v>8.4722222229174804E-2</v>
      </c>
      <c r="M707" s="65">
        <v>122</v>
      </c>
      <c r="N707" s="61">
        <v>41700.70416666667</v>
      </c>
      <c r="O707" s="62">
        <v>41700.70416666667</v>
      </c>
      <c r="P707" s="66" t="s">
        <v>37</v>
      </c>
      <c r="Q707" s="67" t="s">
        <v>155</v>
      </c>
      <c r="R707" s="67" t="s">
        <v>155</v>
      </c>
      <c r="S707" s="68" t="s">
        <v>106</v>
      </c>
      <c r="T707" s="69" t="s">
        <v>1899</v>
      </c>
      <c r="U707" s="416" t="s">
        <v>40</v>
      </c>
      <c r="V707" s="78" t="s">
        <v>190</v>
      </c>
      <c r="W707" s="69" t="s">
        <v>1900</v>
      </c>
      <c r="X707" s="32">
        <v>0</v>
      </c>
      <c r="Y707" s="32">
        <v>0</v>
      </c>
      <c r="Z707" s="83"/>
      <c r="AA707" s="84"/>
      <c r="AB707" s="85"/>
      <c r="AC707" s="83"/>
    </row>
    <row r="708" spans="1:34" ht="15" customHeight="1" x14ac:dyDescent="0.2">
      <c r="A708" s="175">
        <v>115</v>
      </c>
      <c r="B708" s="175">
        <v>115</v>
      </c>
      <c r="C708" s="24" t="s">
        <v>1897</v>
      </c>
      <c r="D708" s="175">
        <v>10152</v>
      </c>
      <c r="E708" s="24" t="s">
        <v>1898</v>
      </c>
      <c r="F708" s="25">
        <v>2015</v>
      </c>
      <c r="G708" s="156">
        <v>42179.375694444447</v>
      </c>
      <c r="H708" s="157">
        <v>42179.375694444447</v>
      </c>
      <c r="I708" s="620" t="s">
        <v>36</v>
      </c>
      <c r="J708" s="620" t="s">
        <v>36</v>
      </c>
      <c r="K708" s="620"/>
      <c r="L708" s="159">
        <f>N708-G708</f>
        <v>6.25E-2</v>
      </c>
      <c r="M708" s="160">
        <v>90</v>
      </c>
      <c r="N708" s="156">
        <v>42179.438194444447</v>
      </c>
      <c r="O708" s="157">
        <v>42179.438194444447</v>
      </c>
      <c r="P708" s="161" t="s">
        <v>37</v>
      </c>
      <c r="Q708" s="35" t="s">
        <v>155</v>
      </c>
      <c r="R708" s="35" t="s">
        <v>155</v>
      </c>
      <c r="S708" s="35" t="s">
        <v>106</v>
      </c>
      <c r="T708" s="35" t="s">
        <v>4192</v>
      </c>
      <c r="U708" s="416" t="s">
        <v>40</v>
      </c>
      <c r="V708" s="167" t="s">
        <v>190</v>
      </c>
      <c r="W708" s="35" t="s">
        <v>4193</v>
      </c>
      <c r="X708" s="55">
        <v>0</v>
      </c>
      <c r="Y708" s="55">
        <v>0</v>
      </c>
      <c r="Z708" s="168"/>
      <c r="AA708" s="168"/>
      <c r="AB708" s="168"/>
      <c r="AC708" s="168"/>
    </row>
    <row r="709" spans="1:34" ht="15" customHeight="1" x14ac:dyDescent="0.2">
      <c r="A709" s="58">
        <v>115</v>
      </c>
      <c r="B709" s="58">
        <v>115</v>
      </c>
      <c r="C709" s="76" t="s">
        <v>55</v>
      </c>
      <c r="D709" s="23">
        <v>10153</v>
      </c>
      <c r="E709" s="60" t="s">
        <v>56</v>
      </c>
      <c r="F709" s="25">
        <v>2014</v>
      </c>
      <c r="G709" s="61">
        <v>41845.695833333331</v>
      </c>
      <c r="H709" s="62">
        <v>41845.695833333331</v>
      </c>
      <c r="I709" s="625" t="s">
        <v>36</v>
      </c>
      <c r="J709" s="625" t="s">
        <v>36</v>
      </c>
      <c r="K709" s="625"/>
      <c r="L709" s="64">
        <f>N709-G709</f>
        <v>6.944444467080757E-4</v>
      </c>
      <c r="M709" s="65">
        <v>1</v>
      </c>
      <c r="N709" s="61">
        <v>41845.696527777778</v>
      </c>
      <c r="O709" s="62">
        <v>41845.696527777778</v>
      </c>
      <c r="P709" s="66" t="s">
        <v>37</v>
      </c>
      <c r="Q709" s="69" t="s">
        <v>48</v>
      </c>
      <c r="R709" s="69" t="s">
        <v>49</v>
      </c>
      <c r="S709" s="87" t="s">
        <v>40</v>
      </c>
      <c r="T709" s="69" t="s">
        <v>2524</v>
      </c>
      <c r="U709" s="416" t="s">
        <v>40</v>
      </c>
      <c r="V709" s="87" t="s">
        <v>190</v>
      </c>
      <c r="W709" s="69" t="s">
        <v>2525</v>
      </c>
      <c r="X709" s="32">
        <v>4836</v>
      </c>
      <c r="Y709" s="32">
        <v>0</v>
      </c>
      <c r="Z709" s="83"/>
      <c r="AA709" s="84"/>
      <c r="AB709" s="85"/>
      <c r="AC709" s="83"/>
    </row>
    <row r="710" spans="1:34" ht="15" customHeight="1" x14ac:dyDescent="0.2">
      <c r="A710" s="58">
        <v>115</v>
      </c>
      <c r="B710" s="58">
        <v>115</v>
      </c>
      <c r="C710" s="76" t="s">
        <v>55</v>
      </c>
      <c r="D710" s="23">
        <v>10153</v>
      </c>
      <c r="E710" s="60" t="s">
        <v>56</v>
      </c>
      <c r="F710" s="25">
        <v>2014</v>
      </c>
      <c r="G710" s="61">
        <v>41883.822222222225</v>
      </c>
      <c r="H710" s="62">
        <v>41883.822222222225</v>
      </c>
      <c r="I710" s="625" t="s">
        <v>36</v>
      </c>
      <c r="J710" s="625" t="s">
        <v>36</v>
      </c>
      <c r="K710" s="625"/>
      <c r="L710" s="64">
        <f>N710-G710</f>
        <v>6.9444443943211809E-4</v>
      </c>
      <c r="M710" s="65">
        <v>1</v>
      </c>
      <c r="N710" s="61">
        <v>41883.822916666664</v>
      </c>
      <c r="O710" s="62">
        <v>41883.822916666664</v>
      </c>
      <c r="P710" s="66" t="s">
        <v>37</v>
      </c>
      <c r="Q710" s="69" t="s">
        <v>48</v>
      </c>
      <c r="R710" s="69" t="s">
        <v>49</v>
      </c>
      <c r="S710" s="87" t="s">
        <v>40</v>
      </c>
      <c r="T710" s="69" t="s">
        <v>2666</v>
      </c>
      <c r="U710" s="416" t="s">
        <v>40</v>
      </c>
      <c r="V710" s="87" t="s">
        <v>190</v>
      </c>
      <c r="W710" s="69" t="s">
        <v>2667</v>
      </c>
      <c r="X710" s="32">
        <v>6647</v>
      </c>
      <c r="Y710" s="32">
        <v>0</v>
      </c>
      <c r="Z710" s="83"/>
      <c r="AA710" s="84"/>
      <c r="AB710" s="85"/>
      <c r="AC710" s="83"/>
    </row>
    <row r="711" spans="1:34" ht="15" customHeight="1" x14ac:dyDescent="0.2">
      <c r="A711" s="153">
        <v>115</v>
      </c>
      <c r="B711" s="153">
        <v>115</v>
      </c>
      <c r="C711" s="24" t="s">
        <v>55</v>
      </c>
      <c r="D711" s="165">
        <v>10153</v>
      </c>
      <c r="E711" s="24" t="s">
        <v>56</v>
      </c>
      <c r="F711" s="25">
        <v>2015</v>
      </c>
      <c r="G711" s="156">
        <v>42009.75277777778</v>
      </c>
      <c r="H711" s="157">
        <v>42009.75277777778</v>
      </c>
      <c r="I711" s="620" t="s">
        <v>36</v>
      </c>
      <c r="J711" s="620" t="s">
        <v>36</v>
      </c>
      <c r="K711" s="620"/>
      <c r="L711" s="159">
        <f>N711-G711</f>
        <v>1.2138888888875954</v>
      </c>
      <c r="M711" s="160">
        <v>1748</v>
      </c>
      <c r="N711" s="156">
        <v>42010.966666666667</v>
      </c>
      <c r="O711" s="157">
        <v>42010.966666666667</v>
      </c>
      <c r="P711" s="161" t="s">
        <v>37</v>
      </c>
      <c r="Q711" s="162" t="s">
        <v>1285</v>
      </c>
      <c r="R711" s="162" t="s">
        <v>79</v>
      </c>
      <c r="S711" s="162" t="s">
        <v>80</v>
      </c>
      <c r="T711" s="35" t="s">
        <v>3307</v>
      </c>
      <c r="U711" s="416" t="s">
        <v>40</v>
      </c>
      <c r="V711" s="167" t="s">
        <v>190</v>
      </c>
      <c r="W711" s="167" t="s">
        <v>3308</v>
      </c>
      <c r="X711" s="55">
        <v>0</v>
      </c>
      <c r="Y711" s="55">
        <v>0</v>
      </c>
      <c r="Z711" s="168"/>
      <c r="AA711" s="168"/>
      <c r="AB711" s="168"/>
      <c r="AC711" s="168"/>
    </row>
    <row r="712" spans="1:34" ht="15" customHeight="1" x14ac:dyDescent="0.2">
      <c r="A712" s="153">
        <v>115</v>
      </c>
      <c r="B712" s="153">
        <v>115</v>
      </c>
      <c r="C712" s="24" t="s">
        <v>55</v>
      </c>
      <c r="D712" s="175">
        <v>10153</v>
      </c>
      <c r="E712" s="24" t="s">
        <v>56</v>
      </c>
      <c r="F712" s="25">
        <v>2015</v>
      </c>
      <c r="G712" s="156">
        <v>42063.673611111109</v>
      </c>
      <c r="H712" s="157">
        <v>42063.673611111109</v>
      </c>
      <c r="I712" s="620" t="s">
        <v>36</v>
      </c>
      <c r="J712" s="620" t="s">
        <v>36</v>
      </c>
      <c r="K712" s="620"/>
      <c r="L712" s="159">
        <f>N712-G712</f>
        <v>7.8472222223354038E-2</v>
      </c>
      <c r="M712" s="160">
        <v>113</v>
      </c>
      <c r="N712" s="156">
        <v>42063.752083333333</v>
      </c>
      <c r="O712" s="157">
        <v>42063.752083333333</v>
      </c>
      <c r="P712" s="161" t="s">
        <v>37</v>
      </c>
      <c r="Q712" s="35" t="s">
        <v>1285</v>
      </c>
      <c r="R712" s="35" t="s">
        <v>79</v>
      </c>
      <c r="S712" s="35" t="s">
        <v>80</v>
      </c>
      <c r="T712" s="35" t="s">
        <v>3560</v>
      </c>
      <c r="U712" s="416" t="s">
        <v>40</v>
      </c>
      <c r="V712" s="167" t="s">
        <v>190</v>
      </c>
      <c r="W712" s="35" t="s">
        <v>3561</v>
      </c>
      <c r="X712" s="55">
        <v>0</v>
      </c>
      <c r="Y712" s="55">
        <v>0</v>
      </c>
      <c r="Z712" s="168"/>
      <c r="AA712" s="168"/>
      <c r="AB712" s="168"/>
      <c r="AC712" s="168"/>
    </row>
    <row r="713" spans="1:34" ht="15" customHeight="1" x14ac:dyDescent="0.2">
      <c r="A713" s="175">
        <v>115</v>
      </c>
      <c r="B713" s="175">
        <v>115</v>
      </c>
      <c r="C713" s="24" t="s">
        <v>55</v>
      </c>
      <c r="D713" s="175">
        <v>10153</v>
      </c>
      <c r="E713" s="24" t="s">
        <v>56</v>
      </c>
      <c r="F713" s="25">
        <v>2015</v>
      </c>
      <c r="G713" s="156">
        <v>42166.953472222223</v>
      </c>
      <c r="H713" s="157">
        <v>42166.953472222223</v>
      </c>
      <c r="I713" s="620" t="s">
        <v>36</v>
      </c>
      <c r="J713" s="620" t="s">
        <v>36</v>
      </c>
      <c r="K713" s="620"/>
      <c r="L713" s="159">
        <f>N713-G713</f>
        <v>0.625</v>
      </c>
      <c r="M713" s="160">
        <v>900</v>
      </c>
      <c r="N713" s="156">
        <v>42167.578472222223</v>
      </c>
      <c r="O713" s="157">
        <v>42167.578472222223</v>
      </c>
      <c r="P713" s="161" t="s">
        <v>37</v>
      </c>
      <c r="Q713" s="35" t="s">
        <v>1285</v>
      </c>
      <c r="R713" s="35" t="s">
        <v>114</v>
      </c>
      <c r="S713" s="35" t="s">
        <v>107</v>
      </c>
      <c r="T713" s="35" t="s">
        <v>4156</v>
      </c>
      <c r="U713" s="416" t="s">
        <v>40</v>
      </c>
      <c r="V713" s="167" t="s">
        <v>190</v>
      </c>
      <c r="W713" s="35" t="s">
        <v>4157</v>
      </c>
      <c r="X713" s="55">
        <v>0</v>
      </c>
      <c r="Y713" s="55">
        <v>0</v>
      </c>
      <c r="Z713" s="168"/>
      <c r="AA713" s="168"/>
      <c r="AB713" s="168"/>
      <c r="AC713" s="168"/>
    </row>
    <row r="714" spans="1:34" ht="15" customHeight="1" x14ac:dyDescent="0.2">
      <c r="A714" s="175">
        <v>115</v>
      </c>
      <c r="B714" s="175">
        <v>115</v>
      </c>
      <c r="C714" s="24" t="s">
        <v>55</v>
      </c>
      <c r="D714" s="175">
        <v>10153</v>
      </c>
      <c r="E714" s="24" t="s">
        <v>56</v>
      </c>
      <c r="F714" s="25">
        <v>2015</v>
      </c>
      <c r="G714" s="156">
        <v>42171.444444444445</v>
      </c>
      <c r="H714" s="157">
        <v>42171.444444444445</v>
      </c>
      <c r="I714" s="620" t="s">
        <v>36</v>
      </c>
      <c r="J714" s="620" t="s">
        <v>36</v>
      </c>
      <c r="K714" s="620"/>
      <c r="L714" s="159">
        <f>N714-G714</f>
        <v>3.0555555553291924E-2</v>
      </c>
      <c r="M714" s="160">
        <v>44</v>
      </c>
      <c r="N714" s="156">
        <v>42171.474999999999</v>
      </c>
      <c r="O714" s="157">
        <v>42171.474999999999</v>
      </c>
      <c r="P714" s="161" t="s">
        <v>37</v>
      </c>
      <c r="Q714" s="35" t="s">
        <v>38</v>
      </c>
      <c r="R714" s="35" t="s">
        <v>413</v>
      </c>
      <c r="S714" s="35" t="s">
        <v>40</v>
      </c>
      <c r="T714" s="35" t="s">
        <v>4166</v>
      </c>
      <c r="U714" s="170">
        <v>11194</v>
      </c>
      <c r="V714" s="167" t="s">
        <v>190</v>
      </c>
      <c r="W714" s="35" t="s">
        <v>4167</v>
      </c>
      <c r="X714" s="55">
        <v>6708</v>
      </c>
      <c r="Y714" s="55">
        <v>0</v>
      </c>
      <c r="Z714" s="168"/>
      <c r="AA714" s="168"/>
      <c r="AB714" s="168"/>
      <c r="AC714" s="168"/>
    </row>
    <row r="715" spans="1:34" ht="15" customHeight="1" x14ac:dyDescent="0.2">
      <c r="A715" s="257">
        <v>115</v>
      </c>
      <c r="B715" s="257">
        <v>115</v>
      </c>
      <c r="C715" s="258" t="s">
        <v>55</v>
      </c>
      <c r="D715" s="257">
        <v>10153</v>
      </c>
      <c r="E715" s="258" t="s">
        <v>56</v>
      </c>
      <c r="F715" s="25">
        <v>2016</v>
      </c>
      <c r="G715" s="232">
        <v>42452.611805555556</v>
      </c>
      <c r="H715" s="233">
        <v>42452.611805555556</v>
      </c>
      <c r="I715" s="412" t="s">
        <v>36</v>
      </c>
      <c r="J715" s="412" t="s">
        <v>36</v>
      </c>
      <c r="K715" s="412"/>
      <c r="L715" s="235">
        <f>N715-G715</f>
        <v>6.944444467080757E-4</v>
      </c>
      <c r="M715" s="236">
        <v>1</v>
      </c>
      <c r="N715" s="232">
        <v>42452.612500000003</v>
      </c>
      <c r="O715" s="233">
        <v>42452.612500000003</v>
      </c>
      <c r="P715" s="237" t="s">
        <v>37</v>
      </c>
      <c r="Q715" s="238" t="s">
        <v>48</v>
      </c>
      <c r="R715" s="238" t="s">
        <v>49</v>
      </c>
      <c r="S715" s="35" t="s">
        <v>40</v>
      </c>
      <c r="T715" s="35" t="s">
        <v>5794</v>
      </c>
      <c r="U715" s="254" t="s">
        <v>40</v>
      </c>
      <c r="V715" s="240" t="s">
        <v>190</v>
      </c>
      <c r="W715" s="35" t="s">
        <v>5795</v>
      </c>
      <c r="X715" s="55">
        <v>6684</v>
      </c>
      <c r="Y715" s="55">
        <v>0</v>
      </c>
      <c r="Z715" s="55">
        <v>0</v>
      </c>
      <c r="AA715" s="168"/>
      <c r="AB715" s="168"/>
      <c r="AC715" s="168"/>
    </row>
    <row r="716" spans="1:34" ht="15" customHeight="1" x14ac:dyDescent="0.2">
      <c r="A716" s="257">
        <v>115</v>
      </c>
      <c r="B716" s="257">
        <v>115</v>
      </c>
      <c r="C716" s="258" t="s">
        <v>55</v>
      </c>
      <c r="D716" s="257">
        <v>10153</v>
      </c>
      <c r="E716" s="258" t="s">
        <v>56</v>
      </c>
      <c r="F716" s="25">
        <v>2017</v>
      </c>
      <c r="G716" s="232">
        <v>42891.61041666667</v>
      </c>
      <c r="H716" s="233">
        <v>42891.61041666667</v>
      </c>
      <c r="I716" s="412" t="s">
        <v>36</v>
      </c>
      <c r="J716" s="412" t="s">
        <v>36</v>
      </c>
      <c r="K716" s="412"/>
      <c r="L716" s="235">
        <f>N716-G716</f>
        <v>6.9444443943211809E-4</v>
      </c>
      <c r="M716" s="236">
        <v>1</v>
      </c>
      <c r="N716" s="232">
        <v>42891.611111111109</v>
      </c>
      <c r="O716" s="233">
        <v>42891.611111111109</v>
      </c>
      <c r="P716" s="237" t="s">
        <v>37</v>
      </c>
      <c r="Q716" s="35" t="s">
        <v>48</v>
      </c>
      <c r="R716" s="35" t="s">
        <v>49</v>
      </c>
      <c r="S716" s="35" t="s">
        <v>40</v>
      </c>
      <c r="T716" s="167" t="s">
        <v>8670</v>
      </c>
      <c r="U716" s="332" t="s">
        <v>40</v>
      </c>
      <c r="V716" s="240" t="s">
        <v>190</v>
      </c>
      <c r="W716" s="35" t="s">
        <v>8671</v>
      </c>
      <c r="X716" s="241">
        <v>6745</v>
      </c>
      <c r="Y716" s="241">
        <v>0</v>
      </c>
      <c r="Z716" s="241">
        <v>0</v>
      </c>
      <c r="AA716" s="168"/>
      <c r="AB716" s="168"/>
      <c r="AC716" s="168"/>
      <c r="AD716" s="304">
        <v>5517212</v>
      </c>
      <c r="AE716" s="305" t="s">
        <v>7063</v>
      </c>
      <c r="AF716" s="305" t="s">
        <v>8672</v>
      </c>
      <c r="AG716" s="35" t="s">
        <v>7040</v>
      </c>
      <c r="AH716" s="44" t="s">
        <v>7041</v>
      </c>
    </row>
    <row r="717" spans="1:34" ht="15" customHeight="1" x14ac:dyDescent="0.2">
      <c r="A717" s="257">
        <v>115</v>
      </c>
      <c r="B717" s="257">
        <v>115</v>
      </c>
      <c r="C717" s="258" t="s">
        <v>55</v>
      </c>
      <c r="D717" s="257">
        <v>10153</v>
      </c>
      <c r="E717" s="258" t="s">
        <v>56</v>
      </c>
      <c r="F717" s="25">
        <v>2017</v>
      </c>
      <c r="G717" s="232">
        <v>42992.472222222219</v>
      </c>
      <c r="H717" s="233">
        <v>42992.472222222219</v>
      </c>
      <c r="I717" s="412" t="s">
        <v>36</v>
      </c>
      <c r="J717" s="412" t="s">
        <v>36</v>
      </c>
      <c r="K717" s="412"/>
      <c r="L717" s="235">
        <f>N717-G717</f>
        <v>6.2500000058207661E-3</v>
      </c>
      <c r="M717" s="236">
        <v>9</v>
      </c>
      <c r="N717" s="232">
        <v>42992.478472222225</v>
      </c>
      <c r="O717" s="233">
        <v>42992.478472222225</v>
      </c>
      <c r="P717" s="328" t="s">
        <v>242</v>
      </c>
      <c r="Q717" s="35" t="s">
        <v>43</v>
      </c>
      <c r="R717" s="35" t="s">
        <v>1663</v>
      </c>
      <c r="S717" s="35" t="s">
        <v>88</v>
      </c>
      <c r="T717" s="167" t="s">
        <v>9504</v>
      </c>
      <c r="U717" s="303" t="s">
        <v>40</v>
      </c>
      <c r="V717" s="240" t="s">
        <v>190</v>
      </c>
      <c r="W717" s="167" t="s">
        <v>9505</v>
      </c>
      <c r="X717" s="241">
        <v>0</v>
      </c>
      <c r="Y717" s="241">
        <v>0</v>
      </c>
      <c r="Z717" s="241">
        <v>0</v>
      </c>
      <c r="AA717" s="266"/>
      <c r="AB717" s="266"/>
      <c r="AC717" s="266"/>
      <c r="AD717" s="304">
        <v>5517212</v>
      </c>
      <c r="AE717" s="333" t="s">
        <v>1270</v>
      </c>
      <c r="AF717" s="333" t="s">
        <v>1270</v>
      </c>
      <c r="AG717" s="167" t="s">
        <v>7066</v>
      </c>
      <c r="AH717" s="29" t="s">
        <v>7067</v>
      </c>
    </row>
    <row r="718" spans="1:34" ht="15" customHeight="1" x14ac:dyDescent="0.2">
      <c r="A718" s="257">
        <v>115</v>
      </c>
      <c r="B718" s="257">
        <v>115</v>
      </c>
      <c r="C718" s="258" t="s">
        <v>55</v>
      </c>
      <c r="D718" s="257">
        <v>10153</v>
      </c>
      <c r="E718" s="258" t="s">
        <v>56</v>
      </c>
      <c r="F718" s="25">
        <v>2017</v>
      </c>
      <c r="G718" s="232">
        <v>42992.577777777777</v>
      </c>
      <c r="H718" s="233">
        <v>42992.577777777777</v>
      </c>
      <c r="I718" s="412" t="s">
        <v>36</v>
      </c>
      <c r="J718" s="412" t="s">
        <v>36</v>
      </c>
      <c r="K718" s="412"/>
      <c r="L718" s="235">
        <f>N718-G718</f>
        <v>7.1527777778101154E-2</v>
      </c>
      <c r="M718" s="236">
        <v>103</v>
      </c>
      <c r="N718" s="232">
        <v>42992.649305555555</v>
      </c>
      <c r="O718" s="233">
        <v>42992.649305555555</v>
      </c>
      <c r="P718" s="328" t="s">
        <v>242</v>
      </c>
      <c r="Q718" s="35" t="s">
        <v>43</v>
      </c>
      <c r="R718" s="35" t="s">
        <v>1663</v>
      </c>
      <c r="S718" s="35" t="s">
        <v>88</v>
      </c>
      <c r="T718" s="167" t="s">
        <v>9508</v>
      </c>
      <c r="U718" s="303" t="s">
        <v>40</v>
      </c>
      <c r="V718" s="240" t="s">
        <v>190</v>
      </c>
      <c r="W718" s="167" t="s">
        <v>9509</v>
      </c>
      <c r="X718" s="241">
        <v>0</v>
      </c>
      <c r="Y718" s="241">
        <v>0</v>
      </c>
      <c r="Z718" s="241">
        <v>0</v>
      </c>
      <c r="AA718" s="266"/>
      <c r="AB718" s="266"/>
      <c r="AC718" s="266"/>
      <c r="AD718" s="304">
        <v>5517212</v>
      </c>
      <c r="AE718" s="333" t="s">
        <v>1270</v>
      </c>
      <c r="AF718" s="333" t="s">
        <v>1270</v>
      </c>
      <c r="AG718" s="167" t="s">
        <v>7066</v>
      </c>
      <c r="AH718" s="29" t="s">
        <v>7067</v>
      </c>
    </row>
    <row r="719" spans="1:34" ht="15" customHeight="1" x14ac:dyDescent="0.2">
      <c r="A719" s="257">
        <v>115</v>
      </c>
      <c r="B719" s="257">
        <v>115</v>
      </c>
      <c r="C719" s="258" t="s">
        <v>55</v>
      </c>
      <c r="D719" s="257">
        <v>10153</v>
      </c>
      <c r="E719" s="258" t="s">
        <v>56</v>
      </c>
      <c r="F719" s="25">
        <v>2018</v>
      </c>
      <c r="G719" s="284">
        <v>43337.238888888889</v>
      </c>
      <c r="H719" s="234">
        <v>43337.238888888889</v>
      </c>
      <c r="I719" s="412" t="s">
        <v>36</v>
      </c>
      <c r="J719" s="412" t="s">
        <v>36</v>
      </c>
      <c r="K719" s="417" t="s">
        <v>7042</v>
      </c>
      <c r="L719" s="235">
        <f>N719-G719</f>
        <v>6.944444467080757E-4</v>
      </c>
      <c r="M719" s="236">
        <v>1</v>
      </c>
      <c r="N719" s="284">
        <v>43337.239583333336</v>
      </c>
      <c r="O719" s="234">
        <v>43337.239583333336</v>
      </c>
      <c r="P719" s="237" t="s">
        <v>37</v>
      </c>
      <c r="Q719" s="162" t="s">
        <v>48</v>
      </c>
      <c r="R719" s="167" t="s">
        <v>10200</v>
      </c>
      <c r="S719" s="163" t="s">
        <v>40</v>
      </c>
      <c r="T719" s="167" t="s">
        <v>11785</v>
      </c>
      <c r="U719" s="287" t="s">
        <v>40</v>
      </c>
      <c r="V719" s="240" t="s">
        <v>190</v>
      </c>
      <c r="W719" s="167" t="s">
        <v>11786</v>
      </c>
      <c r="X719" s="255">
        <v>6753</v>
      </c>
      <c r="Y719" s="241">
        <v>0</v>
      </c>
      <c r="Z719" s="241">
        <v>0</v>
      </c>
      <c r="AA719" s="266"/>
      <c r="AB719" s="266"/>
      <c r="AC719" s="266"/>
      <c r="AD719" s="241">
        <v>5517212</v>
      </c>
      <c r="AE719" s="467" t="s">
        <v>7102</v>
      </c>
      <c r="AF719" s="468" t="s">
        <v>11787</v>
      </c>
      <c r="AG719" s="163" t="s">
        <v>7040</v>
      </c>
      <c r="AH719" s="277" t="s">
        <v>7041</v>
      </c>
    </row>
    <row r="720" spans="1:34" ht="15" customHeight="1" x14ac:dyDescent="0.2">
      <c r="A720" s="105">
        <v>115</v>
      </c>
      <c r="B720" s="105">
        <v>115</v>
      </c>
      <c r="C720" s="76" t="s">
        <v>194</v>
      </c>
      <c r="D720" s="23">
        <v>10155</v>
      </c>
      <c r="E720" s="60" t="s">
        <v>195</v>
      </c>
      <c r="F720" s="25">
        <v>2014</v>
      </c>
      <c r="G720" s="61">
        <v>41921.290277777778</v>
      </c>
      <c r="H720" s="62">
        <v>41921.290277777778</v>
      </c>
      <c r="I720" s="625" t="s">
        <v>36</v>
      </c>
      <c r="J720" s="625" t="s">
        <v>36</v>
      </c>
      <c r="K720" s="625"/>
      <c r="L720" s="64">
        <f>N720-G720</f>
        <v>6.944444467080757E-4</v>
      </c>
      <c r="M720" s="65">
        <v>1</v>
      </c>
      <c r="N720" s="61">
        <v>41921.290972222225</v>
      </c>
      <c r="O720" s="62">
        <v>41921.290972222225</v>
      </c>
      <c r="P720" s="66" t="s">
        <v>37</v>
      </c>
      <c r="Q720" s="69" t="s">
        <v>48</v>
      </c>
      <c r="R720" s="69" t="s">
        <v>49</v>
      </c>
      <c r="S720" s="87" t="s">
        <v>40</v>
      </c>
      <c r="T720" s="69" t="s">
        <v>2843</v>
      </c>
      <c r="U720" s="287" t="s">
        <v>40</v>
      </c>
      <c r="V720" s="87" t="s">
        <v>788</v>
      </c>
      <c r="W720" s="69" t="s">
        <v>2844</v>
      </c>
      <c r="X720" s="32">
        <v>3</v>
      </c>
      <c r="Y720" s="32">
        <v>0</v>
      </c>
      <c r="Z720" s="83"/>
      <c r="AA720" s="84"/>
      <c r="AB720" s="85"/>
      <c r="AC720" s="83"/>
      <c r="AD720" s="41"/>
      <c r="AE720" s="41"/>
      <c r="AF720" s="41"/>
      <c r="AG720" s="41"/>
      <c r="AH720" s="41"/>
    </row>
    <row r="721" spans="1:34" ht="15" customHeight="1" x14ac:dyDescent="0.2">
      <c r="A721" s="153">
        <v>115</v>
      </c>
      <c r="B721" s="153">
        <v>115</v>
      </c>
      <c r="C721" s="24" t="s">
        <v>1298</v>
      </c>
      <c r="D721" s="175">
        <v>10157</v>
      </c>
      <c r="E721" s="24" t="s">
        <v>1299</v>
      </c>
      <c r="F721" s="25">
        <v>2015</v>
      </c>
      <c r="G721" s="156">
        <v>42187.042361111111</v>
      </c>
      <c r="H721" s="157">
        <v>42187.042361111111</v>
      </c>
      <c r="I721" s="620" t="s">
        <v>36</v>
      </c>
      <c r="J721" s="620" t="s">
        <v>36</v>
      </c>
      <c r="K721" s="620"/>
      <c r="L721" s="159">
        <f>N721-G721</f>
        <v>6.944444467080757E-4</v>
      </c>
      <c r="M721" s="160">
        <v>1</v>
      </c>
      <c r="N721" s="156">
        <v>42187.043055555558</v>
      </c>
      <c r="O721" s="157">
        <v>42187.043055555558</v>
      </c>
      <c r="P721" s="161" t="s">
        <v>37</v>
      </c>
      <c r="Q721" s="35" t="s">
        <v>213</v>
      </c>
      <c r="R721" s="35" t="s">
        <v>287</v>
      </c>
      <c r="S721" s="35" t="s">
        <v>40</v>
      </c>
      <c r="T721" s="35" t="s">
        <v>4236</v>
      </c>
      <c r="U721" s="287" t="s">
        <v>40</v>
      </c>
      <c r="V721" s="167" t="s">
        <v>788</v>
      </c>
      <c r="W721" s="35" t="s">
        <v>4237</v>
      </c>
      <c r="X721" s="55">
        <v>0</v>
      </c>
      <c r="Y721" s="55">
        <v>0</v>
      </c>
      <c r="Z721" s="168"/>
      <c r="AA721" s="168"/>
      <c r="AB721" s="168"/>
      <c r="AC721" s="168"/>
    </row>
    <row r="722" spans="1:34" ht="15" customHeight="1" x14ac:dyDescent="0.2">
      <c r="A722" s="257">
        <v>115</v>
      </c>
      <c r="B722" s="257">
        <v>115</v>
      </c>
      <c r="C722" s="258" t="s">
        <v>1298</v>
      </c>
      <c r="D722" s="257">
        <v>10157</v>
      </c>
      <c r="E722" s="258" t="s">
        <v>1299</v>
      </c>
      <c r="F722" s="25">
        <v>2016</v>
      </c>
      <c r="G722" s="232">
        <v>42502.743055555555</v>
      </c>
      <c r="H722" s="233">
        <v>42502.743055555555</v>
      </c>
      <c r="I722" s="412" t="s">
        <v>36</v>
      </c>
      <c r="J722" s="412" t="s">
        <v>36</v>
      </c>
      <c r="K722" s="412"/>
      <c r="L722" s="235">
        <f>N722-G722</f>
        <v>0.6131944444423425</v>
      </c>
      <c r="M722" s="236">
        <v>883</v>
      </c>
      <c r="N722" s="284">
        <v>42503.356249999997</v>
      </c>
      <c r="O722" s="234">
        <v>42503.356249999997</v>
      </c>
      <c r="P722" s="237" t="s">
        <v>37</v>
      </c>
      <c r="Q722" s="238" t="s">
        <v>382</v>
      </c>
      <c r="R722" s="238" t="s">
        <v>383</v>
      </c>
      <c r="S722" s="35" t="s">
        <v>98</v>
      </c>
      <c r="T722" s="35" t="s">
        <v>6077</v>
      </c>
      <c r="U722" s="88">
        <v>12172</v>
      </c>
      <c r="V722" s="240" t="s">
        <v>788</v>
      </c>
      <c r="W722" s="35" t="s">
        <v>6078</v>
      </c>
      <c r="X722" s="177">
        <v>1692</v>
      </c>
      <c r="Y722" s="177">
        <v>1692</v>
      </c>
      <c r="Z722" s="177">
        <v>67656</v>
      </c>
      <c r="AA722" s="259">
        <v>3.0865385509941954E-4</v>
      </c>
      <c r="AB722" s="260">
        <v>1.2341776135110123E-2</v>
      </c>
      <c r="AC722" s="241">
        <v>39.98581560283688</v>
      </c>
    </row>
    <row r="723" spans="1:34" ht="15" customHeight="1" x14ac:dyDescent="0.2">
      <c r="A723" s="257">
        <v>115</v>
      </c>
      <c r="B723" s="257">
        <v>115</v>
      </c>
      <c r="C723" s="258" t="s">
        <v>1298</v>
      </c>
      <c r="D723" s="257">
        <v>10157</v>
      </c>
      <c r="E723" s="258" t="s">
        <v>1299</v>
      </c>
      <c r="F723" s="25">
        <v>2017</v>
      </c>
      <c r="G723" s="232">
        <v>42981.87222222222</v>
      </c>
      <c r="H723" s="233">
        <v>42981.87222222222</v>
      </c>
      <c r="I723" s="417" t="s">
        <v>7042</v>
      </c>
      <c r="J723" s="417" t="s">
        <v>7042</v>
      </c>
      <c r="K723" s="417"/>
      <c r="L723" s="235">
        <f>N723-G723</f>
        <v>0.52083333333575865</v>
      </c>
      <c r="M723" s="236">
        <v>750</v>
      </c>
      <c r="N723" s="232">
        <v>42982.393055555556</v>
      </c>
      <c r="O723" s="233">
        <v>42982.393055555556</v>
      </c>
      <c r="P723" s="237" t="s">
        <v>37</v>
      </c>
      <c r="Q723" s="35" t="s">
        <v>52</v>
      </c>
      <c r="R723" s="35" t="s">
        <v>302</v>
      </c>
      <c r="S723" s="35" t="s">
        <v>54</v>
      </c>
      <c r="T723" s="167" t="s">
        <v>9324</v>
      </c>
      <c r="U723" s="293">
        <v>113216695</v>
      </c>
      <c r="V723" s="240" t="s">
        <v>788</v>
      </c>
      <c r="W723" s="167" t="s">
        <v>9325</v>
      </c>
      <c r="X723" s="244">
        <v>1689</v>
      </c>
      <c r="Y723" s="244">
        <v>1689</v>
      </c>
      <c r="Z723" s="244">
        <v>207330</v>
      </c>
      <c r="AA723" s="215">
        <v>3.0613288015758682E-4</v>
      </c>
      <c r="AB723" s="216">
        <v>3.7578762606910884E-2</v>
      </c>
      <c r="AC723" s="255">
        <v>122.75310834813499</v>
      </c>
      <c r="AD723" s="304">
        <v>5517212</v>
      </c>
      <c r="AE723" s="333" t="s">
        <v>7189</v>
      </c>
      <c r="AF723" s="333" t="s">
        <v>9326</v>
      </c>
      <c r="AG723" s="167" t="s">
        <v>7040</v>
      </c>
      <c r="AH723" s="29" t="s">
        <v>7041</v>
      </c>
    </row>
    <row r="724" spans="1:34" ht="15" customHeight="1" x14ac:dyDescent="0.2">
      <c r="A724" s="257">
        <v>115</v>
      </c>
      <c r="B724" s="257">
        <v>115</v>
      </c>
      <c r="C724" s="258" t="s">
        <v>1298</v>
      </c>
      <c r="D724" s="257">
        <v>10157</v>
      </c>
      <c r="E724" s="258" t="s">
        <v>1299</v>
      </c>
      <c r="F724" s="25">
        <v>2018</v>
      </c>
      <c r="G724" s="284">
        <v>43285.458333333336</v>
      </c>
      <c r="H724" s="233">
        <v>43285.458333333336</v>
      </c>
      <c r="I724" s="412" t="s">
        <v>36</v>
      </c>
      <c r="J724" s="412" t="s">
        <v>36</v>
      </c>
      <c r="K724" s="412" t="s">
        <v>36</v>
      </c>
      <c r="L724" s="235">
        <f>N724-G724</f>
        <v>6.9444443943211809E-4</v>
      </c>
      <c r="M724" s="236">
        <v>1</v>
      </c>
      <c r="N724" s="284">
        <v>43285.459027777775</v>
      </c>
      <c r="O724" s="233">
        <v>43285.459027777775</v>
      </c>
      <c r="P724" s="237" t="s">
        <v>37</v>
      </c>
      <c r="Q724" s="359" t="s">
        <v>1285</v>
      </c>
      <c r="R724" s="35" t="s">
        <v>10436</v>
      </c>
      <c r="S724" s="277" t="s">
        <v>80</v>
      </c>
      <c r="T724" s="167" t="s">
        <v>11471</v>
      </c>
      <c r="U724" s="88">
        <v>114756898</v>
      </c>
      <c r="V724" s="240" t="s">
        <v>788</v>
      </c>
      <c r="W724" s="266" t="s">
        <v>11472</v>
      </c>
      <c r="X724" s="255">
        <v>0</v>
      </c>
      <c r="Y724" s="241">
        <v>0</v>
      </c>
      <c r="Z724" s="241">
        <v>0</v>
      </c>
      <c r="AA724" s="266"/>
      <c r="AB724" s="266"/>
      <c r="AC724" s="266"/>
      <c r="AD724" s="241">
        <v>5517212</v>
      </c>
      <c r="AE724" s="467" t="s">
        <v>7102</v>
      </c>
      <c r="AF724" s="468" t="s">
        <v>8220</v>
      </c>
      <c r="AG724" s="277" t="s">
        <v>7040</v>
      </c>
      <c r="AH724" s="277" t="s">
        <v>7041</v>
      </c>
    </row>
    <row r="725" spans="1:34" ht="15" customHeight="1" x14ac:dyDescent="0.2">
      <c r="A725" s="257">
        <v>115</v>
      </c>
      <c r="B725" s="257">
        <v>115</v>
      </c>
      <c r="C725" s="258" t="s">
        <v>1298</v>
      </c>
      <c r="D725" s="257">
        <v>10157</v>
      </c>
      <c r="E725" s="258" t="s">
        <v>1299</v>
      </c>
      <c r="F725" s="25">
        <v>2018</v>
      </c>
      <c r="G725" s="284">
        <v>43286.493750000001</v>
      </c>
      <c r="H725" s="233">
        <v>43286.493750000001</v>
      </c>
      <c r="I725" s="412" t="s">
        <v>36</v>
      </c>
      <c r="J725" s="412" t="s">
        <v>36</v>
      </c>
      <c r="K725" s="412" t="s">
        <v>36</v>
      </c>
      <c r="L725" s="235">
        <f>N725-G725</f>
        <v>4.1666666664241347E-2</v>
      </c>
      <c r="M725" s="236">
        <v>60</v>
      </c>
      <c r="N725" s="284">
        <v>43286.535416666666</v>
      </c>
      <c r="O725" s="233">
        <v>43286.535416666666</v>
      </c>
      <c r="P725" s="237" t="s">
        <v>37</v>
      </c>
      <c r="Q725" s="359" t="s">
        <v>43</v>
      </c>
      <c r="R725" s="35" t="s">
        <v>10204</v>
      </c>
      <c r="S725" s="277" t="s">
        <v>526</v>
      </c>
      <c r="T725" s="167" t="s">
        <v>11485</v>
      </c>
      <c r="U725" s="88">
        <v>114756898</v>
      </c>
      <c r="V725" s="240" t="s">
        <v>788</v>
      </c>
      <c r="W725" s="167" t="s">
        <v>11486</v>
      </c>
      <c r="X725" s="255">
        <v>1</v>
      </c>
      <c r="Y725" s="241">
        <v>0</v>
      </c>
      <c r="Z725" s="241">
        <v>0</v>
      </c>
      <c r="AA725" s="266"/>
      <c r="AB725" s="266"/>
      <c r="AC725" s="266"/>
      <c r="AD725" s="241">
        <v>5517212</v>
      </c>
      <c r="AE725" s="461" t="s">
        <v>1270</v>
      </c>
      <c r="AF725" s="462" t="s">
        <v>1270</v>
      </c>
      <c r="AG725" s="277" t="s">
        <v>7066</v>
      </c>
      <c r="AH725" s="277" t="s">
        <v>7067</v>
      </c>
    </row>
    <row r="726" spans="1:34" ht="15" customHeight="1" x14ac:dyDescent="0.2">
      <c r="A726" s="153">
        <v>115</v>
      </c>
      <c r="B726" s="153">
        <v>115</v>
      </c>
      <c r="C726" s="24" t="s">
        <v>1549</v>
      </c>
      <c r="D726" s="175">
        <v>10158</v>
      </c>
      <c r="E726" s="24" t="s">
        <v>1550</v>
      </c>
      <c r="F726" s="25">
        <v>2015</v>
      </c>
      <c r="G726" s="156">
        <v>42038.336805555555</v>
      </c>
      <c r="H726" s="157">
        <v>42038.336805555555</v>
      </c>
      <c r="I726" s="620" t="s">
        <v>36</v>
      </c>
      <c r="J726" s="620" t="s">
        <v>36</v>
      </c>
      <c r="K726" s="620"/>
      <c r="L726" s="159">
        <f>N726-G726</f>
        <v>0.27430555555474712</v>
      </c>
      <c r="M726" s="160">
        <v>395</v>
      </c>
      <c r="N726" s="156">
        <v>42038.611111111109</v>
      </c>
      <c r="O726" s="157">
        <v>42038.611111111109</v>
      </c>
      <c r="P726" s="161" t="s">
        <v>37</v>
      </c>
      <c r="Q726" s="35" t="s">
        <v>38</v>
      </c>
      <c r="R726" s="35" t="s">
        <v>413</v>
      </c>
      <c r="S726" s="35" t="s">
        <v>98</v>
      </c>
      <c r="T726" s="35" t="s">
        <v>3384</v>
      </c>
      <c r="U726" s="170">
        <v>10864</v>
      </c>
      <c r="V726" s="167" t="s">
        <v>788</v>
      </c>
      <c r="W726" s="35" t="s">
        <v>3385</v>
      </c>
      <c r="X726" s="55">
        <v>10870</v>
      </c>
      <c r="Y726" s="55">
        <v>0</v>
      </c>
      <c r="Z726" s="168"/>
      <c r="AA726" s="168"/>
      <c r="AB726" s="168"/>
      <c r="AC726" s="168"/>
    </row>
    <row r="727" spans="1:34" ht="15" customHeight="1" x14ac:dyDescent="0.2">
      <c r="A727" s="175">
        <v>115</v>
      </c>
      <c r="B727" s="175">
        <v>115</v>
      </c>
      <c r="C727" s="24" t="s">
        <v>1549</v>
      </c>
      <c r="D727" s="175">
        <v>10158</v>
      </c>
      <c r="E727" s="24" t="s">
        <v>1550</v>
      </c>
      <c r="F727" s="25">
        <v>2015</v>
      </c>
      <c r="G727" s="156">
        <v>42203.78402777778</v>
      </c>
      <c r="H727" s="157">
        <v>42203.78402777778</v>
      </c>
      <c r="I727" s="620" t="s">
        <v>36</v>
      </c>
      <c r="J727" s="620" t="s">
        <v>36</v>
      </c>
      <c r="K727" s="620"/>
      <c r="L727" s="159">
        <f>N727-G727</f>
        <v>6.9444443943211809E-4</v>
      </c>
      <c r="M727" s="160">
        <v>1</v>
      </c>
      <c r="N727" s="156">
        <v>42203.784722222219</v>
      </c>
      <c r="O727" s="157">
        <v>42203.784722222219</v>
      </c>
      <c r="P727" s="161" t="s">
        <v>37</v>
      </c>
      <c r="Q727" s="35" t="s">
        <v>213</v>
      </c>
      <c r="R727" s="35" t="s">
        <v>287</v>
      </c>
      <c r="S727" s="35" t="s">
        <v>40</v>
      </c>
      <c r="T727" s="35" t="s">
        <v>4350</v>
      </c>
      <c r="U727" s="287" t="s">
        <v>40</v>
      </c>
      <c r="V727" s="167" t="s">
        <v>788</v>
      </c>
      <c r="W727" s="35" t="s">
        <v>4351</v>
      </c>
      <c r="X727" s="55">
        <v>10260</v>
      </c>
      <c r="Y727" s="55">
        <v>0</v>
      </c>
      <c r="Z727" s="168"/>
      <c r="AA727" s="168"/>
      <c r="AB727" s="168"/>
      <c r="AC727" s="168"/>
    </row>
    <row r="728" spans="1:34" ht="15" customHeight="1" x14ac:dyDescent="0.2">
      <c r="A728" s="257">
        <v>115</v>
      </c>
      <c r="B728" s="257">
        <v>115</v>
      </c>
      <c r="C728" s="258" t="s">
        <v>1549</v>
      </c>
      <c r="D728" s="257">
        <v>10158</v>
      </c>
      <c r="E728" s="258" t="s">
        <v>1550</v>
      </c>
      <c r="F728" s="25">
        <v>2017</v>
      </c>
      <c r="G728" s="232">
        <v>42954.431250000001</v>
      </c>
      <c r="H728" s="233">
        <v>42954.431250000001</v>
      </c>
      <c r="I728" s="412" t="s">
        <v>36</v>
      </c>
      <c r="J728" s="412" t="s">
        <v>36</v>
      </c>
      <c r="K728" s="412"/>
      <c r="L728" s="235">
        <f>N728-G728</f>
        <v>6.9444443943211809E-4</v>
      </c>
      <c r="M728" s="236">
        <v>1</v>
      </c>
      <c r="N728" s="232">
        <v>42954.431944444441</v>
      </c>
      <c r="O728" s="233">
        <v>42954.431944444441</v>
      </c>
      <c r="P728" s="237" t="s">
        <v>37</v>
      </c>
      <c r="Q728" s="35" t="s">
        <v>52</v>
      </c>
      <c r="R728" s="35" t="s">
        <v>67</v>
      </c>
      <c r="S728" s="35" t="s">
        <v>101</v>
      </c>
      <c r="T728" s="167" t="s">
        <v>9134</v>
      </c>
      <c r="U728" s="88">
        <v>113129714</v>
      </c>
      <c r="V728" s="240" t="s">
        <v>788</v>
      </c>
      <c r="W728" s="167" t="s">
        <v>9135</v>
      </c>
      <c r="X728" s="241">
        <v>10105</v>
      </c>
      <c r="Y728" s="241">
        <v>0</v>
      </c>
      <c r="Z728" s="241">
        <v>0</v>
      </c>
      <c r="AA728" s="266"/>
      <c r="AB728" s="266"/>
      <c r="AC728" s="266"/>
      <c r="AD728" s="304">
        <v>5517212</v>
      </c>
      <c r="AE728" s="305" t="s">
        <v>7102</v>
      </c>
      <c r="AF728" s="305" t="s">
        <v>9136</v>
      </c>
      <c r="AG728" s="35" t="s">
        <v>7040</v>
      </c>
      <c r="AH728" s="29" t="s">
        <v>7041</v>
      </c>
    </row>
    <row r="729" spans="1:34" ht="15" customHeight="1" x14ac:dyDescent="0.2">
      <c r="A729" s="257">
        <v>115</v>
      </c>
      <c r="B729" s="257">
        <v>115</v>
      </c>
      <c r="C729" s="258" t="s">
        <v>1549</v>
      </c>
      <c r="D729" s="257">
        <v>10158</v>
      </c>
      <c r="E729" s="258" t="s">
        <v>1550</v>
      </c>
      <c r="F729" s="25">
        <v>2017</v>
      </c>
      <c r="G729" s="232">
        <v>42954.568055555559</v>
      </c>
      <c r="H729" s="233">
        <v>42954.568055555559</v>
      </c>
      <c r="I729" s="412" t="s">
        <v>36</v>
      </c>
      <c r="J729" s="412" t="s">
        <v>36</v>
      </c>
      <c r="K729" s="412"/>
      <c r="L729" s="235">
        <f>N729-G729</f>
        <v>6.5277777772280388E-2</v>
      </c>
      <c r="M729" s="236">
        <v>94</v>
      </c>
      <c r="N729" s="232">
        <v>42954.633333333331</v>
      </c>
      <c r="O729" s="233">
        <v>42954.633333333331</v>
      </c>
      <c r="P729" s="237" t="s">
        <v>37</v>
      </c>
      <c r="Q729" s="35" t="s">
        <v>52</v>
      </c>
      <c r="R729" s="35" t="s">
        <v>67</v>
      </c>
      <c r="S729" s="35" t="s">
        <v>101</v>
      </c>
      <c r="T729" s="167" t="s">
        <v>9139</v>
      </c>
      <c r="U729" s="88">
        <v>113129714</v>
      </c>
      <c r="V729" s="240" t="s">
        <v>788</v>
      </c>
      <c r="W729" s="167" t="s">
        <v>9140</v>
      </c>
      <c r="X729" s="241">
        <v>0</v>
      </c>
      <c r="Y729" s="241">
        <v>0</v>
      </c>
      <c r="Z729" s="241">
        <v>0</v>
      </c>
      <c r="AA729" s="266"/>
      <c r="AB729" s="266"/>
      <c r="AC729" s="266"/>
      <c r="AD729" s="304">
        <v>5517212</v>
      </c>
      <c r="AE729" s="305" t="s">
        <v>1270</v>
      </c>
      <c r="AF729" s="305" t="s">
        <v>1270</v>
      </c>
      <c r="AG729" s="35" t="s">
        <v>7066</v>
      </c>
      <c r="AH729" s="29" t="s">
        <v>7067</v>
      </c>
    </row>
    <row r="730" spans="1:34" ht="15" customHeight="1" x14ac:dyDescent="0.2">
      <c r="A730" s="58">
        <v>115</v>
      </c>
      <c r="B730" s="58">
        <v>115</v>
      </c>
      <c r="C730" s="76" t="s">
        <v>1391</v>
      </c>
      <c r="D730" s="23">
        <v>10159</v>
      </c>
      <c r="E730" s="60" t="s">
        <v>1392</v>
      </c>
      <c r="F730" s="25">
        <v>2014</v>
      </c>
      <c r="G730" s="61">
        <v>41856.226388888892</v>
      </c>
      <c r="H730" s="62">
        <v>41856.226388888892</v>
      </c>
      <c r="I730" s="625" t="s">
        <v>36</v>
      </c>
      <c r="J730" s="625" t="s">
        <v>36</v>
      </c>
      <c r="K730" s="625"/>
      <c r="L730" s="64">
        <f>N730-G730</f>
        <v>6.9444443943211809E-4</v>
      </c>
      <c r="M730" s="65">
        <v>1</v>
      </c>
      <c r="N730" s="61">
        <v>41856.227083333331</v>
      </c>
      <c r="O730" s="62">
        <v>41856.227083333331</v>
      </c>
      <c r="P730" s="66" t="s">
        <v>37</v>
      </c>
      <c r="Q730" s="69" t="s">
        <v>52</v>
      </c>
      <c r="R730" s="69" t="s">
        <v>67</v>
      </c>
      <c r="S730" s="87" t="s">
        <v>101</v>
      </c>
      <c r="T730" s="69" t="s">
        <v>2568</v>
      </c>
      <c r="U730" s="287" t="s">
        <v>40</v>
      </c>
      <c r="V730" s="87" t="s">
        <v>788</v>
      </c>
      <c r="W730" s="69" t="s">
        <v>2569</v>
      </c>
      <c r="X730" s="32">
        <v>0</v>
      </c>
      <c r="Y730" s="32">
        <v>0</v>
      </c>
      <c r="Z730" s="83"/>
      <c r="AA730" s="84"/>
      <c r="AB730" s="85"/>
      <c r="AC730" s="83"/>
    </row>
    <row r="731" spans="1:34" ht="15" customHeight="1" x14ac:dyDescent="0.2">
      <c r="A731" s="257">
        <v>115</v>
      </c>
      <c r="B731" s="257">
        <v>115</v>
      </c>
      <c r="C731" s="258" t="s">
        <v>1483</v>
      </c>
      <c r="D731" s="257">
        <v>10160</v>
      </c>
      <c r="E731" s="258" t="s">
        <v>1484</v>
      </c>
      <c r="F731" s="25">
        <v>2017</v>
      </c>
      <c r="G731" s="232">
        <v>42886.917361111111</v>
      </c>
      <c r="H731" s="233">
        <v>42886.917361111111</v>
      </c>
      <c r="I731" s="412" t="s">
        <v>36</v>
      </c>
      <c r="J731" s="412" t="s">
        <v>36</v>
      </c>
      <c r="K731" s="412"/>
      <c r="L731" s="235">
        <f>N731-G731</f>
        <v>0.24652777778101154</v>
      </c>
      <c r="M731" s="236">
        <v>355</v>
      </c>
      <c r="N731" s="232">
        <v>42887.163888888892</v>
      </c>
      <c r="O731" s="233">
        <v>42887.163888888892</v>
      </c>
      <c r="P731" s="237" t="s">
        <v>37</v>
      </c>
      <c r="Q731" s="35" t="s">
        <v>38</v>
      </c>
      <c r="R731" s="35" t="s">
        <v>413</v>
      </c>
      <c r="S731" s="35" t="s">
        <v>101</v>
      </c>
      <c r="T731" s="52" t="s">
        <v>8645</v>
      </c>
      <c r="U731" s="363">
        <v>112916177</v>
      </c>
      <c r="V731" s="240" t="s">
        <v>788</v>
      </c>
      <c r="W731" s="44" t="s">
        <v>8646</v>
      </c>
      <c r="X731" s="241">
        <v>0</v>
      </c>
      <c r="Y731" s="241">
        <v>0</v>
      </c>
      <c r="Z731" s="241">
        <v>0</v>
      </c>
      <c r="AA731" s="168"/>
      <c r="AB731" s="168"/>
      <c r="AC731" s="168"/>
      <c r="AD731" s="304">
        <v>5517212</v>
      </c>
      <c r="AE731" s="305" t="s">
        <v>7102</v>
      </c>
      <c r="AF731" s="305" t="s">
        <v>8647</v>
      </c>
      <c r="AG731" s="35" t="s">
        <v>7040</v>
      </c>
      <c r="AH731" s="44" t="s">
        <v>7041</v>
      </c>
    </row>
    <row r="732" spans="1:34" ht="15" customHeight="1" x14ac:dyDescent="0.2">
      <c r="A732" s="58">
        <v>115</v>
      </c>
      <c r="B732" s="58">
        <v>115</v>
      </c>
      <c r="C732" s="76" t="s">
        <v>774</v>
      </c>
      <c r="D732" s="23">
        <v>10161</v>
      </c>
      <c r="E732" s="60" t="s">
        <v>775</v>
      </c>
      <c r="F732" s="25">
        <v>2014</v>
      </c>
      <c r="G732" s="61">
        <v>41717.638194444444</v>
      </c>
      <c r="H732" s="62">
        <v>41717.638194444444</v>
      </c>
      <c r="I732" s="625" t="s">
        <v>36</v>
      </c>
      <c r="J732" s="625" t="s">
        <v>36</v>
      </c>
      <c r="K732" s="625"/>
      <c r="L732" s="64">
        <f>N732-G732</f>
        <v>0.43472222222044365</v>
      </c>
      <c r="M732" s="65">
        <v>626</v>
      </c>
      <c r="N732" s="61">
        <v>41718.072916666664</v>
      </c>
      <c r="O732" s="62">
        <v>41718.072916666664</v>
      </c>
      <c r="P732" s="66" t="s">
        <v>37</v>
      </c>
      <c r="Q732" s="69" t="s">
        <v>38</v>
      </c>
      <c r="R732" s="69" t="s">
        <v>135</v>
      </c>
      <c r="S732" s="87" t="s">
        <v>68</v>
      </c>
      <c r="T732" s="69" t="s">
        <v>1994</v>
      </c>
      <c r="U732" s="287" t="s">
        <v>40</v>
      </c>
      <c r="V732" s="78" t="s">
        <v>788</v>
      </c>
      <c r="W732" s="69" t="s">
        <v>1995</v>
      </c>
      <c r="X732" s="32">
        <v>0</v>
      </c>
      <c r="Y732" s="32">
        <v>0</v>
      </c>
      <c r="Z732" s="83"/>
      <c r="AA732" s="84"/>
      <c r="AB732" s="85"/>
      <c r="AC732" s="83"/>
    </row>
    <row r="733" spans="1:34" ht="15" customHeight="1" x14ac:dyDescent="0.2">
      <c r="A733" s="153">
        <v>115</v>
      </c>
      <c r="B733" s="153">
        <v>115</v>
      </c>
      <c r="C733" s="24" t="s">
        <v>774</v>
      </c>
      <c r="D733" s="175">
        <v>10161</v>
      </c>
      <c r="E733" s="24" t="s">
        <v>775</v>
      </c>
      <c r="F733" s="25">
        <v>2015</v>
      </c>
      <c r="G733" s="156">
        <v>42186.924305555556</v>
      </c>
      <c r="H733" s="157">
        <v>42186.924305555556</v>
      </c>
      <c r="I733" s="620" t="s">
        <v>36</v>
      </c>
      <c r="J733" s="620" t="s">
        <v>36</v>
      </c>
      <c r="K733" s="620"/>
      <c r="L733" s="159">
        <f>N733-G733</f>
        <v>6.944444467080757E-4</v>
      </c>
      <c r="M733" s="160">
        <v>1</v>
      </c>
      <c r="N733" s="156">
        <v>42186.925000000003</v>
      </c>
      <c r="O733" s="157">
        <v>42186.925000000003</v>
      </c>
      <c r="P733" s="161" t="s">
        <v>37</v>
      </c>
      <c r="Q733" s="35" t="s">
        <v>213</v>
      </c>
      <c r="R733" s="35" t="s">
        <v>287</v>
      </c>
      <c r="S733" s="35" t="s">
        <v>101</v>
      </c>
      <c r="T733" s="35" t="s">
        <v>4223</v>
      </c>
      <c r="U733" s="287" t="s">
        <v>40</v>
      </c>
      <c r="V733" s="167" t="s">
        <v>788</v>
      </c>
      <c r="W733" s="35" t="s">
        <v>4224</v>
      </c>
      <c r="X733" s="55">
        <v>0</v>
      </c>
      <c r="Y733" s="55">
        <v>0</v>
      </c>
      <c r="Z733" s="168"/>
      <c r="AA733" s="168"/>
      <c r="AB733" s="168"/>
      <c r="AC733" s="168"/>
    </row>
    <row r="734" spans="1:34" ht="15" customHeight="1" x14ac:dyDescent="0.2">
      <c r="A734" s="231">
        <v>115</v>
      </c>
      <c r="B734" s="231">
        <v>115</v>
      </c>
      <c r="C734" s="230" t="s">
        <v>774</v>
      </c>
      <c r="D734" s="231">
        <v>10161</v>
      </c>
      <c r="E734" s="230" t="s">
        <v>775</v>
      </c>
      <c r="F734" s="25">
        <v>2016</v>
      </c>
      <c r="G734" s="232">
        <v>42383.154166666667</v>
      </c>
      <c r="H734" s="233">
        <v>42383.154166666667</v>
      </c>
      <c r="I734" s="412" t="s">
        <v>36</v>
      </c>
      <c r="J734" s="412" t="s">
        <v>36</v>
      </c>
      <c r="K734" s="412"/>
      <c r="L734" s="235">
        <f>N734-G734</f>
        <v>0.32638888889050577</v>
      </c>
      <c r="M734" s="236">
        <v>470</v>
      </c>
      <c r="N734" s="232">
        <v>42383.480555555558</v>
      </c>
      <c r="O734" s="233">
        <v>42383.480555555558</v>
      </c>
      <c r="P734" s="237" t="s">
        <v>37</v>
      </c>
      <c r="Q734" s="238" t="s">
        <v>38</v>
      </c>
      <c r="R734" s="238" t="s">
        <v>135</v>
      </c>
      <c r="S734" s="238" t="s">
        <v>68</v>
      </c>
      <c r="T734" s="239" t="s">
        <v>5467</v>
      </c>
      <c r="U734" s="88">
        <v>11821</v>
      </c>
      <c r="V734" s="240" t="s">
        <v>788</v>
      </c>
      <c r="W734" s="239" t="s">
        <v>5468</v>
      </c>
      <c r="X734" s="241">
        <v>0</v>
      </c>
      <c r="Y734" s="241">
        <v>0</v>
      </c>
      <c r="Z734" s="241">
        <v>0</v>
      </c>
      <c r="AA734" s="242"/>
      <c r="AB734" s="242"/>
      <c r="AC734" s="242"/>
    </row>
    <row r="735" spans="1:34" ht="15" customHeight="1" x14ac:dyDescent="0.2">
      <c r="A735" s="257">
        <v>115</v>
      </c>
      <c r="B735" s="257">
        <v>115</v>
      </c>
      <c r="C735" s="258" t="s">
        <v>774</v>
      </c>
      <c r="D735" s="257">
        <v>10161</v>
      </c>
      <c r="E735" s="258" t="s">
        <v>775</v>
      </c>
      <c r="F735" s="25">
        <v>2016</v>
      </c>
      <c r="G735" s="232">
        <v>42416.80972222222</v>
      </c>
      <c r="H735" s="233">
        <v>42416.80972222222</v>
      </c>
      <c r="I735" s="412" t="s">
        <v>36</v>
      </c>
      <c r="J735" s="412" t="s">
        <v>36</v>
      </c>
      <c r="K735" s="412"/>
      <c r="L735" s="235">
        <f>N735-G735</f>
        <v>0.40486111111385981</v>
      </c>
      <c r="M735" s="236">
        <v>583</v>
      </c>
      <c r="N735" s="232">
        <v>42417.214583333334</v>
      </c>
      <c r="O735" s="233">
        <v>42417.214583333334</v>
      </c>
      <c r="P735" s="237" t="s">
        <v>37</v>
      </c>
      <c r="Q735" s="238" t="s">
        <v>48</v>
      </c>
      <c r="R735" s="238" t="s">
        <v>49</v>
      </c>
      <c r="S735" s="238" t="s">
        <v>68</v>
      </c>
      <c r="T735" s="35" t="s">
        <v>5565</v>
      </c>
      <c r="U735" s="88">
        <v>11909</v>
      </c>
      <c r="V735" s="240" t="s">
        <v>788</v>
      </c>
      <c r="W735" s="35" t="s">
        <v>5566</v>
      </c>
      <c r="X735" s="241">
        <v>0</v>
      </c>
      <c r="Y735" s="241">
        <v>0</v>
      </c>
      <c r="Z735" s="241">
        <v>0</v>
      </c>
      <c r="AA735" s="266"/>
      <c r="AB735" s="266"/>
      <c r="AC735" s="266"/>
    </row>
    <row r="736" spans="1:34" ht="15" customHeight="1" x14ac:dyDescent="0.2">
      <c r="A736" s="249">
        <v>115</v>
      </c>
      <c r="B736" s="249">
        <v>115</v>
      </c>
      <c r="C736" s="250" t="s">
        <v>1579</v>
      </c>
      <c r="D736" s="249">
        <v>10163</v>
      </c>
      <c r="E736" s="250" t="s">
        <v>1580</v>
      </c>
      <c r="F736" s="25">
        <v>2016</v>
      </c>
      <c r="G736" s="232">
        <v>42391.535416666666</v>
      </c>
      <c r="H736" s="233">
        <v>42391.535416666666</v>
      </c>
      <c r="I736" s="412" t="s">
        <v>36</v>
      </c>
      <c r="J736" s="412" t="s">
        <v>36</v>
      </c>
      <c r="K736" s="412"/>
      <c r="L736" s="235">
        <f>N736-G736</f>
        <v>6.944444467080757E-4</v>
      </c>
      <c r="M736" s="236">
        <v>1</v>
      </c>
      <c r="N736" s="232">
        <v>42391.536111111112</v>
      </c>
      <c r="O736" s="233">
        <v>42391.536111111112</v>
      </c>
      <c r="P736" s="237" t="s">
        <v>37</v>
      </c>
      <c r="Q736" s="238" t="s">
        <v>5502</v>
      </c>
      <c r="R736" s="238" t="s">
        <v>600</v>
      </c>
      <c r="S736" s="238" t="s">
        <v>88</v>
      </c>
      <c r="T736" s="239" t="s">
        <v>5503</v>
      </c>
      <c r="U736" s="88">
        <v>11858</v>
      </c>
      <c r="V736" s="240" t="s">
        <v>788</v>
      </c>
      <c r="W736" s="239" t="s">
        <v>5504</v>
      </c>
      <c r="X736" s="241">
        <v>0</v>
      </c>
      <c r="Y736" s="241">
        <v>0</v>
      </c>
      <c r="Z736" s="241">
        <v>0</v>
      </c>
      <c r="AA736" s="251"/>
      <c r="AB736" s="251"/>
      <c r="AC736" s="251"/>
    </row>
    <row r="737" spans="1:34" ht="15" customHeight="1" x14ac:dyDescent="0.2">
      <c r="A737" s="58">
        <v>115</v>
      </c>
      <c r="B737" s="58">
        <v>115</v>
      </c>
      <c r="C737" s="76" t="s">
        <v>1555</v>
      </c>
      <c r="D737" s="23">
        <v>10165</v>
      </c>
      <c r="E737" s="60" t="s">
        <v>1556</v>
      </c>
      <c r="F737" s="25">
        <v>2014</v>
      </c>
      <c r="G737" s="61">
        <v>41782.177083333336</v>
      </c>
      <c r="H737" s="62">
        <v>41782.177083333336</v>
      </c>
      <c r="I737" s="625" t="s">
        <v>36</v>
      </c>
      <c r="J737" s="625" t="s">
        <v>36</v>
      </c>
      <c r="K737" s="625"/>
      <c r="L737" s="64">
        <f>N737-G737</f>
        <v>0.10555555555038154</v>
      </c>
      <c r="M737" s="65">
        <v>152</v>
      </c>
      <c r="N737" s="61">
        <v>41782.282638888886</v>
      </c>
      <c r="O737" s="62">
        <v>41782.282638888886</v>
      </c>
      <c r="P737" s="66" t="s">
        <v>37</v>
      </c>
      <c r="Q737" s="69" t="s">
        <v>43</v>
      </c>
      <c r="R737" s="69" t="s">
        <v>535</v>
      </c>
      <c r="S737" s="87" t="s">
        <v>45</v>
      </c>
      <c r="T737" s="69" t="s">
        <v>2275</v>
      </c>
      <c r="U737" s="287" t="s">
        <v>40</v>
      </c>
      <c r="V737" s="78" t="s">
        <v>1336</v>
      </c>
      <c r="W737" s="69" t="s">
        <v>2276</v>
      </c>
      <c r="X737" s="32">
        <v>0</v>
      </c>
      <c r="Y737" s="32">
        <v>0</v>
      </c>
      <c r="Z737" s="83"/>
      <c r="AA737" s="84"/>
      <c r="AB737" s="85"/>
      <c r="AC737" s="83"/>
    </row>
    <row r="738" spans="1:34" ht="15" customHeight="1" x14ac:dyDescent="0.2">
      <c r="A738" s="257">
        <v>115</v>
      </c>
      <c r="B738" s="257">
        <v>115</v>
      </c>
      <c r="C738" s="258" t="s">
        <v>1555</v>
      </c>
      <c r="D738" s="257">
        <v>10165</v>
      </c>
      <c r="E738" s="258" t="s">
        <v>1556</v>
      </c>
      <c r="F738" s="25">
        <v>2017</v>
      </c>
      <c r="G738" s="232">
        <v>42840.630555555559</v>
      </c>
      <c r="H738" s="233">
        <v>42840.630555555559</v>
      </c>
      <c r="I738" s="412" t="s">
        <v>36</v>
      </c>
      <c r="J738" s="412" t="s">
        <v>36</v>
      </c>
      <c r="K738" s="412"/>
      <c r="L738" s="235">
        <f>N738-G738</f>
        <v>0.14374999999563443</v>
      </c>
      <c r="M738" s="236">
        <v>207</v>
      </c>
      <c r="N738" s="232">
        <v>42840.774305555555</v>
      </c>
      <c r="O738" s="233">
        <v>42840.774305555555</v>
      </c>
      <c r="P738" s="237" t="s">
        <v>37</v>
      </c>
      <c r="Q738" s="35" t="s">
        <v>43</v>
      </c>
      <c r="R738" s="35" t="s">
        <v>44</v>
      </c>
      <c r="S738" s="35" t="s">
        <v>45</v>
      </c>
      <c r="T738" s="52" t="s">
        <v>8381</v>
      </c>
      <c r="U738" s="332" t="s">
        <v>40</v>
      </c>
      <c r="V738" s="240" t="s">
        <v>1336</v>
      </c>
      <c r="W738" s="44" t="s">
        <v>8382</v>
      </c>
      <c r="X738" s="241">
        <v>0</v>
      </c>
      <c r="Y738" s="241">
        <v>0</v>
      </c>
      <c r="Z738" s="241">
        <v>0</v>
      </c>
      <c r="AA738" s="177"/>
      <c r="AB738" s="177"/>
      <c r="AC738" s="177"/>
      <c r="AD738" s="304">
        <v>5517212</v>
      </c>
      <c r="AE738" s="305" t="s">
        <v>1270</v>
      </c>
      <c r="AF738" s="305" t="s">
        <v>1270</v>
      </c>
      <c r="AG738" s="35" t="s">
        <v>7066</v>
      </c>
      <c r="AH738" s="44" t="s">
        <v>7067</v>
      </c>
    </row>
    <row r="739" spans="1:34" ht="15" customHeight="1" x14ac:dyDescent="0.2">
      <c r="A739" s="257">
        <v>115</v>
      </c>
      <c r="B739" s="257">
        <v>115</v>
      </c>
      <c r="C739" s="258" t="s">
        <v>1555</v>
      </c>
      <c r="D739" s="257">
        <v>10165</v>
      </c>
      <c r="E739" s="258" t="s">
        <v>1556</v>
      </c>
      <c r="F739" s="25">
        <v>2017</v>
      </c>
      <c r="G739" s="232">
        <v>42846.060416666667</v>
      </c>
      <c r="H739" s="233">
        <v>42846.060416666667</v>
      </c>
      <c r="I739" s="417" t="s">
        <v>7042</v>
      </c>
      <c r="J739" s="412" t="s">
        <v>36</v>
      </c>
      <c r="K739" s="412"/>
      <c r="L739" s="235">
        <f>N739-G739</f>
        <v>0.10763888889050577</v>
      </c>
      <c r="M739" s="236">
        <v>155</v>
      </c>
      <c r="N739" s="232">
        <v>42846.168055555558</v>
      </c>
      <c r="O739" s="233">
        <v>42846.168055555558</v>
      </c>
      <c r="P739" s="237" t="s">
        <v>37</v>
      </c>
      <c r="Q739" s="35" t="s">
        <v>43</v>
      </c>
      <c r="R739" s="35" t="s">
        <v>44</v>
      </c>
      <c r="S739" s="35" t="s">
        <v>45</v>
      </c>
      <c r="T739" s="167" t="s">
        <v>8407</v>
      </c>
      <c r="U739" s="354" t="s">
        <v>40</v>
      </c>
      <c r="V739" s="240" t="s">
        <v>1336</v>
      </c>
      <c r="W739" s="35" t="s">
        <v>8408</v>
      </c>
      <c r="X739" s="241">
        <v>0</v>
      </c>
      <c r="Y739" s="241">
        <v>0</v>
      </c>
      <c r="Z739" s="241">
        <v>0</v>
      </c>
      <c r="AA739" s="168"/>
      <c r="AB739" s="168"/>
      <c r="AC739" s="168"/>
      <c r="AD739" s="304">
        <v>5517212</v>
      </c>
      <c r="AE739" s="305" t="s">
        <v>1270</v>
      </c>
      <c r="AF739" s="305" t="s">
        <v>1270</v>
      </c>
      <c r="AG739" s="35" t="s">
        <v>7066</v>
      </c>
      <c r="AH739" s="44" t="s">
        <v>7067</v>
      </c>
    </row>
    <row r="740" spans="1:34" ht="15" customHeight="1" x14ac:dyDescent="0.2">
      <c r="A740" s="257">
        <v>115</v>
      </c>
      <c r="B740" s="257">
        <v>115</v>
      </c>
      <c r="C740" s="258" t="s">
        <v>1555</v>
      </c>
      <c r="D740" s="257">
        <v>10165</v>
      </c>
      <c r="E740" s="258" t="s">
        <v>1556</v>
      </c>
      <c r="F740" s="25">
        <v>2018</v>
      </c>
      <c r="G740" s="232">
        <v>43181.197222222225</v>
      </c>
      <c r="H740" s="233">
        <v>43181.197222222225</v>
      </c>
      <c r="I740" s="412" t="s">
        <v>36</v>
      </c>
      <c r="J740" s="412" t="s">
        <v>36</v>
      </c>
      <c r="K740" s="412" t="s">
        <v>36</v>
      </c>
      <c r="L740" s="235">
        <f>N740-G740</f>
        <v>3.4722222189884633E-3</v>
      </c>
      <c r="M740" s="236">
        <v>5</v>
      </c>
      <c r="N740" s="232">
        <v>43181.200694444444</v>
      </c>
      <c r="O740" s="233">
        <v>43181.200694444444</v>
      </c>
      <c r="P740" s="237" t="s">
        <v>37</v>
      </c>
      <c r="Q740" s="359" t="s">
        <v>43</v>
      </c>
      <c r="R740" s="35" t="s">
        <v>10739</v>
      </c>
      <c r="S740" s="277" t="s">
        <v>80</v>
      </c>
      <c r="T740" s="167" t="s">
        <v>10765</v>
      </c>
      <c r="U740" s="88">
        <v>114438014</v>
      </c>
      <c r="V740" s="240" t="s">
        <v>1336</v>
      </c>
      <c r="W740" s="167" t="s">
        <v>10766</v>
      </c>
      <c r="X740" s="255">
        <v>7517</v>
      </c>
      <c r="Y740" s="241">
        <v>0</v>
      </c>
      <c r="Z740" s="241">
        <v>0</v>
      </c>
      <c r="AA740" s="266"/>
      <c r="AB740" s="266"/>
      <c r="AC740" s="266"/>
      <c r="AD740" s="241">
        <v>5517212</v>
      </c>
      <c r="AE740" s="461" t="s">
        <v>1270</v>
      </c>
      <c r="AF740" s="462" t="s">
        <v>1270</v>
      </c>
      <c r="AG740" s="277" t="s">
        <v>7066</v>
      </c>
      <c r="AH740" s="277" t="s">
        <v>7067</v>
      </c>
    </row>
    <row r="741" spans="1:34" ht="15" customHeight="1" x14ac:dyDescent="0.2">
      <c r="A741" s="521">
        <v>115</v>
      </c>
      <c r="B741" s="521">
        <v>115</v>
      </c>
      <c r="C741" s="522" t="s">
        <v>1555</v>
      </c>
      <c r="D741" s="521">
        <v>10165</v>
      </c>
      <c r="E741" s="522" t="s">
        <v>1556</v>
      </c>
      <c r="F741" s="25">
        <v>2019</v>
      </c>
      <c r="G741" s="232">
        <v>43498.593055555553</v>
      </c>
      <c r="H741" s="233">
        <v>43498.593055555553</v>
      </c>
      <c r="I741" s="417" t="s">
        <v>7042</v>
      </c>
      <c r="J741" s="412" t="s">
        <v>36</v>
      </c>
      <c r="K741" s="412" t="s">
        <v>36</v>
      </c>
      <c r="L741" s="235">
        <f>N741-G741</f>
        <v>6.944444467080757E-4</v>
      </c>
      <c r="M741" s="236">
        <v>1</v>
      </c>
      <c r="N741" s="232">
        <v>43498.59375</v>
      </c>
      <c r="O741" s="233">
        <v>43498.59375</v>
      </c>
      <c r="P741" s="237" t="s">
        <v>37</v>
      </c>
      <c r="Q741" s="359" t="s">
        <v>213</v>
      </c>
      <c r="R741" s="35" t="s">
        <v>10774</v>
      </c>
      <c r="S741" s="238" t="s">
        <v>40</v>
      </c>
      <c r="T741" s="167" t="s">
        <v>12986</v>
      </c>
      <c r="U741" s="416" t="s">
        <v>40</v>
      </c>
      <c r="V741" s="240" t="s">
        <v>1336</v>
      </c>
      <c r="W741" s="167" t="s">
        <v>12988</v>
      </c>
      <c r="X741" s="164">
        <v>33290</v>
      </c>
      <c r="Y741" s="241">
        <v>0</v>
      </c>
      <c r="Z741" s="241">
        <v>0</v>
      </c>
      <c r="AA741" s="264">
        <f>Y741/AD741</f>
        <v>0</v>
      </c>
      <c r="AB741" s="265">
        <f>Z741/AD741</f>
        <v>0</v>
      </c>
      <c r="AC741" s="255">
        <v>0</v>
      </c>
      <c r="AD741" s="255">
        <v>5548929</v>
      </c>
      <c r="AE741" s="239" t="s">
        <v>7083</v>
      </c>
      <c r="AF741" s="229" t="s">
        <v>7733</v>
      </c>
      <c r="AG741" s="239" t="s">
        <v>7040</v>
      </c>
      <c r="AH741" s="57" t="s">
        <v>12286</v>
      </c>
    </row>
    <row r="742" spans="1:34" ht="15" customHeight="1" x14ac:dyDescent="0.2">
      <c r="A742" s="521">
        <v>115</v>
      </c>
      <c r="B742" s="521">
        <v>115</v>
      </c>
      <c r="C742" s="522" t="s">
        <v>1555</v>
      </c>
      <c r="D742" s="521">
        <v>10165</v>
      </c>
      <c r="E742" s="522" t="s">
        <v>1556</v>
      </c>
      <c r="F742" s="25">
        <v>2019</v>
      </c>
      <c r="G742" s="232">
        <v>43501.761805555558</v>
      </c>
      <c r="H742" s="233">
        <v>43501.761805555558</v>
      </c>
      <c r="I742" s="417" t="s">
        <v>7042</v>
      </c>
      <c r="J742" s="412" t="s">
        <v>36</v>
      </c>
      <c r="K742" s="412" t="s">
        <v>36</v>
      </c>
      <c r="L742" s="235">
        <f>N742-G742</f>
        <v>6.9444443943211809E-4</v>
      </c>
      <c r="M742" s="236">
        <v>1</v>
      </c>
      <c r="N742" s="232">
        <v>43501.762499999997</v>
      </c>
      <c r="O742" s="233">
        <v>43501.762499999997</v>
      </c>
      <c r="P742" s="237" t="s">
        <v>37</v>
      </c>
      <c r="Q742" s="162" t="s">
        <v>213</v>
      </c>
      <c r="R742" s="167" t="s">
        <v>10343</v>
      </c>
      <c r="S742" s="238" t="s">
        <v>40</v>
      </c>
      <c r="T742" s="167" t="s">
        <v>13055</v>
      </c>
      <c r="U742" s="483">
        <v>116322452</v>
      </c>
      <c r="V742" s="240" t="s">
        <v>1336</v>
      </c>
      <c r="W742" s="167" t="s">
        <v>13057</v>
      </c>
      <c r="X742" s="164">
        <v>0</v>
      </c>
      <c r="Y742" s="241">
        <v>0</v>
      </c>
      <c r="Z742" s="241">
        <v>0</v>
      </c>
      <c r="AA742" s="264">
        <f>Y742/AD742</f>
        <v>0</v>
      </c>
      <c r="AB742" s="265">
        <f>Z742/AD742</f>
        <v>0</v>
      </c>
      <c r="AC742" s="255">
        <v>0</v>
      </c>
      <c r="AD742" s="255">
        <v>5548929</v>
      </c>
      <c r="AE742" s="239" t="s">
        <v>1270</v>
      </c>
      <c r="AF742" s="229" t="s">
        <v>1270</v>
      </c>
      <c r="AG742" s="239" t="s">
        <v>7040</v>
      </c>
      <c r="AH742" s="57" t="s">
        <v>7173</v>
      </c>
    </row>
    <row r="743" spans="1:34" ht="15" customHeight="1" x14ac:dyDescent="0.2">
      <c r="A743" s="521">
        <v>115</v>
      </c>
      <c r="B743" s="521">
        <v>115</v>
      </c>
      <c r="C743" s="522" t="s">
        <v>1555</v>
      </c>
      <c r="D743" s="521">
        <v>10165</v>
      </c>
      <c r="E743" s="522" t="s">
        <v>1556</v>
      </c>
      <c r="F743" s="25">
        <v>2019</v>
      </c>
      <c r="G743" s="232">
        <v>43501.763194444444</v>
      </c>
      <c r="H743" s="233">
        <v>43501.763194444444</v>
      </c>
      <c r="I743" s="417" t="s">
        <v>7042</v>
      </c>
      <c r="J743" s="412" t="s">
        <v>36</v>
      </c>
      <c r="K743" s="412" t="s">
        <v>36</v>
      </c>
      <c r="L743" s="235">
        <f>N743-G743</f>
        <v>1.1805555557657499E-2</v>
      </c>
      <c r="M743" s="236">
        <v>17</v>
      </c>
      <c r="N743" s="232">
        <v>43501.775000000001</v>
      </c>
      <c r="O743" s="233">
        <v>43501.775000000001</v>
      </c>
      <c r="P743" s="237" t="s">
        <v>37</v>
      </c>
      <c r="Q743" s="162" t="s">
        <v>222</v>
      </c>
      <c r="R743" s="167" t="s">
        <v>10220</v>
      </c>
      <c r="S743" s="238" t="s">
        <v>40</v>
      </c>
      <c r="T743" s="167" t="s">
        <v>13060</v>
      </c>
      <c r="U743" s="483">
        <v>116322452</v>
      </c>
      <c r="V743" s="240" t="s">
        <v>1336</v>
      </c>
      <c r="W743" s="167" t="s">
        <v>13062</v>
      </c>
      <c r="X743" s="164">
        <v>0</v>
      </c>
      <c r="Y743" s="241">
        <v>0</v>
      </c>
      <c r="Z743" s="241">
        <v>0</v>
      </c>
      <c r="AA743" s="264">
        <f>Y743/AD743</f>
        <v>0</v>
      </c>
      <c r="AB743" s="265">
        <f>Z743/AD743</f>
        <v>0</v>
      </c>
      <c r="AC743" s="255">
        <v>0</v>
      </c>
      <c r="AD743" s="255">
        <v>5548929</v>
      </c>
      <c r="AE743" s="239" t="s">
        <v>1270</v>
      </c>
      <c r="AF743" s="229" t="s">
        <v>1270</v>
      </c>
      <c r="AG743" s="239" t="s">
        <v>7040</v>
      </c>
      <c r="AH743" s="57" t="s">
        <v>7173</v>
      </c>
    </row>
    <row r="744" spans="1:34" ht="15" customHeight="1" x14ac:dyDescent="0.2">
      <c r="A744" s="523">
        <v>115</v>
      </c>
      <c r="B744" s="523">
        <v>115</v>
      </c>
      <c r="C744" s="524" t="s">
        <v>337</v>
      </c>
      <c r="D744" s="523">
        <v>10166</v>
      </c>
      <c r="E744" s="524" t="s">
        <v>338</v>
      </c>
      <c r="F744" s="25">
        <v>2019</v>
      </c>
      <c r="G744" s="284">
        <v>43471.763888888891</v>
      </c>
      <c r="H744" s="234">
        <v>43471.763888888891</v>
      </c>
      <c r="I744" s="417" t="s">
        <v>7042</v>
      </c>
      <c r="J744" s="412" t="s">
        <v>36</v>
      </c>
      <c r="K744" s="412" t="s">
        <v>36</v>
      </c>
      <c r="L744" s="235">
        <f>N744-G744</f>
        <v>6.9444443943211809E-4</v>
      </c>
      <c r="M744" s="236">
        <v>1</v>
      </c>
      <c r="N744" s="284">
        <v>43471.76458333333</v>
      </c>
      <c r="O744" s="234">
        <v>43471.76458333333</v>
      </c>
      <c r="P744" s="237" t="s">
        <v>37</v>
      </c>
      <c r="Q744" s="238" t="s">
        <v>48</v>
      </c>
      <c r="R744" s="240" t="s">
        <v>10200</v>
      </c>
      <c r="S744" s="238" t="s">
        <v>40</v>
      </c>
      <c r="T744" s="167" t="s">
        <v>12709</v>
      </c>
      <c r="U744" s="414" t="s">
        <v>40</v>
      </c>
      <c r="V744" s="240" t="s">
        <v>1336</v>
      </c>
      <c r="W744" s="167" t="s">
        <v>12710</v>
      </c>
      <c r="X744" s="255">
        <v>4195</v>
      </c>
      <c r="Y744" s="255">
        <v>0</v>
      </c>
      <c r="Z744" s="255">
        <v>0</v>
      </c>
      <c r="AA744" s="264">
        <f>Y744/AD744</f>
        <v>0</v>
      </c>
      <c r="AB744" s="265">
        <f>Z744/AD744</f>
        <v>0</v>
      </c>
      <c r="AC744" s="255">
        <v>0</v>
      </c>
      <c r="AD744" s="255">
        <v>5548929</v>
      </c>
      <c r="AE744" s="240" t="s">
        <v>7063</v>
      </c>
      <c r="AF744" s="527" t="s">
        <v>12711</v>
      </c>
      <c r="AG744" s="240" t="s">
        <v>7040</v>
      </c>
      <c r="AH744" s="525" t="s">
        <v>7041</v>
      </c>
    </row>
    <row r="745" spans="1:34" ht="15" customHeight="1" x14ac:dyDescent="0.2">
      <c r="A745" s="523">
        <v>115</v>
      </c>
      <c r="B745" s="523">
        <v>115</v>
      </c>
      <c r="C745" s="524" t="s">
        <v>337</v>
      </c>
      <c r="D745" s="523">
        <v>10166</v>
      </c>
      <c r="E745" s="524" t="s">
        <v>338</v>
      </c>
      <c r="F745" s="25">
        <v>2019</v>
      </c>
      <c r="G745" s="284">
        <v>43471.791666666664</v>
      </c>
      <c r="H745" s="234">
        <v>43471.791666666664</v>
      </c>
      <c r="I745" s="417" t="s">
        <v>7042</v>
      </c>
      <c r="J745" s="412" t="s">
        <v>36</v>
      </c>
      <c r="K745" s="412" t="s">
        <v>36</v>
      </c>
      <c r="L745" s="235">
        <f>N745-G745</f>
        <v>6.944444467080757E-4</v>
      </c>
      <c r="M745" s="236">
        <v>1</v>
      </c>
      <c r="N745" s="284">
        <v>43471.792361111111</v>
      </c>
      <c r="O745" s="234">
        <v>43471.792361111111</v>
      </c>
      <c r="P745" s="237" t="s">
        <v>37</v>
      </c>
      <c r="Q745" s="238" t="s">
        <v>48</v>
      </c>
      <c r="R745" s="240" t="s">
        <v>10200</v>
      </c>
      <c r="S745" s="238" t="s">
        <v>40</v>
      </c>
      <c r="T745" s="167" t="s">
        <v>12709</v>
      </c>
      <c r="U745" s="414" t="s">
        <v>40</v>
      </c>
      <c r="V745" s="240" t="s">
        <v>1336</v>
      </c>
      <c r="W745" s="167" t="s">
        <v>12712</v>
      </c>
      <c r="X745" s="255">
        <v>4195</v>
      </c>
      <c r="Y745" s="255">
        <v>0</v>
      </c>
      <c r="Z745" s="255">
        <v>0</v>
      </c>
      <c r="AA745" s="264">
        <f>Y745/AD745</f>
        <v>0</v>
      </c>
      <c r="AB745" s="265">
        <f>Z745/AD745</f>
        <v>0</v>
      </c>
      <c r="AC745" s="255">
        <v>0</v>
      </c>
      <c r="AD745" s="255">
        <v>5548929</v>
      </c>
      <c r="AE745" s="240" t="s">
        <v>7063</v>
      </c>
      <c r="AF745" s="527" t="s">
        <v>12711</v>
      </c>
      <c r="AG745" s="240" t="s">
        <v>7040</v>
      </c>
      <c r="AH745" s="525" t="s">
        <v>7041</v>
      </c>
    </row>
    <row r="746" spans="1:34" ht="15" customHeight="1" x14ac:dyDescent="0.2">
      <c r="A746" s="521">
        <v>115</v>
      </c>
      <c r="B746" s="521">
        <v>115</v>
      </c>
      <c r="C746" s="522" t="s">
        <v>337</v>
      </c>
      <c r="D746" s="521">
        <v>10166</v>
      </c>
      <c r="E746" s="522" t="s">
        <v>338</v>
      </c>
      <c r="F746" s="25">
        <v>2019</v>
      </c>
      <c r="G746" s="232">
        <v>43508.918749999997</v>
      </c>
      <c r="H746" s="233">
        <v>43508.918749999997</v>
      </c>
      <c r="I746" s="417" t="s">
        <v>7042</v>
      </c>
      <c r="J746" s="412" t="s">
        <v>36</v>
      </c>
      <c r="K746" s="412" t="s">
        <v>36</v>
      </c>
      <c r="L746" s="235">
        <f>N746-G746</f>
        <v>6.944444467080757E-4</v>
      </c>
      <c r="M746" s="236">
        <v>1</v>
      </c>
      <c r="N746" s="232">
        <v>43508.919444444444</v>
      </c>
      <c r="O746" s="233">
        <v>43508.919444444444</v>
      </c>
      <c r="P746" s="237" t="s">
        <v>37</v>
      </c>
      <c r="Q746" s="162" t="s">
        <v>213</v>
      </c>
      <c r="R746" s="167" t="s">
        <v>13140</v>
      </c>
      <c r="S746" s="238" t="s">
        <v>40</v>
      </c>
      <c r="T746" s="167" t="s">
        <v>13168</v>
      </c>
      <c r="U746" s="416" t="s">
        <v>40</v>
      </c>
      <c r="V746" s="240" t="s">
        <v>1336</v>
      </c>
      <c r="W746" s="167" t="s">
        <v>13169</v>
      </c>
      <c r="X746" s="164">
        <v>4194</v>
      </c>
      <c r="Y746" s="241">
        <v>0</v>
      </c>
      <c r="Z746" s="241">
        <v>0</v>
      </c>
      <c r="AA746" s="264">
        <f>Y746/AD746</f>
        <v>0</v>
      </c>
      <c r="AB746" s="265">
        <f>Z746/AD746</f>
        <v>0</v>
      </c>
      <c r="AC746" s="255">
        <v>0</v>
      </c>
      <c r="AD746" s="255">
        <v>5548929</v>
      </c>
      <c r="AE746" s="239" t="s">
        <v>7063</v>
      </c>
      <c r="AF746" s="229" t="s">
        <v>11075</v>
      </c>
      <c r="AG746" s="239" t="s">
        <v>7040</v>
      </c>
      <c r="AH746" s="57" t="s">
        <v>7041</v>
      </c>
    </row>
    <row r="747" spans="1:34" ht="15" customHeight="1" x14ac:dyDescent="0.2">
      <c r="A747" s="521">
        <v>115</v>
      </c>
      <c r="B747" s="521">
        <v>115</v>
      </c>
      <c r="C747" s="522" t="s">
        <v>337</v>
      </c>
      <c r="D747" s="521">
        <v>10166</v>
      </c>
      <c r="E747" s="522" t="s">
        <v>338</v>
      </c>
      <c r="F747" s="25">
        <v>2019</v>
      </c>
      <c r="G747" s="232">
        <v>43508.929166666669</v>
      </c>
      <c r="H747" s="233">
        <v>43508.929166666669</v>
      </c>
      <c r="I747" s="417" t="s">
        <v>7042</v>
      </c>
      <c r="J747" s="412" t="s">
        <v>36</v>
      </c>
      <c r="K747" s="412" t="s">
        <v>36</v>
      </c>
      <c r="L747" s="235">
        <f>N747-G747</f>
        <v>6.9444443943211809E-4</v>
      </c>
      <c r="M747" s="236">
        <v>1</v>
      </c>
      <c r="N747" s="232">
        <v>43508.929861111108</v>
      </c>
      <c r="O747" s="233">
        <v>43508.929861111108</v>
      </c>
      <c r="P747" s="237" t="s">
        <v>37</v>
      </c>
      <c r="Q747" s="162" t="s">
        <v>213</v>
      </c>
      <c r="R747" s="167" t="s">
        <v>13140</v>
      </c>
      <c r="S747" s="238" t="s">
        <v>40</v>
      </c>
      <c r="T747" s="167" t="s">
        <v>13168</v>
      </c>
      <c r="U747" s="416" t="s">
        <v>40</v>
      </c>
      <c r="V747" s="240" t="s">
        <v>1336</v>
      </c>
      <c r="W747" s="167" t="s">
        <v>13170</v>
      </c>
      <c r="X747" s="164">
        <v>4194</v>
      </c>
      <c r="Y747" s="241">
        <v>0</v>
      </c>
      <c r="Z747" s="241">
        <v>0</v>
      </c>
      <c r="AA747" s="264">
        <f>Y747/AD747</f>
        <v>0</v>
      </c>
      <c r="AB747" s="265">
        <f>Z747/AD747</f>
        <v>0</v>
      </c>
      <c r="AC747" s="255">
        <v>0</v>
      </c>
      <c r="AD747" s="255">
        <v>5548929</v>
      </c>
      <c r="AE747" s="239" t="s">
        <v>7063</v>
      </c>
      <c r="AF747" s="229" t="s">
        <v>11075</v>
      </c>
      <c r="AG747" s="239" t="s">
        <v>7040</v>
      </c>
      <c r="AH747" s="57" t="s">
        <v>7041</v>
      </c>
    </row>
    <row r="748" spans="1:34" ht="15" customHeight="1" x14ac:dyDescent="0.2">
      <c r="A748" s="521">
        <v>115</v>
      </c>
      <c r="B748" s="521">
        <v>115</v>
      </c>
      <c r="C748" s="522" t="s">
        <v>337</v>
      </c>
      <c r="D748" s="521">
        <v>10166</v>
      </c>
      <c r="E748" s="522" t="s">
        <v>338</v>
      </c>
      <c r="F748" s="25">
        <v>2019</v>
      </c>
      <c r="G748" s="232">
        <v>43508.97152777778</v>
      </c>
      <c r="H748" s="233">
        <v>43508.97152777778</v>
      </c>
      <c r="I748" s="417" t="s">
        <v>7042</v>
      </c>
      <c r="J748" s="412" t="s">
        <v>36</v>
      </c>
      <c r="K748" s="412" t="s">
        <v>36</v>
      </c>
      <c r="L748" s="235">
        <f>N748-G748</f>
        <v>6.9444443943211809E-4</v>
      </c>
      <c r="M748" s="236">
        <v>1</v>
      </c>
      <c r="N748" s="232">
        <v>43508.972222222219</v>
      </c>
      <c r="O748" s="233">
        <v>43508.972222222219</v>
      </c>
      <c r="P748" s="237" t="s">
        <v>37</v>
      </c>
      <c r="Q748" s="162" t="s">
        <v>213</v>
      </c>
      <c r="R748" s="167" t="s">
        <v>13140</v>
      </c>
      <c r="S748" s="238" t="s">
        <v>40</v>
      </c>
      <c r="T748" s="167" t="s">
        <v>13168</v>
      </c>
      <c r="U748" s="416" t="s">
        <v>40</v>
      </c>
      <c r="V748" s="240" t="s">
        <v>1336</v>
      </c>
      <c r="W748" s="167" t="s">
        <v>13177</v>
      </c>
      <c r="X748" s="164">
        <v>4194</v>
      </c>
      <c r="Y748" s="241">
        <v>0</v>
      </c>
      <c r="Z748" s="241">
        <v>0</v>
      </c>
      <c r="AA748" s="264">
        <f>Y748/AD748</f>
        <v>0</v>
      </c>
      <c r="AB748" s="265">
        <f>Z748/AD748</f>
        <v>0</v>
      </c>
      <c r="AC748" s="255">
        <v>0</v>
      </c>
      <c r="AD748" s="255">
        <v>5548929</v>
      </c>
      <c r="AE748" s="239" t="s">
        <v>7063</v>
      </c>
      <c r="AF748" s="229" t="s">
        <v>11075</v>
      </c>
      <c r="AG748" s="239" t="s">
        <v>7040</v>
      </c>
      <c r="AH748" s="57" t="s">
        <v>7041</v>
      </c>
    </row>
    <row r="749" spans="1:34" ht="15" customHeight="1" x14ac:dyDescent="0.2">
      <c r="A749" s="521">
        <v>115</v>
      </c>
      <c r="B749" s="521">
        <v>115</v>
      </c>
      <c r="C749" s="522" t="s">
        <v>337</v>
      </c>
      <c r="D749" s="521">
        <v>10166</v>
      </c>
      <c r="E749" s="522" t="s">
        <v>338</v>
      </c>
      <c r="F749" s="25">
        <v>2019</v>
      </c>
      <c r="G749" s="232">
        <v>43508.976388888892</v>
      </c>
      <c r="H749" s="233">
        <v>43508.976388888892</v>
      </c>
      <c r="I749" s="417" t="s">
        <v>7042</v>
      </c>
      <c r="J749" s="412" t="s">
        <v>36</v>
      </c>
      <c r="K749" s="412" t="s">
        <v>36</v>
      </c>
      <c r="L749" s="235">
        <f>N749-G749</f>
        <v>6.9444443943211809E-4</v>
      </c>
      <c r="M749" s="236">
        <v>1</v>
      </c>
      <c r="N749" s="232">
        <v>43508.977083333331</v>
      </c>
      <c r="O749" s="233">
        <v>43508.977083333331</v>
      </c>
      <c r="P749" s="237" t="s">
        <v>37</v>
      </c>
      <c r="Q749" s="162" t="s">
        <v>213</v>
      </c>
      <c r="R749" s="167" t="s">
        <v>13140</v>
      </c>
      <c r="S749" s="238" t="s">
        <v>40</v>
      </c>
      <c r="T749" s="167" t="s">
        <v>13168</v>
      </c>
      <c r="U749" s="416" t="s">
        <v>40</v>
      </c>
      <c r="V749" s="240" t="s">
        <v>1336</v>
      </c>
      <c r="W749" s="167" t="s">
        <v>13180</v>
      </c>
      <c r="X749" s="164">
        <v>4194</v>
      </c>
      <c r="Y749" s="241">
        <v>0</v>
      </c>
      <c r="Z749" s="241">
        <v>0</v>
      </c>
      <c r="AA749" s="264">
        <f>Y749/AD749</f>
        <v>0</v>
      </c>
      <c r="AB749" s="265">
        <f>Z749/AD749</f>
        <v>0</v>
      </c>
      <c r="AC749" s="255">
        <v>0</v>
      </c>
      <c r="AD749" s="255">
        <v>5548929</v>
      </c>
      <c r="AE749" s="239" t="s">
        <v>7063</v>
      </c>
      <c r="AF749" s="229" t="s">
        <v>11075</v>
      </c>
      <c r="AG749" s="239" t="s">
        <v>7040</v>
      </c>
      <c r="AH749" s="57" t="s">
        <v>7041</v>
      </c>
    </row>
    <row r="750" spans="1:34" ht="15" customHeight="1" x14ac:dyDescent="0.2">
      <c r="A750" s="58">
        <v>115</v>
      </c>
      <c r="B750" s="58">
        <v>115</v>
      </c>
      <c r="C750" s="76" t="s">
        <v>138</v>
      </c>
      <c r="D750" s="23">
        <v>10167</v>
      </c>
      <c r="E750" s="60" t="s">
        <v>139</v>
      </c>
      <c r="F750" s="25">
        <v>2014</v>
      </c>
      <c r="G750" s="61">
        <v>41876.576388888891</v>
      </c>
      <c r="H750" s="62">
        <v>41876.576388888891</v>
      </c>
      <c r="I750" s="625" t="s">
        <v>36</v>
      </c>
      <c r="J750" s="625" t="s">
        <v>36</v>
      </c>
      <c r="K750" s="625"/>
      <c r="L750" s="64">
        <f>N750-G750</f>
        <v>6.9444443943211809E-4</v>
      </c>
      <c r="M750" s="65">
        <v>1</v>
      </c>
      <c r="N750" s="61">
        <v>41876.57708333333</v>
      </c>
      <c r="O750" s="62">
        <v>41876.57708333333</v>
      </c>
      <c r="P750" s="66" t="s">
        <v>37</v>
      </c>
      <c r="Q750" s="69" t="s">
        <v>145</v>
      </c>
      <c r="R750" s="69" t="s">
        <v>146</v>
      </c>
      <c r="S750" s="87" t="s">
        <v>101</v>
      </c>
      <c r="T750" s="69" t="s">
        <v>2634</v>
      </c>
      <c r="U750" s="287" t="s">
        <v>40</v>
      </c>
      <c r="V750" s="87" t="s">
        <v>1385</v>
      </c>
      <c r="W750" s="69" t="s">
        <v>2635</v>
      </c>
      <c r="X750" s="32">
        <v>0</v>
      </c>
      <c r="Y750" s="32">
        <v>0</v>
      </c>
      <c r="Z750" s="83"/>
      <c r="AA750" s="84"/>
      <c r="AB750" s="85"/>
      <c r="AC750" s="83"/>
    </row>
    <row r="751" spans="1:34" ht="15" customHeight="1" x14ac:dyDescent="0.2">
      <c r="A751" s="105">
        <v>115</v>
      </c>
      <c r="B751" s="105">
        <v>115</v>
      </c>
      <c r="C751" s="76" t="s">
        <v>138</v>
      </c>
      <c r="D751" s="23">
        <v>10167</v>
      </c>
      <c r="E751" s="60" t="s">
        <v>139</v>
      </c>
      <c r="F751" s="25">
        <v>2014</v>
      </c>
      <c r="G751" s="106">
        <v>41992.477777777778</v>
      </c>
      <c r="H751" s="63">
        <v>41992.477777777778</v>
      </c>
      <c r="I751" s="625" t="s">
        <v>36</v>
      </c>
      <c r="J751" s="625" t="s">
        <v>36</v>
      </c>
      <c r="K751" s="625"/>
      <c r="L751" s="64">
        <f>N751-G751</f>
        <v>0.12847222221898846</v>
      </c>
      <c r="M751" s="65">
        <v>185</v>
      </c>
      <c r="N751" s="106">
        <v>41992.606249999997</v>
      </c>
      <c r="O751" s="63">
        <v>41992.606249999997</v>
      </c>
      <c r="P751" s="66" t="s">
        <v>37</v>
      </c>
      <c r="Q751" s="99" t="s">
        <v>155</v>
      </c>
      <c r="R751" s="99" t="s">
        <v>155</v>
      </c>
      <c r="S751" s="78" t="s">
        <v>106</v>
      </c>
      <c r="T751" s="69" t="s">
        <v>3232</v>
      </c>
      <c r="U751" s="287" t="s">
        <v>40</v>
      </c>
      <c r="V751" s="87" t="s">
        <v>1385</v>
      </c>
      <c r="W751" s="69" t="s">
        <v>3233</v>
      </c>
      <c r="X751" s="32">
        <v>0</v>
      </c>
      <c r="Y751" s="32">
        <v>0</v>
      </c>
      <c r="Z751" s="83"/>
      <c r="AA751" s="84"/>
      <c r="AB751" s="85"/>
      <c r="AC751" s="83"/>
    </row>
    <row r="752" spans="1:34" ht="15" customHeight="1" x14ac:dyDescent="0.2">
      <c r="A752" s="175">
        <v>115</v>
      </c>
      <c r="B752" s="175">
        <v>115</v>
      </c>
      <c r="C752" s="24" t="s">
        <v>138</v>
      </c>
      <c r="D752" s="175">
        <v>10167</v>
      </c>
      <c r="E752" s="24" t="s">
        <v>139</v>
      </c>
      <c r="F752" s="25">
        <v>2015</v>
      </c>
      <c r="G752" s="156">
        <v>42144.512499999997</v>
      </c>
      <c r="H752" s="157">
        <v>42144.512499999997</v>
      </c>
      <c r="I752" s="620" t="s">
        <v>36</v>
      </c>
      <c r="J752" s="620" t="s">
        <v>36</v>
      </c>
      <c r="K752" s="620"/>
      <c r="L752" s="159">
        <f>N752-G752</f>
        <v>6.944444467080757E-4</v>
      </c>
      <c r="M752" s="160">
        <v>1</v>
      </c>
      <c r="N752" s="156">
        <v>42144.513194444444</v>
      </c>
      <c r="O752" s="157">
        <v>42144.513194444444</v>
      </c>
      <c r="P752" s="161" t="s">
        <v>37</v>
      </c>
      <c r="Q752" s="35" t="s">
        <v>213</v>
      </c>
      <c r="R752" s="35" t="s">
        <v>287</v>
      </c>
      <c r="S752" s="35" t="s">
        <v>40</v>
      </c>
      <c r="T752" s="35" t="s">
        <v>4018</v>
      </c>
      <c r="U752" s="287" t="s">
        <v>40</v>
      </c>
      <c r="V752" s="167" t="s">
        <v>1385</v>
      </c>
      <c r="W752" s="35" t="s">
        <v>4019</v>
      </c>
      <c r="X752" s="55">
        <v>0</v>
      </c>
      <c r="Y752" s="55">
        <v>0</v>
      </c>
      <c r="Z752" s="168"/>
      <c r="AA752" s="168"/>
      <c r="AB752" s="168"/>
      <c r="AC752" s="168"/>
    </row>
    <row r="753" spans="1:34" ht="15" customHeight="1" x14ac:dyDescent="0.2">
      <c r="A753" s="257">
        <v>115</v>
      </c>
      <c r="B753" s="257">
        <v>115</v>
      </c>
      <c r="C753" s="258" t="s">
        <v>138</v>
      </c>
      <c r="D753" s="257">
        <v>10167</v>
      </c>
      <c r="E753" s="258" t="s">
        <v>139</v>
      </c>
      <c r="F753" s="25">
        <v>2016</v>
      </c>
      <c r="G753" s="232">
        <v>42495.488888888889</v>
      </c>
      <c r="H753" s="233">
        <v>42495.488888888889</v>
      </c>
      <c r="I753" s="412" t="s">
        <v>36</v>
      </c>
      <c r="J753" s="412" t="s">
        <v>36</v>
      </c>
      <c r="K753" s="412"/>
      <c r="L753" s="235">
        <f>N753-G753</f>
        <v>0.27430555555474712</v>
      </c>
      <c r="M753" s="236">
        <v>395</v>
      </c>
      <c r="N753" s="232">
        <v>42495.763194444444</v>
      </c>
      <c r="O753" s="233">
        <v>42495.763194444444</v>
      </c>
      <c r="P753" s="237" t="s">
        <v>37</v>
      </c>
      <c r="Q753" s="238" t="s">
        <v>52</v>
      </c>
      <c r="R753" s="238" t="s">
        <v>59</v>
      </c>
      <c r="S753" s="35" t="s">
        <v>54</v>
      </c>
      <c r="T753" s="35" t="s">
        <v>6036</v>
      </c>
      <c r="U753" s="282" t="s">
        <v>40</v>
      </c>
      <c r="V753" s="240" t="s">
        <v>1385</v>
      </c>
      <c r="W753" s="35" t="s">
        <v>6037</v>
      </c>
      <c r="X753" s="55">
        <v>0</v>
      </c>
      <c r="Y753" s="55">
        <v>0</v>
      </c>
      <c r="Z753" s="55">
        <v>0</v>
      </c>
      <c r="AA753" s="168"/>
      <c r="AB753" s="168"/>
      <c r="AC753" s="168"/>
    </row>
    <row r="754" spans="1:34" ht="15" customHeight="1" x14ac:dyDescent="0.2">
      <c r="A754" s="257">
        <v>115</v>
      </c>
      <c r="B754" s="257">
        <v>115</v>
      </c>
      <c r="C754" s="258" t="s">
        <v>138</v>
      </c>
      <c r="D754" s="257">
        <v>10167</v>
      </c>
      <c r="E754" s="258" t="s">
        <v>139</v>
      </c>
      <c r="F754" s="25">
        <v>2016</v>
      </c>
      <c r="G754" s="284">
        <v>42542.895138888889</v>
      </c>
      <c r="H754" s="234">
        <v>42542.895138888889</v>
      </c>
      <c r="I754" s="412" t="s">
        <v>36</v>
      </c>
      <c r="J754" s="412" t="s">
        <v>36</v>
      </c>
      <c r="K754" s="412"/>
      <c r="L754" s="235">
        <f>N754-G754</f>
        <v>6.944444467080757E-4</v>
      </c>
      <c r="M754" s="236">
        <v>1</v>
      </c>
      <c r="N754" s="284">
        <v>42542.895833333336</v>
      </c>
      <c r="O754" s="234">
        <v>42542.895833333336</v>
      </c>
      <c r="P754" s="237" t="s">
        <v>37</v>
      </c>
      <c r="Q754" s="35" t="s">
        <v>52</v>
      </c>
      <c r="R754" s="35" t="s">
        <v>124</v>
      </c>
      <c r="S754" s="35" t="s">
        <v>88</v>
      </c>
      <c r="T754" s="35" t="s">
        <v>6269</v>
      </c>
      <c r="U754" s="88">
        <v>12273</v>
      </c>
      <c r="V754" s="240" t="s">
        <v>1385</v>
      </c>
      <c r="W754" s="35" t="s">
        <v>6272</v>
      </c>
      <c r="X754" s="177">
        <v>0</v>
      </c>
      <c r="Y754" s="177">
        <v>0</v>
      </c>
      <c r="Z754" s="55">
        <v>0</v>
      </c>
      <c r="AA754" s="35"/>
      <c r="AB754" s="35"/>
      <c r="AC754" s="35"/>
    </row>
    <row r="755" spans="1:34" ht="15" customHeight="1" x14ac:dyDescent="0.2">
      <c r="A755" s="257">
        <v>115</v>
      </c>
      <c r="B755" s="257">
        <v>115</v>
      </c>
      <c r="C755" s="258" t="s">
        <v>138</v>
      </c>
      <c r="D755" s="257">
        <v>10167</v>
      </c>
      <c r="E755" s="258" t="s">
        <v>139</v>
      </c>
      <c r="F755" s="25">
        <v>2016</v>
      </c>
      <c r="G755" s="284">
        <v>42712.171527777777</v>
      </c>
      <c r="H755" s="234">
        <v>42712.171527777777</v>
      </c>
      <c r="I755" s="412" t="s">
        <v>36</v>
      </c>
      <c r="J755" s="412" t="s">
        <v>36</v>
      </c>
      <c r="K755" s="412"/>
      <c r="L755" s="235">
        <f>N755-G755</f>
        <v>0.20416666667006211</v>
      </c>
      <c r="M755" s="236">
        <v>294</v>
      </c>
      <c r="N755" s="284">
        <v>42712.375694444447</v>
      </c>
      <c r="O755" s="234">
        <v>42712.375694444447</v>
      </c>
      <c r="P755" s="237" t="s">
        <v>37</v>
      </c>
      <c r="Q755" s="35" t="s">
        <v>48</v>
      </c>
      <c r="R755" s="35" t="s">
        <v>49</v>
      </c>
      <c r="S755" s="35" t="s">
        <v>40</v>
      </c>
      <c r="T755" s="35" t="s">
        <v>6957</v>
      </c>
      <c r="U755" s="282" t="s">
        <v>40</v>
      </c>
      <c r="V755" s="240" t="s">
        <v>1385</v>
      </c>
      <c r="W755" s="35" t="s">
        <v>6958</v>
      </c>
      <c r="X755" s="177">
        <v>0</v>
      </c>
      <c r="Y755" s="55">
        <v>0</v>
      </c>
      <c r="Z755" s="55">
        <v>0</v>
      </c>
      <c r="AA755" s="168"/>
      <c r="AB755" s="168"/>
      <c r="AC755" s="168"/>
    </row>
    <row r="756" spans="1:34" ht="15" customHeight="1" x14ac:dyDescent="0.2">
      <c r="A756" s="257">
        <v>115</v>
      </c>
      <c r="B756" s="257">
        <v>115</v>
      </c>
      <c r="C756" s="258" t="s">
        <v>138</v>
      </c>
      <c r="D756" s="257">
        <v>10167</v>
      </c>
      <c r="E756" s="258" t="s">
        <v>139</v>
      </c>
      <c r="F756" s="25">
        <v>2018</v>
      </c>
      <c r="G756" s="232">
        <v>43207.284722222219</v>
      </c>
      <c r="H756" s="233">
        <v>43207.284722222219</v>
      </c>
      <c r="I756" s="412" t="s">
        <v>36</v>
      </c>
      <c r="J756" s="412" t="s">
        <v>36</v>
      </c>
      <c r="K756" s="412" t="s">
        <v>36</v>
      </c>
      <c r="L756" s="235">
        <f>N756-G756</f>
        <v>6.944444467080757E-4</v>
      </c>
      <c r="M756" s="236">
        <v>1</v>
      </c>
      <c r="N756" s="232">
        <v>43207.285416666666</v>
      </c>
      <c r="O756" s="233">
        <v>43207.285416666666</v>
      </c>
      <c r="P756" s="237" t="s">
        <v>37</v>
      </c>
      <c r="Q756" s="359" t="s">
        <v>48</v>
      </c>
      <c r="R756" s="35" t="s">
        <v>10200</v>
      </c>
      <c r="S756" s="277" t="s">
        <v>40</v>
      </c>
      <c r="T756" s="167" t="s">
        <v>10947</v>
      </c>
      <c r="U756" s="282" t="s">
        <v>40</v>
      </c>
      <c r="V756" s="240" t="s">
        <v>1385</v>
      </c>
      <c r="W756" s="167" t="s">
        <v>10948</v>
      </c>
      <c r="X756" s="255">
        <v>0</v>
      </c>
      <c r="Y756" s="241">
        <v>0</v>
      </c>
      <c r="Z756" s="241">
        <v>0</v>
      </c>
      <c r="AA756" s="266"/>
      <c r="AB756" s="266"/>
      <c r="AC756" s="266"/>
      <c r="AD756" s="241">
        <v>5517212</v>
      </c>
      <c r="AE756" s="461" t="s">
        <v>7063</v>
      </c>
      <c r="AF756" s="462" t="s">
        <v>10949</v>
      </c>
      <c r="AG756" s="277" t="s">
        <v>7040</v>
      </c>
      <c r="AH756" s="277" t="s">
        <v>7041</v>
      </c>
    </row>
    <row r="757" spans="1:34" ht="15" customHeight="1" x14ac:dyDescent="0.2">
      <c r="A757" s="272">
        <v>115</v>
      </c>
      <c r="B757" s="272">
        <v>115</v>
      </c>
      <c r="C757" s="331" t="s">
        <v>138</v>
      </c>
      <c r="D757" s="272">
        <v>10167</v>
      </c>
      <c r="E757" s="331" t="s">
        <v>139</v>
      </c>
      <c r="F757" s="25">
        <v>2018</v>
      </c>
      <c r="G757" s="284">
        <v>43309.933333333334</v>
      </c>
      <c r="H757" s="234">
        <v>43309.933333333334</v>
      </c>
      <c r="I757" s="417" t="s">
        <v>7042</v>
      </c>
      <c r="J757" s="412" t="s">
        <v>36</v>
      </c>
      <c r="K757" s="417" t="s">
        <v>7042</v>
      </c>
      <c r="L757" s="235">
        <f>N757-G757</f>
        <v>0.14236111110949423</v>
      </c>
      <c r="M757" s="236">
        <v>205</v>
      </c>
      <c r="N757" s="284">
        <v>43310.075694444444</v>
      </c>
      <c r="O757" s="234">
        <v>43310.075694444444</v>
      </c>
      <c r="P757" s="237" t="s">
        <v>37</v>
      </c>
      <c r="Q757" s="162" t="s">
        <v>382</v>
      </c>
      <c r="R757" s="167" t="s">
        <v>10211</v>
      </c>
      <c r="S757" s="163" t="s">
        <v>526</v>
      </c>
      <c r="T757" s="167" t="s">
        <v>11644</v>
      </c>
      <c r="U757" s="287" t="s">
        <v>40</v>
      </c>
      <c r="V757" s="240" t="s">
        <v>1385</v>
      </c>
      <c r="W757" s="167" t="s">
        <v>11650</v>
      </c>
      <c r="X757" s="255">
        <v>0</v>
      </c>
      <c r="Y757" s="241">
        <v>0</v>
      </c>
      <c r="Z757" s="241">
        <v>0</v>
      </c>
      <c r="AA757" s="266"/>
      <c r="AB757" s="266"/>
      <c r="AC757" s="266"/>
      <c r="AD757" s="241">
        <v>5517212</v>
      </c>
      <c r="AE757" s="467" t="s">
        <v>1270</v>
      </c>
      <c r="AF757" s="468" t="s">
        <v>1270</v>
      </c>
      <c r="AG757" s="163" t="s">
        <v>7040</v>
      </c>
      <c r="AH757" s="163" t="s">
        <v>7173</v>
      </c>
    </row>
    <row r="758" spans="1:34" ht="15" customHeight="1" x14ac:dyDescent="0.2">
      <c r="A758" s="272">
        <v>115</v>
      </c>
      <c r="B758" s="272">
        <v>115</v>
      </c>
      <c r="C758" s="331" t="s">
        <v>138</v>
      </c>
      <c r="D758" s="272">
        <v>10167</v>
      </c>
      <c r="E758" s="331" t="s">
        <v>139</v>
      </c>
      <c r="F758" s="25">
        <v>2018</v>
      </c>
      <c r="G758" s="284">
        <v>43310.606249999997</v>
      </c>
      <c r="H758" s="234">
        <v>43310.606249999997</v>
      </c>
      <c r="I758" s="412" t="s">
        <v>36</v>
      </c>
      <c r="J758" s="412" t="s">
        <v>36</v>
      </c>
      <c r="K758" s="417" t="s">
        <v>7042</v>
      </c>
      <c r="L758" s="235">
        <f>N758-G758</f>
        <v>0.34236111111385981</v>
      </c>
      <c r="M758" s="236">
        <v>493</v>
      </c>
      <c r="N758" s="284">
        <v>43310.948611111111</v>
      </c>
      <c r="O758" s="234">
        <v>43310.948611111111</v>
      </c>
      <c r="P758" s="237" t="s">
        <v>37</v>
      </c>
      <c r="Q758" s="162" t="s">
        <v>382</v>
      </c>
      <c r="R758" s="167" t="s">
        <v>10211</v>
      </c>
      <c r="S758" s="163" t="s">
        <v>526</v>
      </c>
      <c r="T758" s="167" t="s">
        <v>11657</v>
      </c>
      <c r="U758" s="287" t="s">
        <v>40</v>
      </c>
      <c r="V758" s="240" t="s">
        <v>1385</v>
      </c>
      <c r="W758" s="35" t="s">
        <v>11664</v>
      </c>
      <c r="X758" s="255">
        <v>0</v>
      </c>
      <c r="Y758" s="241">
        <v>0</v>
      </c>
      <c r="Z758" s="241">
        <v>0</v>
      </c>
      <c r="AA758" s="266"/>
      <c r="AB758" s="266"/>
      <c r="AC758" s="266"/>
      <c r="AD758" s="241">
        <v>5517212</v>
      </c>
      <c r="AE758" s="467" t="s">
        <v>1270</v>
      </c>
      <c r="AF758" s="468" t="s">
        <v>1270</v>
      </c>
      <c r="AG758" s="163" t="s">
        <v>7040</v>
      </c>
      <c r="AH758" s="163" t="s">
        <v>7173</v>
      </c>
    </row>
    <row r="759" spans="1:34" ht="15" customHeight="1" x14ac:dyDescent="0.2">
      <c r="A759" s="272">
        <v>115</v>
      </c>
      <c r="B759" s="272">
        <v>115</v>
      </c>
      <c r="C759" s="331" t="s">
        <v>138</v>
      </c>
      <c r="D759" s="272">
        <v>10167</v>
      </c>
      <c r="E759" s="331" t="s">
        <v>139</v>
      </c>
      <c r="F759" s="25">
        <v>2018</v>
      </c>
      <c r="G759" s="284">
        <v>43316.792361111111</v>
      </c>
      <c r="H759" s="234">
        <v>43316.792361111111</v>
      </c>
      <c r="I759" s="412" t="s">
        <v>36</v>
      </c>
      <c r="J759" s="412" t="s">
        <v>36</v>
      </c>
      <c r="K759" s="412" t="s">
        <v>36</v>
      </c>
      <c r="L759" s="235">
        <f>N759-G759</f>
        <v>0.10624999999708962</v>
      </c>
      <c r="M759" s="236">
        <v>153</v>
      </c>
      <c r="N759" s="284">
        <v>43316.898611111108</v>
      </c>
      <c r="O759" s="234">
        <v>43316.898611111108</v>
      </c>
      <c r="P759" s="237" t="s">
        <v>37</v>
      </c>
      <c r="Q759" s="162" t="s">
        <v>382</v>
      </c>
      <c r="R759" s="167" t="s">
        <v>10211</v>
      </c>
      <c r="S759" s="163" t="s">
        <v>526</v>
      </c>
      <c r="T759" s="167" t="s">
        <v>11696</v>
      </c>
      <c r="U759" s="287" t="s">
        <v>40</v>
      </c>
      <c r="V759" s="240" t="s">
        <v>1385</v>
      </c>
      <c r="W759" s="167" t="s">
        <v>11697</v>
      </c>
      <c r="X759" s="255">
        <v>5142</v>
      </c>
      <c r="Y759" s="255">
        <v>5142</v>
      </c>
      <c r="Z759" s="255">
        <v>851307</v>
      </c>
      <c r="AA759" s="264">
        <f>Y759/AD759</f>
        <v>9.3199246285986478E-4</v>
      </c>
      <c r="AB759" s="265">
        <f>Z759/AD759</f>
        <v>0.15430021539864699</v>
      </c>
      <c r="AC759" s="255">
        <f>Z759/Y759</f>
        <v>165.55950991831972</v>
      </c>
      <c r="AD759" s="241">
        <v>5517212</v>
      </c>
      <c r="AE759" s="461" t="s">
        <v>1270</v>
      </c>
      <c r="AF759" s="462" t="s">
        <v>1270</v>
      </c>
      <c r="AG759" s="277" t="s">
        <v>7066</v>
      </c>
      <c r="AH759" s="277" t="s">
        <v>7067</v>
      </c>
    </row>
    <row r="760" spans="1:34" ht="15" customHeight="1" x14ac:dyDescent="0.2">
      <c r="A760" s="272">
        <v>115</v>
      </c>
      <c r="B760" s="272">
        <v>115</v>
      </c>
      <c r="C760" s="331" t="s">
        <v>138</v>
      </c>
      <c r="D760" s="272">
        <v>10167</v>
      </c>
      <c r="E760" s="331" t="s">
        <v>139</v>
      </c>
      <c r="F760" s="25">
        <v>2018</v>
      </c>
      <c r="G760" s="284">
        <v>43318.388194444444</v>
      </c>
      <c r="H760" s="234">
        <v>43318.388194444444</v>
      </c>
      <c r="I760" s="412" t="s">
        <v>36</v>
      </c>
      <c r="J760" s="412" t="s">
        <v>36</v>
      </c>
      <c r="K760" s="417" t="s">
        <v>7042</v>
      </c>
      <c r="L760" s="235">
        <f>N760-G760</f>
        <v>0.43055555555474712</v>
      </c>
      <c r="M760" s="236">
        <v>620</v>
      </c>
      <c r="N760" s="284">
        <v>43318.818749999999</v>
      </c>
      <c r="O760" s="234">
        <v>43318.818749999999</v>
      </c>
      <c r="P760" s="237" t="s">
        <v>37</v>
      </c>
      <c r="Q760" s="162" t="s">
        <v>382</v>
      </c>
      <c r="R760" s="167" t="s">
        <v>10211</v>
      </c>
      <c r="S760" s="163" t="s">
        <v>526</v>
      </c>
      <c r="T760" s="167" t="s">
        <v>11708</v>
      </c>
      <c r="U760" s="287" t="s">
        <v>40</v>
      </c>
      <c r="V760" s="240" t="s">
        <v>1385</v>
      </c>
      <c r="W760" s="167" t="s">
        <v>11709</v>
      </c>
      <c r="X760" s="255">
        <v>5142</v>
      </c>
      <c r="Y760" s="255">
        <v>5142</v>
      </c>
      <c r="Z760" s="255">
        <v>1473956</v>
      </c>
      <c r="AA760" s="264">
        <f>Y760/AD760</f>
        <v>9.3199246285986478E-4</v>
      </c>
      <c r="AB760" s="265">
        <f>Z760/AD760</f>
        <v>0.267155947605421</v>
      </c>
      <c r="AC760" s="255">
        <f>Z760/Y760</f>
        <v>286.65033061065731</v>
      </c>
      <c r="AD760" s="241">
        <v>5517212</v>
      </c>
      <c r="AE760" s="467" t="s">
        <v>7172</v>
      </c>
      <c r="AF760" s="468" t="s">
        <v>11710</v>
      </c>
      <c r="AG760" s="163" t="s">
        <v>7040</v>
      </c>
      <c r="AH760" s="277" t="s">
        <v>7041</v>
      </c>
    </row>
    <row r="761" spans="1:34" ht="15" customHeight="1" x14ac:dyDescent="0.2">
      <c r="A761" s="257">
        <v>115</v>
      </c>
      <c r="B761" s="257">
        <v>115</v>
      </c>
      <c r="C761" s="258" t="s">
        <v>138</v>
      </c>
      <c r="D761" s="257">
        <v>10167</v>
      </c>
      <c r="E761" s="258" t="s">
        <v>139</v>
      </c>
      <c r="F761" s="25">
        <v>2018</v>
      </c>
      <c r="G761" s="284">
        <v>43392.281944444447</v>
      </c>
      <c r="H761" s="234">
        <v>43392.281944444447</v>
      </c>
      <c r="I761" s="412" t="s">
        <v>36</v>
      </c>
      <c r="J761" s="412" t="s">
        <v>36</v>
      </c>
      <c r="K761" s="417" t="s">
        <v>7042</v>
      </c>
      <c r="L761" s="235">
        <f>N761-G761</f>
        <v>0.15416666666715173</v>
      </c>
      <c r="M761" s="236">
        <v>222</v>
      </c>
      <c r="N761" s="284">
        <v>43392.436111111114</v>
      </c>
      <c r="O761" s="234">
        <v>43392.436111111114</v>
      </c>
      <c r="P761" s="237" t="s">
        <v>37</v>
      </c>
      <c r="Q761" s="162" t="s">
        <v>145</v>
      </c>
      <c r="R761" s="167" t="s">
        <v>10207</v>
      </c>
      <c r="S761" s="163" t="s">
        <v>40</v>
      </c>
      <c r="T761" s="167" t="s">
        <v>12165</v>
      </c>
      <c r="U761" s="293">
        <v>115079633</v>
      </c>
      <c r="V761" s="240" t="s">
        <v>1385</v>
      </c>
      <c r="W761" s="167" t="s">
        <v>12166</v>
      </c>
      <c r="X761" s="255">
        <v>0</v>
      </c>
      <c r="Y761" s="241">
        <v>0</v>
      </c>
      <c r="Z761" s="241">
        <v>0</v>
      </c>
      <c r="AA761" s="266"/>
      <c r="AB761" s="266"/>
      <c r="AC761" s="266"/>
      <c r="AD761" s="241">
        <v>5517212</v>
      </c>
      <c r="AE761" s="461" t="s">
        <v>7102</v>
      </c>
      <c r="AF761" s="468" t="s">
        <v>12167</v>
      </c>
      <c r="AG761" s="163" t="s">
        <v>7040</v>
      </c>
      <c r="AH761" s="277" t="s">
        <v>7041</v>
      </c>
    </row>
    <row r="762" spans="1:34" ht="15" customHeight="1" x14ac:dyDescent="0.2">
      <c r="A762" s="58">
        <v>115</v>
      </c>
      <c r="B762" s="58">
        <v>115</v>
      </c>
      <c r="C762" s="76" t="s">
        <v>1105</v>
      </c>
      <c r="D762" s="23">
        <v>10168</v>
      </c>
      <c r="E762" s="60" t="s">
        <v>1106</v>
      </c>
      <c r="F762" s="25">
        <v>2014</v>
      </c>
      <c r="G762" s="61">
        <v>41679.576388888891</v>
      </c>
      <c r="H762" s="62">
        <v>41679.576388888891</v>
      </c>
      <c r="I762" s="625" t="s">
        <v>36</v>
      </c>
      <c r="J762" s="625" t="s">
        <v>36</v>
      </c>
      <c r="K762" s="625"/>
      <c r="L762" s="64">
        <f>N762-G762</f>
        <v>7.0138888884685002E-2</v>
      </c>
      <c r="M762" s="65">
        <v>101</v>
      </c>
      <c r="N762" s="61">
        <v>41679.646527777775</v>
      </c>
      <c r="O762" s="62">
        <v>41679.646527777775</v>
      </c>
      <c r="P762" s="66" t="s">
        <v>37</v>
      </c>
      <c r="Q762" s="67" t="s">
        <v>52</v>
      </c>
      <c r="R762" s="67" t="s">
        <v>639</v>
      </c>
      <c r="S762" s="68" t="s">
        <v>101</v>
      </c>
      <c r="T762" s="69" t="s">
        <v>1812</v>
      </c>
      <c r="U762" s="77">
        <v>10084</v>
      </c>
      <c r="V762" s="78" t="s">
        <v>1385</v>
      </c>
      <c r="W762" s="69" t="s">
        <v>1813</v>
      </c>
      <c r="X762" s="32">
        <v>1066</v>
      </c>
      <c r="Y762" s="32">
        <v>1066</v>
      </c>
      <c r="Z762" s="32">
        <v>116194</v>
      </c>
      <c r="AA762" s="79">
        <f>Y762/5380759</f>
        <v>1.9811331449708116E-4</v>
      </c>
      <c r="AB762" s="80">
        <f>Z762/5380759</f>
        <v>2.1594351280181848E-2</v>
      </c>
      <c r="AC762" s="32">
        <f>Z762/Y762</f>
        <v>109</v>
      </c>
    </row>
    <row r="763" spans="1:34" ht="15" customHeight="1" x14ac:dyDescent="0.2">
      <c r="A763" s="257">
        <v>115</v>
      </c>
      <c r="B763" s="257">
        <v>115</v>
      </c>
      <c r="C763" s="258" t="s">
        <v>1105</v>
      </c>
      <c r="D763" s="257">
        <v>10168</v>
      </c>
      <c r="E763" s="258" t="s">
        <v>1106</v>
      </c>
      <c r="F763" s="25">
        <v>2016</v>
      </c>
      <c r="G763" s="284">
        <v>42614.456944444442</v>
      </c>
      <c r="H763" s="234">
        <v>42614.456944444442</v>
      </c>
      <c r="I763" s="412" t="s">
        <v>36</v>
      </c>
      <c r="J763" s="412" t="s">
        <v>36</v>
      </c>
      <c r="K763" s="412"/>
      <c r="L763" s="235">
        <f>N763-G763</f>
        <v>0.24583333333430346</v>
      </c>
      <c r="M763" s="236">
        <v>354</v>
      </c>
      <c r="N763" s="284">
        <v>42614.702777777777</v>
      </c>
      <c r="O763" s="234">
        <v>42614.702777777777</v>
      </c>
      <c r="P763" s="237" t="s">
        <v>37</v>
      </c>
      <c r="Q763" s="238" t="s">
        <v>52</v>
      </c>
      <c r="R763" s="238" t="s">
        <v>124</v>
      </c>
      <c r="S763" s="35" t="s">
        <v>88</v>
      </c>
      <c r="T763" s="35" t="s">
        <v>6540</v>
      </c>
      <c r="U763" s="282" t="s">
        <v>40</v>
      </c>
      <c r="V763" s="240" t="s">
        <v>1385</v>
      </c>
      <c r="W763" s="35" t="s">
        <v>6541</v>
      </c>
      <c r="X763" s="177">
        <v>0</v>
      </c>
      <c r="Y763" s="55">
        <v>0</v>
      </c>
      <c r="Z763" s="55">
        <v>0</v>
      </c>
      <c r="AA763" s="35"/>
      <c r="AB763" s="35"/>
      <c r="AC763" s="241"/>
    </row>
    <row r="764" spans="1:34" ht="15" customHeight="1" x14ac:dyDescent="0.2">
      <c r="A764" s="257">
        <v>115</v>
      </c>
      <c r="B764" s="257">
        <v>115</v>
      </c>
      <c r="C764" s="258" t="s">
        <v>1105</v>
      </c>
      <c r="D764" s="257">
        <v>10168</v>
      </c>
      <c r="E764" s="258" t="s">
        <v>1106</v>
      </c>
      <c r="F764" s="25">
        <v>2017</v>
      </c>
      <c r="G764" s="232">
        <v>42905.449305555558</v>
      </c>
      <c r="H764" s="233">
        <v>42905.449305555558</v>
      </c>
      <c r="I764" s="412" t="s">
        <v>36</v>
      </c>
      <c r="J764" s="412" t="s">
        <v>36</v>
      </c>
      <c r="K764" s="412"/>
      <c r="L764" s="235">
        <f>N764-G764</f>
        <v>0.10624999999708962</v>
      </c>
      <c r="M764" s="236">
        <v>153</v>
      </c>
      <c r="N764" s="232">
        <v>42905.555555555555</v>
      </c>
      <c r="O764" s="233">
        <v>42905.555555555555</v>
      </c>
      <c r="P764" s="237" t="s">
        <v>37</v>
      </c>
      <c r="Q764" s="35" t="s">
        <v>52</v>
      </c>
      <c r="R764" s="35" t="s">
        <v>106</v>
      </c>
      <c r="S764" s="35" t="s">
        <v>106</v>
      </c>
      <c r="T764" s="52" t="s">
        <v>8772</v>
      </c>
      <c r="U764" s="332" t="s">
        <v>40</v>
      </c>
      <c r="V764" s="240" t="s">
        <v>1385</v>
      </c>
      <c r="W764" s="44" t="s">
        <v>8773</v>
      </c>
      <c r="X764" s="241">
        <v>0</v>
      </c>
      <c r="Y764" s="241">
        <v>0</v>
      </c>
      <c r="Z764" s="241">
        <v>0</v>
      </c>
      <c r="AA764" s="168"/>
      <c r="AB764" s="168"/>
      <c r="AC764" s="168"/>
      <c r="AD764" s="304">
        <v>5517212</v>
      </c>
      <c r="AE764" s="305" t="s">
        <v>1270</v>
      </c>
      <c r="AF764" s="305" t="s">
        <v>1270</v>
      </c>
      <c r="AG764" s="35" t="s">
        <v>7066</v>
      </c>
      <c r="AH764" s="44" t="s">
        <v>7067</v>
      </c>
    </row>
    <row r="765" spans="1:34" ht="15" customHeight="1" x14ac:dyDescent="0.2">
      <c r="A765" s="272">
        <v>115</v>
      </c>
      <c r="B765" s="272">
        <v>115</v>
      </c>
      <c r="C765" s="331" t="s">
        <v>1105</v>
      </c>
      <c r="D765" s="272">
        <v>10168</v>
      </c>
      <c r="E765" s="331" t="s">
        <v>1106</v>
      </c>
      <c r="F765" s="25">
        <v>2018</v>
      </c>
      <c r="G765" s="284">
        <v>43309.933333333334</v>
      </c>
      <c r="H765" s="234">
        <v>43309.933333333334</v>
      </c>
      <c r="I765" s="417" t="s">
        <v>7042</v>
      </c>
      <c r="J765" s="412" t="s">
        <v>36</v>
      </c>
      <c r="K765" s="412" t="s">
        <v>36</v>
      </c>
      <c r="L765" s="235">
        <f>N765-G765</f>
        <v>0.14305555555620231</v>
      </c>
      <c r="M765" s="236">
        <v>206</v>
      </c>
      <c r="N765" s="284">
        <v>43310.076388888891</v>
      </c>
      <c r="O765" s="234">
        <v>43310.076388888891</v>
      </c>
      <c r="P765" s="237" t="s">
        <v>37</v>
      </c>
      <c r="Q765" s="162" t="s">
        <v>382</v>
      </c>
      <c r="R765" s="167" t="s">
        <v>10211</v>
      </c>
      <c r="S765" s="163" t="s">
        <v>526</v>
      </c>
      <c r="T765" s="167" t="s">
        <v>11644</v>
      </c>
      <c r="U765" s="287" t="s">
        <v>40</v>
      </c>
      <c r="V765" s="240" t="s">
        <v>1385</v>
      </c>
      <c r="W765" s="167" t="s">
        <v>11651</v>
      </c>
      <c r="X765" s="255">
        <v>0</v>
      </c>
      <c r="Y765" s="241">
        <v>0</v>
      </c>
      <c r="Z765" s="241">
        <v>0</v>
      </c>
      <c r="AA765" s="266"/>
      <c r="AB765" s="266"/>
      <c r="AC765" s="266"/>
      <c r="AD765" s="241">
        <v>5517212</v>
      </c>
      <c r="AE765" s="467" t="s">
        <v>1270</v>
      </c>
      <c r="AF765" s="468" t="s">
        <v>1270</v>
      </c>
      <c r="AG765" s="163" t="s">
        <v>7040</v>
      </c>
      <c r="AH765" s="163" t="s">
        <v>7173</v>
      </c>
    </row>
    <row r="766" spans="1:34" ht="15" customHeight="1" x14ac:dyDescent="0.2">
      <c r="A766" s="272">
        <v>115</v>
      </c>
      <c r="B766" s="272">
        <v>115</v>
      </c>
      <c r="C766" s="331" t="s">
        <v>1105</v>
      </c>
      <c r="D766" s="272">
        <v>10168</v>
      </c>
      <c r="E766" s="331" t="s">
        <v>1106</v>
      </c>
      <c r="F766" s="25">
        <v>2018</v>
      </c>
      <c r="G766" s="284">
        <v>43310.606249999997</v>
      </c>
      <c r="H766" s="234">
        <v>43310.606249999997</v>
      </c>
      <c r="I766" s="412" t="s">
        <v>36</v>
      </c>
      <c r="J766" s="412" t="s">
        <v>36</v>
      </c>
      <c r="K766" s="412" t="s">
        <v>36</v>
      </c>
      <c r="L766" s="235">
        <f>N766-G766</f>
        <v>0.16736111111094942</v>
      </c>
      <c r="M766" s="236">
        <v>241</v>
      </c>
      <c r="N766" s="284">
        <v>43310.773611111108</v>
      </c>
      <c r="O766" s="234">
        <v>43310.773611111108</v>
      </c>
      <c r="P766" s="237" t="s">
        <v>37</v>
      </c>
      <c r="Q766" s="162" t="s">
        <v>382</v>
      </c>
      <c r="R766" s="167" t="s">
        <v>10211</v>
      </c>
      <c r="S766" s="163" t="s">
        <v>526</v>
      </c>
      <c r="T766" s="167" t="s">
        <v>11657</v>
      </c>
      <c r="U766" s="287" t="s">
        <v>40</v>
      </c>
      <c r="V766" s="240" t="s">
        <v>1385</v>
      </c>
      <c r="W766" s="35" t="s">
        <v>11665</v>
      </c>
      <c r="X766" s="255">
        <v>0</v>
      </c>
      <c r="Y766" s="241">
        <v>0</v>
      </c>
      <c r="Z766" s="241">
        <v>0</v>
      </c>
      <c r="AA766" s="266"/>
      <c r="AB766" s="266"/>
      <c r="AC766" s="266"/>
      <c r="AD766" s="241">
        <v>5517212</v>
      </c>
      <c r="AE766" s="467" t="s">
        <v>1270</v>
      </c>
      <c r="AF766" s="468" t="s">
        <v>1270</v>
      </c>
      <c r="AG766" s="163" t="s">
        <v>7040</v>
      </c>
      <c r="AH766" s="163" t="s">
        <v>7173</v>
      </c>
    </row>
    <row r="767" spans="1:34" ht="15" customHeight="1" x14ac:dyDescent="0.2">
      <c r="A767" s="58">
        <v>115</v>
      </c>
      <c r="B767" s="58">
        <v>115</v>
      </c>
      <c r="C767" s="76" t="s">
        <v>1233</v>
      </c>
      <c r="D767" s="23">
        <v>10170</v>
      </c>
      <c r="E767" s="60" t="s">
        <v>1234</v>
      </c>
      <c r="F767" s="25">
        <v>2014</v>
      </c>
      <c r="G767" s="61">
        <v>41718.292361111111</v>
      </c>
      <c r="H767" s="62">
        <v>41718.292361111111</v>
      </c>
      <c r="I767" s="625" t="s">
        <v>36</v>
      </c>
      <c r="J767" s="625" t="s">
        <v>36</v>
      </c>
      <c r="K767" s="625"/>
      <c r="L767" s="64">
        <f>N767-G767</f>
        <v>6.944444467080757E-4</v>
      </c>
      <c r="M767" s="65">
        <v>1</v>
      </c>
      <c r="N767" s="61">
        <v>41718.293055555558</v>
      </c>
      <c r="O767" s="62">
        <v>41718.293055555558</v>
      </c>
      <c r="P767" s="66" t="s">
        <v>37</v>
      </c>
      <c r="Q767" s="69" t="s">
        <v>48</v>
      </c>
      <c r="R767" s="69" t="s">
        <v>49</v>
      </c>
      <c r="S767" s="87" t="s">
        <v>40</v>
      </c>
      <c r="T767" s="69" t="s">
        <v>2000</v>
      </c>
      <c r="U767" s="287" t="s">
        <v>40</v>
      </c>
      <c r="V767" s="78" t="s">
        <v>761</v>
      </c>
      <c r="W767" s="69" t="s">
        <v>2001</v>
      </c>
      <c r="X767" s="32">
        <v>0</v>
      </c>
      <c r="Y767" s="32">
        <v>0</v>
      </c>
      <c r="Z767" s="83"/>
      <c r="AA767" s="84"/>
      <c r="AB767" s="85"/>
      <c r="AC767" s="83"/>
    </row>
    <row r="768" spans="1:34" s="41" customFormat="1" ht="15" customHeight="1" x14ac:dyDescent="0.2">
      <c r="A768" s="153">
        <v>115</v>
      </c>
      <c r="B768" s="153">
        <v>115</v>
      </c>
      <c r="C768" s="24" t="s">
        <v>1233</v>
      </c>
      <c r="D768" s="175">
        <v>10170</v>
      </c>
      <c r="E768" s="24" t="s">
        <v>1234</v>
      </c>
      <c r="F768" s="25">
        <v>2015</v>
      </c>
      <c r="G768" s="156">
        <v>42074.227777777778</v>
      </c>
      <c r="H768" s="157">
        <v>42074.227777777778</v>
      </c>
      <c r="I768" s="620" t="s">
        <v>36</v>
      </c>
      <c r="J768" s="620" t="s">
        <v>36</v>
      </c>
      <c r="K768" s="620"/>
      <c r="L768" s="159">
        <f>N768-G768</f>
        <v>6.944444467080757E-4</v>
      </c>
      <c r="M768" s="160">
        <v>1</v>
      </c>
      <c r="N768" s="156">
        <v>42074.228472222225</v>
      </c>
      <c r="O768" s="157">
        <v>42074.228472222225</v>
      </c>
      <c r="P768" s="161" t="s">
        <v>37</v>
      </c>
      <c r="Q768" s="35" t="s">
        <v>43</v>
      </c>
      <c r="R768" s="35" t="s">
        <v>44</v>
      </c>
      <c r="S768" s="35" t="s">
        <v>40</v>
      </c>
      <c r="T768" s="35" t="s">
        <v>3604</v>
      </c>
      <c r="U768" s="287" t="s">
        <v>40</v>
      </c>
      <c r="V768" s="167" t="s">
        <v>761</v>
      </c>
      <c r="W768" s="35" t="s">
        <v>3605</v>
      </c>
      <c r="X768" s="55">
        <v>0</v>
      </c>
      <c r="Y768" s="55">
        <v>0</v>
      </c>
      <c r="Z768" s="168"/>
      <c r="AA768" s="168"/>
      <c r="AB768" s="168"/>
      <c r="AC768" s="168"/>
      <c r="AD768" s="28"/>
      <c r="AE768" s="28"/>
      <c r="AF768" s="28"/>
      <c r="AG768" s="28"/>
      <c r="AH768" s="28"/>
    </row>
    <row r="769" spans="1:34" s="41" customFormat="1" ht="15" customHeight="1" x14ac:dyDescent="0.2">
      <c r="A769" s="175">
        <v>115</v>
      </c>
      <c r="B769" s="175">
        <v>115</v>
      </c>
      <c r="C769" s="24" t="s">
        <v>1233</v>
      </c>
      <c r="D769" s="175">
        <v>10170</v>
      </c>
      <c r="E769" s="24" t="s">
        <v>1234</v>
      </c>
      <c r="F769" s="25">
        <v>2015</v>
      </c>
      <c r="G769" s="156">
        <v>42204.376388888886</v>
      </c>
      <c r="H769" s="157">
        <v>42204.376388888886</v>
      </c>
      <c r="I769" s="620" t="s">
        <v>36</v>
      </c>
      <c r="J769" s="620" t="s">
        <v>36</v>
      </c>
      <c r="K769" s="620"/>
      <c r="L769" s="159">
        <f>N769-G769</f>
        <v>6.944444467080757E-4</v>
      </c>
      <c r="M769" s="160">
        <v>1</v>
      </c>
      <c r="N769" s="156">
        <v>42204.377083333333</v>
      </c>
      <c r="O769" s="157">
        <v>42204.377083333333</v>
      </c>
      <c r="P769" s="161" t="s">
        <v>37</v>
      </c>
      <c r="Q769" s="35" t="s">
        <v>213</v>
      </c>
      <c r="R769" s="35" t="s">
        <v>287</v>
      </c>
      <c r="S769" s="35" t="s">
        <v>40</v>
      </c>
      <c r="T769" s="35" t="s">
        <v>4406</v>
      </c>
      <c r="U769" s="287" t="s">
        <v>40</v>
      </c>
      <c r="V769" s="167" t="s">
        <v>761</v>
      </c>
      <c r="W769" s="35" t="s">
        <v>4407</v>
      </c>
      <c r="X769" s="55">
        <v>0</v>
      </c>
      <c r="Y769" s="55">
        <v>0</v>
      </c>
      <c r="Z769" s="168"/>
      <c r="AA769" s="168"/>
      <c r="AB769" s="168"/>
      <c r="AC769" s="168"/>
      <c r="AD769" s="28"/>
      <c r="AE769" s="28"/>
      <c r="AF769" s="28"/>
      <c r="AG769" s="28"/>
      <c r="AH769" s="28"/>
    </row>
    <row r="770" spans="1:34" s="41" customFormat="1" ht="15" customHeight="1" x14ac:dyDescent="0.2">
      <c r="A770" s="257">
        <v>115</v>
      </c>
      <c r="B770" s="257">
        <v>115</v>
      </c>
      <c r="C770" s="258" t="s">
        <v>1233</v>
      </c>
      <c r="D770" s="257">
        <v>10170</v>
      </c>
      <c r="E770" s="258" t="s">
        <v>1234</v>
      </c>
      <c r="F770" s="25">
        <v>2016</v>
      </c>
      <c r="G770" s="284">
        <v>42654.024305555555</v>
      </c>
      <c r="H770" s="234">
        <v>42654.024305555555</v>
      </c>
      <c r="I770" s="412" t="s">
        <v>36</v>
      </c>
      <c r="J770" s="412" t="s">
        <v>36</v>
      </c>
      <c r="K770" s="412"/>
      <c r="L770" s="235">
        <f>N770-G770</f>
        <v>6.944444467080757E-4</v>
      </c>
      <c r="M770" s="236">
        <v>1</v>
      </c>
      <c r="N770" s="284">
        <v>42654.025000000001</v>
      </c>
      <c r="O770" s="234">
        <v>42654.025000000001</v>
      </c>
      <c r="P770" s="237" t="s">
        <v>37</v>
      </c>
      <c r="Q770" s="238" t="s">
        <v>213</v>
      </c>
      <c r="R770" s="238" t="s">
        <v>287</v>
      </c>
      <c r="S770" s="35" t="s">
        <v>40</v>
      </c>
      <c r="T770" s="35" t="s">
        <v>6675</v>
      </c>
      <c r="U770" s="282" t="s">
        <v>40</v>
      </c>
      <c r="V770" s="240" t="s">
        <v>761</v>
      </c>
      <c r="W770" s="35" t="s">
        <v>6676</v>
      </c>
      <c r="X770" s="177">
        <v>0</v>
      </c>
      <c r="Y770" s="55">
        <v>0</v>
      </c>
      <c r="Z770" s="55">
        <v>0</v>
      </c>
      <c r="AA770" s="35"/>
      <c r="AB770" s="35"/>
      <c r="AC770" s="241"/>
      <c r="AD770" s="28"/>
      <c r="AE770" s="28"/>
      <c r="AF770" s="28"/>
      <c r="AG770" s="28"/>
      <c r="AH770" s="28"/>
    </row>
    <row r="771" spans="1:34" s="41" customFormat="1" ht="15" customHeight="1" x14ac:dyDescent="0.2">
      <c r="A771" s="257">
        <v>115</v>
      </c>
      <c r="B771" s="257">
        <v>115</v>
      </c>
      <c r="C771" s="258" t="s">
        <v>1233</v>
      </c>
      <c r="D771" s="257">
        <v>10170</v>
      </c>
      <c r="E771" s="258" t="s">
        <v>1234</v>
      </c>
      <c r="F771" s="25">
        <v>2016</v>
      </c>
      <c r="G771" s="284">
        <v>42654.025694444441</v>
      </c>
      <c r="H771" s="234">
        <v>42654.025694444441</v>
      </c>
      <c r="I771" s="412" t="s">
        <v>36</v>
      </c>
      <c r="J771" s="412" t="s">
        <v>36</v>
      </c>
      <c r="K771" s="412"/>
      <c r="L771" s="235">
        <f>N771-G771</f>
        <v>0.15208333333430346</v>
      </c>
      <c r="M771" s="236">
        <v>219</v>
      </c>
      <c r="N771" s="284">
        <v>42654.177777777775</v>
      </c>
      <c r="O771" s="234">
        <v>42654.177777777775</v>
      </c>
      <c r="P771" s="237" t="s">
        <v>37</v>
      </c>
      <c r="Q771" s="238" t="s">
        <v>213</v>
      </c>
      <c r="R771" s="238" t="s">
        <v>287</v>
      </c>
      <c r="S771" s="35" t="s">
        <v>40</v>
      </c>
      <c r="T771" s="35" t="s">
        <v>6678</v>
      </c>
      <c r="U771" s="282" t="s">
        <v>40</v>
      </c>
      <c r="V771" s="240" t="s">
        <v>761</v>
      </c>
      <c r="W771" s="35" t="s">
        <v>6679</v>
      </c>
      <c r="X771" s="177">
        <v>0</v>
      </c>
      <c r="Y771" s="55">
        <v>0</v>
      </c>
      <c r="Z771" s="55">
        <v>0</v>
      </c>
      <c r="AA771" s="35"/>
      <c r="AB771" s="35"/>
      <c r="AC771" s="241"/>
      <c r="AD771" s="28"/>
      <c r="AE771" s="28"/>
      <c r="AF771" s="28"/>
      <c r="AG771" s="28"/>
      <c r="AH771" s="28"/>
    </row>
    <row r="772" spans="1:34" s="41" customFormat="1" ht="15" customHeight="1" x14ac:dyDescent="0.2">
      <c r="A772" s="153">
        <v>115</v>
      </c>
      <c r="B772" s="153">
        <v>115</v>
      </c>
      <c r="C772" s="24" t="s">
        <v>1294</v>
      </c>
      <c r="D772" s="175">
        <v>10171</v>
      </c>
      <c r="E772" s="24" t="s">
        <v>1295</v>
      </c>
      <c r="F772" s="25">
        <v>2015</v>
      </c>
      <c r="G772" s="156">
        <v>42031.927777777775</v>
      </c>
      <c r="H772" s="157">
        <v>42031.927777777775</v>
      </c>
      <c r="I772" s="620" t="s">
        <v>36</v>
      </c>
      <c r="J772" s="620" t="s">
        <v>36</v>
      </c>
      <c r="K772" s="620"/>
      <c r="L772" s="159">
        <f>N772-G772</f>
        <v>6.944444467080757E-4</v>
      </c>
      <c r="M772" s="160">
        <v>1</v>
      </c>
      <c r="N772" s="156">
        <v>42031.928472222222</v>
      </c>
      <c r="O772" s="157">
        <v>42031.928472222222</v>
      </c>
      <c r="P772" s="161" t="s">
        <v>37</v>
      </c>
      <c r="Q772" s="35" t="s">
        <v>48</v>
      </c>
      <c r="R772" s="35" t="s">
        <v>49</v>
      </c>
      <c r="S772" s="35" t="s">
        <v>40</v>
      </c>
      <c r="T772" s="35" t="s">
        <v>3359</v>
      </c>
      <c r="U772" s="282" t="s">
        <v>40</v>
      </c>
      <c r="V772" s="167" t="s">
        <v>761</v>
      </c>
      <c r="W772" s="35" t="s">
        <v>3360</v>
      </c>
      <c r="X772" s="55">
        <v>0</v>
      </c>
      <c r="Y772" s="55">
        <v>0</v>
      </c>
      <c r="Z772" s="168"/>
      <c r="AA772" s="168"/>
      <c r="AB772" s="168"/>
      <c r="AC772" s="168"/>
      <c r="AD772" s="28"/>
      <c r="AE772" s="28"/>
      <c r="AF772" s="28"/>
      <c r="AG772" s="28"/>
      <c r="AH772" s="28"/>
    </row>
    <row r="773" spans="1:34" s="41" customFormat="1" ht="15" customHeight="1" x14ac:dyDescent="0.2">
      <c r="A773" s="175">
        <v>115</v>
      </c>
      <c r="B773" s="175">
        <v>115</v>
      </c>
      <c r="C773" s="24" t="s">
        <v>1294</v>
      </c>
      <c r="D773" s="175">
        <v>10171</v>
      </c>
      <c r="E773" s="24" t="s">
        <v>1295</v>
      </c>
      <c r="F773" s="25">
        <v>2015</v>
      </c>
      <c r="G773" s="156">
        <v>42126.356944444444</v>
      </c>
      <c r="H773" s="157">
        <v>42126.356944444444</v>
      </c>
      <c r="I773" s="620" t="s">
        <v>36</v>
      </c>
      <c r="J773" s="620" t="s">
        <v>36</v>
      </c>
      <c r="K773" s="620"/>
      <c r="L773" s="159">
        <f>N773-G773</f>
        <v>6.944444467080757E-4</v>
      </c>
      <c r="M773" s="160">
        <v>1</v>
      </c>
      <c r="N773" s="156">
        <v>42126.357638888891</v>
      </c>
      <c r="O773" s="157">
        <v>42126.357638888891</v>
      </c>
      <c r="P773" s="161" t="s">
        <v>37</v>
      </c>
      <c r="Q773" s="35" t="s">
        <v>48</v>
      </c>
      <c r="R773" s="35" t="s">
        <v>49</v>
      </c>
      <c r="S773" s="35" t="s">
        <v>40</v>
      </c>
      <c r="T773" s="35" t="s">
        <v>3874</v>
      </c>
      <c r="U773" s="282" t="s">
        <v>40</v>
      </c>
      <c r="V773" s="167" t="s">
        <v>761</v>
      </c>
      <c r="W773" s="35" t="s">
        <v>3875</v>
      </c>
      <c r="X773" s="55">
        <v>0</v>
      </c>
      <c r="Y773" s="55">
        <v>0</v>
      </c>
      <c r="Z773" s="168"/>
      <c r="AA773" s="168"/>
      <c r="AB773" s="168"/>
      <c r="AC773" s="168"/>
      <c r="AD773" s="28"/>
      <c r="AE773" s="28"/>
      <c r="AF773" s="28"/>
      <c r="AG773" s="28"/>
      <c r="AH773" s="28"/>
    </row>
    <row r="774" spans="1:34" s="41" customFormat="1" ht="15" customHeight="1" x14ac:dyDescent="0.2">
      <c r="A774" s="257">
        <v>115</v>
      </c>
      <c r="B774" s="257">
        <v>115</v>
      </c>
      <c r="C774" s="258" t="s">
        <v>1294</v>
      </c>
      <c r="D774" s="257">
        <v>10171</v>
      </c>
      <c r="E774" s="258" t="s">
        <v>1295</v>
      </c>
      <c r="F774" s="25">
        <v>2016</v>
      </c>
      <c r="G774" s="284">
        <v>42654.024305555555</v>
      </c>
      <c r="H774" s="234">
        <v>42654.024305555555</v>
      </c>
      <c r="I774" s="412" t="s">
        <v>36</v>
      </c>
      <c r="J774" s="412" t="s">
        <v>36</v>
      </c>
      <c r="K774" s="412"/>
      <c r="L774" s="235">
        <f>N774-G774</f>
        <v>6.944444467080757E-4</v>
      </c>
      <c r="M774" s="236">
        <v>1</v>
      </c>
      <c r="N774" s="284">
        <v>42654.025000000001</v>
      </c>
      <c r="O774" s="234">
        <v>42654.025000000001</v>
      </c>
      <c r="P774" s="237" t="s">
        <v>37</v>
      </c>
      <c r="Q774" s="238" t="s">
        <v>213</v>
      </c>
      <c r="R774" s="238" t="s">
        <v>287</v>
      </c>
      <c r="S774" s="35" t="s">
        <v>40</v>
      </c>
      <c r="T774" s="35" t="s">
        <v>6675</v>
      </c>
      <c r="U774" s="282" t="s">
        <v>40</v>
      </c>
      <c r="V774" s="240" t="s">
        <v>761</v>
      </c>
      <c r="W774" s="35" t="s">
        <v>6677</v>
      </c>
      <c r="X774" s="177">
        <v>0</v>
      </c>
      <c r="Y774" s="55">
        <v>0</v>
      </c>
      <c r="Z774" s="55">
        <v>0</v>
      </c>
      <c r="AA774" s="35"/>
      <c r="AB774" s="35"/>
      <c r="AC774" s="241"/>
      <c r="AD774" s="28"/>
      <c r="AE774" s="28"/>
      <c r="AF774" s="28"/>
      <c r="AG774" s="28"/>
      <c r="AH774" s="28"/>
    </row>
    <row r="775" spans="1:34" ht="15" customHeight="1" x14ac:dyDescent="0.2">
      <c r="A775" s="257">
        <v>115</v>
      </c>
      <c r="B775" s="257">
        <v>115</v>
      </c>
      <c r="C775" s="258" t="s">
        <v>1294</v>
      </c>
      <c r="D775" s="257">
        <v>10171</v>
      </c>
      <c r="E775" s="258" t="s">
        <v>1295</v>
      </c>
      <c r="F775" s="25">
        <v>2016</v>
      </c>
      <c r="G775" s="284">
        <v>42654.025694444441</v>
      </c>
      <c r="H775" s="234">
        <v>42654.025694444441</v>
      </c>
      <c r="I775" s="412" t="s">
        <v>36</v>
      </c>
      <c r="J775" s="412" t="s">
        <v>36</v>
      </c>
      <c r="K775" s="412"/>
      <c r="L775" s="235">
        <f>N775-G775</f>
        <v>0.15277777778101154</v>
      </c>
      <c r="M775" s="236">
        <v>220</v>
      </c>
      <c r="N775" s="284">
        <v>42654.178472222222</v>
      </c>
      <c r="O775" s="234">
        <v>42654.178472222222</v>
      </c>
      <c r="P775" s="237" t="s">
        <v>37</v>
      </c>
      <c r="Q775" s="238" t="s">
        <v>213</v>
      </c>
      <c r="R775" s="238" t="s">
        <v>287</v>
      </c>
      <c r="S775" s="35" t="s">
        <v>40</v>
      </c>
      <c r="T775" s="35" t="s">
        <v>6678</v>
      </c>
      <c r="U775" s="282" t="s">
        <v>40</v>
      </c>
      <c r="V775" s="240" t="s">
        <v>761</v>
      </c>
      <c r="W775" s="35" t="s">
        <v>6680</v>
      </c>
      <c r="X775" s="177">
        <v>0</v>
      </c>
      <c r="Y775" s="55">
        <v>0</v>
      </c>
      <c r="Z775" s="55">
        <v>0</v>
      </c>
      <c r="AA775" s="35"/>
      <c r="AB775" s="35"/>
      <c r="AC775" s="241"/>
    </row>
    <row r="776" spans="1:34" ht="15" customHeight="1" x14ac:dyDescent="0.2">
      <c r="A776" s="257">
        <v>115</v>
      </c>
      <c r="B776" s="257">
        <v>115</v>
      </c>
      <c r="C776" s="258" t="s">
        <v>722</v>
      </c>
      <c r="D776" s="257">
        <v>10173</v>
      </c>
      <c r="E776" s="258" t="s">
        <v>723</v>
      </c>
      <c r="F776" s="25">
        <v>2016</v>
      </c>
      <c r="G776" s="284">
        <v>42670.674305555556</v>
      </c>
      <c r="H776" s="234">
        <v>42670.674305555556</v>
      </c>
      <c r="I776" s="412" t="s">
        <v>36</v>
      </c>
      <c r="J776" s="412" t="s">
        <v>36</v>
      </c>
      <c r="K776" s="412"/>
      <c r="L776" s="235">
        <f>N776-G776</f>
        <v>6.944444467080757E-4</v>
      </c>
      <c r="M776" s="236">
        <v>1</v>
      </c>
      <c r="N776" s="284">
        <v>42670.675000000003</v>
      </c>
      <c r="O776" s="234">
        <v>42670.675000000003</v>
      </c>
      <c r="P776" s="237" t="s">
        <v>37</v>
      </c>
      <c r="Q776" s="35" t="s">
        <v>48</v>
      </c>
      <c r="R776" s="35" t="s">
        <v>49</v>
      </c>
      <c r="S776" s="35" t="s">
        <v>40</v>
      </c>
      <c r="T776" s="35" t="s">
        <v>6802</v>
      </c>
      <c r="U776" s="282" t="s">
        <v>40</v>
      </c>
      <c r="V776" s="240" t="s">
        <v>761</v>
      </c>
      <c r="W776" s="35" t="s">
        <v>6803</v>
      </c>
      <c r="X776" s="177">
        <v>0</v>
      </c>
      <c r="Y776" s="55">
        <v>0</v>
      </c>
      <c r="Z776" s="55">
        <v>0</v>
      </c>
      <c r="AA776" s="35"/>
      <c r="AB776" s="35"/>
      <c r="AC776" s="241"/>
    </row>
    <row r="777" spans="1:34" ht="15" customHeight="1" x14ac:dyDescent="0.2">
      <c r="A777" s="257">
        <v>115</v>
      </c>
      <c r="B777" s="257">
        <v>115</v>
      </c>
      <c r="C777" s="258" t="s">
        <v>722</v>
      </c>
      <c r="D777" s="257">
        <v>10173</v>
      </c>
      <c r="E777" s="258" t="s">
        <v>723</v>
      </c>
      <c r="F777" s="25">
        <v>2016</v>
      </c>
      <c r="G777" s="284">
        <v>42720.118750000001</v>
      </c>
      <c r="H777" s="234">
        <v>42720.118750000001</v>
      </c>
      <c r="I777" s="412" t="s">
        <v>36</v>
      </c>
      <c r="J777" s="412" t="s">
        <v>36</v>
      </c>
      <c r="K777" s="412"/>
      <c r="L777" s="235">
        <f>N777-G777</f>
        <v>2.0833333328482695E-3</v>
      </c>
      <c r="M777" s="236">
        <v>3</v>
      </c>
      <c r="N777" s="284">
        <v>42720.120833333334</v>
      </c>
      <c r="O777" s="234">
        <v>42720.120833333334</v>
      </c>
      <c r="P777" s="237" t="s">
        <v>37</v>
      </c>
      <c r="Q777" s="35" t="s">
        <v>48</v>
      </c>
      <c r="R777" s="35" t="s">
        <v>49</v>
      </c>
      <c r="S777" s="35" t="s">
        <v>40</v>
      </c>
      <c r="T777" s="35" t="s">
        <v>6995</v>
      </c>
      <c r="U777" s="282" t="s">
        <v>40</v>
      </c>
      <c r="V777" s="240" t="s">
        <v>761</v>
      </c>
      <c r="W777" s="35" t="s">
        <v>6996</v>
      </c>
      <c r="X777" s="177">
        <v>0</v>
      </c>
      <c r="Y777" s="55">
        <v>0</v>
      </c>
      <c r="Z777" s="55">
        <v>0</v>
      </c>
      <c r="AA777" s="168"/>
      <c r="AB777" s="168"/>
      <c r="AC777" s="168"/>
    </row>
    <row r="778" spans="1:34" ht="15" customHeight="1" x14ac:dyDescent="0.2">
      <c r="A778" s="257">
        <v>115</v>
      </c>
      <c r="B778" s="257">
        <v>115</v>
      </c>
      <c r="C778" s="258" t="s">
        <v>722</v>
      </c>
      <c r="D778" s="257">
        <v>10173</v>
      </c>
      <c r="E778" s="258" t="s">
        <v>723</v>
      </c>
      <c r="F778" s="25">
        <v>2017</v>
      </c>
      <c r="G778" s="232">
        <v>42746.040972222225</v>
      </c>
      <c r="H778" s="233">
        <v>42746.040972222225</v>
      </c>
      <c r="I778" s="417" t="s">
        <v>7042</v>
      </c>
      <c r="J778" s="412" t="s">
        <v>36</v>
      </c>
      <c r="K778" s="412"/>
      <c r="L778" s="235">
        <f>N778-G778</f>
        <v>0.15069444444088731</v>
      </c>
      <c r="M778" s="236">
        <v>217</v>
      </c>
      <c r="N778" s="232">
        <v>42746.191666666666</v>
      </c>
      <c r="O778" s="233">
        <v>42746.191666666666</v>
      </c>
      <c r="P778" s="237" t="s">
        <v>37</v>
      </c>
      <c r="Q778" s="238" t="s">
        <v>52</v>
      </c>
      <c r="R778" s="238" t="s">
        <v>53</v>
      </c>
      <c r="S778" s="35" t="s">
        <v>54</v>
      </c>
      <c r="T778" s="52" t="s">
        <v>7322</v>
      </c>
      <c r="U778" s="303" t="s">
        <v>40</v>
      </c>
      <c r="V778" s="49" t="s">
        <v>761</v>
      </c>
      <c r="W778" s="44" t="s">
        <v>7323</v>
      </c>
      <c r="X778" s="255">
        <v>0</v>
      </c>
      <c r="Y778" s="241">
        <v>0</v>
      </c>
      <c r="Z778" s="241">
        <v>0</v>
      </c>
      <c r="AA778" s="168"/>
      <c r="AB778" s="168"/>
      <c r="AC778" s="168"/>
      <c r="AD778" s="304">
        <v>5517212</v>
      </c>
      <c r="AE778" s="35" t="s">
        <v>7172</v>
      </c>
      <c r="AF778" s="305" t="s">
        <v>7324</v>
      </c>
      <c r="AG778" s="35" t="s">
        <v>7040</v>
      </c>
      <c r="AH778" s="44" t="s">
        <v>7041</v>
      </c>
    </row>
    <row r="779" spans="1:34" ht="15" customHeight="1" x14ac:dyDescent="0.2">
      <c r="A779" s="175">
        <v>115</v>
      </c>
      <c r="B779" s="175">
        <v>115</v>
      </c>
      <c r="C779" s="24" t="s">
        <v>1209</v>
      </c>
      <c r="D779" s="175">
        <v>10174</v>
      </c>
      <c r="E779" s="24" t="s">
        <v>1210</v>
      </c>
      <c r="F779" s="25">
        <v>2015</v>
      </c>
      <c r="G779" s="156">
        <v>42159.355555555558</v>
      </c>
      <c r="H779" s="157">
        <v>42159.355555555558</v>
      </c>
      <c r="I779" s="620" t="s">
        <v>36</v>
      </c>
      <c r="J779" s="620" t="s">
        <v>36</v>
      </c>
      <c r="K779" s="620"/>
      <c r="L779" s="159">
        <f>N779-G779</f>
        <v>0.31597222221898846</v>
      </c>
      <c r="M779" s="160">
        <v>455</v>
      </c>
      <c r="N779" s="156">
        <v>42159.671527777777</v>
      </c>
      <c r="O779" s="157">
        <v>42159.671527777777</v>
      </c>
      <c r="P779" s="171" t="s">
        <v>242</v>
      </c>
      <c r="Q779" s="35" t="s">
        <v>43</v>
      </c>
      <c r="R779" s="35" t="s">
        <v>266</v>
      </c>
      <c r="S779" s="35" t="s">
        <v>526</v>
      </c>
      <c r="T779" s="35" t="s">
        <v>4089</v>
      </c>
      <c r="U779" s="303" t="s">
        <v>40</v>
      </c>
      <c r="V779" s="167" t="s">
        <v>1390</v>
      </c>
      <c r="W779" s="35" t="s">
        <v>4090</v>
      </c>
      <c r="X779" s="55">
        <v>0</v>
      </c>
      <c r="Y779" s="55">
        <v>0</v>
      </c>
      <c r="Z779" s="168"/>
      <c r="AA779" s="168"/>
      <c r="AB779" s="168"/>
      <c r="AC779" s="168"/>
    </row>
    <row r="780" spans="1:34" ht="15" customHeight="1" x14ac:dyDescent="0.2">
      <c r="A780" s="175">
        <v>115</v>
      </c>
      <c r="B780" s="175">
        <v>115</v>
      </c>
      <c r="C780" s="24" t="s">
        <v>1209</v>
      </c>
      <c r="D780" s="175">
        <v>10174</v>
      </c>
      <c r="E780" s="43" t="s">
        <v>1210</v>
      </c>
      <c r="F780" s="25">
        <v>2015</v>
      </c>
      <c r="G780" s="156">
        <v>42360.372916666667</v>
      </c>
      <c r="H780" s="157">
        <v>42360.372916666667</v>
      </c>
      <c r="I780" s="620" t="s">
        <v>36</v>
      </c>
      <c r="J780" s="620" t="s">
        <v>36</v>
      </c>
      <c r="K780" s="620"/>
      <c r="L780" s="159">
        <f>N780-G780</f>
        <v>9.3055555553291924E-2</v>
      </c>
      <c r="M780" s="160">
        <v>134</v>
      </c>
      <c r="N780" s="156">
        <v>42360.46597222222</v>
      </c>
      <c r="O780" s="157">
        <v>42360.46597222222</v>
      </c>
      <c r="P780" s="171" t="s">
        <v>242</v>
      </c>
      <c r="Q780" s="35" t="s">
        <v>43</v>
      </c>
      <c r="R780" s="162" t="s">
        <v>266</v>
      </c>
      <c r="S780" s="35" t="s">
        <v>526</v>
      </c>
      <c r="T780" s="35" t="s">
        <v>5378</v>
      </c>
      <c r="U780" s="303" t="s">
        <v>40</v>
      </c>
      <c r="V780" s="167" t="s">
        <v>1390</v>
      </c>
      <c r="W780" s="35" t="s">
        <v>4199</v>
      </c>
      <c r="X780" s="55">
        <v>0</v>
      </c>
      <c r="Y780" s="168"/>
      <c r="Z780" s="168"/>
      <c r="AA780" s="168"/>
      <c r="AB780" s="168"/>
      <c r="AC780" s="168"/>
    </row>
    <row r="781" spans="1:34" s="41" customFormat="1" ht="15" customHeight="1" x14ac:dyDescent="0.2">
      <c r="A781" s="272">
        <v>115</v>
      </c>
      <c r="B781" s="272">
        <v>115</v>
      </c>
      <c r="C781" s="331" t="s">
        <v>1209</v>
      </c>
      <c r="D781" s="272">
        <v>10174</v>
      </c>
      <c r="E781" s="331" t="s">
        <v>1210</v>
      </c>
      <c r="F781" s="25">
        <v>2017</v>
      </c>
      <c r="G781" s="284">
        <v>42816.668055555558</v>
      </c>
      <c r="H781" s="234">
        <v>42816.668055555558</v>
      </c>
      <c r="I781" s="412" t="s">
        <v>36</v>
      </c>
      <c r="J781" s="412" t="s">
        <v>36</v>
      </c>
      <c r="K781" s="412"/>
      <c r="L781" s="235">
        <f>N781-G781</f>
        <v>1.3888888883229811E-2</v>
      </c>
      <c r="M781" s="236">
        <v>20</v>
      </c>
      <c r="N781" s="284">
        <v>42816.681944444441</v>
      </c>
      <c r="O781" s="234">
        <v>42816.681944444441</v>
      </c>
      <c r="P781" s="237" t="s">
        <v>37</v>
      </c>
      <c r="Q781" s="167" t="s">
        <v>6434</v>
      </c>
      <c r="R781" s="167" t="s">
        <v>600</v>
      </c>
      <c r="S781" s="167" t="s">
        <v>579</v>
      </c>
      <c r="T781" s="52" t="s">
        <v>8181</v>
      </c>
      <c r="U781" s="332" t="s">
        <v>40</v>
      </c>
      <c r="V781" s="49" t="s">
        <v>1390</v>
      </c>
      <c r="W781" s="52" t="s">
        <v>8182</v>
      </c>
      <c r="X781" s="255">
        <v>1</v>
      </c>
      <c r="Y781" s="255">
        <v>0</v>
      </c>
      <c r="Z781" s="255">
        <v>0</v>
      </c>
      <c r="AA781" s="184"/>
      <c r="AB781" s="184"/>
      <c r="AC781" s="184"/>
      <c r="AD781" s="304">
        <v>5517212</v>
      </c>
      <c r="AE781" s="333" t="s">
        <v>1270</v>
      </c>
      <c r="AF781" s="333" t="s">
        <v>1270</v>
      </c>
      <c r="AG781" s="167" t="s">
        <v>7040</v>
      </c>
      <c r="AH781" s="52" t="s">
        <v>7173</v>
      </c>
    </row>
    <row r="782" spans="1:34" s="41" customFormat="1" ht="15" customHeight="1" x14ac:dyDescent="0.2">
      <c r="A782" s="257">
        <v>115</v>
      </c>
      <c r="B782" s="257">
        <v>115</v>
      </c>
      <c r="C782" s="258" t="s">
        <v>1209</v>
      </c>
      <c r="D782" s="257">
        <v>10174</v>
      </c>
      <c r="E782" s="258" t="s">
        <v>1210</v>
      </c>
      <c r="F782" s="25">
        <v>2017</v>
      </c>
      <c r="G782" s="232">
        <v>42929.884027777778</v>
      </c>
      <c r="H782" s="233">
        <v>42929.884027777778</v>
      </c>
      <c r="I782" s="412" t="s">
        <v>36</v>
      </c>
      <c r="J782" s="412" t="s">
        <v>36</v>
      </c>
      <c r="K782" s="412"/>
      <c r="L782" s="235">
        <f>N782-G782</f>
        <v>6.944444467080757E-4</v>
      </c>
      <c r="M782" s="236">
        <v>1</v>
      </c>
      <c r="N782" s="232">
        <v>42929.884722222225</v>
      </c>
      <c r="O782" s="233">
        <v>42929.884722222225</v>
      </c>
      <c r="P782" s="237" t="s">
        <v>37</v>
      </c>
      <c r="Q782" s="35" t="s">
        <v>145</v>
      </c>
      <c r="R782" s="35" t="s">
        <v>146</v>
      </c>
      <c r="S782" s="35" t="s">
        <v>40</v>
      </c>
      <c r="T782" s="52" t="s">
        <v>8931</v>
      </c>
      <c r="U782" s="303" t="s">
        <v>40</v>
      </c>
      <c r="V782" s="240" t="s">
        <v>1390</v>
      </c>
      <c r="W782" s="56" t="s">
        <v>8932</v>
      </c>
      <c r="X782" s="241">
        <v>0</v>
      </c>
      <c r="Y782" s="241">
        <v>0</v>
      </c>
      <c r="Z782" s="241">
        <v>0</v>
      </c>
      <c r="AA782" s="168"/>
      <c r="AB782" s="168"/>
      <c r="AC782" s="168"/>
      <c r="AD782" s="304">
        <v>5517212</v>
      </c>
      <c r="AE782" s="305" t="s">
        <v>7060</v>
      </c>
      <c r="AF782" s="305" t="s">
        <v>8933</v>
      </c>
      <c r="AG782" s="35" t="s">
        <v>7040</v>
      </c>
      <c r="AH782" s="29" t="s">
        <v>7041</v>
      </c>
    </row>
    <row r="783" spans="1:34" ht="15" customHeight="1" x14ac:dyDescent="0.2">
      <c r="A783" s="58">
        <v>115</v>
      </c>
      <c r="B783" s="58">
        <v>115</v>
      </c>
      <c r="C783" s="76" t="s">
        <v>1372</v>
      </c>
      <c r="D783" s="23">
        <v>10175</v>
      </c>
      <c r="E783" s="60" t="s">
        <v>1373</v>
      </c>
      <c r="F783" s="25">
        <v>2014</v>
      </c>
      <c r="G783" s="61">
        <v>41753.385416666664</v>
      </c>
      <c r="H783" s="62">
        <v>41753.385416666664</v>
      </c>
      <c r="I783" s="625" t="s">
        <v>36</v>
      </c>
      <c r="J783" s="625" t="s">
        <v>36</v>
      </c>
      <c r="K783" s="625"/>
      <c r="L783" s="64">
        <f>N783-G783</f>
        <v>6.944444467080757E-4</v>
      </c>
      <c r="M783" s="65">
        <v>1</v>
      </c>
      <c r="N783" s="61">
        <v>41753.386111111111</v>
      </c>
      <c r="O783" s="62">
        <v>41753.386111111111</v>
      </c>
      <c r="P783" s="66" t="s">
        <v>37</v>
      </c>
      <c r="Q783" s="69" t="s">
        <v>145</v>
      </c>
      <c r="R783" s="69" t="s">
        <v>146</v>
      </c>
      <c r="S783" s="87" t="s">
        <v>40</v>
      </c>
      <c r="T783" s="69" t="s">
        <v>2123</v>
      </c>
      <c r="U783" s="303" t="s">
        <v>40</v>
      </c>
      <c r="V783" s="78" t="s">
        <v>761</v>
      </c>
      <c r="W783" s="69" t="s">
        <v>2124</v>
      </c>
      <c r="X783" s="32">
        <v>1</v>
      </c>
      <c r="Y783" s="32">
        <v>0</v>
      </c>
      <c r="Z783" s="83"/>
      <c r="AA783" s="84"/>
      <c r="AB783" s="85"/>
      <c r="AC783" s="83"/>
    </row>
    <row r="784" spans="1:34" ht="15" customHeight="1" x14ac:dyDescent="0.2">
      <c r="A784" s="58">
        <v>115</v>
      </c>
      <c r="B784" s="58">
        <v>115</v>
      </c>
      <c r="C784" s="76" t="s">
        <v>1372</v>
      </c>
      <c r="D784" s="23">
        <v>10175</v>
      </c>
      <c r="E784" s="60" t="s">
        <v>1373</v>
      </c>
      <c r="F784" s="25">
        <v>2014</v>
      </c>
      <c r="G784" s="61">
        <v>41843.756944444445</v>
      </c>
      <c r="H784" s="62">
        <v>41843.756944444445</v>
      </c>
      <c r="I784" s="625" t="s">
        <v>36</v>
      </c>
      <c r="J784" s="625" t="s">
        <v>36</v>
      </c>
      <c r="K784" s="625"/>
      <c r="L784" s="64">
        <f>N784-G784</f>
        <v>6.8868055555576575</v>
      </c>
      <c r="M784" s="65">
        <v>9917</v>
      </c>
      <c r="N784" s="61">
        <v>41850.643750000003</v>
      </c>
      <c r="O784" s="62">
        <v>41850.643750000003</v>
      </c>
      <c r="P784" s="90" t="s">
        <v>173</v>
      </c>
      <c r="Q784" s="69" t="s">
        <v>52</v>
      </c>
      <c r="R784" s="69" t="s">
        <v>124</v>
      </c>
      <c r="S784" s="87" t="s">
        <v>106</v>
      </c>
      <c r="T784" s="69" t="s">
        <v>2515</v>
      </c>
      <c r="U784" s="303" t="s">
        <v>40</v>
      </c>
      <c r="V784" s="87" t="s">
        <v>1390</v>
      </c>
      <c r="W784" s="69" t="s">
        <v>2516</v>
      </c>
      <c r="X784" s="32">
        <v>0</v>
      </c>
      <c r="Y784" s="32">
        <v>0</v>
      </c>
      <c r="Z784" s="83"/>
      <c r="AA784" s="84"/>
      <c r="AB784" s="85"/>
      <c r="AC784" s="83"/>
    </row>
    <row r="785" spans="1:34" ht="15" customHeight="1" x14ac:dyDescent="0.2">
      <c r="A785" s="521">
        <v>115</v>
      </c>
      <c r="B785" s="521">
        <v>115</v>
      </c>
      <c r="C785" s="522" t="s">
        <v>1372</v>
      </c>
      <c r="D785" s="521">
        <v>10175</v>
      </c>
      <c r="E785" s="522" t="s">
        <v>1373</v>
      </c>
      <c r="F785" s="25">
        <v>2019</v>
      </c>
      <c r="G785" s="232">
        <v>43508.997916666667</v>
      </c>
      <c r="H785" s="233">
        <v>43508.997916666667</v>
      </c>
      <c r="I785" s="417" t="s">
        <v>7042</v>
      </c>
      <c r="J785" s="412" t="s">
        <v>36</v>
      </c>
      <c r="K785" s="412" t="s">
        <v>36</v>
      </c>
      <c r="L785" s="235">
        <f>N785-G785</f>
        <v>6.944444467080757E-4</v>
      </c>
      <c r="M785" s="236">
        <v>1</v>
      </c>
      <c r="N785" s="232">
        <v>43508.998611111114</v>
      </c>
      <c r="O785" s="233">
        <v>43508.998611111114</v>
      </c>
      <c r="P785" s="237" t="s">
        <v>37</v>
      </c>
      <c r="Q785" s="162" t="s">
        <v>213</v>
      </c>
      <c r="R785" s="167" t="s">
        <v>13140</v>
      </c>
      <c r="S785" s="238" t="s">
        <v>40</v>
      </c>
      <c r="T785" s="167" t="s">
        <v>13181</v>
      </c>
      <c r="U785" s="416" t="s">
        <v>40</v>
      </c>
      <c r="V785" s="240" t="s">
        <v>1390</v>
      </c>
      <c r="W785" s="167" t="s">
        <v>13182</v>
      </c>
      <c r="X785" s="164">
        <v>1</v>
      </c>
      <c r="Y785" s="241">
        <v>0</v>
      </c>
      <c r="Z785" s="241">
        <v>0</v>
      </c>
      <c r="AA785" s="264">
        <f>Y785/AD785</f>
        <v>0</v>
      </c>
      <c r="AB785" s="265">
        <f>Z785/AD785</f>
        <v>0</v>
      </c>
      <c r="AC785" s="255">
        <v>0</v>
      </c>
      <c r="AD785" s="255">
        <v>5548929</v>
      </c>
      <c r="AE785" s="239" t="s">
        <v>7060</v>
      </c>
      <c r="AF785" s="229" t="s">
        <v>10691</v>
      </c>
      <c r="AG785" s="239" t="s">
        <v>7040</v>
      </c>
      <c r="AH785" s="57" t="s">
        <v>7041</v>
      </c>
    </row>
    <row r="786" spans="1:34" ht="15" customHeight="1" x14ac:dyDescent="0.2">
      <c r="A786" s="257">
        <v>115</v>
      </c>
      <c r="B786" s="257">
        <v>115</v>
      </c>
      <c r="C786" s="258" t="s">
        <v>1171</v>
      </c>
      <c r="D786" s="257">
        <v>10176</v>
      </c>
      <c r="E786" s="258" t="s">
        <v>1172</v>
      </c>
      <c r="F786" s="25">
        <v>2017</v>
      </c>
      <c r="G786" s="232">
        <v>42739.477083333331</v>
      </c>
      <c r="H786" s="233">
        <v>42739.477083333331</v>
      </c>
      <c r="I786" s="412" t="s">
        <v>36</v>
      </c>
      <c r="J786" s="412" t="s">
        <v>36</v>
      </c>
      <c r="K786" s="412"/>
      <c r="L786" s="235">
        <f>N786-G786</f>
        <v>6.944444467080757E-4</v>
      </c>
      <c r="M786" s="236">
        <v>1</v>
      </c>
      <c r="N786" s="232">
        <v>42739.477777777778</v>
      </c>
      <c r="O786" s="233">
        <v>42739.477777777778</v>
      </c>
      <c r="P786" s="237" t="s">
        <v>37</v>
      </c>
      <c r="Q786" s="238" t="s">
        <v>48</v>
      </c>
      <c r="R786" s="238" t="s">
        <v>49</v>
      </c>
      <c r="S786" s="238" t="s">
        <v>40</v>
      </c>
      <c r="T786" s="167" t="s">
        <v>7098</v>
      </c>
      <c r="U786" s="416" t="s">
        <v>40</v>
      </c>
      <c r="V786" s="49" t="s">
        <v>1390</v>
      </c>
      <c r="W786" s="44" t="s">
        <v>7099</v>
      </c>
      <c r="X786" s="241">
        <v>0</v>
      </c>
      <c r="Y786" s="241">
        <v>0</v>
      </c>
      <c r="Z786" s="241">
        <v>0</v>
      </c>
      <c r="AA786" s="310"/>
      <c r="AB786" s="310"/>
      <c r="AC786" s="310"/>
      <c r="AD786" s="304">
        <v>5517212</v>
      </c>
      <c r="AE786" s="35" t="s">
        <v>1270</v>
      </c>
      <c r="AF786" s="305" t="s">
        <v>1270</v>
      </c>
      <c r="AG786" s="35" t="s">
        <v>7040</v>
      </c>
      <c r="AH786" s="44" t="s">
        <v>7041</v>
      </c>
    </row>
    <row r="787" spans="1:34" ht="15" customHeight="1" x14ac:dyDescent="0.2">
      <c r="A787" s="257">
        <v>115</v>
      </c>
      <c r="B787" s="257">
        <v>115</v>
      </c>
      <c r="C787" s="258" t="s">
        <v>1171</v>
      </c>
      <c r="D787" s="257">
        <v>10176</v>
      </c>
      <c r="E787" s="258" t="s">
        <v>1172</v>
      </c>
      <c r="F787" s="25">
        <v>2018</v>
      </c>
      <c r="G787" s="284">
        <v>43255.117361111108</v>
      </c>
      <c r="H787" s="233">
        <v>43255.117361111108</v>
      </c>
      <c r="I787" s="412" t="s">
        <v>36</v>
      </c>
      <c r="J787" s="412" t="s">
        <v>36</v>
      </c>
      <c r="K787" s="412" t="s">
        <v>36</v>
      </c>
      <c r="L787" s="235">
        <f>N787-G787</f>
        <v>6.944444467080757E-4</v>
      </c>
      <c r="M787" s="236">
        <v>1</v>
      </c>
      <c r="N787" s="284">
        <v>43255.118055555555</v>
      </c>
      <c r="O787" s="233">
        <v>43255.118055555555</v>
      </c>
      <c r="P787" s="237" t="s">
        <v>37</v>
      </c>
      <c r="Q787" s="359" t="s">
        <v>48</v>
      </c>
      <c r="R787" s="35" t="s">
        <v>10200</v>
      </c>
      <c r="S787" s="277" t="s">
        <v>40</v>
      </c>
      <c r="T787" s="167" t="s">
        <v>11235</v>
      </c>
      <c r="U787" s="282" t="s">
        <v>40</v>
      </c>
      <c r="V787" s="240" t="s">
        <v>1390</v>
      </c>
      <c r="W787" s="167" t="s">
        <v>11236</v>
      </c>
      <c r="X787" s="255">
        <v>1</v>
      </c>
      <c r="Y787" s="241">
        <v>0</v>
      </c>
      <c r="Z787" s="241">
        <v>0</v>
      </c>
      <c r="AA787" s="266"/>
      <c r="AB787" s="266"/>
      <c r="AC787" s="266"/>
      <c r="AD787" s="241">
        <v>5517212</v>
      </c>
      <c r="AE787" s="461" t="s">
        <v>7060</v>
      </c>
      <c r="AF787" s="462" t="s">
        <v>10409</v>
      </c>
      <c r="AG787" s="277" t="s">
        <v>7040</v>
      </c>
      <c r="AH787" s="277" t="s">
        <v>7041</v>
      </c>
    </row>
    <row r="788" spans="1:34" ht="15" customHeight="1" x14ac:dyDescent="0.2">
      <c r="A788" s="521">
        <v>115</v>
      </c>
      <c r="B788" s="521">
        <v>115</v>
      </c>
      <c r="C788" s="522" t="s">
        <v>1171</v>
      </c>
      <c r="D788" s="521">
        <v>10176</v>
      </c>
      <c r="E788" s="522" t="s">
        <v>1172</v>
      </c>
      <c r="F788" s="25">
        <v>2019</v>
      </c>
      <c r="G788" s="232">
        <v>43483.392361111109</v>
      </c>
      <c r="H788" s="233">
        <v>43483.392361111109</v>
      </c>
      <c r="I788" s="412" t="s">
        <v>36</v>
      </c>
      <c r="J788" s="412" t="s">
        <v>36</v>
      </c>
      <c r="K788" s="412" t="s">
        <v>36</v>
      </c>
      <c r="L788" s="235">
        <f>N788-G788</f>
        <v>1.4513888888905058</v>
      </c>
      <c r="M788" s="236">
        <v>2090</v>
      </c>
      <c r="N788" s="232">
        <v>43484.84375</v>
      </c>
      <c r="O788" s="233">
        <v>43484.84375</v>
      </c>
      <c r="P788" s="237" t="s">
        <v>37</v>
      </c>
      <c r="Q788" s="359" t="s">
        <v>1285</v>
      </c>
      <c r="R788" s="35" t="s">
        <v>10545</v>
      </c>
      <c r="S788" s="238" t="s">
        <v>88</v>
      </c>
      <c r="T788" s="167" t="s">
        <v>12881</v>
      </c>
      <c r="U788" s="416" t="s">
        <v>40</v>
      </c>
      <c r="V788" s="240" t="s">
        <v>1390</v>
      </c>
      <c r="W788" s="167" t="s">
        <v>12882</v>
      </c>
      <c r="X788" s="164">
        <v>0</v>
      </c>
      <c r="Y788" s="241">
        <v>0</v>
      </c>
      <c r="Z788" s="241">
        <v>0</v>
      </c>
      <c r="AA788" s="264">
        <f>Y788/AD788</f>
        <v>0</v>
      </c>
      <c r="AB788" s="265">
        <f>Z788/AD788</f>
        <v>0</v>
      </c>
      <c r="AC788" s="255">
        <v>0</v>
      </c>
      <c r="AD788" s="241">
        <v>5548929</v>
      </c>
      <c r="AE788" s="239" t="s">
        <v>1270</v>
      </c>
      <c r="AF788" s="229" t="s">
        <v>1270</v>
      </c>
      <c r="AG788" s="239" t="s">
        <v>7066</v>
      </c>
      <c r="AH788" s="57" t="s">
        <v>12671</v>
      </c>
    </row>
    <row r="789" spans="1:34" ht="15" customHeight="1" x14ac:dyDescent="0.2">
      <c r="A789" s="272">
        <v>115</v>
      </c>
      <c r="B789" s="272">
        <v>115</v>
      </c>
      <c r="C789" s="331" t="s">
        <v>1059</v>
      </c>
      <c r="D789" s="272">
        <v>10179</v>
      </c>
      <c r="E789" s="331" t="s">
        <v>1060</v>
      </c>
      <c r="F789" s="25">
        <v>2017</v>
      </c>
      <c r="G789" s="284">
        <v>42816.668055555558</v>
      </c>
      <c r="H789" s="234">
        <v>42816.668055555558</v>
      </c>
      <c r="I789" s="412" t="s">
        <v>36</v>
      </c>
      <c r="J789" s="412" t="s">
        <v>36</v>
      </c>
      <c r="K789" s="412"/>
      <c r="L789" s="235">
        <f>N789-G789</f>
        <v>1.2499999997089617E-2</v>
      </c>
      <c r="M789" s="236">
        <v>18</v>
      </c>
      <c r="N789" s="284">
        <v>42816.680555555555</v>
      </c>
      <c r="O789" s="234">
        <v>42816.680555555555</v>
      </c>
      <c r="P789" s="237" t="s">
        <v>37</v>
      </c>
      <c r="Q789" s="167" t="s">
        <v>6434</v>
      </c>
      <c r="R789" s="167" t="s">
        <v>600</v>
      </c>
      <c r="S789" s="167" t="s">
        <v>579</v>
      </c>
      <c r="T789" s="52" t="s">
        <v>8181</v>
      </c>
      <c r="U789" s="332" t="s">
        <v>40</v>
      </c>
      <c r="V789" s="49" t="s">
        <v>1390</v>
      </c>
      <c r="W789" s="52" t="s">
        <v>8183</v>
      </c>
      <c r="X789" s="255">
        <v>0</v>
      </c>
      <c r="Y789" s="255">
        <v>0</v>
      </c>
      <c r="Z789" s="255">
        <v>0</v>
      </c>
      <c r="AA789" s="184"/>
      <c r="AB789" s="184"/>
      <c r="AC789" s="184"/>
      <c r="AD789" s="304">
        <v>5517212</v>
      </c>
      <c r="AE789" s="333" t="s">
        <v>1270</v>
      </c>
      <c r="AF789" s="333" t="s">
        <v>1270</v>
      </c>
      <c r="AG789" s="167" t="s">
        <v>7040</v>
      </c>
      <c r="AH789" s="52" t="s">
        <v>7173</v>
      </c>
    </row>
    <row r="790" spans="1:34" ht="15" customHeight="1" x14ac:dyDescent="0.2">
      <c r="A790" s="257">
        <v>115</v>
      </c>
      <c r="B790" s="257">
        <v>115</v>
      </c>
      <c r="C790" s="258" t="s">
        <v>1059</v>
      </c>
      <c r="D790" s="257">
        <v>10179</v>
      </c>
      <c r="E790" s="258" t="s">
        <v>1060</v>
      </c>
      <c r="F790" s="25">
        <v>2017</v>
      </c>
      <c r="G790" s="232">
        <v>42854.241666666669</v>
      </c>
      <c r="H790" s="233">
        <v>42854.241666666669</v>
      </c>
      <c r="I790" s="412" t="s">
        <v>36</v>
      </c>
      <c r="J790" s="412" t="s">
        <v>36</v>
      </c>
      <c r="K790" s="412"/>
      <c r="L790" s="235">
        <f>N790-G790</f>
        <v>6.9444443943211809E-4</v>
      </c>
      <c r="M790" s="236">
        <v>1</v>
      </c>
      <c r="N790" s="232">
        <v>42854.242361111108</v>
      </c>
      <c r="O790" s="233">
        <v>42854.242361111108</v>
      </c>
      <c r="P790" s="237" t="s">
        <v>37</v>
      </c>
      <c r="Q790" s="35" t="s">
        <v>48</v>
      </c>
      <c r="R790" s="35" t="s">
        <v>49</v>
      </c>
      <c r="S790" s="35" t="s">
        <v>40</v>
      </c>
      <c r="T790" s="167" t="s">
        <v>8455</v>
      </c>
      <c r="U790" s="332" t="s">
        <v>40</v>
      </c>
      <c r="V790" s="240" t="s">
        <v>1390</v>
      </c>
      <c r="W790" s="35" t="s">
        <v>8456</v>
      </c>
      <c r="X790" s="241">
        <v>0</v>
      </c>
      <c r="Y790" s="241">
        <v>0</v>
      </c>
      <c r="Z790" s="241">
        <v>0</v>
      </c>
      <c r="AA790" s="168"/>
      <c r="AB790" s="168"/>
      <c r="AC790" s="168"/>
      <c r="AD790" s="304">
        <v>5517212</v>
      </c>
      <c r="AE790" s="305" t="s">
        <v>7102</v>
      </c>
      <c r="AF790" s="305" t="s">
        <v>8457</v>
      </c>
      <c r="AG790" s="35" t="s">
        <v>7040</v>
      </c>
      <c r="AH790" s="44" t="s">
        <v>7041</v>
      </c>
    </row>
    <row r="791" spans="1:34" ht="15" customHeight="1" x14ac:dyDescent="0.2">
      <c r="A791" s="257">
        <v>115</v>
      </c>
      <c r="B791" s="257">
        <v>115</v>
      </c>
      <c r="C791" s="258" t="s">
        <v>1059</v>
      </c>
      <c r="D791" s="257">
        <v>10179</v>
      </c>
      <c r="E791" s="258" t="s">
        <v>1060</v>
      </c>
      <c r="F791" s="25">
        <v>2017</v>
      </c>
      <c r="G791" s="232">
        <v>42874.861111111109</v>
      </c>
      <c r="H791" s="233">
        <v>42874.861111111109</v>
      </c>
      <c r="I791" s="412" t="s">
        <v>36</v>
      </c>
      <c r="J791" s="412" t="s">
        <v>36</v>
      </c>
      <c r="K791" s="412"/>
      <c r="L791" s="235">
        <f>N791-G791</f>
        <v>6.944444467080757E-4</v>
      </c>
      <c r="M791" s="236">
        <v>1</v>
      </c>
      <c r="N791" s="232">
        <v>42874.861805555556</v>
      </c>
      <c r="O791" s="233">
        <v>42874.861805555556</v>
      </c>
      <c r="P791" s="237" t="s">
        <v>37</v>
      </c>
      <c r="Q791" s="35" t="s">
        <v>48</v>
      </c>
      <c r="R791" s="35" t="s">
        <v>49</v>
      </c>
      <c r="S791" s="35" t="s">
        <v>40</v>
      </c>
      <c r="T791" s="52" t="s">
        <v>8596</v>
      </c>
      <c r="U791" s="332" t="s">
        <v>40</v>
      </c>
      <c r="V791" s="240" t="s">
        <v>1390</v>
      </c>
      <c r="W791" s="44" t="s">
        <v>8597</v>
      </c>
      <c r="X791" s="255">
        <v>0</v>
      </c>
      <c r="Y791" s="241">
        <v>0</v>
      </c>
      <c r="Z791" s="241">
        <v>0</v>
      </c>
      <c r="AA791" s="168"/>
      <c r="AB791" s="168"/>
      <c r="AC791" s="168"/>
      <c r="AD791" s="304">
        <v>5517212</v>
      </c>
      <c r="AE791" s="305" t="s">
        <v>7060</v>
      </c>
      <c r="AF791" s="305" t="s">
        <v>8598</v>
      </c>
      <c r="AG791" s="35" t="s">
        <v>7040</v>
      </c>
      <c r="AH791" s="44" t="s">
        <v>7041</v>
      </c>
    </row>
    <row r="792" spans="1:34" ht="15" customHeight="1" x14ac:dyDescent="0.2">
      <c r="A792" s="58">
        <v>115</v>
      </c>
      <c r="B792" s="58">
        <v>115</v>
      </c>
      <c r="C792" s="76" t="s">
        <v>1149</v>
      </c>
      <c r="D792" s="23">
        <v>10181</v>
      </c>
      <c r="E792" s="60" t="s">
        <v>1150</v>
      </c>
      <c r="F792" s="25">
        <v>2014</v>
      </c>
      <c r="G792" s="61">
        <v>41847.509027777778</v>
      </c>
      <c r="H792" s="62">
        <v>41847.509027777778</v>
      </c>
      <c r="I792" s="625" t="s">
        <v>36</v>
      </c>
      <c r="J792" s="625" t="s">
        <v>36</v>
      </c>
      <c r="K792" s="625"/>
      <c r="L792" s="64">
        <f>N792-G792</f>
        <v>9.8611111112404615E-2</v>
      </c>
      <c r="M792" s="65">
        <v>142</v>
      </c>
      <c r="N792" s="61">
        <v>41847.607638888891</v>
      </c>
      <c r="O792" s="62">
        <v>41847.607638888891</v>
      </c>
      <c r="P792" s="66" t="s">
        <v>37</v>
      </c>
      <c r="Q792" s="69" t="s">
        <v>38</v>
      </c>
      <c r="R792" s="69" t="s">
        <v>413</v>
      </c>
      <c r="S792" s="87" t="s">
        <v>101</v>
      </c>
      <c r="T792" s="69" t="s">
        <v>2534</v>
      </c>
      <c r="U792" s="77">
        <v>10455</v>
      </c>
      <c r="V792" s="87" t="s">
        <v>1390</v>
      </c>
      <c r="W792" s="69" t="s">
        <v>2535</v>
      </c>
      <c r="X792" s="32">
        <v>0</v>
      </c>
      <c r="Y792" s="32">
        <v>0</v>
      </c>
      <c r="Z792" s="83"/>
      <c r="AA792" s="84"/>
      <c r="AB792" s="85"/>
      <c r="AC792" s="83"/>
    </row>
    <row r="793" spans="1:34" ht="15" customHeight="1" x14ac:dyDescent="0.2">
      <c r="A793" s="175">
        <v>115</v>
      </c>
      <c r="B793" s="175">
        <v>115</v>
      </c>
      <c r="C793" s="24" t="s">
        <v>1149</v>
      </c>
      <c r="D793" s="175">
        <v>10181</v>
      </c>
      <c r="E793" s="43" t="s">
        <v>1150</v>
      </c>
      <c r="F793" s="25">
        <v>2015</v>
      </c>
      <c r="G793" s="156">
        <v>42287.460416666669</v>
      </c>
      <c r="H793" s="157">
        <v>42287.460416666669</v>
      </c>
      <c r="I793" s="620" t="s">
        <v>36</v>
      </c>
      <c r="J793" s="620" t="s">
        <v>36</v>
      </c>
      <c r="K793" s="620"/>
      <c r="L793" s="159">
        <f>N793-G793</f>
        <v>6.9444443943211809E-4</v>
      </c>
      <c r="M793" s="160">
        <v>1</v>
      </c>
      <c r="N793" s="156">
        <v>42287.461111111108</v>
      </c>
      <c r="O793" s="157">
        <v>42287.461111111108</v>
      </c>
      <c r="P793" s="161" t="s">
        <v>37</v>
      </c>
      <c r="Q793" s="162" t="s">
        <v>48</v>
      </c>
      <c r="R793" s="162" t="s">
        <v>49</v>
      </c>
      <c r="S793" s="35" t="s">
        <v>40</v>
      </c>
      <c r="T793" s="35" t="s">
        <v>4898</v>
      </c>
      <c r="U793" s="303" t="s">
        <v>40</v>
      </c>
      <c r="V793" s="167" t="s">
        <v>761</v>
      </c>
      <c r="W793" s="35" t="s">
        <v>4899</v>
      </c>
      <c r="X793" s="55">
        <v>0</v>
      </c>
      <c r="Y793" s="168"/>
      <c r="Z793" s="168"/>
      <c r="AA793" s="168"/>
      <c r="AB793" s="168"/>
      <c r="AC793" s="168"/>
    </row>
    <row r="794" spans="1:34" ht="15" customHeight="1" x14ac:dyDescent="0.2">
      <c r="A794" s="257">
        <v>115</v>
      </c>
      <c r="B794" s="257">
        <v>115</v>
      </c>
      <c r="C794" s="258" t="s">
        <v>1149</v>
      </c>
      <c r="D794" s="257">
        <v>10181</v>
      </c>
      <c r="E794" s="258" t="s">
        <v>1150</v>
      </c>
      <c r="F794" s="25">
        <v>2017</v>
      </c>
      <c r="G794" s="232">
        <v>42745.847916666666</v>
      </c>
      <c r="H794" s="233">
        <v>42745.847916666666</v>
      </c>
      <c r="I794" s="417" t="s">
        <v>7042</v>
      </c>
      <c r="J794" s="412" t="s">
        <v>36</v>
      </c>
      <c r="K794" s="412"/>
      <c r="L794" s="235">
        <f>N794-G794</f>
        <v>0.125</v>
      </c>
      <c r="M794" s="236">
        <v>180</v>
      </c>
      <c r="N794" s="232">
        <v>42745.972916666666</v>
      </c>
      <c r="O794" s="233">
        <v>42745.972916666666</v>
      </c>
      <c r="P794" s="237" t="s">
        <v>37</v>
      </c>
      <c r="Q794" s="238" t="s">
        <v>222</v>
      </c>
      <c r="R794" s="238" t="s">
        <v>223</v>
      </c>
      <c r="S794" s="35" t="s">
        <v>40</v>
      </c>
      <c r="T794" s="52" t="s">
        <v>7301</v>
      </c>
      <c r="U794" s="303" t="s">
        <v>40</v>
      </c>
      <c r="V794" s="49" t="s">
        <v>1390</v>
      </c>
      <c r="W794" s="44" t="s">
        <v>7304</v>
      </c>
      <c r="X794" s="241">
        <v>0</v>
      </c>
      <c r="Y794" s="241">
        <v>0</v>
      </c>
      <c r="Z794" s="241">
        <v>0</v>
      </c>
      <c r="AA794" s="168"/>
      <c r="AB794" s="168"/>
      <c r="AC794" s="168"/>
      <c r="AD794" s="304">
        <v>5517212</v>
      </c>
      <c r="AE794" s="35" t="s">
        <v>7049</v>
      </c>
      <c r="AF794" s="305" t="s">
        <v>7305</v>
      </c>
      <c r="AG794" s="35" t="s">
        <v>7040</v>
      </c>
      <c r="AH794" s="44" t="s">
        <v>7303</v>
      </c>
    </row>
    <row r="795" spans="1:34" ht="15" customHeight="1" x14ac:dyDescent="0.2">
      <c r="A795" s="257">
        <v>115</v>
      </c>
      <c r="B795" s="257">
        <v>115</v>
      </c>
      <c r="C795" s="258" t="s">
        <v>1149</v>
      </c>
      <c r="D795" s="257">
        <v>10181</v>
      </c>
      <c r="E795" s="258" t="s">
        <v>1150</v>
      </c>
      <c r="F795" s="25">
        <v>2017</v>
      </c>
      <c r="G795" s="232">
        <v>42785.953472222223</v>
      </c>
      <c r="H795" s="233">
        <v>42785.953472222223</v>
      </c>
      <c r="I795" s="412" t="s">
        <v>36</v>
      </c>
      <c r="J795" s="412" t="s">
        <v>36</v>
      </c>
      <c r="K795" s="412"/>
      <c r="L795" s="235">
        <f>N795-G795</f>
        <v>6.944444467080757E-4</v>
      </c>
      <c r="M795" s="236">
        <v>1</v>
      </c>
      <c r="N795" s="232">
        <v>42785.95416666667</v>
      </c>
      <c r="O795" s="233">
        <v>42785.95416666667</v>
      </c>
      <c r="P795" s="237" t="s">
        <v>37</v>
      </c>
      <c r="Q795" s="35" t="s">
        <v>52</v>
      </c>
      <c r="R795" s="35" t="s">
        <v>67</v>
      </c>
      <c r="S795" s="35" t="s">
        <v>101</v>
      </c>
      <c r="T795" s="52" t="s">
        <v>7924</v>
      </c>
      <c r="U795" s="303" t="s">
        <v>40</v>
      </c>
      <c r="V795" s="49" t="s">
        <v>1390</v>
      </c>
      <c r="W795" s="44" t="s">
        <v>7925</v>
      </c>
      <c r="X795" s="255">
        <v>0</v>
      </c>
      <c r="Y795" s="241">
        <v>0</v>
      </c>
      <c r="Z795" s="241">
        <v>0</v>
      </c>
      <c r="AA795" s="168"/>
      <c r="AB795" s="168"/>
      <c r="AC795" s="168"/>
      <c r="AD795" s="304">
        <v>5517212</v>
      </c>
      <c r="AE795" s="35" t="s">
        <v>1270</v>
      </c>
      <c r="AF795" s="305" t="s">
        <v>1270</v>
      </c>
      <c r="AG795" s="35" t="s">
        <v>7040</v>
      </c>
      <c r="AH795" s="52" t="s">
        <v>7041</v>
      </c>
    </row>
    <row r="796" spans="1:34" ht="15" customHeight="1" x14ac:dyDescent="0.2">
      <c r="A796" s="257">
        <v>115</v>
      </c>
      <c r="B796" s="257">
        <v>115</v>
      </c>
      <c r="C796" s="258" t="s">
        <v>1149</v>
      </c>
      <c r="D796" s="257">
        <v>10181</v>
      </c>
      <c r="E796" s="258" t="s">
        <v>1150</v>
      </c>
      <c r="F796" s="25">
        <v>2018</v>
      </c>
      <c r="G796" s="284">
        <v>43244.505555555559</v>
      </c>
      <c r="H796" s="233">
        <v>43244.505555555559</v>
      </c>
      <c r="I796" s="412" t="s">
        <v>36</v>
      </c>
      <c r="J796" s="412" t="s">
        <v>36</v>
      </c>
      <c r="K796" s="412" t="s">
        <v>36</v>
      </c>
      <c r="L796" s="235">
        <f>N796-G796</f>
        <v>6.9444443943211809E-4</v>
      </c>
      <c r="M796" s="236">
        <v>1</v>
      </c>
      <c r="N796" s="284">
        <v>43244.506249999999</v>
      </c>
      <c r="O796" s="233">
        <v>43244.506249999999</v>
      </c>
      <c r="P796" s="237" t="s">
        <v>37</v>
      </c>
      <c r="Q796" s="359" t="s">
        <v>48</v>
      </c>
      <c r="R796" s="35" t="s">
        <v>10200</v>
      </c>
      <c r="S796" s="277" t="s">
        <v>40</v>
      </c>
      <c r="T796" s="167" t="s">
        <v>11188</v>
      </c>
      <c r="U796" s="282" t="s">
        <v>40</v>
      </c>
      <c r="V796" s="240" t="s">
        <v>1390</v>
      </c>
      <c r="W796" s="167" t="s">
        <v>11189</v>
      </c>
      <c r="X796" s="255">
        <v>0</v>
      </c>
      <c r="Y796" s="241">
        <v>0</v>
      </c>
      <c r="Z796" s="241">
        <v>0</v>
      </c>
      <c r="AA796" s="266"/>
      <c r="AB796" s="266"/>
      <c r="AC796" s="266"/>
      <c r="AD796" s="241">
        <v>5517212</v>
      </c>
      <c r="AE796" s="461" t="s">
        <v>7102</v>
      </c>
      <c r="AF796" s="462" t="s">
        <v>11190</v>
      </c>
      <c r="AG796" s="277" t="s">
        <v>7040</v>
      </c>
      <c r="AH796" s="277" t="s">
        <v>7041</v>
      </c>
    </row>
    <row r="797" spans="1:34" ht="15" customHeight="1" x14ac:dyDescent="0.2">
      <c r="A797" s="521">
        <v>115</v>
      </c>
      <c r="B797" s="521">
        <v>115</v>
      </c>
      <c r="C797" s="522" t="s">
        <v>1149</v>
      </c>
      <c r="D797" s="521">
        <v>10181</v>
      </c>
      <c r="E797" s="522" t="s">
        <v>1150</v>
      </c>
      <c r="F797" s="25">
        <v>2019</v>
      </c>
      <c r="G797" s="232">
        <v>43498.197222222225</v>
      </c>
      <c r="H797" s="233">
        <v>43498.197222222225</v>
      </c>
      <c r="I797" s="417" t="s">
        <v>7042</v>
      </c>
      <c r="J797" s="412" t="s">
        <v>36</v>
      </c>
      <c r="K797" s="412" t="s">
        <v>36</v>
      </c>
      <c r="L797" s="235">
        <f>N797-G797</f>
        <v>6.9444443943211809E-4</v>
      </c>
      <c r="M797" s="236">
        <v>1</v>
      </c>
      <c r="N797" s="232">
        <v>43498.197916666664</v>
      </c>
      <c r="O797" s="233">
        <v>43498.197916666664</v>
      </c>
      <c r="P797" s="237" t="s">
        <v>37</v>
      </c>
      <c r="Q797" s="359" t="s">
        <v>213</v>
      </c>
      <c r="R797" s="35" t="s">
        <v>12866</v>
      </c>
      <c r="S797" s="238" t="s">
        <v>40</v>
      </c>
      <c r="T797" s="167" t="s">
        <v>12981</v>
      </c>
      <c r="U797" s="546" t="s">
        <v>40</v>
      </c>
      <c r="V797" s="240" t="s">
        <v>1390</v>
      </c>
      <c r="W797" s="167" t="s">
        <v>12982</v>
      </c>
      <c r="X797" s="164">
        <v>0</v>
      </c>
      <c r="Y797" s="241">
        <v>0</v>
      </c>
      <c r="Z797" s="241">
        <v>0</v>
      </c>
      <c r="AA797" s="264">
        <f>Y797/AD797</f>
        <v>0</v>
      </c>
      <c r="AB797" s="265">
        <f>Z797/AD797</f>
        <v>0</v>
      </c>
      <c r="AC797" s="255">
        <v>0</v>
      </c>
      <c r="AD797" s="255">
        <v>5548929</v>
      </c>
      <c r="AE797" s="239" t="s">
        <v>7427</v>
      </c>
      <c r="AF797" s="229" t="s">
        <v>10808</v>
      </c>
      <c r="AG797" s="239" t="s">
        <v>7040</v>
      </c>
      <c r="AH797" s="57" t="s">
        <v>7041</v>
      </c>
    </row>
    <row r="798" spans="1:34" ht="15" customHeight="1" x14ac:dyDescent="0.2">
      <c r="A798" s="58">
        <v>115</v>
      </c>
      <c r="B798" s="58">
        <v>115</v>
      </c>
      <c r="C798" s="76" t="s">
        <v>129</v>
      </c>
      <c r="D798" s="23">
        <v>10185</v>
      </c>
      <c r="E798" s="60" t="s">
        <v>130</v>
      </c>
      <c r="F798" s="25">
        <v>2014</v>
      </c>
      <c r="G798" s="61">
        <v>41706.166666666664</v>
      </c>
      <c r="H798" s="62">
        <v>41706.166666666664</v>
      </c>
      <c r="I798" s="625" t="s">
        <v>36</v>
      </c>
      <c r="J798" s="628" t="s">
        <v>313</v>
      </c>
      <c r="K798" s="628"/>
      <c r="L798" s="64">
        <f>N798-G798</f>
        <v>0.30277777778246673</v>
      </c>
      <c r="M798" s="65">
        <v>436</v>
      </c>
      <c r="N798" s="61">
        <v>41706.469444444447</v>
      </c>
      <c r="O798" s="62">
        <v>41706.469444444447</v>
      </c>
      <c r="P798" s="66" t="s">
        <v>37</v>
      </c>
      <c r="Q798" s="69" t="s">
        <v>38</v>
      </c>
      <c r="R798" s="69" t="s">
        <v>135</v>
      </c>
      <c r="S798" s="87" t="s">
        <v>68</v>
      </c>
      <c r="T798" s="69" t="s">
        <v>1937</v>
      </c>
      <c r="U798" s="77">
        <v>10148</v>
      </c>
      <c r="V798" s="78" t="s">
        <v>788</v>
      </c>
      <c r="W798" s="69" t="s">
        <v>1938</v>
      </c>
      <c r="X798" s="32">
        <v>3</v>
      </c>
      <c r="Y798" s="32">
        <v>3</v>
      </c>
      <c r="Z798" s="83"/>
      <c r="AA798" s="84"/>
      <c r="AB798" s="85"/>
      <c r="AC798" s="83"/>
    </row>
    <row r="799" spans="1:34" ht="15" customHeight="1" x14ac:dyDescent="0.2">
      <c r="A799" s="105">
        <v>115</v>
      </c>
      <c r="B799" s="105">
        <v>115</v>
      </c>
      <c r="C799" s="76" t="s">
        <v>129</v>
      </c>
      <c r="D799" s="23">
        <v>10185</v>
      </c>
      <c r="E799" s="60" t="s">
        <v>130</v>
      </c>
      <c r="F799" s="25">
        <v>2014</v>
      </c>
      <c r="G799" s="61">
        <v>41943.904166666667</v>
      </c>
      <c r="H799" s="62">
        <v>41943.904166666667</v>
      </c>
      <c r="I799" s="625" t="s">
        <v>36</v>
      </c>
      <c r="J799" s="625" t="s">
        <v>36</v>
      </c>
      <c r="K799" s="625"/>
      <c r="L799" s="64">
        <f>N799-G799</f>
        <v>0.13402777777810115</v>
      </c>
      <c r="M799" s="65">
        <v>193</v>
      </c>
      <c r="N799" s="61">
        <v>41944.038194444445</v>
      </c>
      <c r="O799" s="62">
        <v>41944.038194444445</v>
      </c>
      <c r="P799" s="66" t="s">
        <v>37</v>
      </c>
      <c r="Q799" s="69" t="s">
        <v>48</v>
      </c>
      <c r="R799" s="69" t="s">
        <v>49</v>
      </c>
      <c r="S799" s="87" t="s">
        <v>40</v>
      </c>
      <c r="T799" s="69" t="s">
        <v>2964</v>
      </c>
      <c r="U799" s="303" t="s">
        <v>40</v>
      </c>
      <c r="V799" s="87" t="s">
        <v>788</v>
      </c>
      <c r="W799" s="69" t="s">
        <v>2965</v>
      </c>
      <c r="X799" s="32">
        <v>2</v>
      </c>
      <c r="Y799" s="32">
        <v>0</v>
      </c>
      <c r="Z799" s="83"/>
      <c r="AA799" s="84"/>
      <c r="AB799" s="85"/>
      <c r="AC799" s="83"/>
    </row>
    <row r="800" spans="1:34" ht="15" customHeight="1" x14ac:dyDescent="0.2">
      <c r="A800" s="105">
        <v>115</v>
      </c>
      <c r="B800" s="105">
        <v>115</v>
      </c>
      <c r="C800" s="76" t="s">
        <v>129</v>
      </c>
      <c r="D800" s="23">
        <v>10185</v>
      </c>
      <c r="E800" s="60" t="s">
        <v>130</v>
      </c>
      <c r="F800" s="25">
        <v>2014</v>
      </c>
      <c r="G800" s="61">
        <v>41944.26666666667</v>
      </c>
      <c r="H800" s="62">
        <v>41944.26666666667</v>
      </c>
      <c r="I800" s="625" t="s">
        <v>36</v>
      </c>
      <c r="J800" s="625" t="s">
        <v>36</v>
      </c>
      <c r="K800" s="625"/>
      <c r="L800" s="64">
        <f>N800-G800</f>
        <v>6.9444444437976927E-2</v>
      </c>
      <c r="M800" s="65">
        <v>100</v>
      </c>
      <c r="N800" s="61">
        <v>41944.336111111108</v>
      </c>
      <c r="O800" s="62">
        <v>41944.336111111108</v>
      </c>
      <c r="P800" s="66" t="s">
        <v>37</v>
      </c>
      <c r="Q800" s="69" t="s">
        <v>48</v>
      </c>
      <c r="R800" s="69" t="s">
        <v>49</v>
      </c>
      <c r="S800" s="87" t="s">
        <v>40</v>
      </c>
      <c r="T800" s="69" t="s">
        <v>2964</v>
      </c>
      <c r="U800" s="303" t="s">
        <v>40</v>
      </c>
      <c r="V800" s="87" t="s">
        <v>788</v>
      </c>
      <c r="W800" s="69" t="s">
        <v>2965</v>
      </c>
      <c r="X800" s="32">
        <v>2</v>
      </c>
      <c r="Y800" s="32">
        <v>0</v>
      </c>
      <c r="Z800" s="83"/>
      <c r="AA800" s="84"/>
      <c r="AB800" s="85"/>
      <c r="AC800" s="83"/>
    </row>
    <row r="801" spans="1:34" ht="15" customHeight="1" x14ac:dyDescent="0.2">
      <c r="A801" s="257">
        <v>115</v>
      </c>
      <c r="B801" s="257">
        <v>115</v>
      </c>
      <c r="C801" s="258" t="s">
        <v>129</v>
      </c>
      <c r="D801" s="257">
        <v>10185</v>
      </c>
      <c r="E801" s="258" t="s">
        <v>130</v>
      </c>
      <c r="F801" s="25">
        <v>2016</v>
      </c>
      <c r="G801" s="232">
        <v>42440.540277777778</v>
      </c>
      <c r="H801" s="233">
        <v>42440.540277777778</v>
      </c>
      <c r="I801" s="412" t="s">
        <v>36</v>
      </c>
      <c r="J801" s="412" t="s">
        <v>36</v>
      </c>
      <c r="K801" s="412"/>
      <c r="L801" s="235">
        <f>N801-G801</f>
        <v>6.944444467080757E-4</v>
      </c>
      <c r="M801" s="236">
        <v>1</v>
      </c>
      <c r="N801" s="232">
        <v>42440.540972222225</v>
      </c>
      <c r="O801" s="233">
        <v>42440.540972222225</v>
      </c>
      <c r="P801" s="237" t="s">
        <v>37</v>
      </c>
      <c r="Q801" s="238" t="s">
        <v>48</v>
      </c>
      <c r="R801" s="238" t="s">
        <v>49</v>
      </c>
      <c r="S801" s="35" t="s">
        <v>40</v>
      </c>
      <c r="T801" s="35" t="s">
        <v>5752</v>
      </c>
      <c r="U801" s="254" t="s">
        <v>40</v>
      </c>
      <c r="V801" s="240" t="s">
        <v>788</v>
      </c>
      <c r="W801" s="35" t="s">
        <v>5753</v>
      </c>
      <c r="X801" s="55">
        <v>2</v>
      </c>
      <c r="Y801" s="55">
        <v>0</v>
      </c>
      <c r="Z801" s="55">
        <v>0</v>
      </c>
      <c r="AA801" s="168"/>
      <c r="AB801" s="168"/>
      <c r="AC801" s="168"/>
    </row>
    <row r="802" spans="1:34" ht="15" customHeight="1" x14ac:dyDescent="0.2">
      <c r="A802" s="257">
        <v>115</v>
      </c>
      <c r="B802" s="257">
        <v>115</v>
      </c>
      <c r="C802" s="258" t="s">
        <v>129</v>
      </c>
      <c r="D802" s="257">
        <v>10185</v>
      </c>
      <c r="E802" s="258" t="s">
        <v>130</v>
      </c>
      <c r="F802" s="25">
        <v>2017</v>
      </c>
      <c r="G802" s="232">
        <v>42746.00277777778</v>
      </c>
      <c r="H802" s="233">
        <v>42746.00277777778</v>
      </c>
      <c r="I802" s="417" t="s">
        <v>7042</v>
      </c>
      <c r="J802" s="412" t="s">
        <v>36</v>
      </c>
      <c r="K802" s="412"/>
      <c r="L802" s="235">
        <f>N802-G802</f>
        <v>0.48749999999563443</v>
      </c>
      <c r="M802" s="236">
        <v>702</v>
      </c>
      <c r="N802" s="232">
        <v>42746.490277777775</v>
      </c>
      <c r="O802" s="233">
        <v>42746.490277777775</v>
      </c>
      <c r="P802" s="237" t="s">
        <v>37</v>
      </c>
      <c r="Q802" s="238" t="s">
        <v>52</v>
      </c>
      <c r="R802" s="238" t="s">
        <v>302</v>
      </c>
      <c r="S802" s="35" t="s">
        <v>68</v>
      </c>
      <c r="T802" s="52" t="s">
        <v>7317</v>
      </c>
      <c r="U802" s="303" t="s">
        <v>40</v>
      </c>
      <c r="V802" s="49" t="s">
        <v>788</v>
      </c>
      <c r="W802" s="44" t="s">
        <v>7318</v>
      </c>
      <c r="X802" s="255">
        <v>3</v>
      </c>
      <c r="Y802" s="241">
        <v>0</v>
      </c>
      <c r="Z802" s="241">
        <v>0</v>
      </c>
      <c r="AA802" s="168"/>
      <c r="AB802" s="168"/>
      <c r="AC802" s="168"/>
      <c r="AD802" s="304">
        <v>5517212</v>
      </c>
      <c r="AE802" s="35" t="s">
        <v>7102</v>
      </c>
      <c r="AF802" s="305" t="s">
        <v>7319</v>
      </c>
      <c r="AG802" s="35" t="s">
        <v>7040</v>
      </c>
      <c r="AH802" s="44" t="s">
        <v>7041</v>
      </c>
    </row>
    <row r="803" spans="1:34" ht="15" customHeight="1" x14ac:dyDescent="0.2">
      <c r="A803" s="257">
        <v>115</v>
      </c>
      <c r="B803" s="257">
        <v>115</v>
      </c>
      <c r="C803" s="258" t="s">
        <v>129</v>
      </c>
      <c r="D803" s="257">
        <v>10185</v>
      </c>
      <c r="E803" s="258" t="s">
        <v>130</v>
      </c>
      <c r="F803" s="25">
        <v>2017</v>
      </c>
      <c r="G803" s="232">
        <v>42991.539583333331</v>
      </c>
      <c r="H803" s="233">
        <v>42991.539583333331</v>
      </c>
      <c r="I803" s="412" t="s">
        <v>36</v>
      </c>
      <c r="J803" s="412" t="s">
        <v>36</v>
      </c>
      <c r="K803" s="412"/>
      <c r="L803" s="235">
        <f>N803-G803</f>
        <v>0.93402777778101154</v>
      </c>
      <c r="M803" s="236">
        <v>1345</v>
      </c>
      <c r="N803" s="232">
        <v>42992.473611111112</v>
      </c>
      <c r="O803" s="233">
        <v>42992.473611111112</v>
      </c>
      <c r="P803" s="237" t="s">
        <v>37</v>
      </c>
      <c r="Q803" s="35" t="s">
        <v>145</v>
      </c>
      <c r="R803" s="35" t="s">
        <v>696</v>
      </c>
      <c r="S803" s="35" t="s">
        <v>106</v>
      </c>
      <c r="T803" s="167" t="s">
        <v>9500</v>
      </c>
      <c r="U803" s="303" t="s">
        <v>40</v>
      </c>
      <c r="V803" s="240" t="s">
        <v>788</v>
      </c>
      <c r="W803" s="167" t="s">
        <v>9501</v>
      </c>
      <c r="X803" s="241">
        <v>0</v>
      </c>
      <c r="Y803" s="241">
        <v>0</v>
      </c>
      <c r="Z803" s="241">
        <v>0</v>
      </c>
      <c r="AA803" s="266"/>
      <c r="AB803" s="266"/>
      <c r="AC803" s="266"/>
      <c r="AD803" s="304">
        <v>5517212</v>
      </c>
      <c r="AE803" s="333" t="s">
        <v>1270</v>
      </c>
      <c r="AF803" s="333" t="s">
        <v>1270</v>
      </c>
      <c r="AG803" s="167" t="s">
        <v>7066</v>
      </c>
      <c r="AH803" s="29" t="s">
        <v>7067</v>
      </c>
    </row>
    <row r="804" spans="1:34" ht="15" customHeight="1" x14ac:dyDescent="0.2">
      <c r="A804" s="257">
        <v>115</v>
      </c>
      <c r="B804" s="257">
        <v>115</v>
      </c>
      <c r="C804" s="258" t="s">
        <v>129</v>
      </c>
      <c r="D804" s="257">
        <v>10185</v>
      </c>
      <c r="E804" s="258" t="s">
        <v>130</v>
      </c>
      <c r="F804" s="25">
        <v>2018</v>
      </c>
      <c r="G804" s="232">
        <v>43109.214583333334</v>
      </c>
      <c r="H804" s="233">
        <v>43109.214583333334</v>
      </c>
      <c r="I804" s="412" t="s">
        <v>36</v>
      </c>
      <c r="J804" s="412" t="s">
        <v>36</v>
      </c>
      <c r="K804" s="412" t="s">
        <v>36</v>
      </c>
      <c r="L804" s="235">
        <f>N804-G804</f>
        <v>6.944444467080757E-4</v>
      </c>
      <c r="M804" s="236">
        <v>1</v>
      </c>
      <c r="N804" s="232">
        <v>43109.215277777781</v>
      </c>
      <c r="O804" s="233">
        <v>43109.215277777781</v>
      </c>
      <c r="P804" s="237" t="s">
        <v>37</v>
      </c>
      <c r="Q804" s="238" t="s">
        <v>48</v>
      </c>
      <c r="R804" s="35" t="s">
        <v>10200</v>
      </c>
      <c r="S804" s="238" t="s">
        <v>40</v>
      </c>
      <c r="T804" s="167" t="s">
        <v>10270</v>
      </c>
      <c r="U804" s="192" t="s">
        <v>40</v>
      </c>
      <c r="V804" s="240" t="s">
        <v>788</v>
      </c>
      <c r="W804" s="167" t="s">
        <v>10271</v>
      </c>
      <c r="X804" s="241">
        <v>3</v>
      </c>
      <c r="Y804" s="241">
        <v>0</v>
      </c>
      <c r="Z804" s="241">
        <v>0</v>
      </c>
      <c r="AA804" s="266"/>
      <c r="AB804" s="266"/>
      <c r="AC804" s="266"/>
      <c r="AD804" s="241">
        <v>5517212</v>
      </c>
      <c r="AE804" s="35" t="s">
        <v>7060</v>
      </c>
      <c r="AF804" s="153" t="s">
        <v>10272</v>
      </c>
      <c r="AG804" s="35" t="s">
        <v>7040</v>
      </c>
      <c r="AH804" s="35" t="s">
        <v>7041</v>
      </c>
    </row>
    <row r="805" spans="1:34" ht="15" customHeight="1" x14ac:dyDescent="0.2">
      <c r="A805" s="257">
        <v>115</v>
      </c>
      <c r="B805" s="257">
        <v>115</v>
      </c>
      <c r="C805" s="258" t="s">
        <v>129</v>
      </c>
      <c r="D805" s="257">
        <v>10185</v>
      </c>
      <c r="E805" s="258" t="s">
        <v>130</v>
      </c>
      <c r="F805" s="25">
        <v>2018</v>
      </c>
      <c r="G805" s="232">
        <v>43109.224305555559</v>
      </c>
      <c r="H805" s="233">
        <v>43109.224305555559</v>
      </c>
      <c r="I805" s="412" t="s">
        <v>36</v>
      </c>
      <c r="J805" s="412" t="s">
        <v>36</v>
      </c>
      <c r="K805" s="412" t="s">
        <v>36</v>
      </c>
      <c r="L805" s="235">
        <f>N805-G805</f>
        <v>0.11111111110949423</v>
      </c>
      <c r="M805" s="236">
        <v>160</v>
      </c>
      <c r="N805" s="232">
        <v>43109.335416666669</v>
      </c>
      <c r="O805" s="233">
        <v>43109.335416666669</v>
      </c>
      <c r="P805" s="237" t="s">
        <v>37</v>
      </c>
      <c r="Q805" s="238" t="s">
        <v>48</v>
      </c>
      <c r="R805" s="35" t="s">
        <v>10200</v>
      </c>
      <c r="S805" s="238" t="s">
        <v>40</v>
      </c>
      <c r="T805" s="167" t="s">
        <v>10273</v>
      </c>
      <c r="U805" s="282" t="s">
        <v>40</v>
      </c>
      <c r="V805" s="240" t="s">
        <v>788</v>
      </c>
      <c r="W805" s="167" t="s">
        <v>10274</v>
      </c>
      <c r="X805" s="241">
        <v>3</v>
      </c>
      <c r="Y805" s="241">
        <v>0</v>
      </c>
      <c r="Z805" s="241">
        <v>0</v>
      </c>
      <c r="AA805" s="266"/>
      <c r="AB805" s="266"/>
      <c r="AC805" s="266"/>
      <c r="AD805" s="241">
        <v>5517212</v>
      </c>
      <c r="AE805" s="35" t="s">
        <v>7060</v>
      </c>
      <c r="AF805" s="153" t="s">
        <v>10272</v>
      </c>
      <c r="AG805" s="35" t="s">
        <v>7040</v>
      </c>
      <c r="AH805" s="35" t="s">
        <v>7041</v>
      </c>
    </row>
    <row r="806" spans="1:34" ht="15" customHeight="1" x14ac:dyDescent="0.2">
      <c r="A806" s="257">
        <v>115</v>
      </c>
      <c r="B806" s="257">
        <v>115</v>
      </c>
      <c r="C806" s="258" t="s">
        <v>129</v>
      </c>
      <c r="D806" s="257">
        <v>10185</v>
      </c>
      <c r="E806" s="258" t="s">
        <v>130</v>
      </c>
      <c r="F806" s="25">
        <v>2018</v>
      </c>
      <c r="G806" s="232">
        <v>43153.331250000003</v>
      </c>
      <c r="H806" s="233">
        <v>43153.331250000003</v>
      </c>
      <c r="I806" s="412" t="s">
        <v>36</v>
      </c>
      <c r="J806" s="412" t="s">
        <v>36</v>
      </c>
      <c r="K806" s="412" t="s">
        <v>36</v>
      </c>
      <c r="L806" s="235">
        <f>N806-G806</f>
        <v>6.9444443943211809E-4</v>
      </c>
      <c r="M806" s="236">
        <v>1</v>
      </c>
      <c r="N806" s="232">
        <v>43153.331944444442</v>
      </c>
      <c r="O806" s="233">
        <v>43153.331944444442</v>
      </c>
      <c r="P806" s="328" t="s">
        <v>242</v>
      </c>
      <c r="Q806" s="359" t="s">
        <v>43</v>
      </c>
      <c r="R806" s="35" t="s">
        <v>10204</v>
      </c>
      <c r="S806" s="277" t="s">
        <v>40</v>
      </c>
      <c r="T806" s="167" t="s">
        <v>10534</v>
      </c>
      <c r="U806" s="282" t="s">
        <v>40</v>
      </c>
      <c r="V806" s="240" t="s">
        <v>788</v>
      </c>
      <c r="W806" s="167" t="s">
        <v>10536</v>
      </c>
      <c r="X806" s="255">
        <v>0</v>
      </c>
      <c r="Y806" s="241">
        <v>0</v>
      </c>
      <c r="Z806" s="241">
        <v>0</v>
      </c>
      <c r="AA806" s="266"/>
      <c r="AB806" s="266"/>
      <c r="AC806" s="266"/>
      <c r="AD806" s="241">
        <v>5517212</v>
      </c>
      <c r="AE806" s="461" t="s">
        <v>1270</v>
      </c>
      <c r="AF806" s="462" t="s">
        <v>1270</v>
      </c>
      <c r="AG806" s="277" t="s">
        <v>7040</v>
      </c>
      <c r="AH806" s="277" t="s">
        <v>7041</v>
      </c>
    </row>
    <row r="807" spans="1:34" ht="15" customHeight="1" x14ac:dyDescent="0.2">
      <c r="A807" s="257">
        <v>115</v>
      </c>
      <c r="B807" s="257">
        <v>115</v>
      </c>
      <c r="C807" s="258" t="s">
        <v>129</v>
      </c>
      <c r="D807" s="257">
        <v>10185</v>
      </c>
      <c r="E807" s="258" t="s">
        <v>130</v>
      </c>
      <c r="F807" s="25">
        <v>2018</v>
      </c>
      <c r="G807" s="232">
        <v>43153.415277777778</v>
      </c>
      <c r="H807" s="233">
        <v>43153.415277777778</v>
      </c>
      <c r="I807" s="412" t="s">
        <v>36</v>
      </c>
      <c r="J807" s="412" t="s">
        <v>36</v>
      </c>
      <c r="K807" s="412" t="s">
        <v>36</v>
      </c>
      <c r="L807" s="235">
        <f>N807-G807</f>
        <v>6.944444467080757E-4</v>
      </c>
      <c r="M807" s="236">
        <v>1</v>
      </c>
      <c r="N807" s="232">
        <v>43153.415972222225</v>
      </c>
      <c r="O807" s="233">
        <v>43153.415972222225</v>
      </c>
      <c r="P807" s="328" t="s">
        <v>242</v>
      </c>
      <c r="Q807" s="359" t="s">
        <v>43</v>
      </c>
      <c r="R807" s="35" t="s">
        <v>10204</v>
      </c>
      <c r="S807" s="277" t="s">
        <v>40</v>
      </c>
      <c r="T807" s="167" t="s">
        <v>10534</v>
      </c>
      <c r="U807" s="282" t="s">
        <v>40</v>
      </c>
      <c r="V807" s="240" t="s">
        <v>788</v>
      </c>
      <c r="W807" s="167" t="s">
        <v>10538</v>
      </c>
      <c r="X807" s="255">
        <v>0</v>
      </c>
      <c r="Y807" s="241">
        <v>0</v>
      </c>
      <c r="Z807" s="241">
        <v>0</v>
      </c>
      <c r="AA807" s="266"/>
      <c r="AB807" s="266"/>
      <c r="AC807" s="266"/>
      <c r="AD807" s="241">
        <v>5517212</v>
      </c>
      <c r="AE807" s="461" t="s">
        <v>1270</v>
      </c>
      <c r="AF807" s="462" t="s">
        <v>1270</v>
      </c>
      <c r="AG807" s="277" t="s">
        <v>7040</v>
      </c>
      <c r="AH807" s="277" t="s">
        <v>7041</v>
      </c>
    </row>
    <row r="808" spans="1:34" ht="15" customHeight="1" x14ac:dyDescent="0.2">
      <c r="A808" s="105">
        <v>115</v>
      </c>
      <c r="B808" s="105">
        <v>115</v>
      </c>
      <c r="C808" s="76" t="s">
        <v>3176</v>
      </c>
      <c r="D808" s="23">
        <v>10189</v>
      </c>
      <c r="E808" s="60" t="s">
        <v>3177</v>
      </c>
      <c r="F808" s="25">
        <v>2014</v>
      </c>
      <c r="G808" s="106">
        <v>41984.919444444444</v>
      </c>
      <c r="H808" s="63">
        <v>41984.919444444444</v>
      </c>
      <c r="I808" s="628" t="s">
        <v>313</v>
      </c>
      <c r="J808" s="625" t="s">
        <v>36</v>
      </c>
      <c r="K808" s="625"/>
      <c r="L808" s="64">
        <f>N808-G808</f>
        <v>6.944444467080757E-4</v>
      </c>
      <c r="M808" s="65">
        <v>1</v>
      </c>
      <c r="N808" s="106">
        <v>41984.920138888891</v>
      </c>
      <c r="O808" s="63">
        <v>41984.920138888891</v>
      </c>
      <c r="P808" s="66" t="s">
        <v>37</v>
      </c>
      <c r="Q808" s="99" t="s">
        <v>52</v>
      </c>
      <c r="R808" s="99" t="s">
        <v>302</v>
      </c>
      <c r="S808" s="78" t="s">
        <v>40</v>
      </c>
      <c r="T808" s="69" t="s">
        <v>3178</v>
      </c>
      <c r="U808" s="282" t="s">
        <v>40</v>
      </c>
      <c r="V808" s="87" t="s">
        <v>788</v>
      </c>
      <c r="W808" s="69" t="s">
        <v>3179</v>
      </c>
      <c r="X808" s="32">
        <v>0</v>
      </c>
      <c r="Y808" s="32">
        <v>0</v>
      </c>
      <c r="Z808" s="83"/>
      <c r="AA808" s="84"/>
      <c r="AB808" s="85"/>
      <c r="AC808" s="83"/>
    </row>
    <row r="809" spans="1:34" ht="15" customHeight="1" x14ac:dyDescent="0.2">
      <c r="A809" s="105">
        <v>115</v>
      </c>
      <c r="B809" s="105">
        <v>115</v>
      </c>
      <c r="C809" s="76" t="s">
        <v>3176</v>
      </c>
      <c r="D809" s="23">
        <v>10189</v>
      </c>
      <c r="E809" s="60" t="s">
        <v>3177</v>
      </c>
      <c r="F809" s="25">
        <v>2014</v>
      </c>
      <c r="G809" s="106">
        <v>41984.920138888891</v>
      </c>
      <c r="H809" s="63">
        <v>41984.920138888891</v>
      </c>
      <c r="I809" s="628" t="s">
        <v>313</v>
      </c>
      <c r="J809" s="625" t="s">
        <v>36</v>
      </c>
      <c r="K809" s="625"/>
      <c r="L809" s="64">
        <f>N809-G809</f>
        <v>0.22222222221898846</v>
      </c>
      <c r="M809" s="65">
        <v>320</v>
      </c>
      <c r="N809" s="106">
        <v>41985.142361111109</v>
      </c>
      <c r="O809" s="63">
        <v>41985.142361111109</v>
      </c>
      <c r="P809" s="66" t="s">
        <v>37</v>
      </c>
      <c r="Q809" s="99" t="s">
        <v>52</v>
      </c>
      <c r="R809" s="99" t="s">
        <v>302</v>
      </c>
      <c r="S809" s="78" t="s">
        <v>68</v>
      </c>
      <c r="T809" s="69" t="s">
        <v>3180</v>
      </c>
      <c r="U809" s="282" t="s">
        <v>40</v>
      </c>
      <c r="V809" s="87" t="s">
        <v>788</v>
      </c>
      <c r="W809" s="69" t="s">
        <v>3179</v>
      </c>
      <c r="X809" s="32">
        <v>0</v>
      </c>
      <c r="Y809" s="32">
        <v>0</v>
      </c>
      <c r="Z809" s="83"/>
      <c r="AA809" s="84"/>
      <c r="AB809" s="85"/>
      <c r="AC809" s="83"/>
    </row>
    <row r="810" spans="1:34" ht="15" customHeight="1" x14ac:dyDescent="0.2">
      <c r="A810" s="105">
        <v>115</v>
      </c>
      <c r="B810" s="105">
        <v>115</v>
      </c>
      <c r="C810" s="76" t="s">
        <v>1424</v>
      </c>
      <c r="D810" s="23">
        <v>10190</v>
      </c>
      <c r="E810" s="60" t="s">
        <v>1425</v>
      </c>
      <c r="F810" s="25">
        <v>2014</v>
      </c>
      <c r="G810" s="106">
        <v>41990.538888888892</v>
      </c>
      <c r="H810" s="63">
        <v>41990.538888888892</v>
      </c>
      <c r="I810" s="625" t="s">
        <v>36</v>
      </c>
      <c r="J810" s="625" t="s">
        <v>36</v>
      </c>
      <c r="K810" s="625"/>
      <c r="L810" s="64">
        <f>N810-G810</f>
        <v>0.14027777777664596</v>
      </c>
      <c r="M810" s="65">
        <v>202</v>
      </c>
      <c r="N810" s="106">
        <v>41990.679166666669</v>
      </c>
      <c r="O810" s="63">
        <v>41990.679166666669</v>
      </c>
      <c r="P810" s="86" t="s">
        <v>242</v>
      </c>
      <c r="Q810" s="69" t="s">
        <v>43</v>
      </c>
      <c r="R810" s="69" t="s">
        <v>1663</v>
      </c>
      <c r="S810" s="87" t="s">
        <v>40</v>
      </c>
      <c r="T810" s="69" t="s">
        <v>3225</v>
      </c>
      <c r="U810" s="282" t="s">
        <v>40</v>
      </c>
      <c r="V810" s="87" t="s">
        <v>788</v>
      </c>
      <c r="W810" s="69" t="s">
        <v>1801</v>
      </c>
      <c r="X810" s="32">
        <v>0</v>
      </c>
      <c r="Y810" s="32">
        <v>0</v>
      </c>
      <c r="Z810" s="83"/>
      <c r="AA810" s="84"/>
      <c r="AB810" s="85"/>
      <c r="AC810" s="83"/>
    </row>
    <row r="811" spans="1:34" ht="15" customHeight="1" x14ac:dyDescent="0.2">
      <c r="A811" s="175">
        <v>115</v>
      </c>
      <c r="B811" s="175">
        <v>115</v>
      </c>
      <c r="C811" s="24" t="s">
        <v>1424</v>
      </c>
      <c r="D811" s="175">
        <v>10190</v>
      </c>
      <c r="E811" s="43" t="s">
        <v>1425</v>
      </c>
      <c r="F811" s="25">
        <v>2015</v>
      </c>
      <c r="G811" s="156">
        <v>42291.786111111112</v>
      </c>
      <c r="H811" s="157">
        <v>42291.786111111112</v>
      </c>
      <c r="I811" s="620" t="s">
        <v>36</v>
      </c>
      <c r="J811" s="620" t="s">
        <v>36</v>
      </c>
      <c r="K811" s="620"/>
      <c r="L811" s="159">
        <f>N811-G811</f>
        <v>6.944444467080757E-4</v>
      </c>
      <c r="M811" s="160">
        <v>1</v>
      </c>
      <c r="N811" s="156">
        <v>42291.786805555559</v>
      </c>
      <c r="O811" s="157">
        <v>42291.786805555559</v>
      </c>
      <c r="P811" s="161" t="s">
        <v>37</v>
      </c>
      <c r="Q811" s="35" t="s">
        <v>213</v>
      </c>
      <c r="R811" s="35" t="s">
        <v>287</v>
      </c>
      <c r="S811" s="35" t="s">
        <v>40</v>
      </c>
      <c r="T811" s="35" t="s">
        <v>4917</v>
      </c>
      <c r="U811" s="282" t="s">
        <v>40</v>
      </c>
      <c r="V811" s="167" t="s">
        <v>788</v>
      </c>
      <c r="W811" s="35" t="s">
        <v>4918</v>
      </c>
      <c r="X811" s="55">
        <v>3164</v>
      </c>
      <c r="Y811" s="168"/>
      <c r="Z811" s="168"/>
      <c r="AA811" s="168"/>
      <c r="AB811" s="168"/>
      <c r="AC811" s="168"/>
    </row>
    <row r="812" spans="1:34" ht="15" customHeight="1" x14ac:dyDescent="0.2">
      <c r="A812" s="257">
        <v>115</v>
      </c>
      <c r="B812" s="257">
        <v>115</v>
      </c>
      <c r="C812" s="258" t="s">
        <v>1424</v>
      </c>
      <c r="D812" s="257">
        <v>10190</v>
      </c>
      <c r="E812" s="258" t="s">
        <v>1425</v>
      </c>
      <c r="F812" s="25">
        <v>2016</v>
      </c>
      <c r="G812" s="232">
        <v>42466.832638888889</v>
      </c>
      <c r="H812" s="233">
        <v>42466.832638888889</v>
      </c>
      <c r="I812" s="412" t="s">
        <v>36</v>
      </c>
      <c r="J812" s="412" t="s">
        <v>36</v>
      </c>
      <c r="K812" s="412"/>
      <c r="L812" s="235">
        <f>N812-G812</f>
        <v>0.27500000000145519</v>
      </c>
      <c r="M812" s="236">
        <v>396</v>
      </c>
      <c r="N812" s="232">
        <v>42467.107638888891</v>
      </c>
      <c r="O812" s="233">
        <v>42467.107638888891</v>
      </c>
      <c r="P812" s="237" t="s">
        <v>37</v>
      </c>
      <c r="Q812" s="238" t="s">
        <v>52</v>
      </c>
      <c r="R812" s="238" t="s">
        <v>114</v>
      </c>
      <c r="S812" s="35" t="s">
        <v>107</v>
      </c>
      <c r="T812" s="35" t="s">
        <v>5831</v>
      </c>
      <c r="U812" s="282" t="s">
        <v>40</v>
      </c>
      <c r="V812" s="240" t="s">
        <v>788</v>
      </c>
      <c r="W812" s="35" t="s">
        <v>5832</v>
      </c>
      <c r="X812" s="55">
        <v>0</v>
      </c>
      <c r="Y812" s="55">
        <v>0</v>
      </c>
      <c r="Z812" s="55">
        <v>0</v>
      </c>
      <c r="AA812" s="168"/>
      <c r="AB812" s="168"/>
      <c r="AC812" s="168"/>
    </row>
    <row r="813" spans="1:34" ht="15" customHeight="1" x14ac:dyDescent="0.2">
      <c r="A813" s="257">
        <v>115</v>
      </c>
      <c r="B813" s="257">
        <v>115</v>
      </c>
      <c r="C813" s="258" t="s">
        <v>1424</v>
      </c>
      <c r="D813" s="257">
        <v>10190</v>
      </c>
      <c r="E813" s="258" t="s">
        <v>1425</v>
      </c>
      <c r="F813" s="25">
        <v>2017</v>
      </c>
      <c r="G813" s="232">
        <v>42845.631944444445</v>
      </c>
      <c r="H813" s="233">
        <v>42845.631944444445</v>
      </c>
      <c r="I813" s="412" t="s">
        <v>36</v>
      </c>
      <c r="J813" s="412" t="s">
        <v>36</v>
      </c>
      <c r="K813" s="412"/>
      <c r="L813" s="235">
        <f>N813-G813</f>
        <v>3.4722222189884633E-3</v>
      </c>
      <c r="M813" s="236">
        <v>5</v>
      </c>
      <c r="N813" s="232">
        <v>42845.635416666664</v>
      </c>
      <c r="O813" s="233">
        <v>42845.635416666664</v>
      </c>
      <c r="P813" s="237" t="s">
        <v>37</v>
      </c>
      <c r="Q813" s="35" t="s">
        <v>6434</v>
      </c>
      <c r="R813" s="35" t="s">
        <v>600</v>
      </c>
      <c r="S813" s="35" t="s">
        <v>579</v>
      </c>
      <c r="T813" s="52" t="s">
        <v>8404</v>
      </c>
      <c r="U813" s="293">
        <v>112785646</v>
      </c>
      <c r="V813" s="240" t="s">
        <v>788</v>
      </c>
      <c r="W813" s="353"/>
      <c r="X813" s="241">
        <v>4415</v>
      </c>
      <c r="Y813" s="241">
        <v>0</v>
      </c>
      <c r="Z813" s="241">
        <v>0</v>
      </c>
      <c r="AA813" s="168"/>
      <c r="AB813" s="168"/>
      <c r="AC813" s="168"/>
      <c r="AD813" s="304">
        <v>5517212</v>
      </c>
      <c r="AE813" s="305" t="s">
        <v>1270</v>
      </c>
      <c r="AF813" s="305" t="s">
        <v>1270</v>
      </c>
      <c r="AG813" s="35" t="s">
        <v>7040</v>
      </c>
      <c r="AH813" s="44" t="s">
        <v>7041</v>
      </c>
    </row>
    <row r="814" spans="1:34" ht="15" customHeight="1" x14ac:dyDescent="0.2">
      <c r="A814" s="257">
        <v>115</v>
      </c>
      <c r="B814" s="257">
        <v>115</v>
      </c>
      <c r="C814" s="258" t="s">
        <v>1424</v>
      </c>
      <c r="D814" s="257">
        <v>10190</v>
      </c>
      <c r="E814" s="258" t="s">
        <v>1425</v>
      </c>
      <c r="F814" s="25">
        <v>2018</v>
      </c>
      <c r="G814" s="232">
        <v>43453.370833333334</v>
      </c>
      <c r="H814" s="233">
        <v>43453.370833333334</v>
      </c>
      <c r="I814" s="412" t="s">
        <v>36</v>
      </c>
      <c r="J814" s="412" t="s">
        <v>36</v>
      </c>
      <c r="K814" s="412" t="s">
        <v>36</v>
      </c>
      <c r="L814" s="235">
        <f>N814-G814</f>
        <v>7.2222222224809229E-2</v>
      </c>
      <c r="M814" s="236">
        <v>104</v>
      </c>
      <c r="N814" s="232">
        <v>43453.443055555559</v>
      </c>
      <c r="O814" s="233">
        <v>43453.443055555559</v>
      </c>
      <c r="P814" s="237" t="s">
        <v>37</v>
      </c>
      <c r="Q814" s="238" t="s">
        <v>43</v>
      </c>
      <c r="R814" s="35" t="s">
        <v>10739</v>
      </c>
      <c r="S814" s="238" t="s">
        <v>107</v>
      </c>
      <c r="T814" s="167" t="s">
        <v>12616</v>
      </c>
      <c r="U814" s="282" t="s">
        <v>40</v>
      </c>
      <c r="V814" s="240" t="s">
        <v>788</v>
      </c>
      <c r="W814" s="167" t="s">
        <v>12617</v>
      </c>
      <c r="X814" s="255">
        <v>0</v>
      </c>
      <c r="Y814" s="241">
        <v>0</v>
      </c>
      <c r="Z814" s="241">
        <v>0</v>
      </c>
      <c r="AA814" s="277"/>
      <c r="AB814" s="277"/>
      <c r="AC814" s="277"/>
      <c r="AD814" s="241">
        <v>5517212</v>
      </c>
      <c r="AE814" s="35" t="s">
        <v>1270</v>
      </c>
      <c r="AF814" s="153" t="s">
        <v>1270</v>
      </c>
      <c r="AG814" s="35" t="s">
        <v>7066</v>
      </c>
      <c r="AH814" s="57" t="s">
        <v>7067</v>
      </c>
    </row>
    <row r="815" spans="1:34" ht="15" customHeight="1" x14ac:dyDescent="0.2">
      <c r="A815" s="58">
        <v>115</v>
      </c>
      <c r="B815" s="58">
        <v>115</v>
      </c>
      <c r="C815" s="76" t="s">
        <v>929</v>
      </c>
      <c r="D815" s="23">
        <v>10191</v>
      </c>
      <c r="E815" s="60" t="s">
        <v>930</v>
      </c>
      <c r="F815" s="25">
        <v>2014</v>
      </c>
      <c r="G815" s="61">
        <v>41759.458333333336</v>
      </c>
      <c r="H815" s="62">
        <v>41759.458333333336</v>
      </c>
      <c r="I815" s="625" t="s">
        <v>36</v>
      </c>
      <c r="J815" s="625" t="s">
        <v>36</v>
      </c>
      <c r="K815" s="625"/>
      <c r="L815" s="64">
        <f>N815-G815</f>
        <v>6.9444443943211809E-4</v>
      </c>
      <c r="M815" s="65">
        <v>1</v>
      </c>
      <c r="N815" s="61">
        <v>41759.459027777775</v>
      </c>
      <c r="O815" s="62">
        <v>41759.459027777775</v>
      </c>
      <c r="P815" s="66" t="s">
        <v>37</v>
      </c>
      <c r="Q815" s="69" t="s">
        <v>52</v>
      </c>
      <c r="R815" s="69" t="s">
        <v>302</v>
      </c>
      <c r="S815" s="87" t="s">
        <v>54</v>
      </c>
      <c r="T815" s="69" t="s">
        <v>2161</v>
      </c>
      <c r="U815" s="282" t="s">
        <v>40</v>
      </c>
      <c r="V815" s="78" t="s">
        <v>788</v>
      </c>
      <c r="W815" s="69" t="s">
        <v>2162</v>
      </c>
      <c r="X815" s="32">
        <v>2</v>
      </c>
      <c r="Y815" s="32">
        <v>0</v>
      </c>
      <c r="Z815" s="83"/>
      <c r="AA815" s="84"/>
      <c r="AB815" s="85"/>
      <c r="AC815" s="83"/>
    </row>
    <row r="816" spans="1:34" ht="15" customHeight="1" x14ac:dyDescent="0.2">
      <c r="A816" s="58">
        <v>115</v>
      </c>
      <c r="B816" s="58">
        <v>115</v>
      </c>
      <c r="C816" s="76" t="s">
        <v>929</v>
      </c>
      <c r="D816" s="23">
        <v>10191</v>
      </c>
      <c r="E816" s="60" t="s">
        <v>930</v>
      </c>
      <c r="F816" s="25">
        <v>2014</v>
      </c>
      <c r="G816" s="61">
        <v>41761.517361111109</v>
      </c>
      <c r="H816" s="62">
        <v>41761.517361111109</v>
      </c>
      <c r="I816" s="625" t="s">
        <v>36</v>
      </c>
      <c r="J816" s="625" t="s">
        <v>36</v>
      </c>
      <c r="K816" s="625"/>
      <c r="L816" s="64">
        <f>N816-G816</f>
        <v>0.17916666666860692</v>
      </c>
      <c r="M816" s="65">
        <v>258</v>
      </c>
      <c r="N816" s="61">
        <v>41761.696527777778</v>
      </c>
      <c r="O816" s="62">
        <v>41761.696527777778</v>
      </c>
      <c r="P816" s="66" t="s">
        <v>37</v>
      </c>
      <c r="Q816" s="69" t="s">
        <v>52</v>
      </c>
      <c r="R816" s="69" t="s">
        <v>302</v>
      </c>
      <c r="S816" s="87" t="s">
        <v>54</v>
      </c>
      <c r="T816" s="69" t="s">
        <v>2163</v>
      </c>
      <c r="U816" s="282" t="s">
        <v>40</v>
      </c>
      <c r="V816" s="78" t="s">
        <v>788</v>
      </c>
      <c r="W816" s="69" t="s">
        <v>2164</v>
      </c>
      <c r="X816" s="32">
        <v>0</v>
      </c>
      <c r="Y816" s="32">
        <v>0</v>
      </c>
      <c r="Z816" s="83"/>
      <c r="AA816" s="84"/>
      <c r="AB816" s="85"/>
      <c r="AC816" s="83"/>
    </row>
    <row r="817" spans="1:34" ht="15" customHeight="1" x14ac:dyDescent="0.2">
      <c r="A817" s="175">
        <v>115</v>
      </c>
      <c r="B817" s="175">
        <v>115</v>
      </c>
      <c r="C817" s="24" t="s">
        <v>929</v>
      </c>
      <c r="D817" s="175">
        <v>10191</v>
      </c>
      <c r="E817" s="24" t="s">
        <v>930</v>
      </c>
      <c r="F817" s="25">
        <v>2015</v>
      </c>
      <c r="G817" s="156">
        <v>42123.535416666666</v>
      </c>
      <c r="H817" s="157">
        <v>42123.535416666666</v>
      </c>
      <c r="I817" s="620" t="s">
        <v>36</v>
      </c>
      <c r="J817" s="620" t="s">
        <v>36</v>
      </c>
      <c r="K817" s="620"/>
      <c r="L817" s="159">
        <f>N817-G817</f>
        <v>3.680555555911269E-2</v>
      </c>
      <c r="M817" s="160">
        <v>53</v>
      </c>
      <c r="N817" s="156">
        <v>42123.572222222225</v>
      </c>
      <c r="O817" s="157">
        <v>42123.572222222225</v>
      </c>
      <c r="P817" s="171" t="s">
        <v>242</v>
      </c>
      <c r="Q817" s="35" t="s">
        <v>43</v>
      </c>
      <c r="R817" s="35" t="s">
        <v>266</v>
      </c>
      <c r="S817" s="35" t="s">
        <v>88</v>
      </c>
      <c r="T817" s="35" t="s">
        <v>3861</v>
      </c>
      <c r="U817" s="170">
        <v>11094</v>
      </c>
      <c r="V817" s="167" t="s">
        <v>788</v>
      </c>
      <c r="W817" s="35" t="s">
        <v>3862</v>
      </c>
      <c r="X817" s="55">
        <v>5</v>
      </c>
      <c r="Y817" s="55">
        <v>0</v>
      </c>
      <c r="Z817" s="168"/>
      <c r="AA817" s="168"/>
      <c r="AB817" s="168"/>
      <c r="AC817" s="168"/>
    </row>
    <row r="818" spans="1:34" ht="15" customHeight="1" x14ac:dyDescent="0.2">
      <c r="A818" s="257">
        <v>115</v>
      </c>
      <c r="B818" s="257">
        <v>115</v>
      </c>
      <c r="C818" s="258" t="s">
        <v>929</v>
      </c>
      <c r="D818" s="257">
        <v>10191</v>
      </c>
      <c r="E818" s="258" t="s">
        <v>930</v>
      </c>
      <c r="F818" s="25">
        <v>2017</v>
      </c>
      <c r="G818" s="232">
        <v>42971.861805555556</v>
      </c>
      <c r="H818" s="233">
        <v>42971.861805555556</v>
      </c>
      <c r="I818" s="412" t="s">
        <v>36</v>
      </c>
      <c r="J818" s="412" t="s">
        <v>36</v>
      </c>
      <c r="K818" s="412"/>
      <c r="L818" s="235">
        <f>N818-G818</f>
        <v>0.10902777777664596</v>
      </c>
      <c r="M818" s="236">
        <v>157</v>
      </c>
      <c r="N818" s="232">
        <v>42971.970833333333</v>
      </c>
      <c r="O818" s="233">
        <v>42971.970833333333</v>
      </c>
      <c r="P818" s="328" t="s">
        <v>242</v>
      </c>
      <c r="Q818" s="35" t="s">
        <v>43</v>
      </c>
      <c r="R818" s="35" t="s">
        <v>1663</v>
      </c>
      <c r="S818" s="35" t="s">
        <v>40</v>
      </c>
      <c r="T818" s="167" t="s">
        <v>9241</v>
      </c>
      <c r="U818" s="303" t="s">
        <v>40</v>
      </c>
      <c r="V818" s="240" t="s">
        <v>761</v>
      </c>
      <c r="W818" s="167" t="s">
        <v>9242</v>
      </c>
      <c r="X818" s="241">
        <v>0</v>
      </c>
      <c r="Y818" s="241">
        <v>0</v>
      </c>
      <c r="Z818" s="241">
        <v>0</v>
      </c>
      <c r="AA818" s="266"/>
      <c r="AB818" s="266"/>
      <c r="AC818" s="266"/>
      <c r="AD818" s="304">
        <v>5517212</v>
      </c>
      <c r="AE818" s="333" t="s">
        <v>1270</v>
      </c>
      <c r="AF818" s="333" t="s">
        <v>1270</v>
      </c>
      <c r="AG818" s="167" t="s">
        <v>7066</v>
      </c>
      <c r="AH818" s="29" t="s">
        <v>7067</v>
      </c>
    </row>
    <row r="819" spans="1:34" ht="15" customHeight="1" x14ac:dyDescent="0.2">
      <c r="A819" s="521">
        <v>115</v>
      </c>
      <c r="B819" s="521">
        <v>115</v>
      </c>
      <c r="C819" s="522" t="s">
        <v>929</v>
      </c>
      <c r="D819" s="521">
        <v>10191</v>
      </c>
      <c r="E819" s="522" t="s">
        <v>930</v>
      </c>
      <c r="F819" s="25">
        <v>2019</v>
      </c>
      <c r="G819" s="570">
        <v>43533.984027777777</v>
      </c>
      <c r="H819" s="571">
        <v>43533.984027777777</v>
      </c>
      <c r="I819" s="572" t="s">
        <v>36</v>
      </c>
      <c r="J819" s="572" t="s">
        <v>36</v>
      </c>
      <c r="K819" s="572" t="s">
        <v>36</v>
      </c>
      <c r="L819" s="235">
        <f>N819-G819</f>
        <v>0.20625000000291038</v>
      </c>
      <c r="M819" s="236">
        <v>297</v>
      </c>
      <c r="N819" s="570">
        <v>43534.19027777778</v>
      </c>
      <c r="O819" s="571">
        <v>43534.19027777778</v>
      </c>
      <c r="P819" s="237" t="s">
        <v>37</v>
      </c>
      <c r="Q819" s="162" t="s">
        <v>43</v>
      </c>
      <c r="R819" s="167" t="s">
        <v>10292</v>
      </c>
      <c r="S819" s="238" t="s">
        <v>40</v>
      </c>
      <c r="T819" s="167" t="s">
        <v>13546</v>
      </c>
      <c r="U819" s="192" t="s">
        <v>40</v>
      </c>
      <c r="V819" s="240" t="s">
        <v>761</v>
      </c>
      <c r="W819" s="167" t="s">
        <v>13547</v>
      </c>
      <c r="X819" s="164">
        <v>0</v>
      </c>
      <c r="Y819" s="241">
        <v>0</v>
      </c>
      <c r="Z819" s="241">
        <v>0</v>
      </c>
      <c r="AA819" s="264">
        <f>Y819/AD819</f>
        <v>0</v>
      </c>
      <c r="AB819" s="265">
        <f>Z819/AD819</f>
        <v>0</v>
      </c>
      <c r="AC819" s="255">
        <v>0</v>
      </c>
      <c r="AD819" s="255">
        <v>5548929</v>
      </c>
      <c r="AE819" s="240" t="s">
        <v>1270</v>
      </c>
      <c r="AF819" s="527" t="s">
        <v>1270</v>
      </c>
      <c r="AG819" s="555" t="s">
        <v>7066</v>
      </c>
      <c r="AH819" s="525" t="s">
        <v>12671</v>
      </c>
    </row>
    <row r="820" spans="1:34" ht="15" customHeight="1" x14ac:dyDescent="0.2">
      <c r="A820" s="521">
        <v>115</v>
      </c>
      <c r="B820" s="521">
        <v>115</v>
      </c>
      <c r="C820" s="522" t="s">
        <v>929</v>
      </c>
      <c r="D820" s="521">
        <v>10191</v>
      </c>
      <c r="E820" s="522" t="s">
        <v>930</v>
      </c>
      <c r="F820" s="25">
        <v>2019</v>
      </c>
      <c r="G820" s="570">
        <v>43534.93472222222</v>
      </c>
      <c r="H820" s="571">
        <v>43534.93472222222</v>
      </c>
      <c r="I820" s="572" t="s">
        <v>36</v>
      </c>
      <c r="J820" s="572" t="s">
        <v>36</v>
      </c>
      <c r="K820" s="572" t="s">
        <v>36</v>
      </c>
      <c r="L820" s="235">
        <f>N820-G820</f>
        <v>0.28888888889196096</v>
      </c>
      <c r="M820" s="236">
        <v>416</v>
      </c>
      <c r="N820" s="570">
        <v>43535.223611111112</v>
      </c>
      <c r="O820" s="571">
        <v>43535.223611111112</v>
      </c>
      <c r="P820" s="237" t="s">
        <v>37</v>
      </c>
      <c r="Q820" s="162" t="s">
        <v>43</v>
      </c>
      <c r="R820" s="167" t="s">
        <v>10292</v>
      </c>
      <c r="S820" s="238" t="s">
        <v>40</v>
      </c>
      <c r="T820" s="167" t="s">
        <v>13550</v>
      </c>
      <c r="U820" s="192" t="s">
        <v>40</v>
      </c>
      <c r="V820" s="240" t="s">
        <v>761</v>
      </c>
      <c r="W820" s="167" t="s">
        <v>13551</v>
      </c>
      <c r="X820" s="164">
        <v>0</v>
      </c>
      <c r="Y820" s="241">
        <v>0</v>
      </c>
      <c r="Z820" s="241">
        <v>0</v>
      </c>
      <c r="AA820" s="264">
        <f>Y820/AD820</f>
        <v>0</v>
      </c>
      <c r="AB820" s="265">
        <f>Z820/AD820</f>
        <v>0</v>
      </c>
      <c r="AC820" s="255">
        <v>0</v>
      </c>
      <c r="AD820" s="255">
        <v>5548929</v>
      </c>
      <c r="AE820" s="240" t="s">
        <v>1270</v>
      </c>
      <c r="AF820" s="527" t="s">
        <v>1270</v>
      </c>
      <c r="AG820" s="555" t="s">
        <v>7066</v>
      </c>
      <c r="AH820" s="525" t="s">
        <v>12671</v>
      </c>
    </row>
    <row r="821" spans="1:34" ht="15" customHeight="1" x14ac:dyDescent="0.2">
      <c r="A821" s="523">
        <v>115</v>
      </c>
      <c r="B821" s="523">
        <v>115</v>
      </c>
      <c r="C821" s="524" t="s">
        <v>929</v>
      </c>
      <c r="D821" s="523">
        <v>10191</v>
      </c>
      <c r="E821" s="524" t="s">
        <v>930</v>
      </c>
      <c r="F821" s="25">
        <v>2019</v>
      </c>
      <c r="G821" s="573">
        <v>43545.005555555559</v>
      </c>
      <c r="H821" s="574">
        <v>43545.005555555559</v>
      </c>
      <c r="I821" s="572" t="s">
        <v>36</v>
      </c>
      <c r="J821" s="572" t="s">
        <v>36</v>
      </c>
      <c r="K821" s="572" t="s">
        <v>36</v>
      </c>
      <c r="L821" s="235">
        <f>N821-G821</f>
        <v>0.22430555555183673</v>
      </c>
      <c r="M821" s="236">
        <v>323</v>
      </c>
      <c r="N821" s="573">
        <v>43545.229861111111</v>
      </c>
      <c r="O821" s="574">
        <v>43545.229861111111</v>
      </c>
      <c r="P821" s="237" t="s">
        <v>37</v>
      </c>
      <c r="Q821" s="162" t="s">
        <v>43</v>
      </c>
      <c r="R821" s="167" t="s">
        <v>10292</v>
      </c>
      <c r="S821" s="238" t="s">
        <v>40</v>
      </c>
      <c r="T821" s="167" t="s">
        <v>13615</v>
      </c>
      <c r="U821" s="459" t="s">
        <v>40</v>
      </c>
      <c r="V821" s="240" t="s">
        <v>788</v>
      </c>
      <c r="W821" s="167" t="s">
        <v>13616</v>
      </c>
      <c r="X821" s="536">
        <v>0</v>
      </c>
      <c r="Y821" s="255">
        <v>0</v>
      </c>
      <c r="Z821" s="255">
        <v>0</v>
      </c>
      <c r="AA821" s="264">
        <f>Y821/AD821</f>
        <v>0</v>
      </c>
      <c r="AB821" s="265">
        <f>Z821/AD821</f>
        <v>0</v>
      </c>
      <c r="AC821" s="255">
        <v>0</v>
      </c>
      <c r="AD821" s="255">
        <v>5548929</v>
      </c>
      <c r="AE821" s="240" t="s">
        <v>1270</v>
      </c>
      <c r="AF821" s="527" t="s">
        <v>1270</v>
      </c>
      <c r="AG821" s="555" t="s">
        <v>7066</v>
      </c>
      <c r="AH821" s="525" t="s">
        <v>12671</v>
      </c>
    </row>
    <row r="822" spans="1:34" ht="15" customHeight="1" x14ac:dyDescent="0.2">
      <c r="A822" s="521">
        <v>115</v>
      </c>
      <c r="B822" s="521">
        <v>115</v>
      </c>
      <c r="C822" s="522" t="s">
        <v>929</v>
      </c>
      <c r="D822" s="521">
        <v>10191</v>
      </c>
      <c r="E822" s="522" t="s">
        <v>930</v>
      </c>
      <c r="F822" s="25">
        <v>2019</v>
      </c>
      <c r="G822" s="573">
        <v>43546.024305555555</v>
      </c>
      <c r="H822" s="574">
        <v>43546.024305555555</v>
      </c>
      <c r="I822" s="572" t="s">
        <v>36</v>
      </c>
      <c r="J822" s="572" t="s">
        <v>36</v>
      </c>
      <c r="K822" s="572" t="s">
        <v>36</v>
      </c>
      <c r="L822" s="235">
        <f>N822-G822</f>
        <v>0.19861111111094942</v>
      </c>
      <c r="M822" s="236">
        <v>286</v>
      </c>
      <c r="N822" s="573">
        <v>43546.222916666666</v>
      </c>
      <c r="O822" s="574">
        <v>43546.222916666666</v>
      </c>
      <c r="P822" s="237" t="s">
        <v>37</v>
      </c>
      <c r="Q822" s="162" t="s">
        <v>43</v>
      </c>
      <c r="R822" s="167" t="s">
        <v>10292</v>
      </c>
      <c r="S822" s="238" t="s">
        <v>40</v>
      </c>
      <c r="T822" s="167" t="s">
        <v>13624</v>
      </c>
      <c r="U822" s="459" t="s">
        <v>40</v>
      </c>
      <c r="V822" s="240" t="s">
        <v>788</v>
      </c>
      <c r="W822" s="167" t="s">
        <v>13625</v>
      </c>
      <c r="X822" s="536">
        <v>0</v>
      </c>
      <c r="Y822" s="255">
        <v>0</v>
      </c>
      <c r="Z822" s="255">
        <v>0</v>
      </c>
      <c r="AA822" s="264">
        <f>Y822/AD822</f>
        <v>0</v>
      </c>
      <c r="AB822" s="265">
        <f>Z822/AD822</f>
        <v>0</v>
      </c>
      <c r="AC822" s="255">
        <v>0</v>
      </c>
      <c r="AD822" s="255">
        <v>5548929</v>
      </c>
      <c r="AE822" s="240" t="s">
        <v>1270</v>
      </c>
      <c r="AF822" s="527" t="s">
        <v>1270</v>
      </c>
      <c r="AG822" s="555" t="s">
        <v>7066</v>
      </c>
      <c r="AH822" s="525" t="s">
        <v>12671</v>
      </c>
    </row>
    <row r="823" spans="1:34" ht="15" customHeight="1" x14ac:dyDescent="0.2">
      <c r="A823" s="521">
        <v>115</v>
      </c>
      <c r="B823" s="521">
        <v>115</v>
      </c>
      <c r="C823" s="522" t="s">
        <v>929</v>
      </c>
      <c r="D823" s="521">
        <v>10191</v>
      </c>
      <c r="E823" s="522" t="s">
        <v>930</v>
      </c>
      <c r="F823" s="25">
        <v>2019</v>
      </c>
      <c r="G823" s="573">
        <v>43547.11041666667</v>
      </c>
      <c r="H823" s="574">
        <v>43547.11041666667</v>
      </c>
      <c r="I823" s="572" t="s">
        <v>36</v>
      </c>
      <c r="J823" s="572" t="s">
        <v>36</v>
      </c>
      <c r="K823" s="572" t="s">
        <v>36</v>
      </c>
      <c r="L823" s="235">
        <f>N823-G823</f>
        <v>0.1444444444423425</v>
      </c>
      <c r="M823" s="236">
        <v>208</v>
      </c>
      <c r="N823" s="573">
        <v>43547.254861111112</v>
      </c>
      <c r="O823" s="574">
        <v>43547.254861111112</v>
      </c>
      <c r="P823" s="237" t="s">
        <v>37</v>
      </c>
      <c r="Q823" s="162" t="s">
        <v>43</v>
      </c>
      <c r="R823" s="167" t="s">
        <v>10292</v>
      </c>
      <c r="S823" s="238" t="s">
        <v>40</v>
      </c>
      <c r="T823" s="167" t="s">
        <v>13633</v>
      </c>
      <c r="U823" s="459" t="s">
        <v>40</v>
      </c>
      <c r="V823" s="240" t="s">
        <v>788</v>
      </c>
      <c r="W823" s="167" t="s">
        <v>13634</v>
      </c>
      <c r="X823" s="536">
        <v>0</v>
      </c>
      <c r="Y823" s="255">
        <v>0</v>
      </c>
      <c r="Z823" s="255">
        <v>0</v>
      </c>
      <c r="AA823" s="264">
        <f>Y823/AD823</f>
        <v>0</v>
      </c>
      <c r="AB823" s="265">
        <f>Z823/AD823</f>
        <v>0</v>
      </c>
      <c r="AC823" s="255">
        <v>0</v>
      </c>
      <c r="AD823" s="255">
        <v>5548929</v>
      </c>
      <c r="AE823" s="240" t="s">
        <v>1270</v>
      </c>
      <c r="AF823" s="527" t="s">
        <v>1270</v>
      </c>
      <c r="AG823" s="555" t="s">
        <v>7066</v>
      </c>
      <c r="AH823" s="525" t="s">
        <v>12671</v>
      </c>
    </row>
    <row r="824" spans="1:34" ht="15" customHeight="1" x14ac:dyDescent="0.2">
      <c r="A824" s="521">
        <v>115</v>
      </c>
      <c r="B824" s="521">
        <v>115</v>
      </c>
      <c r="C824" s="522" t="s">
        <v>929</v>
      </c>
      <c r="D824" s="521">
        <v>10191</v>
      </c>
      <c r="E824" s="522" t="s">
        <v>930</v>
      </c>
      <c r="F824" s="25">
        <v>2019</v>
      </c>
      <c r="G824" s="573">
        <v>43549.029166666667</v>
      </c>
      <c r="H824" s="574">
        <v>43549.029166666667</v>
      </c>
      <c r="I824" s="572" t="s">
        <v>36</v>
      </c>
      <c r="J824" s="572" t="s">
        <v>36</v>
      </c>
      <c r="K824" s="572" t="s">
        <v>36</v>
      </c>
      <c r="L824" s="235">
        <f>N824-G824</f>
        <v>0.21111111110803904</v>
      </c>
      <c r="M824" s="236">
        <v>304</v>
      </c>
      <c r="N824" s="573">
        <v>43549.240277777775</v>
      </c>
      <c r="O824" s="574">
        <v>43549.240277777775</v>
      </c>
      <c r="P824" s="237" t="s">
        <v>37</v>
      </c>
      <c r="Q824" s="162" t="s">
        <v>43</v>
      </c>
      <c r="R824" s="167" t="s">
        <v>10292</v>
      </c>
      <c r="S824" s="238" t="s">
        <v>40</v>
      </c>
      <c r="T824" s="167" t="s">
        <v>13663</v>
      </c>
      <c r="U824" s="459" t="s">
        <v>40</v>
      </c>
      <c r="V824" s="240" t="s">
        <v>788</v>
      </c>
      <c r="W824" s="167" t="s">
        <v>13664</v>
      </c>
      <c r="X824" s="536">
        <v>0</v>
      </c>
      <c r="Y824" s="255">
        <v>0</v>
      </c>
      <c r="Z824" s="255">
        <v>0</v>
      </c>
      <c r="AA824" s="264">
        <f>Y824/AD824</f>
        <v>0</v>
      </c>
      <c r="AB824" s="265">
        <f>Z824/AD824</f>
        <v>0</v>
      </c>
      <c r="AC824" s="255">
        <v>0</v>
      </c>
      <c r="AD824" s="255">
        <v>5548929</v>
      </c>
      <c r="AE824" s="240" t="s">
        <v>1270</v>
      </c>
      <c r="AF824" s="527" t="s">
        <v>1270</v>
      </c>
      <c r="AG824" s="555" t="s">
        <v>7066</v>
      </c>
      <c r="AH824" s="525" t="s">
        <v>12671</v>
      </c>
    </row>
    <row r="825" spans="1:34" ht="15" customHeight="1" x14ac:dyDescent="0.2">
      <c r="A825" s="521">
        <v>115</v>
      </c>
      <c r="B825" s="521">
        <v>115</v>
      </c>
      <c r="C825" s="522" t="s">
        <v>929</v>
      </c>
      <c r="D825" s="521">
        <v>10191</v>
      </c>
      <c r="E825" s="522" t="s">
        <v>930</v>
      </c>
      <c r="F825" s="25">
        <v>2019</v>
      </c>
      <c r="G825" s="573">
        <v>43551.037499999999</v>
      </c>
      <c r="H825" s="574">
        <v>43551.037499999999</v>
      </c>
      <c r="I825" s="572" t="s">
        <v>36</v>
      </c>
      <c r="J825" s="572" t="s">
        <v>36</v>
      </c>
      <c r="K825" s="572" t="s">
        <v>36</v>
      </c>
      <c r="L825" s="235">
        <f>N825-G825</f>
        <v>5.4861111115314998E-2</v>
      </c>
      <c r="M825" s="236">
        <v>79</v>
      </c>
      <c r="N825" s="573">
        <v>43551.092361111114</v>
      </c>
      <c r="O825" s="574">
        <v>43551.092361111114</v>
      </c>
      <c r="P825" s="237" t="s">
        <v>37</v>
      </c>
      <c r="Q825" s="162" t="s">
        <v>43</v>
      </c>
      <c r="R825" s="167" t="s">
        <v>10292</v>
      </c>
      <c r="S825" s="238" t="s">
        <v>40</v>
      </c>
      <c r="T825" s="167" t="s">
        <v>13676</v>
      </c>
      <c r="U825" s="459" t="s">
        <v>40</v>
      </c>
      <c r="V825" s="240" t="s">
        <v>788</v>
      </c>
      <c r="W825" s="167" t="s">
        <v>13677</v>
      </c>
      <c r="X825" s="536">
        <v>0</v>
      </c>
      <c r="Y825" s="255">
        <v>0</v>
      </c>
      <c r="Z825" s="255">
        <v>0</v>
      </c>
      <c r="AA825" s="264">
        <f>Y825/AD825</f>
        <v>0</v>
      </c>
      <c r="AB825" s="265">
        <f>Z825/AD825</f>
        <v>0</v>
      </c>
      <c r="AC825" s="255">
        <v>0</v>
      </c>
      <c r="AD825" s="255">
        <v>5548929</v>
      </c>
      <c r="AE825" s="240" t="s">
        <v>1270</v>
      </c>
      <c r="AF825" s="527" t="s">
        <v>1270</v>
      </c>
      <c r="AG825" s="555" t="s">
        <v>7066</v>
      </c>
      <c r="AH825" s="525" t="s">
        <v>12671</v>
      </c>
    </row>
    <row r="826" spans="1:34" ht="15" customHeight="1" x14ac:dyDescent="0.2">
      <c r="A826" s="521">
        <v>115</v>
      </c>
      <c r="B826" s="521">
        <v>115</v>
      </c>
      <c r="C826" s="522" t="s">
        <v>929</v>
      </c>
      <c r="D826" s="521">
        <v>10191</v>
      </c>
      <c r="E826" s="522" t="s">
        <v>930</v>
      </c>
      <c r="F826" s="25">
        <v>2019</v>
      </c>
      <c r="G826" s="573">
        <v>43605.027777777781</v>
      </c>
      <c r="H826" s="574">
        <v>43605.027777777781</v>
      </c>
      <c r="I826" s="572" t="s">
        <v>36</v>
      </c>
      <c r="J826" s="572" t="s">
        <v>36</v>
      </c>
      <c r="K826" s="572" t="s">
        <v>36</v>
      </c>
      <c r="L826" s="235">
        <f>N826-G826</f>
        <v>0.24027777777519077</v>
      </c>
      <c r="M826" s="236">
        <v>346</v>
      </c>
      <c r="N826" s="573">
        <v>43605.268055555556</v>
      </c>
      <c r="O826" s="574">
        <v>43605.268055555556</v>
      </c>
      <c r="P826" s="237" t="s">
        <v>37</v>
      </c>
      <c r="Q826" s="359" t="s">
        <v>43</v>
      </c>
      <c r="R826" s="35" t="s">
        <v>10292</v>
      </c>
      <c r="S826" s="277" t="s">
        <v>40</v>
      </c>
      <c r="T826" s="167" t="s">
        <v>14109</v>
      </c>
      <c r="U826" s="192" t="s">
        <v>40</v>
      </c>
      <c r="V826" s="49" t="s">
        <v>788</v>
      </c>
      <c r="W826" s="167" t="s">
        <v>14110</v>
      </c>
      <c r="X826" s="536">
        <v>0</v>
      </c>
      <c r="Y826" s="255">
        <v>0</v>
      </c>
      <c r="Z826" s="255">
        <v>0</v>
      </c>
      <c r="AA826" s="264">
        <f>Y826/AD826</f>
        <v>0</v>
      </c>
      <c r="AB826" s="265">
        <f>Z826/AD826</f>
        <v>0</v>
      </c>
      <c r="AC826" s="255">
        <v>0</v>
      </c>
      <c r="AD826" s="255">
        <v>5548929</v>
      </c>
      <c r="AE826" s="240" t="s">
        <v>1270</v>
      </c>
      <c r="AF826" s="527" t="s">
        <v>1270</v>
      </c>
      <c r="AG826" s="555" t="s">
        <v>7066</v>
      </c>
      <c r="AH826" s="525" t="s">
        <v>12671</v>
      </c>
    </row>
    <row r="827" spans="1:34" ht="15" customHeight="1" x14ac:dyDescent="0.2">
      <c r="A827" s="521">
        <v>115</v>
      </c>
      <c r="B827" s="521">
        <v>115</v>
      </c>
      <c r="C827" s="522" t="s">
        <v>929</v>
      </c>
      <c r="D827" s="521">
        <v>10191</v>
      </c>
      <c r="E827" s="522" t="s">
        <v>930</v>
      </c>
      <c r="F827" s="25">
        <v>2019</v>
      </c>
      <c r="G827" s="573">
        <v>43606.147916666669</v>
      </c>
      <c r="H827" s="574">
        <v>43606.147916666669</v>
      </c>
      <c r="I827" s="572" t="s">
        <v>36</v>
      </c>
      <c r="J827" s="572" t="s">
        <v>36</v>
      </c>
      <c r="K827" s="572" t="s">
        <v>36</v>
      </c>
      <c r="L827" s="235">
        <f>N827-G827</f>
        <v>0.15763888888614019</v>
      </c>
      <c r="M827" s="236">
        <v>227</v>
      </c>
      <c r="N827" s="573">
        <v>43606.305555555555</v>
      </c>
      <c r="O827" s="574">
        <v>43606.305555555555</v>
      </c>
      <c r="P827" s="237" t="s">
        <v>37</v>
      </c>
      <c r="Q827" s="359" t="s">
        <v>43</v>
      </c>
      <c r="R827" s="35" t="s">
        <v>10292</v>
      </c>
      <c r="S827" s="277" t="s">
        <v>40</v>
      </c>
      <c r="T827" s="167" t="s">
        <v>14131</v>
      </c>
      <c r="U827" s="192" t="s">
        <v>40</v>
      </c>
      <c r="V827" s="49" t="s">
        <v>788</v>
      </c>
      <c r="W827" s="167" t="s">
        <v>14132</v>
      </c>
      <c r="X827" s="536">
        <v>0</v>
      </c>
      <c r="Y827" s="255">
        <v>0</v>
      </c>
      <c r="Z827" s="255">
        <v>0</v>
      </c>
      <c r="AA827" s="264">
        <f>Y827/AD827</f>
        <v>0</v>
      </c>
      <c r="AB827" s="265">
        <f>Z827/AD827</f>
        <v>0</v>
      </c>
      <c r="AC827" s="255">
        <v>0</v>
      </c>
      <c r="AD827" s="255">
        <v>5548929</v>
      </c>
      <c r="AE827" s="240" t="s">
        <v>1270</v>
      </c>
      <c r="AF827" s="527" t="s">
        <v>1270</v>
      </c>
      <c r="AG827" s="555" t="s">
        <v>7066</v>
      </c>
      <c r="AH827" s="525" t="s">
        <v>12671</v>
      </c>
    </row>
    <row r="828" spans="1:34" ht="15" customHeight="1" x14ac:dyDescent="0.2">
      <c r="A828" s="58">
        <v>115</v>
      </c>
      <c r="B828" s="58">
        <v>115</v>
      </c>
      <c r="C828" s="76" t="s">
        <v>1537</v>
      </c>
      <c r="D828" s="23">
        <v>10192</v>
      </c>
      <c r="E828" s="60" t="s">
        <v>1538</v>
      </c>
      <c r="F828" s="25">
        <v>2014</v>
      </c>
      <c r="G828" s="61">
        <v>41853.00277777778</v>
      </c>
      <c r="H828" s="62">
        <v>41853.00277777778</v>
      </c>
      <c r="I828" s="625" t="s">
        <v>36</v>
      </c>
      <c r="J828" s="625" t="s">
        <v>36</v>
      </c>
      <c r="K828" s="625"/>
      <c r="L828" s="64">
        <f>N828-G828</f>
        <v>6.9444443943211809E-4</v>
      </c>
      <c r="M828" s="65">
        <v>1</v>
      </c>
      <c r="N828" s="61">
        <v>41853.003472222219</v>
      </c>
      <c r="O828" s="62">
        <v>41853.003472222219</v>
      </c>
      <c r="P828" s="66" t="s">
        <v>37</v>
      </c>
      <c r="Q828" s="69" t="s">
        <v>38</v>
      </c>
      <c r="R828" s="69" t="s">
        <v>413</v>
      </c>
      <c r="S828" s="87" t="s">
        <v>68</v>
      </c>
      <c r="T828" s="69" t="s">
        <v>2546</v>
      </c>
      <c r="U828" s="192" t="s">
        <v>40</v>
      </c>
      <c r="V828" s="87" t="s">
        <v>190</v>
      </c>
      <c r="W828" s="69" t="s">
        <v>2547</v>
      </c>
      <c r="X828" s="32">
        <v>0</v>
      </c>
      <c r="Y828" s="32">
        <v>0</v>
      </c>
      <c r="Z828" s="83"/>
      <c r="AA828" s="84"/>
      <c r="AB828" s="85"/>
      <c r="AC828" s="83"/>
    </row>
    <row r="829" spans="1:34" ht="15" customHeight="1" x14ac:dyDescent="0.2">
      <c r="A829" s="257">
        <v>115</v>
      </c>
      <c r="B829" s="257">
        <v>115</v>
      </c>
      <c r="C829" s="258" t="s">
        <v>1652</v>
      </c>
      <c r="D829" s="257">
        <v>10193</v>
      </c>
      <c r="E829" s="258" t="s">
        <v>1653</v>
      </c>
      <c r="F829" s="25">
        <v>2018</v>
      </c>
      <c r="G829" s="232">
        <v>43179.556944444441</v>
      </c>
      <c r="H829" s="233">
        <v>43179.556944444441</v>
      </c>
      <c r="I829" s="412" t="s">
        <v>36</v>
      </c>
      <c r="J829" s="412" t="s">
        <v>36</v>
      </c>
      <c r="K829" s="412" t="s">
        <v>36</v>
      </c>
      <c r="L829" s="235">
        <f>N829-G829</f>
        <v>0.10277777777810115</v>
      </c>
      <c r="M829" s="236">
        <v>148</v>
      </c>
      <c r="N829" s="232">
        <v>43179.659722222219</v>
      </c>
      <c r="O829" s="233">
        <v>43179.659722222219</v>
      </c>
      <c r="P829" s="237" t="s">
        <v>37</v>
      </c>
      <c r="Q829" s="359" t="s">
        <v>43</v>
      </c>
      <c r="R829" s="35" t="s">
        <v>10739</v>
      </c>
      <c r="S829" s="277" t="s">
        <v>526</v>
      </c>
      <c r="T829" s="167" t="s">
        <v>10752</v>
      </c>
      <c r="U829" s="192" t="s">
        <v>40</v>
      </c>
      <c r="V829" s="240" t="s">
        <v>1390</v>
      </c>
      <c r="W829" s="167" t="s">
        <v>10753</v>
      </c>
      <c r="X829" s="255">
        <v>1</v>
      </c>
      <c r="Y829" s="241">
        <v>0</v>
      </c>
      <c r="Z829" s="241">
        <v>0</v>
      </c>
      <c r="AA829" s="266"/>
      <c r="AB829" s="266"/>
      <c r="AC829" s="266"/>
      <c r="AD829" s="241">
        <v>5517212</v>
      </c>
      <c r="AE829" s="461" t="s">
        <v>1270</v>
      </c>
      <c r="AF829" s="462" t="s">
        <v>1270</v>
      </c>
      <c r="AG829" s="277" t="s">
        <v>7066</v>
      </c>
      <c r="AH829" s="277" t="s">
        <v>7067</v>
      </c>
    </row>
    <row r="830" spans="1:34" ht="15" customHeight="1" x14ac:dyDescent="0.2">
      <c r="A830" s="58">
        <v>115</v>
      </c>
      <c r="B830" s="58">
        <v>115</v>
      </c>
      <c r="C830" s="76" t="s">
        <v>1039</v>
      </c>
      <c r="D830" s="23">
        <v>10194</v>
      </c>
      <c r="E830" s="60" t="s">
        <v>1040</v>
      </c>
      <c r="F830" s="25">
        <v>2014</v>
      </c>
      <c r="G830" s="61">
        <v>41862.46875</v>
      </c>
      <c r="H830" s="62">
        <v>41862.46875</v>
      </c>
      <c r="I830" s="625" t="s">
        <v>36</v>
      </c>
      <c r="J830" s="625" t="s">
        <v>36</v>
      </c>
      <c r="K830" s="625"/>
      <c r="L830" s="64">
        <f>N830-G830</f>
        <v>6.944444467080757E-4</v>
      </c>
      <c r="M830" s="65">
        <v>1</v>
      </c>
      <c r="N830" s="61">
        <v>41862.469444444447</v>
      </c>
      <c r="O830" s="62">
        <v>41862.469444444447</v>
      </c>
      <c r="P830" s="66" t="s">
        <v>37</v>
      </c>
      <c r="Q830" s="69" t="s">
        <v>1752</v>
      </c>
      <c r="R830" s="69" t="s">
        <v>287</v>
      </c>
      <c r="S830" s="87" t="s">
        <v>40</v>
      </c>
      <c r="T830" s="69" t="s">
        <v>2590</v>
      </c>
      <c r="U830" s="192" t="s">
        <v>40</v>
      </c>
      <c r="V830" s="87" t="s">
        <v>384</v>
      </c>
      <c r="W830" s="69" t="s">
        <v>2588</v>
      </c>
      <c r="X830" s="32">
        <v>12319</v>
      </c>
      <c r="Y830" s="32">
        <v>0</v>
      </c>
      <c r="Z830" s="83"/>
      <c r="AA830" s="84"/>
      <c r="AB830" s="85"/>
      <c r="AC830" s="83"/>
    </row>
    <row r="831" spans="1:34" ht="15" customHeight="1" x14ac:dyDescent="0.2">
      <c r="A831" s="257">
        <v>115</v>
      </c>
      <c r="B831" s="257">
        <v>115</v>
      </c>
      <c r="C831" s="258" t="s">
        <v>1039</v>
      </c>
      <c r="D831" s="257">
        <v>10194</v>
      </c>
      <c r="E831" s="258" t="s">
        <v>1040</v>
      </c>
      <c r="F831" s="25">
        <v>2016</v>
      </c>
      <c r="G831" s="284">
        <v>42604.333333333336</v>
      </c>
      <c r="H831" s="234">
        <v>42604.333333333336</v>
      </c>
      <c r="I831" s="412" t="s">
        <v>36</v>
      </c>
      <c r="J831" s="412" t="s">
        <v>36</v>
      </c>
      <c r="K831" s="412"/>
      <c r="L831" s="235">
        <f>N831-G831</f>
        <v>0.27152777777519077</v>
      </c>
      <c r="M831" s="236">
        <v>391</v>
      </c>
      <c r="N831" s="284">
        <v>42604.604861111111</v>
      </c>
      <c r="O831" s="234">
        <v>42604.604861111111</v>
      </c>
      <c r="P831" s="237" t="s">
        <v>37</v>
      </c>
      <c r="Q831" s="238" t="s">
        <v>52</v>
      </c>
      <c r="R831" s="238" t="s">
        <v>243</v>
      </c>
      <c r="S831" s="35" t="s">
        <v>106</v>
      </c>
      <c r="T831" s="35" t="s">
        <v>6494</v>
      </c>
      <c r="U831" s="282" t="s">
        <v>40</v>
      </c>
      <c r="V831" s="240" t="s">
        <v>384</v>
      </c>
      <c r="W831" s="35" t="s">
        <v>6495</v>
      </c>
      <c r="X831" s="177">
        <v>0</v>
      </c>
      <c r="Y831" s="55">
        <v>0</v>
      </c>
      <c r="Z831" s="55">
        <v>0</v>
      </c>
      <c r="AA831" s="35"/>
      <c r="AB831" s="35"/>
      <c r="AC831" s="241"/>
    </row>
    <row r="832" spans="1:34" ht="15" customHeight="1" x14ac:dyDescent="0.2">
      <c r="A832" s="257">
        <v>115</v>
      </c>
      <c r="B832" s="257">
        <v>115</v>
      </c>
      <c r="C832" s="258" t="s">
        <v>1039</v>
      </c>
      <c r="D832" s="257">
        <v>10194</v>
      </c>
      <c r="E832" s="258" t="s">
        <v>1040</v>
      </c>
      <c r="F832" s="25">
        <v>2017</v>
      </c>
      <c r="G832" s="232">
        <v>42805.157638888886</v>
      </c>
      <c r="H832" s="233">
        <v>42805.157638888886</v>
      </c>
      <c r="I832" s="412" t="s">
        <v>36</v>
      </c>
      <c r="J832" s="412" t="s">
        <v>36</v>
      </c>
      <c r="K832" s="412"/>
      <c r="L832" s="235">
        <f>N832-G832</f>
        <v>6.944444467080757E-4</v>
      </c>
      <c r="M832" s="236">
        <v>1</v>
      </c>
      <c r="N832" s="232">
        <v>42805.158333333333</v>
      </c>
      <c r="O832" s="233">
        <v>42805.158333333333</v>
      </c>
      <c r="P832" s="237" t="s">
        <v>37</v>
      </c>
      <c r="Q832" s="35" t="s">
        <v>38</v>
      </c>
      <c r="R832" s="35" t="s">
        <v>413</v>
      </c>
      <c r="S832" s="35" t="s">
        <v>106</v>
      </c>
      <c r="T832" s="52" t="s">
        <v>8083</v>
      </c>
      <c r="U832" s="88">
        <v>112674044</v>
      </c>
      <c r="V832" s="49" t="s">
        <v>384</v>
      </c>
      <c r="W832" s="44" t="s">
        <v>8084</v>
      </c>
      <c r="X832" s="255">
        <v>24900</v>
      </c>
      <c r="Y832" s="255">
        <v>10749</v>
      </c>
      <c r="Z832" s="255">
        <v>453667</v>
      </c>
      <c r="AA832" s="173">
        <v>1.9482666245197757E-3</v>
      </c>
      <c r="AB832" s="174">
        <v>8.2227581611872089E-2</v>
      </c>
      <c r="AC832" s="241">
        <v>42.205507489068751</v>
      </c>
      <c r="AD832" s="304">
        <v>5517212</v>
      </c>
      <c r="AE832" s="35" t="s">
        <v>7063</v>
      </c>
      <c r="AF832" s="305" t="s">
        <v>8085</v>
      </c>
      <c r="AG832" s="35" t="s">
        <v>7040</v>
      </c>
      <c r="AH832" s="52" t="s">
        <v>7041</v>
      </c>
    </row>
    <row r="833" spans="1:34" s="41" customFormat="1" ht="15" customHeight="1" x14ac:dyDescent="0.2">
      <c r="A833" s="257">
        <v>115</v>
      </c>
      <c r="B833" s="257">
        <v>115</v>
      </c>
      <c r="C833" s="258" t="s">
        <v>1039</v>
      </c>
      <c r="D833" s="257">
        <v>10194</v>
      </c>
      <c r="E833" s="258" t="s">
        <v>1040</v>
      </c>
      <c r="F833" s="25">
        <v>2017</v>
      </c>
      <c r="G833" s="232">
        <v>42907.425000000003</v>
      </c>
      <c r="H833" s="233">
        <v>42907.425000000003</v>
      </c>
      <c r="I833" s="412" t="s">
        <v>36</v>
      </c>
      <c r="J833" s="412" t="s">
        <v>36</v>
      </c>
      <c r="K833" s="412"/>
      <c r="L833" s="235">
        <f>N833-G833</f>
        <v>6.9444443943211809E-4</v>
      </c>
      <c r="M833" s="236">
        <v>1</v>
      </c>
      <c r="N833" s="232">
        <v>42907.425694444442</v>
      </c>
      <c r="O833" s="233">
        <v>42907.425694444442</v>
      </c>
      <c r="P833" s="237" t="s">
        <v>37</v>
      </c>
      <c r="Q833" s="35" t="s">
        <v>6434</v>
      </c>
      <c r="R833" s="35" t="s">
        <v>600</v>
      </c>
      <c r="S833" s="35" t="s">
        <v>579</v>
      </c>
      <c r="T833" s="52" t="s">
        <v>8789</v>
      </c>
      <c r="U833" s="170">
        <v>112985629</v>
      </c>
      <c r="V833" s="240" t="s">
        <v>788</v>
      </c>
      <c r="W833" s="44" t="s">
        <v>8790</v>
      </c>
      <c r="X833" s="241">
        <v>10786</v>
      </c>
      <c r="Y833" s="241">
        <v>0</v>
      </c>
      <c r="Z833" s="241">
        <v>0</v>
      </c>
      <c r="AA833" s="168"/>
      <c r="AB833" s="168"/>
      <c r="AC833" s="168"/>
      <c r="AD833" s="304">
        <v>5517212</v>
      </c>
      <c r="AE833" s="305" t="s">
        <v>7102</v>
      </c>
      <c r="AF833" s="305" t="s">
        <v>8791</v>
      </c>
      <c r="AG833" s="35" t="s">
        <v>7040</v>
      </c>
      <c r="AH833" s="44" t="s">
        <v>7041</v>
      </c>
    </row>
    <row r="834" spans="1:34" s="41" customFormat="1" ht="15" customHeight="1" x14ac:dyDescent="0.2">
      <c r="A834" s="257">
        <v>115</v>
      </c>
      <c r="B834" s="257">
        <v>115</v>
      </c>
      <c r="C834" s="258" t="s">
        <v>1039</v>
      </c>
      <c r="D834" s="257">
        <v>10194</v>
      </c>
      <c r="E834" s="258" t="s">
        <v>1040</v>
      </c>
      <c r="F834" s="25">
        <v>2017</v>
      </c>
      <c r="G834" s="232">
        <v>42934.693055555559</v>
      </c>
      <c r="H834" s="233">
        <v>42934.693055555559</v>
      </c>
      <c r="I834" s="412" t="s">
        <v>36</v>
      </c>
      <c r="J834" s="412" t="s">
        <v>36</v>
      </c>
      <c r="K834" s="412"/>
      <c r="L834" s="235">
        <f>N834-G834</f>
        <v>4.166666665696539E-3</v>
      </c>
      <c r="M834" s="236">
        <v>6</v>
      </c>
      <c r="N834" s="232">
        <v>42934.697222222225</v>
      </c>
      <c r="O834" s="233">
        <v>42934.697222222225</v>
      </c>
      <c r="P834" s="328" t="s">
        <v>242</v>
      </c>
      <c r="Q834" s="35" t="s">
        <v>43</v>
      </c>
      <c r="R834" s="35" t="s">
        <v>266</v>
      </c>
      <c r="S834" s="35" t="s">
        <v>526</v>
      </c>
      <c r="T834" s="167" t="s">
        <v>8995</v>
      </c>
      <c r="U834" s="303" t="s">
        <v>40</v>
      </c>
      <c r="V834" s="240" t="s">
        <v>384</v>
      </c>
      <c r="W834" s="277" t="s">
        <v>8996</v>
      </c>
      <c r="X834" s="241">
        <v>0</v>
      </c>
      <c r="Y834" s="241">
        <v>0</v>
      </c>
      <c r="Z834" s="241">
        <v>0</v>
      </c>
      <c r="AA834" s="168"/>
      <c r="AB834" s="168"/>
      <c r="AC834" s="168"/>
      <c r="AD834" s="304">
        <v>5517212</v>
      </c>
      <c r="AE834" s="305" t="s">
        <v>1270</v>
      </c>
      <c r="AF834" s="305" t="s">
        <v>1270</v>
      </c>
      <c r="AG834" s="35" t="s">
        <v>7066</v>
      </c>
      <c r="AH834" s="29" t="s">
        <v>7067</v>
      </c>
    </row>
    <row r="835" spans="1:34" s="41" customFormat="1" ht="15" customHeight="1" x14ac:dyDescent="0.2">
      <c r="A835" s="58">
        <v>115</v>
      </c>
      <c r="B835" s="58">
        <v>115</v>
      </c>
      <c r="C835" s="76" t="s">
        <v>1251</v>
      </c>
      <c r="D835" s="23">
        <v>10195</v>
      </c>
      <c r="E835" s="60" t="s">
        <v>1252</v>
      </c>
      <c r="F835" s="25">
        <v>2014</v>
      </c>
      <c r="G835" s="61">
        <v>41862.46875</v>
      </c>
      <c r="H835" s="62">
        <v>41862.46875</v>
      </c>
      <c r="I835" s="625" t="s">
        <v>36</v>
      </c>
      <c r="J835" s="625" t="s">
        <v>36</v>
      </c>
      <c r="K835" s="625"/>
      <c r="L835" s="64">
        <f>N835-G835</f>
        <v>6.944444467080757E-4</v>
      </c>
      <c r="M835" s="65">
        <v>1</v>
      </c>
      <c r="N835" s="61">
        <v>41862.469444444447</v>
      </c>
      <c r="O835" s="62">
        <v>41862.469444444447</v>
      </c>
      <c r="P835" s="66" t="s">
        <v>37</v>
      </c>
      <c r="Q835" s="69" t="s">
        <v>1752</v>
      </c>
      <c r="R835" s="69" t="s">
        <v>287</v>
      </c>
      <c r="S835" s="87" t="s">
        <v>40</v>
      </c>
      <c r="T835" s="69" t="s">
        <v>2591</v>
      </c>
      <c r="U835" s="303" t="s">
        <v>40</v>
      </c>
      <c r="V835" s="87" t="s">
        <v>384</v>
      </c>
      <c r="W835" s="69" t="s">
        <v>2588</v>
      </c>
      <c r="X835" s="32">
        <v>12319</v>
      </c>
      <c r="Y835" s="32">
        <v>0</v>
      </c>
      <c r="Z835" s="83"/>
      <c r="AA835" s="84"/>
      <c r="AB835" s="85"/>
      <c r="AC835" s="83"/>
      <c r="AD835" s="28"/>
      <c r="AE835" s="28"/>
      <c r="AF835" s="28"/>
      <c r="AG835" s="28"/>
      <c r="AH835" s="28"/>
    </row>
    <row r="836" spans="1:34" s="41" customFormat="1" ht="15" customHeight="1" x14ac:dyDescent="0.2">
      <c r="A836" s="257">
        <v>115</v>
      </c>
      <c r="B836" s="257">
        <v>115</v>
      </c>
      <c r="C836" s="258" t="s">
        <v>1251</v>
      </c>
      <c r="D836" s="257">
        <v>10195</v>
      </c>
      <c r="E836" s="258" t="s">
        <v>1252</v>
      </c>
      <c r="F836" s="25">
        <v>2018</v>
      </c>
      <c r="G836" s="284">
        <v>43230.469444444447</v>
      </c>
      <c r="H836" s="233">
        <v>43230.469444444447</v>
      </c>
      <c r="I836" s="412" t="s">
        <v>36</v>
      </c>
      <c r="J836" s="412" t="s">
        <v>36</v>
      </c>
      <c r="K836" s="412" t="s">
        <v>36</v>
      </c>
      <c r="L836" s="235">
        <f>N836-G836</f>
        <v>6.9444443943211809E-4</v>
      </c>
      <c r="M836" s="236">
        <v>1</v>
      </c>
      <c r="N836" s="284">
        <v>43230.470138888886</v>
      </c>
      <c r="O836" s="233">
        <v>43230.470138888886</v>
      </c>
      <c r="P836" s="237" t="s">
        <v>37</v>
      </c>
      <c r="Q836" s="359" t="s">
        <v>1285</v>
      </c>
      <c r="R836" s="35" t="s">
        <v>10236</v>
      </c>
      <c r="S836" s="277" t="s">
        <v>40</v>
      </c>
      <c r="T836" s="167" t="s">
        <v>11097</v>
      </c>
      <c r="U836" s="88">
        <v>114596632</v>
      </c>
      <c r="V836" s="240" t="s">
        <v>384</v>
      </c>
      <c r="W836" s="167" t="s">
        <v>11098</v>
      </c>
      <c r="X836" s="255">
        <v>0</v>
      </c>
      <c r="Y836" s="241">
        <v>0</v>
      </c>
      <c r="Z836" s="241">
        <v>0</v>
      </c>
      <c r="AA836" s="277"/>
      <c r="AB836" s="277"/>
      <c r="AC836" s="277"/>
      <c r="AD836" s="241">
        <v>5517212</v>
      </c>
      <c r="AE836" s="461" t="s">
        <v>1270</v>
      </c>
      <c r="AF836" s="462" t="s">
        <v>1270</v>
      </c>
      <c r="AG836" s="277" t="s">
        <v>7040</v>
      </c>
      <c r="AH836" s="277" t="s">
        <v>7041</v>
      </c>
    </row>
    <row r="837" spans="1:34" s="41" customFormat="1" ht="15" customHeight="1" x14ac:dyDescent="0.2">
      <c r="A837" s="523">
        <v>115</v>
      </c>
      <c r="B837" s="523">
        <v>115</v>
      </c>
      <c r="C837" s="524" t="s">
        <v>1251</v>
      </c>
      <c r="D837" s="523">
        <v>10195</v>
      </c>
      <c r="E837" s="524" t="s">
        <v>1252</v>
      </c>
      <c r="F837" s="25">
        <v>2019</v>
      </c>
      <c r="G837" s="284">
        <v>43472.263888888891</v>
      </c>
      <c r="H837" s="234">
        <v>43472.263888888891</v>
      </c>
      <c r="I837" s="412" t="s">
        <v>36</v>
      </c>
      <c r="J837" s="412" t="s">
        <v>36</v>
      </c>
      <c r="K837" s="412" t="s">
        <v>36</v>
      </c>
      <c r="L837" s="235">
        <f>N837-G837</f>
        <v>0.21597222222044365</v>
      </c>
      <c r="M837" s="236">
        <v>311</v>
      </c>
      <c r="N837" s="284">
        <v>43472.479861111111</v>
      </c>
      <c r="O837" s="234">
        <v>43472.479861111111</v>
      </c>
      <c r="P837" s="237" t="s">
        <v>37</v>
      </c>
      <c r="Q837" s="162" t="s">
        <v>1285</v>
      </c>
      <c r="R837" s="167" t="s">
        <v>10447</v>
      </c>
      <c r="S837" s="238" t="s">
        <v>106</v>
      </c>
      <c r="T837" s="167" t="s">
        <v>12737</v>
      </c>
      <c r="U837" s="376">
        <v>115656758</v>
      </c>
      <c r="V837" s="240" t="s">
        <v>384</v>
      </c>
      <c r="W837" s="167" t="s">
        <v>12738</v>
      </c>
      <c r="X837" s="403">
        <v>0</v>
      </c>
      <c r="Y837" s="255">
        <v>0</v>
      </c>
      <c r="Z837" s="255">
        <v>0</v>
      </c>
      <c r="AA837" s="264">
        <f>Y837/AD837</f>
        <v>0</v>
      </c>
      <c r="AB837" s="265">
        <f>Z837/AD837</f>
        <v>0</v>
      </c>
      <c r="AC837" s="255">
        <v>0</v>
      </c>
      <c r="AD837" s="255">
        <v>5548929</v>
      </c>
      <c r="AE837" s="240" t="s">
        <v>1270</v>
      </c>
      <c r="AF837" s="527" t="s">
        <v>1270</v>
      </c>
      <c r="AG837" s="240" t="s">
        <v>7040</v>
      </c>
      <c r="AH837" s="525" t="s">
        <v>7041</v>
      </c>
    </row>
    <row r="838" spans="1:34" s="41" customFormat="1" ht="15" customHeight="1" x14ac:dyDescent="0.2">
      <c r="A838" s="521">
        <v>115</v>
      </c>
      <c r="B838" s="521">
        <v>115</v>
      </c>
      <c r="C838" s="522" t="s">
        <v>1251</v>
      </c>
      <c r="D838" s="521">
        <v>10195</v>
      </c>
      <c r="E838" s="522" t="s">
        <v>1252</v>
      </c>
      <c r="F838" s="25">
        <v>2019</v>
      </c>
      <c r="G838" s="232">
        <v>43515.661111111112</v>
      </c>
      <c r="H838" s="233">
        <v>43515.661111111112</v>
      </c>
      <c r="I838" s="412" t="s">
        <v>36</v>
      </c>
      <c r="J838" s="412" t="s">
        <v>36</v>
      </c>
      <c r="K838" s="412" t="s">
        <v>36</v>
      </c>
      <c r="L838" s="235">
        <f>N838-G838</f>
        <v>1.9208333333299379</v>
      </c>
      <c r="M838" s="236">
        <v>2766</v>
      </c>
      <c r="N838" s="232">
        <v>43517.581944444442</v>
      </c>
      <c r="O838" s="233">
        <v>43517.581944444442</v>
      </c>
      <c r="P838" s="237" t="s">
        <v>37</v>
      </c>
      <c r="Q838" s="162" t="s">
        <v>1285</v>
      </c>
      <c r="R838" s="167" t="s">
        <v>10447</v>
      </c>
      <c r="S838" s="238" t="s">
        <v>106</v>
      </c>
      <c r="T838" s="167" t="s">
        <v>13362</v>
      </c>
      <c r="U838" s="416" t="s">
        <v>40</v>
      </c>
      <c r="V838" s="240" t="s">
        <v>384</v>
      </c>
      <c r="W838" s="167" t="s">
        <v>13363</v>
      </c>
      <c r="X838" s="164">
        <v>0</v>
      </c>
      <c r="Y838" s="241">
        <v>0</v>
      </c>
      <c r="Z838" s="241">
        <v>0</v>
      </c>
      <c r="AA838" s="264">
        <f>Y838/AD838</f>
        <v>0</v>
      </c>
      <c r="AB838" s="265">
        <f>Z838/AD838</f>
        <v>0</v>
      </c>
      <c r="AC838" s="255">
        <v>0</v>
      </c>
      <c r="AD838" s="255">
        <v>5548929</v>
      </c>
      <c r="AE838" s="239" t="s">
        <v>1270</v>
      </c>
      <c r="AF838" s="229" t="s">
        <v>1270</v>
      </c>
      <c r="AG838" s="545" t="s">
        <v>7066</v>
      </c>
      <c r="AH838" s="57" t="s">
        <v>12671</v>
      </c>
    </row>
    <row r="839" spans="1:34" s="41" customFormat="1" ht="15" customHeight="1" x14ac:dyDescent="0.2">
      <c r="A839" s="257">
        <v>115</v>
      </c>
      <c r="B839" s="257">
        <v>115</v>
      </c>
      <c r="C839" s="258" t="s">
        <v>6846</v>
      </c>
      <c r="D839" s="257">
        <v>10196</v>
      </c>
      <c r="E839" s="258" t="s">
        <v>6847</v>
      </c>
      <c r="F839" s="25">
        <v>2016</v>
      </c>
      <c r="G839" s="284">
        <v>42684.788194444445</v>
      </c>
      <c r="H839" s="234">
        <v>42684.788194444445</v>
      </c>
      <c r="I839" s="412" t="s">
        <v>36</v>
      </c>
      <c r="J839" s="412" t="s">
        <v>36</v>
      </c>
      <c r="K839" s="412"/>
      <c r="L839" s="235">
        <f>N839-G839</f>
        <v>1.8187499999985448</v>
      </c>
      <c r="M839" s="236">
        <v>2619</v>
      </c>
      <c r="N839" s="284">
        <v>42686.606944444444</v>
      </c>
      <c r="O839" s="234">
        <v>42686.606944444444</v>
      </c>
      <c r="P839" s="237" t="s">
        <v>37</v>
      </c>
      <c r="Q839" s="35" t="s">
        <v>52</v>
      </c>
      <c r="R839" s="35" t="s">
        <v>5649</v>
      </c>
      <c r="S839" s="35" t="s">
        <v>170</v>
      </c>
      <c r="T839" s="35" t="s">
        <v>6848</v>
      </c>
      <c r="U839" s="282" t="s">
        <v>40</v>
      </c>
      <c r="V839" s="240" t="s">
        <v>761</v>
      </c>
      <c r="W839" s="35" t="s">
        <v>6849</v>
      </c>
      <c r="X839" s="177">
        <v>0</v>
      </c>
      <c r="Y839" s="55">
        <v>0</v>
      </c>
      <c r="Z839" s="55">
        <v>0</v>
      </c>
      <c r="AA839" s="55"/>
      <c r="AB839" s="55"/>
      <c r="AC839" s="55"/>
      <c r="AD839" s="28"/>
      <c r="AE839" s="28"/>
      <c r="AF839" s="28"/>
      <c r="AG839" s="28"/>
      <c r="AH839" s="28"/>
    </row>
    <row r="840" spans="1:34" ht="15" customHeight="1" x14ac:dyDescent="0.2">
      <c r="A840" s="257">
        <v>115</v>
      </c>
      <c r="B840" s="257">
        <v>115</v>
      </c>
      <c r="C840" s="258" t="s">
        <v>6846</v>
      </c>
      <c r="D840" s="257">
        <v>10196</v>
      </c>
      <c r="E840" s="258" t="s">
        <v>6847</v>
      </c>
      <c r="F840" s="25">
        <v>2017</v>
      </c>
      <c r="G840" s="232">
        <v>42948.501388888886</v>
      </c>
      <c r="H840" s="233">
        <v>42948.501388888886</v>
      </c>
      <c r="I840" s="412" t="s">
        <v>36</v>
      </c>
      <c r="J840" s="412" t="s">
        <v>36</v>
      </c>
      <c r="K840" s="412"/>
      <c r="L840" s="235">
        <f>N840-G840</f>
        <v>42.527083333334303</v>
      </c>
      <c r="M840" s="236">
        <v>61239</v>
      </c>
      <c r="N840" s="232">
        <v>42991.02847222222</v>
      </c>
      <c r="O840" s="233">
        <v>42991.02847222222</v>
      </c>
      <c r="P840" s="294" t="s">
        <v>173</v>
      </c>
      <c r="Q840" s="35" t="s">
        <v>52</v>
      </c>
      <c r="R840" s="35" t="s">
        <v>106</v>
      </c>
      <c r="S840" s="35" t="s">
        <v>106</v>
      </c>
      <c r="T840" s="167" t="s">
        <v>9072</v>
      </c>
      <c r="U840" s="303" t="s">
        <v>40</v>
      </c>
      <c r="V840" s="240" t="s">
        <v>1390</v>
      </c>
      <c r="W840" s="374" t="s">
        <v>9073</v>
      </c>
      <c r="X840" s="241">
        <v>0</v>
      </c>
      <c r="Y840" s="241">
        <v>0</v>
      </c>
      <c r="Z840" s="241">
        <v>0</v>
      </c>
      <c r="AA840" s="266"/>
      <c r="AB840" s="266"/>
      <c r="AC840" s="266"/>
      <c r="AD840" s="304">
        <v>5517212</v>
      </c>
      <c r="AE840" s="305" t="s">
        <v>1270</v>
      </c>
      <c r="AF840" s="305" t="s">
        <v>1270</v>
      </c>
      <c r="AG840" s="35" t="s">
        <v>7066</v>
      </c>
      <c r="AH840" s="29" t="s">
        <v>7067</v>
      </c>
    </row>
    <row r="841" spans="1:34" ht="15" customHeight="1" x14ac:dyDescent="0.2">
      <c r="A841" s="257">
        <v>115</v>
      </c>
      <c r="B841" s="257">
        <v>115</v>
      </c>
      <c r="C841" s="258" t="s">
        <v>1217</v>
      </c>
      <c r="D841" s="257">
        <v>10198</v>
      </c>
      <c r="E841" s="258" t="s">
        <v>1218</v>
      </c>
      <c r="F841" s="25">
        <v>2017</v>
      </c>
      <c r="G841" s="232">
        <v>42940.44027777778</v>
      </c>
      <c r="H841" s="233">
        <v>42940.44027777778</v>
      </c>
      <c r="I841" s="412" t="s">
        <v>36</v>
      </c>
      <c r="J841" s="412" t="s">
        <v>36</v>
      </c>
      <c r="K841" s="412"/>
      <c r="L841" s="235">
        <f>N841-G841</f>
        <v>1.3888888890505768E-2</v>
      </c>
      <c r="M841" s="236">
        <v>20</v>
      </c>
      <c r="N841" s="232">
        <v>42940.45416666667</v>
      </c>
      <c r="O841" s="233">
        <v>42940.45416666667</v>
      </c>
      <c r="P841" s="237" t="s">
        <v>37</v>
      </c>
      <c r="Q841" s="35" t="s">
        <v>6434</v>
      </c>
      <c r="R841" s="35" t="s">
        <v>600</v>
      </c>
      <c r="S841" s="35" t="s">
        <v>579</v>
      </c>
      <c r="T841" s="167" t="s">
        <v>9040</v>
      </c>
      <c r="U841" s="170">
        <v>113084690</v>
      </c>
      <c r="V841" s="240" t="s">
        <v>190</v>
      </c>
      <c r="W841" s="167" t="s">
        <v>9041</v>
      </c>
      <c r="X841" s="241">
        <v>0</v>
      </c>
      <c r="Y841" s="241">
        <v>0</v>
      </c>
      <c r="Z841" s="241">
        <v>0</v>
      </c>
      <c r="AA841" s="266"/>
      <c r="AB841" s="266"/>
      <c r="AC841" s="266"/>
      <c r="AD841" s="304">
        <v>5517212</v>
      </c>
      <c r="AE841" s="305" t="s">
        <v>1270</v>
      </c>
      <c r="AF841" s="305" t="s">
        <v>1270</v>
      </c>
      <c r="AG841" s="35" t="s">
        <v>7040</v>
      </c>
      <c r="AH841" s="29" t="s">
        <v>7173</v>
      </c>
    </row>
    <row r="842" spans="1:34" ht="15" customHeight="1" x14ac:dyDescent="0.2">
      <c r="A842" s="58">
        <v>115</v>
      </c>
      <c r="B842" s="58">
        <v>115</v>
      </c>
      <c r="C842" s="76" t="s">
        <v>1501</v>
      </c>
      <c r="D842" s="23">
        <v>10199</v>
      </c>
      <c r="E842" s="60" t="s">
        <v>1502</v>
      </c>
      <c r="F842" s="25">
        <v>2014</v>
      </c>
      <c r="G842" s="61">
        <v>41821.599305555559</v>
      </c>
      <c r="H842" s="62">
        <v>41821.599305555559</v>
      </c>
      <c r="I842" s="625" t="s">
        <v>36</v>
      </c>
      <c r="J842" s="625" t="s">
        <v>36</v>
      </c>
      <c r="K842" s="625"/>
      <c r="L842" s="64">
        <f>N842-G842</f>
        <v>1.4027777777737356</v>
      </c>
      <c r="M842" s="65">
        <v>2020</v>
      </c>
      <c r="N842" s="61">
        <v>41823.002083333333</v>
      </c>
      <c r="O842" s="62">
        <v>41823.002083333333</v>
      </c>
      <c r="P842" s="66" t="s">
        <v>37</v>
      </c>
      <c r="Q842" s="69" t="s">
        <v>155</v>
      </c>
      <c r="R842" s="69" t="s">
        <v>155</v>
      </c>
      <c r="S842" s="87" t="s">
        <v>80</v>
      </c>
      <c r="T842" s="69" t="s">
        <v>2440</v>
      </c>
      <c r="U842" s="303" t="s">
        <v>40</v>
      </c>
      <c r="V842" s="87" t="s">
        <v>190</v>
      </c>
      <c r="W842" s="69" t="s">
        <v>2441</v>
      </c>
      <c r="X842" s="32">
        <v>0</v>
      </c>
      <c r="Y842" s="32">
        <v>0</v>
      </c>
      <c r="Z842" s="83"/>
      <c r="AA842" s="84"/>
      <c r="AB842" s="85"/>
      <c r="AC842" s="83"/>
    </row>
    <row r="843" spans="1:34" ht="15" customHeight="1" x14ac:dyDescent="0.2">
      <c r="A843" s="153">
        <v>115</v>
      </c>
      <c r="B843" s="153">
        <v>115</v>
      </c>
      <c r="C843" s="24" t="s">
        <v>1337</v>
      </c>
      <c r="D843" s="175">
        <v>10200</v>
      </c>
      <c r="E843" s="24" t="s">
        <v>1338</v>
      </c>
      <c r="F843" s="25">
        <v>2015</v>
      </c>
      <c r="G843" s="156">
        <v>42032.509027777778</v>
      </c>
      <c r="H843" s="157">
        <v>42032.509027777778</v>
      </c>
      <c r="I843" s="620" t="s">
        <v>36</v>
      </c>
      <c r="J843" s="620" t="s">
        <v>36</v>
      </c>
      <c r="K843" s="620"/>
      <c r="L843" s="159">
        <f>N843-G843</f>
        <v>7.0833333331393078E-2</v>
      </c>
      <c r="M843" s="160">
        <v>102</v>
      </c>
      <c r="N843" s="156">
        <v>42032.579861111109</v>
      </c>
      <c r="O843" s="157">
        <v>42032.579861111109</v>
      </c>
      <c r="P843" s="161" t="s">
        <v>37</v>
      </c>
      <c r="Q843" s="35" t="s">
        <v>1285</v>
      </c>
      <c r="R843" s="35" t="s">
        <v>106</v>
      </c>
      <c r="S843" s="35" t="s">
        <v>106</v>
      </c>
      <c r="T843" s="35" t="s">
        <v>3364</v>
      </c>
      <c r="U843" s="303" t="s">
        <v>40</v>
      </c>
      <c r="V843" s="167" t="s">
        <v>190</v>
      </c>
      <c r="W843" s="35" t="s">
        <v>3365</v>
      </c>
      <c r="X843" s="55">
        <v>0</v>
      </c>
      <c r="Y843" s="55">
        <v>0</v>
      </c>
      <c r="Z843" s="168"/>
      <c r="AA843" s="168"/>
      <c r="AB843" s="168"/>
      <c r="AC843" s="168"/>
    </row>
    <row r="844" spans="1:34" ht="15" customHeight="1" x14ac:dyDescent="0.2">
      <c r="A844" s="257">
        <v>115</v>
      </c>
      <c r="B844" s="257">
        <v>115</v>
      </c>
      <c r="C844" s="258" t="s">
        <v>1337</v>
      </c>
      <c r="D844" s="257">
        <v>10200</v>
      </c>
      <c r="E844" s="258" t="s">
        <v>1338</v>
      </c>
      <c r="F844" s="25">
        <v>2017</v>
      </c>
      <c r="G844" s="232">
        <v>42774.081944444442</v>
      </c>
      <c r="H844" s="233">
        <v>42774.081944444442</v>
      </c>
      <c r="I844" s="412" t="s">
        <v>36</v>
      </c>
      <c r="J844" s="412" t="s">
        <v>36</v>
      </c>
      <c r="K844" s="412"/>
      <c r="L844" s="235">
        <f>N844-G844</f>
        <v>0.35347222222480923</v>
      </c>
      <c r="M844" s="236">
        <v>509</v>
      </c>
      <c r="N844" s="232">
        <v>42774.435416666667</v>
      </c>
      <c r="O844" s="233">
        <v>42774.435416666667</v>
      </c>
      <c r="P844" s="237" t="s">
        <v>37</v>
      </c>
      <c r="Q844" s="35" t="s">
        <v>48</v>
      </c>
      <c r="R844" s="35" t="s">
        <v>49</v>
      </c>
      <c r="S844" s="35" t="s">
        <v>40</v>
      </c>
      <c r="T844" s="52" t="s">
        <v>7736</v>
      </c>
      <c r="U844" s="303" t="s">
        <v>40</v>
      </c>
      <c r="V844" s="49" t="s">
        <v>190</v>
      </c>
      <c r="W844" s="44" t="s">
        <v>7737</v>
      </c>
      <c r="X844" s="255">
        <v>0</v>
      </c>
      <c r="Y844" s="241">
        <v>0</v>
      </c>
      <c r="Z844" s="241">
        <v>0</v>
      </c>
      <c r="AA844" s="168"/>
      <c r="AB844" s="168"/>
      <c r="AC844" s="168"/>
      <c r="AD844" s="304">
        <v>5517212</v>
      </c>
      <c r="AE844" s="35" t="s">
        <v>7172</v>
      </c>
      <c r="AF844" s="305" t="s">
        <v>7738</v>
      </c>
      <c r="AG844" s="35" t="s">
        <v>7040</v>
      </c>
      <c r="AH844" s="44" t="s">
        <v>7041</v>
      </c>
    </row>
    <row r="845" spans="1:34" ht="15" customHeight="1" x14ac:dyDescent="0.2">
      <c r="A845" s="523">
        <v>115</v>
      </c>
      <c r="B845" s="523">
        <v>115</v>
      </c>
      <c r="C845" s="524" t="s">
        <v>1337</v>
      </c>
      <c r="D845" s="523">
        <v>10200</v>
      </c>
      <c r="E845" s="524" t="s">
        <v>1338</v>
      </c>
      <c r="F845" s="25">
        <v>2019</v>
      </c>
      <c r="G845" s="284">
        <v>43488.609722222223</v>
      </c>
      <c r="H845" s="234">
        <v>43488.609722222223</v>
      </c>
      <c r="I845" s="412" t="s">
        <v>36</v>
      </c>
      <c r="J845" s="412" t="s">
        <v>36</v>
      </c>
      <c r="K845" s="412" t="s">
        <v>36</v>
      </c>
      <c r="L845" s="235">
        <f>N845-G845</f>
        <v>0.24027777777519077</v>
      </c>
      <c r="M845" s="236">
        <v>346</v>
      </c>
      <c r="N845" s="284">
        <v>43488.85</v>
      </c>
      <c r="O845" s="234">
        <v>43488.85</v>
      </c>
      <c r="P845" s="237" t="s">
        <v>37</v>
      </c>
      <c r="Q845" s="162" t="s">
        <v>1285</v>
      </c>
      <c r="R845" s="167" t="s">
        <v>10214</v>
      </c>
      <c r="S845" s="238" t="s">
        <v>68</v>
      </c>
      <c r="T845" s="167" t="s">
        <v>12910</v>
      </c>
      <c r="U845" s="414" t="s">
        <v>40</v>
      </c>
      <c r="V845" s="240" t="s">
        <v>190</v>
      </c>
      <c r="W845" s="167" t="s">
        <v>12911</v>
      </c>
      <c r="X845" s="536">
        <v>0</v>
      </c>
      <c r="Y845" s="255">
        <v>0</v>
      </c>
      <c r="Z845" s="255">
        <v>0</v>
      </c>
      <c r="AA845" s="264">
        <f>Y845/AD845</f>
        <v>0</v>
      </c>
      <c r="AB845" s="265">
        <f>Z845/AD845</f>
        <v>0</v>
      </c>
      <c r="AC845" s="255">
        <v>0</v>
      </c>
      <c r="AD845" s="255">
        <v>5548929</v>
      </c>
      <c r="AE845" s="240" t="s">
        <v>1270</v>
      </c>
      <c r="AF845" s="527" t="s">
        <v>1270</v>
      </c>
      <c r="AG845" s="240" t="s">
        <v>7066</v>
      </c>
      <c r="AH845" s="525" t="s">
        <v>12671</v>
      </c>
    </row>
    <row r="846" spans="1:34" ht="15" customHeight="1" x14ac:dyDescent="0.2">
      <c r="A846" s="153">
        <v>115</v>
      </c>
      <c r="B846" s="153">
        <v>115</v>
      </c>
      <c r="C846" s="24" t="s">
        <v>1505</v>
      </c>
      <c r="D846" s="175">
        <v>10201</v>
      </c>
      <c r="E846" s="24" t="s">
        <v>1506</v>
      </c>
      <c r="F846" s="25">
        <v>2015</v>
      </c>
      <c r="G846" s="156">
        <v>42032.727083333331</v>
      </c>
      <c r="H846" s="157">
        <v>42032.727083333331</v>
      </c>
      <c r="I846" s="620" t="s">
        <v>36</v>
      </c>
      <c r="J846" s="620" t="s">
        <v>36</v>
      </c>
      <c r="K846" s="620"/>
      <c r="L846" s="159">
        <f>N846-G846</f>
        <v>5.0000000002910383E-2</v>
      </c>
      <c r="M846" s="160">
        <v>72</v>
      </c>
      <c r="N846" s="156">
        <v>42032.777083333334</v>
      </c>
      <c r="O846" s="157">
        <v>42032.777083333334</v>
      </c>
      <c r="P846" s="161" t="s">
        <v>37</v>
      </c>
      <c r="Q846" s="35" t="s">
        <v>1285</v>
      </c>
      <c r="R846" s="35" t="s">
        <v>106</v>
      </c>
      <c r="S846" s="35" t="s">
        <v>106</v>
      </c>
      <c r="T846" s="35" t="s">
        <v>3368</v>
      </c>
      <c r="U846" s="414" t="s">
        <v>40</v>
      </c>
      <c r="V846" s="167" t="s">
        <v>190</v>
      </c>
      <c r="W846" s="35" t="s">
        <v>3369</v>
      </c>
      <c r="X846" s="55">
        <v>0</v>
      </c>
      <c r="Y846" s="55">
        <v>0</v>
      </c>
      <c r="Z846" s="168"/>
      <c r="AA846" s="168"/>
      <c r="AB846" s="168"/>
      <c r="AC846" s="168"/>
    </row>
    <row r="847" spans="1:34" ht="15" customHeight="1" x14ac:dyDescent="0.2">
      <c r="A847" s="257">
        <v>115</v>
      </c>
      <c r="B847" s="257">
        <v>115</v>
      </c>
      <c r="C847" s="258" t="s">
        <v>1505</v>
      </c>
      <c r="D847" s="257">
        <v>10201</v>
      </c>
      <c r="E847" s="258" t="s">
        <v>1506</v>
      </c>
      <c r="F847" s="25">
        <v>2017</v>
      </c>
      <c r="G847" s="232">
        <v>42824.274305555555</v>
      </c>
      <c r="H847" s="233">
        <v>42824.274305555555</v>
      </c>
      <c r="I847" s="412" t="s">
        <v>36</v>
      </c>
      <c r="J847" s="412" t="s">
        <v>36</v>
      </c>
      <c r="K847" s="412"/>
      <c r="L847" s="235">
        <f>N847-G847</f>
        <v>4.166666665696539E-3</v>
      </c>
      <c r="M847" s="236">
        <v>6</v>
      </c>
      <c r="N847" s="232">
        <v>42824.27847222222</v>
      </c>
      <c r="O847" s="233">
        <v>42824.27847222222</v>
      </c>
      <c r="P847" s="237" t="s">
        <v>37</v>
      </c>
      <c r="Q847" s="35" t="s">
        <v>145</v>
      </c>
      <c r="R847" s="35" t="s">
        <v>146</v>
      </c>
      <c r="S847" s="35" t="s">
        <v>579</v>
      </c>
      <c r="T847" s="52" t="s">
        <v>8218</v>
      </c>
      <c r="U847" s="88">
        <v>112722549</v>
      </c>
      <c r="V847" s="49" t="s">
        <v>190</v>
      </c>
      <c r="W847" s="44" t="s">
        <v>8219</v>
      </c>
      <c r="X847" s="241">
        <v>0</v>
      </c>
      <c r="Y847" s="241">
        <v>0</v>
      </c>
      <c r="Z847" s="241">
        <v>0</v>
      </c>
      <c r="AA847" s="168"/>
      <c r="AB847" s="168"/>
      <c r="AC847" s="168"/>
      <c r="AD847" s="304">
        <v>5517212</v>
      </c>
      <c r="AE847" s="305" t="s">
        <v>7102</v>
      </c>
      <c r="AF847" s="305" t="s">
        <v>8220</v>
      </c>
      <c r="AG847" s="35" t="s">
        <v>7040</v>
      </c>
      <c r="AH847" s="52" t="s">
        <v>7041</v>
      </c>
    </row>
    <row r="848" spans="1:34" ht="15" customHeight="1" x14ac:dyDescent="0.2">
      <c r="A848" s="58">
        <v>115</v>
      </c>
      <c r="B848" s="58">
        <v>115</v>
      </c>
      <c r="C848" s="76" t="s">
        <v>104</v>
      </c>
      <c r="D848" s="23">
        <v>10202</v>
      </c>
      <c r="E848" s="60" t="s">
        <v>105</v>
      </c>
      <c r="F848" s="25">
        <v>2014</v>
      </c>
      <c r="G848" s="61">
        <v>41800.381249999999</v>
      </c>
      <c r="H848" s="62">
        <v>41800.381249999999</v>
      </c>
      <c r="I848" s="625" t="s">
        <v>36</v>
      </c>
      <c r="J848" s="625" t="s">
        <v>36</v>
      </c>
      <c r="K848" s="625"/>
      <c r="L848" s="64">
        <f>N848-G848</f>
        <v>0.21250000000145519</v>
      </c>
      <c r="M848" s="65">
        <v>306</v>
      </c>
      <c r="N848" s="61">
        <v>41800.59375</v>
      </c>
      <c r="O848" s="62">
        <v>41800.59375</v>
      </c>
      <c r="P848" s="66" t="s">
        <v>37</v>
      </c>
      <c r="Q848" s="69" t="s">
        <v>155</v>
      </c>
      <c r="R848" s="69" t="s">
        <v>155</v>
      </c>
      <c r="S848" s="87" t="s">
        <v>80</v>
      </c>
      <c r="T848" s="69" t="s">
        <v>2353</v>
      </c>
      <c r="U848" s="414" t="s">
        <v>40</v>
      </c>
      <c r="V848" s="78" t="s">
        <v>190</v>
      </c>
      <c r="W848" s="69" t="s">
        <v>2354</v>
      </c>
      <c r="X848" s="32">
        <v>0</v>
      </c>
      <c r="Y848" s="32">
        <v>0</v>
      </c>
      <c r="Z848" s="83"/>
      <c r="AA848" s="84"/>
      <c r="AB848" s="85"/>
      <c r="AC848" s="83"/>
    </row>
    <row r="849" spans="1:34" ht="15" customHeight="1" x14ac:dyDescent="0.2">
      <c r="A849" s="175">
        <v>115</v>
      </c>
      <c r="B849" s="175">
        <v>115</v>
      </c>
      <c r="C849" s="24" t="s">
        <v>104</v>
      </c>
      <c r="D849" s="175">
        <v>10202</v>
      </c>
      <c r="E849" s="24" t="s">
        <v>105</v>
      </c>
      <c r="F849" s="25">
        <v>2015</v>
      </c>
      <c r="G849" s="156">
        <v>42124.499305555553</v>
      </c>
      <c r="H849" s="157">
        <v>42124.499305555553</v>
      </c>
      <c r="I849" s="620" t="s">
        <v>36</v>
      </c>
      <c r="J849" s="620" t="s">
        <v>36</v>
      </c>
      <c r="K849" s="620"/>
      <c r="L849" s="159">
        <f>N849-G849</f>
        <v>11.23611111111677</v>
      </c>
      <c r="M849" s="160">
        <v>16180</v>
      </c>
      <c r="N849" s="156">
        <v>42135.73541666667</v>
      </c>
      <c r="O849" s="157">
        <v>42135.73541666667</v>
      </c>
      <c r="P849" s="171" t="s">
        <v>242</v>
      </c>
      <c r="Q849" s="35" t="s">
        <v>43</v>
      </c>
      <c r="R849" s="35" t="s">
        <v>1663</v>
      </c>
      <c r="S849" s="35" t="s">
        <v>40</v>
      </c>
      <c r="T849" s="35" t="s">
        <v>3865</v>
      </c>
      <c r="U849" s="414" t="s">
        <v>40</v>
      </c>
      <c r="V849" s="167" t="s">
        <v>190</v>
      </c>
      <c r="W849" s="35" t="s">
        <v>3866</v>
      </c>
      <c r="X849" s="55">
        <v>0</v>
      </c>
      <c r="Y849" s="55">
        <v>0</v>
      </c>
      <c r="Z849" s="168"/>
      <c r="AA849" s="168"/>
      <c r="AB849" s="168"/>
      <c r="AC849" s="168"/>
    </row>
    <row r="850" spans="1:34" ht="15" customHeight="1" x14ac:dyDescent="0.2">
      <c r="A850" s="257">
        <v>115</v>
      </c>
      <c r="B850" s="257">
        <v>115</v>
      </c>
      <c r="C850" s="258" t="s">
        <v>104</v>
      </c>
      <c r="D850" s="257">
        <v>10202</v>
      </c>
      <c r="E850" s="258" t="s">
        <v>105</v>
      </c>
      <c r="F850" s="25">
        <v>2017</v>
      </c>
      <c r="G850" s="232">
        <v>43087.842361111114</v>
      </c>
      <c r="H850" s="233">
        <v>43087.842361111114</v>
      </c>
      <c r="I850" s="412" t="s">
        <v>36</v>
      </c>
      <c r="J850" s="412" t="s">
        <v>36</v>
      </c>
      <c r="K850" s="412"/>
      <c r="L850" s="235">
        <f>N850-G850</f>
        <v>0.62361111110658385</v>
      </c>
      <c r="M850" s="236">
        <v>898</v>
      </c>
      <c r="N850" s="232">
        <v>43088.46597222222</v>
      </c>
      <c r="O850" s="233">
        <v>43088.46597222222</v>
      </c>
      <c r="P850" s="237" t="s">
        <v>37</v>
      </c>
      <c r="Q850" s="167" t="s">
        <v>52</v>
      </c>
      <c r="R850" s="168" t="s">
        <v>5649</v>
      </c>
      <c r="S850" s="35" t="s">
        <v>564</v>
      </c>
      <c r="T850" s="167" t="s">
        <v>10161</v>
      </c>
      <c r="U850" s="332" t="s">
        <v>40</v>
      </c>
      <c r="V850" s="240" t="s">
        <v>190</v>
      </c>
      <c r="W850" s="167" t="s">
        <v>10162</v>
      </c>
      <c r="X850" s="255">
        <v>0</v>
      </c>
      <c r="Y850" s="241">
        <v>0</v>
      </c>
      <c r="Z850" s="241">
        <v>0</v>
      </c>
      <c r="AA850" s="266"/>
      <c r="AB850" s="266"/>
      <c r="AC850" s="266"/>
      <c r="AD850" s="304">
        <v>5517212</v>
      </c>
      <c r="AE850" s="333" t="s">
        <v>1270</v>
      </c>
      <c r="AF850" s="333" t="s">
        <v>1270</v>
      </c>
      <c r="AG850" s="167" t="s">
        <v>7066</v>
      </c>
      <c r="AH850" s="29" t="s">
        <v>7067</v>
      </c>
    </row>
    <row r="851" spans="1:34" ht="15" customHeight="1" x14ac:dyDescent="0.2">
      <c r="A851" s="257">
        <v>115</v>
      </c>
      <c r="B851" s="257">
        <v>115</v>
      </c>
      <c r="C851" s="258" t="s">
        <v>104</v>
      </c>
      <c r="D851" s="257">
        <v>10202</v>
      </c>
      <c r="E851" s="258" t="s">
        <v>105</v>
      </c>
      <c r="F851" s="25">
        <v>2018</v>
      </c>
      <c r="G851" s="284">
        <v>43342.438194444447</v>
      </c>
      <c r="H851" s="234">
        <v>43342.438194444447</v>
      </c>
      <c r="I851" s="412" t="s">
        <v>36</v>
      </c>
      <c r="J851" s="412" t="s">
        <v>36</v>
      </c>
      <c r="K851" s="412" t="s">
        <v>36</v>
      </c>
      <c r="L851" s="235">
        <f>N851-G851</f>
        <v>9.0972222220443655E-2</v>
      </c>
      <c r="M851" s="236">
        <v>131</v>
      </c>
      <c r="N851" s="284">
        <v>43342.529166666667</v>
      </c>
      <c r="O851" s="234">
        <v>43342.529166666667</v>
      </c>
      <c r="P851" s="237" t="s">
        <v>37</v>
      </c>
      <c r="Q851" s="162" t="s">
        <v>1285</v>
      </c>
      <c r="R851" s="167" t="s">
        <v>10236</v>
      </c>
      <c r="S851" s="163" t="s">
        <v>564</v>
      </c>
      <c r="T851" s="167" t="s">
        <v>11818</v>
      </c>
      <c r="U851" s="293">
        <v>114115181</v>
      </c>
      <c r="V851" s="240" t="s">
        <v>190</v>
      </c>
      <c r="W851" s="167" t="s">
        <v>11819</v>
      </c>
      <c r="X851" s="255">
        <v>0</v>
      </c>
      <c r="Y851" s="241">
        <v>0</v>
      </c>
      <c r="Z851" s="241">
        <v>0</v>
      </c>
      <c r="AA851" s="266"/>
      <c r="AB851" s="266"/>
      <c r="AC851" s="266"/>
      <c r="AD851" s="241">
        <v>5517212</v>
      </c>
      <c r="AE851" s="461" t="s">
        <v>1270</v>
      </c>
      <c r="AF851" s="462" t="s">
        <v>1270</v>
      </c>
      <c r="AG851" s="277" t="s">
        <v>7066</v>
      </c>
      <c r="AH851" s="277" t="s">
        <v>7067</v>
      </c>
    </row>
    <row r="852" spans="1:34" ht="15" customHeight="1" x14ac:dyDescent="0.2">
      <c r="A852" s="175">
        <v>115</v>
      </c>
      <c r="B852" s="175">
        <v>115</v>
      </c>
      <c r="C852" s="24" t="s">
        <v>989</v>
      </c>
      <c r="D852" s="175">
        <v>10203</v>
      </c>
      <c r="E852" s="24" t="s">
        <v>990</v>
      </c>
      <c r="F852" s="25">
        <v>2015</v>
      </c>
      <c r="G852" s="156">
        <v>42124.499305555553</v>
      </c>
      <c r="H852" s="157">
        <v>42124.499305555553</v>
      </c>
      <c r="I852" s="620" t="s">
        <v>36</v>
      </c>
      <c r="J852" s="620" t="s">
        <v>36</v>
      </c>
      <c r="K852" s="620"/>
      <c r="L852" s="159">
        <f>N852-G852</f>
        <v>11.23611111111677</v>
      </c>
      <c r="M852" s="160">
        <v>16180</v>
      </c>
      <c r="N852" s="156">
        <v>42135.73541666667</v>
      </c>
      <c r="O852" s="157">
        <v>42135.73541666667</v>
      </c>
      <c r="P852" s="171" t="s">
        <v>242</v>
      </c>
      <c r="Q852" s="35" t="s">
        <v>43</v>
      </c>
      <c r="R852" s="35" t="s">
        <v>1663</v>
      </c>
      <c r="S852" s="35" t="s">
        <v>40</v>
      </c>
      <c r="T852" s="35" t="s">
        <v>3865</v>
      </c>
      <c r="U852" s="414" t="s">
        <v>40</v>
      </c>
      <c r="V852" s="167" t="s">
        <v>190</v>
      </c>
      <c r="W852" s="35" t="s">
        <v>3866</v>
      </c>
      <c r="X852" s="55">
        <v>0</v>
      </c>
      <c r="Y852" s="55">
        <v>0</v>
      </c>
      <c r="Z852" s="168"/>
      <c r="AA852" s="168"/>
      <c r="AB852" s="168"/>
      <c r="AC852" s="168"/>
    </row>
    <row r="853" spans="1:34" ht="15" customHeight="1" x14ac:dyDescent="0.2">
      <c r="A853" s="257">
        <v>115</v>
      </c>
      <c r="B853" s="257">
        <v>115</v>
      </c>
      <c r="C853" s="258" t="s">
        <v>989</v>
      </c>
      <c r="D853" s="257">
        <v>10203</v>
      </c>
      <c r="E853" s="258" t="s">
        <v>990</v>
      </c>
      <c r="F853" s="25">
        <v>2017</v>
      </c>
      <c r="G853" s="232">
        <v>43087.843055555553</v>
      </c>
      <c r="H853" s="233">
        <v>43087.843055555553</v>
      </c>
      <c r="I853" s="412" t="s">
        <v>36</v>
      </c>
      <c r="J853" s="412" t="s">
        <v>36</v>
      </c>
      <c r="K853" s="412"/>
      <c r="L853" s="235">
        <f>N853-G853</f>
        <v>0.62361111111385981</v>
      </c>
      <c r="M853" s="236">
        <v>898</v>
      </c>
      <c r="N853" s="232">
        <v>43088.466666666667</v>
      </c>
      <c r="O853" s="233">
        <v>43088.466666666667</v>
      </c>
      <c r="P853" s="237" t="s">
        <v>37</v>
      </c>
      <c r="Q853" s="167" t="s">
        <v>52</v>
      </c>
      <c r="R853" s="168" t="s">
        <v>5649</v>
      </c>
      <c r="S853" s="35" t="s">
        <v>564</v>
      </c>
      <c r="T853" s="167" t="s">
        <v>10163</v>
      </c>
      <c r="U853" s="332" t="s">
        <v>40</v>
      </c>
      <c r="V853" s="240" t="s">
        <v>190</v>
      </c>
      <c r="W853" s="167" t="s">
        <v>10164</v>
      </c>
      <c r="X853" s="255">
        <v>0</v>
      </c>
      <c r="Y853" s="241">
        <v>0</v>
      </c>
      <c r="Z853" s="241">
        <v>0</v>
      </c>
      <c r="AA853" s="266"/>
      <c r="AB853" s="266"/>
      <c r="AC853" s="266"/>
      <c r="AD853" s="304">
        <v>5517212</v>
      </c>
      <c r="AE853" s="333" t="s">
        <v>1270</v>
      </c>
      <c r="AF853" s="333" t="s">
        <v>1270</v>
      </c>
      <c r="AG853" s="167" t="s">
        <v>7066</v>
      </c>
      <c r="AH853" s="29" t="s">
        <v>7067</v>
      </c>
    </row>
    <row r="854" spans="1:34" ht="15" customHeight="1" x14ac:dyDescent="0.2">
      <c r="A854" s="58">
        <v>115</v>
      </c>
      <c r="B854" s="58">
        <v>115</v>
      </c>
      <c r="C854" s="76" t="s">
        <v>1261</v>
      </c>
      <c r="D854" s="23">
        <v>10205</v>
      </c>
      <c r="E854" s="60" t="s">
        <v>1262</v>
      </c>
      <c r="F854" s="25">
        <v>2014</v>
      </c>
      <c r="G854" s="61">
        <v>41830.438194444447</v>
      </c>
      <c r="H854" s="62">
        <v>41830.438194444447</v>
      </c>
      <c r="I854" s="625" t="s">
        <v>36</v>
      </c>
      <c r="J854" s="625" t="s">
        <v>36</v>
      </c>
      <c r="K854" s="625"/>
      <c r="L854" s="64">
        <f>N854-G854</f>
        <v>0.23055555555038154</v>
      </c>
      <c r="M854" s="65">
        <v>332</v>
      </c>
      <c r="N854" s="61">
        <v>41830.668749999997</v>
      </c>
      <c r="O854" s="62">
        <v>41830.668749999997</v>
      </c>
      <c r="P854" s="66" t="s">
        <v>37</v>
      </c>
      <c r="Q854" s="69" t="s">
        <v>155</v>
      </c>
      <c r="R854" s="69" t="s">
        <v>155</v>
      </c>
      <c r="S854" s="87" t="s">
        <v>106</v>
      </c>
      <c r="T854" s="69" t="s">
        <v>2468</v>
      </c>
      <c r="U854" s="414" t="s">
        <v>40</v>
      </c>
      <c r="V854" s="87" t="s">
        <v>190</v>
      </c>
      <c r="W854" s="69" t="s">
        <v>2469</v>
      </c>
      <c r="X854" s="32">
        <v>0</v>
      </c>
      <c r="Y854" s="32">
        <v>0</v>
      </c>
      <c r="Z854" s="83"/>
      <c r="AA854" s="84"/>
      <c r="AB854" s="85"/>
      <c r="AC854" s="83"/>
    </row>
    <row r="855" spans="1:34" ht="15" customHeight="1" x14ac:dyDescent="0.2">
      <c r="A855" s="175">
        <v>115</v>
      </c>
      <c r="B855" s="175">
        <v>115</v>
      </c>
      <c r="C855" s="24" t="s">
        <v>1261</v>
      </c>
      <c r="D855" s="175">
        <v>10205</v>
      </c>
      <c r="E855" s="43" t="s">
        <v>1262</v>
      </c>
      <c r="F855" s="25">
        <v>2015</v>
      </c>
      <c r="G855" s="156">
        <v>42354.515972222223</v>
      </c>
      <c r="H855" s="157">
        <v>42354.515972222223</v>
      </c>
      <c r="I855" s="620" t="s">
        <v>36</v>
      </c>
      <c r="J855" s="620" t="s">
        <v>36</v>
      </c>
      <c r="K855" s="620"/>
      <c r="L855" s="159">
        <f>N855-G855</f>
        <v>6.944444467080757E-4</v>
      </c>
      <c r="M855" s="160">
        <v>1</v>
      </c>
      <c r="N855" s="156">
        <v>42354.51666666667</v>
      </c>
      <c r="O855" s="157">
        <v>42354.51666666667</v>
      </c>
      <c r="P855" s="161" t="s">
        <v>37</v>
      </c>
      <c r="Q855" s="162" t="s">
        <v>48</v>
      </c>
      <c r="R855" s="162" t="s">
        <v>49</v>
      </c>
      <c r="S855" s="35" t="s">
        <v>40</v>
      </c>
      <c r="T855" s="35" t="s">
        <v>5362</v>
      </c>
      <c r="U855" s="414" t="s">
        <v>40</v>
      </c>
      <c r="V855" s="167" t="s">
        <v>190</v>
      </c>
      <c r="W855" s="35" t="s">
        <v>5280</v>
      </c>
      <c r="X855" s="55">
        <v>0</v>
      </c>
      <c r="Y855" s="168"/>
      <c r="Z855" s="168"/>
      <c r="AA855" s="168"/>
      <c r="AB855" s="168"/>
      <c r="AC855" s="168"/>
    </row>
    <row r="856" spans="1:34" ht="15" customHeight="1" x14ac:dyDescent="0.2">
      <c r="A856" s="257">
        <v>115</v>
      </c>
      <c r="B856" s="257">
        <v>115</v>
      </c>
      <c r="C856" s="258" t="s">
        <v>1261</v>
      </c>
      <c r="D856" s="257">
        <v>10205</v>
      </c>
      <c r="E856" s="258" t="s">
        <v>1262</v>
      </c>
      <c r="F856" s="25">
        <v>2017</v>
      </c>
      <c r="G856" s="232">
        <v>43029.897916666669</v>
      </c>
      <c r="H856" s="233">
        <v>43029.897916666669</v>
      </c>
      <c r="I856" s="412" t="s">
        <v>36</v>
      </c>
      <c r="J856" s="412" t="s">
        <v>36</v>
      </c>
      <c r="K856" s="412"/>
      <c r="L856" s="235">
        <f>N856-G856</f>
        <v>2.6624999999985448</v>
      </c>
      <c r="M856" s="236">
        <v>3834</v>
      </c>
      <c r="N856" s="232">
        <v>43032.560416666667</v>
      </c>
      <c r="O856" s="233">
        <v>43032.560416666667</v>
      </c>
      <c r="P856" s="237" t="s">
        <v>37</v>
      </c>
      <c r="Q856" s="35" t="s">
        <v>52</v>
      </c>
      <c r="R856" s="35" t="s">
        <v>106</v>
      </c>
      <c r="S856" s="35" t="s">
        <v>106</v>
      </c>
      <c r="T856" s="167" t="s">
        <v>9839</v>
      </c>
      <c r="U856" s="332" t="s">
        <v>40</v>
      </c>
      <c r="V856" s="240" t="s">
        <v>190</v>
      </c>
      <c r="W856" s="167" t="s">
        <v>9840</v>
      </c>
      <c r="X856" s="241">
        <v>0</v>
      </c>
      <c r="Y856" s="241">
        <v>0</v>
      </c>
      <c r="Z856" s="241">
        <v>0</v>
      </c>
      <c r="AA856" s="266"/>
      <c r="AB856" s="266"/>
      <c r="AC856" s="266"/>
      <c r="AD856" s="304">
        <v>5517212</v>
      </c>
      <c r="AE856" s="333" t="s">
        <v>1270</v>
      </c>
      <c r="AF856" s="333" t="s">
        <v>1270</v>
      </c>
      <c r="AG856" s="167" t="s">
        <v>7066</v>
      </c>
      <c r="AH856" s="29" t="s">
        <v>7067</v>
      </c>
    </row>
    <row r="857" spans="1:34" ht="15" customHeight="1" x14ac:dyDescent="0.2">
      <c r="A857" s="257">
        <v>115</v>
      </c>
      <c r="B857" s="257">
        <v>115</v>
      </c>
      <c r="C857" s="258" t="s">
        <v>1261</v>
      </c>
      <c r="D857" s="257">
        <v>10205</v>
      </c>
      <c r="E857" s="258" t="s">
        <v>1262</v>
      </c>
      <c r="F857" s="25">
        <v>2018</v>
      </c>
      <c r="G857" s="232">
        <v>43172.652083333334</v>
      </c>
      <c r="H857" s="233">
        <v>43172.652083333334</v>
      </c>
      <c r="I857" s="412" t="s">
        <v>36</v>
      </c>
      <c r="J857" s="412" t="s">
        <v>36</v>
      </c>
      <c r="K857" s="412" t="s">
        <v>36</v>
      </c>
      <c r="L857" s="235">
        <f>N857-G857</f>
        <v>6.944444467080757E-4</v>
      </c>
      <c r="M857" s="236">
        <v>1</v>
      </c>
      <c r="N857" s="232">
        <v>43172.652777777781</v>
      </c>
      <c r="O857" s="233">
        <v>43172.652777777781</v>
      </c>
      <c r="P857" s="237" t="s">
        <v>37</v>
      </c>
      <c r="Q857" s="359" t="s">
        <v>48</v>
      </c>
      <c r="R857" s="35" t="s">
        <v>10200</v>
      </c>
      <c r="S857" s="277" t="s">
        <v>40</v>
      </c>
      <c r="T857" s="167" t="s">
        <v>10684</v>
      </c>
      <c r="U857" s="282" t="s">
        <v>40</v>
      </c>
      <c r="V857" s="240" t="s">
        <v>190</v>
      </c>
      <c r="W857" s="167" t="s">
        <v>10685</v>
      </c>
      <c r="X857" s="255">
        <v>0</v>
      </c>
      <c r="Y857" s="241">
        <v>0</v>
      </c>
      <c r="Z857" s="241">
        <v>0</v>
      </c>
      <c r="AA857" s="266"/>
      <c r="AB857" s="266"/>
      <c r="AC857" s="266"/>
      <c r="AD857" s="241">
        <v>5517212</v>
      </c>
      <c r="AE857" s="461" t="s">
        <v>7049</v>
      </c>
      <c r="AF857" s="462" t="s">
        <v>10686</v>
      </c>
      <c r="AG857" s="277" t="s">
        <v>7040</v>
      </c>
      <c r="AH857" s="277" t="s">
        <v>7041</v>
      </c>
    </row>
    <row r="858" spans="1:34" ht="15" customHeight="1" x14ac:dyDescent="0.2">
      <c r="A858" s="257">
        <v>115</v>
      </c>
      <c r="B858" s="257">
        <v>115</v>
      </c>
      <c r="C858" s="258" t="s">
        <v>1401</v>
      </c>
      <c r="D858" s="257">
        <v>10206</v>
      </c>
      <c r="E858" s="258" t="s">
        <v>1402</v>
      </c>
      <c r="F858" s="25">
        <v>2016</v>
      </c>
      <c r="G858" s="284">
        <v>42603.831944444442</v>
      </c>
      <c r="H858" s="234">
        <v>42603.831944444442</v>
      </c>
      <c r="I858" s="412" t="s">
        <v>36</v>
      </c>
      <c r="J858" s="412" t="s">
        <v>36</v>
      </c>
      <c r="K858" s="412"/>
      <c r="L858" s="235">
        <f>N858-G858</f>
        <v>0.10069444444525288</v>
      </c>
      <c r="M858" s="236">
        <v>145</v>
      </c>
      <c r="N858" s="284">
        <v>42603.932638888888</v>
      </c>
      <c r="O858" s="234">
        <v>42603.932638888888</v>
      </c>
      <c r="P858" s="237" t="s">
        <v>37</v>
      </c>
      <c r="Q858" s="238" t="s">
        <v>38</v>
      </c>
      <c r="R858" s="238" t="s">
        <v>413</v>
      </c>
      <c r="S858" s="35" t="s">
        <v>101</v>
      </c>
      <c r="T858" s="35" t="s">
        <v>6487</v>
      </c>
      <c r="U858" s="88">
        <v>12419</v>
      </c>
      <c r="V858" s="240" t="s">
        <v>1390</v>
      </c>
      <c r="W858" s="35" t="s">
        <v>6488</v>
      </c>
      <c r="X858" s="177">
        <v>10983</v>
      </c>
      <c r="Y858" s="177">
        <v>10983</v>
      </c>
      <c r="Z858" s="177">
        <v>1199524</v>
      </c>
      <c r="AA858" s="289">
        <v>2.0164766133327606E-3</v>
      </c>
      <c r="AB858" s="290">
        <v>0.2202323675800206</v>
      </c>
      <c r="AC858" s="291">
        <v>109.21642538468542</v>
      </c>
    </row>
    <row r="859" spans="1:34" ht="15" customHeight="1" x14ac:dyDescent="0.2">
      <c r="A859" s="523">
        <v>115</v>
      </c>
      <c r="B859" s="523">
        <v>115</v>
      </c>
      <c r="C859" s="524" t="s">
        <v>1401</v>
      </c>
      <c r="D859" s="523">
        <v>10206</v>
      </c>
      <c r="E859" s="524" t="s">
        <v>1402</v>
      </c>
      <c r="F859" s="25">
        <v>2019</v>
      </c>
      <c r="G859" s="573">
        <v>43589.741666666669</v>
      </c>
      <c r="H859" s="574">
        <v>43589.741666666669</v>
      </c>
      <c r="I859" s="572" t="s">
        <v>36</v>
      </c>
      <c r="J859" s="572" t="s">
        <v>36</v>
      </c>
      <c r="K859" s="572" t="s">
        <v>36</v>
      </c>
      <c r="L859" s="235">
        <f>N859-G859</f>
        <v>6.9444443943211809E-4</v>
      </c>
      <c r="M859" s="236">
        <v>1</v>
      </c>
      <c r="N859" s="573">
        <v>43589.742361111108</v>
      </c>
      <c r="O859" s="574">
        <v>43589.742361111108</v>
      </c>
      <c r="P859" s="237" t="s">
        <v>37</v>
      </c>
      <c r="Q859" s="162" t="s">
        <v>48</v>
      </c>
      <c r="R859" s="167" t="s">
        <v>10200</v>
      </c>
      <c r="S859" s="238" t="s">
        <v>40</v>
      </c>
      <c r="T859" s="167" t="s">
        <v>13953</v>
      </c>
      <c r="U859" s="459" t="s">
        <v>40</v>
      </c>
      <c r="V859" s="49" t="s">
        <v>190</v>
      </c>
      <c r="W859" s="167" t="s">
        <v>13954</v>
      </c>
      <c r="X859" s="536">
        <v>0</v>
      </c>
      <c r="Y859" s="255">
        <v>0</v>
      </c>
      <c r="Z859" s="255">
        <v>0</v>
      </c>
      <c r="AA859" s="264">
        <f>Y859/AD859</f>
        <v>0</v>
      </c>
      <c r="AB859" s="265">
        <f>Z859/AD859</f>
        <v>0</v>
      </c>
      <c r="AC859" s="255">
        <v>0</v>
      </c>
      <c r="AD859" s="255">
        <v>5548929</v>
      </c>
      <c r="AE859" s="240" t="s">
        <v>7102</v>
      </c>
      <c r="AF859" s="527" t="s">
        <v>13955</v>
      </c>
      <c r="AG859" s="240" t="s">
        <v>7040</v>
      </c>
      <c r="AH859" s="525" t="s">
        <v>7041</v>
      </c>
    </row>
    <row r="860" spans="1:34" ht="15" customHeight="1" x14ac:dyDescent="0.2">
      <c r="A860" s="257">
        <v>115</v>
      </c>
      <c r="B860" s="257">
        <v>115</v>
      </c>
      <c r="C860" s="258" t="s">
        <v>6489</v>
      </c>
      <c r="D860" s="257">
        <v>10207</v>
      </c>
      <c r="E860" s="258" t="s">
        <v>6490</v>
      </c>
      <c r="F860" s="25">
        <v>2016</v>
      </c>
      <c r="G860" s="284">
        <v>42603.831944444442</v>
      </c>
      <c r="H860" s="234">
        <v>42603.831944444442</v>
      </c>
      <c r="I860" s="412" t="s">
        <v>36</v>
      </c>
      <c r="J860" s="412" t="s">
        <v>36</v>
      </c>
      <c r="K860" s="412"/>
      <c r="L860" s="235">
        <f>N860-G860</f>
        <v>0.10138888889196096</v>
      </c>
      <c r="M860" s="236">
        <v>146</v>
      </c>
      <c r="N860" s="284">
        <v>42603.933333333334</v>
      </c>
      <c r="O860" s="234">
        <v>42603.933333333334</v>
      </c>
      <c r="P860" s="237" t="s">
        <v>37</v>
      </c>
      <c r="Q860" s="238" t="s">
        <v>38</v>
      </c>
      <c r="R860" s="238" t="s">
        <v>413</v>
      </c>
      <c r="S860" s="35" t="s">
        <v>101</v>
      </c>
      <c r="T860" s="35" t="s">
        <v>6487</v>
      </c>
      <c r="U860" s="88">
        <v>12419</v>
      </c>
      <c r="V860" s="240" t="s">
        <v>1390</v>
      </c>
      <c r="W860" s="35" t="s">
        <v>6491</v>
      </c>
      <c r="X860" s="177">
        <v>0</v>
      </c>
      <c r="Y860" s="55">
        <v>0</v>
      </c>
      <c r="Z860" s="55">
        <v>0</v>
      </c>
      <c r="AA860" s="35"/>
      <c r="AB860" s="35"/>
      <c r="AC860" s="241"/>
    </row>
    <row r="861" spans="1:34" ht="15" customHeight="1" x14ac:dyDescent="0.2">
      <c r="A861" s="521">
        <v>115</v>
      </c>
      <c r="B861" s="521">
        <v>115</v>
      </c>
      <c r="C861" s="522" t="s">
        <v>6489</v>
      </c>
      <c r="D861" s="521">
        <v>10207</v>
      </c>
      <c r="E861" s="522" t="s">
        <v>6490</v>
      </c>
      <c r="F861" s="25">
        <v>2019</v>
      </c>
      <c r="G861" s="570">
        <v>43525.584722222222</v>
      </c>
      <c r="H861" s="571">
        <v>43525.584722222222</v>
      </c>
      <c r="I861" s="572" t="s">
        <v>36</v>
      </c>
      <c r="J861" s="572" t="s">
        <v>36</v>
      </c>
      <c r="K861" s="572" t="s">
        <v>36</v>
      </c>
      <c r="L861" s="235">
        <f>N861-G861</f>
        <v>0.22430555555911269</v>
      </c>
      <c r="M861" s="236">
        <v>323</v>
      </c>
      <c r="N861" s="570">
        <v>43525.809027777781</v>
      </c>
      <c r="O861" s="571">
        <v>43525.809027777781</v>
      </c>
      <c r="P861" s="237" t="s">
        <v>37</v>
      </c>
      <c r="Q861" s="162" t="s">
        <v>213</v>
      </c>
      <c r="R861" s="167" t="s">
        <v>13140</v>
      </c>
      <c r="S861" s="238" t="s">
        <v>80</v>
      </c>
      <c r="T861" s="167" t="s">
        <v>13472</v>
      </c>
      <c r="U861" s="77">
        <v>116624245</v>
      </c>
      <c r="V861" s="240" t="s">
        <v>190</v>
      </c>
      <c r="W861" s="167" t="s">
        <v>13473</v>
      </c>
      <c r="X861" s="164">
        <v>0</v>
      </c>
      <c r="Y861" s="241">
        <v>0</v>
      </c>
      <c r="Z861" s="241">
        <v>0</v>
      </c>
      <c r="AA861" s="264">
        <f>Y861/AD861</f>
        <v>0</v>
      </c>
      <c r="AB861" s="265">
        <f>Z861/AD861</f>
        <v>0</v>
      </c>
      <c r="AC861" s="255">
        <v>0</v>
      </c>
      <c r="AD861" s="255">
        <v>5548929</v>
      </c>
      <c r="AE861" s="240" t="s">
        <v>1270</v>
      </c>
      <c r="AF861" s="527" t="s">
        <v>1270</v>
      </c>
      <c r="AG861" s="555" t="s">
        <v>7066</v>
      </c>
      <c r="AH861" s="525" t="s">
        <v>12671</v>
      </c>
    </row>
    <row r="862" spans="1:34" ht="15" customHeight="1" x14ac:dyDescent="0.2">
      <c r="A862" s="257">
        <v>115</v>
      </c>
      <c r="B862" s="257">
        <v>115</v>
      </c>
      <c r="C862" s="258" t="s">
        <v>1173</v>
      </c>
      <c r="D862" s="257">
        <v>10208</v>
      </c>
      <c r="E862" s="258" t="s">
        <v>1174</v>
      </c>
      <c r="F862" s="25">
        <v>2017</v>
      </c>
      <c r="G862" s="232">
        <v>42745.874305555553</v>
      </c>
      <c r="H862" s="233">
        <v>42745.874305555553</v>
      </c>
      <c r="I862" s="417" t="s">
        <v>7042</v>
      </c>
      <c r="J862" s="412" t="s">
        <v>36</v>
      </c>
      <c r="K862" s="412"/>
      <c r="L862" s="235">
        <f>N862-G862</f>
        <v>0.10000000000582077</v>
      </c>
      <c r="M862" s="236">
        <v>144</v>
      </c>
      <c r="N862" s="232">
        <v>42745.974305555559</v>
      </c>
      <c r="O862" s="233">
        <v>42745.974305555559</v>
      </c>
      <c r="P862" s="237" t="s">
        <v>37</v>
      </c>
      <c r="Q862" s="238" t="s">
        <v>222</v>
      </c>
      <c r="R862" s="238" t="s">
        <v>223</v>
      </c>
      <c r="S862" s="35" t="s">
        <v>40</v>
      </c>
      <c r="T862" s="52" t="s">
        <v>7309</v>
      </c>
      <c r="U862" s="303" t="s">
        <v>40</v>
      </c>
      <c r="V862" s="49" t="s">
        <v>761</v>
      </c>
      <c r="W862" s="44" t="s">
        <v>7310</v>
      </c>
      <c r="X862" s="241">
        <v>27501</v>
      </c>
      <c r="Y862" s="241">
        <v>27501</v>
      </c>
      <c r="Z862" s="241">
        <v>3070544</v>
      </c>
      <c r="AA862" s="173">
        <v>4.9845827929033719E-3</v>
      </c>
      <c r="AB862" s="174">
        <v>0.55653906357051353</v>
      </c>
      <c r="AC862" s="241">
        <v>111.65208537871351</v>
      </c>
      <c r="AD862" s="304">
        <v>5517212</v>
      </c>
      <c r="AE862" s="35" t="s">
        <v>7049</v>
      </c>
      <c r="AF862" s="305" t="s">
        <v>7305</v>
      </c>
      <c r="AG862" s="35" t="s">
        <v>7040</v>
      </c>
      <c r="AH862" s="44" t="s">
        <v>7176</v>
      </c>
    </row>
    <row r="863" spans="1:34" ht="15" customHeight="1" x14ac:dyDescent="0.2">
      <c r="A863" s="521">
        <v>115</v>
      </c>
      <c r="B863" s="521">
        <v>115</v>
      </c>
      <c r="C863" s="522" t="s">
        <v>1173</v>
      </c>
      <c r="D863" s="521">
        <v>10208</v>
      </c>
      <c r="E863" s="522" t="s">
        <v>1174</v>
      </c>
      <c r="F863" s="25">
        <v>2019</v>
      </c>
      <c r="G863" s="232">
        <v>43485.327777777777</v>
      </c>
      <c r="H863" s="233">
        <v>43485.327777777777</v>
      </c>
      <c r="I863" s="412" t="s">
        <v>36</v>
      </c>
      <c r="J863" s="412" t="s">
        <v>36</v>
      </c>
      <c r="K863" s="412" t="s">
        <v>36</v>
      </c>
      <c r="L863" s="296"/>
      <c r="M863" s="495">
        <v>4320</v>
      </c>
      <c r="N863" s="296"/>
      <c r="O863" s="539"/>
      <c r="P863" s="294" t="s">
        <v>173</v>
      </c>
      <c r="Q863" s="359" t="s">
        <v>1285</v>
      </c>
      <c r="R863" s="35" t="s">
        <v>10447</v>
      </c>
      <c r="S863" s="238" t="s">
        <v>106</v>
      </c>
      <c r="T863" s="167" t="s">
        <v>12889</v>
      </c>
      <c r="U863" s="416" t="s">
        <v>40</v>
      </c>
      <c r="V863" s="240" t="s">
        <v>1390</v>
      </c>
      <c r="W863" s="167" t="s">
        <v>12890</v>
      </c>
      <c r="X863" s="164">
        <v>0</v>
      </c>
      <c r="Y863" s="241">
        <v>0</v>
      </c>
      <c r="Z863" s="241">
        <v>0</v>
      </c>
      <c r="AA863" s="264">
        <f>Y863/AD863</f>
        <v>0</v>
      </c>
      <c r="AB863" s="265">
        <f>Z863/AD863</f>
        <v>0</v>
      </c>
      <c r="AC863" s="255">
        <v>0</v>
      </c>
      <c r="AD863" s="241">
        <v>5548929</v>
      </c>
      <c r="AE863" s="239" t="s">
        <v>1270</v>
      </c>
      <c r="AF863" s="229" t="s">
        <v>1270</v>
      </c>
      <c r="AG863" s="239" t="s">
        <v>7066</v>
      </c>
      <c r="AH863" s="57" t="s">
        <v>12671</v>
      </c>
    </row>
    <row r="864" spans="1:34" ht="15" customHeight="1" x14ac:dyDescent="0.2">
      <c r="A864" s="521">
        <v>115</v>
      </c>
      <c r="B864" s="521">
        <v>115</v>
      </c>
      <c r="C864" s="522" t="s">
        <v>1173</v>
      </c>
      <c r="D864" s="521">
        <v>10208</v>
      </c>
      <c r="E864" s="522" t="s">
        <v>1174</v>
      </c>
      <c r="F864" s="25">
        <v>2019</v>
      </c>
      <c r="G864" s="573">
        <v>43562.293749999997</v>
      </c>
      <c r="H864" s="574">
        <v>43562.293749999997</v>
      </c>
      <c r="I864" s="572" t="s">
        <v>36</v>
      </c>
      <c r="J864" s="572" t="s">
        <v>36</v>
      </c>
      <c r="K864" s="572" t="s">
        <v>36</v>
      </c>
      <c r="L864" s="599"/>
      <c r="M864" s="600"/>
      <c r="N864" s="599"/>
      <c r="O864" s="599"/>
      <c r="P864" s="237" t="s">
        <v>37</v>
      </c>
      <c r="Q864" s="162" t="s">
        <v>1285</v>
      </c>
      <c r="R864" s="167" t="s">
        <v>10447</v>
      </c>
      <c r="S864" s="238" t="s">
        <v>106</v>
      </c>
      <c r="T864" s="167" t="s">
        <v>13778</v>
      </c>
      <c r="U864" s="459" t="s">
        <v>40</v>
      </c>
      <c r="V864" s="240" t="s">
        <v>1390</v>
      </c>
      <c r="W864" s="167" t="s">
        <v>13779</v>
      </c>
      <c r="X864" s="536">
        <v>0</v>
      </c>
      <c r="Y864" s="255">
        <v>0</v>
      </c>
      <c r="Z864" s="255">
        <v>0</v>
      </c>
      <c r="AA864" s="264">
        <f>Y864/AD864</f>
        <v>0</v>
      </c>
      <c r="AB864" s="265">
        <f>Z864/AD864</f>
        <v>0</v>
      </c>
      <c r="AC864" s="255">
        <v>0</v>
      </c>
      <c r="AD864" s="255">
        <v>5548929</v>
      </c>
      <c r="AE864" s="240" t="s">
        <v>1270</v>
      </c>
      <c r="AF864" s="527" t="s">
        <v>1270</v>
      </c>
      <c r="AG864" s="555" t="s">
        <v>7066</v>
      </c>
      <c r="AH864" s="525" t="s">
        <v>12671</v>
      </c>
    </row>
    <row r="865" spans="1:34" ht="15" customHeight="1" x14ac:dyDescent="0.2">
      <c r="A865" s="523">
        <v>115</v>
      </c>
      <c r="B865" s="523">
        <v>115</v>
      </c>
      <c r="C865" s="524" t="s">
        <v>1173</v>
      </c>
      <c r="D865" s="523">
        <v>10208</v>
      </c>
      <c r="E865" s="524" t="s">
        <v>1174</v>
      </c>
      <c r="F865" s="25">
        <v>2019</v>
      </c>
      <c r="G865" s="573">
        <v>43588.359722222223</v>
      </c>
      <c r="H865" s="574">
        <v>43588.359722222223</v>
      </c>
      <c r="I865" s="572" t="s">
        <v>36</v>
      </c>
      <c r="J865" s="572" t="s">
        <v>36</v>
      </c>
      <c r="K865" s="572" t="s">
        <v>36</v>
      </c>
      <c r="L865" s="235">
        <f>N865-G865</f>
        <v>3.8888888884685002E-2</v>
      </c>
      <c r="M865" s="236">
        <v>56</v>
      </c>
      <c r="N865" s="573">
        <v>43588.398611111108</v>
      </c>
      <c r="O865" s="574">
        <v>43588.398611111108</v>
      </c>
      <c r="P865" s="237" t="s">
        <v>37</v>
      </c>
      <c r="Q865" s="162" t="s">
        <v>1285</v>
      </c>
      <c r="R865" s="167" t="s">
        <v>12091</v>
      </c>
      <c r="S865" s="238" t="s">
        <v>45</v>
      </c>
      <c r="T865" s="167" t="s">
        <v>13945</v>
      </c>
      <c r="U865" s="556">
        <v>117164016</v>
      </c>
      <c r="V865" s="240" t="s">
        <v>1390</v>
      </c>
      <c r="W865" s="167" t="s">
        <v>13950</v>
      </c>
      <c r="X865" s="536">
        <v>5691.25</v>
      </c>
      <c r="Y865" s="536">
        <v>5691.25</v>
      </c>
      <c r="Z865" s="255">
        <v>494672</v>
      </c>
      <c r="AA865" s="264">
        <f>Y865/AD865</f>
        <v>1.0256483728661872E-3</v>
      </c>
      <c r="AB865" s="265">
        <f>Z865/AD865</f>
        <v>8.9147293108273684E-2</v>
      </c>
      <c r="AC865" s="255">
        <f>Z865/Y865</f>
        <v>86.91798813968812</v>
      </c>
      <c r="AD865" s="255">
        <v>5548929</v>
      </c>
      <c r="AE865" s="240" t="s">
        <v>1270</v>
      </c>
      <c r="AF865" s="527" t="s">
        <v>13947</v>
      </c>
      <c r="AG865" s="240" t="s">
        <v>7040</v>
      </c>
      <c r="AH865" s="525" t="s">
        <v>7173</v>
      </c>
    </row>
    <row r="866" spans="1:34" ht="15" customHeight="1" x14ac:dyDescent="0.2">
      <c r="A866" s="523">
        <v>115</v>
      </c>
      <c r="B866" s="523">
        <v>115</v>
      </c>
      <c r="C866" s="524" t="s">
        <v>1189</v>
      </c>
      <c r="D866" s="523">
        <v>10210</v>
      </c>
      <c r="E866" s="524" t="s">
        <v>1190</v>
      </c>
      <c r="F866" s="25">
        <v>2019</v>
      </c>
      <c r="G866" s="573">
        <v>43540.317361111112</v>
      </c>
      <c r="H866" s="574">
        <v>43540.317361111112</v>
      </c>
      <c r="I866" s="572" t="s">
        <v>36</v>
      </c>
      <c r="J866" s="572" t="s">
        <v>36</v>
      </c>
      <c r="K866" s="572" t="s">
        <v>36</v>
      </c>
      <c r="L866" s="235">
        <f>N866-G866</f>
        <v>6.944444467080757E-4</v>
      </c>
      <c r="M866" s="236">
        <v>1</v>
      </c>
      <c r="N866" s="573">
        <v>43540.318055555559</v>
      </c>
      <c r="O866" s="574">
        <v>43540.318055555559</v>
      </c>
      <c r="P866" s="237" t="s">
        <v>37</v>
      </c>
      <c r="Q866" s="162" t="s">
        <v>1285</v>
      </c>
      <c r="R866" s="167" t="s">
        <v>10231</v>
      </c>
      <c r="S866" s="238" t="s">
        <v>101</v>
      </c>
      <c r="T866" s="167" t="s">
        <v>13593</v>
      </c>
      <c r="U866" s="459" t="s">
        <v>40</v>
      </c>
      <c r="V866" s="240" t="s">
        <v>761</v>
      </c>
      <c r="W866" s="167" t="s">
        <v>13594</v>
      </c>
      <c r="X866" s="536">
        <v>5751</v>
      </c>
      <c r="Y866" s="255">
        <v>0</v>
      </c>
      <c r="Z866" s="255">
        <v>0</v>
      </c>
      <c r="AA866" s="264">
        <f>Y866/AD866</f>
        <v>0</v>
      </c>
      <c r="AB866" s="265">
        <f>Z866/AD866</f>
        <v>0</v>
      </c>
      <c r="AC866" s="255">
        <v>0</v>
      </c>
      <c r="AD866" s="255">
        <v>5548929</v>
      </c>
      <c r="AE866" s="240" t="s">
        <v>7060</v>
      </c>
      <c r="AF866" s="527" t="s">
        <v>12229</v>
      </c>
      <c r="AG866" s="240" t="s">
        <v>7040</v>
      </c>
      <c r="AH866" s="525" t="s">
        <v>7041</v>
      </c>
    </row>
    <row r="867" spans="1:34" ht="15" customHeight="1" x14ac:dyDescent="0.2">
      <c r="A867" s="175">
        <v>115</v>
      </c>
      <c r="B867" s="175">
        <v>115</v>
      </c>
      <c r="C867" s="24" t="s">
        <v>603</v>
      </c>
      <c r="D867" s="175">
        <v>10211</v>
      </c>
      <c r="E867" s="43" t="s">
        <v>604</v>
      </c>
      <c r="F867" s="25">
        <v>2015</v>
      </c>
      <c r="G867" s="156">
        <v>42286.259027777778</v>
      </c>
      <c r="H867" s="157">
        <v>42286.259027777778</v>
      </c>
      <c r="I867" s="620" t="s">
        <v>36</v>
      </c>
      <c r="J867" s="620" t="s">
        <v>36</v>
      </c>
      <c r="K867" s="620"/>
      <c r="L867" s="159">
        <f>N867-G867</f>
        <v>6.944444467080757E-4</v>
      </c>
      <c r="M867" s="160">
        <v>1</v>
      </c>
      <c r="N867" s="156">
        <v>42286.259722222225</v>
      </c>
      <c r="O867" s="157">
        <v>42286.259722222225</v>
      </c>
      <c r="P867" s="161" t="s">
        <v>37</v>
      </c>
      <c r="Q867" s="162" t="s">
        <v>52</v>
      </c>
      <c r="R867" s="35" t="s">
        <v>639</v>
      </c>
      <c r="S867" s="35" t="s">
        <v>101</v>
      </c>
      <c r="T867" s="35" t="s">
        <v>4876</v>
      </c>
      <c r="U867" s="459" t="s">
        <v>40</v>
      </c>
      <c r="V867" s="167" t="s">
        <v>761</v>
      </c>
      <c r="W867" s="35" t="s">
        <v>4877</v>
      </c>
      <c r="X867" s="55">
        <v>3958</v>
      </c>
      <c r="Y867" s="168"/>
      <c r="Z867" s="168"/>
      <c r="AA867" s="168"/>
      <c r="AB867" s="168"/>
      <c r="AC867" s="168"/>
    </row>
    <row r="868" spans="1:34" ht="15" customHeight="1" x14ac:dyDescent="0.2">
      <c r="A868" s="175">
        <v>115</v>
      </c>
      <c r="B868" s="175">
        <v>115</v>
      </c>
      <c r="C868" s="24" t="s">
        <v>603</v>
      </c>
      <c r="D868" s="175">
        <v>10211</v>
      </c>
      <c r="E868" s="43" t="s">
        <v>604</v>
      </c>
      <c r="F868" s="25">
        <v>2015</v>
      </c>
      <c r="G868" s="156">
        <v>42295.291666666664</v>
      </c>
      <c r="H868" s="157">
        <v>42295.291666666664</v>
      </c>
      <c r="I868" s="626" t="s">
        <v>313</v>
      </c>
      <c r="J868" s="620" t="s">
        <v>36</v>
      </c>
      <c r="K868" s="620"/>
      <c r="L868" s="159">
        <f>N868-G868</f>
        <v>0.62986111111240461</v>
      </c>
      <c r="M868" s="160">
        <v>907</v>
      </c>
      <c r="N868" s="156">
        <v>42295.921527777777</v>
      </c>
      <c r="O868" s="157">
        <v>42295.921527777777</v>
      </c>
      <c r="P868" s="161" t="s">
        <v>37</v>
      </c>
      <c r="Q868" s="162" t="s">
        <v>52</v>
      </c>
      <c r="R868" s="35" t="s">
        <v>302</v>
      </c>
      <c r="S868" s="35" t="s">
        <v>526</v>
      </c>
      <c r="T868" s="35" t="s">
        <v>4987</v>
      </c>
      <c r="U868" s="459" t="s">
        <v>40</v>
      </c>
      <c r="V868" s="167" t="s">
        <v>761</v>
      </c>
      <c r="W868" s="35" t="s">
        <v>4995</v>
      </c>
      <c r="X868" s="55">
        <v>0</v>
      </c>
      <c r="Y868" s="168"/>
      <c r="Z868" s="168"/>
      <c r="AA868" s="168"/>
      <c r="AB868" s="168"/>
      <c r="AC868" s="168"/>
    </row>
    <row r="869" spans="1:34" ht="15" customHeight="1" x14ac:dyDescent="0.2">
      <c r="A869" s="175">
        <v>115</v>
      </c>
      <c r="B869" s="175">
        <v>115</v>
      </c>
      <c r="C869" s="24" t="s">
        <v>603</v>
      </c>
      <c r="D869" s="175">
        <v>10211</v>
      </c>
      <c r="E869" s="43" t="s">
        <v>604</v>
      </c>
      <c r="F869" s="25">
        <v>2015</v>
      </c>
      <c r="G869" s="156">
        <v>42299.238888888889</v>
      </c>
      <c r="H869" s="157">
        <v>42299.238888888889</v>
      </c>
      <c r="I869" s="620" t="s">
        <v>36</v>
      </c>
      <c r="J869" s="620" t="s">
        <v>36</v>
      </c>
      <c r="K869" s="620"/>
      <c r="L869" s="159">
        <f>N869-G869</f>
        <v>1.3256944444437977</v>
      </c>
      <c r="M869" s="160">
        <v>1909</v>
      </c>
      <c r="N869" s="156">
        <v>42300.564583333333</v>
      </c>
      <c r="O869" s="157">
        <v>42300.564583333333</v>
      </c>
      <c r="P869" s="161" t="s">
        <v>37</v>
      </c>
      <c r="Q869" s="162" t="s">
        <v>52</v>
      </c>
      <c r="R869" s="35" t="s">
        <v>302</v>
      </c>
      <c r="S869" s="35" t="s">
        <v>526</v>
      </c>
      <c r="T869" s="35" t="s">
        <v>5020</v>
      </c>
      <c r="U869" s="459" t="s">
        <v>40</v>
      </c>
      <c r="V869" s="167" t="s">
        <v>761</v>
      </c>
      <c r="W869" s="35" t="s">
        <v>5021</v>
      </c>
      <c r="X869" s="55">
        <v>0</v>
      </c>
      <c r="Y869" s="168"/>
      <c r="Z869" s="168"/>
      <c r="AA869" s="168"/>
      <c r="AB869" s="168"/>
      <c r="AC869" s="168"/>
    </row>
    <row r="870" spans="1:34" ht="15" customHeight="1" x14ac:dyDescent="0.2">
      <c r="A870" s="257">
        <v>115</v>
      </c>
      <c r="B870" s="257">
        <v>115</v>
      </c>
      <c r="C870" s="258" t="s">
        <v>603</v>
      </c>
      <c r="D870" s="257">
        <v>10211</v>
      </c>
      <c r="E870" s="258" t="s">
        <v>604</v>
      </c>
      <c r="F870" s="25">
        <v>2017</v>
      </c>
      <c r="G870" s="232">
        <v>42783.331250000003</v>
      </c>
      <c r="H870" s="233">
        <v>42783.331250000003</v>
      </c>
      <c r="I870" s="417" t="s">
        <v>7042</v>
      </c>
      <c r="J870" s="412" t="s">
        <v>36</v>
      </c>
      <c r="K870" s="412"/>
      <c r="L870" s="235">
        <f>N870-G870</f>
        <v>6.9444443943211809E-4</v>
      </c>
      <c r="M870" s="236">
        <v>1</v>
      </c>
      <c r="N870" s="232">
        <v>42783.331944444442</v>
      </c>
      <c r="O870" s="233">
        <v>42783.331944444442</v>
      </c>
      <c r="P870" s="237" t="s">
        <v>37</v>
      </c>
      <c r="Q870" s="35" t="s">
        <v>213</v>
      </c>
      <c r="R870" s="35" t="s">
        <v>214</v>
      </c>
      <c r="S870" s="35" t="s">
        <v>40</v>
      </c>
      <c r="T870" s="167" t="s">
        <v>7853</v>
      </c>
      <c r="U870" s="303" t="s">
        <v>40</v>
      </c>
      <c r="V870" s="49" t="s">
        <v>761</v>
      </c>
      <c r="W870" s="342"/>
      <c r="X870" s="255">
        <v>0</v>
      </c>
      <c r="Y870" s="241">
        <v>0</v>
      </c>
      <c r="Z870" s="241">
        <v>0</v>
      </c>
      <c r="AA870" s="168"/>
      <c r="AB870" s="168"/>
      <c r="AC870" s="168"/>
      <c r="AD870" s="304">
        <v>5517212</v>
      </c>
      <c r="AE870" s="35" t="s">
        <v>1270</v>
      </c>
      <c r="AF870" s="305" t="s">
        <v>1270</v>
      </c>
      <c r="AG870" s="35" t="s">
        <v>7040</v>
      </c>
      <c r="AH870" s="52" t="s">
        <v>7041</v>
      </c>
    </row>
    <row r="871" spans="1:34" ht="15" customHeight="1" x14ac:dyDescent="0.2">
      <c r="A871" s="257">
        <v>115</v>
      </c>
      <c r="B871" s="257">
        <v>115</v>
      </c>
      <c r="C871" s="258" t="s">
        <v>603</v>
      </c>
      <c r="D871" s="257">
        <v>10211</v>
      </c>
      <c r="E871" s="258" t="s">
        <v>604</v>
      </c>
      <c r="F871" s="25">
        <v>2017</v>
      </c>
      <c r="G871" s="232">
        <v>42783.332638888889</v>
      </c>
      <c r="H871" s="233">
        <v>42783.332638888889</v>
      </c>
      <c r="I871" s="417" t="s">
        <v>7042</v>
      </c>
      <c r="J871" s="412" t="s">
        <v>36</v>
      </c>
      <c r="K871" s="412"/>
      <c r="L871" s="235">
        <f>N871-G871</f>
        <v>6.944444467080757E-4</v>
      </c>
      <c r="M871" s="236">
        <v>1</v>
      </c>
      <c r="N871" s="232">
        <v>42783.333333333336</v>
      </c>
      <c r="O871" s="233">
        <v>42783.333333333336</v>
      </c>
      <c r="P871" s="237" t="s">
        <v>37</v>
      </c>
      <c r="Q871" s="35" t="s">
        <v>213</v>
      </c>
      <c r="R871" s="35" t="s">
        <v>214</v>
      </c>
      <c r="S871" s="35" t="s">
        <v>40</v>
      </c>
      <c r="T871" s="167" t="s">
        <v>7853</v>
      </c>
      <c r="U871" s="303" t="s">
        <v>40</v>
      </c>
      <c r="V871" s="49" t="s">
        <v>761</v>
      </c>
      <c r="W871" s="342"/>
      <c r="X871" s="255">
        <v>0</v>
      </c>
      <c r="Y871" s="241">
        <v>0</v>
      </c>
      <c r="Z871" s="241">
        <v>0</v>
      </c>
      <c r="AA871" s="168"/>
      <c r="AB871" s="168"/>
      <c r="AC871" s="168"/>
      <c r="AD871" s="304">
        <v>5517212</v>
      </c>
      <c r="AE871" s="35" t="s">
        <v>1270</v>
      </c>
      <c r="AF871" s="305" t="s">
        <v>1270</v>
      </c>
      <c r="AG871" s="35" t="s">
        <v>7040</v>
      </c>
      <c r="AH871" s="52" t="s">
        <v>7041</v>
      </c>
    </row>
    <row r="872" spans="1:34" ht="15" customHeight="1" x14ac:dyDescent="0.2">
      <c r="A872" s="257">
        <v>115</v>
      </c>
      <c r="B872" s="257">
        <v>115</v>
      </c>
      <c r="C872" s="258" t="s">
        <v>603</v>
      </c>
      <c r="D872" s="257">
        <v>10211</v>
      </c>
      <c r="E872" s="258" t="s">
        <v>604</v>
      </c>
      <c r="F872" s="25">
        <v>2017</v>
      </c>
      <c r="G872" s="232">
        <v>42783.335416666669</v>
      </c>
      <c r="H872" s="233">
        <v>42783.335416666669</v>
      </c>
      <c r="I872" s="417" t="s">
        <v>7042</v>
      </c>
      <c r="J872" s="412" t="s">
        <v>36</v>
      </c>
      <c r="K872" s="412"/>
      <c r="L872" s="235">
        <f>N872-G872</f>
        <v>4.8611111124046147E-3</v>
      </c>
      <c r="M872" s="236">
        <v>7</v>
      </c>
      <c r="N872" s="232">
        <v>42783.340277777781</v>
      </c>
      <c r="O872" s="233">
        <v>42783.340277777781</v>
      </c>
      <c r="P872" s="237" t="s">
        <v>37</v>
      </c>
      <c r="Q872" s="35" t="s">
        <v>213</v>
      </c>
      <c r="R872" s="35" t="s">
        <v>214</v>
      </c>
      <c r="S872" s="35" t="s">
        <v>40</v>
      </c>
      <c r="T872" s="167" t="s">
        <v>7856</v>
      </c>
      <c r="U872" s="303" t="s">
        <v>40</v>
      </c>
      <c r="V872" s="49" t="s">
        <v>761</v>
      </c>
      <c r="W872" s="342"/>
      <c r="X872" s="255">
        <v>786</v>
      </c>
      <c r="Y872" s="255">
        <v>786</v>
      </c>
      <c r="Z872" s="241">
        <v>745273</v>
      </c>
      <c r="AA872" s="173">
        <v>1.4246325861685214E-4</v>
      </c>
      <c r="AB872" s="174">
        <v>0.13508145055872423</v>
      </c>
      <c r="AC872" s="241">
        <v>948.18447837150131</v>
      </c>
      <c r="AD872" s="304">
        <v>5517212</v>
      </c>
      <c r="AE872" s="35" t="s">
        <v>1270</v>
      </c>
      <c r="AF872" s="305" t="s">
        <v>1270</v>
      </c>
      <c r="AG872" s="35" t="s">
        <v>7040</v>
      </c>
      <c r="AH872" s="52" t="s">
        <v>7041</v>
      </c>
    </row>
    <row r="873" spans="1:34" ht="15" customHeight="1" x14ac:dyDescent="0.2">
      <c r="A873" s="257">
        <v>115</v>
      </c>
      <c r="B873" s="257">
        <v>115</v>
      </c>
      <c r="C873" s="258" t="s">
        <v>603</v>
      </c>
      <c r="D873" s="257">
        <v>10211</v>
      </c>
      <c r="E873" s="258" t="s">
        <v>604</v>
      </c>
      <c r="F873" s="25">
        <v>2017</v>
      </c>
      <c r="G873" s="232">
        <v>42783.344444444447</v>
      </c>
      <c r="H873" s="233">
        <v>42783.344444444447</v>
      </c>
      <c r="I873" s="417" t="s">
        <v>7042</v>
      </c>
      <c r="J873" s="412" t="s">
        <v>36</v>
      </c>
      <c r="K873" s="412"/>
      <c r="L873" s="235">
        <f>N873-G873</f>
        <v>6.9444443943211809E-4</v>
      </c>
      <c r="M873" s="236">
        <v>1</v>
      </c>
      <c r="N873" s="232">
        <v>42783.345138888886</v>
      </c>
      <c r="O873" s="233">
        <v>42783.345138888886</v>
      </c>
      <c r="P873" s="237" t="s">
        <v>37</v>
      </c>
      <c r="Q873" s="35" t="s">
        <v>213</v>
      </c>
      <c r="R873" s="35" t="s">
        <v>214</v>
      </c>
      <c r="S873" s="35" t="s">
        <v>40</v>
      </c>
      <c r="T873" s="167" t="s">
        <v>7853</v>
      </c>
      <c r="U873" s="303" t="s">
        <v>40</v>
      </c>
      <c r="V873" s="49" t="s">
        <v>761</v>
      </c>
      <c r="W873" s="342"/>
      <c r="X873" s="255">
        <v>0</v>
      </c>
      <c r="Y873" s="241">
        <v>0</v>
      </c>
      <c r="Z873" s="241">
        <v>0</v>
      </c>
      <c r="AA873" s="168"/>
      <c r="AB873" s="168"/>
      <c r="AC873" s="168"/>
      <c r="AD873" s="304">
        <v>5517212</v>
      </c>
      <c r="AE873" s="35" t="s">
        <v>1270</v>
      </c>
      <c r="AF873" s="305" t="s">
        <v>1270</v>
      </c>
      <c r="AG873" s="35" t="s">
        <v>7040</v>
      </c>
      <c r="AH873" s="52" t="s">
        <v>7041</v>
      </c>
    </row>
    <row r="874" spans="1:34" ht="15" customHeight="1" x14ac:dyDescent="0.2">
      <c r="A874" s="272">
        <v>115</v>
      </c>
      <c r="B874" s="272">
        <v>115</v>
      </c>
      <c r="C874" s="331" t="s">
        <v>603</v>
      </c>
      <c r="D874" s="272">
        <v>10211</v>
      </c>
      <c r="E874" s="331" t="s">
        <v>604</v>
      </c>
      <c r="F874" s="25">
        <v>2017</v>
      </c>
      <c r="G874" s="284">
        <v>42783.34652777778</v>
      </c>
      <c r="H874" s="234">
        <v>42783.34652777778</v>
      </c>
      <c r="I874" s="417" t="s">
        <v>7042</v>
      </c>
      <c r="J874" s="412" t="s">
        <v>36</v>
      </c>
      <c r="K874" s="412"/>
      <c r="L874" s="235">
        <f>N874-G874</f>
        <v>0.44791666666424135</v>
      </c>
      <c r="M874" s="236">
        <v>645</v>
      </c>
      <c r="N874" s="284">
        <v>42783.794444444444</v>
      </c>
      <c r="O874" s="234">
        <v>42783.794444444444</v>
      </c>
      <c r="P874" s="237" t="s">
        <v>37</v>
      </c>
      <c r="Q874" s="167" t="s">
        <v>222</v>
      </c>
      <c r="R874" s="167" t="s">
        <v>223</v>
      </c>
      <c r="S874" s="167" t="s">
        <v>107</v>
      </c>
      <c r="T874" s="167" t="s">
        <v>7857</v>
      </c>
      <c r="U874" s="332" t="s">
        <v>40</v>
      </c>
      <c r="V874" s="49" t="s">
        <v>761</v>
      </c>
      <c r="W874" s="342"/>
      <c r="X874" s="255">
        <v>0</v>
      </c>
      <c r="Y874" s="255">
        <v>0</v>
      </c>
      <c r="Z874" s="255">
        <v>0</v>
      </c>
      <c r="AA874" s="184"/>
      <c r="AB874" s="184"/>
      <c r="AC874" s="184"/>
      <c r="AD874" s="304">
        <v>5517212</v>
      </c>
      <c r="AE874" s="167" t="s">
        <v>1270</v>
      </c>
      <c r="AF874" s="333" t="s">
        <v>1270</v>
      </c>
      <c r="AG874" s="167" t="s">
        <v>7040</v>
      </c>
      <c r="AH874" s="52" t="s">
        <v>7041</v>
      </c>
    </row>
    <row r="875" spans="1:34" ht="15" customHeight="1" x14ac:dyDescent="0.2">
      <c r="A875" s="272">
        <v>115</v>
      </c>
      <c r="B875" s="272">
        <v>115</v>
      </c>
      <c r="C875" s="331" t="s">
        <v>603</v>
      </c>
      <c r="D875" s="272">
        <v>10211</v>
      </c>
      <c r="E875" s="331" t="s">
        <v>604</v>
      </c>
      <c r="F875" s="25">
        <v>2017</v>
      </c>
      <c r="G875" s="284">
        <v>42835.169444444444</v>
      </c>
      <c r="H875" s="234">
        <v>42835.169444444444</v>
      </c>
      <c r="I875" s="412" t="s">
        <v>36</v>
      </c>
      <c r="J875" s="412" t="s">
        <v>36</v>
      </c>
      <c r="K875" s="412"/>
      <c r="L875" s="235">
        <f>N875-G875</f>
        <v>6.944444467080757E-4</v>
      </c>
      <c r="M875" s="236">
        <v>1</v>
      </c>
      <c r="N875" s="284">
        <v>42835.170138888891</v>
      </c>
      <c r="O875" s="234">
        <v>42835.170138888891</v>
      </c>
      <c r="P875" s="237" t="s">
        <v>37</v>
      </c>
      <c r="Q875" s="167" t="s">
        <v>62</v>
      </c>
      <c r="R875" s="167" t="s">
        <v>397</v>
      </c>
      <c r="S875" s="167" t="s">
        <v>101</v>
      </c>
      <c r="T875" s="167" t="s">
        <v>8316</v>
      </c>
      <c r="U875" s="293">
        <v>112760898</v>
      </c>
      <c r="V875" s="240" t="s">
        <v>761</v>
      </c>
      <c r="W875" s="167" t="s">
        <v>8317</v>
      </c>
      <c r="X875" s="177">
        <v>4021</v>
      </c>
      <c r="Y875" s="255">
        <v>0</v>
      </c>
      <c r="Z875" s="255">
        <v>0</v>
      </c>
      <c r="AA875" s="184"/>
      <c r="AB875" s="184"/>
      <c r="AC875" s="184"/>
      <c r="AD875" s="304">
        <v>5517212</v>
      </c>
      <c r="AE875" s="333" t="s">
        <v>7060</v>
      </c>
      <c r="AF875" s="333" t="s">
        <v>8318</v>
      </c>
      <c r="AG875" s="167" t="s">
        <v>7040</v>
      </c>
      <c r="AH875" s="52" t="s">
        <v>7176</v>
      </c>
    </row>
    <row r="876" spans="1:34" ht="15" customHeight="1" x14ac:dyDescent="0.2">
      <c r="A876" s="257">
        <v>115</v>
      </c>
      <c r="B876" s="257">
        <v>115</v>
      </c>
      <c r="C876" s="258" t="s">
        <v>603</v>
      </c>
      <c r="D876" s="257">
        <v>10211</v>
      </c>
      <c r="E876" s="258" t="s">
        <v>604</v>
      </c>
      <c r="F876" s="25">
        <v>2018</v>
      </c>
      <c r="G876" s="284">
        <v>43292.411111111112</v>
      </c>
      <c r="H876" s="233">
        <v>43292.411111111112</v>
      </c>
      <c r="I876" s="412" t="s">
        <v>36</v>
      </c>
      <c r="J876" s="412" t="s">
        <v>36</v>
      </c>
      <c r="K876" s="412" t="s">
        <v>36</v>
      </c>
      <c r="L876" s="235">
        <f>N876-G876</f>
        <v>6.944444467080757E-4</v>
      </c>
      <c r="M876" s="236">
        <v>1</v>
      </c>
      <c r="N876" s="284">
        <v>43292.411805555559</v>
      </c>
      <c r="O876" s="233">
        <v>43292.411805555559</v>
      </c>
      <c r="P876" s="237" t="s">
        <v>37</v>
      </c>
      <c r="Q876" s="359" t="s">
        <v>10316</v>
      </c>
      <c r="R876" s="35" t="s">
        <v>10542</v>
      </c>
      <c r="S876" s="277" t="s">
        <v>579</v>
      </c>
      <c r="T876" s="167" t="s">
        <v>11513</v>
      </c>
      <c r="U876" s="88">
        <v>114779238</v>
      </c>
      <c r="V876" s="240" t="s">
        <v>761</v>
      </c>
      <c r="W876" s="167" t="s">
        <v>11514</v>
      </c>
      <c r="X876" s="255">
        <v>4018</v>
      </c>
      <c r="Y876" s="241">
        <v>0</v>
      </c>
      <c r="Z876" s="241">
        <v>0</v>
      </c>
      <c r="AA876" s="277"/>
      <c r="AB876" s="277"/>
      <c r="AC876" s="277"/>
      <c r="AD876" s="241">
        <v>5517212</v>
      </c>
      <c r="AE876" s="467" t="s">
        <v>7102</v>
      </c>
      <c r="AF876" s="468" t="s">
        <v>9261</v>
      </c>
      <c r="AG876" s="277" t="s">
        <v>7040</v>
      </c>
      <c r="AH876" s="277" t="s">
        <v>7041</v>
      </c>
    </row>
    <row r="877" spans="1:34" ht="15" customHeight="1" x14ac:dyDescent="0.2">
      <c r="A877" s="105">
        <v>115</v>
      </c>
      <c r="B877" s="105">
        <v>115</v>
      </c>
      <c r="C877" s="76" t="s">
        <v>1163</v>
      </c>
      <c r="D877" s="23">
        <v>10212</v>
      </c>
      <c r="E877" s="60" t="s">
        <v>1164</v>
      </c>
      <c r="F877" s="25">
        <v>2014</v>
      </c>
      <c r="G877" s="61">
        <v>41916.369444444441</v>
      </c>
      <c r="H877" s="62">
        <v>41916.369444444441</v>
      </c>
      <c r="I877" s="625" t="s">
        <v>36</v>
      </c>
      <c r="J877" s="625" t="s">
        <v>36</v>
      </c>
      <c r="K877" s="625"/>
      <c r="L877" s="64">
        <f>N877-G877</f>
        <v>0.27500000000145519</v>
      </c>
      <c r="M877" s="65">
        <v>396</v>
      </c>
      <c r="N877" s="61">
        <v>41916.644444444442</v>
      </c>
      <c r="O877" s="62">
        <v>41916.644444444442</v>
      </c>
      <c r="P877" s="66" t="s">
        <v>37</v>
      </c>
      <c r="Q877" s="69" t="s">
        <v>52</v>
      </c>
      <c r="R877" s="69" t="s">
        <v>106</v>
      </c>
      <c r="S877" s="87" t="s">
        <v>80</v>
      </c>
      <c r="T877" s="69" t="s">
        <v>2811</v>
      </c>
      <c r="U877" s="303" t="s">
        <v>40</v>
      </c>
      <c r="V877" s="87" t="s">
        <v>761</v>
      </c>
      <c r="W877" s="69" t="s">
        <v>2812</v>
      </c>
      <c r="X877" s="32">
        <v>0</v>
      </c>
      <c r="Y877" s="32">
        <v>0</v>
      </c>
      <c r="Z877" s="83"/>
      <c r="AA877" s="84"/>
      <c r="AB877" s="85"/>
      <c r="AC877" s="83"/>
      <c r="AD877" s="41"/>
      <c r="AE877" s="41"/>
      <c r="AF877" s="41"/>
      <c r="AG877" s="41"/>
      <c r="AH877" s="41"/>
    </row>
    <row r="878" spans="1:34" ht="15" customHeight="1" x14ac:dyDescent="0.2">
      <c r="A878" s="153">
        <v>115</v>
      </c>
      <c r="B878" s="153">
        <v>115</v>
      </c>
      <c r="C878" s="24" t="s">
        <v>1163</v>
      </c>
      <c r="D878" s="175">
        <v>10212</v>
      </c>
      <c r="E878" s="24" t="s">
        <v>1164</v>
      </c>
      <c r="F878" s="25">
        <v>2015</v>
      </c>
      <c r="G878" s="156">
        <v>42088.506249999999</v>
      </c>
      <c r="H878" s="157">
        <v>42088.506249999999</v>
      </c>
      <c r="I878" s="620" t="s">
        <v>36</v>
      </c>
      <c r="J878" s="620" t="s">
        <v>36</v>
      </c>
      <c r="K878" s="620"/>
      <c r="L878" s="159">
        <f>N878-G878</f>
        <v>0.148611111115315</v>
      </c>
      <c r="M878" s="160">
        <v>214</v>
      </c>
      <c r="N878" s="156">
        <v>42088.654861111114</v>
      </c>
      <c r="O878" s="157">
        <v>42088.654861111114</v>
      </c>
      <c r="P878" s="161" t="s">
        <v>37</v>
      </c>
      <c r="Q878" s="35" t="s">
        <v>1285</v>
      </c>
      <c r="R878" s="35" t="s">
        <v>142</v>
      </c>
      <c r="S878" s="35" t="s">
        <v>107</v>
      </c>
      <c r="T878" s="35" t="s">
        <v>3643</v>
      </c>
      <c r="U878" s="303" t="s">
        <v>40</v>
      </c>
      <c r="V878" s="167" t="s">
        <v>761</v>
      </c>
      <c r="W878" s="35" t="s">
        <v>3644</v>
      </c>
      <c r="X878" s="55">
        <v>0</v>
      </c>
      <c r="Y878" s="55">
        <v>0</v>
      </c>
      <c r="Z878" s="168"/>
      <c r="AA878" s="168"/>
      <c r="AB878" s="168"/>
      <c r="AC878" s="168"/>
    </row>
    <row r="879" spans="1:34" ht="15" customHeight="1" x14ac:dyDescent="0.2">
      <c r="A879" s="175">
        <v>115</v>
      </c>
      <c r="B879" s="175">
        <v>115</v>
      </c>
      <c r="C879" s="24" t="s">
        <v>1163</v>
      </c>
      <c r="D879" s="175">
        <v>10212</v>
      </c>
      <c r="E879" s="43" t="s">
        <v>1164</v>
      </c>
      <c r="F879" s="25">
        <v>2015</v>
      </c>
      <c r="G879" s="156">
        <v>42295.291666666664</v>
      </c>
      <c r="H879" s="157">
        <v>42295.291666666664</v>
      </c>
      <c r="I879" s="626" t="s">
        <v>313</v>
      </c>
      <c r="J879" s="620" t="s">
        <v>36</v>
      </c>
      <c r="K879" s="620"/>
      <c r="L879" s="159">
        <f>N879-G879</f>
        <v>0.63750000000436557</v>
      </c>
      <c r="M879" s="160">
        <v>918</v>
      </c>
      <c r="N879" s="156">
        <v>42295.929166666669</v>
      </c>
      <c r="O879" s="157">
        <v>42295.929166666669</v>
      </c>
      <c r="P879" s="161" t="s">
        <v>37</v>
      </c>
      <c r="Q879" s="162" t="s">
        <v>52</v>
      </c>
      <c r="R879" s="35" t="s">
        <v>302</v>
      </c>
      <c r="S879" s="35" t="s">
        <v>526</v>
      </c>
      <c r="T879" s="35" t="s">
        <v>4987</v>
      </c>
      <c r="U879" s="303" t="s">
        <v>40</v>
      </c>
      <c r="V879" s="167" t="s">
        <v>761</v>
      </c>
      <c r="W879" s="35" t="s">
        <v>4996</v>
      </c>
      <c r="X879" s="55">
        <v>0</v>
      </c>
      <c r="Y879" s="168"/>
      <c r="Z879" s="168"/>
      <c r="AA879" s="168"/>
      <c r="AB879" s="168"/>
      <c r="AC879" s="168"/>
    </row>
    <row r="880" spans="1:34" ht="15" customHeight="1" x14ac:dyDescent="0.2">
      <c r="A880" s="175">
        <v>115</v>
      </c>
      <c r="B880" s="175">
        <v>115</v>
      </c>
      <c r="C880" s="24" t="s">
        <v>1163</v>
      </c>
      <c r="D880" s="175">
        <v>10212</v>
      </c>
      <c r="E880" s="43" t="s">
        <v>1164</v>
      </c>
      <c r="F880" s="25">
        <v>2015</v>
      </c>
      <c r="G880" s="156">
        <v>42297.503472222219</v>
      </c>
      <c r="H880" s="157">
        <v>42297.503472222219</v>
      </c>
      <c r="I880" s="620" t="s">
        <v>36</v>
      </c>
      <c r="J880" s="620" t="s">
        <v>36</v>
      </c>
      <c r="K880" s="620"/>
      <c r="L880" s="159">
        <f>N880-G880</f>
        <v>0.44791666667151731</v>
      </c>
      <c r="M880" s="160">
        <v>645</v>
      </c>
      <c r="N880" s="156">
        <v>42297.951388888891</v>
      </c>
      <c r="O880" s="157">
        <v>42297.951388888891</v>
      </c>
      <c r="P880" s="161" t="s">
        <v>37</v>
      </c>
      <c r="Q880" s="35" t="s">
        <v>43</v>
      </c>
      <c r="R880" s="35" t="s">
        <v>44</v>
      </c>
      <c r="S880" s="35" t="s">
        <v>68</v>
      </c>
      <c r="T880" s="35" t="s">
        <v>5012</v>
      </c>
      <c r="U880" s="303" t="s">
        <v>40</v>
      </c>
      <c r="V880" s="167" t="s">
        <v>761</v>
      </c>
      <c r="W880" s="35" t="s">
        <v>5013</v>
      </c>
      <c r="X880" s="55">
        <v>0</v>
      </c>
      <c r="Y880" s="168"/>
      <c r="Z880" s="168"/>
      <c r="AA880" s="168"/>
      <c r="AB880" s="168"/>
      <c r="AC880" s="168"/>
    </row>
    <row r="881" spans="1:34" ht="15" customHeight="1" x14ac:dyDescent="0.2">
      <c r="A881" s="175">
        <v>115</v>
      </c>
      <c r="B881" s="175">
        <v>115</v>
      </c>
      <c r="C881" s="24" t="s">
        <v>1163</v>
      </c>
      <c r="D881" s="175">
        <v>10212</v>
      </c>
      <c r="E881" s="43" t="s">
        <v>1164</v>
      </c>
      <c r="F881" s="25">
        <v>2015</v>
      </c>
      <c r="G881" s="156">
        <v>42300.280555555553</v>
      </c>
      <c r="H881" s="157">
        <v>42300.280555555553</v>
      </c>
      <c r="I881" s="620" t="s">
        <v>36</v>
      </c>
      <c r="J881" s="620" t="s">
        <v>36</v>
      </c>
      <c r="K881" s="620"/>
      <c r="L881" s="159">
        <f>N881-G881</f>
        <v>0.26944444444961846</v>
      </c>
      <c r="M881" s="160">
        <v>388</v>
      </c>
      <c r="N881" s="156">
        <v>42300.55</v>
      </c>
      <c r="O881" s="157">
        <v>42300.55</v>
      </c>
      <c r="P881" s="161" t="s">
        <v>37</v>
      </c>
      <c r="Q881" s="162" t="s">
        <v>52</v>
      </c>
      <c r="R881" s="35" t="s">
        <v>302</v>
      </c>
      <c r="S881" s="35" t="s">
        <v>526</v>
      </c>
      <c r="T881" s="35" t="s">
        <v>5029</v>
      </c>
      <c r="U881" s="303" t="s">
        <v>40</v>
      </c>
      <c r="V881" s="167" t="s">
        <v>761</v>
      </c>
      <c r="W881" s="35" t="s">
        <v>5030</v>
      </c>
      <c r="X881" s="55">
        <v>0</v>
      </c>
      <c r="Y881" s="168"/>
      <c r="Z881" s="168"/>
      <c r="AA881" s="168"/>
      <c r="AB881" s="168"/>
      <c r="AC881" s="168"/>
    </row>
    <row r="882" spans="1:34" ht="15" customHeight="1" x14ac:dyDescent="0.2">
      <c r="A882" s="257">
        <v>115</v>
      </c>
      <c r="B882" s="257">
        <v>115</v>
      </c>
      <c r="C882" s="258" t="s">
        <v>1163</v>
      </c>
      <c r="D882" s="257">
        <v>10212</v>
      </c>
      <c r="E882" s="258" t="s">
        <v>1164</v>
      </c>
      <c r="F882" s="25">
        <v>2017</v>
      </c>
      <c r="G882" s="232">
        <v>42783.331250000003</v>
      </c>
      <c r="H882" s="233">
        <v>42783.331250000003</v>
      </c>
      <c r="I882" s="417" t="s">
        <v>7042</v>
      </c>
      <c r="J882" s="412" t="s">
        <v>36</v>
      </c>
      <c r="K882" s="412"/>
      <c r="L882" s="235">
        <f>N882-G882</f>
        <v>6.9444443943211809E-4</v>
      </c>
      <c r="M882" s="236">
        <v>1</v>
      </c>
      <c r="N882" s="232">
        <v>42783.331944444442</v>
      </c>
      <c r="O882" s="233">
        <v>42783.331944444442</v>
      </c>
      <c r="P882" s="237" t="s">
        <v>37</v>
      </c>
      <c r="Q882" s="35" t="s">
        <v>213</v>
      </c>
      <c r="R882" s="35" t="s">
        <v>214</v>
      </c>
      <c r="S882" s="35" t="s">
        <v>40</v>
      </c>
      <c r="T882" s="167" t="s">
        <v>7853</v>
      </c>
      <c r="U882" s="303" t="s">
        <v>40</v>
      </c>
      <c r="V882" s="49" t="s">
        <v>761</v>
      </c>
      <c r="W882" s="342"/>
      <c r="X882" s="255">
        <v>0</v>
      </c>
      <c r="Y882" s="241">
        <v>0</v>
      </c>
      <c r="Z882" s="241">
        <v>0</v>
      </c>
      <c r="AA882" s="168"/>
      <c r="AB882" s="168"/>
      <c r="AC882" s="168"/>
      <c r="AD882" s="304">
        <v>5517212</v>
      </c>
      <c r="AE882" s="35" t="s">
        <v>1270</v>
      </c>
      <c r="AF882" s="305" t="s">
        <v>1270</v>
      </c>
      <c r="AG882" s="35" t="s">
        <v>7040</v>
      </c>
      <c r="AH882" s="52" t="s">
        <v>7176</v>
      </c>
    </row>
    <row r="883" spans="1:34" ht="15" customHeight="1" x14ac:dyDescent="0.2">
      <c r="A883" s="257">
        <v>115</v>
      </c>
      <c r="B883" s="257">
        <v>115</v>
      </c>
      <c r="C883" s="258" t="s">
        <v>1163</v>
      </c>
      <c r="D883" s="257">
        <v>10212</v>
      </c>
      <c r="E883" s="258" t="s">
        <v>1164</v>
      </c>
      <c r="F883" s="25">
        <v>2017</v>
      </c>
      <c r="G883" s="232">
        <v>42783.332638888889</v>
      </c>
      <c r="H883" s="233">
        <v>42783.332638888889</v>
      </c>
      <c r="I883" s="417" t="s">
        <v>7042</v>
      </c>
      <c r="J883" s="412" t="s">
        <v>36</v>
      </c>
      <c r="K883" s="412"/>
      <c r="L883" s="235">
        <f>N883-G883</f>
        <v>6.944444467080757E-4</v>
      </c>
      <c r="M883" s="236">
        <v>1</v>
      </c>
      <c r="N883" s="232">
        <v>42783.333333333336</v>
      </c>
      <c r="O883" s="233">
        <v>42783.333333333336</v>
      </c>
      <c r="P883" s="237" t="s">
        <v>37</v>
      </c>
      <c r="Q883" s="35" t="s">
        <v>213</v>
      </c>
      <c r="R883" s="35" t="s">
        <v>214</v>
      </c>
      <c r="S883" s="35" t="s">
        <v>40</v>
      </c>
      <c r="T883" s="167" t="s">
        <v>7853</v>
      </c>
      <c r="U883" s="303" t="s">
        <v>40</v>
      </c>
      <c r="V883" s="49" t="s">
        <v>761</v>
      </c>
      <c r="W883" s="342"/>
      <c r="X883" s="255">
        <v>0</v>
      </c>
      <c r="Y883" s="241">
        <v>0</v>
      </c>
      <c r="Z883" s="241">
        <v>0</v>
      </c>
      <c r="AA883" s="168"/>
      <c r="AB883" s="168"/>
      <c r="AC883" s="168"/>
      <c r="AD883" s="304">
        <v>5517212</v>
      </c>
      <c r="AE883" s="35" t="s">
        <v>1270</v>
      </c>
      <c r="AF883" s="305" t="s">
        <v>1270</v>
      </c>
      <c r="AG883" s="35" t="s">
        <v>7040</v>
      </c>
      <c r="AH883" s="52" t="s">
        <v>7176</v>
      </c>
    </row>
    <row r="884" spans="1:34" ht="15" customHeight="1" x14ac:dyDescent="0.2">
      <c r="A884" s="257">
        <v>115</v>
      </c>
      <c r="B884" s="257">
        <v>115</v>
      </c>
      <c r="C884" s="258" t="s">
        <v>1163</v>
      </c>
      <c r="D884" s="257">
        <v>10212</v>
      </c>
      <c r="E884" s="258" t="s">
        <v>1164</v>
      </c>
      <c r="F884" s="25">
        <v>2017</v>
      </c>
      <c r="G884" s="232">
        <v>42783.335416666669</v>
      </c>
      <c r="H884" s="233">
        <v>42783.335416666669</v>
      </c>
      <c r="I884" s="417" t="s">
        <v>7042</v>
      </c>
      <c r="J884" s="412" t="s">
        <v>36</v>
      </c>
      <c r="K884" s="412"/>
      <c r="L884" s="235">
        <f>N884-G884</f>
        <v>5.5555555518367328E-3</v>
      </c>
      <c r="M884" s="236">
        <v>8</v>
      </c>
      <c r="N884" s="232">
        <v>42783.34097222222</v>
      </c>
      <c r="O884" s="233">
        <v>42783.34097222222</v>
      </c>
      <c r="P884" s="237" t="s">
        <v>37</v>
      </c>
      <c r="Q884" s="35" t="s">
        <v>213</v>
      </c>
      <c r="R884" s="35" t="s">
        <v>214</v>
      </c>
      <c r="S884" s="35" t="s">
        <v>40</v>
      </c>
      <c r="T884" s="167" t="s">
        <v>7855</v>
      </c>
      <c r="U884" s="303" t="s">
        <v>40</v>
      </c>
      <c r="V884" s="49" t="s">
        <v>761</v>
      </c>
      <c r="W884" s="342"/>
      <c r="X884" s="255">
        <v>39732</v>
      </c>
      <c r="Y884" s="255">
        <v>39732</v>
      </c>
      <c r="Z884" s="255">
        <v>5992349</v>
      </c>
      <c r="AA884" s="173">
        <v>7.201463347792327E-3</v>
      </c>
      <c r="AB884" s="174">
        <v>1.0861190398338871</v>
      </c>
      <c r="AC884" s="241">
        <v>150.81921373200444</v>
      </c>
      <c r="AD884" s="304">
        <v>5517212</v>
      </c>
      <c r="AE884" s="35" t="s">
        <v>1270</v>
      </c>
      <c r="AF884" s="305" t="s">
        <v>1270</v>
      </c>
      <c r="AG884" s="35" t="s">
        <v>7040</v>
      </c>
      <c r="AH884" s="52" t="s">
        <v>7176</v>
      </c>
    </row>
    <row r="885" spans="1:34" ht="15" customHeight="1" x14ac:dyDescent="0.2">
      <c r="A885" s="257">
        <v>115</v>
      </c>
      <c r="B885" s="257">
        <v>115</v>
      </c>
      <c r="C885" s="258" t="s">
        <v>1163</v>
      </c>
      <c r="D885" s="257">
        <v>10212</v>
      </c>
      <c r="E885" s="258" t="s">
        <v>1164</v>
      </c>
      <c r="F885" s="25">
        <v>2017</v>
      </c>
      <c r="G885" s="232">
        <v>42783.344444444447</v>
      </c>
      <c r="H885" s="233">
        <v>42783.344444444447</v>
      </c>
      <c r="I885" s="417" t="s">
        <v>7042</v>
      </c>
      <c r="J885" s="412" t="s">
        <v>36</v>
      </c>
      <c r="K885" s="412"/>
      <c r="L885" s="235">
        <f>N885-G885</f>
        <v>6.9444443943211809E-4</v>
      </c>
      <c r="M885" s="236">
        <v>1</v>
      </c>
      <c r="N885" s="232">
        <v>42783.345138888886</v>
      </c>
      <c r="O885" s="233">
        <v>42783.345138888886</v>
      </c>
      <c r="P885" s="237" t="s">
        <v>37</v>
      </c>
      <c r="Q885" s="35" t="s">
        <v>213</v>
      </c>
      <c r="R885" s="35" t="s">
        <v>214</v>
      </c>
      <c r="S885" s="35" t="s">
        <v>40</v>
      </c>
      <c r="T885" s="167" t="s">
        <v>7853</v>
      </c>
      <c r="U885" s="303" t="s">
        <v>40</v>
      </c>
      <c r="V885" s="49" t="s">
        <v>761</v>
      </c>
      <c r="W885" s="342"/>
      <c r="X885" s="255">
        <v>0</v>
      </c>
      <c r="Y885" s="241">
        <v>0</v>
      </c>
      <c r="Z885" s="241">
        <v>0</v>
      </c>
      <c r="AA885" s="168"/>
      <c r="AB885" s="168"/>
      <c r="AC885" s="168"/>
      <c r="AD885" s="304">
        <v>5517212</v>
      </c>
      <c r="AE885" s="35" t="s">
        <v>1270</v>
      </c>
      <c r="AF885" s="305" t="s">
        <v>1270</v>
      </c>
      <c r="AG885" s="35" t="s">
        <v>7040</v>
      </c>
      <c r="AH885" s="52" t="s">
        <v>7176</v>
      </c>
    </row>
    <row r="886" spans="1:34" ht="15" customHeight="1" x14ac:dyDescent="0.2">
      <c r="A886" s="272">
        <v>115</v>
      </c>
      <c r="B886" s="272">
        <v>115</v>
      </c>
      <c r="C886" s="331" t="s">
        <v>1163</v>
      </c>
      <c r="D886" s="272">
        <v>10212</v>
      </c>
      <c r="E886" s="331" t="s">
        <v>1164</v>
      </c>
      <c r="F886" s="25">
        <v>2017</v>
      </c>
      <c r="G886" s="284">
        <v>42783.34652777778</v>
      </c>
      <c r="H886" s="234">
        <v>42783.34652777778</v>
      </c>
      <c r="I886" s="417" t="s">
        <v>7042</v>
      </c>
      <c r="J886" s="412" t="s">
        <v>36</v>
      </c>
      <c r="K886" s="412"/>
      <c r="L886" s="235">
        <f>N886-G886</f>
        <v>6.9444443943211809E-4</v>
      </c>
      <c r="M886" s="236">
        <v>1</v>
      </c>
      <c r="N886" s="284">
        <v>42783.347222222219</v>
      </c>
      <c r="O886" s="234">
        <v>42783.347222222219</v>
      </c>
      <c r="P886" s="237" t="s">
        <v>37</v>
      </c>
      <c r="Q886" s="167" t="s">
        <v>213</v>
      </c>
      <c r="R886" s="167" t="s">
        <v>214</v>
      </c>
      <c r="S886" s="167" t="s">
        <v>40</v>
      </c>
      <c r="T886" s="167" t="s">
        <v>7858</v>
      </c>
      <c r="U886" s="332" t="s">
        <v>40</v>
      </c>
      <c r="V886" s="49" t="s">
        <v>761</v>
      </c>
      <c r="W886" s="342"/>
      <c r="X886" s="255">
        <v>0</v>
      </c>
      <c r="Y886" s="255">
        <v>0</v>
      </c>
      <c r="Z886" s="255">
        <v>0</v>
      </c>
      <c r="AA886" s="184"/>
      <c r="AB886" s="184"/>
      <c r="AC886" s="184"/>
      <c r="AD886" s="304">
        <v>5517212</v>
      </c>
      <c r="AE886" s="167" t="s">
        <v>1270</v>
      </c>
      <c r="AF886" s="333" t="s">
        <v>1270</v>
      </c>
      <c r="AG886" s="167" t="s">
        <v>7040</v>
      </c>
      <c r="AH886" s="52" t="s">
        <v>7176</v>
      </c>
    </row>
    <row r="887" spans="1:34" ht="15" customHeight="1" x14ac:dyDescent="0.2">
      <c r="A887" s="257">
        <v>115</v>
      </c>
      <c r="B887" s="257">
        <v>115</v>
      </c>
      <c r="C887" s="258" t="s">
        <v>1163</v>
      </c>
      <c r="D887" s="257">
        <v>10212</v>
      </c>
      <c r="E887" s="258" t="s">
        <v>1164</v>
      </c>
      <c r="F887" s="25">
        <v>2017</v>
      </c>
      <c r="G887" s="232">
        <v>42783.348611111112</v>
      </c>
      <c r="H887" s="233">
        <v>42783.348611111112</v>
      </c>
      <c r="I887" s="417" t="s">
        <v>7042</v>
      </c>
      <c r="J887" s="412" t="s">
        <v>36</v>
      </c>
      <c r="K887" s="412"/>
      <c r="L887" s="235">
        <f>N887-G887</f>
        <v>6.944444467080757E-4</v>
      </c>
      <c r="M887" s="236">
        <v>1</v>
      </c>
      <c r="N887" s="232">
        <v>42783.349305555559</v>
      </c>
      <c r="O887" s="233">
        <v>42783.349305555559</v>
      </c>
      <c r="P887" s="237" t="s">
        <v>37</v>
      </c>
      <c r="Q887" s="35" t="s">
        <v>213</v>
      </c>
      <c r="R887" s="35" t="s">
        <v>214</v>
      </c>
      <c r="S887" s="35" t="s">
        <v>40</v>
      </c>
      <c r="T887" s="167" t="s">
        <v>7858</v>
      </c>
      <c r="U887" s="303" t="s">
        <v>40</v>
      </c>
      <c r="V887" s="49" t="s">
        <v>761</v>
      </c>
      <c r="W887" s="342"/>
      <c r="X887" s="255">
        <v>0</v>
      </c>
      <c r="Y887" s="241">
        <v>0</v>
      </c>
      <c r="Z887" s="241">
        <v>0</v>
      </c>
      <c r="AA887" s="168"/>
      <c r="AB887" s="168"/>
      <c r="AC887" s="168"/>
      <c r="AD887" s="304">
        <v>5517212</v>
      </c>
      <c r="AE887" s="35" t="s">
        <v>1270</v>
      </c>
      <c r="AF887" s="305" t="s">
        <v>1270</v>
      </c>
      <c r="AG887" s="35" t="s">
        <v>7040</v>
      </c>
      <c r="AH887" s="52" t="s">
        <v>7176</v>
      </c>
    </row>
    <row r="888" spans="1:34" ht="15" customHeight="1" x14ac:dyDescent="0.2">
      <c r="A888" s="272">
        <v>115</v>
      </c>
      <c r="B888" s="272">
        <v>115</v>
      </c>
      <c r="C888" s="331" t="s">
        <v>1163</v>
      </c>
      <c r="D888" s="272">
        <v>10212</v>
      </c>
      <c r="E888" s="331" t="s">
        <v>1164</v>
      </c>
      <c r="F888" s="25">
        <v>2017</v>
      </c>
      <c r="G888" s="284">
        <v>42783.354861111111</v>
      </c>
      <c r="H888" s="234">
        <v>42783.354861111111</v>
      </c>
      <c r="I888" s="417" t="s">
        <v>7042</v>
      </c>
      <c r="J888" s="412" t="s">
        <v>36</v>
      </c>
      <c r="K888" s="412"/>
      <c r="L888" s="235">
        <f>N888-G888</f>
        <v>6.944444467080757E-4</v>
      </c>
      <c r="M888" s="236">
        <v>1</v>
      </c>
      <c r="N888" s="284">
        <v>42783.355555555558</v>
      </c>
      <c r="O888" s="234">
        <v>42783.355555555558</v>
      </c>
      <c r="P888" s="237" t="s">
        <v>37</v>
      </c>
      <c r="Q888" s="167" t="s">
        <v>213</v>
      </c>
      <c r="R888" s="167" t="s">
        <v>214</v>
      </c>
      <c r="S888" s="167" t="s">
        <v>40</v>
      </c>
      <c r="T888" s="167" t="s">
        <v>7858</v>
      </c>
      <c r="U888" s="332" t="s">
        <v>40</v>
      </c>
      <c r="V888" s="49" t="s">
        <v>761</v>
      </c>
      <c r="W888" s="342"/>
      <c r="X888" s="255">
        <v>0</v>
      </c>
      <c r="Y888" s="255">
        <v>0</v>
      </c>
      <c r="Z888" s="255">
        <v>0</v>
      </c>
      <c r="AA888" s="184"/>
      <c r="AB888" s="184"/>
      <c r="AC888" s="184"/>
      <c r="AD888" s="304">
        <v>5517212</v>
      </c>
      <c r="AE888" s="167" t="s">
        <v>1270</v>
      </c>
      <c r="AF888" s="333" t="s">
        <v>1270</v>
      </c>
      <c r="AG888" s="167" t="s">
        <v>7040</v>
      </c>
      <c r="AH888" s="52" t="s">
        <v>7176</v>
      </c>
    </row>
    <row r="889" spans="1:34" ht="15" customHeight="1" x14ac:dyDescent="0.2">
      <c r="A889" s="272">
        <v>115</v>
      </c>
      <c r="B889" s="272">
        <v>115</v>
      </c>
      <c r="C889" s="331" t="s">
        <v>1163</v>
      </c>
      <c r="D889" s="272">
        <v>10212</v>
      </c>
      <c r="E889" s="331" t="s">
        <v>1164</v>
      </c>
      <c r="F889" s="25">
        <v>2017</v>
      </c>
      <c r="G889" s="284">
        <v>42783.372916666667</v>
      </c>
      <c r="H889" s="234">
        <v>42783.372916666667</v>
      </c>
      <c r="I889" s="417" t="s">
        <v>7042</v>
      </c>
      <c r="J889" s="412" t="s">
        <v>36</v>
      </c>
      <c r="K889" s="412"/>
      <c r="L889" s="235">
        <f>N889-G889</f>
        <v>6.944444467080757E-4</v>
      </c>
      <c r="M889" s="236">
        <v>1</v>
      </c>
      <c r="N889" s="284">
        <v>42783.373611111114</v>
      </c>
      <c r="O889" s="234">
        <v>42783.373611111114</v>
      </c>
      <c r="P889" s="237" t="s">
        <v>37</v>
      </c>
      <c r="Q889" s="167" t="s">
        <v>213</v>
      </c>
      <c r="R889" s="167" t="s">
        <v>214</v>
      </c>
      <c r="S889" s="167" t="s">
        <v>40</v>
      </c>
      <c r="T889" s="167" t="s">
        <v>7858</v>
      </c>
      <c r="U889" s="332" t="s">
        <v>40</v>
      </c>
      <c r="V889" s="49" t="s">
        <v>761</v>
      </c>
      <c r="W889" s="342"/>
      <c r="X889" s="255">
        <v>0</v>
      </c>
      <c r="Y889" s="255">
        <v>0</v>
      </c>
      <c r="Z889" s="255">
        <v>0</v>
      </c>
      <c r="AA889" s="184"/>
      <c r="AB889" s="184"/>
      <c r="AC889" s="184"/>
      <c r="AD889" s="304">
        <v>5517212</v>
      </c>
      <c r="AE889" s="167" t="s">
        <v>1270</v>
      </c>
      <c r="AF889" s="333" t="s">
        <v>1270</v>
      </c>
      <c r="AG889" s="167" t="s">
        <v>7040</v>
      </c>
      <c r="AH889" s="52" t="s">
        <v>7176</v>
      </c>
    </row>
    <row r="890" spans="1:34" ht="15" customHeight="1" x14ac:dyDescent="0.2">
      <c r="A890" s="272">
        <v>115</v>
      </c>
      <c r="B890" s="272">
        <v>115</v>
      </c>
      <c r="C890" s="331" t="s">
        <v>1163</v>
      </c>
      <c r="D890" s="272">
        <v>10212</v>
      </c>
      <c r="E890" s="331" t="s">
        <v>1164</v>
      </c>
      <c r="F890" s="25">
        <v>2017</v>
      </c>
      <c r="G890" s="284">
        <v>42835.169444444444</v>
      </c>
      <c r="H890" s="234">
        <v>42835.169444444444</v>
      </c>
      <c r="I890" s="412" t="s">
        <v>36</v>
      </c>
      <c r="J890" s="412" t="s">
        <v>36</v>
      </c>
      <c r="K890" s="412"/>
      <c r="L890" s="235">
        <f>N890-G890</f>
        <v>6.944444467080757E-4</v>
      </c>
      <c r="M890" s="236">
        <v>1</v>
      </c>
      <c r="N890" s="284">
        <v>42835.170138888891</v>
      </c>
      <c r="O890" s="234">
        <v>42835.170138888891</v>
      </c>
      <c r="P890" s="237" t="s">
        <v>37</v>
      </c>
      <c r="Q890" s="167" t="s">
        <v>6434</v>
      </c>
      <c r="R890" s="167" t="s">
        <v>8136</v>
      </c>
      <c r="S890" s="167" t="s">
        <v>579</v>
      </c>
      <c r="T890" s="167" t="s">
        <v>8316</v>
      </c>
      <c r="U890" s="293">
        <v>112760898</v>
      </c>
      <c r="V890" s="240" t="s">
        <v>761</v>
      </c>
      <c r="W890" s="167" t="s">
        <v>8323</v>
      </c>
      <c r="X890" s="177">
        <v>28430</v>
      </c>
      <c r="Y890" s="255">
        <v>0</v>
      </c>
      <c r="Z890" s="255">
        <v>0</v>
      </c>
      <c r="AA890" s="184"/>
      <c r="AB890" s="184"/>
      <c r="AC890" s="184"/>
      <c r="AD890" s="304">
        <v>5517212</v>
      </c>
      <c r="AE890" s="333" t="s">
        <v>1270</v>
      </c>
      <c r="AF890" s="333" t="s">
        <v>1270</v>
      </c>
      <c r="AG890" s="167" t="s">
        <v>7040</v>
      </c>
      <c r="AH890" s="52" t="s">
        <v>7041</v>
      </c>
    </row>
    <row r="891" spans="1:34" ht="15" customHeight="1" x14ac:dyDescent="0.2">
      <c r="A891" s="257">
        <v>115</v>
      </c>
      <c r="B891" s="257">
        <v>115</v>
      </c>
      <c r="C891" s="258" t="s">
        <v>1163</v>
      </c>
      <c r="D891" s="257">
        <v>10212</v>
      </c>
      <c r="E891" s="258" t="s">
        <v>1164</v>
      </c>
      <c r="F891" s="25">
        <v>2017</v>
      </c>
      <c r="G891" s="232">
        <v>43036.430555555555</v>
      </c>
      <c r="H891" s="233">
        <v>43036.430555555555</v>
      </c>
      <c r="I891" s="412" t="s">
        <v>36</v>
      </c>
      <c r="J891" s="412" t="s">
        <v>36</v>
      </c>
      <c r="K891" s="412"/>
      <c r="L891" s="235">
        <f>N891-G891</f>
        <v>6.944444467080757E-4</v>
      </c>
      <c r="M891" s="236">
        <v>1</v>
      </c>
      <c r="N891" s="232">
        <v>43036.431250000001</v>
      </c>
      <c r="O891" s="233">
        <v>43036.431250000001</v>
      </c>
      <c r="P891" s="237" t="s">
        <v>37</v>
      </c>
      <c r="Q891" s="35" t="s">
        <v>145</v>
      </c>
      <c r="R891" s="35" t="s">
        <v>146</v>
      </c>
      <c r="S891" s="35" t="s">
        <v>40</v>
      </c>
      <c r="T891" s="167" t="s">
        <v>9878</v>
      </c>
      <c r="U891" s="293">
        <v>113779808</v>
      </c>
      <c r="V891" s="240" t="s">
        <v>761</v>
      </c>
      <c r="W891" s="167" t="s">
        <v>9879</v>
      </c>
      <c r="X891" s="241">
        <v>0</v>
      </c>
      <c r="Y891" s="241">
        <v>0</v>
      </c>
      <c r="Z891" s="241">
        <v>0</v>
      </c>
      <c r="AA891" s="266"/>
      <c r="AB891" s="266"/>
      <c r="AC891" s="266"/>
      <c r="AD891" s="304">
        <v>5517212</v>
      </c>
      <c r="AE891" s="333" t="s">
        <v>7060</v>
      </c>
      <c r="AF891" s="383" t="s">
        <v>9880</v>
      </c>
      <c r="AG891" s="167" t="s">
        <v>7040</v>
      </c>
      <c r="AH891" s="29" t="s">
        <v>7041</v>
      </c>
    </row>
    <row r="892" spans="1:34" ht="15" customHeight="1" x14ac:dyDescent="0.2">
      <c r="A892" s="257">
        <v>115</v>
      </c>
      <c r="B892" s="257">
        <v>115</v>
      </c>
      <c r="C892" s="258" t="s">
        <v>1163</v>
      </c>
      <c r="D892" s="257">
        <v>10212</v>
      </c>
      <c r="E892" s="331" t="s">
        <v>1164</v>
      </c>
      <c r="F892" s="25">
        <v>2018</v>
      </c>
      <c r="G892" s="232">
        <v>43121.314583333333</v>
      </c>
      <c r="H892" s="233">
        <v>43121.314583333333</v>
      </c>
      <c r="I892" s="412" t="s">
        <v>36</v>
      </c>
      <c r="J892" s="412" t="s">
        <v>36</v>
      </c>
      <c r="K892" s="412" t="s">
        <v>36</v>
      </c>
      <c r="L892" s="235">
        <f>N892-G892</f>
        <v>6.944444467080757E-4</v>
      </c>
      <c r="M892" s="236">
        <v>1</v>
      </c>
      <c r="N892" s="232">
        <v>43121.31527777778</v>
      </c>
      <c r="O892" s="233">
        <v>43121.31527777778</v>
      </c>
      <c r="P892" s="237" t="s">
        <v>37</v>
      </c>
      <c r="Q892" s="238" t="s">
        <v>1285</v>
      </c>
      <c r="R892" s="35" t="s">
        <v>10231</v>
      </c>
      <c r="S892" s="238" t="s">
        <v>40</v>
      </c>
      <c r="T892" s="167" t="s">
        <v>10338</v>
      </c>
      <c r="U892" s="170">
        <v>114241217</v>
      </c>
      <c r="V892" s="240" t="s">
        <v>761</v>
      </c>
      <c r="W892" s="167" t="s">
        <v>10339</v>
      </c>
      <c r="X892" s="255">
        <v>0</v>
      </c>
      <c r="Y892" s="241">
        <v>0</v>
      </c>
      <c r="Z892" s="241">
        <v>0</v>
      </c>
      <c r="AA892" s="266"/>
      <c r="AB892" s="266"/>
      <c r="AC892" s="266"/>
      <c r="AD892" s="241">
        <v>5517212</v>
      </c>
      <c r="AE892" s="35" t="s">
        <v>7063</v>
      </c>
      <c r="AF892" s="153" t="s">
        <v>7132</v>
      </c>
      <c r="AG892" s="35" t="s">
        <v>7040</v>
      </c>
      <c r="AH892" s="35" t="s">
        <v>7041</v>
      </c>
    </row>
    <row r="893" spans="1:34" ht="15" customHeight="1" x14ac:dyDescent="0.2">
      <c r="A893" s="257">
        <v>115</v>
      </c>
      <c r="B893" s="257">
        <v>115</v>
      </c>
      <c r="C893" s="258" t="s">
        <v>1163</v>
      </c>
      <c r="D893" s="257">
        <v>10212</v>
      </c>
      <c r="E893" s="331" t="s">
        <v>1164</v>
      </c>
      <c r="F893" s="25">
        <v>2018</v>
      </c>
      <c r="G893" s="232">
        <v>43122.476388888892</v>
      </c>
      <c r="H893" s="233">
        <v>43122.476388888892</v>
      </c>
      <c r="I893" s="412" t="s">
        <v>36</v>
      </c>
      <c r="J893" s="412" t="s">
        <v>36</v>
      </c>
      <c r="K893" s="412" t="s">
        <v>36</v>
      </c>
      <c r="L893" s="235">
        <f>N893-G893</f>
        <v>0.19027777777228039</v>
      </c>
      <c r="M893" s="236">
        <v>274</v>
      </c>
      <c r="N893" s="232">
        <v>43122.666666666664</v>
      </c>
      <c r="O893" s="233">
        <v>43122.666666666664</v>
      </c>
      <c r="P893" s="237" t="s">
        <v>37</v>
      </c>
      <c r="Q893" s="238" t="s">
        <v>1285</v>
      </c>
      <c r="R893" s="35" t="s">
        <v>10231</v>
      </c>
      <c r="S893" s="238" t="s">
        <v>101</v>
      </c>
      <c r="T893" s="167" t="s">
        <v>10350</v>
      </c>
      <c r="U893" s="88">
        <v>114241217</v>
      </c>
      <c r="V893" s="240" t="s">
        <v>761</v>
      </c>
      <c r="W893" s="167" t="s">
        <v>10351</v>
      </c>
      <c r="X893" s="255">
        <v>0</v>
      </c>
      <c r="Y893" s="241">
        <v>0</v>
      </c>
      <c r="Z893" s="241">
        <v>0</v>
      </c>
      <c r="AA893" s="266"/>
      <c r="AB893" s="266"/>
      <c r="AC893" s="266"/>
      <c r="AD893" s="241">
        <v>5517212</v>
      </c>
      <c r="AE893" s="35" t="s">
        <v>1270</v>
      </c>
      <c r="AF893" s="153" t="s">
        <v>1270</v>
      </c>
      <c r="AG893" s="35" t="s">
        <v>7066</v>
      </c>
      <c r="AH893" s="57" t="s">
        <v>7067</v>
      </c>
    </row>
    <row r="894" spans="1:34" ht="15" customHeight="1" x14ac:dyDescent="0.2">
      <c r="A894" s="576">
        <v>115</v>
      </c>
      <c r="B894" s="576">
        <v>115</v>
      </c>
      <c r="C894" s="577" t="s">
        <v>1163</v>
      </c>
      <c r="D894" s="576">
        <v>10212</v>
      </c>
      <c r="E894" s="577" t="s">
        <v>1164</v>
      </c>
      <c r="F894" s="578">
        <v>2019</v>
      </c>
      <c r="G894" s="579">
        <v>43571.354861111111</v>
      </c>
      <c r="H894" s="580">
        <v>43571.354861111111</v>
      </c>
      <c r="I894" s="581" t="s">
        <v>36</v>
      </c>
      <c r="J894" s="581" t="s">
        <v>36</v>
      </c>
      <c r="K894" s="581" t="s">
        <v>36</v>
      </c>
      <c r="L894" s="445">
        <f>N894-G894</f>
        <v>6.944444467080757E-4</v>
      </c>
      <c r="M894" s="446">
        <v>1</v>
      </c>
      <c r="N894" s="579">
        <v>43571.355555555558</v>
      </c>
      <c r="O894" s="580">
        <v>43571.355555555558</v>
      </c>
      <c r="P894" s="582" t="s">
        <v>37</v>
      </c>
      <c r="Q894" s="450" t="s">
        <v>48</v>
      </c>
      <c r="R894" s="451" t="s">
        <v>10200</v>
      </c>
      <c r="S894" s="583" t="s">
        <v>40</v>
      </c>
      <c r="T894" s="451" t="s">
        <v>13830</v>
      </c>
      <c r="U894" s="584" t="s">
        <v>40</v>
      </c>
      <c r="V894" s="585" t="s">
        <v>761</v>
      </c>
      <c r="W894" s="451" t="s">
        <v>13831</v>
      </c>
      <c r="X894" s="586">
        <v>0</v>
      </c>
      <c r="Y894" s="370">
        <v>0</v>
      </c>
      <c r="Z894" s="370">
        <v>0</v>
      </c>
      <c r="AA894" s="587">
        <f>Y894/AD894</f>
        <v>0</v>
      </c>
      <c r="AB894" s="588">
        <f>Z894/AD894</f>
        <v>0</v>
      </c>
      <c r="AC894" s="370">
        <v>0</v>
      </c>
      <c r="AD894" s="370">
        <v>5548929</v>
      </c>
      <c r="AE894" s="585" t="s">
        <v>7063</v>
      </c>
      <c r="AF894" s="589" t="s">
        <v>13832</v>
      </c>
      <c r="AG894" s="585" t="s">
        <v>7040</v>
      </c>
      <c r="AH894" s="590" t="s">
        <v>7041</v>
      </c>
    </row>
    <row r="895" spans="1:34" ht="15" customHeight="1" x14ac:dyDescent="0.2">
      <c r="A895" s="257">
        <v>115</v>
      </c>
      <c r="B895" s="257">
        <v>115</v>
      </c>
      <c r="C895" s="258" t="s">
        <v>1089</v>
      </c>
      <c r="D895" s="257">
        <v>10213</v>
      </c>
      <c r="E895" s="258" t="s">
        <v>1090</v>
      </c>
      <c r="F895" s="25">
        <v>2017</v>
      </c>
      <c r="G895" s="232">
        <v>43035.96875</v>
      </c>
      <c r="H895" s="233">
        <v>43035.96875</v>
      </c>
      <c r="I895" s="412" t="s">
        <v>36</v>
      </c>
      <c r="J895" s="412" t="s">
        <v>36</v>
      </c>
      <c r="K895" s="412"/>
      <c r="L895" s="235">
        <f>N895-G895</f>
        <v>6.944444467080757E-4</v>
      </c>
      <c r="M895" s="236">
        <v>1</v>
      </c>
      <c r="N895" s="232">
        <v>43035.969444444447</v>
      </c>
      <c r="O895" s="233">
        <v>43035.969444444447</v>
      </c>
      <c r="P895" s="237" t="s">
        <v>37</v>
      </c>
      <c r="Q895" s="35" t="s">
        <v>48</v>
      </c>
      <c r="R895" s="35" t="s">
        <v>49</v>
      </c>
      <c r="S895" s="35" t="s">
        <v>40</v>
      </c>
      <c r="T895" s="167" t="s">
        <v>9873</v>
      </c>
      <c r="U895" s="332" t="s">
        <v>40</v>
      </c>
      <c r="V895" s="240" t="s">
        <v>761</v>
      </c>
      <c r="W895" s="167" t="s">
        <v>9874</v>
      </c>
      <c r="X895" s="241">
        <v>0</v>
      </c>
      <c r="Y895" s="241">
        <v>0</v>
      </c>
      <c r="Z895" s="241">
        <v>0</v>
      </c>
      <c r="AA895" s="266"/>
      <c r="AB895" s="266"/>
      <c r="AC895" s="266"/>
      <c r="AD895" s="304">
        <v>5517212</v>
      </c>
      <c r="AE895" s="333" t="s">
        <v>7182</v>
      </c>
      <c r="AF895" s="383" t="s">
        <v>9875</v>
      </c>
      <c r="AG895" s="167" t="s">
        <v>7040</v>
      </c>
      <c r="AH895" s="29" t="s">
        <v>7041</v>
      </c>
    </row>
    <row r="896" spans="1:34" ht="15" customHeight="1" x14ac:dyDescent="0.2">
      <c r="A896" s="175">
        <v>115</v>
      </c>
      <c r="B896" s="175">
        <v>115</v>
      </c>
      <c r="C896" s="24" t="s">
        <v>542</v>
      </c>
      <c r="D896" s="175">
        <v>10216</v>
      </c>
      <c r="E896" s="24" t="s">
        <v>543</v>
      </c>
      <c r="F896" s="25">
        <v>2015</v>
      </c>
      <c r="G896" s="156">
        <v>42105.463194444441</v>
      </c>
      <c r="H896" s="157">
        <v>42105.463194444441</v>
      </c>
      <c r="I896" s="620" t="s">
        <v>36</v>
      </c>
      <c r="J896" s="620" t="s">
        <v>36</v>
      </c>
      <c r="K896" s="620"/>
      <c r="L896" s="159">
        <f>N896-G896</f>
        <v>0.13888888889050577</v>
      </c>
      <c r="M896" s="160">
        <v>200</v>
      </c>
      <c r="N896" s="156">
        <v>42105.602083333331</v>
      </c>
      <c r="O896" s="157">
        <v>42105.602083333331</v>
      </c>
      <c r="P896" s="161" t="s">
        <v>37</v>
      </c>
      <c r="Q896" s="35" t="s">
        <v>38</v>
      </c>
      <c r="R896" s="35" t="s">
        <v>39</v>
      </c>
      <c r="S896" s="35" t="s">
        <v>526</v>
      </c>
      <c r="T896" s="35" t="s">
        <v>3757</v>
      </c>
      <c r="U896" s="332" t="s">
        <v>40</v>
      </c>
      <c r="V896" s="167" t="s">
        <v>761</v>
      </c>
      <c r="W896" s="35" t="s">
        <v>3758</v>
      </c>
      <c r="X896" s="195">
        <v>3014</v>
      </c>
      <c r="Y896" s="195">
        <v>3014</v>
      </c>
      <c r="Z896" s="195">
        <v>265195</v>
      </c>
      <c r="AA896" s="173">
        <f>Y896/5412924</f>
        <v>5.5681550304419571E-4</v>
      </c>
      <c r="AB896" s="174">
        <f>Z896/5412924</f>
        <v>4.89929287756488E-2</v>
      </c>
      <c r="AC896" s="55">
        <f>Z896/Y896</f>
        <v>87.987723954877239</v>
      </c>
      <c r="AD896" s="41"/>
      <c r="AE896" s="41"/>
      <c r="AF896" s="41"/>
      <c r="AG896" s="41"/>
      <c r="AH896" s="41"/>
    </row>
    <row r="897" spans="1:34" ht="15" customHeight="1" x14ac:dyDescent="0.2">
      <c r="A897" s="175">
        <v>115</v>
      </c>
      <c r="B897" s="175">
        <v>115</v>
      </c>
      <c r="C897" s="24" t="s">
        <v>542</v>
      </c>
      <c r="D897" s="175">
        <v>10216</v>
      </c>
      <c r="E897" s="43" t="s">
        <v>543</v>
      </c>
      <c r="F897" s="25">
        <v>2015</v>
      </c>
      <c r="G897" s="156">
        <v>42295.291666666664</v>
      </c>
      <c r="H897" s="157">
        <v>42295.291666666664</v>
      </c>
      <c r="I897" s="626" t="s">
        <v>313</v>
      </c>
      <c r="J897" s="620" t="s">
        <v>36</v>
      </c>
      <c r="K897" s="620"/>
      <c r="L897" s="159">
        <f>N897-G897</f>
        <v>6.944444467080757E-4</v>
      </c>
      <c r="M897" s="160">
        <v>1</v>
      </c>
      <c r="N897" s="156">
        <v>42295.292361111111</v>
      </c>
      <c r="O897" s="157">
        <v>42295.292361111111</v>
      </c>
      <c r="P897" s="161" t="s">
        <v>37</v>
      </c>
      <c r="Q897" s="162" t="s">
        <v>52</v>
      </c>
      <c r="R897" s="35" t="s">
        <v>302</v>
      </c>
      <c r="S897" s="35" t="s">
        <v>526</v>
      </c>
      <c r="T897" s="35" t="s">
        <v>4997</v>
      </c>
      <c r="U897" s="332" t="s">
        <v>40</v>
      </c>
      <c r="V897" s="167" t="s">
        <v>761</v>
      </c>
      <c r="W897" s="35" t="s">
        <v>4041</v>
      </c>
      <c r="X897" s="55">
        <v>1507</v>
      </c>
      <c r="Y897" s="168"/>
      <c r="Z897" s="168"/>
      <c r="AA897" s="168"/>
      <c r="AB897" s="168"/>
      <c r="AC897" s="168"/>
    </row>
    <row r="898" spans="1:34" ht="15" customHeight="1" x14ac:dyDescent="0.2">
      <c r="A898" s="175">
        <v>115</v>
      </c>
      <c r="B898" s="175">
        <v>115</v>
      </c>
      <c r="C898" s="24" t="s">
        <v>542</v>
      </c>
      <c r="D898" s="175">
        <v>10216</v>
      </c>
      <c r="E898" s="43" t="s">
        <v>543</v>
      </c>
      <c r="F898" s="25">
        <v>2015</v>
      </c>
      <c r="G898" s="156">
        <v>42297.559027777781</v>
      </c>
      <c r="H898" s="157">
        <v>42297.559027777781</v>
      </c>
      <c r="I898" s="620" t="s">
        <v>36</v>
      </c>
      <c r="J898" s="620" t="s">
        <v>36</v>
      </c>
      <c r="K898" s="620"/>
      <c r="L898" s="159">
        <f>N898-G898</f>
        <v>0.39236111110949423</v>
      </c>
      <c r="M898" s="160">
        <v>565</v>
      </c>
      <c r="N898" s="156">
        <v>42297.951388888891</v>
      </c>
      <c r="O898" s="157">
        <v>42297.951388888891</v>
      </c>
      <c r="P898" s="161" t="s">
        <v>37</v>
      </c>
      <c r="Q898" s="35" t="s">
        <v>43</v>
      </c>
      <c r="R898" s="35" t="s">
        <v>44</v>
      </c>
      <c r="S898" s="35" t="s">
        <v>68</v>
      </c>
      <c r="T898" s="35" t="s">
        <v>5014</v>
      </c>
      <c r="U898" s="332" t="s">
        <v>40</v>
      </c>
      <c r="V898" s="167" t="s">
        <v>761</v>
      </c>
      <c r="W898" s="35" t="s">
        <v>5013</v>
      </c>
      <c r="X898" s="55">
        <v>0</v>
      </c>
      <c r="Y898" s="168"/>
      <c r="Z898" s="168"/>
      <c r="AA898" s="168"/>
      <c r="AB898" s="168"/>
      <c r="AC898" s="168"/>
    </row>
    <row r="899" spans="1:34" ht="15" customHeight="1" x14ac:dyDescent="0.2">
      <c r="A899" s="175">
        <v>115</v>
      </c>
      <c r="B899" s="175">
        <v>115</v>
      </c>
      <c r="C899" s="24" t="s">
        <v>542</v>
      </c>
      <c r="D899" s="175">
        <v>10216</v>
      </c>
      <c r="E899" s="43" t="s">
        <v>543</v>
      </c>
      <c r="F899" s="25">
        <v>2015</v>
      </c>
      <c r="G899" s="156">
        <v>42300.281944444447</v>
      </c>
      <c r="H899" s="157">
        <v>42300.281944444447</v>
      </c>
      <c r="I899" s="620" t="s">
        <v>36</v>
      </c>
      <c r="J899" s="620" t="s">
        <v>36</v>
      </c>
      <c r="K899" s="620"/>
      <c r="L899" s="159">
        <f>N899-G899</f>
        <v>0.27083333332848269</v>
      </c>
      <c r="M899" s="160">
        <v>390</v>
      </c>
      <c r="N899" s="156">
        <v>42300.552777777775</v>
      </c>
      <c r="O899" s="157">
        <v>42300.552777777775</v>
      </c>
      <c r="P899" s="161" t="s">
        <v>37</v>
      </c>
      <c r="Q899" s="162" t="s">
        <v>52</v>
      </c>
      <c r="R899" s="35" t="s">
        <v>302</v>
      </c>
      <c r="S899" s="35" t="s">
        <v>526</v>
      </c>
      <c r="T899" s="35" t="s">
        <v>5031</v>
      </c>
      <c r="U899" s="332" t="s">
        <v>40</v>
      </c>
      <c r="V899" s="167" t="s">
        <v>761</v>
      </c>
      <c r="W899" s="35" t="s">
        <v>5032</v>
      </c>
      <c r="X899" s="55">
        <v>0</v>
      </c>
      <c r="Y899" s="168"/>
      <c r="Z899" s="168"/>
      <c r="AA899" s="168"/>
      <c r="AB899" s="168"/>
      <c r="AC899" s="168"/>
    </row>
    <row r="900" spans="1:34" ht="15" customHeight="1" x14ac:dyDescent="0.2">
      <c r="A900" s="257">
        <v>115</v>
      </c>
      <c r="B900" s="257">
        <v>115</v>
      </c>
      <c r="C900" s="258" t="s">
        <v>542</v>
      </c>
      <c r="D900" s="257">
        <v>10216</v>
      </c>
      <c r="E900" s="258" t="s">
        <v>543</v>
      </c>
      <c r="F900" s="25">
        <v>2018</v>
      </c>
      <c r="G900" s="284">
        <v>43269.365277777775</v>
      </c>
      <c r="H900" s="233">
        <v>43269.365277777775</v>
      </c>
      <c r="I900" s="412" t="s">
        <v>36</v>
      </c>
      <c r="J900" s="412" t="s">
        <v>36</v>
      </c>
      <c r="K900" s="412" t="s">
        <v>36</v>
      </c>
      <c r="L900" s="235">
        <f>N900-G900</f>
        <v>6.944444467080757E-4</v>
      </c>
      <c r="M900" s="236">
        <v>1</v>
      </c>
      <c r="N900" s="284">
        <v>43269.365972222222</v>
      </c>
      <c r="O900" s="233">
        <v>43269.365972222222</v>
      </c>
      <c r="P900" s="237" t="s">
        <v>37</v>
      </c>
      <c r="Q900" s="359" t="s">
        <v>1246</v>
      </c>
      <c r="R900" s="35" t="s">
        <v>10509</v>
      </c>
      <c r="S900" s="277" t="s">
        <v>40</v>
      </c>
      <c r="T900" s="167" t="s">
        <v>11330</v>
      </c>
      <c r="U900" s="282" t="s">
        <v>40</v>
      </c>
      <c r="V900" s="240" t="s">
        <v>761</v>
      </c>
      <c r="W900" s="167" t="s">
        <v>11331</v>
      </c>
      <c r="X900" s="255">
        <v>2499</v>
      </c>
      <c r="Y900" s="241">
        <v>0</v>
      </c>
      <c r="Z900" s="241">
        <v>0</v>
      </c>
      <c r="AA900" s="266"/>
      <c r="AB900" s="266"/>
      <c r="AC900" s="266"/>
      <c r="AD900" s="241">
        <v>5517212</v>
      </c>
      <c r="AE900" s="467" t="s">
        <v>7060</v>
      </c>
      <c r="AF900" s="468" t="s">
        <v>11332</v>
      </c>
      <c r="AG900" s="277" t="s">
        <v>7040</v>
      </c>
      <c r="AH900" s="277" t="s">
        <v>7041</v>
      </c>
    </row>
    <row r="901" spans="1:34" ht="15" customHeight="1" x14ac:dyDescent="0.2">
      <c r="A901" s="175">
        <v>115</v>
      </c>
      <c r="B901" s="175">
        <v>115</v>
      </c>
      <c r="C901" s="24" t="s">
        <v>1225</v>
      </c>
      <c r="D901" s="175">
        <v>10217</v>
      </c>
      <c r="E901" s="24" t="s">
        <v>1226</v>
      </c>
      <c r="F901" s="25">
        <v>2015</v>
      </c>
      <c r="G901" s="156">
        <v>42105.463194444441</v>
      </c>
      <c r="H901" s="157">
        <v>42105.463194444441</v>
      </c>
      <c r="I901" s="620" t="s">
        <v>36</v>
      </c>
      <c r="J901" s="620" t="s">
        <v>36</v>
      </c>
      <c r="K901" s="620"/>
      <c r="L901" s="159">
        <f>N901-G901</f>
        <v>0.14027777778392192</v>
      </c>
      <c r="M901" s="160">
        <v>222</v>
      </c>
      <c r="N901" s="156">
        <v>42105.603472222225</v>
      </c>
      <c r="O901" s="157">
        <v>42105.603472222225</v>
      </c>
      <c r="P901" s="161" t="s">
        <v>37</v>
      </c>
      <c r="Q901" s="35" t="s">
        <v>38</v>
      </c>
      <c r="R901" s="35" t="s">
        <v>39</v>
      </c>
      <c r="S901" s="35" t="s">
        <v>526</v>
      </c>
      <c r="T901" s="35" t="s">
        <v>3757</v>
      </c>
      <c r="U901" s="282" t="s">
        <v>40</v>
      </c>
      <c r="V901" s="167" t="s">
        <v>761</v>
      </c>
      <c r="W901" s="35" t="s">
        <v>3758</v>
      </c>
      <c r="X901" s="55">
        <v>0</v>
      </c>
      <c r="Y901" s="55">
        <v>0</v>
      </c>
      <c r="Z901" s="195"/>
      <c r="AA901" s="173"/>
      <c r="AB901" s="174"/>
      <c r="AC901" s="55"/>
    </row>
    <row r="902" spans="1:34" ht="15" customHeight="1" x14ac:dyDescent="0.2">
      <c r="A902" s="175">
        <v>115</v>
      </c>
      <c r="B902" s="175">
        <v>115</v>
      </c>
      <c r="C902" s="24" t="s">
        <v>1225</v>
      </c>
      <c r="D902" s="175">
        <v>10217</v>
      </c>
      <c r="E902" s="43" t="s">
        <v>1226</v>
      </c>
      <c r="F902" s="25">
        <v>2015</v>
      </c>
      <c r="G902" s="156">
        <v>42295.291666666664</v>
      </c>
      <c r="H902" s="157">
        <v>42295.291666666664</v>
      </c>
      <c r="I902" s="626" t="s">
        <v>313</v>
      </c>
      <c r="J902" s="620" t="s">
        <v>36</v>
      </c>
      <c r="K902" s="620"/>
      <c r="L902" s="159">
        <f>N902-G902</f>
        <v>6.944444467080757E-4</v>
      </c>
      <c r="M902" s="160">
        <v>1</v>
      </c>
      <c r="N902" s="156">
        <v>42295.292361111111</v>
      </c>
      <c r="O902" s="157">
        <v>42295.292361111111</v>
      </c>
      <c r="P902" s="161" t="s">
        <v>37</v>
      </c>
      <c r="Q902" s="162" t="s">
        <v>52</v>
      </c>
      <c r="R902" s="35" t="s">
        <v>302</v>
      </c>
      <c r="S902" s="35" t="s">
        <v>526</v>
      </c>
      <c r="T902" s="35" t="s">
        <v>4997</v>
      </c>
      <c r="U902" s="282" t="s">
        <v>40</v>
      </c>
      <c r="V902" s="167" t="s">
        <v>761</v>
      </c>
      <c r="W902" s="35" t="s">
        <v>4041</v>
      </c>
      <c r="X902" s="55">
        <v>1507</v>
      </c>
      <c r="Y902" s="168"/>
      <c r="Z902" s="168"/>
      <c r="AA902" s="168"/>
      <c r="AB902" s="168"/>
      <c r="AC902" s="168"/>
    </row>
    <row r="903" spans="1:34" ht="15" customHeight="1" x14ac:dyDescent="0.2">
      <c r="A903" s="257">
        <v>115</v>
      </c>
      <c r="B903" s="257">
        <v>115</v>
      </c>
      <c r="C903" s="258" t="s">
        <v>1225</v>
      </c>
      <c r="D903" s="257">
        <v>10217</v>
      </c>
      <c r="E903" s="258" t="s">
        <v>1226</v>
      </c>
      <c r="F903" s="25">
        <v>2018</v>
      </c>
      <c r="G903" s="284">
        <v>43250.784722222219</v>
      </c>
      <c r="H903" s="233">
        <v>43250.784722222219</v>
      </c>
      <c r="I903" s="412" t="s">
        <v>36</v>
      </c>
      <c r="J903" s="412" t="s">
        <v>36</v>
      </c>
      <c r="K903" s="412" t="s">
        <v>36</v>
      </c>
      <c r="L903" s="235">
        <f>N903-G903</f>
        <v>6.944444467080757E-4</v>
      </c>
      <c r="M903" s="236">
        <v>1</v>
      </c>
      <c r="N903" s="284">
        <v>43250.785416666666</v>
      </c>
      <c r="O903" s="233">
        <v>43250.785416666666</v>
      </c>
      <c r="P903" s="237" t="s">
        <v>37</v>
      </c>
      <c r="Q903" s="359" t="s">
        <v>48</v>
      </c>
      <c r="R903" s="35" t="s">
        <v>10200</v>
      </c>
      <c r="S903" s="277" t="s">
        <v>40</v>
      </c>
      <c r="T903" s="167" t="s">
        <v>11217</v>
      </c>
      <c r="U903" s="282" t="s">
        <v>40</v>
      </c>
      <c r="V903" s="240" t="s">
        <v>761</v>
      </c>
      <c r="W903" s="277" t="s">
        <v>11218</v>
      </c>
      <c r="X903" s="255">
        <v>0</v>
      </c>
      <c r="Y903" s="241">
        <v>0</v>
      </c>
      <c r="Z903" s="241">
        <v>0</v>
      </c>
      <c r="AA903" s="266"/>
      <c r="AB903" s="266"/>
      <c r="AC903" s="266"/>
      <c r="AD903" s="241">
        <v>5517212</v>
      </c>
      <c r="AE903" s="461" t="s">
        <v>7063</v>
      </c>
      <c r="AF903" s="462" t="s">
        <v>8492</v>
      </c>
      <c r="AG903" s="277" t="s">
        <v>7040</v>
      </c>
      <c r="AH903" s="277" t="s">
        <v>7041</v>
      </c>
    </row>
    <row r="904" spans="1:34" ht="15" customHeight="1" x14ac:dyDescent="0.2">
      <c r="A904" s="257">
        <v>115</v>
      </c>
      <c r="B904" s="257">
        <v>115</v>
      </c>
      <c r="C904" s="258" t="s">
        <v>1225</v>
      </c>
      <c r="D904" s="257">
        <v>10217</v>
      </c>
      <c r="E904" s="258" t="s">
        <v>1226</v>
      </c>
      <c r="F904" s="25">
        <v>2018</v>
      </c>
      <c r="G904" s="284">
        <v>43306.856249999997</v>
      </c>
      <c r="H904" s="234">
        <v>43306.856249999997</v>
      </c>
      <c r="I904" s="412" t="s">
        <v>36</v>
      </c>
      <c r="J904" s="412" t="s">
        <v>36</v>
      </c>
      <c r="K904" s="412" t="s">
        <v>36</v>
      </c>
      <c r="L904" s="235">
        <f>N904-G904</f>
        <v>6.944444467080757E-4</v>
      </c>
      <c r="M904" s="236">
        <v>1</v>
      </c>
      <c r="N904" s="284">
        <v>43306.856944444444</v>
      </c>
      <c r="O904" s="234">
        <v>43306.856944444444</v>
      </c>
      <c r="P904" s="237" t="s">
        <v>37</v>
      </c>
      <c r="Q904" s="359" t="s">
        <v>48</v>
      </c>
      <c r="R904" s="35" t="s">
        <v>10200</v>
      </c>
      <c r="S904" s="277" t="s">
        <v>40</v>
      </c>
      <c r="T904" s="167" t="s">
        <v>11621</v>
      </c>
      <c r="U904" s="282" t="s">
        <v>40</v>
      </c>
      <c r="V904" s="240" t="s">
        <v>761</v>
      </c>
      <c r="W904" s="167" t="s">
        <v>11622</v>
      </c>
      <c r="X904" s="255">
        <v>0</v>
      </c>
      <c r="Y904" s="241">
        <v>0</v>
      </c>
      <c r="Z904" s="241">
        <v>0</v>
      </c>
      <c r="AA904" s="266"/>
      <c r="AB904" s="266"/>
      <c r="AC904" s="266"/>
      <c r="AD904" s="241">
        <v>5517212</v>
      </c>
      <c r="AE904" s="467" t="s">
        <v>7063</v>
      </c>
      <c r="AF904" s="468" t="s">
        <v>8072</v>
      </c>
      <c r="AG904" s="277" t="s">
        <v>7040</v>
      </c>
      <c r="AH904" s="277" t="s">
        <v>7041</v>
      </c>
    </row>
    <row r="905" spans="1:34" ht="15" customHeight="1" x14ac:dyDescent="0.2">
      <c r="A905" s="105">
        <v>115</v>
      </c>
      <c r="B905" s="105">
        <v>115</v>
      </c>
      <c r="C905" s="76" t="s">
        <v>41</v>
      </c>
      <c r="D905" s="23">
        <v>10219</v>
      </c>
      <c r="E905" s="60" t="s">
        <v>42</v>
      </c>
      <c r="F905" s="25">
        <v>2014</v>
      </c>
      <c r="G905" s="61">
        <v>41893.118055555555</v>
      </c>
      <c r="H905" s="62">
        <v>41893.118055555555</v>
      </c>
      <c r="I905" s="625" t="s">
        <v>36</v>
      </c>
      <c r="J905" s="625" t="s">
        <v>36</v>
      </c>
      <c r="K905" s="625"/>
      <c r="L905" s="64">
        <f>N905-G905</f>
        <v>6.944444467080757E-4</v>
      </c>
      <c r="M905" s="65">
        <v>1</v>
      </c>
      <c r="N905" s="61">
        <v>41893.118750000001</v>
      </c>
      <c r="O905" s="62">
        <v>41893.118750000001</v>
      </c>
      <c r="P905" s="66" t="s">
        <v>37</v>
      </c>
      <c r="Q905" s="69" t="s">
        <v>62</v>
      </c>
      <c r="R905" s="69" t="s">
        <v>1028</v>
      </c>
      <c r="S905" s="87" t="s">
        <v>101</v>
      </c>
      <c r="T905" s="69" t="s">
        <v>2692</v>
      </c>
      <c r="U905" s="282" t="s">
        <v>40</v>
      </c>
      <c r="V905" s="87" t="s">
        <v>761</v>
      </c>
      <c r="W905" s="69" t="s">
        <v>2693</v>
      </c>
      <c r="X905" s="32">
        <v>26166</v>
      </c>
      <c r="Y905" s="32">
        <v>0</v>
      </c>
      <c r="Z905" s="83"/>
      <c r="AA905" s="84"/>
      <c r="AB905" s="85"/>
      <c r="AC905" s="83"/>
    </row>
    <row r="906" spans="1:34" ht="15" customHeight="1" x14ac:dyDescent="0.2">
      <c r="A906" s="521">
        <v>115</v>
      </c>
      <c r="B906" s="521">
        <v>115</v>
      </c>
      <c r="C906" s="522" t="s">
        <v>854</v>
      </c>
      <c r="D906" s="521">
        <v>10222</v>
      </c>
      <c r="E906" s="522" t="s">
        <v>855</v>
      </c>
      <c r="F906" s="25">
        <v>2019</v>
      </c>
      <c r="G906" s="232">
        <v>43493.704861111109</v>
      </c>
      <c r="H906" s="233">
        <v>43493.704861111109</v>
      </c>
      <c r="I906" s="412" t="s">
        <v>36</v>
      </c>
      <c r="J906" s="412" t="s">
        <v>36</v>
      </c>
      <c r="K906" s="412" t="s">
        <v>36</v>
      </c>
      <c r="L906" s="235">
        <f>N906-G906</f>
        <v>6.944444467080757E-4</v>
      </c>
      <c r="M906" s="236">
        <v>1</v>
      </c>
      <c r="N906" s="232">
        <v>43493.705555555556</v>
      </c>
      <c r="O906" s="233">
        <v>43493.705555555556</v>
      </c>
      <c r="P906" s="237" t="s">
        <v>37</v>
      </c>
      <c r="Q906" s="359" t="s">
        <v>1285</v>
      </c>
      <c r="R906" s="35" t="s">
        <v>10231</v>
      </c>
      <c r="S906" s="238" t="s">
        <v>101</v>
      </c>
      <c r="T906" s="167" t="s">
        <v>12946</v>
      </c>
      <c r="U906" s="416" t="s">
        <v>40</v>
      </c>
      <c r="V906" s="240" t="s">
        <v>761</v>
      </c>
      <c r="W906" s="167" t="s">
        <v>12947</v>
      </c>
      <c r="X906" s="164">
        <v>0</v>
      </c>
      <c r="Y906" s="241">
        <v>0</v>
      </c>
      <c r="Z906" s="241">
        <v>0</v>
      </c>
      <c r="AA906" s="264">
        <f>Y906/AD906</f>
        <v>0</v>
      </c>
      <c r="AB906" s="265">
        <f>Z906/AD906</f>
        <v>0</v>
      </c>
      <c r="AC906" s="255">
        <v>0</v>
      </c>
      <c r="AD906" s="241">
        <v>5548929</v>
      </c>
      <c r="AE906" s="239" t="s">
        <v>7063</v>
      </c>
      <c r="AF906" s="229" t="s">
        <v>7733</v>
      </c>
      <c r="AG906" s="239" t="s">
        <v>7040</v>
      </c>
      <c r="AH906" s="57" t="s">
        <v>7041</v>
      </c>
    </row>
    <row r="907" spans="1:34" ht="15" customHeight="1" x14ac:dyDescent="0.2">
      <c r="A907" s="521">
        <v>115</v>
      </c>
      <c r="B907" s="521">
        <v>115</v>
      </c>
      <c r="C907" s="522" t="s">
        <v>854</v>
      </c>
      <c r="D907" s="521">
        <v>10222</v>
      </c>
      <c r="E907" s="522" t="s">
        <v>855</v>
      </c>
      <c r="F907" s="25">
        <v>2019</v>
      </c>
      <c r="G907" s="573">
        <v>43580.968055555553</v>
      </c>
      <c r="H907" s="574">
        <v>43580.968055555553</v>
      </c>
      <c r="I907" s="572" t="s">
        <v>36</v>
      </c>
      <c r="J907" s="572" t="s">
        <v>36</v>
      </c>
      <c r="K907" s="572" t="s">
        <v>36</v>
      </c>
      <c r="L907" s="235">
        <f>N907-G907</f>
        <v>3.7500000005820766E-2</v>
      </c>
      <c r="M907" s="236">
        <v>54</v>
      </c>
      <c r="N907" s="573">
        <v>43581.005555555559</v>
      </c>
      <c r="O907" s="574">
        <v>43581.005555555559</v>
      </c>
      <c r="P907" s="237" t="s">
        <v>37</v>
      </c>
      <c r="Q907" s="162" t="s">
        <v>43</v>
      </c>
      <c r="R907" s="167" t="s">
        <v>10292</v>
      </c>
      <c r="S907" s="238" t="s">
        <v>106</v>
      </c>
      <c r="T907" s="167" t="s">
        <v>13907</v>
      </c>
      <c r="U907" s="459" t="s">
        <v>40</v>
      </c>
      <c r="V907" s="240" t="s">
        <v>190</v>
      </c>
      <c r="W907" s="167" t="s">
        <v>13908</v>
      </c>
      <c r="X907" s="536">
        <v>0</v>
      </c>
      <c r="Y907" s="255">
        <v>0</v>
      </c>
      <c r="Z907" s="255">
        <v>0</v>
      </c>
      <c r="AA907" s="264">
        <f>Y907/AD907</f>
        <v>0</v>
      </c>
      <c r="AB907" s="265">
        <f>Z907/AD907</f>
        <v>0</v>
      </c>
      <c r="AC907" s="255">
        <v>0</v>
      </c>
      <c r="AD907" s="255">
        <v>5548929</v>
      </c>
      <c r="AE907" s="240" t="s">
        <v>1270</v>
      </c>
      <c r="AF907" s="527" t="s">
        <v>1270</v>
      </c>
      <c r="AG907" s="555" t="s">
        <v>7066</v>
      </c>
      <c r="AH907" s="525" t="s">
        <v>12671</v>
      </c>
    </row>
    <row r="908" spans="1:34" ht="15" customHeight="1" x14ac:dyDescent="0.2">
      <c r="A908" s="257">
        <v>115</v>
      </c>
      <c r="B908" s="257">
        <v>115</v>
      </c>
      <c r="C908" s="258" t="s">
        <v>365</v>
      </c>
      <c r="D908" s="257">
        <v>10223</v>
      </c>
      <c r="E908" s="258" t="s">
        <v>366</v>
      </c>
      <c r="F908" s="25">
        <v>2017</v>
      </c>
      <c r="G908" s="232">
        <v>42783.436805555553</v>
      </c>
      <c r="H908" s="233">
        <v>42783.436805555553</v>
      </c>
      <c r="I908" s="417" t="s">
        <v>7042</v>
      </c>
      <c r="J908" s="412" t="s">
        <v>36</v>
      </c>
      <c r="K908" s="412"/>
      <c r="L908" s="235">
        <f>N908-G908</f>
        <v>6.944444467080757E-4</v>
      </c>
      <c r="M908" s="236">
        <v>1</v>
      </c>
      <c r="N908" s="232">
        <v>42783.4375</v>
      </c>
      <c r="O908" s="233">
        <v>42783.4375</v>
      </c>
      <c r="P908" s="237" t="s">
        <v>37</v>
      </c>
      <c r="Q908" s="35" t="s">
        <v>52</v>
      </c>
      <c r="R908" s="35" t="s">
        <v>53</v>
      </c>
      <c r="S908" s="35" t="s">
        <v>54</v>
      </c>
      <c r="T908" s="52" t="s">
        <v>7879</v>
      </c>
      <c r="U908" s="303" t="s">
        <v>40</v>
      </c>
      <c r="V908" s="49" t="s">
        <v>1390</v>
      </c>
      <c r="W908" s="44" t="s">
        <v>7880</v>
      </c>
      <c r="X908" s="255">
        <v>0</v>
      </c>
      <c r="Y908" s="241">
        <v>0</v>
      </c>
      <c r="Z908" s="241">
        <v>0</v>
      </c>
      <c r="AA908" s="168"/>
      <c r="AB908" s="168"/>
      <c r="AC908" s="168"/>
      <c r="AD908" s="304">
        <v>5517212</v>
      </c>
      <c r="AE908" s="35" t="s">
        <v>7427</v>
      </c>
      <c r="AF908" s="305" t="s">
        <v>7463</v>
      </c>
      <c r="AG908" s="35" t="s">
        <v>7040</v>
      </c>
      <c r="AH908" s="52" t="s">
        <v>7041</v>
      </c>
    </row>
    <row r="909" spans="1:34" ht="15" customHeight="1" x14ac:dyDescent="0.2">
      <c r="A909" s="257">
        <v>115</v>
      </c>
      <c r="B909" s="257">
        <v>115</v>
      </c>
      <c r="C909" s="258" t="s">
        <v>365</v>
      </c>
      <c r="D909" s="257">
        <v>10223</v>
      </c>
      <c r="E909" s="258" t="s">
        <v>366</v>
      </c>
      <c r="F909" s="25">
        <v>2017</v>
      </c>
      <c r="G909" s="232">
        <v>42783.535416666666</v>
      </c>
      <c r="H909" s="233">
        <v>42783.535416666666</v>
      </c>
      <c r="I909" s="417" t="s">
        <v>7042</v>
      </c>
      <c r="J909" s="412" t="s">
        <v>36</v>
      </c>
      <c r="K909" s="412"/>
      <c r="L909" s="235">
        <f>N909-G909</f>
        <v>0.20416666667006211</v>
      </c>
      <c r="M909" s="236">
        <v>294</v>
      </c>
      <c r="N909" s="232">
        <v>42783.739583333336</v>
      </c>
      <c r="O909" s="233">
        <v>42783.739583333336</v>
      </c>
      <c r="P909" s="237" t="s">
        <v>37</v>
      </c>
      <c r="Q909" s="35" t="s">
        <v>52</v>
      </c>
      <c r="R909" s="35" t="s">
        <v>53</v>
      </c>
      <c r="S909" s="35" t="s">
        <v>54</v>
      </c>
      <c r="T909" s="52" t="s">
        <v>7894</v>
      </c>
      <c r="U909" s="303" t="s">
        <v>40</v>
      </c>
      <c r="V909" s="49" t="s">
        <v>1390</v>
      </c>
      <c r="W909" s="44" t="s">
        <v>7895</v>
      </c>
      <c r="X909" s="255">
        <v>0</v>
      </c>
      <c r="Y909" s="241">
        <v>0</v>
      </c>
      <c r="Z909" s="241">
        <v>0</v>
      </c>
      <c r="AA909" s="168"/>
      <c r="AB909" s="168"/>
      <c r="AC909" s="168"/>
      <c r="AD909" s="304">
        <v>5517212</v>
      </c>
      <c r="AE909" s="35" t="s">
        <v>1270</v>
      </c>
      <c r="AF909" s="305" t="s">
        <v>1270</v>
      </c>
      <c r="AG909" s="35" t="s">
        <v>7066</v>
      </c>
      <c r="AH909" s="52" t="s">
        <v>7067</v>
      </c>
    </row>
    <row r="910" spans="1:34" ht="15" customHeight="1" x14ac:dyDescent="0.2">
      <c r="A910" s="257">
        <v>115</v>
      </c>
      <c r="B910" s="257">
        <v>115</v>
      </c>
      <c r="C910" s="258" t="s">
        <v>365</v>
      </c>
      <c r="D910" s="257">
        <v>10223</v>
      </c>
      <c r="E910" s="258" t="s">
        <v>366</v>
      </c>
      <c r="F910" s="25">
        <v>2018</v>
      </c>
      <c r="G910" s="284">
        <v>43257.324305555558</v>
      </c>
      <c r="H910" s="233">
        <v>43257.324305555558</v>
      </c>
      <c r="I910" s="412" t="s">
        <v>36</v>
      </c>
      <c r="J910" s="412" t="s">
        <v>36</v>
      </c>
      <c r="K910" s="412" t="s">
        <v>36</v>
      </c>
      <c r="L910" s="235">
        <f>N910-G910</f>
        <v>6.9444443943211809E-4</v>
      </c>
      <c r="M910" s="236">
        <v>1</v>
      </c>
      <c r="N910" s="284">
        <v>43257.324999999997</v>
      </c>
      <c r="O910" s="233">
        <v>43257.324999999997</v>
      </c>
      <c r="P910" s="237" t="s">
        <v>37</v>
      </c>
      <c r="Q910" s="359" t="s">
        <v>145</v>
      </c>
      <c r="R910" s="35" t="s">
        <v>10207</v>
      </c>
      <c r="S910" s="277" t="s">
        <v>40</v>
      </c>
      <c r="T910" s="167" t="s">
        <v>11256</v>
      </c>
      <c r="U910" s="282" t="s">
        <v>40</v>
      </c>
      <c r="V910" s="240" t="s">
        <v>1390</v>
      </c>
      <c r="W910" s="167" t="s">
        <v>11257</v>
      </c>
      <c r="X910" s="255">
        <v>0</v>
      </c>
      <c r="Y910" s="241">
        <v>0</v>
      </c>
      <c r="Z910" s="241">
        <v>0</v>
      </c>
      <c r="AA910" s="266"/>
      <c r="AB910" s="266"/>
      <c r="AC910" s="266"/>
      <c r="AD910" s="241">
        <v>5517212</v>
      </c>
      <c r="AE910" s="461" t="s">
        <v>7102</v>
      </c>
      <c r="AF910" s="462" t="s">
        <v>7282</v>
      </c>
      <c r="AG910" s="277" t="s">
        <v>7040</v>
      </c>
      <c r="AH910" s="277" t="s">
        <v>7041</v>
      </c>
    </row>
    <row r="911" spans="1:34" ht="15" customHeight="1" x14ac:dyDescent="0.2">
      <c r="A911" s="257">
        <v>115</v>
      </c>
      <c r="B911" s="257">
        <v>115</v>
      </c>
      <c r="C911" s="258" t="s">
        <v>357</v>
      </c>
      <c r="D911" s="257">
        <v>10224</v>
      </c>
      <c r="E911" s="258" t="s">
        <v>358</v>
      </c>
      <c r="F911" s="25">
        <v>2016</v>
      </c>
      <c r="G911" s="284">
        <v>42718.31527777778</v>
      </c>
      <c r="H911" s="234">
        <v>42718.31527777778</v>
      </c>
      <c r="I911" s="412" t="s">
        <v>36</v>
      </c>
      <c r="J911" s="412" t="s">
        <v>36</v>
      </c>
      <c r="K911" s="412"/>
      <c r="L911" s="235">
        <f>N911-G911</f>
        <v>6.9444443943211809E-4</v>
      </c>
      <c r="M911" s="236">
        <v>1</v>
      </c>
      <c r="N911" s="284">
        <v>42718.315972222219</v>
      </c>
      <c r="O911" s="234">
        <v>42718.315972222219</v>
      </c>
      <c r="P911" s="237" t="s">
        <v>37</v>
      </c>
      <c r="Q911" s="35" t="s">
        <v>145</v>
      </c>
      <c r="R911" s="35" t="s">
        <v>146</v>
      </c>
      <c r="S911" s="35" t="s">
        <v>40</v>
      </c>
      <c r="T911" s="35" t="s">
        <v>6978</v>
      </c>
      <c r="U911" s="282" t="s">
        <v>40</v>
      </c>
      <c r="V911" s="240" t="s">
        <v>190</v>
      </c>
      <c r="W911" s="35" t="s">
        <v>6979</v>
      </c>
      <c r="X911" s="177">
        <v>0</v>
      </c>
      <c r="Y911" s="55">
        <v>0</v>
      </c>
      <c r="Z911" s="55">
        <v>0</v>
      </c>
      <c r="AA911" s="168"/>
      <c r="AB911" s="168"/>
      <c r="AC911" s="168"/>
    </row>
    <row r="912" spans="1:34" ht="15" customHeight="1" x14ac:dyDescent="0.2">
      <c r="A912" s="257">
        <v>115</v>
      </c>
      <c r="B912" s="257">
        <v>115</v>
      </c>
      <c r="C912" s="258" t="s">
        <v>357</v>
      </c>
      <c r="D912" s="257">
        <v>10224</v>
      </c>
      <c r="E912" s="258" t="s">
        <v>358</v>
      </c>
      <c r="F912" s="25">
        <v>2016</v>
      </c>
      <c r="G912" s="284">
        <v>42718.325694444444</v>
      </c>
      <c r="H912" s="234">
        <v>42718.325694444444</v>
      </c>
      <c r="I912" s="412" t="s">
        <v>36</v>
      </c>
      <c r="J912" s="412" t="s">
        <v>36</v>
      </c>
      <c r="K912" s="412"/>
      <c r="L912" s="235">
        <f>N912-G912</f>
        <v>0.26666666667006211</v>
      </c>
      <c r="M912" s="236">
        <v>384</v>
      </c>
      <c r="N912" s="284">
        <v>42718.592361111114</v>
      </c>
      <c r="O912" s="234">
        <v>42718.592361111114</v>
      </c>
      <c r="P912" s="237" t="s">
        <v>37</v>
      </c>
      <c r="Q912" s="35" t="s">
        <v>145</v>
      </c>
      <c r="R912" s="35" t="s">
        <v>146</v>
      </c>
      <c r="S912" s="35" t="s">
        <v>106</v>
      </c>
      <c r="T912" s="35" t="s">
        <v>6980</v>
      </c>
      <c r="U912" s="282" t="s">
        <v>40</v>
      </c>
      <c r="V912" s="240" t="s">
        <v>190</v>
      </c>
      <c r="W912" s="35" t="s">
        <v>6981</v>
      </c>
      <c r="X912" s="177">
        <v>0</v>
      </c>
      <c r="Y912" s="55">
        <v>0</v>
      </c>
      <c r="Z912" s="55">
        <v>0</v>
      </c>
      <c r="AA912" s="168"/>
      <c r="AB912" s="168"/>
      <c r="AC912" s="168"/>
    </row>
    <row r="913" spans="1:34" ht="15" customHeight="1" x14ac:dyDescent="0.2">
      <c r="A913" s="257">
        <v>115</v>
      </c>
      <c r="B913" s="257">
        <v>115</v>
      </c>
      <c r="C913" s="258" t="s">
        <v>357</v>
      </c>
      <c r="D913" s="257">
        <v>10224</v>
      </c>
      <c r="E913" s="258" t="s">
        <v>358</v>
      </c>
      <c r="F913" s="25">
        <v>2017</v>
      </c>
      <c r="G913" s="232">
        <v>42845.307638888888</v>
      </c>
      <c r="H913" s="233">
        <v>42845.307638888888</v>
      </c>
      <c r="I913" s="412" t="s">
        <v>36</v>
      </c>
      <c r="J913" s="412" t="s">
        <v>36</v>
      </c>
      <c r="K913" s="412"/>
      <c r="L913" s="235">
        <f>N913-G913</f>
        <v>6.944444467080757E-4</v>
      </c>
      <c r="M913" s="236">
        <v>1</v>
      </c>
      <c r="N913" s="232">
        <v>42845.308333333334</v>
      </c>
      <c r="O913" s="233">
        <v>42845.308333333334</v>
      </c>
      <c r="P913" s="237" t="s">
        <v>37</v>
      </c>
      <c r="Q913" s="35" t="s">
        <v>48</v>
      </c>
      <c r="R913" s="35" t="s">
        <v>49</v>
      </c>
      <c r="S913" s="35" t="s">
        <v>40</v>
      </c>
      <c r="T913" s="52" t="s">
        <v>8399</v>
      </c>
      <c r="U913" s="332" t="s">
        <v>40</v>
      </c>
      <c r="V913" s="240" t="s">
        <v>1390</v>
      </c>
      <c r="W913" s="44" t="s">
        <v>8400</v>
      </c>
      <c r="X913" s="241">
        <v>0</v>
      </c>
      <c r="Y913" s="241">
        <v>0</v>
      </c>
      <c r="Z913" s="241">
        <v>0</v>
      </c>
      <c r="AA913" s="177"/>
      <c r="AB913" s="177"/>
      <c r="AC913" s="177"/>
      <c r="AD913" s="304">
        <v>5517212</v>
      </c>
      <c r="AE913" s="305" t="s">
        <v>7063</v>
      </c>
      <c r="AF913" s="305" t="s">
        <v>8401</v>
      </c>
      <c r="AG913" s="35" t="s">
        <v>7040</v>
      </c>
      <c r="AH913" s="44" t="s">
        <v>7041</v>
      </c>
    </row>
    <row r="914" spans="1:34" ht="15" customHeight="1" x14ac:dyDescent="0.2">
      <c r="A914" s="257">
        <v>115</v>
      </c>
      <c r="B914" s="257">
        <v>115</v>
      </c>
      <c r="C914" s="258" t="s">
        <v>357</v>
      </c>
      <c r="D914" s="257">
        <v>10224</v>
      </c>
      <c r="E914" s="258" t="s">
        <v>358</v>
      </c>
      <c r="F914" s="25">
        <v>2018</v>
      </c>
      <c r="G914" s="284">
        <v>43428.396527777775</v>
      </c>
      <c r="H914" s="234">
        <v>43428.396527777775</v>
      </c>
      <c r="I914" s="412" t="s">
        <v>36</v>
      </c>
      <c r="J914" s="412" t="s">
        <v>36</v>
      </c>
      <c r="K914" s="412" t="s">
        <v>36</v>
      </c>
      <c r="L914" s="235">
        <f>N914-G914</f>
        <v>6.944444467080757E-4</v>
      </c>
      <c r="M914" s="236">
        <v>1</v>
      </c>
      <c r="N914" s="284">
        <v>43428.397222222222</v>
      </c>
      <c r="O914" s="234">
        <v>43428.397222222222</v>
      </c>
      <c r="P914" s="237" t="s">
        <v>37</v>
      </c>
      <c r="Q914" s="162" t="s">
        <v>48</v>
      </c>
      <c r="R914" s="167" t="s">
        <v>10200</v>
      </c>
      <c r="S914" s="163" t="s">
        <v>40</v>
      </c>
      <c r="T914" s="167" t="s">
        <v>12406</v>
      </c>
      <c r="U914" s="416" t="s">
        <v>40</v>
      </c>
      <c r="V914" s="240" t="s">
        <v>190</v>
      </c>
      <c r="W914" s="167" t="s">
        <v>12407</v>
      </c>
      <c r="X914" s="255">
        <v>0</v>
      </c>
      <c r="Y914" s="241">
        <v>0</v>
      </c>
      <c r="Z914" s="241">
        <v>0</v>
      </c>
      <c r="AA914" s="266"/>
      <c r="AB914" s="266"/>
      <c r="AC914" s="266"/>
      <c r="AD914" s="241">
        <v>5517212</v>
      </c>
      <c r="AE914" s="461" t="s">
        <v>7063</v>
      </c>
      <c r="AF914" s="468" t="s">
        <v>12408</v>
      </c>
      <c r="AG914" s="163" t="s">
        <v>7040</v>
      </c>
      <c r="AH914" s="57" t="s">
        <v>7041</v>
      </c>
    </row>
    <row r="915" spans="1:34" ht="15" customHeight="1" x14ac:dyDescent="0.2">
      <c r="A915" s="523">
        <v>115</v>
      </c>
      <c r="B915" s="523">
        <v>115</v>
      </c>
      <c r="C915" s="524" t="s">
        <v>357</v>
      </c>
      <c r="D915" s="523">
        <v>10224</v>
      </c>
      <c r="E915" s="524" t="s">
        <v>358</v>
      </c>
      <c r="F915" s="25">
        <v>2019</v>
      </c>
      <c r="G915" s="284">
        <v>43473.490972222222</v>
      </c>
      <c r="H915" s="234">
        <v>43473.490972222222</v>
      </c>
      <c r="I915" s="412" t="s">
        <v>36</v>
      </c>
      <c r="J915" s="412" t="s">
        <v>36</v>
      </c>
      <c r="K915" s="412" t="s">
        <v>36</v>
      </c>
      <c r="L915" s="235">
        <f>N915-G915</f>
        <v>0.20277777777664596</v>
      </c>
      <c r="M915" s="236">
        <v>292</v>
      </c>
      <c r="N915" s="284">
        <v>43473.693749999999</v>
      </c>
      <c r="O915" s="234">
        <v>43473.693749999999</v>
      </c>
      <c r="P915" s="237" t="s">
        <v>37</v>
      </c>
      <c r="Q915" s="162" t="s">
        <v>43</v>
      </c>
      <c r="R915" s="167" t="s">
        <v>10739</v>
      </c>
      <c r="S915" s="238" t="s">
        <v>40</v>
      </c>
      <c r="T915" s="167" t="s">
        <v>12756</v>
      </c>
      <c r="U915" s="414" t="s">
        <v>40</v>
      </c>
      <c r="V915" s="240" t="s">
        <v>1390</v>
      </c>
      <c r="W915" s="167" t="s">
        <v>12757</v>
      </c>
      <c r="X915" s="536">
        <v>0</v>
      </c>
      <c r="Y915" s="255">
        <v>0</v>
      </c>
      <c r="Z915" s="255">
        <v>0</v>
      </c>
      <c r="AA915" s="264">
        <f>Y915/AD915</f>
        <v>0</v>
      </c>
      <c r="AB915" s="265">
        <f>Z915/AD915</f>
        <v>0</v>
      </c>
      <c r="AC915" s="255">
        <v>0</v>
      </c>
      <c r="AD915" s="255">
        <v>5548929</v>
      </c>
      <c r="AE915" s="240" t="s">
        <v>1270</v>
      </c>
      <c r="AF915" s="527" t="s">
        <v>1270</v>
      </c>
      <c r="AG915" s="240" t="s">
        <v>7066</v>
      </c>
      <c r="AH915" s="525" t="s">
        <v>12671</v>
      </c>
    </row>
    <row r="916" spans="1:34" ht="15" customHeight="1" x14ac:dyDescent="0.2">
      <c r="A916" s="521">
        <v>115</v>
      </c>
      <c r="B916" s="521">
        <v>115</v>
      </c>
      <c r="C916" s="522" t="s">
        <v>357</v>
      </c>
      <c r="D916" s="521">
        <v>10224</v>
      </c>
      <c r="E916" s="522" t="s">
        <v>358</v>
      </c>
      <c r="F916" s="25">
        <v>2019</v>
      </c>
      <c r="G916" s="232">
        <v>43474.347222222219</v>
      </c>
      <c r="H916" s="233">
        <v>43474.347222222219</v>
      </c>
      <c r="I916" s="412" t="s">
        <v>36</v>
      </c>
      <c r="J916" s="412" t="s">
        <v>36</v>
      </c>
      <c r="K916" s="412" t="s">
        <v>36</v>
      </c>
      <c r="L916" s="235">
        <f>N916-G916</f>
        <v>0.32222222222480923</v>
      </c>
      <c r="M916" s="236">
        <v>464</v>
      </c>
      <c r="N916" s="232">
        <v>43474.669444444444</v>
      </c>
      <c r="O916" s="233">
        <v>43474.669444444444</v>
      </c>
      <c r="P916" s="237" t="s">
        <v>37</v>
      </c>
      <c r="Q916" s="359" t="s">
        <v>43</v>
      </c>
      <c r="R916" s="35" t="s">
        <v>10739</v>
      </c>
      <c r="S916" s="238" t="s">
        <v>40</v>
      </c>
      <c r="T916" s="167" t="s">
        <v>12776</v>
      </c>
      <c r="U916" s="416" t="s">
        <v>40</v>
      </c>
      <c r="V916" s="240" t="s">
        <v>1390</v>
      </c>
      <c r="W916" s="167" t="s">
        <v>12777</v>
      </c>
      <c r="X916" s="164">
        <v>0</v>
      </c>
      <c r="Y916" s="241">
        <v>0</v>
      </c>
      <c r="Z916" s="241">
        <v>0</v>
      </c>
      <c r="AA916" s="264">
        <f>Y916/AD916</f>
        <v>0</v>
      </c>
      <c r="AB916" s="265">
        <f>Z916/AD916</f>
        <v>0</v>
      </c>
      <c r="AC916" s="255">
        <v>0</v>
      </c>
      <c r="AD916" s="241">
        <v>5548929</v>
      </c>
      <c r="AE916" s="239" t="s">
        <v>1270</v>
      </c>
      <c r="AF916" s="229" t="s">
        <v>1270</v>
      </c>
      <c r="AG916" s="239" t="s">
        <v>7066</v>
      </c>
      <c r="AH916" s="57" t="s">
        <v>12671</v>
      </c>
    </row>
    <row r="917" spans="1:34" ht="15" customHeight="1" x14ac:dyDescent="0.2">
      <c r="A917" s="521">
        <v>115</v>
      </c>
      <c r="B917" s="521">
        <v>115</v>
      </c>
      <c r="C917" s="522" t="s">
        <v>357</v>
      </c>
      <c r="D917" s="521">
        <v>10224</v>
      </c>
      <c r="E917" s="522" t="s">
        <v>358</v>
      </c>
      <c r="F917" s="25">
        <v>2019</v>
      </c>
      <c r="G917" s="232">
        <v>43475.213194444441</v>
      </c>
      <c r="H917" s="233">
        <v>43475.213194444441</v>
      </c>
      <c r="I917" s="412" t="s">
        <v>36</v>
      </c>
      <c r="J917" s="412" t="s">
        <v>36</v>
      </c>
      <c r="K917" s="412" t="s">
        <v>36</v>
      </c>
      <c r="L917" s="235">
        <f>N917-G917</f>
        <v>0.45208333333721384</v>
      </c>
      <c r="M917" s="236">
        <v>651</v>
      </c>
      <c r="N917" s="232">
        <v>43475.665277777778</v>
      </c>
      <c r="O917" s="233">
        <v>43475.665277777778</v>
      </c>
      <c r="P917" s="237" t="s">
        <v>37</v>
      </c>
      <c r="Q917" s="359" t="s">
        <v>43</v>
      </c>
      <c r="R917" s="35" t="s">
        <v>10739</v>
      </c>
      <c r="S917" s="238" t="s">
        <v>40</v>
      </c>
      <c r="T917" s="167" t="s">
        <v>12782</v>
      </c>
      <c r="U917" s="416" t="s">
        <v>40</v>
      </c>
      <c r="V917" s="240" t="s">
        <v>1390</v>
      </c>
      <c r="W917" s="167" t="s">
        <v>12783</v>
      </c>
      <c r="X917" s="164">
        <v>0</v>
      </c>
      <c r="Y917" s="241">
        <v>0</v>
      </c>
      <c r="Z917" s="241">
        <v>0</v>
      </c>
      <c r="AA917" s="264">
        <f>Y917/AD917</f>
        <v>0</v>
      </c>
      <c r="AB917" s="265">
        <f>Z917/AD917</f>
        <v>0</v>
      </c>
      <c r="AC917" s="255">
        <v>0</v>
      </c>
      <c r="AD917" s="241">
        <v>5548929</v>
      </c>
      <c r="AE917" s="239" t="s">
        <v>1270</v>
      </c>
      <c r="AF917" s="229" t="s">
        <v>1270</v>
      </c>
      <c r="AG917" s="239" t="s">
        <v>7066</v>
      </c>
      <c r="AH917" s="57" t="s">
        <v>12671</v>
      </c>
    </row>
    <row r="918" spans="1:34" ht="15" customHeight="1" x14ac:dyDescent="0.2">
      <c r="A918" s="58">
        <v>115</v>
      </c>
      <c r="B918" s="58">
        <v>115</v>
      </c>
      <c r="C918" s="76" t="s">
        <v>1529</v>
      </c>
      <c r="D918" s="23">
        <v>10227</v>
      </c>
      <c r="E918" s="60" t="s">
        <v>1530</v>
      </c>
      <c r="F918" s="25">
        <v>2014</v>
      </c>
      <c r="G918" s="61">
        <v>41839.042361111111</v>
      </c>
      <c r="H918" s="62">
        <v>41839.042361111111</v>
      </c>
      <c r="I918" s="625" t="s">
        <v>36</v>
      </c>
      <c r="J918" s="625" t="s">
        <v>36</v>
      </c>
      <c r="K918" s="625"/>
      <c r="L918" s="64">
        <f>N918-G918</f>
        <v>2.5694444448163267E-2</v>
      </c>
      <c r="M918" s="65">
        <v>37</v>
      </c>
      <c r="N918" s="61">
        <v>41839.068055555559</v>
      </c>
      <c r="O918" s="62">
        <v>41839.068055555559</v>
      </c>
      <c r="P918" s="86" t="s">
        <v>242</v>
      </c>
      <c r="Q918" s="69" t="s">
        <v>43</v>
      </c>
      <c r="R918" s="69" t="s">
        <v>1663</v>
      </c>
      <c r="S918" s="87" t="s">
        <v>40</v>
      </c>
      <c r="T918" s="69" t="s">
        <v>2502</v>
      </c>
      <c r="U918" s="416" t="s">
        <v>40</v>
      </c>
      <c r="V918" s="87" t="s">
        <v>1390</v>
      </c>
      <c r="W918" s="89"/>
      <c r="X918" s="32">
        <v>0</v>
      </c>
      <c r="Y918" s="32">
        <v>0</v>
      </c>
      <c r="Z918" s="83"/>
      <c r="AA918" s="84"/>
      <c r="AB918" s="85"/>
      <c r="AC918" s="83"/>
    </row>
    <row r="919" spans="1:34" ht="15" customHeight="1" x14ac:dyDescent="0.2">
      <c r="A919" s="105">
        <v>115</v>
      </c>
      <c r="B919" s="105">
        <v>115</v>
      </c>
      <c r="C919" s="76" t="s">
        <v>1529</v>
      </c>
      <c r="D919" s="23">
        <v>10227</v>
      </c>
      <c r="E919" s="60" t="s">
        <v>1530</v>
      </c>
      <c r="F919" s="25">
        <v>2014</v>
      </c>
      <c r="G919" s="61">
        <v>41937.777083333334</v>
      </c>
      <c r="H919" s="62">
        <v>41937.777083333334</v>
      </c>
      <c r="I919" s="625" t="s">
        <v>36</v>
      </c>
      <c r="J919" s="625" t="s">
        <v>36</v>
      </c>
      <c r="K919" s="625"/>
      <c r="L919" s="64">
        <f>N919-G919</f>
        <v>6.944444467080757E-4</v>
      </c>
      <c r="M919" s="65">
        <v>1</v>
      </c>
      <c r="N919" s="61">
        <v>41937.777777777781</v>
      </c>
      <c r="O919" s="62">
        <v>41937.777777777781</v>
      </c>
      <c r="P919" s="66" t="s">
        <v>37</v>
      </c>
      <c r="Q919" s="69" t="s">
        <v>52</v>
      </c>
      <c r="R919" s="69" t="s">
        <v>124</v>
      </c>
      <c r="S919" s="87" t="s">
        <v>88</v>
      </c>
      <c r="T919" s="69" t="s">
        <v>2930</v>
      </c>
      <c r="U919" s="77">
        <v>10666</v>
      </c>
      <c r="V919" s="87" t="s">
        <v>190</v>
      </c>
      <c r="W919" s="69" t="s">
        <v>2931</v>
      </c>
      <c r="X919" s="32">
        <v>0</v>
      </c>
      <c r="Y919" s="32">
        <v>0</v>
      </c>
      <c r="Z919" s="83"/>
      <c r="AA919" s="84"/>
      <c r="AB919" s="85"/>
      <c r="AC919" s="83"/>
    </row>
    <row r="920" spans="1:34" ht="15" customHeight="1" x14ac:dyDescent="0.2">
      <c r="A920" s="257">
        <v>115</v>
      </c>
      <c r="B920" s="257">
        <v>115</v>
      </c>
      <c r="C920" s="258" t="s">
        <v>1529</v>
      </c>
      <c r="D920" s="257">
        <v>10227</v>
      </c>
      <c r="E920" s="258" t="s">
        <v>1530</v>
      </c>
      <c r="F920" s="25">
        <v>2018</v>
      </c>
      <c r="G920" s="232">
        <v>43154.409722222219</v>
      </c>
      <c r="H920" s="233">
        <v>43154.409722222219</v>
      </c>
      <c r="I920" s="412" t="s">
        <v>36</v>
      </c>
      <c r="J920" s="412" t="s">
        <v>36</v>
      </c>
      <c r="K920" s="412" t="s">
        <v>36</v>
      </c>
      <c r="L920" s="235">
        <f>N920-G920</f>
        <v>1.3888888890505768E-2</v>
      </c>
      <c r="M920" s="236">
        <v>20</v>
      </c>
      <c r="N920" s="232">
        <v>43154.423611111109</v>
      </c>
      <c r="O920" s="233">
        <v>43154.423611111109</v>
      </c>
      <c r="P920" s="237" t="s">
        <v>37</v>
      </c>
      <c r="Q920" s="359" t="s">
        <v>10316</v>
      </c>
      <c r="R920" s="35" t="s">
        <v>10542</v>
      </c>
      <c r="S920" s="277" t="s">
        <v>40</v>
      </c>
      <c r="T920" s="167" t="s">
        <v>10543</v>
      </c>
      <c r="U920" s="88">
        <v>114342878</v>
      </c>
      <c r="V920" s="240" t="s">
        <v>1390</v>
      </c>
      <c r="W920" s="167" t="s">
        <v>10544</v>
      </c>
      <c r="X920" s="255">
        <v>9619</v>
      </c>
      <c r="Y920" s="255">
        <v>9619</v>
      </c>
      <c r="Z920" s="255">
        <v>163523</v>
      </c>
      <c r="AA920" s="259">
        <f>Y920/AD920</f>
        <v>1.7434530338874055E-3</v>
      </c>
      <c r="AB920" s="260">
        <f>Z920/AD920</f>
        <v>2.9638701576085894E-2</v>
      </c>
      <c r="AC920" s="241">
        <f>Z920/Y920</f>
        <v>17</v>
      </c>
      <c r="AD920" s="241">
        <v>5517212</v>
      </c>
      <c r="AE920" s="461" t="s">
        <v>1270</v>
      </c>
      <c r="AF920" s="462" t="s">
        <v>1270</v>
      </c>
      <c r="AG920" s="277" t="s">
        <v>7040</v>
      </c>
      <c r="AH920" s="277" t="s">
        <v>7173</v>
      </c>
    </row>
    <row r="921" spans="1:34" ht="15" customHeight="1" x14ac:dyDescent="0.2">
      <c r="A921" s="175">
        <v>115</v>
      </c>
      <c r="B921" s="175">
        <v>115</v>
      </c>
      <c r="C921" s="24" t="s">
        <v>488</v>
      </c>
      <c r="D921" s="175">
        <v>10231</v>
      </c>
      <c r="E921" s="43" t="s">
        <v>489</v>
      </c>
      <c r="F921" s="25">
        <v>2015</v>
      </c>
      <c r="G921" s="156">
        <v>42317.39166666667</v>
      </c>
      <c r="H921" s="157">
        <v>42317.39166666667</v>
      </c>
      <c r="I921" s="620" t="s">
        <v>36</v>
      </c>
      <c r="J921" s="620" t="s">
        <v>36</v>
      </c>
      <c r="K921" s="620"/>
      <c r="L921" s="159">
        <f>N921-G921</f>
        <v>6.9444443943211809E-4</v>
      </c>
      <c r="M921" s="160">
        <v>1</v>
      </c>
      <c r="N921" s="156">
        <v>42317.392361111109</v>
      </c>
      <c r="O921" s="157">
        <v>42317.392361111109</v>
      </c>
      <c r="P921" s="161" t="s">
        <v>37</v>
      </c>
      <c r="Q921" s="35" t="s">
        <v>213</v>
      </c>
      <c r="R921" s="35" t="s">
        <v>287</v>
      </c>
      <c r="S921" s="35" t="s">
        <v>40</v>
      </c>
      <c r="T921" s="35" t="s">
        <v>5141</v>
      </c>
      <c r="U921" s="170">
        <v>11663</v>
      </c>
      <c r="V921" s="35" t="s">
        <v>1390</v>
      </c>
      <c r="W921" s="35" t="s">
        <v>5142</v>
      </c>
      <c r="X921" s="55">
        <v>0</v>
      </c>
      <c r="Y921" s="168"/>
      <c r="Z921" s="168"/>
      <c r="AA921" s="168"/>
      <c r="AB921" s="168"/>
      <c r="AC921" s="168"/>
    </row>
    <row r="922" spans="1:34" ht="15" customHeight="1" x14ac:dyDescent="0.2">
      <c r="A922" s="257">
        <v>115</v>
      </c>
      <c r="B922" s="257">
        <v>115</v>
      </c>
      <c r="C922" s="258" t="s">
        <v>488</v>
      </c>
      <c r="D922" s="257">
        <v>10231</v>
      </c>
      <c r="E922" s="258" t="s">
        <v>489</v>
      </c>
      <c r="F922" s="25">
        <v>2016</v>
      </c>
      <c r="G922" s="284">
        <v>42551.23541666667</v>
      </c>
      <c r="H922" s="234">
        <v>42551.23541666667</v>
      </c>
      <c r="I922" s="412" t="s">
        <v>36</v>
      </c>
      <c r="J922" s="412" t="s">
        <v>36</v>
      </c>
      <c r="K922" s="412"/>
      <c r="L922" s="235">
        <f>N922-G922</f>
        <v>6.9444443943211809E-4</v>
      </c>
      <c r="M922" s="236">
        <v>1</v>
      </c>
      <c r="N922" s="284">
        <v>42551.236111111109</v>
      </c>
      <c r="O922" s="234">
        <v>42551.236111111109</v>
      </c>
      <c r="P922" s="237" t="s">
        <v>37</v>
      </c>
      <c r="Q922" s="238" t="s">
        <v>48</v>
      </c>
      <c r="R922" s="238" t="s">
        <v>49</v>
      </c>
      <c r="S922" s="35" t="s">
        <v>40</v>
      </c>
      <c r="T922" s="35" t="s">
        <v>6307</v>
      </c>
      <c r="U922" s="282" t="s">
        <v>40</v>
      </c>
      <c r="V922" s="240" t="s">
        <v>190</v>
      </c>
      <c r="W922" s="35" t="s">
        <v>6308</v>
      </c>
      <c r="X922" s="177">
        <v>0</v>
      </c>
      <c r="Y922" s="177">
        <v>0</v>
      </c>
      <c r="Z922" s="55">
        <v>0</v>
      </c>
      <c r="AA922" s="266"/>
      <c r="AB922" s="266"/>
      <c r="AC922" s="266"/>
    </row>
    <row r="923" spans="1:34" ht="15" customHeight="1" x14ac:dyDescent="0.2">
      <c r="A923" s="257">
        <v>115</v>
      </c>
      <c r="B923" s="257">
        <v>115</v>
      </c>
      <c r="C923" s="258" t="s">
        <v>488</v>
      </c>
      <c r="D923" s="257">
        <v>10231</v>
      </c>
      <c r="E923" s="258" t="s">
        <v>489</v>
      </c>
      <c r="F923" s="25">
        <v>2017</v>
      </c>
      <c r="G923" s="232">
        <v>43029.676388888889</v>
      </c>
      <c r="H923" s="233">
        <v>43029.676388888889</v>
      </c>
      <c r="I923" s="412" t="s">
        <v>36</v>
      </c>
      <c r="J923" s="412" t="s">
        <v>36</v>
      </c>
      <c r="K923" s="412"/>
      <c r="L923" s="235">
        <f>N923-G923</f>
        <v>1.3888888861401938E-3</v>
      </c>
      <c r="M923" s="236">
        <v>2</v>
      </c>
      <c r="N923" s="232">
        <v>43029.677777777775</v>
      </c>
      <c r="O923" s="233">
        <v>43029.677777777775</v>
      </c>
      <c r="P923" s="237" t="s">
        <v>37</v>
      </c>
      <c r="Q923" s="35" t="s">
        <v>48</v>
      </c>
      <c r="R923" s="35" t="s">
        <v>49</v>
      </c>
      <c r="S923" s="277" t="s">
        <v>40</v>
      </c>
      <c r="T923" s="167" t="s">
        <v>9836</v>
      </c>
      <c r="U923" s="332" t="s">
        <v>40</v>
      </c>
      <c r="V923" s="240" t="s">
        <v>190</v>
      </c>
      <c r="W923" s="167" t="s">
        <v>9837</v>
      </c>
      <c r="X923" s="241">
        <v>2</v>
      </c>
      <c r="Y923" s="241">
        <v>0</v>
      </c>
      <c r="Z923" s="241">
        <v>0</v>
      </c>
      <c r="AA923" s="266"/>
      <c r="AB923" s="266"/>
      <c r="AC923" s="266"/>
      <c r="AD923" s="304">
        <v>5517212</v>
      </c>
      <c r="AE923" s="333" t="s">
        <v>7060</v>
      </c>
      <c r="AF923" s="383" t="s">
        <v>9838</v>
      </c>
      <c r="AG923" s="167" t="s">
        <v>7040</v>
      </c>
      <c r="AH923" s="29" t="s">
        <v>7041</v>
      </c>
    </row>
    <row r="924" spans="1:34" ht="15" customHeight="1" x14ac:dyDescent="0.2">
      <c r="A924" s="257">
        <v>115</v>
      </c>
      <c r="B924" s="257">
        <v>115</v>
      </c>
      <c r="C924" s="258" t="s">
        <v>488</v>
      </c>
      <c r="D924" s="257">
        <v>10231</v>
      </c>
      <c r="E924" s="258" t="s">
        <v>489</v>
      </c>
      <c r="F924" s="25">
        <v>2018</v>
      </c>
      <c r="G924" s="232">
        <v>43188.550694444442</v>
      </c>
      <c r="H924" s="233">
        <v>43188.550694444442</v>
      </c>
      <c r="I924" s="412" t="s">
        <v>36</v>
      </c>
      <c r="J924" s="412" t="s">
        <v>36</v>
      </c>
      <c r="K924" s="412" t="s">
        <v>36</v>
      </c>
      <c r="L924" s="235">
        <f>N924-G924</f>
        <v>5.3472222221898846E-2</v>
      </c>
      <c r="M924" s="236">
        <v>77</v>
      </c>
      <c r="N924" s="232">
        <v>43188.604166666664</v>
      </c>
      <c r="O924" s="233">
        <v>43188.604166666664</v>
      </c>
      <c r="P924" s="237" t="s">
        <v>37</v>
      </c>
      <c r="Q924" s="359" t="s">
        <v>1246</v>
      </c>
      <c r="R924" s="35" t="s">
        <v>10509</v>
      </c>
      <c r="S924" s="277" t="s">
        <v>80</v>
      </c>
      <c r="T924" s="240" t="s">
        <v>10821</v>
      </c>
      <c r="U924" s="110">
        <v>114456086</v>
      </c>
      <c r="V924" s="240" t="s">
        <v>190</v>
      </c>
      <c r="W924" s="240" t="s">
        <v>10824</v>
      </c>
      <c r="X924" s="255">
        <v>4637</v>
      </c>
      <c r="Y924" s="255">
        <v>4637</v>
      </c>
      <c r="Z924" s="255">
        <v>146123</v>
      </c>
      <c r="AA924" s="259">
        <f>Y924/AD924</f>
        <v>8.4046072545336309E-4</v>
      </c>
      <c r="AB924" s="260">
        <f>Z924/AD924</f>
        <v>2.6484934782277716E-2</v>
      </c>
      <c r="AC924" s="241">
        <f>Z924/Y924</f>
        <v>31.512400258788009</v>
      </c>
      <c r="AD924" s="241">
        <v>5517212</v>
      </c>
      <c r="AE924" s="461" t="s">
        <v>7060</v>
      </c>
      <c r="AF924" s="462" t="s">
        <v>10823</v>
      </c>
      <c r="AG924" s="277" t="s">
        <v>7040</v>
      </c>
      <c r="AH924" s="277" t="s">
        <v>7173</v>
      </c>
    </row>
    <row r="925" spans="1:34" ht="15" customHeight="1" x14ac:dyDescent="0.2">
      <c r="A925" s="175">
        <v>115</v>
      </c>
      <c r="B925" s="175">
        <v>115</v>
      </c>
      <c r="C925" s="24" t="s">
        <v>1103</v>
      </c>
      <c r="D925" s="175">
        <v>10232</v>
      </c>
      <c r="E925" s="43" t="s">
        <v>1104</v>
      </c>
      <c r="F925" s="25">
        <v>2015</v>
      </c>
      <c r="G925" s="156">
        <v>42317.425694444442</v>
      </c>
      <c r="H925" s="157">
        <v>42317.425694444442</v>
      </c>
      <c r="I925" s="620" t="s">
        <v>36</v>
      </c>
      <c r="J925" s="620" t="s">
        <v>36</v>
      </c>
      <c r="K925" s="620"/>
      <c r="L925" s="159">
        <f>N925-G925</f>
        <v>0.27708333333430346</v>
      </c>
      <c r="M925" s="160">
        <v>399</v>
      </c>
      <c r="N925" s="156">
        <v>42317.702777777777</v>
      </c>
      <c r="O925" s="157">
        <v>42317.702777777777</v>
      </c>
      <c r="P925" s="161" t="s">
        <v>37</v>
      </c>
      <c r="Q925" s="162" t="s">
        <v>145</v>
      </c>
      <c r="R925" s="35" t="s">
        <v>696</v>
      </c>
      <c r="S925" s="35" t="s">
        <v>98</v>
      </c>
      <c r="T925" s="35" t="s">
        <v>5143</v>
      </c>
      <c r="U925" s="254" t="s">
        <v>40</v>
      </c>
      <c r="V925" s="35" t="s">
        <v>1390</v>
      </c>
      <c r="W925" s="35" t="s">
        <v>5144</v>
      </c>
      <c r="X925" s="55">
        <v>0</v>
      </c>
      <c r="Y925" s="168"/>
      <c r="Z925" s="168"/>
      <c r="AA925" s="168"/>
      <c r="AB925" s="168"/>
      <c r="AC925" s="168"/>
    </row>
    <row r="926" spans="1:34" ht="15" customHeight="1" x14ac:dyDescent="0.2">
      <c r="A926" s="257">
        <v>115</v>
      </c>
      <c r="B926" s="257">
        <v>115</v>
      </c>
      <c r="C926" s="258" t="s">
        <v>1103</v>
      </c>
      <c r="D926" s="257">
        <v>10232</v>
      </c>
      <c r="E926" s="258" t="s">
        <v>1104</v>
      </c>
      <c r="F926" s="25">
        <v>2017</v>
      </c>
      <c r="G926" s="232">
        <v>42946.036805555559</v>
      </c>
      <c r="H926" s="233">
        <v>42946.036805555559</v>
      </c>
      <c r="I926" s="412" t="s">
        <v>36</v>
      </c>
      <c r="J926" s="412" t="s">
        <v>36</v>
      </c>
      <c r="K926" s="412"/>
      <c r="L926" s="235">
        <f>N926-G926</f>
        <v>8.6805555554747116E-2</v>
      </c>
      <c r="M926" s="236">
        <v>125</v>
      </c>
      <c r="N926" s="232">
        <v>42946.123611111114</v>
      </c>
      <c r="O926" s="233">
        <v>42946.123611111114</v>
      </c>
      <c r="P926" s="237" t="s">
        <v>37</v>
      </c>
      <c r="Q926" s="35" t="s">
        <v>38</v>
      </c>
      <c r="R926" s="35" t="s">
        <v>413</v>
      </c>
      <c r="S926" s="35" t="s">
        <v>219</v>
      </c>
      <c r="T926" s="167" t="s">
        <v>9061</v>
      </c>
      <c r="U926" s="303" t="s">
        <v>40</v>
      </c>
      <c r="V926" s="240" t="s">
        <v>190</v>
      </c>
      <c r="W926" s="167" t="s">
        <v>9062</v>
      </c>
      <c r="X926" s="241">
        <v>0</v>
      </c>
      <c r="Y926" s="241">
        <v>0</v>
      </c>
      <c r="Z926" s="241">
        <v>0</v>
      </c>
      <c r="AA926" s="266"/>
      <c r="AB926" s="266"/>
      <c r="AC926" s="266"/>
      <c r="AD926" s="304">
        <v>5517212</v>
      </c>
      <c r="AE926" s="305" t="s">
        <v>7060</v>
      </c>
      <c r="AF926" s="305" t="s">
        <v>9063</v>
      </c>
      <c r="AG926" s="35" t="s">
        <v>7040</v>
      </c>
      <c r="AH926" s="29" t="s">
        <v>7041</v>
      </c>
    </row>
    <row r="927" spans="1:34" ht="15" customHeight="1" x14ac:dyDescent="0.2">
      <c r="A927" s="257">
        <v>115</v>
      </c>
      <c r="B927" s="257">
        <v>115</v>
      </c>
      <c r="C927" s="258" t="s">
        <v>730</v>
      </c>
      <c r="D927" s="257">
        <v>10233</v>
      </c>
      <c r="E927" s="258" t="s">
        <v>731</v>
      </c>
      <c r="F927" s="25">
        <v>2016</v>
      </c>
      <c r="G927" s="232">
        <v>42440.509722222225</v>
      </c>
      <c r="H927" s="233">
        <v>42440.509722222225</v>
      </c>
      <c r="I927" s="412" t="s">
        <v>36</v>
      </c>
      <c r="J927" s="412" t="s">
        <v>36</v>
      </c>
      <c r="K927" s="412"/>
      <c r="L927" s="235">
        <f>N927-G927</f>
        <v>1.3194444443797693E-2</v>
      </c>
      <c r="M927" s="236">
        <v>19</v>
      </c>
      <c r="N927" s="232">
        <v>42440.522916666669</v>
      </c>
      <c r="O927" s="233">
        <v>42440.522916666669</v>
      </c>
      <c r="P927" s="237" t="s">
        <v>37</v>
      </c>
      <c r="Q927" s="238" t="s">
        <v>43</v>
      </c>
      <c r="R927" s="238" t="s">
        <v>5438</v>
      </c>
      <c r="S927" s="35" t="s">
        <v>45</v>
      </c>
      <c r="T927" s="35" t="s">
        <v>5750</v>
      </c>
      <c r="U927" s="254" t="s">
        <v>40</v>
      </c>
      <c r="V927" s="240" t="s">
        <v>1390</v>
      </c>
      <c r="W927" s="35" t="s">
        <v>5751</v>
      </c>
      <c r="X927" s="55">
        <v>0</v>
      </c>
      <c r="Y927" s="55">
        <v>0</v>
      </c>
      <c r="Z927" s="55">
        <v>0</v>
      </c>
      <c r="AA927" s="168"/>
      <c r="AB927" s="168"/>
      <c r="AC927" s="168"/>
    </row>
    <row r="928" spans="1:34" ht="15" customHeight="1" x14ac:dyDescent="0.2">
      <c r="A928" s="257">
        <v>115</v>
      </c>
      <c r="B928" s="257">
        <v>115</v>
      </c>
      <c r="C928" s="258" t="s">
        <v>730</v>
      </c>
      <c r="D928" s="257">
        <v>10233</v>
      </c>
      <c r="E928" s="258" t="s">
        <v>731</v>
      </c>
      <c r="F928" s="25">
        <v>2016</v>
      </c>
      <c r="G928" s="284">
        <v>42726.71597222222</v>
      </c>
      <c r="H928" s="234">
        <v>42726.71597222222</v>
      </c>
      <c r="I928" s="412" t="s">
        <v>36</v>
      </c>
      <c r="J928" s="412" t="s">
        <v>36</v>
      </c>
      <c r="K928" s="412"/>
      <c r="L928" s="235">
        <f>N928-G928</f>
        <v>1.0145833333372138</v>
      </c>
      <c r="M928" s="236">
        <v>1461</v>
      </c>
      <c r="N928" s="284">
        <v>42727.730555555558</v>
      </c>
      <c r="O928" s="234">
        <v>42727.730555555558</v>
      </c>
      <c r="P928" s="237" t="s">
        <v>37</v>
      </c>
      <c r="Q928" s="35" t="s">
        <v>52</v>
      </c>
      <c r="R928" s="35" t="s">
        <v>79</v>
      </c>
      <c r="S928" s="35" t="s">
        <v>80</v>
      </c>
      <c r="T928" s="35" t="s">
        <v>7019</v>
      </c>
      <c r="U928" s="282" t="s">
        <v>40</v>
      </c>
      <c r="V928" s="240" t="s">
        <v>1390</v>
      </c>
      <c r="W928" s="35" t="s">
        <v>7020</v>
      </c>
      <c r="X928" s="177">
        <v>0</v>
      </c>
      <c r="Y928" s="55">
        <v>0</v>
      </c>
      <c r="Z928" s="55">
        <v>0</v>
      </c>
      <c r="AA928" s="168"/>
      <c r="AB928" s="168"/>
      <c r="AC928" s="168"/>
    </row>
    <row r="929" spans="1:34" ht="15" customHeight="1" x14ac:dyDescent="0.2">
      <c r="A929" s="257">
        <v>115</v>
      </c>
      <c r="B929" s="257">
        <v>115</v>
      </c>
      <c r="C929" s="258" t="s">
        <v>730</v>
      </c>
      <c r="D929" s="257">
        <v>10233</v>
      </c>
      <c r="E929" s="258" t="s">
        <v>731</v>
      </c>
      <c r="F929" s="25">
        <v>2017</v>
      </c>
      <c r="G929" s="232">
        <v>42840.507638888892</v>
      </c>
      <c r="H929" s="233">
        <v>42840.507638888892</v>
      </c>
      <c r="I929" s="412" t="s">
        <v>36</v>
      </c>
      <c r="J929" s="412" t="s">
        <v>36</v>
      </c>
      <c r="K929" s="412"/>
      <c r="L929" s="235">
        <f>N929-G929</f>
        <v>7.4999999997089617E-2</v>
      </c>
      <c r="M929" s="236">
        <v>108</v>
      </c>
      <c r="N929" s="232">
        <v>42840.582638888889</v>
      </c>
      <c r="O929" s="233">
        <v>42840.582638888889</v>
      </c>
      <c r="P929" s="237" t="s">
        <v>37</v>
      </c>
      <c r="Q929" s="35" t="s">
        <v>52</v>
      </c>
      <c r="R929" s="35" t="s">
        <v>106</v>
      </c>
      <c r="S929" s="35" t="s">
        <v>106</v>
      </c>
      <c r="T929" s="52" t="s">
        <v>8379</v>
      </c>
      <c r="U929" s="332" t="s">
        <v>40</v>
      </c>
      <c r="V929" s="240" t="s">
        <v>1390</v>
      </c>
      <c r="W929" s="44" t="s">
        <v>8380</v>
      </c>
      <c r="X929" s="241">
        <v>0</v>
      </c>
      <c r="Y929" s="241">
        <v>0</v>
      </c>
      <c r="Z929" s="241">
        <v>0</v>
      </c>
      <c r="AA929" s="177"/>
      <c r="AB929" s="177"/>
      <c r="AC929" s="177"/>
      <c r="AD929" s="304">
        <v>5517212</v>
      </c>
      <c r="AE929" s="305" t="s">
        <v>1270</v>
      </c>
      <c r="AF929" s="305" t="s">
        <v>1270</v>
      </c>
      <c r="AG929" s="35" t="s">
        <v>7066</v>
      </c>
      <c r="AH929" s="44" t="s">
        <v>7067</v>
      </c>
    </row>
    <row r="930" spans="1:34" ht="15" customHeight="1" x14ac:dyDescent="0.2">
      <c r="A930" s="257">
        <v>115</v>
      </c>
      <c r="B930" s="257">
        <v>115</v>
      </c>
      <c r="C930" s="258" t="s">
        <v>730</v>
      </c>
      <c r="D930" s="257">
        <v>10233</v>
      </c>
      <c r="E930" s="258" t="s">
        <v>731</v>
      </c>
      <c r="F930" s="25">
        <v>2017</v>
      </c>
      <c r="G930" s="284">
        <v>42924.375694444447</v>
      </c>
      <c r="H930" s="234">
        <v>42924.375694444447</v>
      </c>
      <c r="I930" s="412" t="s">
        <v>36</v>
      </c>
      <c r="J930" s="412" t="s">
        <v>36</v>
      </c>
      <c r="K930" s="412"/>
      <c r="L930" s="235">
        <f>N930-G930</f>
        <v>6.9444443943211809E-4</v>
      </c>
      <c r="M930" s="236">
        <v>1</v>
      </c>
      <c r="N930" s="284">
        <v>42924.376388888886</v>
      </c>
      <c r="O930" s="234">
        <v>42924.376388888886</v>
      </c>
      <c r="P930" s="237" t="s">
        <v>37</v>
      </c>
      <c r="Q930" s="35" t="s">
        <v>48</v>
      </c>
      <c r="R930" s="35" t="s">
        <v>49</v>
      </c>
      <c r="S930" s="35" t="s">
        <v>40</v>
      </c>
      <c r="T930" s="52" t="s">
        <v>8861</v>
      </c>
      <c r="U930" s="332" t="s">
        <v>40</v>
      </c>
      <c r="V930" s="240" t="s">
        <v>190</v>
      </c>
      <c r="W930" s="44" t="s">
        <v>8862</v>
      </c>
      <c r="X930" s="255">
        <v>13491</v>
      </c>
      <c r="Y930" s="341">
        <v>34</v>
      </c>
      <c r="Z930" s="241">
        <v>0</v>
      </c>
      <c r="AA930" s="168"/>
      <c r="AB930" s="168"/>
      <c r="AC930" s="168"/>
      <c r="AD930" s="304">
        <v>5517212</v>
      </c>
      <c r="AE930" s="305" t="s">
        <v>7102</v>
      </c>
      <c r="AF930" s="305" t="s">
        <v>8863</v>
      </c>
      <c r="AG930" s="35" t="s">
        <v>7040</v>
      </c>
      <c r="AH930" s="29" t="s">
        <v>7041</v>
      </c>
    </row>
    <row r="931" spans="1:34" ht="15" customHeight="1" x14ac:dyDescent="0.2">
      <c r="A931" s="257">
        <v>115</v>
      </c>
      <c r="B931" s="257">
        <v>115</v>
      </c>
      <c r="C931" s="258" t="s">
        <v>730</v>
      </c>
      <c r="D931" s="257">
        <v>10233</v>
      </c>
      <c r="E931" s="258" t="s">
        <v>731</v>
      </c>
      <c r="F931" s="25">
        <v>2017</v>
      </c>
      <c r="G931" s="232">
        <v>43005.379166666666</v>
      </c>
      <c r="H931" s="233">
        <v>43005.379166666666</v>
      </c>
      <c r="I931" s="412" t="s">
        <v>36</v>
      </c>
      <c r="J931" s="412" t="s">
        <v>36</v>
      </c>
      <c r="K931" s="412"/>
      <c r="L931" s="235">
        <f>N931-G931</f>
        <v>5.2083333335758653E-2</v>
      </c>
      <c r="M931" s="236">
        <v>75</v>
      </c>
      <c r="N931" s="232">
        <v>43005.431250000001</v>
      </c>
      <c r="O931" s="233">
        <v>43005.431250000001</v>
      </c>
      <c r="P931" s="237" t="s">
        <v>37</v>
      </c>
      <c r="Q931" s="35" t="s">
        <v>145</v>
      </c>
      <c r="R931" s="35" t="s">
        <v>696</v>
      </c>
      <c r="S931" s="35" t="s">
        <v>101</v>
      </c>
      <c r="T931" s="167" t="s">
        <v>9599</v>
      </c>
      <c r="U931" s="77">
        <v>113630697</v>
      </c>
      <c r="V931" s="240" t="s">
        <v>1390</v>
      </c>
      <c r="W931" s="167" t="s">
        <v>9600</v>
      </c>
      <c r="X931" s="255">
        <v>4004</v>
      </c>
      <c r="Y931" s="255">
        <v>4004</v>
      </c>
      <c r="Z931" s="255">
        <v>247182</v>
      </c>
      <c r="AA931" s="215">
        <v>7.2572886450620352E-4</v>
      </c>
      <c r="AB931" s="216">
        <v>4.4801976070522574E-2</v>
      </c>
      <c r="AC931" s="255">
        <v>61.733766233766232</v>
      </c>
      <c r="AD931" s="304">
        <v>5517212</v>
      </c>
      <c r="AE931" s="333" t="s">
        <v>1270</v>
      </c>
      <c r="AF931" s="333" t="s">
        <v>1270</v>
      </c>
      <c r="AG931" s="167" t="s">
        <v>7040</v>
      </c>
      <c r="AH931" s="29" t="s">
        <v>7173</v>
      </c>
    </row>
    <row r="932" spans="1:34" ht="15" customHeight="1" x14ac:dyDescent="0.2">
      <c r="A932" s="175">
        <v>115</v>
      </c>
      <c r="B932" s="175">
        <v>115</v>
      </c>
      <c r="C932" s="24" t="s">
        <v>682</v>
      </c>
      <c r="D932" s="175">
        <v>10237</v>
      </c>
      <c r="E932" s="24" t="s">
        <v>683</v>
      </c>
      <c r="F932" s="25">
        <v>2015</v>
      </c>
      <c r="G932" s="156">
        <v>42230.268055555556</v>
      </c>
      <c r="H932" s="157">
        <v>42230.268055555556</v>
      </c>
      <c r="I932" s="620" t="s">
        <v>36</v>
      </c>
      <c r="J932" s="620" t="s">
        <v>36</v>
      </c>
      <c r="K932" s="620"/>
      <c r="L932" s="159">
        <f>N932-G932</f>
        <v>6.944444467080757E-4</v>
      </c>
      <c r="M932" s="160">
        <v>1</v>
      </c>
      <c r="N932" s="156">
        <v>42230.268750000003</v>
      </c>
      <c r="O932" s="157">
        <v>42230.268750000003</v>
      </c>
      <c r="P932" s="161" t="s">
        <v>37</v>
      </c>
      <c r="Q932" s="35" t="s">
        <v>38</v>
      </c>
      <c r="R932" s="35" t="s">
        <v>413</v>
      </c>
      <c r="S932" s="35" t="s">
        <v>40</v>
      </c>
      <c r="T932" s="35" t="s">
        <v>4591</v>
      </c>
      <c r="U932" s="170">
        <v>11403</v>
      </c>
      <c r="V932" s="167" t="s">
        <v>1390</v>
      </c>
      <c r="W932" s="35" t="s">
        <v>4592</v>
      </c>
      <c r="X932" s="55">
        <v>2</v>
      </c>
      <c r="Y932" s="168"/>
      <c r="Z932" s="168"/>
      <c r="AA932" s="168"/>
      <c r="AB932" s="168"/>
      <c r="AC932" s="168"/>
    </row>
    <row r="933" spans="1:34" ht="15" customHeight="1" x14ac:dyDescent="0.2">
      <c r="A933" s="175">
        <v>115</v>
      </c>
      <c r="B933" s="175">
        <v>115</v>
      </c>
      <c r="C933" s="24" t="s">
        <v>682</v>
      </c>
      <c r="D933" s="175">
        <v>10237</v>
      </c>
      <c r="E933" s="24" t="s">
        <v>683</v>
      </c>
      <c r="F933" s="25">
        <v>2015</v>
      </c>
      <c r="G933" s="156">
        <v>42230.277083333334</v>
      </c>
      <c r="H933" s="157">
        <v>42230.277083333334</v>
      </c>
      <c r="I933" s="620" t="s">
        <v>36</v>
      </c>
      <c r="J933" s="626" t="s">
        <v>313</v>
      </c>
      <c r="K933" s="626"/>
      <c r="L933" s="159">
        <f>N933-G933</f>
        <v>0.48402777777664596</v>
      </c>
      <c r="M933" s="160">
        <v>697</v>
      </c>
      <c r="N933" s="156">
        <v>42230.761111111111</v>
      </c>
      <c r="O933" s="157">
        <v>42230.761111111111</v>
      </c>
      <c r="P933" s="161" t="s">
        <v>37</v>
      </c>
      <c r="Q933" s="35" t="s">
        <v>38</v>
      </c>
      <c r="R933" s="35" t="s">
        <v>413</v>
      </c>
      <c r="S933" s="35" t="s">
        <v>54</v>
      </c>
      <c r="T933" s="35" t="s">
        <v>4593</v>
      </c>
      <c r="U933" s="170">
        <v>11403</v>
      </c>
      <c r="V933" s="167" t="s">
        <v>1390</v>
      </c>
      <c r="W933" s="35" t="s">
        <v>4594</v>
      </c>
      <c r="X933" s="55">
        <v>2</v>
      </c>
      <c r="Y933" s="168"/>
      <c r="Z933" s="168"/>
      <c r="AA933" s="168"/>
      <c r="AB933" s="168"/>
      <c r="AC933" s="168"/>
    </row>
    <row r="934" spans="1:34" ht="15" customHeight="1" x14ac:dyDescent="0.2">
      <c r="A934" s="175">
        <v>115</v>
      </c>
      <c r="B934" s="175">
        <v>115</v>
      </c>
      <c r="C934" s="24" t="s">
        <v>635</v>
      </c>
      <c r="D934" s="175">
        <v>10240</v>
      </c>
      <c r="E934" s="43" t="s">
        <v>636</v>
      </c>
      <c r="F934" s="25">
        <v>2015</v>
      </c>
      <c r="G934" s="156">
        <v>42287.329861111109</v>
      </c>
      <c r="H934" s="157">
        <v>42287.329861111109</v>
      </c>
      <c r="I934" s="620" t="s">
        <v>36</v>
      </c>
      <c r="J934" s="626" t="s">
        <v>313</v>
      </c>
      <c r="K934" s="626"/>
      <c r="L934" s="159">
        <f>N934-G934</f>
        <v>0.14722222222189885</v>
      </c>
      <c r="M934" s="160">
        <v>212</v>
      </c>
      <c r="N934" s="156">
        <v>42287.477083333331</v>
      </c>
      <c r="O934" s="157">
        <v>42287.477083333331</v>
      </c>
      <c r="P934" s="161" t="s">
        <v>37</v>
      </c>
      <c r="Q934" s="162" t="s">
        <v>52</v>
      </c>
      <c r="R934" s="162" t="s">
        <v>114</v>
      </c>
      <c r="S934" s="35" t="s">
        <v>54</v>
      </c>
      <c r="T934" s="35" t="s">
        <v>4890</v>
      </c>
      <c r="U934" s="254" t="s">
        <v>40</v>
      </c>
      <c r="V934" s="167" t="s">
        <v>1390</v>
      </c>
      <c r="W934" s="35" t="s">
        <v>4891</v>
      </c>
      <c r="X934" s="55">
        <v>0</v>
      </c>
      <c r="Y934" s="168"/>
      <c r="Z934" s="168"/>
      <c r="AA934" s="168"/>
      <c r="AB934" s="168"/>
      <c r="AC934" s="168"/>
    </row>
    <row r="935" spans="1:34" ht="15" customHeight="1" x14ac:dyDescent="0.2">
      <c r="A935" s="175">
        <v>115</v>
      </c>
      <c r="B935" s="175">
        <v>115</v>
      </c>
      <c r="C935" s="24" t="s">
        <v>635</v>
      </c>
      <c r="D935" s="175">
        <v>10240</v>
      </c>
      <c r="E935" s="43" t="s">
        <v>636</v>
      </c>
      <c r="F935" s="25">
        <v>2015</v>
      </c>
      <c r="G935" s="156">
        <v>42287.875</v>
      </c>
      <c r="H935" s="157">
        <v>42287.875</v>
      </c>
      <c r="I935" s="620" t="s">
        <v>36</v>
      </c>
      <c r="J935" s="620" t="s">
        <v>36</v>
      </c>
      <c r="K935" s="620"/>
      <c r="L935" s="159">
        <f>N935-G935</f>
        <v>2.2916666668606922E-2</v>
      </c>
      <c r="M935" s="160">
        <v>33</v>
      </c>
      <c r="N935" s="156">
        <v>42287.897916666669</v>
      </c>
      <c r="O935" s="157">
        <v>42287.897916666669</v>
      </c>
      <c r="P935" s="161" t="s">
        <v>37</v>
      </c>
      <c r="Q935" s="162" t="s">
        <v>52</v>
      </c>
      <c r="R935" s="162" t="s">
        <v>114</v>
      </c>
      <c r="S935" s="35" t="s">
        <v>101</v>
      </c>
      <c r="T935" s="35" t="s">
        <v>4902</v>
      </c>
      <c r="U935" s="254" t="s">
        <v>40</v>
      </c>
      <c r="V935" s="167" t="s">
        <v>1390</v>
      </c>
      <c r="W935" s="35" t="s">
        <v>4199</v>
      </c>
      <c r="X935" s="55">
        <v>0</v>
      </c>
      <c r="Y935" s="168"/>
      <c r="Z935" s="168"/>
      <c r="AA935" s="168"/>
      <c r="AB935" s="168"/>
      <c r="AC935" s="168"/>
    </row>
    <row r="936" spans="1:34" ht="15" customHeight="1" x14ac:dyDescent="0.2">
      <c r="A936" s="58">
        <v>115</v>
      </c>
      <c r="B936" s="58">
        <v>115</v>
      </c>
      <c r="C936" s="76" t="s">
        <v>414</v>
      </c>
      <c r="D936" s="23">
        <v>10244</v>
      </c>
      <c r="E936" s="60" t="s">
        <v>415</v>
      </c>
      <c r="F936" s="25">
        <v>2014</v>
      </c>
      <c r="G936" s="61">
        <v>41699.36041666667</v>
      </c>
      <c r="H936" s="62">
        <v>41699.36041666667</v>
      </c>
      <c r="I936" s="625" t="s">
        <v>36</v>
      </c>
      <c r="J936" s="625" t="s">
        <v>36</v>
      </c>
      <c r="K936" s="625"/>
      <c r="L936" s="64">
        <f>N936-G936</f>
        <v>0.11805555555474712</v>
      </c>
      <c r="M936" s="65">
        <v>170</v>
      </c>
      <c r="N936" s="61">
        <v>41699.478472222225</v>
      </c>
      <c r="O936" s="62">
        <v>41699.478472222225</v>
      </c>
      <c r="P936" s="66" t="s">
        <v>37</v>
      </c>
      <c r="Q936" s="67" t="s">
        <v>155</v>
      </c>
      <c r="R936" s="67" t="s">
        <v>155</v>
      </c>
      <c r="S936" s="68" t="s">
        <v>45</v>
      </c>
      <c r="T936" s="69" t="s">
        <v>1895</v>
      </c>
      <c r="U936" s="77">
        <v>10133</v>
      </c>
      <c r="V936" s="78" t="s">
        <v>1390</v>
      </c>
      <c r="W936" s="69" t="s">
        <v>1896</v>
      </c>
      <c r="X936" s="32">
        <v>13797</v>
      </c>
      <c r="Y936" s="32">
        <v>7174</v>
      </c>
      <c r="Z936" s="32">
        <v>709871</v>
      </c>
      <c r="AA936" s="79">
        <f>Y936/5380759</f>
        <v>1.3332691540357039E-3</v>
      </c>
      <c r="AB936" s="80">
        <f>Z936/5380759</f>
        <v>0.13192767042716463</v>
      </c>
      <c r="AC936" s="32">
        <f>Z936/Y936</f>
        <v>98.950515751324232</v>
      </c>
    </row>
    <row r="937" spans="1:34" ht="15" customHeight="1" x14ac:dyDescent="0.2">
      <c r="A937" s="105">
        <v>115</v>
      </c>
      <c r="B937" s="105">
        <v>115</v>
      </c>
      <c r="C937" s="76" t="s">
        <v>414</v>
      </c>
      <c r="D937" s="23">
        <v>10244</v>
      </c>
      <c r="E937" s="60" t="s">
        <v>415</v>
      </c>
      <c r="F937" s="25">
        <v>2014</v>
      </c>
      <c r="G937" s="61">
        <v>42003.459722222222</v>
      </c>
      <c r="H937" s="62">
        <v>42003.459722222222</v>
      </c>
      <c r="I937" s="628" t="s">
        <v>313</v>
      </c>
      <c r="J937" s="628" t="s">
        <v>313</v>
      </c>
      <c r="K937" s="628"/>
      <c r="L937" s="64">
        <f>N937-G937</f>
        <v>0.2618055555576575</v>
      </c>
      <c r="M937" s="65">
        <v>377</v>
      </c>
      <c r="N937" s="61">
        <v>42003.72152777778</v>
      </c>
      <c r="O937" s="62">
        <v>42003.72152777778</v>
      </c>
      <c r="P937" s="66" t="s">
        <v>37</v>
      </c>
      <c r="Q937" s="69" t="s">
        <v>222</v>
      </c>
      <c r="R937" s="69" t="s">
        <v>223</v>
      </c>
      <c r="S937" s="87" t="s">
        <v>54</v>
      </c>
      <c r="T937" s="69" t="s">
        <v>3280</v>
      </c>
      <c r="U937" s="254" t="s">
        <v>40</v>
      </c>
      <c r="V937" s="87" t="s">
        <v>190</v>
      </c>
      <c r="W937" s="69" t="s">
        <v>3281</v>
      </c>
      <c r="X937" s="32">
        <v>1</v>
      </c>
      <c r="Y937" s="32">
        <v>0</v>
      </c>
      <c r="Z937" s="83"/>
      <c r="AA937" s="84"/>
      <c r="AB937" s="85"/>
      <c r="AC937" s="83"/>
    </row>
    <row r="938" spans="1:34" ht="15" customHeight="1" x14ac:dyDescent="0.2">
      <c r="A938" s="257">
        <v>115</v>
      </c>
      <c r="B938" s="257">
        <v>115</v>
      </c>
      <c r="C938" s="258" t="s">
        <v>414</v>
      </c>
      <c r="D938" s="257">
        <v>10244</v>
      </c>
      <c r="E938" s="258" t="s">
        <v>415</v>
      </c>
      <c r="F938" s="25">
        <v>2017</v>
      </c>
      <c r="G938" s="232">
        <v>42745.51458333333</v>
      </c>
      <c r="H938" s="233">
        <v>42745.51458333333</v>
      </c>
      <c r="I938" s="417" t="s">
        <v>7042</v>
      </c>
      <c r="J938" s="417" t="s">
        <v>7042</v>
      </c>
      <c r="K938" s="417"/>
      <c r="L938" s="235">
        <f>N938-G938</f>
        <v>0.13819444445107365</v>
      </c>
      <c r="M938" s="236">
        <v>199</v>
      </c>
      <c r="N938" s="232">
        <v>42745.652777777781</v>
      </c>
      <c r="O938" s="233">
        <v>42745.652777777781</v>
      </c>
      <c r="P938" s="237" t="s">
        <v>37</v>
      </c>
      <c r="Q938" s="238" t="s">
        <v>38</v>
      </c>
      <c r="R938" s="238" t="s">
        <v>135</v>
      </c>
      <c r="S938" s="35" t="s">
        <v>68</v>
      </c>
      <c r="T938" s="52" t="s">
        <v>7275</v>
      </c>
      <c r="U938" s="303" t="s">
        <v>40</v>
      </c>
      <c r="V938" s="49" t="s">
        <v>190</v>
      </c>
      <c r="W938" s="44" t="s">
        <v>7276</v>
      </c>
      <c r="X938" s="241">
        <v>14314</v>
      </c>
      <c r="Y938" s="241">
        <v>0</v>
      </c>
      <c r="Z938" s="241">
        <v>0</v>
      </c>
      <c r="AA938" s="168"/>
      <c r="AB938" s="168"/>
      <c r="AC938" s="168"/>
      <c r="AD938" s="304">
        <v>5517212</v>
      </c>
      <c r="AE938" s="35" t="s">
        <v>7060</v>
      </c>
      <c r="AF938" s="305" t="s">
        <v>7277</v>
      </c>
      <c r="AG938" s="35" t="s">
        <v>7040</v>
      </c>
      <c r="AH938" s="44" t="s">
        <v>7041</v>
      </c>
    </row>
    <row r="939" spans="1:34" ht="15" customHeight="1" x14ac:dyDescent="0.2">
      <c r="A939" s="257">
        <v>115</v>
      </c>
      <c r="B939" s="257">
        <v>115</v>
      </c>
      <c r="C939" s="258" t="s">
        <v>414</v>
      </c>
      <c r="D939" s="257">
        <v>10244</v>
      </c>
      <c r="E939" s="258" t="s">
        <v>415</v>
      </c>
      <c r="F939" s="25">
        <v>2017</v>
      </c>
      <c r="G939" s="232">
        <v>42772.794444444444</v>
      </c>
      <c r="H939" s="233">
        <v>42772.794444444444</v>
      </c>
      <c r="I939" s="412" t="s">
        <v>36</v>
      </c>
      <c r="J939" s="412" t="s">
        <v>36</v>
      </c>
      <c r="K939" s="412"/>
      <c r="L939" s="235">
        <f>N939-G939</f>
        <v>6.944444467080757E-4</v>
      </c>
      <c r="M939" s="236">
        <v>1</v>
      </c>
      <c r="N939" s="232">
        <v>42772.795138888891</v>
      </c>
      <c r="O939" s="233">
        <v>42772.795138888891</v>
      </c>
      <c r="P939" s="237" t="s">
        <v>37</v>
      </c>
      <c r="Q939" s="35" t="s">
        <v>52</v>
      </c>
      <c r="R939" s="35" t="s">
        <v>67</v>
      </c>
      <c r="S939" s="35" t="s">
        <v>101</v>
      </c>
      <c r="T939" s="167" t="s">
        <v>7701</v>
      </c>
      <c r="U939" s="303" t="s">
        <v>40</v>
      </c>
      <c r="V939" s="49" t="s">
        <v>190</v>
      </c>
      <c r="W939" s="35" t="s">
        <v>7702</v>
      </c>
      <c r="X939" s="255">
        <v>0</v>
      </c>
      <c r="Y939" s="255">
        <v>0</v>
      </c>
      <c r="Z939" s="255">
        <v>0</v>
      </c>
      <c r="AA939" s="168"/>
      <c r="AB939" s="168"/>
      <c r="AC939" s="168"/>
      <c r="AD939" s="304">
        <v>5517212</v>
      </c>
      <c r="AE939" s="35" t="s">
        <v>7102</v>
      </c>
      <c r="AF939" s="305" t="s">
        <v>7703</v>
      </c>
      <c r="AG939" s="35" t="s">
        <v>7040</v>
      </c>
      <c r="AH939" s="44" t="s">
        <v>7041</v>
      </c>
    </row>
    <row r="940" spans="1:34" ht="15" customHeight="1" x14ac:dyDescent="0.2">
      <c r="A940" s="257">
        <v>115</v>
      </c>
      <c r="B940" s="257">
        <v>115</v>
      </c>
      <c r="C940" s="258" t="s">
        <v>807</v>
      </c>
      <c r="D940" s="257">
        <v>10245</v>
      </c>
      <c r="E940" s="258" t="s">
        <v>808</v>
      </c>
      <c r="F940" s="25">
        <v>2016</v>
      </c>
      <c r="G940" s="284">
        <v>42723.692361111112</v>
      </c>
      <c r="H940" s="234">
        <v>42723.692361111112</v>
      </c>
      <c r="I940" s="412" t="s">
        <v>36</v>
      </c>
      <c r="J940" s="412" t="s">
        <v>36</v>
      </c>
      <c r="K940" s="412"/>
      <c r="L940" s="235">
        <f>N940-G940</f>
        <v>0.38402777777810115</v>
      </c>
      <c r="M940" s="236">
        <v>553</v>
      </c>
      <c r="N940" s="284">
        <v>42724.076388888891</v>
      </c>
      <c r="O940" s="234">
        <v>42724.076388888891</v>
      </c>
      <c r="P940" s="237" t="s">
        <v>37</v>
      </c>
      <c r="Q940" s="35" t="s">
        <v>43</v>
      </c>
      <c r="R940" s="35" t="s">
        <v>1663</v>
      </c>
      <c r="S940" s="35" t="s">
        <v>526</v>
      </c>
      <c r="T940" s="35" t="s">
        <v>7010</v>
      </c>
      <c r="U940" s="282" t="s">
        <v>40</v>
      </c>
      <c r="V940" s="240" t="s">
        <v>190</v>
      </c>
      <c r="W940" s="296"/>
      <c r="X940" s="177">
        <v>0</v>
      </c>
      <c r="Y940" s="55">
        <v>0</v>
      </c>
      <c r="Z940" s="55">
        <v>0</v>
      </c>
      <c r="AA940" s="168"/>
      <c r="AB940" s="168"/>
      <c r="AC940" s="168"/>
    </row>
    <row r="941" spans="1:34" ht="15" customHeight="1" x14ac:dyDescent="0.2">
      <c r="A941" s="272">
        <v>115</v>
      </c>
      <c r="B941" s="272">
        <v>115</v>
      </c>
      <c r="C941" s="331" t="s">
        <v>807</v>
      </c>
      <c r="D941" s="272">
        <v>10245</v>
      </c>
      <c r="E941" s="331" t="s">
        <v>808</v>
      </c>
      <c r="F941" s="25">
        <v>2017</v>
      </c>
      <c r="G941" s="284">
        <v>42825.433333333334</v>
      </c>
      <c r="H941" s="234">
        <v>42825.433333333334</v>
      </c>
      <c r="I941" s="412" t="s">
        <v>36</v>
      </c>
      <c r="J941" s="412" t="s">
        <v>36</v>
      </c>
      <c r="K941" s="412"/>
      <c r="L941" s="235">
        <f>N941-G941</f>
        <v>1.4583333329937886E-2</v>
      </c>
      <c r="M941" s="236">
        <v>21</v>
      </c>
      <c r="N941" s="284">
        <v>42825.447916666664</v>
      </c>
      <c r="O941" s="234">
        <v>42825.447916666664</v>
      </c>
      <c r="P941" s="237" t="s">
        <v>37</v>
      </c>
      <c r="Q941" s="167" t="s">
        <v>222</v>
      </c>
      <c r="R941" s="167" t="s">
        <v>223</v>
      </c>
      <c r="S941" s="167" t="s">
        <v>40</v>
      </c>
      <c r="T941" s="167" t="s">
        <v>8238</v>
      </c>
      <c r="U941" s="332" t="s">
        <v>40</v>
      </c>
      <c r="V941" s="49" t="s">
        <v>190</v>
      </c>
      <c r="W941" s="167" t="s">
        <v>8239</v>
      </c>
      <c r="X941" s="255">
        <v>12799</v>
      </c>
      <c r="Y941" s="255">
        <v>0</v>
      </c>
      <c r="Z941" s="255">
        <v>0</v>
      </c>
      <c r="AA941" s="184"/>
      <c r="AB941" s="184"/>
      <c r="AC941" s="184"/>
      <c r="AD941" s="304">
        <v>5517212</v>
      </c>
      <c r="AE941" s="333" t="s">
        <v>7102</v>
      </c>
      <c r="AF941" s="333" t="s">
        <v>1270</v>
      </c>
      <c r="AG941" s="167" t="s">
        <v>7040</v>
      </c>
      <c r="AH941" s="52" t="s">
        <v>7041</v>
      </c>
    </row>
    <row r="942" spans="1:34" ht="15" customHeight="1" x14ac:dyDescent="0.2">
      <c r="A942" s="257">
        <v>115</v>
      </c>
      <c r="B942" s="257">
        <v>115</v>
      </c>
      <c r="C942" s="258" t="s">
        <v>807</v>
      </c>
      <c r="D942" s="257">
        <v>10245</v>
      </c>
      <c r="E942" s="258" t="s">
        <v>808</v>
      </c>
      <c r="F942" s="25">
        <v>2017</v>
      </c>
      <c r="G942" s="284">
        <v>42924.671527777777</v>
      </c>
      <c r="H942" s="234">
        <v>42924.671527777777</v>
      </c>
      <c r="I942" s="412" t="s">
        <v>36</v>
      </c>
      <c r="J942" s="412" t="s">
        <v>36</v>
      </c>
      <c r="K942" s="412"/>
      <c r="L942" s="235">
        <f>N942-G942</f>
        <v>0.12916666666569654</v>
      </c>
      <c r="M942" s="236">
        <v>186</v>
      </c>
      <c r="N942" s="284">
        <v>42924.800694444442</v>
      </c>
      <c r="O942" s="234">
        <v>42924.800694444442</v>
      </c>
      <c r="P942" s="237" t="s">
        <v>37</v>
      </c>
      <c r="Q942" s="35" t="s">
        <v>382</v>
      </c>
      <c r="R942" s="35" t="s">
        <v>383</v>
      </c>
      <c r="S942" s="35" t="s">
        <v>526</v>
      </c>
      <c r="T942" s="167" t="s">
        <v>8871</v>
      </c>
      <c r="U942" s="332" t="s">
        <v>40</v>
      </c>
      <c r="V942" s="240" t="s">
        <v>190</v>
      </c>
      <c r="W942" s="35" t="s">
        <v>8872</v>
      </c>
      <c r="X942" s="241">
        <v>12786</v>
      </c>
      <c r="Y942" s="241">
        <v>12786</v>
      </c>
      <c r="Z942" s="241">
        <v>788269</v>
      </c>
      <c r="AA942" s="215">
        <v>2.317474840553526E-3</v>
      </c>
      <c r="AB942" s="216">
        <v>0.14287451705680332</v>
      </c>
      <c r="AC942" s="255">
        <v>61.650946347567654</v>
      </c>
      <c r="AD942" s="304">
        <v>5517212</v>
      </c>
      <c r="AE942" s="305" t="s">
        <v>7102</v>
      </c>
      <c r="AF942" s="305" t="s">
        <v>8863</v>
      </c>
      <c r="AG942" s="35" t="s">
        <v>7040</v>
      </c>
      <c r="AH942" s="29" t="s">
        <v>7041</v>
      </c>
    </row>
    <row r="943" spans="1:34" ht="15" customHeight="1" x14ac:dyDescent="0.2">
      <c r="A943" s="576">
        <v>115</v>
      </c>
      <c r="B943" s="576">
        <v>115</v>
      </c>
      <c r="C943" s="577" t="s">
        <v>807</v>
      </c>
      <c r="D943" s="576">
        <v>10245</v>
      </c>
      <c r="E943" s="577" t="s">
        <v>808</v>
      </c>
      <c r="F943" s="578">
        <v>2019</v>
      </c>
      <c r="G943" s="579">
        <v>43544.308333333334</v>
      </c>
      <c r="H943" s="580">
        <v>43544.308333333334</v>
      </c>
      <c r="I943" s="581" t="s">
        <v>36</v>
      </c>
      <c r="J943" s="581" t="s">
        <v>36</v>
      </c>
      <c r="K943" s="581" t="s">
        <v>36</v>
      </c>
      <c r="L943" s="445">
        <f>N943-G943</f>
        <v>6.2499999985448085E-3</v>
      </c>
      <c r="M943" s="446">
        <v>9</v>
      </c>
      <c r="N943" s="579">
        <v>43544.314583333333</v>
      </c>
      <c r="O943" s="580">
        <v>43544.314583333333</v>
      </c>
      <c r="P943" s="582" t="s">
        <v>37</v>
      </c>
      <c r="Q943" s="450" t="s">
        <v>48</v>
      </c>
      <c r="R943" s="451" t="s">
        <v>10200</v>
      </c>
      <c r="S943" s="583" t="s">
        <v>80</v>
      </c>
      <c r="T943" s="451" t="s">
        <v>13610</v>
      </c>
      <c r="U943" s="584" t="s">
        <v>40</v>
      </c>
      <c r="V943" s="585" t="s">
        <v>190</v>
      </c>
      <c r="W943" s="451" t="s">
        <v>13611</v>
      </c>
      <c r="X943" s="586">
        <v>12832</v>
      </c>
      <c r="Y943" s="586">
        <v>12832</v>
      </c>
      <c r="Z943" s="586">
        <f>Y943*6</f>
        <v>76992</v>
      </c>
      <c r="AA943" s="587">
        <f>Y943/AD943</f>
        <v>2.3125183256084191E-3</v>
      </c>
      <c r="AB943" s="588">
        <f>Z943/AD943</f>
        <v>1.3875109953650515E-2</v>
      </c>
      <c r="AC943" s="370">
        <f>Z943/Y943</f>
        <v>6</v>
      </c>
      <c r="AD943" s="370">
        <v>5548929</v>
      </c>
      <c r="AE943" s="585" t="s">
        <v>7060</v>
      </c>
      <c r="AF943" s="589" t="s">
        <v>7989</v>
      </c>
      <c r="AG943" s="585" t="s">
        <v>7040</v>
      </c>
      <c r="AH943" s="590" t="s">
        <v>7041</v>
      </c>
    </row>
    <row r="944" spans="1:34" ht="15" customHeight="1" x14ac:dyDescent="0.2">
      <c r="A944" s="257">
        <v>115</v>
      </c>
      <c r="B944" s="257">
        <v>115</v>
      </c>
      <c r="C944" s="258" t="s">
        <v>1575</v>
      </c>
      <c r="D944" s="257">
        <v>10246</v>
      </c>
      <c r="E944" s="258" t="s">
        <v>1576</v>
      </c>
      <c r="F944" s="25">
        <v>2016</v>
      </c>
      <c r="G944" s="284">
        <v>42723.692361111112</v>
      </c>
      <c r="H944" s="234">
        <v>42723.692361111112</v>
      </c>
      <c r="I944" s="412" t="s">
        <v>36</v>
      </c>
      <c r="J944" s="412" t="s">
        <v>36</v>
      </c>
      <c r="K944" s="412"/>
      <c r="L944" s="235">
        <f>N944-G944</f>
        <v>0.38402777777810115</v>
      </c>
      <c r="M944" s="236">
        <v>553</v>
      </c>
      <c r="N944" s="284">
        <v>42724.076388888891</v>
      </c>
      <c r="O944" s="234">
        <v>42724.076388888891</v>
      </c>
      <c r="P944" s="237" t="s">
        <v>37</v>
      </c>
      <c r="Q944" s="35" t="s">
        <v>43</v>
      </c>
      <c r="R944" s="35" t="s">
        <v>1663</v>
      </c>
      <c r="S944" s="35" t="s">
        <v>526</v>
      </c>
      <c r="T944" s="35" t="s">
        <v>7010</v>
      </c>
      <c r="U944" s="282" t="s">
        <v>40</v>
      </c>
      <c r="V944" s="240" t="s">
        <v>190</v>
      </c>
      <c r="W944" s="296"/>
      <c r="X944" s="177">
        <v>0</v>
      </c>
      <c r="Y944" s="55">
        <v>0</v>
      </c>
      <c r="Z944" s="55">
        <v>0</v>
      </c>
      <c r="AA944" s="168"/>
      <c r="AB944" s="168"/>
      <c r="AC944" s="168"/>
    </row>
    <row r="945" spans="1:34" ht="15" customHeight="1" x14ac:dyDescent="0.2">
      <c r="A945" s="257">
        <v>115</v>
      </c>
      <c r="B945" s="257">
        <v>115</v>
      </c>
      <c r="C945" s="258" t="s">
        <v>1575</v>
      </c>
      <c r="D945" s="257">
        <v>10246</v>
      </c>
      <c r="E945" s="258" t="s">
        <v>1576</v>
      </c>
      <c r="F945" s="25">
        <v>2017</v>
      </c>
      <c r="G945" s="232">
        <v>43001.806250000001</v>
      </c>
      <c r="H945" s="233">
        <v>43001.806250000001</v>
      </c>
      <c r="I945" s="412" t="s">
        <v>36</v>
      </c>
      <c r="J945" s="412" t="s">
        <v>36</v>
      </c>
      <c r="K945" s="412"/>
      <c r="L945" s="235">
        <f>N945-G945</f>
        <v>6.9444443943211809E-4</v>
      </c>
      <c r="M945" s="236">
        <v>1</v>
      </c>
      <c r="N945" s="232">
        <v>43001.806944444441</v>
      </c>
      <c r="O945" s="233">
        <v>43001.806944444441</v>
      </c>
      <c r="P945" s="237" t="s">
        <v>37</v>
      </c>
      <c r="Q945" s="35" t="s">
        <v>48</v>
      </c>
      <c r="R945" s="35" t="s">
        <v>49</v>
      </c>
      <c r="S945" s="35" t="s">
        <v>40</v>
      </c>
      <c r="T945" s="167" t="s">
        <v>9576</v>
      </c>
      <c r="U945" s="307" t="s">
        <v>40</v>
      </c>
      <c r="V945" s="240" t="s">
        <v>190</v>
      </c>
      <c r="W945" s="167" t="s">
        <v>9577</v>
      </c>
      <c r="X945" s="241">
        <v>0</v>
      </c>
      <c r="Y945" s="241">
        <v>0</v>
      </c>
      <c r="Z945" s="241">
        <v>0</v>
      </c>
      <c r="AA945" s="266"/>
      <c r="AB945" s="266"/>
      <c r="AC945" s="266"/>
      <c r="AD945" s="304">
        <v>5517212</v>
      </c>
      <c r="AE945" s="333" t="s">
        <v>7063</v>
      </c>
      <c r="AF945" s="383" t="s">
        <v>9578</v>
      </c>
      <c r="AG945" s="167" t="s">
        <v>7040</v>
      </c>
      <c r="AH945" s="29" t="s">
        <v>7041</v>
      </c>
    </row>
    <row r="946" spans="1:34" ht="15" customHeight="1" x14ac:dyDescent="0.2">
      <c r="A946" s="521">
        <v>115</v>
      </c>
      <c r="B946" s="521">
        <v>115</v>
      </c>
      <c r="C946" s="522" t="s">
        <v>1575</v>
      </c>
      <c r="D946" s="521">
        <v>10246</v>
      </c>
      <c r="E946" s="522" t="s">
        <v>1576</v>
      </c>
      <c r="F946" s="25">
        <v>2019</v>
      </c>
      <c r="G946" s="570">
        <v>43523.29791666667</v>
      </c>
      <c r="H946" s="571">
        <v>43523.29791666667</v>
      </c>
      <c r="I946" s="572" t="s">
        <v>36</v>
      </c>
      <c r="J946" s="572" t="s">
        <v>36</v>
      </c>
      <c r="K946" s="572" t="s">
        <v>36</v>
      </c>
      <c r="L946" s="235">
        <f>N946-G946</f>
        <v>0.58055555554892635</v>
      </c>
      <c r="M946" s="236">
        <v>836</v>
      </c>
      <c r="N946" s="570">
        <v>43523.878472222219</v>
      </c>
      <c r="O946" s="571">
        <v>43523.878472222219</v>
      </c>
      <c r="P946" s="237" t="s">
        <v>37</v>
      </c>
      <c r="Q946" s="162" t="s">
        <v>1285</v>
      </c>
      <c r="R946" s="167" t="s">
        <v>10214</v>
      </c>
      <c r="S946" s="238" t="s">
        <v>54</v>
      </c>
      <c r="T946" s="167" t="s">
        <v>13465</v>
      </c>
      <c r="U946" s="192" t="s">
        <v>40</v>
      </c>
      <c r="V946" s="240" t="s">
        <v>190</v>
      </c>
      <c r="W946" s="184" t="s">
        <v>13466</v>
      </c>
      <c r="X946" s="164">
        <v>0</v>
      </c>
      <c r="Y946" s="241">
        <v>0</v>
      </c>
      <c r="Z946" s="241">
        <v>0</v>
      </c>
      <c r="AA946" s="264">
        <f>Y946/AD946</f>
        <v>0</v>
      </c>
      <c r="AB946" s="265">
        <f>Z946/AD946</f>
        <v>0</v>
      </c>
      <c r="AC946" s="255">
        <v>0</v>
      </c>
      <c r="AD946" s="255">
        <v>5548929</v>
      </c>
      <c r="AE946" s="240" t="s">
        <v>1270</v>
      </c>
      <c r="AF946" s="527" t="s">
        <v>1270</v>
      </c>
      <c r="AG946" s="555" t="s">
        <v>7066</v>
      </c>
      <c r="AH946" s="525" t="s">
        <v>12671</v>
      </c>
    </row>
    <row r="947" spans="1:34" ht="15" customHeight="1" x14ac:dyDescent="0.2">
      <c r="A947" s="153">
        <v>115</v>
      </c>
      <c r="B947" s="153">
        <v>115</v>
      </c>
      <c r="C947" s="24" t="s">
        <v>464</v>
      </c>
      <c r="D947" s="165">
        <v>10247</v>
      </c>
      <c r="E947" s="24" t="s">
        <v>465</v>
      </c>
      <c r="F947" s="25">
        <v>2015</v>
      </c>
      <c r="G947" s="156">
        <v>42009.75277777778</v>
      </c>
      <c r="H947" s="157">
        <v>42009.75277777778</v>
      </c>
      <c r="I947" s="620" t="s">
        <v>36</v>
      </c>
      <c r="J947" s="620" t="s">
        <v>36</v>
      </c>
      <c r="K947" s="620"/>
      <c r="L947" s="159">
        <f>N947-G947</f>
        <v>1.2138888888875954</v>
      </c>
      <c r="M947" s="160">
        <v>1748</v>
      </c>
      <c r="N947" s="156">
        <v>42010.966666666667</v>
      </c>
      <c r="O947" s="157">
        <v>42010.966666666667</v>
      </c>
      <c r="P947" s="161" t="s">
        <v>37</v>
      </c>
      <c r="Q947" s="162" t="s">
        <v>1285</v>
      </c>
      <c r="R947" s="162" t="s">
        <v>79</v>
      </c>
      <c r="S947" s="162" t="s">
        <v>80</v>
      </c>
      <c r="T947" s="35" t="s">
        <v>3307</v>
      </c>
      <c r="U947" s="192" t="s">
        <v>40</v>
      </c>
      <c r="V947" s="167" t="s">
        <v>190</v>
      </c>
      <c r="W947" s="167" t="s">
        <v>3308</v>
      </c>
      <c r="X947" s="55">
        <v>0</v>
      </c>
      <c r="Y947" s="55">
        <v>0</v>
      </c>
      <c r="Z947" s="168"/>
      <c r="AA947" s="168"/>
      <c r="AB947" s="168"/>
      <c r="AC947" s="168"/>
    </row>
    <row r="948" spans="1:34" ht="15" customHeight="1" x14ac:dyDescent="0.2">
      <c r="A948" s="175">
        <v>115</v>
      </c>
      <c r="B948" s="175">
        <v>115</v>
      </c>
      <c r="C948" s="24" t="s">
        <v>464</v>
      </c>
      <c r="D948" s="175">
        <v>10247</v>
      </c>
      <c r="E948" s="24" t="s">
        <v>465</v>
      </c>
      <c r="F948" s="25">
        <v>2015</v>
      </c>
      <c r="G948" s="156">
        <v>42154.630555555559</v>
      </c>
      <c r="H948" s="157">
        <v>42154.630555555559</v>
      </c>
      <c r="I948" s="620" t="s">
        <v>36</v>
      </c>
      <c r="J948" s="620" t="s">
        <v>36</v>
      </c>
      <c r="K948" s="620"/>
      <c r="L948" s="159">
        <f>N948-G948</f>
        <v>2.4999999994179234E-2</v>
      </c>
      <c r="M948" s="160">
        <v>36</v>
      </c>
      <c r="N948" s="156">
        <v>42154.655555555553</v>
      </c>
      <c r="O948" s="157">
        <v>42154.655555555553</v>
      </c>
      <c r="P948" s="161" t="s">
        <v>37</v>
      </c>
      <c r="Q948" s="35" t="s">
        <v>43</v>
      </c>
      <c r="R948" s="35" t="s">
        <v>1663</v>
      </c>
      <c r="S948" s="35" t="s">
        <v>526</v>
      </c>
      <c r="T948" s="35" t="s">
        <v>4066</v>
      </c>
      <c r="U948" s="192" t="s">
        <v>40</v>
      </c>
      <c r="V948" s="167" t="s">
        <v>190</v>
      </c>
      <c r="W948" s="35" t="s">
        <v>4067</v>
      </c>
      <c r="X948" s="55">
        <v>0</v>
      </c>
      <c r="Y948" s="55">
        <v>0</v>
      </c>
      <c r="Z948" s="168"/>
      <c r="AA948" s="168"/>
      <c r="AB948" s="168"/>
      <c r="AC948" s="168"/>
    </row>
    <row r="949" spans="1:34" ht="15" customHeight="1" x14ac:dyDescent="0.2">
      <c r="A949" s="257">
        <v>115</v>
      </c>
      <c r="B949" s="257">
        <v>115</v>
      </c>
      <c r="C949" s="258" t="s">
        <v>464</v>
      </c>
      <c r="D949" s="257">
        <v>10247</v>
      </c>
      <c r="E949" s="258" t="s">
        <v>465</v>
      </c>
      <c r="F949" s="25">
        <v>2016</v>
      </c>
      <c r="G949" s="284">
        <v>42643.330555555556</v>
      </c>
      <c r="H949" s="234">
        <v>42643.330555555556</v>
      </c>
      <c r="I949" s="412" t="s">
        <v>36</v>
      </c>
      <c r="J949" s="412" t="s">
        <v>36</v>
      </c>
      <c r="K949" s="412"/>
      <c r="L949" s="235">
        <f>N949-G949</f>
        <v>6.944444467080757E-4</v>
      </c>
      <c r="M949" s="236">
        <v>1</v>
      </c>
      <c r="N949" s="284">
        <v>42643.331250000003</v>
      </c>
      <c r="O949" s="234">
        <v>42643.331250000003</v>
      </c>
      <c r="P949" s="237" t="s">
        <v>37</v>
      </c>
      <c r="Q949" s="238" t="s">
        <v>48</v>
      </c>
      <c r="R949" s="238" t="s">
        <v>49</v>
      </c>
      <c r="S949" s="35" t="s">
        <v>40</v>
      </c>
      <c r="T949" s="35" t="s">
        <v>6631</v>
      </c>
      <c r="U949" s="282" t="s">
        <v>40</v>
      </c>
      <c r="V949" s="240" t="s">
        <v>190</v>
      </c>
      <c r="W949" s="35" t="s">
        <v>6632</v>
      </c>
      <c r="X949" s="177">
        <v>0</v>
      </c>
      <c r="Y949" s="55">
        <v>0</v>
      </c>
      <c r="Z949" s="55">
        <v>0</v>
      </c>
      <c r="AA949" s="35"/>
      <c r="AB949" s="35"/>
      <c r="AC949" s="241"/>
    </row>
    <row r="950" spans="1:34" ht="15" customHeight="1" x14ac:dyDescent="0.2">
      <c r="A950" s="523">
        <v>115</v>
      </c>
      <c r="B950" s="523">
        <v>115</v>
      </c>
      <c r="C950" s="524" t="s">
        <v>464</v>
      </c>
      <c r="D950" s="523">
        <v>10247</v>
      </c>
      <c r="E950" s="524" t="s">
        <v>465</v>
      </c>
      <c r="F950" s="25">
        <v>2019</v>
      </c>
      <c r="G950" s="573">
        <v>43539.93472222222</v>
      </c>
      <c r="H950" s="574">
        <v>43539.93472222222</v>
      </c>
      <c r="I950" s="572" t="s">
        <v>36</v>
      </c>
      <c r="J950" s="572" t="s">
        <v>36</v>
      </c>
      <c r="K950" s="572" t="s">
        <v>36</v>
      </c>
      <c r="L950" s="235">
        <f>N950-G950</f>
        <v>0.6368055555576575</v>
      </c>
      <c r="M950" s="236">
        <v>917</v>
      </c>
      <c r="N950" s="573">
        <v>43540.571527777778</v>
      </c>
      <c r="O950" s="574">
        <v>43540.571527777778</v>
      </c>
      <c r="P950" s="237" t="s">
        <v>37</v>
      </c>
      <c r="Q950" s="162" t="s">
        <v>1285</v>
      </c>
      <c r="R950" s="167" t="s">
        <v>10326</v>
      </c>
      <c r="S950" s="238" t="s">
        <v>717</v>
      </c>
      <c r="T950" s="167" t="s">
        <v>13588</v>
      </c>
      <c r="U950" s="459" t="s">
        <v>40</v>
      </c>
      <c r="V950" s="240" t="s">
        <v>190</v>
      </c>
      <c r="W950" s="167" t="s">
        <v>13589</v>
      </c>
      <c r="X950" s="536">
        <v>0</v>
      </c>
      <c r="Y950" s="255">
        <v>0</v>
      </c>
      <c r="Z950" s="255">
        <v>0</v>
      </c>
      <c r="AA950" s="264">
        <f>Y950/AD950</f>
        <v>0</v>
      </c>
      <c r="AB950" s="265">
        <f>Z950/AD950</f>
        <v>0</v>
      </c>
      <c r="AC950" s="255">
        <v>0</v>
      </c>
      <c r="AD950" s="255">
        <v>5548929</v>
      </c>
      <c r="AE950" s="240" t="s">
        <v>1270</v>
      </c>
      <c r="AF950" s="527" t="s">
        <v>1270</v>
      </c>
      <c r="AG950" s="555" t="s">
        <v>7066</v>
      </c>
      <c r="AH950" s="525" t="s">
        <v>12671</v>
      </c>
    </row>
    <row r="951" spans="1:34" ht="15" customHeight="1" x14ac:dyDescent="0.2">
      <c r="A951" s="58">
        <v>115</v>
      </c>
      <c r="B951" s="58">
        <v>115</v>
      </c>
      <c r="C951" s="76" t="s">
        <v>188</v>
      </c>
      <c r="D951" s="23">
        <v>10248</v>
      </c>
      <c r="E951" s="60" t="s">
        <v>189</v>
      </c>
      <c r="F951" s="25">
        <v>2014</v>
      </c>
      <c r="G951" s="61">
        <v>41730.261805555558</v>
      </c>
      <c r="H951" s="62">
        <v>41730.261805555558</v>
      </c>
      <c r="I951" s="625" t="s">
        <v>36</v>
      </c>
      <c r="J951" s="625" t="s">
        <v>36</v>
      </c>
      <c r="K951" s="625"/>
      <c r="L951" s="64">
        <f>N951-G951</f>
        <v>6.9444443943211809E-4</v>
      </c>
      <c r="M951" s="65">
        <v>1</v>
      </c>
      <c r="N951" s="61">
        <v>41730.262499999997</v>
      </c>
      <c r="O951" s="62">
        <v>41730.262499999997</v>
      </c>
      <c r="P951" s="66" t="s">
        <v>37</v>
      </c>
      <c r="Q951" s="69" t="s">
        <v>1752</v>
      </c>
      <c r="R951" s="69" t="s">
        <v>287</v>
      </c>
      <c r="S951" s="87" t="s">
        <v>101</v>
      </c>
      <c r="T951" s="69" t="s">
        <v>2040</v>
      </c>
      <c r="U951" s="459" t="s">
        <v>40</v>
      </c>
      <c r="V951" s="66" t="s">
        <v>190</v>
      </c>
      <c r="W951" s="69" t="s">
        <v>2041</v>
      </c>
      <c r="X951" s="32">
        <v>26879</v>
      </c>
      <c r="Y951" s="32">
        <v>0</v>
      </c>
      <c r="Z951" s="83"/>
      <c r="AA951" s="84"/>
      <c r="AB951" s="85"/>
      <c r="AC951" s="83"/>
    </row>
    <row r="952" spans="1:34" ht="15" customHeight="1" x14ac:dyDescent="0.2">
      <c r="A952" s="58">
        <v>115</v>
      </c>
      <c r="B952" s="58">
        <v>115</v>
      </c>
      <c r="C952" s="76" t="s">
        <v>188</v>
      </c>
      <c r="D952" s="23">
        <v>10248</v>
      </c>
      <c r="E952" s="60" t="s">
        <v>189</v>
      </c>
      <c r="F952" s="25">
        <v>2014</v>
      </c>
      <c r="G952" s="61">
        <v>41855.084027777775</v>
      </c>
      <c r="H952" s="62">
        <v>41855.084027777775</v>
      </c>
      <c r="I952" s="625" t="s">
        <v>36</v>
      </c>
      <c r="J952" s="625" t="s">
        <v>36</v>
      </c>
      <c r="K952" s="625"/>
      <c r="L952" s="64">
        <f>N952-G952</f>
        <v>1.1111111110949423E-2</v>
      </c>
      <c r="M952" s="65">
        <v>16</v>
      </c>
      <c r="N952" s="61">
        <v>41855.095138888886</v>
      </c>
      <c r="O952" s="62">
        <v>41855.095138888886</v>
      </c>
      <c r="P952" s="66" t="s">
        <v>37</v>
      </c>
      <c r="Q952" s="69" t="s">
        <v>52</v>
      </c>
      <c r="R952" s="27" t="s">
        <v>243</v>
      </c>
      <c r="S952" s="87" t="s">
        <v>106</v>
      </c>
      <c r="T952" s="69" t="s">
        <v>2554</v>
      </c>
      <c r="U952" s="459" t="s">
        <v>40</v>
      </c>
      <c r="V952" s="46" t="s">
        <v>190</v>
      </c>
      <c r="W952" s="69" t="s">
        <v>2555</v>
      </c>
      <c r="X952" s="32">
        <v>0</v>
      </c>
      <c r="Y952" s="32">
        <v>0</v>
      </c>
      <c r="Z952" s="83"/>
      <c r="AA952" s="84"/>
      <c r="AB952" s="85"/>
      <c r="AC952" s="83"/>
    </row>
    <row r="953" spans="1:34" ht="15" customHeight="1" x14ac:dyDescent="0.2">
      <c r="A953" s="105">
        <v>115</v>
      </c>
      <c r="B953" s="105">
        <v>115</v>
      </c>
      <c r="C953" s="76" t="s">
        <v>188</v>
      </c>
      <c r="D953" s="23">
        <v>10248</v>
      </c>
      <c r="E953" s="60" t="s">
        <v>189</v>
      </c>
      <c r="F953" s="25">
        <v>2014</v>
      </c>
      <c r="G953" s="61">
        <v>41932.699999999997</v>
      </c>
      <c r="H953" s="62">
        <v>41932.699999999997</v>
      </c>
      <c r="I953" s="625" t="s">
        <v>36</v>
      </c>
      <c r="J953" s="625" t="s">
        <v>36</v>
      </c>
      <c r="K953" s="625"/>
      <c r="L953" s="64">
        <f>N953-G953</f>
        <v>6.944444467080757E-4</v>
      </c>
      <c r="M953" s="65">
        <v>1</v>
      </c>
      <c r="N953" s="61">
        <v>41932.700694444444</v>
      </c>
      <c r="O953" s="62">
        <v>41932.700694444444</v>
      </c>
      <c r="P953" s="66" t="s">
        <v>37</v>
      </c>
      <c r="Q953" s="69" t="s">
        <v>38</v>
      </c>
      <c r="R953" s="69" t="s">
        <v>413</v>
      </c>
      <c r="S953" s="87" t="s">
        <v>107</v>
      </c>
      <c r="T953" s="69" t="s">
        <v>2888</v>
      </c>
      <c r="U953" s="459" t="s">
        <v>40</v>
      </c>
      <c r="V953" s="87" t="s">
        <v>1385</v>
      </c>
      <c r="W953" s="69" t="s">
        <v>2889</v>
      </c>
      <c r="X953" s="32">
        <v>18682</v>
      </c>
      <c r="Y953" s="32">
        <v>0</v>
      </c>
      <c r="Z953" s="83"/>
      <c r="AA953" s="84"/>
      <c r="AB953" s="85"/>
      <c r="AC953" s="83"/>
      <c r="AD953" s="41"/>
      <c r="AE953" s="41"/>
      <c r="AF953" s="41"/>
      <c r="AG953" s="41"/>
      <c r="AH953" s="41"/>
    </row>
    <row r="954" spans="1:34" ht="15" customHeight="1" x14ac:dyDescent="0.2">
      <c r="A954" s="175">
        <v>115</v>
      </c>
      <c r="B954" s="175">
        <v>115</v>
      </c>
      <c r="C954" s="24" t="s">
        <v>188</v>
      </c>
      <c r="D954" s="175">
        <v>10248</v>
      </c>
      <c r="E954" s="43" t="s">
        <v>189</v>
      </c>
      <c r="F954" s="25">
        <v>2015</v>
      </c>
      <c r="G954" s="156">
        <v>42310.67291666667</v>
      </c>
      <c r="H954" s="157">
        <v>42310.67291666667</v>
      </c>
      <c r="I954" s="620" t="s">
        <v>36</v>
      </c>
      <c r="J954" s="620" t="s">
        <v>36</v>
      </c>
      <c r="K954" s="620"/>
      <c r="L954" s="159">
        <f>N954-G954</f>
        <v>6.9444443943211809E-4</v>
      </c>
      <c r="M954" s="160">
        <v>1</v>
      </c>
      <c r="N954" s="156">
        <v>42310.673611111109</v>
      </c>
      <c r="O954" s="157">
        <v>42310.673611111109</v>
      </c>
      <c r="P954" s="161" t="s">
        <v>37</v>
      </c>
      <c r="Q954" s="35" t="s">
        <v>213</v>
      </c>
      <c r="R954" s="35" t="s">
        <v>287</v>
      </c>
      <c r="S954" s="35" t="s">
        <v>40</v>
      </c>
      <c r="T954" s="35" t="s">
        <v>5094</v>
      </c>
      <c r="U954" s="459" t="s">
        <v>40</v>
      </c>
      <c r="V954" s="167" t="s">
        <v>190</v>
      </c>
      <c r="W954" s="35" t="s">
        <v>5095</v>
      </c>
      <c r="X954" s="55">
        <v>18701</v>
      </c>
      <c r="Y954" s="168"/>
      <c r="Z954" s="168"/>
      <c r="AA954" s="168"/>
      <c r="AB954" s="168"/>
      <c r="AC954" s="168"/>
    </row>
    <row r="955" spans="1:34" ht="15" customHeight="1" x14ac:dyDescent="0.2">
      <c r="A955" s="175">
        <v>115</v>
      </c>
      <c r="B955" s="175">
        <v>115</v>
      </c>
      <c r="C955" s="24" t="s">
        <v>188</v>
      </c>
      <c r="D955" s="175">
        <v>10248</v>
      </c>
      <c r="E955" s="43" t="s">
        <v>189</v>
      </c>
      <c r="F955" s="25">
        <v>2015</v>
      </c>
      <c r="G955" s="156">
        <v>42322.491666666669</v>
      </c>
      <c r="H955" s="157">
        <v>42322.491666666669</v>
      </c>
      <c r="I955" s="620" t="s">
        <v>36</v>
      </c>
      <c r="J955" s="620" t="s">
        <v>36</v>
      </c>
      <c r="K955" s="620"/>
      <c r="L955" s="159">
        <f>N955-G955</f>
        <v>0.12013888888759539</v>
      </c>
      <c r="M955" s="160">
        <v>173</v>
      </c>
      <c r="N955" s="156">
        <v>42322.611805555556</v>
      </c>
      <c r="O955" s="157">
        <v>42322.611805555556</v>
      </c>
      <c r="P955" s="161" t="s">
        <v>37</v>
      </c>
      <c r="Q955" s="162" t="s">
        <v>52</v>
      </c>
      <c r="R955" s="162" t="s">
        <v>3651</v>
      </c>
      <c r="S955" s="35" t="s">
        <v>80</v>
      </c>
      <c r="T955" s="35" t="s">
        <v>5155</v>
      </c>
      <c r="U955" s="170">
        <v>11687</v>
      </c>
      <c r="V955" s="167" t="s">
        <v>1385</v>
      </c>
      <c r="W955" s="35" t="s">
        <v>5156</v>
      </c>
      <c r="X955" s="55">
        <v>17097</v>
      </c>
      <c r="Y955" s="168"/>
      <c r="Z955" s="168"/>
      <c r="AA955" s="168"/>
      <c r="AB955" s="168"/>
      <c r="AC955" s="168"/>
    </row>
    <row r="956" spans="1:34" ht="15" customHeight="1" x14ac:dyDescent="0.2">
      <c r="A956" s="257">
        <v>115</v>
      </c>
      <c r="B956" s="257">
        <v>115</v>
      </c>
      <c r="C956" s="258" t="s">
        <v>188</v>
      </c>
      <c r="D956" s="257">
        <v>10248</v>
      </c>
      <c r="E956" s="258" t="s">
        <v>189</v>
      </c>
      <c r="F956" s="25">
        <v>2016</v>
      </c>
      <c r="G956" s="284">
        <v>42575.037499999999</v>
      </c>
      <c r="H956" s="234">
        <v>42575.037499999999</v>
      </c>
      <c r="I956" s="412" t="s">
        <v>36</v>
      </c>
      <c r="J956" s="412" t="s">
        <v>36</v>
      </c>
      <c r="K956" s="412"/>
      <c r="L956" s="235">
        <f>N956-G956</f>
        <v>6.944444467080757E-4</v>
      </c>
      <c r="M956" s="236">
        <v>1</v>
      </c>
      <c r="N956" s="284">
        <v>42575.038194444445</v>
      </c>
      <c r="O956" s="234">
        <v>42575.038194444445</v>
      </c>
      <c r="P956" s="237" t="s">
        <v>37</v>
      </c>
      <c r="Q956" s="238" t="s">
        <v>145</v>
      </c>
      <c r="R956" s="238" t="s">
        <v>146</v>
      </c>
      <c r="S956" s="35" t="s">
        <v>101</v>
      </c>
      <c r="T956" s="35" t="s">
        <v>6396</v>
      </c>
      <c r="U956" s="293">
        <v>12351</v>
      </c>
      <c r="V956" s="240" t="s">
        <v>190</v>
      </c>
      <c r="W956" s="35" t="s">
        <v>6397</v>
      </c>
      <c r="X956" s="177">
        <v>25199</v>
      </c>
      <c r="Y956" s="177">
        <v>0</v>
      </c>
      <c r="Z956" s="55">
        <v>0</v>
      </c>
      <c r="AA956" s="168"/>
      <c r="AB956" s="168"/>
      <c r="AC956" s="168"/>
    </row>
    <row r="957" spans="1:34" ht="15" customHeight="1" x14ac:dyDescent="0.2">
      <c r="A957" s="257">
        <v>115</v>
      </c>
      <c r="B957" s="257">
        <v>115</v>
      </c>
      <c r="C957" s="258" t="s">
        <v>188</v>
      </c>
      <c r="D957" s="257">
        <v>10248</v>
      </c>
      <c r="E957" s="258" t="s">
        <v>189</v>
      </c>
      <c r="F957" s="25">
        <v>2016</v>
      </c>
      <c r="G957" s="284">
        <v>42575.686111111114</v>
      </c>
      <c r="H957" s="234">
        <v>42575.686111111114</v>
      </c>
      <c r="I957" s="412" t="s">
        <v>36</v>
      </c>
      <c r="J957" s="417" t="s">
        <v>313</v>
      </c>
      <c r="K957" s="417"/>
      <c r="L957" s="235">
        <f>N957-G957</f>
        <v>0.63958333332993789</v>
      </c>
      <c r="M957" s="236">
        <v>921</v>
      </c>
      <c r="N957" s="284">
        <v>42576.325694444444</v>
      </c>
      <c r="O957" s="234">
        <v>42576.325694444444</v>
      </c>
      <c r="P957" s="237" t="s">
        <v>37</v>
      </c>
      <c r="Q957" s="238" t="s">
        <v>52</v>
      </c>
      <c r="R957" s="238" t="s">
        <v>53</v>
      </c>
      <c r="S957" s="35" t="s">
        <v>54</v>
      </c>
      <c r="T957" s="35" t="s">
        <v>6400</v>
      </c>
      <c r="U957" s="293">
        <v>12351</v>
      </c>
      <c r="V957" s="240" t="s">
        <v>190</v>
      </c>
      <c r="W957" s="35" t="s">
        <v>6401</v>
      </c>
      <c r="X957" s="177">
        <v>25199</v>
      </c>
      <c r="Y957" s="177">
        <v>0</v>
      </c>
      <c r="Z957" s="55">
        <v>0</v>
      </c>
      <c r="AA957" s="168"/>
      <c r="AB957" s="168"/>
      <c r="AC957" s="168"/>
    </row>
    <row r="958" spans="1:34" ht="15" customHeight="1" x14ac:dyDescent="0.2">
      <c r="A958" s="257">
        <v>115</v>
      </c>
      <c r="B958" s="257">
        <v>115</v>
      </c>
      <c r="C958" s="258" t="s">
        <v>188</v>
      </c>
      <c r="D958" s="257">
        <v>10248</v>
      </c>
      <c r="E958" s="258" t="s">
        <v>189</v>
      </c>
      <c r="F958" s="25">
        <v>2017</v>
      </c>
      <c r="G958" s="232">
        <v>42827.556250000001</v>
      </c>
      <c r="H958" s="233">
        <v>42827.556250000001</v>
      </c>
      <c r="I958" s="412" t="s">
        <v>36</v>
      </c>
      <c r="J958" s="412" t="s">
        <v>36</v>
      </c>
      <c r="K958" s="412"/>
      <c r="L958" s="235">
        <f>N958-G958</f>
        <v>6.9444443943211809E-4</v>
      </c>
      <c r="M958" s="236">
        <v>1</v>
      </c>
      <c r="N958" s="232">
        <v>42827.556944444441</v>
      </c>
      <c r="O958" s="233">
        <v>42827.556944444441</v>
      </c>
      <c r="P958" s="237" t="s">
        <v>37</v>
      </c>
      <c r="Q958" s="35" t="s">
        <v>48</v>
      </c>
      <c r="R958" s="35" t="s">
        <v>49</v>
      </c>
      <c r="S958" s="35" t="s">
        <v>40</v>
      </c>
      <c r="T958" s="52" t="s">
        <v>8248</v>
      </c>
      <c r="U958" s="303" t="s">
        <v>40</v>
      </c>
      <c r="V958" s="49" t="s">
        <v>190</v>
      </c>
      <c r="W958" s="44" t="s">
        <v>8249</v>
      </c>
      <c r="X958" s="241">
        <v>18671</v>
      </c>
      <c r="Y958" s="241">
        <v>0</v>
      </c>
      <c r="Z958" s="241">
        <v>0</v>
      </c>
      <c r="AA958" s="168"/>
      <c r="AB958" s="168"/>
      <c r="AC958" s="168"/>
      <c r="AD958" s="304">
        <v>5517212</v>
      </c>
      <c r="AE958" s="305" t="s">
        <v>7060</v>
      </c>
      <c r="AF958" s="305" t="s">
        <v>7420</v>
      </c>
      <c r="AG958" s="35" t="s">
        <v>7040</v>
      </c>
      <c r="AH958" s="52" t="s">
        <v>7041</v>
      </c>
    </row>
    <row r="959" spans="1:34" ht="15" customHeight="1" x14ac:dyDescent="0.2">
      <c r="A959" s="175">
        <v>115</v>
      </c>
      <c r="B959" s="175">
        <v>115</v>
      </c>
      <c r="C959" s="24" t="s">
        <v>188</v>
      </c>
      <c r="D959" s="175">
        <v>10248</v>
      </c>
      <c r="E959" s="24" t="s">
        <v>189</v>
      </c>
      <c r="F959" s="25">
        <v>2018</v>
      </c>
      <c r="G959" s="232">
        <v>43120.145138888889</v>
      </c>
      <c r="H959" s="233">
        <v>43120.145138888889</v>
      </c>
      <c r="I959" s="412" t="s">
        <v>36</v>
      </c>
      <c r="J959" s="412" t="s">
        <v>36</v>
      </c>
      <c r="K959" s="412" t="s">
        <v>36</v>
      </c>
      <c r="L959" s="235">
        <f>N959-G959</f>
        <v>0.72361111111240461</v>
      </c>
      <c r="M959" s="236">
        <v>1042</v>
      </c>
      <c r="N959" s="232">
        <v>43120.868750000001</v>
      </c>
      <c r="O959" s="233">
        <v>43120.868750000001</v>
      </c>
      <c r="P959" s="237" t="s">
        <v>37</v>
      </c>
      <c r="Q959" s="238" t="s">
        <v>1285</v>
      </c>
      <c r="R959" s="35" t="s">
        <v>10331</v>
      </c>
      <c r="S959" s="238" t="s">
        <v>54</v>
      </c>
      <c r="T959" s="167" t="s">
        <v>10332</v>
      </c>
      <c r="U959" s="293">
        <v>12351</v>
      </c>
      <c r="V959" s="240" t="s">
        <v>190</v>
      </c>
      <c r="W959" s="167" t="s">
        <v>10333</v>
      </c>
      <c r="X959" s="255">
        <v>0</v>
      </c>
      <c r="Y959" s="241">
        <v>0</v>
      </c>
      <c r="Z959" s="241">
        <v>0</v>
      </c>
      <c r="AA959" s="168"/>
      <c r="AB959" s="168"/>
      <c r="AC959" s="168"/>
      <c r="AD959" s="241">
        <v>5517212</v>
      </c>
      <c r="AE959" s="35" t="s">
        <v>1270</v>
      </c>
      <c r="AF959" s="153" t="s">
        <v>1270</v>
      </c>
      <c r="AG959" s="35" t="s">
        <v>7066</v>
      </c>
      <c r="AH959" s="35" t="s">
        <v>7067</v>
      </c>
    </row>
    <row r="960" spans="1:34" ht="15" customHeight="1" x14ac:dyDescent="0.2">
      <c r="A960" s="153">
        <v>115</v>
      </c>
      <c r="B960" s="153">
        <v>115</v>
      </c>
      <c r="C960" s="24" t="s">
        <v>762</v>
      </c>
      <c r="D960" s="175">
        <v>10252</v>
      </c>
      <c r="E960" s="24" t="s">
        <v>763</v>
      </c>
      <c r="F960" s="25">
        <v>2015</v>
      </c>
      <c r="G960" s="156">
        <v>42019.296527777777</v>
      </c>
      <c r="H960" s="157">
        <v>42019.296527777777</v>
      </c>
      <c r="I960" s="620" t="s">
        <v>36</v>
      </c>
      <c r="J960" s="620" t="s">
        <v>36</v>
      </c>
      <c r="K960" s="620"/>
      <c r="L960" s="159">
        <f>N960-G960</f>
        <v>6.944444467080757E-4</v>
      </c>
      <c r="M960" s="160">
        <v>1</v>
      </c>
      <c r="N960" s="156">
        <v>42019.297222222223</v>
      </c>
      <c r="O960" s="157">
        <v>42019.297222222223</v>
      </c>
      <c r="P960" s="161" t="s">
        <v>37</v>
      </c>
      <c r="Q960" s="35" t="s">
        <v>48</v>
      </c>
      <c r="R960" s="35" t="s">
        <v>49</v>
      </c>
      <c r="S960" s="35" t="s">
        <v>40</v>
      </c>
      <c r="T960" s="35" t="s">
        <v>3333</v>
      </c>
      <c r="U960" s="303" t="s">
        <v>40</v>
      </c>
      <c r="V960" s="167" t="s">
        <v>384</v>
      </c>
      <c r="W960" s="35" t="s">
        <v>3334</v>
      </c>
      <c r="X960" s="55">
        <v>1406</v>
      </c>
      <c r="Y960" s="55">
        <v>0</v>
      </c>
      <c r="Z960" s="168"/>
      <c r="AA960" s="168"/>
      <c r="AB960" s="168"/>
      <c r="AC960" s="168"/>
    </row>
    <row r="961" spans="1:34" ht="15" customHeight="1" x14ac:dyDescent="0.2">
      <c r="A961" s="153">
        <v>115</v>
      </c>
      <c r="B961" s="153">
        <v>115</v>
      </c>
      <c r="C961" s="24" t="s">
        <v>762</v>
      </c>
      <c r="D961" s="175">
        <v>10252</v>
      </c>
      <c r="E961" s="24" t="s">
        <v>763</v>
      </c>
      <c r="F961" s="25">
        <v>2015</v>
      </c>
      <c r="G961" s="156">
        <v>42046.3125</v>
      </c>
      <c r="H961" s="157">
        <v>42046.3125</v>
      </c>
      <c r="I961" s="620" t="s">
        <v>36</v>
      </c>
      <c r="J961" s="620" t="s">
        <v>36</v>
      </c>
      <c r="K961" s="620"/>
      <c r="L961" s="159">
        <f>N961-G961</f>
        <v>6.944444467080757E-4</v>
      </c>
      <c r="M961" s="160">
        <v>1</v>
      </c>
      <c r="N961" s="156">
        <v>42046.313194444447</v>
      </c>
      <c r="O961" s="157">
        <v>42046.313194444447</v>
      </c>
      <c r="P961" s="161" t="s">
        <v>37</v>
      </c>
      <c r="Q961" s="35" t="s">
        <v>48</v>
      </c>
      <c r="R961" s="35" t="s">
        <v>49</v>
      </c>
      <c r="S961" s="35" t="s">
        <v>40</v>
      </c>
      <c r="T961" s="35" t="s">
        <v>3522</v>
      </c>
      <c r="U961" s="303" t="s">
        <v>40</v>
      </c>
      <c r="V961" s="167" t="s">
        <v>384</v>
      </c>
      <c r="W961" s="35" t="s">
        <v>3523</v>
      </c>
      <c r="X961" s="55">
        <v>1406</v>
      </c>
      <c r="Y961" s="55">
        <v>0</v>
      </c>
      <c r="Z961" s="168"/>
      <c r="AA961" s="168"/>
      <c r="AB961" s="168"/>
      <c r="AC961" s="168"/>
    </row>
    <row r="962" spans="1:34" ht="15" customHeight="1" x14ac:dyDescent="0.2">
      <c r="A962" s="175">
        <v>115</v>
      </c>
      <c r="B962" s="175">
        <v>115</v>
      </c>
      <c r="C962" s="24" t="s">
        <v>762</v>
      </c>
      <c r="D962" s="175">
        <v>10252</v>
      </c>
      <c r="E962" s="24" t="s">
        <v>763</v>
      </c>
      <c r="F962" s="25">
        <v>2015</v>
      </c>
      <c r="G962" s="156">
        <v>42101.620833333334</v>
      </c>
      <c r="H962" s="157">
        <v>42101.620833333334</v>
      </c>
      <c r="I962" s="620" t="s">
        <v>36</v>
      </c>
      <c r="J962" s="620" t="s">
        <v>36</v>
      </c>
      <c r="K962" s="620"/>
      <c r="L962" s="159">
        <f>N962-G962</f>
        <v>6.944444467080757E-4</v>
      </c>
      <c r="M962" s="160">
        <v>1</v>
      </c>
      <c r="N962" s="156">
        <v>42101.621527777781</v>
      </c>
      <c r="O962" s="157">
        <v>42101.621527777781</v>
      </c>
      <c r="P962" s="161" t="s">
        <v>37</v>
      </c>
      <c r="Q962" s="35" t="s">
        <v>213</v>
      </c>
      <c r="R962" s="35" t="s">
        <v>287</v>
      </c>
      <c r="S962" s="35" t="s">
        <v>40</v>
      </c>
      <c r="T962" s="35" t="s">
        <v>3725</v>
      </c>
      <c r="U962" s="303" t="s">
        <v>40</v>
      </c>
      <c r="V962" s="167" t="s">
        <v>384</v>
      </c>
      <c r="W962" s="35" t="s">
        <v>3726</v>
      </c>
      <c r="X962" s="55">
        <v>1</v>
      </c>
      <c r="Y962" s="55">
        <v>0</v>
      </c>
      <c r="Z962" s="168"/>
      <c r="AA962" s="168"/>
      <c r="AB962" s="168"/>
      <c r="AC962" s="168"/>
      <c r="AD962" s="41"/>
      <c r="AE962" s="41"/>
      <c r="AF962" s="41"/>
      <c r="AG962" s="41"/>
      <c r="AH962" s="41"/>
    </row>
    <row r="963" spans="1:34" ht="15" customHeight="1" x14ac:dyDescent="0.2">
      <c r="A963" s="175">
        <v>115</v>
      </c>
      <c r="B963" s="175">
        <v>115</v>
      </c>
      <c r="C963" s="24" t="s">
        <v>762</v>
      </c>
      <c r="D963" s="175">
        <v>10252</v>
      </c>
      <c r="E963" s="24" t="s">
        <v>763</v>
      </c>
      <c r="F963" s="25">
        <v>2015</v>
      </c>
      <c r="G963" s="156">
        <v>42157.790277777778</v>
      </c>
      <c r="H963" s="157">
        <v>42157.790277777778</v>
      </c>
      <c r="I963" s="620" t="s">
        <v>36</v>
      </c>
      <c r="J963" s="620" t="s">
        <v>36</v>
      </c>
      <c r="K963" s="620"/>
      <c r="L963" s="159">
        <f>N963-G963</f>
        <v>6.944444467080757E-4</v>
      </c>
      <c r="M963" s="160">
        <v>1</v>
      </c>
      <c r="N963" s="156">
        <v>42157.790972222225</v>
      </c>
      <c r="O963" s="157">
        <v>42157.790972222225</v>
      </c>
      <c r="P963" s="161" t="s">
        <v>37</v>
      </c>
      <c r="Q963" s="35" t="s">
        <v>1285</v>
      </c>
      <c r="R963" s="35" t="s">
        <v>79</v>
      </c>
      <c r="S963" s="35" t="s">
        <v>80</v>
      </c>
      <c r="T963" s="35" t="s">
        <v>4083</v>
      </c>
      <c r="U963" s="303" t="s">
        <v>40</v>
      </c>
      <c r="V963" s="167" t="s">
        <v>384</v>
      </c>
      <c r="W963" s="35" t="s">
        <v>4084</v>
      </c>
      <c r="X963" s="55">
        <v>0</v>
      </c>
      <c r="Y963" s="55">
        <v>0</v>
      </c>
      <c r="Z963" s="168"/>
      <c r="AA963" s="168"/>
      <c r="AB963" s="168"/>
      <c r="AC963" s="168"/>
    </row>
    <row r="964" spans="1:34" ht="15" customHeight="1" x14ac:dyDescent="0.2">
      <c r="A964" s="257">
        <v>115</v>
      </c>
      <c r="B964" s="257">
        <v>115</v>
      </c>
      <c r="C964" s="258" t="s">
        <v>762</v>
      </c>
      <c r="D964" s="257">
        <v>10252</v>
      </c>
      <c r="E964" s="258" t="s">
        <v>763</v>
      </c>
      <c r="F964" s="25">
        <v>2018</v>
      </c>
      <c r="G964" s="284">
        <v>43382.76458333333</v>
      </c>
      <c r="H964" s="234">
        <v>43382.76458333333</v>
      </c>
      <c r="I964" s="412" t="s">
        <v>36</v>
      </c>
      <c r="J964" s="412" t="s">
        <v>36</v>
      </c>
      <c r="K964" s="412" t="s">
        <v>36</v>
      </c>
      <c r="L964" s="235">
        <f>N964-G964</f>
        <v>0.16180555555911269</v>
      </c>
      <c r="M964" s="236">
        <v>233</v>
      </c>
      <c r="N964" s="284">
        <v>43382.926388888889</v>
      </c>
      <c r="O964" s="234">
        <v>43382.926388888889</v>
      </c>
      <c r="P964" s="237" t="s">
        <v>37</v>
      </c>
      <c r="Q964" s="162" t="s">
        <v>1246</v>
      </c>
      <c r="R964" s="167" t="s">
        <v>10189</v>
      </c>
      <c r="S964" s="163" t="s">
        <v>98</v>
      </c>
      <c r="T964" s="167" t="s">
        <v>12098</v>
      </c>
      <c r="U964" s="303" t="s">
        <v>40</v>
      </c>
      <c r="V964" s="240" t="s">
        <v>384</v>
      </c>
      <c r="W964" s="167" t="s">
        <v>12099</v>
      </c>
      <c r="X964" s="255">
        <v>0</v>
      </c>
      <c r="Y964" s="241">
        <v>0</v>
      </c>
      <c r="Z964" s="241">
        <v>0</v>
      </c>
      <c r="AA964" s="266"/>
      <c r="AB964" s="266"/>
      <c r="AC964" s="266"/>
      <c r="AD964" s="241">
        <v>5517212</v>
      </c>
      <c r="AE964" s="461" t="s">
        <v>1270</v>
      </c>
      <c r="AF964" s="462" t="s">
        <v>1270</v>
      </c>
      <c r="AG964" s="277" t="s">
        <v>7066</v>
      </c>
      <c r="AH964" s="277" t="s">
        <v>7067</v>
      </c>
    </row>
    <row r="965" spans="1:34" ht="15" customHeight="1" x14ac:dyDescent="0.2">
      <c r="A965" s="58">
        <v>115</v>
      </c>
      <c r="B965" s="58">
        <v>115</v>
      </c>
      <c r="C965" s="76" t="s">
        <v>776</v>
      </c>
      <c r="D965" s="23">
        <v>10253</v>
      </c>
      <c r="E965" s="60" t="s">
        <v>777</v>
      </c>
      <c r="F965" s="25">
        <v>2014</v>
      </c>
      <c r="G965" s="61">
        <v>41744.31527777778</v>
      </c>
      <c r="H965" s="62">
        <v>41744.31527777778</v>
      </c>
      <c r="I965" s="625" t="s">
        <v>36</v>
      </c>
      <c r="J965" s="625" t="s">
        <v>36</v>
      </c>
      <c r="K965" s="625"/>
      <c r="L965" s="64">
        <f>N965-G965</f>
        <v>6.9444443943211809E-4</v>
      </c>
      <c r="M965" s="65">
        <v>1</v>
      </c>
      <c r="N965" s="61">
        <v>41744.315972222219</v>
      </c>
      <c r="O965" s="62">
        <v>41744.315972222219</v>
      </c>
      <c r="P965" s="66" t="s">
        <v>37</v>
      </c>
      <c r="Q965" s="69" t="s">
        <v>38</v>
      </c>
      <c r="R965" s="69" t="s">
        <v>413</v>
      </c>
      <c r="S965" s="87" t="s">
        <v>40</v>
      </c>
      <c r="T965" s="69" t="s">
        <v>2088</v>
      </c>
      <c r="U965" s="303" t="s">
        <v>40</v>
      </c>
      <c r="V965" s="78" t="s">
        <v>384</v>
      </c>
      <c r="W965" s="89" t="s">
        <v>2089</v>
      </c>
      <c r="X965" s="32">
        <v>4912</v>
      </c>
      <c r="Y965" s="32">
        <v>0</v>
      </c>
      <c r="Z965" s="83"/>
      <c r="AA965" s="84"/>
      <c r="AB965" s="85"/>
      <c r="AC965" s="83"/>
    </row>
    <row r="966" spans="1:34" ht="15" customHeight="1" x14ac:dyDescent="0.2">
      <c r="A966" s="58">
        <v>115</v>
      </c>
      <c r="B966" s="58">
        <v>115</v>
      </c>
      <c r="C966" s="76" t="s">
        <v>776</v>
      </c>
      <c r="D966" s="23">
        <v>10253</v>
      </c>
      <c r="E966" s="60" t="s">
        <v>777</v>
      </c>
      <c r="F966" s="25">
        <v>2014</v>
      </c>
      <c r="G966" s="61">
        <v>41764.736805555556</v>
      </c>
      <c r="H966" s="62">
        <v>41764.736805555556</v>
      </c>
      <c r="I966" s="625" t="s">
        <v>36</v>
      </c>
      <c r="J966" s="625" t="s">
        <v>36</v>
      </c>
      <c r="K966" s="625"/>
      <c r="L966" s="64">
        <f>N966-G966</f>
        <v>6.944444467080757E-4</v>
      </c>
      <c r="M966" s="65">
        <v>1</v>
      </c>
      <c r="N966" s="61">
        <v>41764.737500000003</v>
      </c>
      <c r="O966" s="62">
        <v>41764.737500000003</v>
      </c>
      <c r="P966" s="66" t="s">
        <v>37</v>
      </c>
      <c r="Q966" s="69" t="s">
        <v>48</v>
      </c>
      <c r="R966" s="69" t="s">
        <v>49</v>
      </c>
      <c r="S966" s="87" t="s">
        <v>101</v>
      </c>
      <c r="T966" s="69" t="s">
        <v>2177</v>
      </c>
      <c r="U966" s="303" t="s">
        <v>40</v>
      </c>
      <c r="V966" s="78" t="s">
        <v>384</v>
      </c>
      <c r="W966" s="69" t="s">
        <v>2178</v>
      </c>
      <c r="X966" s="32">
        <v>2163</v>
      </c>
      <c r="Y966" s="32">
        <v>0</v>
      </c>
      <c r="Z966" s="83"/>
      <c r="AA966" s="84"/>
      <c r="AB966" s="85"/>
      <c r="AC966" s="83"/>
    </row>
    <row r="967" spans="1:34" ht="15" customHeight="1" x14ac:dyDescent="0.2">
      <c r="A967" s="58">
        <v>115</v>
      </c>
      <c r="B967" s="58">
        <v>115</v>
      </c>
      <c r="C967" s="76" t="s">
        <v>776</v>
      </c>
      <c r="D967" s="23">
        <v>10253</v>
      </c>
      <c r="E967" s="60" t="s">
        <v>777</v>
      </c>
      <c r="F967" s="25">
        <v>2014</v>
      </c>
      <c r="G967" s="61">
        <v>41846.209722222222</v>
      </c>
      <c r="H967" s="62">
        <v>41846.209722222222</v>
      </c>
      <c r="I967" s="625" t="s">
        <v>36</v>
      </c>
      <c r="J967" s="625" t="s">
        <v>36</v>
      </c>
      <c r="K967" s="625"/>
      <c r="L967" s="64">
        <f>N967-G967</f>
        <v>6.944444467080757E-4</v>
      </c>
      <c r="M967" s="65">
        <v>1</v>
      </c>
      <c r="N967" s="61">
        <v>41846.210416666669</v>
      </c>
      <c r="O967" s="62">
        <v>41846.210416666669</v>
      </c>
      <c r="P967" s="66" t="s">
        <v>37</v>
      </c>
      <c r="Q967" s="69" t="s">
        <v>48</v>
      </c>
      <c r="R967" s="69" t="s">
        <v>49</v>
      </c>
      <c r="S967" s="87" t="s">
        <v>101</v>
      </c>
      <c r="T967" s="69" t="s">
        <v>2526</v>
      </c>
      <c r="U967" s="303" t="s">
        <v>40</v>
      </c>
      <c r="V967" s="87" t="s">
        <v>384</v>
      </c>
      <c r="W967" s="69" t="s">
        <v>2527</v>
      </c>
      <c r="X967" s="32">
        <v>4910</v>
      </c>
      <c r="Y967" s="32">
        <v>0</v>
      </c>
      <c r="Z967" s="83"/>
      <c r="AA967" s="84"/>
      <c r="AB967" s="85"/>
      <c r="AC967" s="83"/>
    </row>
    <row r="968" spans="1:34" ht="15" customHeight="1" x14ac:dyDescent="0.2">
      <c r="A968" s="175">
        <v>115</v>
      </c>
      <c r="B968" s="175">
        <v>115</v>
      </c>
      <c r="C968" s="24" t="s">
        <v>776</v>
      </c>
      <c r="D968" s="175">
        <v>10253</v>
      </c>
      <c r="E968" s="24" t="s">
        <v>777</v>
      </c>
      <c r="F968" s="25">
        <v>2015</v>
      </c>
      <c r="G968" s="156">
        <v>42157.790277777778</v>
      </c>
      <c r="H968" s="157">
        <v>42157.790277777778</v>
      </c>
      <c r="I968" s="620" t="s">
        <v>36</v>
      </c>
      <c r="J968" s="620" t="s">
        <v>36</v>
      </c>
      <c r="K968" s="620"/>
      <c r="L968" s="159">
        <f>N968-G968</f>
        <v>6.944444467080757E-4</v>
      </c>
      <c r="M968" s="160">
        <v>1</v>
      </c>
      <c r="N968" s="156">
        <v>42157.790972222225</v>
      </c>
      <c r="O968" s="157">
        <v>42157.790972222225</v>
      </c>
      <c r="P968" s="161" t="s">
        <v>37</v>
      </c>
      <c r="Q968" s="35" t="s">
        <v>1285</v>
      </c>
      <c r="R968" s="35" t="s">
        <v>79</v>
      </c>
      <c r="S968" s="35" t="s">
        <v>80</v>
      </c>
      <c r="T968" s="35" t="s">
        <v>4083</v>
      </c>
      <c r="U968" s="303" t="s">
        <v>40</v>
      </c>
      <c r="V968" s="167" t="s">
        <v>384</v>
      </c>
      <c r="W968" s="35" t="s">
        <v>4084</v>
      </c>
      <c r="X968" s="55">
        <v>0</v>
      </c>
      <c r="Y968" s="55">
        <v>0</v>
      </c>
      <c r="Z968" s="168"/>
      <c r="AA968" s="168"/>
      <c r="AB968" s="168"/>
      <c r="AC968" s="168"/>
    </row>
    <row r="969" spans="1:34" ht="15" customHeight="1" x14ac:dyDescent="0.2">
      <c r="A969" s="175">
        <v>115</v>
      </c>
      <c r="B969" s="175">
        <v>115</v>
      </c>
      <c r="C969" s="24" t="s">
        <v>776</v>
      </c>
      <c r="D969" s="175">
        <v>10253</v>
      </c>
      <c r="E969" s="24" t="s">
        <v>777</v>
      </c>
      <c r="F969" s="25">
        <v>2015</v>
      </c>
      <c r="G969" s="156">
        <v>42158.410416666666</v>
      </c>
      <c r="H969" s="157">
        <v>42158.410416666666</v>
      </c>
      <c r="I969" s="620" t="s">
        <v>36</v>
      </c>
      <c r="J969" s="620" t="s">
        <v>36</v>
      </c>
      <c r="K969" s="620"/>
      <c r="L969" s="159">
        <f>N969-G969</f>
        <v>0.36805555555474712</v>
      </c>
      <c r="M969" s="160">
        <v>530</v>
      </c>
      <c r="N969" s="156">
        <v>42158.77847222222</v>
      </c>
      <c r="O969" s="157">
        <v>42158.77847222222</v>
      </c>
      <c r="P969" s="161" t="s">
        <v>37</v>
      </c>
      <c r="Q969" s="35" t="s">
        <v>1285</v>
      </c>
      <c r="R969" s="35" t="s">
        <v>79</v>
      </c>
      <c r="S969" s="35" t="s">
        <v>101</v>
      </c>
      <c r="T969" s="35" t="s">
        <v>4087</v>
      </c>
      <c r="U969" s="303" t="s">
        <v>40</v>
      </c>
      <c r="V969" s="167" t="s">
        <v>384</v>
      </c>
      <c r="W969" s="35" t="s">
        <v>4088</v>
      </c>
      <c r="X969" s="55">
        <v>0</v>
      </c>
      <c r="Y969" s="55">
        <v>0</v>
      </c>
      <c r="Z969" s="168"/>
      <c r="AA969" s="168"/>
      <c r="AB969" s="168"/>
      <c r="AC969" s="168"/>
    </row>
    <row r="970" spans="1:34" ht="15" customHeight="1" x14ac:dyDescent="0.2">
      <c r="A970" s="175">
        <v>115</v>
      </c>
      <c r="B970" s="175">
        <v>115</v>
      </c>
      <c r="C970" s="24" t="s">
        <v>776</v>
      </c>
      <c r="D970" s="175">
        <v>10253</v>
      </c>
      <c r="E970" s="43" t="s">
        <v>777</v>
      </c>
      <c r="F970" s="25">
        <v>2015</v>
      </c>
      <c r="G970" s="156">
        <v>42325.325694444444</v>
      </c>
      <c r="H970" s="157">
        <v>42325.325694444444</v>
      </c>
      <c r="I970" s="620" t="s">
        <v>36</v>
      </c>
      <c r="J970" s="620" t="s">
        <v>36</v>
      </c>
      <c r="K970" s="620"/>
      <c r="L970" s="159">
        <f>N970-G970</f>
        <v>0.16249999999854481</v>
      </c>
      <c r="M970" s="160">
        <v>234</v>
      </c>
      <c r="N970" s="156">
        <v>42325.488194444442</v>
      </c>
      <c r="O970" s="157">
        <v>42325.488194444442</v>
      </c>
      <c r="P970" s="161" t="s">
        <v>37</v>
      </c>
      <c r="Q970" s="162" t="s">
        <v>52</v>
      </c>
      <c r="R970" s="162" t="s">
        <v>243</v>
      </c>
      <c r="S970" s="35" t="s">
        <v>106</v>
      </c>
      <c r="T970" s="35" t="s">
        <v>5180</v>
      </c>
      <c r="U970" s="303" t="s">
        <v>40</v>
      </c>
      <c r="V970" s="167" t="s">
        <v>384</v>
      </c>
      <c r="W970" s="35" t="s">
        <v>5181</v>
      </c>
      <c r="X970" s="55">
        <v>0</v>
      </c>
      <c r="Y970" s="168"/>
      <c r="Z970" s="168"/>
      <c r="AA970" s="168"/>
      <c r="AB970" s="168"/>
      <c r="AC970" s="168"/>
    </row>
    <row r="971" spans="1:34" ht="15" customHeight="1" x14ac:dyDescent="0.2">
      <c r="A971" s="257">
        <v>115</v>
      </c>
      <c r="B971" s="257">
        <v>115</v>
      </c>
      <c r="C971" s="258" t="s">
        <v>776</v>
      </c>
      <c r="D971" s="257">
        <v>10253</v>
      </c>
      <c r="E971" s="258" t="s">
        <v>777</v>
      </c>
      <c r="F971" s="25">
        <v>2016</v>
      </c>
      <c r="G971" s="284">
        <v>42539.881944444445</v>
      </c>
      <c r="H971" s="234">
        <v>42539.881944444445</v>
      </c>
      <c r="I971" s="412" t="s">
        <v>36</v>
      </c>
      <c r="J971" s="412" t="s">
        <v>36</v>
      </c>
      <c r="K971" s="412"/>
      <c r="L971" s="235">
        <f>N971-G971</f>
        <v>6.944444467080757E-4</v>
      </c>
      <c r="M971" s="236">
        <v>1</v>
      </c>
      <c r="N971" s="284">
        <v>42539.882638888892</v>
      </c>
      <c r="O971" s="234">
        <v>42539.882638888892</v>
      </c>
      <c r="P971" s="237" t="s">
        <v>37</v>
      </c>
      <c r="Q971" s="238" t="s">
        <v>48</v>
      </c>
      <c r="R971" s="238" t="s">
        <v>49</v>
      </c>
      <c r="S971" s="35" t="s">
        <v>40</v>
      </c>
      <c r="T971" s="35" t="s">
        <v>6253</v>
      </c>
      <c r="U971" s="282" t="s">
        <v>40</v>
      </c>
      <c r="V971" s="240" t="s">
        <v>384</v>
      </c>
      <c r="W971" s="35" t="s">
        <v>6160</v>
      </c>
      <c r="X971" s="177">
        <v>4938</v>
      </c>
      <c r="Y971" s="177">
        <v>0</v>
      </c>
      <c r="Z971" s="55">
        <v>0</v>
      </c>
      <c r="AA971" s="35"/>
      <c r="AB971" s="35"/>
      <c r="AC971" s="35"/>
    </row>
    <row r="972" spans="1:34" ht="15" customHeight="1" x14ac:dyDescent="0.2">
      <c r="A972" s="257">
        <v>115</v>
      </c>
      <c r="B972" s="257">
        <v>115</v>
      </c>
      <c r="C972" s="258" t="s">
        <v>776</v>
      </c>
      <c r="D972" s="257">
        <v>10253</v>
      </c>
      <c r="E972" s="258" t="s">
        <v>777</v>
      </c>
      <c r="F972" s="25">
        <v>2016</v>
      </c>
      <c r="G972" s="284">
        <v>42612.061111111114</v>
      </c>
      <c r="H972" s="234">
        <v>42612.061111111114</v>
      </c>
      <c r="I972" s="412" t="s">
        <v>36</v>
      </c>
      <c r="J972" s="412" t="s">
        <v>36</v>
      </c>
      <c r="K972" s="412"/>
      <c r="L972" s="235">
        <f>N972-G972</f>
        <v>6.9444443943211809E-4</v>
      </c>
      <c r="M972" s="236">
        <v>1</v>
      </c>
      <c r="N972" s="284">
        <v>42612.061805555553</v>
      </c>
      <c r="O972" s="234">
        <v>42612.061805555553</v>
      </c>
      <c r="P972" s="237" t="s">
        <v>37</v>
      </c>
      <c r="Q972" s="238" t="s">
        <v>52</v>
      </c>
      <c r="R972" s="238" t="s">
        <v>6516</v>
      </c>
      <c r="S972" s="35" t="s">
        <v>107</v>
      </c>
      <c r="T972" s="35" t="s">
        <v>6517</v>
      </c>
      <c r="U972" s="88">
        <v>12454</v>
      </c>
      <c r="V972" s="240" t="s">
        <v>384</v>
      </c>
      <c r="W972" s="35" t="s">
        <v>6518</v>
      </c>
      <c r="X972" s="177">
        <v>6553</v>
      </c>
      <c r="Y972" s="55">
        <v>0</v>
      </c>
      <c r="Z972" s="55">
        <v>0</v>
      </c>
      <c r="AA972" s="35"/>
      <c r="AB972" s="35"/>
      <c r="AC972" s="241"/>
    </row>
    <row r="973" spans="1:34" ht="15" customHeight="1" x14ac:dyDescent="0.2">
      <c r="A973" s="257">
        <v>115</v>
      </c>
      <c r="B973" s="257">
        <v>115</v>
      </c>
      <c r="C973" s="258" t="s">
        <v>776</v>
      </c>
      <c r="D973" s="257">
        <v>10253</v>
      </c>
      <c r="E973" s="258" t="s">
        <v>777</v>
      </c>
      <c r="F973" s="25">
        <v>2016</v>
      </c>
      <c r="G973" s="284">
        <v>42613.322916666664</v>
      </c>
      <c r="H973" s="234">
        <v>42613.322916666664</v>
      </c>
      <c r="I973" s="412" t="s">
        <v>36</v>
      </c>
      <c r="J973" s="412" t="s">
        <v>36</v>
      </c>
      <c r="K973" s="412"/>
      <c r="L973" s="235">
        <f>N973-G973</f>
        <v>0.34375</v>
      </c>
      <c r="M973" s="236">
        <v>495</v>
      </c>
      <c r="N973" s="284">
        <v>42613.666666666664</v>
      </c>
      <c r="O973" s="234">
        <v>42613.666666666664</v>
      </c>
      <c r="P973" s="237" t="s">
        <v>37</v>
      </c>
      <c r="Q973" s="238" t="s">
        <v>52</v>
      </c>
      <c r="R973" s="238" t="s">
        <v>6516</v>
      </c>
      <c r="S973" s="35" t="s">
        <v>107</v>
      </c>
      <c r="T973" s="35" t="s">
        <v>6530</v>
      </c>
      <c r="U973" s="88">
        <v>12454</v>
      </c>
      <c r="V973" s="240" t="s">
        <v>384</v>
      </c>
      <c r="W973" s="35" t="s">
        <v>6531</v>
      </c>
      <c r="X973" s="177">
        <v>0</v>
      </c>
      <c r="Y973" s="55">
        <v>0</v>
      </c>
      <c r="Z973" s="55">
        <v>0</v>
      </c>
      <c r="AA973" s="35"/>
      <c r="AB973" s="35"/>
      <c r="AC973" s="241"/>
    </row>
    <row r="974" spans="1:34" ht="15" customHeight="1" x14ac:dyDescent="0.2">
      <c r="A974" s="257">
        <v>115</v>
      </c>
      <c r="B974" s="257">
        <v>115</v>
      </c>
      <c r="C974" s="258" t="s">
        <v>776</v>
      </c>
      <c r="D974" s="257">
        <v>10253</v>
      </c>
      <c r="E974" s="258" t="s">
        <v>777</v>
      </c>
      <c r="F974" s="25">
        <v>2018</v>
      </c>
      <c r="G974" s="284">
        <v>43243.567361111112</v>
      </c>
      <c r="H974" s="233">
        <v>43243.567361111112</v>
      </c>
      <c r="I974" s="412" t="s">
        <v>36</v>
      </c>
      <c r="J974" s="412" t="s">
        <v>36</v>
      </c>
      <c r="K974" s="412" t="s">
        <v>36</v>
      </c>
      <c r="L974" s="235">
        <f>N974-G974</f>
        <v>0.1680555555576575</v>
      </c>
      <c r="M974" s="236">
        <v>242</v>
      </c>
      <c r="N974" s="284">
        <v>43243.73541666667</v>
      </c>
      <c r="O974" s="233">
        <v>43243.73541666667</v>
      </c>
      <c r="P974" s="237" t="s">
        <v>37</v>
      </c>
      <c r="Q974" s="359" t="s">
        <v>1285</v>
      </c>
      <c r="R974" s="35" t="s">
        <v>10231</v>
      </c>
      <c r="S974" s="277" t="s">
        <v>101</v>
      </c>
      <c r="T974" s="167" t="s">
        <v>11181</v>
      </c>
      <c r="U974" s="77">
        <v>114639648</v>
      </c>
      <c r="V974" s="240" t="s">
        <v>384</v>
      </c>
      <c r="W974" s="167" t="s">
        <v>11182</v>
      </c>
      <c r="X974" s="255">
        <v>0</v>
      </c>
      <c r="Y974" s="241">
        <v>0</v>
      </c>
      <c r="Z974" s="241">
        <v>0</v>
      </c>
      <c r="AA974" s="266"/>
      <c r="AB974" s="266"/>
      <c r="AC974" s="266"/>
      <c r="AD974" s="241">
        <v>5517212</v>
      </c>
      <c r="AE974" s="461" t="s">
        <v>1270</v>
      </c>
      <c r="AF974" s="462" t="s">
        <v>1270</v>
      </c>
      <c r="AG974" s="277" t="s">
        <v>7066</v>
      </c>
      <c r="AH974" s="277" t="s">
        <v>7067</v>
      </c>
    </row>
    <row r="975" spans="1:34" ht="15" customHeight="1" x14ac:dyDescent="0.2">
      <c r="A975" s="523">
        <v>115</v>
      </c>
      <c r="B975" s="523">
        <v>115</v>
      </c>
      <c r="C975" s="553" t="s">
        <v>776</v>
      </c>
      <c r="D975" s="523">
        <v>10253</v>
      </c>
      <c r="E975" s="524" t="s">
        <v>777</v>
      </c>
      <c r="F975" s="25">
        <v>2019</v>
      </c>
      <c r="G975" s="284">
        <v>43502.286111111112</v>
      </c>
      <c r="H975" s="234">
        <v>43502.286111111112</v>
      </c>
      <c r="I975" s="412" t="s">
        <v>36</v>
      </c>
      <c r="J975" s="412" t="s">
        <v>36</v>
      </c>
      <c r="K975" s="412" t="s">
        <v>36</v>
      </c>
      <c r="L975" s="235">
        <f>N975-G975</f>
        <v>6.944444467080757E-4</v>
      </c>
      <c r="M975" s="236">
        <v>1</v>
      </c>
      <c r="N975" s="284">
        <v>43502.286805555559</v>
      </c>
      <c r="O975" s="234">
        <v>43502.286805555559</v>
      </c>
      <c r="P975" s="237" t="s">
        <v>37</v>
      </c>
      <c r="Q975" s="162" t="s">
        <v>48</v>
      </c>
      <c r="R975" s="167" t="s">
        <v>10200</v>
      </c>
      <c r="S975" s="238" t="s">
        <v>40</v>
      </c>
      <c r="T975" s="167" t="s">
        <v>13064</v>
      </c>
      <c r="U975" s="414" t="s">
        <v>40</v>
      </c>
      <c r="V975" s="240" t="s">
        <v>384</v>
      </c>
      <c r="W975" s="167" t="s">
        <v>13065</v>
      </c>
      <c r="X975" s="536">
        <v>5506</v>
      </c>
      <c r="Y975" s="255">
        <v>0</v>
      </c>
      <c r="Z975" s="255">
        <v>0</v>
      </c>
      <c r="AA975" s="264">
        <f>Y975/AD975</f>
        <v>0</v>
      </c>
      <c r="AB975" s="265">
        <f>Z975/AD975</f>
        <v>0</v>
      </c>
      <c r="AC975" s="255">
        <v>0</v>
      </c>
      <c r="AD975" s="255">
        <v>5548929</v>
      </c>
      <c r="AE975" s="240" t="s">
        <v>7060</v>
      </c>
      <c r="AF975" s="527" t="s">
        <v>13066</v>
      </c>
      <c r="AG975" s="240" t="s">
        <v>7040</v>
      </c>
      <c r="AH975" s="525" t="s">
        <v>7041</v>
      </c>
    </row>
    <row r="976" spans="1:34" ht="15" customHeight="1" x14ac:dyDescent="0.2">
      <c r="A976" s="175">
        <v>115</v>
      </c>
      <c r="B976" s="175">
        <v>115</v>
      </c>
      <c r="C976" s="24" t="s">
        <v>1139</v>
      </c>
      <c r="D976" s="175">
        <v>10254</v>
      </c>
      <c r="E976" s="24" t="s">
        <v>1140</v>
      </c>
      <c r="F976" s="25">
        <v>2015</v>
      </c>
      <c r="G976" s="156">
        <v>42157.790277777778</v>
      </c>
      <c r="H976" s="157">
        <v>42157.790277777778</v>
      </c>
      <c r="I976" s="620" t="s">
        <v>36</v>
      </c>
      <c r="J976" s="620" t="s">
        <v>36</v>
      </c>
      <c r="K976" s="620"/>
      <c r="L976" s="159">
        <f>N976-G976</f>
        <v>6.944444467080757E-4</v>
      </c>
      <c r="M976" s="160">
        <v>1</v>
      </c>
      <c r="N976" s="156">
        <v>42157.790972222225</v>
      </c>
      <c r="O976" s="157">
        <v>42157.790972222225</v>
      </c>
      <c r="P976" s="161" t="s">
        <v>37</v>
      </c>
      <c r="Q976" s="35" t="s">
        <v>1285</v>
      </c>
      <c r="R976" s="35" t="s">
        <v>79</v>
      </c>
      <c r="S976" s="35" t="s">
        <v>80</v>
      </c>
      <c r="T976" s="35" t="s">
        <v>4083</v>
      </c>
      <c r="U976" s="414" t="s">
        <v>40</v>
      </c>
      <c r="V976" s="167" t="s">
        <v>384</v>
      </c>
      <c r="W976" s="35" t="s">
        <v>4084</v>
      </c>
      <c r="X976" s="55">
        <v>0</v>
      </c>
      <c r="Y976" s="55">
        <v>0</v>
      </c>
      <c r="Z976" s="168"/>
      <c r="AA976" s="168"/>
      <c r="AB976" s="168"/>
      <c r="AC976" s="168"/>
    </row>
    <row r="977" spans="1:34" ht="15" customHeight="1" x14ac:dyDescent="0.2">
      <c r="A977" s="257">
        <v>115</v>
      </c>
      <c r="B977" s="257">
        <v>115</v>
      </c>
      <c r="C977" s="258" t="s">
        <v>1139</v>
      </c>
      <c r="D977" s="257">
        <v>10254</v>
      </c>
      <c r="E977" s="258" t="s">
        <v>1140</v>
      </c>
      <c r="F977" s="25">
        <v>2016</v>
      </c>
      <c r="G977" s="284">
        <v>42515.240277777775</v>
      </c>
      <c r="H977" s="234">
        <v>42515.240277777775</v>
      </c>
      <c r="I977" s="412" t="s">
        <v>36</v>
      </c>
      <c r="J977" s="412" t="s">
        <v>36</v>
      </c>
      <c r="K977" s="412"/>
      <c r="L977" s="235">
        <f>N977-G977</f>
        <v>6.944444467080757E-4</v>
      </c>
      <c r="M977" s="236">
        <v>1</v>
      </c>
      <c r="N977" s="284">
        <v>42515.240972222222</v>
      </c>
      <c r="O977" s="234">
        <v>42515.240972222222</v>
      </c>
      <c r="P977" s="237" t="s">
        <v>37</v>
      </c>
      <c r="Q977" s="238" t="s">
        <v>213</v>
      </c>
      <c r="R977" s="238" t="s">
        <v>287</v>
      </c>
      <c r="S977" s="35" t="s">
        <v>101</v>
      </c>
      <c r="T977" s="35" t="s">
        <v>6121</v>
      </c>
      <c r="U977" s="282" t="s">
        <v>40</v>
      </c>
      <c r="V977" s="240" t="s">
        <v>384</v>
      </c>
      <c r="W977" s="35" t="s">
        <v>6122</v>
      </c>
      <c r="X977" s="55">
        <v>0</v>
      </c>
      <c r="Y977" s="55">
        <v>0</v>
      </c>
      <c r="Z977" s="55">
        <v>0</v>
      </c>
      <c r="AA977" s="35"/>
      <c r="AB977" s="35"/>
      <c r="AC977" s="35"/>
    </row>
    <row r="978" spans="1:34" ht="15" customHeight="1" x14ac:dyDescent="0.2">
      <c r="A978" s="257">
        <v>115</v>
      </c>
      <c r="B978" s="257">
        <v>115</v>
      </c>
      <c r="C978" s="258" t="s">
        <v>1139</v>
      </c>
      <c r="D978" s="257">
        <v>10254</v>
      </c>
      <c r="E978" s="258" t="s">
        <v>1140</v>
      </c>
      <c r="F978" s="25">
        <v>2017</v>
      </c>
      <c r="G978" s="232">
        <v>42838.59652777778</v>
      </c>
      <c r="H978" s="233">
        <v>42838.59652777778</v>
      </c>
      <c r="I978" s="412" t="s">
        <v>36</v>
      </c>
      <c r="J978" s="412" t="s">
        <v>36</v>
      </c>
      <c r="K978" s="412"/>
      <c r="L978" s="235">
        <f>N978-G978</f>
        <v>6.9444443943211809E-4</v>
      </c>
      <c r="M978" s="236">
        <v>1</v>
      </c>
      <c r="N978" s="232">
        <v>42838.597222222219</v>
      </c>
      <c r="O978" s="233">
        <v>42838.597222222219</v>
      </c>
      <c r="P978" s="237" t="s">
        <v>37</v>
      </c>
      <c r="Q978" s="35" t="s">
        <v>213</v>
      </c>
      <c r="R978" s="35" t="s">
        <v>287</v>
      </c>
      <c r="S978" s="35" t="s">
        <v>40</v>
      </c>
      <c r="T978" s="52" t="s">
        <v>8354</v>
      </c>
      <c r="U978" s="332" t="s">
        <v>40</v>
      </c>
      <c r="V978" s="240" t="s">
        <v>384</v>
      </c>
      <c r="W978" s="44" t="s">
        <v>8355</v>
      </c>
      <c r="X978" s="241">
        <v>0</v>
      </c>
      <c r="Y978" s="241">
        <v>0</v>
      </c>
      <c r="Z978" s="241">
        <v>0</v>
      </c>
      <c r="AA978" s="177"/>
      <c r="AB978" s="177"/>
      <c r="AC978" s="177"/>
      <c r="AD978" s="304">
        <v>5517212</v>
      </c>
      <c r="AE978" s="305" t="s">
        <v>7060</v>
      </c>
      <c r="AF978" s="305" t="s">
        <v>8356</v>
      </c>
      <c r="AG978" s="35" t="s">
        <v>7040</v>
      </c>
      <c r="AH978" s="44" t="s">
        <v>7041</v>
      </c>
    </row>
    <row r="979" spans="1:34" ht="15" customHeight="1" x14ac:dyDescent="0.2">
      <c r="A979" s="257">
        <v>115</v>
      </c>
      <c r="B979" s="257">
        <v>115</v>
      </c>
      <c r="C979" s="258" t="s">
        <v>1139</v>
      </c>
      <c r="D979" s="257">
        <v>10254</v>
      </c>
      <c r="E979" s="258" t="s">
        <v>1140</v>
      </c>
      <c r="F979" s="25">
        <v>2017</v>
      </c>
      <c r="G979" s="232">
        <v>42992.575694444444</v>
      </c>
      <c r="H979" s="233">
        <v>42992.575694444444</v>
      </c>
      <c r="I979" s="412" t="s">
        <v>36</v>
      </c>
      <c r="J979" s="412" t="s">
        <v>36</v>
      </c>
      <c r="K979" s="412"/>
      <c r="L979" s="235">
        <f>N979-G979</f>
        <v>0.14652777777519077</v>
      </c>
      <c r="M979" s="236">
        <v>211</v>
      </c>
      <c r="N979" s="232">
        <v>42992.722222222219</v>
      </c>
      <c r="O979" s="233">
        <v>42992.722222222219</v>
      </c>
      <c r="P979" s="237" t="s">
        <v>37</v>
      </c>
      <c r="Q979" s="35" t="s">
        <v>52</v>
      </c>
      <c r="R979" s="35" t="s">
        <v>67</v>
      </c>
      <c r="S979" s="35" t="s">
        <v>101</v>
      </c>
      <c r="T979" s="167" t="s">
        <v>9506</v>
      </c>
      <c r="U979" s="303" t="s">
        <v>40</v>
      </c>
      <c r="V979" s="240" t="s">
        <v>384</v>
      </c>
      <c r="W979" s="167" t="s">
        <v>9507</v>
      </c>
      <c r="X979" s="241">
        <v>0</v>
      </c>
      <c r="Y979" s="241">
        <v>0</v>
      </c>
      <c r="Z979" s="241">
        <v>0</v>
      </c>
      <c r="AA979" s="266"/>
      <c r="AB979" s="266"/>
      <c r="AC979" s="266"/>
      <c r="AD979" s="304">
        <v>5517212</v>
      </c>
      <c r="AE979" s="333" t="s">
        <v>1270</v>
      </c>
      <c r="AF979" s="333" t="s">
        <v>1270</v>
      </c>
      <c r="AG979" s="167" t="s">
        <v>7066</v>
      </c>
      <c r="AH979" s="29" t="s">
        <v>7067</v>
      </c>
    </row>
    <row r="980" spans="1:34" ht="15" customHeight="1" x14ac:dyDescent="0.2">
      <c r="A980" s="257">
        <v>115</v>
      </c>
      <c r="B980" s="257">
        <v>115</v>
      </c>
      <c r="C980" s="258" t="s">
        <v>1433</v>
      </c>
      <c r="D980" s="257">
        <v>10255</v>
      </c>
      <c r="E980" s="258" t="s">
        <v>1434</v>
      </c>
      <c r="F980" s="25">
        <v>2016</v>
      </c>
      <c r="G980" s="232">
        <v>42469.03125</v>
      </c>
      <c r="H980" s="233">
        <v>42469.03125</v>
      </c>
      <c r="I980" s="412" t="s">
        <v>36</v>
      </c>
      <c r="J980" s="412" t="s">
        <v>36</v>
      </c>
      <c r="K980" s="412"/>
      <c r="L980" s="235">
        <f>N980-G980</f>
        <v>0.29374999999708962</v>
      </c>
      <c r="M980" s="236">
        <v>423</v>
      </c>
      <c r="N980" s="232">
        <v>42469.324999999997</v>
      </c>
      <c r="O980" s="233">
        <v>42469.324999999997</v>
      </c>
      <c r="P980" s="237" t="s">
        <v>37</v>
      </c>
      <c r="Q980" s="35" t="s">
        <v>52</v>
      </c>
      <c r="R980" s="238" t="s">
        <v>124</v>
      </c>
      <c r="S980" s="35" t="s">
        <v>88</v>
      </c>
      <c r="T980" s="35" t="s">
        <v>5858</v>
      </c>
      <c r="U980" s="282" t="s">
        <v>40</v>
      </c>
      <c r="V980" s="240" t="s">
        <v>1336</v>
      </c>
      <c r="W980" s="35" t="s">
        <v>5862</v>
      </c>
      <c r="X980" s="55">
        <v>0</v>
      </c>
      <c r="Y980" s="55">
        <v>0</v>
      </c>
      <c r="Z980" s="55">
        <v>0</v>
      </c>
      <c r="AA980" s="168"/>
      <c r="AB980" s="168"/>
      <c r="AC980" s="168"/>
    </row>
    <row r="981" spans="1:34" ht="15" customHeight="1" x14ac:dyDescent="0.2">
      <c r="A981" s="257">
        <v>115</v>
      </c>
      <c r="B981" s="257">
        <v>115</v>
      </c>
      <c r="C981" s="258" t="s">
        <v>1433</v>
      </c>
      <c r="D981" s="257">
        <v>10255</v>
      </c>
      <c r="E981" s="258" t="s">
        <v>1434</v>
      </c>
      <c r="F981" s="25">
        <v>2017</v>
      </c>
      <c r="G981" s="232">
        <v>42828.595138888886</v>
      </c>
      <c r="H981" s="233">
        <v>42828.595138888886</v>
      </c>
      <c r="I981" s="412" t="s">
        <v>36</v>
      </c>
      <c r="J981" s="412" t="s">
        <v>36</v>
      </c>
      <c r="K981" s="412"/>
      <c r="L981" s="235">
        <f>N981-G981</f>
        <v>0.51111111111094942</v>
      </c>
      <c r="M981" s="236">
        <v>736</v>
      </c>
      <c r="N981" s="232">
        <v>42829.106249999997</v>
      </c>
      <c r="O981" s="233">
        <v>42829.106249999997</v>
      </c>
      <c r="P981" s="237" t="s">
        <v>37</v>
      </c>
      <c r="Q981" s="35" t="s">
        <v>52</v>
      </c>
      <c r="R981" s="35" t="s">
        <v>142</v>
      </c>
      <c r="S981" s="35" t="s">
        <v>107</v>
      </c>
      <c r="T981" s="167" t="s">
        <v>8256</v>
      </c>
      <c r="U981" s="303" t="s">
        <v>40</v>
      </c>
      <c r="V981" s="49" t="s">
        <v>1336</v>
      </c>
      <c r="W981" s="35" t="s">
        <v>8257</v>
      </c>
      <c r="X981" s="241">
        <v>0</v>
      </c>
      <c r="Y981" s="241">
        <v>0</v>
      </c>
      <c r="Z981" s="241">
        <v>0</v>
      </c>
      <c r="AA981" s="168"/>
      <c r="AB981" s="168"/>
      <c r="AC981" s="168"/>
      <c r="AD981" s="304">
        <v>5517212</v>
      </c>
      <c r="AE981" s="305" t="s">
        <v>1270</v>
      </c>
      <c r="AF981" s="305" t="s">
        <v>1270</v>
      </c>
      <c r="AG981" s="35" t="s">
        <v>7066</v>
      </c>
      <c r="AH981" s="52" t="s">
        <v>7067</v>
      </c>
    </row>
    <row r="982" spans="1:34" ht="15" customHeight="1" x14ac:dyDescent="0.2">
      <c r="A982" s="105">
        <v>115</v>
      </c>
      <c r="B982" s="105">
        <v>115</v>
      </c>
      <c r="C982" s="76" t="s">
        <v>180</v>
      </c>
      <c r="D982" s="23">
        <v>10256</v>
      </c>
      <c r="E982" s="60" t="s">
        <v>181</v>
      </c>
      <c r="F982" s="25">
        <v>2014</v>
      </c>
      <c r="G982" s="61">
        <v>41946.190972222219</v>
      </c>
      <c r="H982" s="62">
        <v>41946.190972222219</v>
      </c>
      <c r="I982" s="625" t="s">
        <v>36</v>
      </c>
      <c r="J982" s="625" t="s">
        <v>36</v>
      </c>
      <c r="K982" s="625"/>
      <c r="L982" s="64">
        <f>N982-G982</f>
        <v>6.944444467080757E-4</v>
      </c>
      <c r="M982" s="65">
        <v>1</v>
      </c>
      <c r="N982" s="61">
        <v>41946.191666666666</v>
      </c>
      <c r="O982" s="62">
        <v>41946.191666666666</v>
      </c>
      <c r="P982" s="66" t="s">
        <v>37</v>
      </c>
      <c r="Q982" s="69" t="s">
        <v>48</v>
      </c>
      <c r="R982" s="69" t="s">
        <v>49</v>
      </c>
      <c r="S982" s="87" t="s">
        <v>40</v>
      </c>
      <c r="T982" s="69" t="s">
        <v>2990</v>
      </c>
      <c r="U982" s="303" t="s">
        <v>40</v>
      </c>
      <c r="V982" s="87" t="s">
        <v>1336</v>
      </c>
      <c r="W982" s="69" t="s">
        <v>2991</v>
      </c>
      <c r="X982" s="32">
        <v>539</v>
      </c>
      <c r="Y982" s="32">
        <v>0</v>
      </c>
      <c r="Z982" s="83"/>
      <c r="AA982" s="84"/>
      <c r="AB982" s="85"/>
      <c r="AC982" s="83"/>
    </row>
    <row r="983" spans="1:34" ht="15" customHeight="1" x14ac:dyDescent="0.2">
      <c r="A983" s="153">
        <v>115</v>
      </c>
      <c r="B983" s="153">
        <v>115</v>
      </c>
      <c r="C983" s="24" t="s">
        <v>180</v>
      </c>
      <c r="D983" s="175">
        <v>10256</v>
      </c>
      <c r="E983" s="24" t="s">
        <v>181</v>
      </c>
      <c r="F983" s="25">
        <v>2015</v>
      </c>
      <c r="G983" s="156">
        <v>42065.527777777781</v>
      </c>
      <c r="H983" s="157">
        <v>42065.527777777781</v>
      </c>
      <c r="I983" s="620" t="s">
        <v>36</v>
      </c>
      <c r="J983" s="620" t="s">
        <v>36</v>
      </c>
      <c r="K983" s="620"/>
      <c r="L983" s="159">
        <f>N983-G983</f>
        <v>6.9444443943211809E-4</v>
      </c>
      <c r="M983" s="160">
        <v>1</v>
      </c>
      <c r="N983" s="156">
        <v>42065.52847222222</v>
      </c>
      <c r="O983" s="157">
        <v>42065.52847222222</v>
      </c>
      <c r="P983" s="161" t="s">
        <v>37</v>
      </c>
      <c r="Q983" s="35" t="s">
        <v>48</v>
      </c>
      <c r="R983" s="35" t="s">
        <v>49</v>
      </c>
      <c r="S983" s="35" t="s">
        <v>40</v>
      </c>
      <c r="T983" s="35" t="s">
        <v>3572</v>
      </c>
      <c r="U983" s="303" t="s">
        <v>40</v>
      </c>
      <c r="V983" s="167" t="s">
        <v>1336</v>
      </c>
      <c r="W983" s="35" t="s">
        <v>3329</v>
      </c>
      <c r="X983" s="55">
        <v>374</v>
      </c>
      <c r="Y983" s="55">
        <v>0</v>
      </c>
      <c r="Z983" s="168"/>
      <c r="AA983" s="168"/>
      <c r="AB983" s="168"/>
      <c r="AC983" s="168"/>
    </row>
    <row r="984" spans="1:34" ht="15" customHeight="1" x14ac:dyDescent="0.2">
      <c r="A984" s="257">
        <v>115</v>
      </c>
      <c r="B984" s="257">
        <v>115</v>
      </c>
      <c r="C984" s="258" t="s">
        <v>180</v>
      </c>
      <c r="D984" s="257">
        <v>10256</v>
      </c>
      <c r="E984" s="258" t="s">
        <v>181</v>
      </c>
      <c r="F984" s="25">
        <v>2017</v>
      </c>
      <c r="G984" s="232">
        <v>42859.253472222219</v>
      </c>
      <c r="H984" s="233">
        <v>42859.253472222219</v>
      </c>
      <c r="I984" s="412" t="s">
        <v>36</v>
      </c>
      <c r="J984" s="412" t="s">
        <v>36</v>
      </c>
      <c r="K984" s="412"/>
      <c r="L984" s="235">
        <f>N984-G984</f>
        <v>6.944444467080757E-4</v>
      </c>
      <c r="M984" s="236">
        <v>1</v>
      </c>
      <c r="N984" s="232">
        <v>42859.254166666666</v>
      </c>
      <c r="O984" s="233">
        <v>42859.254166666666</v>
      </c>
      <c r="P984" s="237" t="s">
        <v>37</v>
      </c>
      <c r="Q984" s="35" t="s">
        <v>145</v>
      </c>
      <c r="R984" s="35" t="s">
        <v>146</v>
      </c>
      <c r="S984" s="35" t="s">
        <v>45</v>
      </c>
      <c r="T984" s="52" t="s">
        <v>8475</v>
      </c>
      <c r="U984" s="332" t="s">
        <v>40</v>
      </c>
      <c r="V984" s="240" t="s">
        <v>1336</v>
      </c>
      <c r="W984" s="358" t="s">
        <v>8480</v>
      </c>
      <c r="X984" s="241">
        <v>0</v>
      </c>
      <c r="Y984" s="241">
        <v>0</v>
      </c>
      <c r="Z984" s="241">
        <v>0</v>
      </c>
      <c r="AA984" s="35"/>
      <c r="AB984" s="35"/>
      <c r="AC984" s="35"/>
      <c r="AD984" s="304">
        <v>5517212</v>
      </c>
      <c r="AE984" s="305" t="s">
        <v>7102</v>
      </c>
      <c r="AF984" s="305" t="s">
        <v>8477</v>
      </c>
      <c r="AG984" s="35" t="s">
        <v>7040</v>
      </c>
      <c r="AH984" s="44" t="s">
        <v>7173</v>
      </c>
    </row>
    <row r="985" spans="1:34" ht="15" customHeight="1" x14ac:dyDescent="0.2">
      <c r="A985" s="257">
        <v>115</v>
      </c>
      <c r="B985" s="257">
        <v>115</v>
      </c>
      <c r="C985" s="258" t="s">
        <v>180</v>
      </c>
      <c r="D985" s="257">
        <v>10256</v>
      </c>
      <c r="E985" s="258" t="s">
        <v>181</v>
      </c>
      <c r="F985" s="25">
        <v>2017</v>
      </c>
      <c r="G985" s="232">
        <v>42860.098611111112</v>
      </c>
      <c r="H985" s="233">
        <v>42860.098611111112</v>
      </c>
      <c r="I985" s="412" t="s">
        <v>36</v>
      </c>
      <c r="J985" s="412" t="s">
        <v>36</v>
      </c>
      <c r="K985" s="412"/>
      <c r="L985" s="235">
        <f>N985-G985</f>
        <v>0.25486111111240461</v>
      </c>
      <c r="M985" s="236">
        <v>367</v>
      </c>
      <c r="N985" s="232">
        <v>42860.353472222225</v>
      </c>
      <c r="O985" s="233">
        <v>42860.353472222225</v>
      </c>
      <c r="P985" s="237" t="s">
        <v>37</v>
      </c>
      <c r="Q985" s="35" t="s">
        <v>145</v>
      </c>
      <c r="R985" s="35" t="s">
        <v>146</v>
      </c>
      <c r="S985" s="35" t="s">
        <v>45</v>
      </c>
      <c r="T985" s="52" t="s">
        <v>8483</v>
      </c>
      <c r="U985" s="293">
        <v>112843047</v>
      </c>
      <c r="V985" s="240" t="s">
        <v>1336</v>
      </c>
      <c r="W985" s="44" t="s">
        <v>8484</v>
      </c>
      <c r="X985" s="241">
        <v>0</v>
      </c>
      <c r="Y985" s="241">
        <v>0</v>
      </c>
      <c r="Z985" s="241">
        <v>0</v>
      </c>
      <c r="AA985" s="35"/>
      <c r="AB985" s="35"/>
      <c r="AC985" s="35"/>
      <c r="AD985" s="304">
        <v>5517212</v>
      </c>
      <c r="AE985" s="305" t="s">
        <v>7063</v>
      </c>
      <c r="AF985" s="305" t="s">
        <v>8477</v>
      </c>
      <c r="AG985" s="35" t="s">
        <v>7040</v>
      </c>
      <c r="AH985" s="44" t="s">
        <v>7173</v>
      </c>
    </row>
    <row r="986" spans="1:34" ht="15" customHeight="1" x14ac:dyDescent="0.2">
      <c r="A986" s="257">
        <v>115</v>
      </c>
      <c r="B986" s="257">
        <v>115</v>
      </c>
      <c r="C986" s="258" t="s">
        <v>180</v>
      </c>
      <c r="D986" s="257">
        <v>10256</v>
      </c>
      <c r="E986" s="258" t="s">
        <v>181</v>
      </c>
      <c r="F986" s="25">
        <v>2017</v>
      </c>
      <c r="G986" s="232">
        <v>43008.302083333336</v>
      </c>
      <c r="H986" s="233">
        <v>43008.302083333336</v>
      </c>
      <c r="I986" s="412" t="s">
        <v>36</v>
      </c>
      <c r="J986" s="412" t="s">
        <v>36</v>
      </c>
      <c r="K986" s="412"/>
      <c r="L986" s="235">
        <f>N986-G986</f>
        <v>0.32361111111094942</v>
      </c>
      <c r="M986" s="236">
        <v>466</v>
      </c>
      <c r="N986" s="232">
        <v>43008.625694444447</v>
      </c>
      <c r="O986" s="233">
        <v>43008.625694444447</v>
      </c>
      <c r="P986" s="237" t="s">
        <v>37</v>
      </c>
      <c r="Q986" s="35" t="s">
        <v>52</v>
      </c>
      <c r="R986" s="35" t="s">
        <v>106</v>
      </c>
      <c r="S986" s="35" t="s">
        <v>106</v>
      </c>
      <c r="T986" s="167" t="s">
        <v>9617</v>
      </c>
      <c r="U986" s="332" t="s">
        <v>40</v>
      </c>
      <c r="V986" s="240" t="s">
        <v>1336</v>
      </c>
      <c r="W986" s="167" t="s">
        <v>9618</v>
      </c>
      <c r="X986" s="241">
        <v>0</v>
      </c>
      <c r="Y986" s="241">
        <v>0</v>
      </c>
      <c r="Z986" s="241">
        <v>0</v>
      </c>
      <c r="AA986" s="266"/>
      <c r="AB986" s="266"/>
      <c r="AC986" s="266"/>
      <c r="AD986" s="304">
        <v>5517212</v>
      </c>
      <c r="AE986" s="333" t="s">
        <v>1270</v>
      </c>
      <c r="AF986" s="333" t="s">
        <v>1270</v>
      </c>
      <c r="AG986" s="167" t="s">
        <v>7066</v>
      </c>
      <c r="AH986" s="29" t="s">
        <v>7067</v>
      </c>
    </row>
    <row r="987" spans="1:34" ht="15" customHeight="1" x14ac:dyDescent="0.2">
      <c r="A987" s="257">
        <v>115</v>
      </c>
      <c r="B987" s="257">
        <v>115</v>
      </c>
      <c r="C987" s="258" t="s">
        <v>180</v>
      </c>
      <c r="D987" s="257">
        <v>10256</v>
      </c>
      <c r="E987" s="258" t="s">
        <v>181</v>
      </c>
      <c r="F987" s="25">
        <v>2018</v>
      </c>
      <c r="G987" s="284">
        <v>43305.503472222219</v>
      </c>
      <c r="H987" s="234">
        <v>43305.503472222219</v>
      </c>
      <c r="I987" s="412" t="s">
        <v>36</v>
      </c>
      <c r="J987" s="412" t="s">
        <v>36</v>
      </c>
      <c r="K987" s="412" t="s">
        <v>36</v>
      </c>
      <c r="L987" s="235">
        <f>N987-G987</f>
        <v>6.944444467080757E-4</v>
      </c>
      <c r="M987" s="236">
        <v>1</v>
      </c>
      <c r="N987" s="284">
        <v>43305.504166666666</v>
      </c>
      <c r="O987" s="234">
        <v>43305.504166666666</v>
      </c>
      <c r="P987" s="237" t="s">
        <v>37</v>
      </c>
      <c r="Q987" s="359" t="s">
        <v>10316</v>
      </c>
      <c r="R987" s="35" t="s">
        <v>10542</v>
      </c>
      <c r="S987" s="277" t="s">
        <v>579</v>
      </c>
      <c r="T987" s="167" t="s">
        <v>11604</v>
      </c>
      <c r="U987" s="88">
        <v>114817429</v>
      </c>
      <c r="V987" s="240" t="s">
        <v>788</v>
      </c>
      <c r="W987" s="167" t="s">
        <v>11607</v>
      </c>
      <c r="X987" s="255">
        <v>2225</v>
      </c>
      <c r="Y987" s="241">
        <v>0</v>
      </c>
      <c r="Z987" s="241">
        <v>0</v>
      </c>
      <c r="AA987" s="266"/>
      <c r="AB987" s="266"/>
      <c r="AC987" s="266"/>
      <c r="AD987" s="241">
        <v>5517212</v>
      </c>
      <c r="AE987" s="461" t="s">
        <v>1270</v>
      </c>
      <c r="AF987" s="462" t="s">
        <v>1270</v>
      </c>
      <c r="AG987" s="277" t="s">
        <v>7040</v>
      </c>
      <c r="AH987" s="277" t="s">
        <v>7173</v>
      </c>
    </row>
    <row r="988" spans="1:34" ht="15" customHeight="1" x14ac:dyDescent="0.2">
      <c r="A988" s="521">
        <v>115</v>
      </c>
      <c r="B988" s="521">
        <v>115</v>
      </c>
      <c r="C988" s="522" t="s">
        <v>180</v>
      </c>
      <c r="D988" s="521">
        <v>10256</v>
      </c>
      <c r="E988" s="522" t="s">
        <v>181</v>
      </c>
      <c r="F988" s="25">
        <v>2019</v>
      </c>
      <c r="G988" s="232">
        <v>43470.252083333333</v>
      </c>
      <c r="H988" s="233">
        <v>43470.252083333333</v>
      </c>
      <c r="I988" s="412" t="s">
        <v>36</v>
      </c>
      <c r="J988" s="412" t="s">
        <v>36</v>
      </c>
      <c r="K988" s="412" t="s">
        <v>36</v>
      </c>
      <c r="L988" s="235">
        <f>N988-G988</f>
        <v>0.36250000000291038</v>
      </c>
      <c r="M988" s="236">
        <v>522</v>
      </c>
      <c r="N988" s="232">
        <v>43470.614583333336</v>
      </c>
      <c r="O988" s="233">
        <v>43470.614583333336</v>
      </c>
      <c r="P988" s="237" t="s">
        <v>37</v>
      </c>
      <c r="Q988" s="238" t="s">
        <v>1285</v>
      </c>
      <c r="R988" s="240" t="s">
        <v>10331</v>
      </c>
      <c r="S988" s="238" t="s">
        <v>54</v>
      </c>
      <c r="T988" s="167" t="s">
        <v>12679</v>
      </c>
      <c r="U988" s="376">
        <v>115647577</v>
      </c>
      <c r="V988" s="240" t="s">
        <v>1336</v>
      </c>
      <c r="W988" s="167" t="s">
        <v>12680</v>
      </c>
      <c r="X988" s="241">
        <v>436</v>
      </c>
      <c r="Y988" s="241">
        <v>436</v>
      </c>
      <c r="Z988" s="255">
        <v>50942</v>
      </c>
      <c r="AA988" s="259">
        <f>Y988/AD988</f>
        <v>7.8573721163128951E-5</v>
      </c>
      <c r="AB988" s="260">
        <f>Z988/AD988</f>
        <v>9.1805103291103564E-3</v>
      </c>
      <c r="AC988" s="241">
        <f>Z988/Y988</f>
        <v>116.83944954128441</v>
      </c>
      <c r="AD988" s="241">
        <v>5548929</v>
      </c>
      <c r="AE988" s="239" t="s">
        <v>7056</v>
      </c>
      <c r="AF988" s="229" t="s">
        <v>12681</v>
      </c>
      <c r="AG988" s="239" t="s">
        <v>7040</v>
      </c>
      <c r="AH988" s="57" t="s">
        <v>7041</v>
      </c>
    </row>
    <row r="989" spans="1:34" ht="15" customHeight="1" x14ac:dyDescent="0.2">
      <c r="A989" s="175">
        <v>115</v>
      </c>
      <c r="B989" s="175">
        <v>115</v>
      </c>
      <c r="C989" s="24" t="s">
        <v>786</v>
      </c>
      <c r="D989" s="175">
        <v>10257</v>
      </c>
      <c r="E989" s="24" t="s">
        <v>787</v>
      </c>
      <c r="F989" s="25">
        <v>2015</v>
      </c>
      <c r="G989" s="156">
        <v>42235.470833333333</v>
      </c>
      <c r="H989" s="157">
        <v>42235.470833333333</v>
      </c>
      <c r="I989" s="620" t="s">
        <v>36</v>
      </c>
      <c r="J989" s="620" t="s">
        <v>36</v>
      </c>
      <c r="K989" s="620"/>
      <c r="L989" s="159">
        <f>N989-G989</f>
        <v>6.944444467080757E-4</v>
      </c>
      <c r="M989" s="160">
        <v>1</v>
      </c>
      <c r="N989" s="156">
        <v>42235.47152777778</v>
      </c>
      <c r="O989" s="157">
        <v>42235.47152777778</v>
      </c>
      <c r="P989" s="161" t="s">
        <v>37</v>
      </c>
      <c r="Q989" s="35" t="s">
        <v>48</v>
      </c>
      <c r="R989" s="35" t="s">
        <v>49</v>
      </c>
      <c r="S989" s="35" t="s">
        <v>40</v>
      </c>
      <c r="T989" s="35" t="s">
        <v>4612</v>
      </c>
      <c r="U989" s="332" t="s">
        <v>40</v>
      </c>
      <c r="V989" s="161" t="s">
        <v>788</v>
      </c>
      <c r="W989" s="35" t="s">
        <v>4613</v>
      </c>
      <c r="X989" s="55">
        <v>10446</v>
      </c>
      <c r="Y989" s="168"/>
      <c r="Z989" s="168"/>
      <c r="AA989" s="168"/>
      <c r="AB989" s="168"/>
      <c r="AC989" s="168"/>
    </row>
    <row r="990" spans="1:34" ht="15" customHeight="1" x14ac:dyDescent="0.2">
      <c r="A990" s="175">
        <v>115</v>
      </c>
      <c r="B990" s="175">
        <v>115</v>
      </c>
      <c r="C990" s="24" t="s">
        <v>786</v>
      </c>
      <c r="D990" s="175">
        <v>10257</v>
      </c>
      <c r="E990" s="43" t="s">
        <v>787</v>
      </c>
      <c r="F990" s="25">
        <v>2015</v>
      </c>
      <c r="G990" s="156">
        <v>42292.1</v>
      </c>
      <c r="H990" s="157">
        <v>42292.1</v>
      </c>
      <c r="I990" s="620" t="s">
        <v>36</v>
      </c>
      <c r="J990" s="620" t="s">
        <v>36</v>
      </c>
      <c r="K990" s="620"/>
      <c r="L990" s="159">
        <f>N990-G990</f>
        <v>6.944444467080757E-4</v>
      </c>
      <c r="M990" s="160">
        <v>1</v>
      </c>
      <c r="N990" s="156">
        <v>42292.100694444445</v>
      </c>
      <c r="O990" s="157">
        <v>42292.100694444445</v>
      </c>
      <c r="P990" s="161" t="s">
        <v>37</v>
      </c>
      <c r="Q990" s="35" t="s">
        <v>213</v>
      </c>
      <c r="R990" s="35" t="s">
        <v>287</v>
      </c>
      <c r="S990" s="35" t="s">
        <v>40</v>
      </c>
      <c r="T990" s="35" t="s">
        <v>4955</v>
      </c>
      <c r="U990" s="332" t="s">
        <v>40</v>
      </c>
      <c r="V990" s="167" t="s">
        <v>788</v>
      </c>
      <c r="W990" s="35" t="s">
        <v>4956</v>
      </c>
      <c r="X990" s="55">
        <v>485</v>
      </c>
      <c r="Y990" s="168"/>
      <c r="Z990" s="168"/>
      <c r="AA990" s="168"/>
      <c r="AB990" s="168"/>
      <c r="AC990" s="168"/>
    </row>
    <row r="991" spans="1:34" ht="15" customHeight="1" x14ac:dyDescent="0.2">
      <c r="A991" s="175">
        <v>115</v>
      </c>
      <c r="B991" s="175">
        <v>115</v>
      </c>
      <c r="C991" s="24" t="s">
        <v>786</v>
      </c>
      <c r="D991" s="175">
        <v>10257</v>
      </c>
      <c r="E991" s="43" t="s">
        <v>787</v>
      </c>
      <c r="F991" s="25">
        <v>2015</v>
      </c>
      <c r="G991" s="156">
        <v>42299.913888888892</v>
      </c>
      <c r="H991" s="157">
        <v>42299.913888888892</v>
      </c>
      <c r="I991" s="620" t="s">
        <v>36</v>
      </c>
      <c r="J991" s="626" t="s">
        <v>313</v>
      </c>
      <c r="K991" s="626"/>
      <c r="L991" s="159">
        <f>N991-G991</f>
        <v>0.74930555555329192</v>
      </c>
      <c r="M991" s="160">
        <v>1079</v>
      </c>
      <c r="N991" s="156">
        <v>42300.663194444445</v>
      </c>
      <c r="O991" s="157">
        <v>42300.663194444445</v>
      </c>
      <c r="P991" s="161" t="s">
        <v>37</v>
      </c>
      <c r="Q991" s="162" t="s">
        <v>52</v>
      </c>
      <c r="R991" s="35" t="s">
        <v>53</v>
      </c>
      <c r="S991" s="35" t="s">
        <v>54</v>
      </c>
      <c r="T991" s="35" t="s">
        <v>5026</v>
      </c>
      <c r="U991" s="220">
        <v>11612</v>
      </c>
      <c r="V991" s="167" t="s">
        <v>788</v>
      </c>
      <c r="W991" s="35" t="s">
        <v>5027</v>
      </c>
      <c r="X991" s="221">
        <v>483</v>
      </c>
      <c r="Y991" s="221">
        <v>483</v>
      </c>
      <c r="Z991" s="221">
        <v>83178</v>
      </c>
      <c r="AA991" s="222">
        <v>8.9230885192550279E-5</v>
      </c>
      <c r="AB991" s="223">
        <v>1.5366556042538192E-2</v>
      </c>
      <c r="AC991" s="221">
        <v>172.2111801242236</v>
      </c>
    </row>
    <row r="992" spans="1:34" ht="15" customHeight="1" x14ac:dyDescent="0.2">
      <c r="A992" s="257">
        <v>115</v>
      </c>
      <c r="B992" s="257">
        <v>115</v>
      </c>
      <c r="C992" s="258" t="s">
        <v>786</v>
      </c>
      <c r="D992" s="257">
        <v>10257</v>
      </c>
      <c r="E992" s="258" t="s">
        <v>787</v>
      </c>
      <c r="F992" s="25">
        <v>2016</v>
      </c>
      <c r="G992" s="232">
        <v>42452.355555555558</v>
      </c>
      <c r="H992" s="233">
        <v>42452.355555555558</v>
      </c>
      <c r="I992" s="412" t="s">
        <v>36</v>
      </c>
      <c r="J992" s="412" t="s">
        <v>36</v>
      </c>
      <c r="K992" s="412"/>
      <c r="L992" s="235">
        <f>N992-G992</f>
        <v>0.36041666666278616</v>
      </c>
      <c r="M992" s="236">
        <v>519</v>
      </c>
      <c r="N992" s="232">
        <v>42452.71597222222</v>
      </c>
      <c r="O992" s="233">
        <v>42452.71597222222</v>
      </c>
      <c r="P992" s="237" t="s">
        <v>37</v>
      </c>
      <c r="Q992" s="238" t="s">
        <v>52</v>
      </c>
      <c r="R992" s="238" t="s">
        <v>114</v>
      </c>
      <c r="S992" s="238" t="s">
        <v>107</v>
      </c>
      <c r="T992" s="35" t="s">
        <v>5792</v>
      </c>
      <c r="U992" s="88">
        <v>12026</v>
      </c>
      <c r="V992" s="240" t="s">
        <v>788</v>
      </c>
      <c r="W992" s="35" t="s">
        <v>5793</v>
      </c>
      <c r="X992" s="55">
        <v>1</v>
      </c>
      <c r="Y992" s="55">
        <v>0</v>
      </c>
      <c r="Z992" s="55">
        <v>0</v>
      </c>
      <c r="AA992" s="168"/>
      <c r="AB992" s="168"/>
      <c r="AC992" s="168"/>
    </row>
    <row r="993" spans="1:34" ht="15" customHeight="1" x14ac:dyDescent="0.2">
      <c r="A993" s="175">
        <v>115</v>
      </c>
      <c r="B993" s="175">
        <v>115</v>
      </c>
      <c r="C993" s="24" t="s">
        <v>817</v>
      </c>
      <c r="D993" s="175">
        <v>10258</v>
      </c>
      <c r="E993" s="43" t="s">
        <v>818</v>
      </c>
      <c r="F993" s="25">
        <v>2015</v>
      </c>
      <c r="G993" s="156">
        <v>42299.913888888892</v>
      </c>
      <c r="H993" s="157">
        <v>42299.913888888892</v>
      </c>
      <c r="I993" s="620" t="s">
        <v>36</v>
      </c>
      <c r="J993" s="620" t="s">
        <v>36</v>
      </c>
      <c r="K993" s="620"/>
      <c r="L993" s="159">
        <f>N993-G993</f>
        <v>6.9444443943211809E-4</v>
      </c>
      <c r="M993" s="160">
        <v>1</v>
      </c>
      <c r="N993" s="156">
        <v>42299.914583333331</v>
      </c>
      <c r="O993" s="157">
        <v>42299.914583333331</v>
      </c>
      <c r="P993" s="161" t="s">
        <v>37</v>
      </c>
      <c r="Q993" s="162" t="s">
        <v>52</v>
      </c>
      <c r="R993" s="35" t="s">
        <v>53</v>
      </c>
      <c r="S993" s="35" t="s">
        <v>54</v>
      </c>
      <c r="T993" s="35" t="s">
        <v>5026</v>
      </c>
      <c r="U993" s="220">
        <v>11612</v>
      </c>
      <c r="V993" s="167" t="s">
        <v>788</v>
      </c>
      <c r="W993" s="35" t="s">
        <v>5028</v>
      </c>
      <c r="X993" s="190">
        <v>485</v>
      </c>
      <c r="Y993" s="168"/>
      <c r="Z993" s="168"/>
      <c r="AA993" s="168"/>
      <c r="AB993" s="168"/>
      <c r="AC993" s="168"/>
    </row>
    <row r="994" spans="1:34" ht="15" customHeight="1" x14ac:dyDescent="0.2">
      <c r="A994" s="257">
        <v>115</v>
      </c>
      <c r="B994" s="257">
        <v>115</v>
      </c>
      <c r="C994" s="258" t="s">
        <v>817</v>
      </c>
      <c r="D994" s="257">
        <v>10258</v>
      </c>
      <c r="E994" s="258" t="s">
        <v>818</v>
      </c>
      <c r="F994" s="25">
        <v>2016</v>
      </c>
      <c r="G994" s="232">
        <v>42451.645138888889</v>
      </c>
      <c r="H994" s="233">
        <v>42451.645138888889</v>
      </c>
      <c r="I994" s="412" t="s">
        <v>36</v>
      </c>
      <c r="J994" s="412" t="s">
        <v>36</v>
      </c>
      <c r="K994" s="412"/>
      <c r="L994" s="235">
        <f>N994-G994</f>
        <v>6.944444467080757E-4</v>
      </c>
      <c r="M994" s="236">
        <v>1</v>
      </c>
      <c r="N994" s="232">
        <v>42451.645833333336</v>
      </c>
      <c r="O994" s="233">
        <v>42451.645833333336</v>
      </c>
      <c r="P994" s="237" t="s">
        <v>37</v>
      </c>
      <c r="Q994" s="238" t="s">
        <v>48</v>
      </c>
      <c r="R994" s="238" t="s">
        <v>49</v>
      </c>
      <c r="S994" s="35" t="s">
        <v>40</v>
      </c>
      <c r="T994" s="35" t="s">
        <v>5787</v>
      </c>
      <c r="U994" s="254" t="s">
        <v>40</v>
      </c>
      <c r="V994" s="240" t="s">
        <v>788</v>
      </c>
      <c r="W994" s="35" t="s">
        <v>5788</v>
      </c>
      <c r="X994" s="55">
        <v>78</v>
      </c>
      <c r="Y994" s="55">
        <v>0</v>
      </c>
      <c r="Z994" s="55">
        <v>0</v>
      </c>
      <c r="AA994" s="168"/>
      <c r="AB994" s="168"/>
      <c r="AC994" s="168"/>
    </row>
    <row r="995" spans="1:34" ht="15" customHeight="1" x14ac:dyDescent="0.2">
      <c r="A995" s="58">
        <v>115</v>
      </c>
      <c r="B995" s="58">
        <v>115</v>
      </c>
      <c r="C995" s="76" t="s">
        <v>1531</v>
      </c>
      <c r="D995" s="23">
        <v>10259</v>
      </c>
      <c r="E995" s="60" t="s">
        <v>1532</v>
      </c>
      <c r="F995" s="25">
        <v>2014</v>
      </c>
      <c r="G995" s="61">
        <v>41874.198611111111</v>
      </c>
      <c r="H995" s="62">
        <v>41874.198611111111</v>
      </c>
      <c r="I995" s="625" t="s">
        <v>36</v>
      </c>
      <c r="J995" s="625" t="s">
        <v>36</v>
      </c>
      <c r="K995" s="625"/>
      <c r="L995" s="64">
        <f>N995-G995</f>
        <v>6.944444467080757E-4</v>
      </c>
      <c r="M995" s="65">
        <v>1</v>
      </c>
      <c r="N995" s="61">
        <v>41874.199305555558</v>
      </c>
      <c r="O995" s="62">
        <v>41874.199305555558</v>
      </c>
      <c r="P995" s="66" t="s">
        <v>37</v>
      </c>
      <c r="Q995" s="69" t="s">
        <v>48</v>
      </c>
      <c r="R995" s="69" t="s">
        <v>49</v>
      </c>
      <c r="S995" s="87" t="s">
        <v>40</v>
      </c>
      <c r="T995" s="69" t="s">
        <v>2624</v>
      </c>
      <c r="U995" s="332" t="s">
        <v>40</v>
      </c>
      <c r="V995" s="87" t="s">
        <v>384</v>
      </c>
      <c r="W995" s="69" t="s">
        <v>2625</v>
      </c>
      <c r="X995" s="32">
        <v>8331</v>
      </c>
      <c r="Y995" s="32">
        <v>0</v>
      </c>
      <c r="Z995" s="83"/>
      <c r="AA995" s="84"/>
      <c r="AB995" s="85"/>
      <c r="AC995" s="83"/>
    </row>
    <row r="996" spans="1:34" ht="15" customHeight="1" x14ac:dyDescent="0.2">
      <c r="A996" s="175">
        <v>115</v>
      </c>
      <c r="B996" s="175">
        <v>115</v>
      </c>
      <c r="C996" s="24" t="s">
        <v>1531</v>
      </c>
      <c r="D996" s="175">
        <v>10259</v>
      </c>
      <c r="E996" s="24" t="s">
        <v>1532</v>
      </c>
      <c r="F996" s="25">
        <v>2015</v>
      </c>
      <c r="G996" s="156">
        <v>42176.136805555558</v>
      </c>
      <c r="H996" s="157">
        <v>42176.136805555558</v>
      </c>
      <c r="I996" s="620" t="s">
        <v>36</v>
      </c>
      <c r="J996" s="620" t="s">
        <v>36</v>
      </c>
      <c r="K996" s="620"/>
      <c r="L996" s="159">
        <f>N996-G996</f>
        <v>0.36180555555620231</v>
      </c>
      <c r="M996" s="160">
        <v>521</v>
      </c>
      <c r="N996" s="156">
        <v>42176.498611111114</v>
      </c>
      <c r="O996" s="157">
        <v>42176.498611111114</v>
      </c>
      <c r="P996" s="161" t="s">
        <v>37</v>
      </c>
      <c r="Q996" s="35" t="s">
        <v>1285</v>
      </c>
      <c r="R996" s="35" t="s">
        <v>114</v>
      </c>
      <c r="S996" s="35" t="s">
        <v>526</v>
      </c>
      <c r="T996" s="35" t="s">
        <v>4184</v>
      </c>
      <c r="U996" s="176">
        <v>11199</v>
      </c>
      <c r="V996" s="167" t="s">
        <v>384</v>
      </c>
      <c r="W996" s="35" t="s">
        <v>4185</v>
      </c>
      <c r="X996" s="55">
        <v>8145</v>
      </c>
      <c r="Y996" s="55">
        <v>0</v>
      </c>
      <c r="Z996" s="168"/>
      <c r="AA996" s="168"/>
      <c r="AB996" s="168"/>
      <c r="AC996" s="168"/>
    </row>
    <row r="997" spans="1:34" ht="15" customHeight="1" x14ac:dyDescent="0.2">
      <c r="A997" s="257">
        <v>115</v>
      </c>
      <c r="B997" s="257">
        <v>115</v>
      </c>
      <c r="C997" s="258" t="s">
        <v>1531</v>
      </c>
      <c r="D997" s="257">
        <v>10259</v>
      </c>
      <c r="E997" s="258" t="s">
        <v>1532</v>
      </c>
      <c r="F997" s="25">
        <v>2018</v>
      </c>
      <c r="G997" s="284">
        <v>43351.963888888888</v>
      </c>
      <c r="H997" s="234">
        <v>43351.963888888888</v>
      </c>
      <c r="I997" s="412" t="s">
        <v>36</v>
      </c>
      <c r="J997" s="412" t="s">
        <v>36</v>
      </c>
      <c r="K997" s="412" t="s">
        <v>36</v>
      </c>
      <c r="L997" s="235">
        <f>N997-G997</f>
        <v>6.944444467080757E-4</v>
      </c>
      <c r="M997" s="236">
        <v>1</v>
      </c>
      <c r="N997" s="284">
        <v>43351.964583333334</v>
      </c>
      <c r="O997" s="234">
        <v>43351.964583333334</v>
      </c>
      <c r="P997" s="237" t="s">
        <v>37</v>
      </c>
      <c r="Q997" s="162" t="s">
        <v>48</v>
      </c>
      <c r="R997" s="167" t="s">
        <v>10200</v>
      </c>
      <c r="S997" s="163" t="s">
        <v>40</v>
      </c>
      <c r="T997" s="167" t="s">
        <v>11865</v>
      </c>
      <c r="U997" s="287" t="s">
        <v>40</v>
      </c>
      <c r="V997" s="240" t="s">
        <v>384</v>
      </c>
      <c r="W997" s="167" t="s">
        <v>11866</v>
      </c>
      <c r="X997" s="255">
        <v>8438</v>
      </c>
      <c r="Y997" s="241">
        <v>0</v>
      </c>
      <c r="Z997" s="241">
        <v>0</v>
      </c>
      <c r="AA997" s="266"/>
      <c r="AB997" s="266"/>
      <c r="AC997" s="266"/>
      <c r="AD997" s="241">
        <v>5517212</v>
      </c>
      <c r="AE997" s="467" t="s">
        <v>7063</v>
      </c>
      <c r="AF997" s="468" t="s">
        <v>11867</v>
      </c>
      <c r="AG997" s="163" t="s">
        <v>7040</v>
      </c>
      <c r="AH997" s="277" t="s">
        <v>7041</v>
      </c>
    </row>
    <row r="998" spans="1:34" ht="15" customHeight="1" x14ac:dyDescent="0.2">
      <c r="A998" s="257">
        <v>115</v>
      </c>
      <c r="B998" s="257">
        <v>115</v>
      </c>
      <c r="C998" s="258" t="s">
        <v>1531</v>
      </c>
      <c r="D998" s="257">
        <v>10259</v>
      </c>
      <c r="E998" s="258" t="s">
        <v>1532</v>
      </c>
      <c r="F998" s="25">
        <v>2018</v>
      </c>
      <c r="G998" s="284">
        <v>43394.257638888892</v>
      </c>
      <c r="H998" s="234">
        <v>43394.257638888892</v>
      </c>
      <c r="I998" s="412" t="s">
        <v>36</v>
      </c>
      <c r="J998" s="412" t="s">
        <v>36</v>
      </c>
      <c r="K998" s="412" t="s">
        <v>36</v>
      </c>
      <c r="L998" s="235">
        <f>N998-G998</f>
        <v>6.9444443943211809E-4</v>
      </c>
      <c r="M998" s="236">
        <v>1</v>
      </c>
      <c r="N998" s="284">
        <v>43394.258333333331</v>
      </c>
      <c r="O998" s="234">
        <v>43394.258333333331</v>
      </c>
      <c r="P998" s="237" t="s">
        <v>37</v>
      </c>
      <c r="Q998" s="162" t="s">
        <v>1285</v>
      </c>
      <c r="R998" s="167" t="s">
        <v>10231</v>
      </c>
      <c r="S998" s="163" t="s">
        <v>40</v>
      </c>
      <c r="T998" s="167" t="s">
        <v>12178</v>
      </c>
      <c r="U998" s="416" t="s">
        <v>40</v>
      </c>
      <c r="V998" s="240" t="s">
        <v>384</v>
      </c>
      <c r="W998" s="167" t="s">
        <v>12179</v>
      </c>
      <c r="X998" s="255">
        <v>8426</v>
      </c>
      <c r="Y998" s="241">
        <v>0</v>
      </c>
      <c r="Z998" s="241">
        <v>0</v>
      </c>
      <c r="AA998" s="266"/>
      <c r="AB998" s="266"/>
      <c r="AC998" s="266"/>
      <c r="AD998" s="241">
        <v>5517212</v>
      </c>
      <c r="AE998" s="461" t="s">
        <v>7060</v>
      </c>
      <c r="AF998" s="468" t="s">
        <v>12180</v>
      </c>
      <c r="AG998" s="163" t="s">
        <v>7040</v>
      </c>
      <c r="AH998" s="277" t="s">
        <v>7041</v>
      </c>
    </row>
    <row r="999" spans="1:34" ht="15" customHeight="1" x14ac:dyDescent="0.2">
      <c r="A999" s="257">
        <v>115</v>
      </c>
      <c r="B999" s="257">
        <v>115</v>
      </c>
      <c r="C999" s="258" t="s">
        <v>1531</v>
      </c>
      <c r="D999" s="257">
        <v>10259</v>
      </c>
      <c r="E999" s="258" t="s">
        <v>1532</v>
      </c>
      <c r="F999" s="25">
        <v>2018</v>
      </c>
      <c r="G999" s="284">
        <v>43397.361805555556</v>
      </c>
      <c r="H999" s="234">
        <v>43397.361805555556</v>
      </c>
      <c r="I999" s="412" t="s">
        <v>36</v>
      </c>
      <c r="J999" s="412" t="s">
        <v>36</v>
      </c>
      <c r="K999" s="412" t="s">
        <v>36</v>
      </c>
      <c r="L999" s="235">
        <f>N999-G999</f>
        <v>0.29722222222335404</v>
      </c>
      <c r="M999" s="236">
        <v>428</v>
      </c>
      <c r="N999" s="284">
        <v>43397.65902777778</v>
      </c>
      <c r="O999" s="234">
        <v>43397.65902777778</v>
      </c>
      <c r="P999" s="237" t="s">
        <v>37</v>
      </c>
      <c r="Q999" s="162" t="s">
        <v>1285</v>
      </c>
      <c r="R999" s="167" t="s">
        <v>10231</v>
      </c>
      <c r="S999" s="163" t="s">
        <v>101</v>
      </c>
      <c r="T999" s="167" t="s">
        <v>12197</v>
      </c>
      <c r="U999" s="416" t="s">
        <v>40</v>
      </c>
      <c r="V999" s="240" t="s">
        <v>384</v>
      </c>
      <c r="W999" s="296"/>
      <c r="X999" s="255">
        <v>0</v>
      </c>
      <c r="Y999" s="241">
        <v>0</v>
      </c>
      <c r="Z999" s="241">
        <v>0</v>
      </c>
      <c r="AA999" s="266"/>
      <c r="AB999" s="266"/>
      <c r="AC999" s="266"/>
      <c r="AD999" s="241">
        <v>5517212</v>
      </c>
      <c r="AE999" s="461" t="s">
        <v>1270</v>
      </c>
      <c r="AF999" s="462" t="s">
        <v>1270</v>
      </c>
      <c r="AG999" s="277" t="s">
        <v>7066</v>
      </c>
      <c r="AH999" s="277" t="s">
        <v>7067</v>
      </c>
    </row>
    <row r="1000" spans="1:34" ht="15" customHeight="1" x14ac:dyDescent="0.2">
      <c r="A1000" s="576">
        <v>115</v>
      </c>
      <c r="B1000" s="576">
        <v>115</v>
      </c>
      <c r="C1000" s="577" t="s">
        <v>1531</v>
      </c>
      <c r="D1000" s="576">
        <v>10259</v>
      </c>
      <c r="E1000" s="577" t="s">
        <v>1532</v>
      </c>
      <c r="F1000" s="578">
        <v>2019</v>
      </c>
      <c r="G1000" s="579">
        <v>43527.284722222219</v>
      </c>
      <c r="H1000" s="580">
        <v>43527.284722222219</v>
      </c>
      <c r="I1000" s="581" t="s">
        <v>36</v>
      </c>
      <c r="J1000" s="581" t="s">
        <v>36</v>
      </c>
      <c r="K1000" s="581" t="s">
        <v>36</v>
      </c>
      <c r="L1000" s="445">
        <f>N1000-G1000</f>
        <v>6.944444467080757E-4</v>
      </c>
      <c r="M1000" s="446">
        <v>1</v>
      </c>
      <c r="N1000" s="579">
        <v>43527.285416666666</v>
      </c>
      <c r="O1000" s="580">
        <v>43527.285416666666</v>
      </c>
      <c r="P1000" s="582" t="s">
        <v>37</v>
      </c>
      <c r="Q1000" s="450" t="s">
        <v>48</v>
      </c>
      <c r="R1000" s="451" t="s">
        <v>10200</v>
      </c>
      <c r="S1000" s="583" t="s">
        <v>40</v>
      </c>
      <c r="T1000" s="451" t="s">
        <v>13481</v>
      </c>
      <c r="U1000" s="584" t="s">
        <v>40</v>
      </c>
      <c r="V1000" s="585" t="s">
        <v>384</v>
      </c>
      <c r="W1000" s="451" t="s">
        <v>13482</v>
      </c>
      <c r="X1000" s="586">
        <v>8523</v>
      </c>
      <c r="Y1000" s="370">
        <v>0</v>
      </c>
      <c r="Z1000" s="370">
        <v>0</v>
      </c>
      <c r="AA1000" s="587">
        <f>Y1000/AD1000</f>
        <v>0</v>
      </c>
      <c r="AB1000" s="588">
        <f>Z1000/AD1000</f>
        <v>0</v>
      </c>
      <c r="AC1000" s="370">
        <v>0</v>
      </c>
      <c r="AD1000" s="370">
        <v>5548929</v>
      </c>
      <c r="AE1000" s="585" t="s">
        <v>7060</v>
      </c>
      <c r="AF1000" s="589" t="s">
        <v>13483</v>
      </c>
      <c r="AG1000" s="585" t="s">
        <v>7040</v>
      </c>
      <c r="AH1000" s="590" t="s">
        <v>7041</v>
      </c>
    </row>
    <row r="1001" spans="1:34" ht="15" customHeight="1" x14ac:dyDescent="0.2">
      <c r="A1001" s="257">
        <v>115</v>
      </c>
      <c r="B1001" s="257">
        <v>115</v>
      </c>
      <c r="C1001" s="258" t="s">
        <v>1481</v>
      </c>
      <c r="D1001" s="257">
        <v>10260</v>
      </c>
      <c r="E1001" s="258" t="s">
        <v>1482</v>
      </c>
      <c r="F1001" s="25">
        <v>2017</v>
      </c>
      <c r="G1001" s="232">
        <v>42984.292361111111</v>
      </c>
      <c r="H1001" s="233">
        <v>42984.292361111111</v>
      </c>
      <c r="I1001" s="412" t="s">
        <v>36</v>
      </c>
      <c r="J1001" s="412" t="s">
        <v>36</v>
      </c>
      <c r="K1001" s="412"/>
      <c r="L1001" s="235">
        <f>N1001-G1001</f>
        <v>7.4270833333357587</v>
      </c>
      <c r="M1001" s="236">
        <v>10695</v>
      </c>
      <c r="N1001" s="232">
        <v>42991.719444444447</v>
      </c>
      <c r="O1001" s="233">
        <v>42991.719444444447</v>
      </c>
      <c r="P1001" s="294" t="s">
        <v>173</v>
      </c>
      <c r="Q1001" s="167" t="s">
        <v>52</v>
      </c>
      <c r="R1001" s="167" t="s">
        <v>124</v>
      </c>
      <c r="S1001" s="35" t="s">
        <v>88</v>
      </c>
      <c r="T1001" s="167" t="s">
        <v>9340</v>
      </c>
      <c r="U1001" s="332" t="s">
        <v>40</v>
      </c>
      <c r="V1001" s="240" t="s">
        <v>190</v>
      </c>
      <c r="W1001" s="35" t="s">
        <v>9341</v>
      </c>
      <c r="X1001" s="255">
        <v>0</v>
      </c>
      <c r="Y1001" s="241">
        <v>0</v>
      </c>
      <c r="Z1001" s="241">
        <v>0</v>
      </c>
      <c r="AA1001" s="266"/>
      <c r="AB1001" s="266"/>
      <c r="AC1001" s="266"/>
      <c r="AD1001" s="304">
        <v>5517212</v>
      </c>
      <c r="AE1001" s="333" t="s">
        <v>1270</v>
      </c>
      <c r="AF1001" s="333" t="s">
        <v>1270</v>
      </c>
      <c r="AG1001" s="167" t="s">
        <v>7066</v>
      </c>
      <c r="AH1001" s="29" t="s">
        <v>7067</v>
      </c>
    </row>
    <row r="1002" spans="1:34" ht="15" customHeight="1" x14ac:dyDescent="0.2">
      <c r="A1002" s="521">
        <v>115</v>
      </c>
      <c r="B1002" s="521">
        <v>115</v>
      </c>
      <c r="C1002" s="522" t="s">
        <v>1481</v>
      </c>
      <c r="D1002" s="521">
        <v>10260</v>
      </c>
      <c r="E1002" s="522" t="s">
        <v>1482</v>
      </c>
      <c r="F1002" s="25">
        <v>2019</v>
      </c>
      <c r="G1002" s="232">
        <v>43511.334722222222</v>
      </c>
      <c r="H1002" s="233">
        <v>43511.334722222222</v>
      </c>
      <c r="I1002" s="417" t="s">
        <v>7042</v>
      </c>
      <c r="J1002" s="412" t="s">
        <v>36</v>
      </c>
      <c r="K1002" s="412" t="s">
        <v>36</v>
      </c>
      <c r="L1002" s="235">
        <f>N1002-G1002</f>
        <v>0.45069444444379769</v>
      </c>
      <c r="M1002" s="236">
        <v>649</v>
      </c>
      <c r="N1002" s="232">
        <v>43511.785416666666</v>
      </c>
      <c r="O1002" s="233">
        <v>43511.785416666666</v>
      </c>
      <c r="P1002" s="237" t="s">
        <v>37</v>
      </c>
      <c r="Q1002" s="162" t="s">
        <v>1285</v>
      </c>
      <c r="R1002" s="167" t="s">
        <v>10192</v>
      </c>
      <c r="S1002" s="238" t="s">
        <v>68</v>
      </c>
      <c r="T1002" s="167" t="s">
        <v>13320</v>
      </c>
      <c r="U1002" s="416" t="s">
        <v>40</v>
      </c>
      <c r="V1002" s="240" t="s">
        <v>190</v>
      </c>
      <c r="W1002" s="167" t="s">
        <v>13321</v>
      </c>
      <c r="X1002" s="164">
        <v>0</v>
      </c>
      <c r="Y1002" s="241">
        <v>0</v>
      </c>
      <c r="Z1002" s="241">
        <v>0</v>
      </c>
      <c r="AA1002" s="264">
        <f>Y1002/AD1002</f>
        <v>0</v>
      </c>
      <c r="AB1002" s="265">
        <f>Z1002/AD1002</f>
        <v>0</v>
      </c>
      <c r="AC1002" s="255">
        <v>0</v>
      </c>
      <c r="AD1002" s="255">
        <v>5548929</v>
      </c>
      <c r="AE1002" s="239" t="s">
        <v>1270</v>
      </c>
      <c r="AF1002" s="229" t="s">
        <v>1270</v>
      </c>
      <c r="AG1002" s="545" t="s">
        <v>7066</v>
      </c>
      <c r="AH1002" s="57" t="s">
        <v>12671</v>
      </c>
    </row>
    <row r="1003" spans="1:34" ht="15" customHeight="1" x14ac:dyDescent="0.2">
      <c r="A1003" s="58">
        <v>115</v>
      </c>
      <c r="B1003" s="58">
        <v>115</v>
      </c>
      <c r="C1003" s="76" t="s">
        <v>1063</v>
      </c>
      <c r="D1003" s="23">
        <v>10262</v>
      </c>
      <c r="E1003" s="60" t="s">
        <v>1064</v>
      </c>
      <c r="F1003" s="25">
        <v>2014</v>
      </c>
      <c r="G1003" s="61">
        <v>41757.443055555559</v>
      </c>
      <c r="H1003" s="62">
        <v>41757.443055555559</v>
      </c>
      <c r="I1003" s="625" t="s">
        <v>36</v>
      </c>
      <c r="J1003" s="625" t="s">
        <v>36</v>
      </c>
      <c r="K1003" s="625"/>
      <c r="L1003" s="64">
        <f>N1003-G1003</f>
        <v>0.40555555555329192</v>
      </c>
      <c r="M1003" s="65">
        <v>584</v>
      </c>
      <c r="N1003" s="61">
        <v>41757.848611111112</v>
      </c>
      <c r="O1003" s="62">
        <v>41757.848611111112</v>
      </c>
      <c r="P1003" s="86" t="s">
        <v>242</v>
      </c>
      <c r="Q1003" s="69" t="s">
        <v>43</v>
      </c>
      <c r="R1003" s="69" t="s">
        <v>44</v>
      </c>
      <c r="S1003" s="87" t="s">
        <v>526</v>
      </c>
      <c r="T1003" s="69" t="s">
        <v>2152</v>
      </c>
      <c r="U1003" s="416" t="s">
        <v>40</v>
      </c>
      <c r="V1003" s="78" t="s">
        <v>190</v>
      </c>
      <c r="W1003" s="69" t="s">
        <v>2153</v>
      </c>
      <c r="X1003" s="32">
        <v>0</v>
      </c>
      <c r="Y1003" s="32">
        <v>0</v>
      </c>
      <c r="Z1003" s="83"/>
      <c r="AA1003" s="84"/>
      <c r="AB1003" s="85"/>
      <c r="AC1003" s="83"/>
    </row>
    <row r="1004" spans="1:34" ht="15" customHeight="1" x14ac:dyDescent="0.2">
      <c r="A1004" s="58">
        <v>115</v>
      </c>
      <c r="B1004" s="58">
        <v>115</v>
      </c>
      <c r="C1004" s="76" t="s">
        <v>1063</v>
      </c>
      <c r="D1004" s="23">
        <v>10262</v>
      </c>
      <c r="E1004" s="60" t="s">
        <v>1064</v>
      </c>
      <c r="F1004" s="25">
        <v>2014</v>
      </c>
      <c r="G1004" s="61">
        <v>41758.35</v>
      </c>
      <c r="H1004" s="62">
        <v>41758.35</v>
      </c>
      <c r="I1004" s="625" t="s">
        <v>36</v>
      </c>
      <c r="J1004" s="625" t="s">
        <v>36</v>
      </c>
      <c r="K1004" s="625"/>
      <c r="L1004" s="64">
        <f>N1004-G1004</f>
        <v>0.37013888888759539</v>
      </c>
      <c r="M1004" s="65">
        <v>533</v>
      </c>
      <c r="N1004" s="61">
        <v>41758.720138888886</v>
      </c>
      <c r="O1004" s="62">
        <v>41758.720138888886</v>
      </c>
      <c r="P1004" s="86" t="s">
        <v>242</v>
      </c>
      <c r="Q1004" s="69" t="s">
        <v>43</v>
      </c>
      <c r="R1004" s="69" t="s">
        <v>44</v>
      </c>
      <c r="S1004" s="87" t="s">
        <v>526</v>
      </c>
      <c r="T1004" s="69" t="s">
        <v>2156</v>
      </c>
      <c r="U1004" s="416" t="s">
        <v>40</v>
      </c>
      <c r="V1004" s="78" t="s">
        <v>190</v>
      </c>
      <c r="W1004" s="69" t="s">
        <v>2153</v>
      </c>
      <c r="X1004" s="32">
        <v>0</v>
      </c>
      <c r="Y1004" s="32">
        <v>0</v>
      </c>
      <c r="Z1004" s="83"/>
      <c r="AA1004" s="84"/>
      <c r="AB1004" s="85"/>
      <c r="AC1004" s="83"/>
    </row>
    <row r="1005" spans="1:34" ht="15" customHeight="1" x14ac:dyDescent="0.2">
      <c r="A1005" s="257">
        <v>115</v>
      </c>
      <c r="B1005" s="257">
        <v>115</v>
      </c>
      <c r="C1005" s="258" t="s">
        <v>1063</v>
      </c>
      <c r="D1005" s="257">
        <v>10262</v>
      </c>
      <c r="E1005" s="258" t="s">
        <v>1064</v>
      </c>
      <c r="F1005" s="25">
        <v>2017</v>
      </c>
      <c r="G1005" s="232">
        <v>42931.415277777778</v>
      </c>
      <c r="H1005" s="233">
        <v>42931.415277777778</v>
      </c>
      <c r="I1005" s="412" t="s">
        <v>36</v>
      </c>
      <c r="J1005" s="412" t="s">
        <v>36</v>
      </c>
      <c r="K1005" s="412"/>
      <c r="L1005" s="235">
        <f>N1005-G1005</f>
        <v>0.27986111111385981</v>
      </c>
      <c r="M1005" s="236">
        <v>403</v>
      </c>
      <c r="N1005" s="232">
        <v>42931.695138888892</v>
      </c>
      <c r="O1005" s="233">
        <v>42931.695138888892</v>
      </c>
      <c r="P1005" s="237" t="s">
        <v>37</v>
      </c>
      <c r="Q1005" s="35" t="s">
        <v>52</v>
      </c>
      <c r="R1005" s="35" t="s">
        <v>106</v>
      </c>
      <c r="S1005" s="35" t="s">
        <v>106</v>
      </c>
      <c r="T1005" s="167" t="s">
        <v>8946</v>
      </c>
      <c r="U1005" s="303" t="s">
        <v>40</v>
      </c>
      <c r="V1005" s="240" t="s">
        <v>190</v>
      </c>
      <c r="W1005" s="35" t="s">
        <v>8947</v>
      </c>
      <c r="X1005" s="241">
        <v>0</v>
      </c>
      <c r="Y1005" s="241">
        <v>0</v>
      </c>
      <c r="Z1005" s="241">
        <v>0</v>
      </c>
      <c r="AA1005" s="168"/>
      <c r="AB1005" s="168"/>
      <c r="AC1005" s="168"/>
      <c r="AD1005" s="304">
        <v>5517212</v>
      </c>
      <c r="AE1005" s="305" t="s">
        <v>1270</v>
      </c>
      <c r="AF1005" s="305" t="s">
        <v>1270</v>
      </c>
      <c r="AG1005" s="35" t="s">
        <v>7066</v>
      </c>
      <c r="AH1005" s="29" t="s">
        <v>7067</v>
      </c>
    </row>
    <row r="1006" spans="1:34" ht="15" customHeight="1" x14ac:dyDescent="0.2">
      <c r="A1006" s="257">
        <v>115</v>
      </c>
      <c r="B1006" s="257">
        <v>115</v>
      </c>
      <c r="C1006" s="258" t="s">
        <v>1063</v>
      </c>
      <c r="D1006" s="257">
        <v>10262</v>
      </c>
      <c r="E1006" s="258" t="s">
        <v>1064</v>
      </c>
      <c r="F1006" s="25">
        <v>2018</v>
      </c>
      <c r="G1006" s="284">
        <v>43360.37777777778</v>
      </c>
      <c r="H1006" s="234">
        <v>43360.37777777778</v>
      </c>
      <c r="I1006" s="412" t="s">
        <v>36</v>
      </c>
      <c r="J1006" s="412" t="s">
        <v>36</v>
      </c>
      <c r="K1006" s="412" t="s">
        <v>36</v>
      </c>
      <c r="L1006" s="235">
        <f>N1006-G1006</f>
        <v>0.22569444444525288</v>
      </c>
      <c r="M1006" s="236">
        <v>325</v>
      </c>
      <c r="N1006" s="284">
        <v>43360.603472222225</v>
      </c>
      <c r="O1006" s="234">
        <v>43360.603472222225</v>
      </c>
      <c r="P1006" s="237" t="s">
        <v>37</v>
      </c>
      <c r="Q1006" s="162" t="s">
        <v>1285</v>
      </c>
      <c r="R1006" s="167" t="s">
        <v>10447</v>
      </c>
      <c r="S1006" s="163" t="s">
        <v>106</v>
      </c>
      <c r="T1006" s="167" t="s">
        <v>11917</v>
      </c>
      <c r="U1006" s="287" t="s">
        <v>40</v>
      </c>
      <c r="V1006" s="240" t="s">
        <v>190</v>
      </c>
      <c r="W1006" s="167" t="s">
        <v>11918</v>
      </c>
      <c r="X1006" s="255">
        <v>0</v>
      </c>
      <c r="Y1006" s="241">
        <v>0</v>
      </c>
      <c r="Z1006" s="241">
        <v>0</v>
      </c>
      <c r="AA1006" s="266"/>
      <c r="AB1006" s="266"/>
      <c r="AC1006" s="266"/>
      <c r="AD1006" s="241">
        <v>5517212</v>
      </c>
      <c r="AE1006" s="461" t="s">
        <v>1270</v>
      </c>
      <c r="AF1006" s="462" t="s">
        <v>1270</v>
      </c>
      <c r="AG1006" s="277" t="s">
        <v>7066</v>
      </c>
      <c r="AH1006" s="277" t="s">
        <v>7067</v>
      </c>
    </row>
    <row r="1007" spans="1:34" ht="15" customHeight="1" x14ac:dyDescent="0.2">
      <c r="A1007" s="257">
        <v>115</v>
      </c>
      <c r="B1007" s="257">
        <v>115</v>
      </c>
      <c r="C1007" s="258" t="s">
        <v>1063</v>
      </c>
      <c r="D1007" s="257">
        <v>10262</v>
      </c>
      <c r="E1007" s="258" t="s">
        <v>1064</v>
      </c>
      <c r="F1007" s="25">
        <v>2018</v>
      </c>
      <c r="G1007" s="284">
        <v>43367.434027777781</v>
      </c>
      <c r="H1007" s="234">
        <v>43367.434027777781</v>
      </c>
      <c r="I1007" s="412" t="s">
        <v>36</v>
      </c>
      <c r="J1007" s="412" t="s">
        <v>36</v>
      </c>
      <c r="K1007" s="412" t="s">
        <v>36</v>
      </c>
      <c r="L1007" s="235">
        <f>N1007-G1007</f>
        <v>0.65555555555329192</v>
      </c>
      <c r="M1007" s="236">
        <v>944</v>
      </c>
      <c r="N1007" s="284">
        <v>43368.089583333334</v>
      </c>
      <c r="O1007" s="234">
        <v>43368.089583333334</v>
      </c>
      <c r="P1007" s="237" t="s">
        <v>37</v>
      </c>
      <c r="Q1007" s="162" t="s">
        <v>1285</v>
      </c>
      <c r="R1007" s="167" t="s">
        <v>10236</v>
      </c>
      <c r="S1007" s="163" t="s">
        <v>80</v>
      </c>
      <c r="T1007" s="167" t="s">
        <v>11949</v>
      </c>
      <c r="U1007" s="287" t="s">
        <v>40</v>
      </c>
      <c r="V1007" s="240" t="s">
        <v>190</v>
      </c>
      <c r="W1007" s="167" t="s">
        <v>11950</v>
      </c>
      <c r="X1007" s="255">
        <v>0</v>
      </c>
      <c r="Y1007" s="241">
        <v>0</v>
      </c>
      <c r="Z1007" s="241">
        <v>0</v>
      </c>
      <c r="AA1007" s="266"/>
      <c r="AB1007" s="266"/>
      <c r="AC1007" s="266"/>
      <c r="AD1007" s="241">
        <v>5517212</v>
      </c>
      <c r="AE1007" s="461" t="s">
        <v>1270</v>
      </c>
      <c r="AF1007" s="462" t="s">
        <v>1270</v>
      </c>
      <c r="AG1007" s="277" t="s">
        <v>7066</v>
      </c>
      <c r="AH1007" s="277" t="s">
        <v>7067</v>
      </c>
    </row>
    <row r="1008" spans="1:34" ht="15" customHeight="1" x14ac:dyDescent="0.2">
      <c r="A1008" s="175">
        <v>115</v>
      </c>
      <c r="B1008" s="175">
        <v>115</v>
      </c>
      <c r="C1008" s="24" t="s">
        <v>264</v>
      </c>
      <c r="D1008" s="175">
        <v>10263</v>
      </c>
      <c r="E1008" s="43" t="s">
        <v>265</v>
      </c>
      <c r="F1008" s="25">
        <v>2015</v>
      </c>
      <c r="G1008" s="156">
        <v>42310.664583333331</v>
      </c>
      <c r="H1008" s="157">
        <v>42310.664583333331</v>
      </c>
      <c r="I1008" s="620" t="s">
        <v>36</v>
      </c>
      <c r="J1008" s="620" t="s">
        <v>36</v>
      </c>
      <c r="K1008" s="620"/>
      <c r="L1008" s="159">
        <f>N1008-G1008</f>
        <v>6.944444467080757E-4</v>
      </c>
      <c r="M1008" s="160">
        <v>1</v>
      </c>
      <c r="N1008" s="156">
        <v>42310.665277777778</v>
      </c>
      <c r="O1008" s="157">
        <v>42310.665277777778</v>
      </c>
      <c r="P1008" s="161" t="s">
        <v>37</v>
      </c>
      <c r="Q1008" s="162" t="s">
        <v>48</v>
      </c>
      <c r="R1008" s="162" t="s">
        <v>49</v>
      </c>
      <c r="S1008" s="35" t="s">
        <v>40</v>
      </c>
      <c r="T1008" s="35" t="s">
        <v>5092</v>
      </c>
      <c r="U1008" s="287" t="s">
        <v>40</v>
      </c>
      <c r="V1008" s="167" t="s">
        <v>190</v>
      </c>
      <c r="W1008" s="35" t="s">
        <v>5093</v>
      </c>
      <c r="X1008" s="55">
        <v>1</v>
      </c>
      <c r="Y1008" s="168"/>
      <c r="Z1008" s="168"/>
      <c r="AA1008" s="168"/>
      <c r="AB1008" s="168"/>
      <c r="AC1008" s="168"/>
    </row>
    <row r="1009" spans="1:34" ht="15" customHeight="1" x14ac:dyDescent="0.2">
      <c r="A1009" s="521">
        <v>115</v>
      </c>
      <c r="B1009" s="521">
        <v>115</v>
      </c>
      <c r="C1009" s="522" t="s">
        <v>264</v>
      </c>
      <c r="D1009" s="521">
        <v>10263</v>
      </c>
      <c r="E1009" s="522" t="s">
        <v>265</v>
      </c>
      <c r="F1009" s="25">
        <v>2019</v>
      </c>
      <c r="G1009" s="232">
        <v>43513.356249999997</v>
      </c>
      <c r="H1009" s="233">
        <v>43513.356249999997</v>
      </c>
      <c r="I1009" s="417" t="s">
        <v>7042</v>
      </c>
      <c r="J1009" s="412" t="s">
        <v>36</v>
      </c>
      <c r="K1009" s="412" t="s">
        <v>36</v>
      </c>
      <c r="L1009" s="235">
        <f>N1009-G1009</f>
        <v>0.38125000000582077</v>
      </c>
      <c r="M1009" s="236">
        <v>549</v>
      </c>
      <c r="N1009" s="232">
        <v>43513.737500000003</v>
      </c>
      <c r="O1009" s="233">
        <v>43513.737500000003</v>
      </c>
      <c r="P1009" s="237" t="s">
        <v>37</v>
      </c>
      <c r="Q1009" s="162" t="s">
        <v>1285</v>
      </c>
      <c r="R1009" s="167" t="s">
        <v>10192</v>
      </c>
      <c r="S1009" s="238" t="s">
        <v>68</v>
      </c>
      <c r="T1009" s="167" t="s">
        <v>13340</v>
      </c>
      <c r="U1009" s="416" t="s">
        <v>40</v>
      </c>
      <c r="V1009" s="240" t="s">
        <v>190</v>
      </c>
      <c r="W1009" s="167" t="s">
        <v>13341</v>
      </c>
      <c r="X1009" s="164">
        <v>0</v>
      </c>
      <c r="Y1009" s="241">
        <v>0</v>
      </c>
      <c r="Z1009" s="241">
        <v>0</v>
      </c>
      <c r="AA1009" s="264">
        <f>Y1009/AD1009</f>
        <v>0</v>
      </c>
      <c r="AB1009" s="265">
        <f>Z1009/AD1009</f>
        <v>0</v>
      </c>
      <c r="AC1009" s="255">
        <v>0</v>
      </c>
      <c r="AD1009" s="255">
        <v>5548929</v>
      </c>
      <c r="AE1009" s="239" t="s">
        <v>1270</v>
      </c>
      <c r="AF1009" s="229" t="s">
        <v>1270</v>
      </c>
      <c r="AG1009" s="545" t="s">
        <v>7066</v>
      </c>
      <c r="AH1009" s="57" t="s">
        <v>12671</v>
      </c>
    </row>
    <row r="1010" spans="1:34" ht="15" customHeight="1" x14ac:dyDescent="0.2">
      <c r="A1010" s="58">
        <v>115</v>
      </c>
      <c r="B1010" s="58">
        <v>115</v>
      </c>
      <c r="C1010" s="76" t="s">
        <v>873</v>
      </c>
      <c r="D1010" s="23">
        <v>10265</v>
      </c>
      <c r="E1010" s="60" t="s">
        <v>874</v>
      </c>
      <c r="F1010" s="25">
        <v>2014</v>
      </c>
      <c r="G1010" s="61">
        <v>41701.794444444444</v>
      </c>
      <c r="H1010" s="62">
        <v>41701.794444444444</v>
      </c>
      <c r="I1010" s="625" t="s">
        <v>36</v>
      </c>
      <c r="J1010" s="625" t="s">
        <v>36</v>
      </c>
      <c r="K1010" s="625"/>
      <c r="L1010" s="64">
        <f>N1010-G1010</f>
        <v>6.944444467080757E-4</v>
      </c>
      <c r="M1010" s="65">
        <v>1</v>
      </c>
      <c r="N1010" s="61">
        <v>41701.795138888891</v>
      </c>
      <c r="O1010" s="62">
        <v>41701.795138888891</v>
      </c>
      <c r="P1010" s="66" t="s">
        <v>37</v>
      </c>
      <c r="Q1010" s="69" t="s">
        <v>145</v>
      </c>
      <c r="R1010" s="69" t="s">
        <v>146</v>
      </c>
      <c r="S1010" s="87" t="s">
        <v>40</v>
      </c>
      <c r="T1010" s="69" t="s">
        <v>1903</v>
      </c>
      <c r="U1010" s="416" t="s">
        <v>40</v>
      </c>
      <c r="V1010" s="78" t="s">
        <v>190</v>
      </c>
      <c r="W1010" s="69" t="s">
        <v>1904</v>
      </c>
      <c r="X1010" s="32">
        <v>9104</v>
      </c>
      <c r="Y1010" s="32">
        <v>0</v>
      </c>
      <c r="Z1010" s="83"/>
      <c r="AA1010" s="84"/>
      <c r="AB1010" s="85"/>
      <c r="AC1010" s="83"/>
    </row>
    <row r="1011" spans="1:34" ht="15" customHeight="1" x14ac:dyDescent="0.2">
      <c r="A1011" s="105">
        <v>115</v>
      </c>
      <c r="B1011" s="105">
        <v>115</v>
      </c>
      <c r="C1011" s="76" t="s">
        <v>873</v>
      </c>
      <c r="D1011" s="23">
        <v>10265</v>
      </c>
      <c r="E1011" s="60" t="s">
        <v>874</v>
      </c>
      <c r="F1011" s="25">
        <v>2014</v>
      </c>
      <c r="G1011" s="61">
        <v>41906.350694444445</v>
      </c>
      <c r="H1011" s="62">
        <v>41906.350694444445</v>
      </c>
      <c r="I1011" s="625" t="s">
        <v>36</v>
      </c>
      <c r="J1011" s="625" t="s">
        <v>36</v>
      </c>
      <c r="K1011" s="625"/>
      <c r="L1011" s="64">
        <f>N1011-G1011</f>
        <v>0.46458333333430346</v>
      </c>
      <c r="M1011" s="65">
        <v>669</v>
      </c>
      <c r="N1011" s="61">
        <v>41906.81527777778</v>
      </c>
      <c r="O1011" s="62">
        <v>41906.81527777778</v>
      </c>
      <c r="P1011" s="66" t="s">
        <v>37</v>
      </c>
      <c r="Q1011" s="69" t="s">
        <v>43</v>
      </c>
      <c r="R1011" s="69" t="s">
        <v>44</v>
      </c>
      <c r="S1011" s="87" t="s">
        <v>68</v>
      </c>
      <c r="T1011" s="69" t="s">
        <v>2748</v>
      </c>
      <c r="U1011" s="416" t="s">
        <v>40</v>
      </c>
      <c r="V1011" s="87" t="s">
        <v>190</v>
      </c>
      <c r="W1011" s="69" t="s">
        <v>2749</v>
      </c>
      <c r="X1011" s="32">
        <v>0</v>
      </c>
      <c r="Y1011" s="32">
        <v>0</v>
      </c>
      <c r="Z1011" s="83"/>
      <c r="AA1011" s="84"/>
      <c r="AB1011" s="85"/>
      <c r="AC1011" s="83"/>
    </row>
    <row r="1012" spans="1:34" ht="15" customHeight="1" x14ac:dyDescent="0.2">
      <c r="A1012" s="105">
        <v>115</v>
      </c>
      <c r="B1012" s="105">
        <v>115</v>
      </c>
      <c r="C1012" s="76" t="s">
        <v>873</v>
      </c>
      <c r="D1012" s="23">
        <v>10265</v>
      </c>
      <c r="E1012" s="60" t="s">
        <v>874</v>
      </c>
      <c r="F1012" s="25">
        <v>2014</v>
      </c>
      <c r="G1012" s="61">
        <v>41911.415277777778</v>
      </c>
      <c r="H1012" s="62">
        <v>41911.415277777778</v>
      </c>
      <c r="I1012" s="625" t="s">
        <v>36</v>
      </c>
      <c r="J1012" s="625" t="s">
        <v>36</v>
      </c>
      <c r="K1012" s="625"/>
      <c r="L1012" s="64">
        <f>N1012-G1012</f>
        <v>0.27291666666860692</v>
      </c>
      <c r="M1012" s="65">
        <v>393</v>
      </c>
      <c r="N1012" s="61">
        <v>41911.688194444447</v>
      </c>
      <c r="O1012" s="62">
        <v>41911.688194444447</v>
      </c>
      <c r="P1012" s="66" t="s">
        <v>37</v>
      </c>
      <c r="Q1012" s="69" t="s">
        <v>52</v>
      </c>
      <c r="R1012" s="69" t="s">
        <v>67</v>
      </c>
      <c r="S1012" s="87" t="s">
        <v>107</v>
      </c>
      <c r="T1012" s="69" t="s">
        <v>2799</v>
      </c>
      <c r="U1012" s="416" t="s">
        <v>40</v>
      </c>
      <c r="V1012" s="87" t="s">
        <v>190</v>
      </c>
      <c r="W1012" s="69" t="s">
        <v>2800</v>
      </c>
      <c r="X1012" s="32">
        <v>0</v>
      </c>
      <c r="Y1012" s="32">
        <v>0</v>
      </c>
      <c r="Z1012" s="83"/>
      <c r="AA1012" s="84"/>
      <c r="AB1012" s="85"/>
      <c r="AC1012" s="83"/>
    </row>
    <row r="1013" spans="1:34" ht="15" customHeight="1" x14ac:dyDescent="0.2">
      <c r="A1013" s="105">
        <v>115</v>
      </c>
      <c r="B1013" s="105">
        <v>115</v>
      </c>
      <c r="C1013" s="76" t="s">
        <v>873</v>
      </c>
      <c r="D1013" s="23">
        <v>10265</v>
      </c>
      <c r="E1013" s="60" t="s">
        <v>874</v>
      </c>
      <c r="F1013" s="25">
        <v>2014</v>
      </c>
      <c r="G1013" s="106">
        <v>41987.544444444444</v>
      </c>
      <c r="H1013" s="63">
        <v>41987.544444444444</v>
      </c>
      <c r="I1013" s="625" t="s">
        <v>36</v>
      </c>
      <c r="J1013" s="625" t="s">
        <v>36</v>
      </c>
      <c r="K1013" s="625"/>
      <c r="L1013" s="64">
        <f>N1013-G1013</f>
        <v>6.944444467080757E-4</v>
      </c>
      <c r="M1013" s="65">
        <v>1</v>
      </c>
      <c r="N1013" s="106">
        <v>41987.545138888891</v>
      </c>
      <c r="O1013" s="63">
        <v>41987.545138888891</v>
      </c>
      <c r="P1013" s="66" t="s">
        <v>37</v>
      </c>
      <c r="Q1013" s="99" t="s">
        <v>48</v>
      </c>
      <c r="R1013" s="99" t="s">
        <v>49</v>
      </c>
      <c r="S1013" s="78" t="s">
        <v>40</v>
      </c>
      <c r="T1013" s="69" t="s">
        <v>3215</v>
      </c>
      <c r="U1013" s="416" t="s">
        <v>40</v>
      </c>
      <c r="V1013" s="87" t="s">
        <v>190</v>
      </c>
      <c r="W1013" s="69" t="s">
        <v>3216</v>
      </c>
      <c r="X1013" s="32">
        <v>9272</v>
      </c>
      <c r="Y1013" s="32">
        <v>0</v>
      </c>
      <c r="Z1013" s="83"/>
      <c r="AA1013" s="84"/>
      <c r="AB1013" s="85"/>
      <c r="AC1013" s="83"/>
    </row>
    <row r="1014" spans="1:34" ht="15" customHeight="1" x14ac:dyDescent="0.2">
      <c r="A1014" s="257">
        <v>115</v>
      </c>
      <c r="B1014" s="257">
        <v>115</v>
      </c>
      <c r="C1014" s="258" t="s">
        <v>873</v>
      </c>
      <c r="D1014" s="257">
        <v>10265</v>
      </c>
      <c r="E1014" s="258" t="s">
        <v>874</v>
      </c>
      <c r="F1014" s="25">
        <v>2018</v>
      </c>
      <c r="G1014" s="232">
        <v>43181.283333333333</v>
      </c>
      <c r="H1014" s="233">
        <v>43181.283333333333</v>
      </c>
      <c r="I1014" s="412" t="s">
        <v>36</v>
      </c>
      <c r="J1014" s="412" t="s">
        <v>36</v>
      </c>
      <c r="K1014" s="412" t="s">
        <v>36</v>
      </c>
      <c r="L1014" s="235">
        <f>N1014-G1014</f>
        <v>6.944444467080757E-4</v>
      </c>
      <c r="M1014" s="236">
        <v>1</v>
      </c>
      <c r="N1014" s="232">
        <v>43181.28402777778</v>
      </c>
      <c r="O1014" s="233">
        <v>43181.28402777778</v>
      </c>
      <c r="P1014" s="237" t="s">
        <v>37</v>
      </c>
      <c r="Q1014" s="359" t="s">
        <v>145</v>
      </c>
      <c r="R1014" s="35" t="s">
        <v>10207</v>
      </c>
      <c r="S1014" s="277" t="s">
        <v>101</v>
      </c>
      <c r="T1014" s="167" t="s">
        <v>10769</v>
      </c>
      <c r="U1014" s="282" t="s">
        <v>40</v>
      </c>
      <c r="V1014" s="240" t="s">
        <v>190</v>
      </c>
      <c r="W1014" s="167" t="s">
        <v>10770</v>
      </c>
      <c r="X1014" s="255">
        <v>2</v>
      </c>
      <c r="Y1014" s="241">
        <v>0</v>
      </c>
      <c r="Z1014" s="241">
        <v>0</v>
      </c>
      <c r="AA1014" s="266"/>
      <c r="AB1014" s="266"/>
      <c r="AC1014" s="266"/>
      <c r="AD1014" s="241">
        <v>5517212</v>
      </c>
      <c r="AE1014" s="461" t="s">
        <v>7063</v>
      </c>
      <c r="AF1014" s="462" t="s">
        <v>10771</v>
      </c>
      <c r="AG1014" s="277" t="s">
        <v>7040</v>
      </c>
      <c r="AH1014" s="277" t="s">
        <v>7041</v>
      </c>
    </row>
    <row r="1015" spans="1:34" ht="15" customHeight="1" x14ac:dyDescent="0.2">
      <c r="A1015" s="58">
        <v>115</v>
      </c>
      <c r="B1015" s="58">
        <v>115</v>
      </c>
      <c r="C1015" s="76" t="s">
        <v>961</v>
      </c>
      <c r="D1015" s="23">
        <v>10266</v>
      </c>
      <c r="E1015" s="60" t="s">
        <v>962</v>
      </c>
      <c r="F1015" s="25">
        <v>2014</v>
      </c>
      <c r="G1015" s="61">
        <v>41706.349305555559</v>
      </c>
      <c r="H1015" s="62">
        <v>41706.349305555559</v>
      </c>
      <c r="I1015" s="625" t="s">
        <v>36</v>
      </c>
      <c r="J1015" s="625" t="s">
        <v>36</v>
      </c>
      <c r="K1015" s="625"/>
      <c r="L1015" s="64">
        <f>N1015-G1015</f>
        <v>6.9444444379769266E-3</v>
      </c>
      <c r="M1015" s="65">
        <v>10</v>
      </c>
      <c r="N1015" s="61">
        <v>41706.356249999997</v>
      </c>
      <c r="O1015" s="62">
        <v>41706.356249999997</v>
      </c>
      <c r="P1015" s="66" t="s">
        <v>37</v>
      </c>
      <c r="Q1015" s="37" t="s">
        <v>71</v>
      </c>
      <c r="R1015" s="69" t="s">
        <v>72</v>
      </c>
      <c r="S1015" s="87" t="s">
        <v>579</v>
      </c>
      <c r="T1015" s="69" t="s">
        <v>1943</v>
      </c>
      <c r="U1015" s="282" t="s">
        <v>40</v>
      </c>
      <c r="V1015" s="78" t="s">
        <v>190</v>
      </c>
      <c r="W1015" s="69" t="s">
        <v>1944</v>
      </c>
      <c r="X1015" s="32">
        <v>1</v>
      </c>
      <c r="Y1015" s="32">
        <v>0</v>
      </c>
      <c r="Z1015" s="83"/>
      <c r="AA1015" s="84"/>
      <c r="AB1015" s="85"/>
      <c r="AC1015" s="83"/>
    </row>
    <row r="1016" spans="1:34" ht="15" customHeight="1" x14ac:dyDescent="0.2">
      <c r="A1016" s="105">
        <v>115</v>
      </c>
      <c r="B1016" s="105">
        <v>115</v>
      </c>
      <c r="C1016" s="76" t="s">
        <v>961</v>
      </c>
      <c r="D1016" s="23">
        <v>10266</v>
      </c>
      <c r="E1016" s="60" t="s">
        <v>962</v>
      </c>
      <c r="F1016" s="25">
        <v>2014</v>
      </c>
      <c r="G1016" s="61">
        <v>41907.243750000001</v>
      </c>
      <c r="H1016" s="62">
        <v>41907.243750000001</v>
      </c>
      <c r="I1016" s="625" t="s">
        <v>36</v>
      </c>
      <c r="J1016" s="625" t="s">
        <v>36</v>
      </c>
      <c r="K1016" s="625"/>
      <c r="L1016" s="64">
        <f>N1016-G1016</f>
        <v>6.9444443943211809E-4</v>
      </c>
      <c r="M1016" s="65">
        <v>1</v>
      </c>
      <c r="N1016" s="61">
        <v>41907.244444444441</v>
      </c>
      <c r="O1016" s="62">
        <v>41907.244444444441</v>
      </c>
      <c r="P1016" s="66" t="s">
        <v>37</v>
      </c>
      <c r="Q1016" s="69" t="s">
        <v>52</v>
      </c>
      <c r="R1016" s="69" t="s">
        <v>67</v>
      </c>
      <c r="S1016" s="87" t="s">
        <v>107</v>
      </c>
      <c r="T1016" s="69" t="s">
        <v>2754</v>
      </c>
      <c r="U1016" s="282" t="s">
        <v>40</v>
      </c>
      <c r="V1016" s="87" t="s">
        <v>190</v>
      </c>
      <c r="W1016" s="69" t="s">
        <v>2755</v>
      </c>
      <c r="X1016" s="32">
        <v>0</v>
      </c>
      <c r="Y1016" s="32">
        <v>0</v>
      </c>
      <c r="Z1016" s="83"/>
      <c r="AA1016" s="84"/>
      <c r="AB1016" s="85"/>
      <c r="AC1016" s="83"/>
    </row>
    <row r="1017" spans="1:34" ht="15" customHeight="1" x14ac:dyDescent="0.2">
      <c r="A1017" s="105">
        <v>115</v>
      </c>
      <c r="B1017" s="105">
        <v>115</v>
      </c>
      <c r="C1017" s="76" t="s">
        <v>961</v>
      </c>
      <c r="D1017" s="23">
        <v>10266</v>
      </c>
      <c r="E1017" s="60" t="s">
        <v>962</v>
      </c>
      <c r="F1017" s="25">
        <v>2014</v>
      </c>
      <c r="G1017" s="61">
        <v>41965.363194444442</v>
      </c>
      <c r="H1017" s="62">
        <v>41965.363194444442</v>
      </c>
      <c r="I1017" s="625" t="s">
        <v>36</v>
      </c>
      <c r="J1017" s="625" t="s">
        <v>36</v>
      </c>
      <c r="K1017" s="625"/>
      <c r="L1017" s="64">
        <f>N1017-G1017</f>
        <v>0.20763888888905058</v>
      </c>
      <c r="M1017" s="65">
        <v>299</v>
      </c>
      <c r="N1017" s="61">
        <v>41965.570833333331</v>
      </c>
      <c r="O1017" s="62">
        <v>41965.570833333331</v>
      </c>
      <c r="P1017" s="66" t="s">
        <v>37</v>
      </c>
      <c r="Q1017" s="69" t="s">
        <v>62</v>
      </c>
      <c r="R1017" s="69" t="s">
        <v>1028</v>
      </c>
      <c r="S1017" s="87" t="s">
        <v>101</v>
      </c>
      <c r="T1017" s="69" t="s">
        <v>3066</v>
      </c>
      <c r="U1017" s="77">
        <v>10715</v>
      </c>
      <c r="V1017" s="87" t="s">
        <v>190</v>
      </c>
      <c r="W1017" s="69" t="s">
        <v>3067</v>
      </c>
      <c r="X1017" s="32">
        <v>1</v>
      </c>
      <c r="Y1017" s="32">
        <v>0</v>
      </c>
      <c r="Z1017" s="83"/>
      <c r="AA1017" s="84"/>
      <c r="AB1017" s="85"/>
      <c r="AC1017" s="83"/>
    </row>
    <row r="1018" spans="1:34" ht="15" customHeight="1" x14ac:dyDescent="0.2">
      <c r="A1018" s="257">
        <v>115</v>
      </c>
      <c r="B1018" s="257">
        <v>115</v>
      </c>
      <c r="C1018" s="258" t="s">
        <v>961</v>
      </c>
      <c r="D1018" s="257">
        <v>10266</v>
      </c>
      <c r="E1018" s="258" t="s">
        <v>962</v>
      </c>
      <c r="F1018" s="25">
        <v>2016</v>
      </c>
      <c r="G1018" s="232">
        <v>42489.799305555556</v>
      </c>
      <c r="H1018" s="233">
        <v>42489.799305555556</v>
      </c>
      <c r="I1018" s="412" t="s">
        <v>36</v>
      </c>
      <c r="J1018" s="412" t="s">
        <v>36</v>
      </c>
      <c r="K1018" s="412"/>
      <c r="L1018" s="235">
        <f>N1018-G1018</f>
        <v>6.944444467080757E-4</v>
      </c>
      <c r="M1018" s="236">
        <v>1</v>
      </c>
      <c r="N1018" s="232">
        <v>42489.8</v>
      </c>
      <c r="O1018" s="233">
        <v>42489.8</v>
      </c>
      <c r="P1018" s="237" t="s">
        <v>37</v>
      </c>
      <c r="Q1018" s="238" t="s">
        <v>48</v>
      </c>
      <c r="R1018" s="238" t="s">
        <v>49</v>
      </c>
      <c r="S1018" s="35" t="s">
        <v>40</v>
      </c>
      <c r="T1018" s="35" t="s">
        <v>5998</v>
      </c>
      <c r="U1018" s="282" t="s">
        <v>40</v>
      </c>
      <c r="V1018" s="240" t="s">
        <v>190</v>
      </c>
      <c r="W1018" s="35" t="s">
        <v>5999</v>
      </c>
      <c r="X1018" s="55">
        <v>1</v>
      </c>
      <c r="Y1018" s="55">
        <v>0</v>
      </c>
      <c r="Z1018" s="55">
        <v>0</v>
      </c>
      <c r="AA1018" s="168"/>
      <c r="AB1018" s="168"/>
      <c r="AC1018" s="168"/>
    </row>
    <row r="1019" spans="1:34" ht="15" customHeight="1" x14ac:dyDescent="0.2">
      <c r="A1019" s="257">
        <v>115</v>
      </c>
      <c r="B1019" s="257">
        <v>115</v>
      </c>
      <c r="C1019" s="258" t="s">
        <v>961</v>
      </c>
      <c r="D1019" s="257">
        <v>10266</v>
      </c>
      <c r="E1019" s="258" t="s">
        <v>962</v>
      </c>
      <c r="F1019" s="25">
        <v>2016</v>
      </c>
      <c r="G1019" s="284">
        <v>42721.249305555553</v>
      </c>
      <c r="H1019" s="234">
        <v>42721.249305555553</v>
      </c>
      <c r="I1019" s="412" t="s">
        <v>36</v>
      </c>
      <c r="J1019" s="412" t="s">
        <v>36</v>
      </c>
      <c r="K1019" s="412"/>
      <c r="L1019" s="235">
        <f>N1019-G1019</f>
        <v>6.944444467080757E-4</v>
      </c>
      <c r="M1019" s="236">
        <v>1</v>
      </c>
      <c r="N1019" s="284">
        <v>42721.25</v>
      </c>
      <c r="O1019" s="234">
        <v>42721.25</v>
      </c>
      <c r="P1019" s="237" t="s">
        <v>37</v>
      </c>
      <c r="Q1019" s="35" t="s">
        <v>48</v>
      </c>
      <c r="R1019" s="35" t="s">
        <v>49</v>
      </c>
      <c r="S1019" s="35" t="s">
        <v>40</v>
      </c>
      <c r="T1019" s="35" t="s">
        <v>7004</v>
      </c>
      <c r="U1019" s="282" t="s">
        <v>40</v>
      </c>
      <c r="V1019" s="240" t="s">
        <v>190</v>
      </c>
      <c r="W1019" s="35" t="s">
        <v>7005</v>
      </c>
      <c r="X1019" s="177">
        <v>1</v>
      </c>
      <c r="Y1019" s="55">
        <v>0</v>
      </c>
      <c r="Z1019" s="55">
        <v>0</v>
      </c>
      <c r="AA1019" s="168"/>
      <c r="AB1019" s="168"/>
      <c r="AC1019" s="168"/>
    </row>
    <row r="1020" spans="1:34" ht="15" customHeight="1" x14ac:dyDescent="0.2">
      <c r="A1020" s="257">
        <v>115</v>
      </c>
      <c r="B1020" s="257">
        <v>115</v>
      </c>
      <c r="C1020" s="258" t="s">
        <v>961</v>
      </c>
      <c r="D1020" s="257">
        <v>10266</v>
      </c>
      <c r="E1020" s="258" t="s">
        <v>962</v>
      </c>
      <c r="F1020" s="25">
        <v>2017</v>
      </c>
      <c r="G1020" s="232">
        <v>42992.580555555556</v>
      </c>
      <c r="H1020" s="233">
        <v>42992.580555555556</v>
      </c>
      <c r="I1020" s="412" t="s">
        <v>36</v>
      </c>
      <c r="J1020" s="412" t="s">
        <v>36</v>
      </c>
      <c r="K1020" s="412"/>
      <c r="L1020" s="235">
        <f>N1020-G1020</f>
        <v>6.8055555551836733E-2</v>
      </c>
      <c r="M1020" s="236">
        <v>98</v>
      </c>
      <c r="N1020" s="232">
        <v>42992.648611111108</v>
      </c>
      <c r="O1020" s="233">
        <v>42992.648611111108</v>
      </c>
      <c r="P1020" s="328" t="s">
        <v>242</v>
      </c>
      <c r="Q1020" s="35" t="s">
        <v>43</v>
      </c>
      <c r="R1020" s="35" t="s">
        <v>1663</v>
      </c>
      <c r="S1020" s="35" t="s">
        <v>88</v>
      </c>
      <c r="T1020" s="167" t="s">
        <v>9510</v>
      </c>
      <c r="U1020" s="303" t="s">
        <v>40</v>
      </c>
      <c r="V1020" s="240" t="s">
        <v>190</v>
      </c>
      <c r="W1020" s="167" t="s">
        <v>9511</v>
      </c>
      <c r="X1020" s="241">
        <v>0</v>
      </c>
      <c r="Y1020" s="241">
        <v>0</v>
      </c>
      <c r="Z1020" s="241">
        <v>0</v>
      </c>
      <c r="AA1020" s="266"/>
      <c r="AB1020" s="266"/>
      <c r="AC1020" s="266"/>
      <c r="AD1020" s="304">
        <v>5517212</v>
      </c>
      <c r="AE1020" s="333" t="s">
        <v>1270</v>
      </c>
      <c r="AF1020" s="333" t="s">
        <v>1270</v>
      </c>
      <c r="AG1020" s="167" t="s">
        <v>7066</v>
      </c>
      <c r="AH1020" s="29" t="s">
        <v>7067</v>
      </c>
    </row>
    <row r="1021" spans="1:34" ht="15" customHeight="1" x14ac:dyDescent="0.2">
      <c r="A1021" s="257">
        <v>115</v>
      </c>
      <c r="B1021" s="257">
        <v>115</v>
      </c>
      <c r="C1021" s="258" t="s">
        <v>961</v>
      </c>
      <c r="D1021" s="257">
        <v>10266</v>
      </c>
      <c r="E1021" s="331" t="s">
        <v>962</v>
      </c>
      <c r="F1021" s="25">
        <v>2018</v>
      </c>
      <c r="G1021" s="232">
        <v>43120.461111111108</v>
      </c>
      <c r="H1021" s="233">
        <v>43120.461111111108</v>
      </c>
      <c r="I1021" s="412" t="s">
        <v>36</v>
      </c>
      <c r="J1021" s="412" t="s">
        <v>36</v>
      </c>
      <c r="K1021" s="412" t="s">
        <v>36</v>
      </c>
      <c r="L1021" s="235">
        <f>N1021-G1021</f>
        <v>7.569444445107365E-2</v>
      </c>
      <c r="M1021" s="236">
        <v>109</v>
      </c>
      <c r="N1021" s="232">
        <v>43120.536805555559</v>
      </c>
      <c r="O1021" s="233">
        <v>43120.536805555559</v>
      </c>
      <c r="P1021" s="328" t="s">
        <v>242</v>
      </c>
      <c r="Q1021" s="238" t="s">
        <v>43</v>
      </c>
      <c r="R1021" s="35" t="s">
        <v>10292</v>
      </c>
      <c r="S1021" s="238" t="s">
        <v>40</v>
      </c>
      <c r="T1021" s="167" t="s">
        <v>10336</v>
      </c>
      <c r="U1021" s="192" t="s">
        <v>40</v>
      </c>
      <c r="V1021" s="240" t="s">
        <v>190</v>
      </c>
      <c r="W1021" s="167" t="s">
        <v>10337</v>
      </c>
      <c r="X1021" s="255">
        <v>0</v>
      </c>
      <c r="Y1021" s="241">
        <v>0</v>
      </c>
      <c r="Z1021" s="241">
        <v>0</v>
      </c>
      <c r="AA1021" s="266"/>
      <c r="AB1021" s="266"/>
      <c r="AC1021" s="266"/>
      <c r="AD1021" s="241">
        <v>5517212</v>
      </c>
      <c r="AE1021" s="35" t="s">
        <v>1270</v>
      </c>
      <c r="AF1021" s="153" t="s">
        <v>1270</v>
      </c>
      <c r="AG1021" s="35" t="s">
        <v>7066</v>
      </c>
      <c r="AH1021" s="57" t="s">
        <v>7067</v>
      </c>
    </row>
    <row r="1022" spans="1:34" ht="15" customHeight="1" x14ac:dyDescent="0.2">
      <c r="A1022" s="58">
        <v>115</v>
      </c>
      <c r="B1022" s="58">
        <v>115</v>
      </c>
      <c r="C1022" s="76" t="s">
        <v>611</v>
      </c>
      <c r="D1022" s="23">
        <v>10270</v>
      </c>
      <c r="E1022" s="60" t="s">
        <v>612</v>
      </c>
      <c r="F1022" s="25">
        <v>2014</v>
      </c>
      <c r="G1022" s="61">
        <v>41762.572916666664</v>
      </c>
      <c r="H1022" s="62">
        <v>41762.572916666664</v>
      </c>
      <c r="I1022" s="625" t="s">
        <v>36</v>
      </c>
      <c r="J1022" s="625" t="s">
        <v>36</v>
      </c>
      <c r="K1022" s="625"/>
      <c r="L1022" s="64">
        <f>N1022-G1022</f>
        <v>6.944444467080757E-4</v>
      </c>
      <c r="M1022" s="65">
        <v>1</v>
      </c>
      <c r="N1022" s="61">
        <v>41762.573611111111</v>
      </c>
      <c r="O1022" s="62">
        <v>41762.573611111111</v>
      </c>
      <c r="P1022" s="66" t="s">
        <v>37</v>
      </c>
      <c r="Q1022" s="37" t="s">
        <v>71</v>
      </c>
      <c r="R1022" s="69" t="s">
        <v>600</v>
      </c>
      <c r="S1022" s="87" t="s">
        <v>40</v>
      </c>
      <c r="T1022" s="69" t="s">
        <v>2165</v>
      </c>
      <c r="U1022" s="77">
        <v>10337</v>
      </c>
      <c r="V1022" s="78" t="s">
        <v>190</v>
      </c>
      <c r="W1022" s="69" t="s">
        <v>2166</v>
      </c>
      <c r="X1022" s="32">
        <v>0</v>
      </c>
      <c r="Y1022" s="32">
        <v>0</v>
      </c>
      <c r="Z1022" s="83"/>
      <c r="AA1022" s="84"/>
      <c r="AB1022" s="85"/>
      <c r="AC1022" s="83"/>
    </row>
    <row r="1023" spans="1:34" ht="15" customHeight="1" x14ac:dyDescent="0.2">
      <c r="A1023" s="58">
        <v>115</v>
      </c>
      <c r="B1023" s="58">
        <v>115</v>
      </c>
      <c r="C1023" s="76" t="s">
        <v>611</v>
      </c>
      <c r="D1023" s="23">
        <v>10270</v>
      </c>
      <c r="E1023" s="60" t="s">
        <v>612</v>
      </c>
      <c r="F1023" s="25">
        <v>2014</v>
      </c>
      <c r="G1023" s="61">
        <v>41778.493750000001</v>
      </c>
      <c r="H1023" s="62">
        <v>41778.493750000001</v>
      </c>
      <c r="I1023" s="625" t="s">
        <v>36</v>
      </c>
      <c r="J1023" s="625" t="s">
        <v>36</v>
      </c>
      <c r="K1023" s="625"/>
      <c r="L1023" s="64">
        <f>N1023-G1023</f>
        <v>6.9444443943211809E-4</v>
      </c>
      <c r="M1023" s="65">
        <v>1</v>
      </c>
      <c r="N1023" s="61">
        <v>41778.494444444441</v>
      </c>
      <c r="O1023" s="62">
        <v>41778.494444444441</v>
      </c>
      <c r="P1023" s="66" t="s">
        <v>37</v>
      </c>
      <c r="Q1023" s="69" t="s">
        <v>145</v>
      </c>
      <c r="R1023" s="69" t="s">
        <v>146</v>
      </c>
      <c r="S1023" s="87" t="s">
        <v>40</v>
      </c>
      <c r="T1023" s="69" t="s">
        <v>2240</v>
      </c>
      <c r="U1023" s="303" t="s">
        <v>40</v>
      </c>
      <c r="V1023" s="78" t="s">
        <v>1390</v>
      </c>
      <c r="W1023" s="69" t="s">
        <v>2241</v>
      </c>
      <c r="X1023" s="32">
        <v>1</v>
      </c>
      <c r="Y1023" s="32">
        <v>0</v>
      </c>
      <c r="Z1023" s="83"/>
      <c r="AA1023" s="84"/>
      <c r="AB1023" s="85"/>
      <c r="AC1023" s="83"/>
    </row>
    <row r="1024" spans="1:34" ht="15" customHeight="1" x14ac:dyDescent="0.2">
      <c r="A1024" s="175">
        <v>115</v>
      </c>
      <c r="B1024" s="175">
        <v>115</v>
      </c>
      <c r="C1024" s="24" t="s">
        <v>611</v>
      </c>
      <c r="D1024" s="175">
        <v>10270</v>
      </c>
      <c r="E1024" s="24" t="s">
        <v>612</v>
      </c>
      <c r="F1024" s="25">
        <v>2015</v>
      </c>
      <c r="G1024" s="156">
        <v>42228.061111111114</v>
      </c>
      <c r="H1024" s="157">
        <v>42228.061111111114</v>
      </c>
      <c r="I1024" s="620" t="s">
        <v>36</v>
      </c>
      <c r="J1024" s="620" t="s">
        <v>36</v>
      </c>
      <c r="K1024" s="620"/>
      <c r="L1024" s="159">
        <f>N1024-G1024</f>
        <v>6.9444443943211809E-4</v>
      </c>
      <c r="M1024" s="160">
        <v>1</v>
      </c>
      <c r="N1024" s="156">
        <v>42228.061805555553</v>
      </c>
      <c r="O1024" s="157">
        <v>42228.061805555553</v>
      </c>
      <c r="P1024" s="161" t="s">
        <v>37</v>
      </c>
      <c r="Q1024" s="35" t="s">
        <v>62</v>
      </c>
      <c r="R1024" s="35" t="s">
        <v>397</v>
      </c>
      <c r="S1024" s="168" t="s">
        <v>101</v>
      </c>
      <c r="T1024" s="35" t="s">
        <v>4584</v>
      </c>
      <c r="U1024" s="303" t="s">
        <v>40</v>
      </c>
      <c r="V1024" s="167" t="s">
        <v>1390</v>
      </c>
      <c r="W1024" s="35" t="s">
        <v>4585</v>
      </c>
      <c r="X1024" s="55">
        <v>1</v>
      </c>
      <c r="Y1024" s="168"/>
      <c r="Z1024" s="168"/>
      <c r="AA1024" s="168"/>
      <c r="AB1024" s="168"/>
      <c r="AC1024" s="168"/>
    </row>
    <row r="1025" spans="1:34" ht="15" customHeight="1" x14ac:dyDescent="0.2">
      <c r="A1025" s="231">
        <v>115</v>
      </c>
      <c r="B1025" s="231">
        <v>115</v>
      </c>
      <c r="C1025" s="230" t="s">
        <v>611</v>
      </c>
      <c r="D1025" s="231">
        <v>10270</v>
      </c>
      <c r="E1025" s="230" t="s">
        <v>612</v>
      </c>
      <c r="F1025" s="25">
        <v>2016</v>
      </c>
      <c r="G1025" s="232">
        <v>42381.611111111109</v>
      </c>
      <c r="H1025" s="233">
        <v>42381.611111111109</v>
      </c>
      <c r="I1025" s="412" t="s">
        <v>36</v>
      </c>
      <c r="J1025" s="412" t="s">
        <v>36</v>
      </c>
      <c r="K1025" s="412"/>
      <c r="L1025" s="235">
        <f>N1025-G1025</f>
        <v>1.0833333333357587</v>
      </c>
      <c r="M1025" s="236">
        <v>1560</v>
      </c>
      <c r="N1025" s="232">
        <v>42382.694444444445</v>
      </c>
      <c r="O1025" s="233">
        <v>42382.694444444445</v>
      </c>
      <c r="P1025" s="237" t="s">
        <v>37</v>
      </c>
      <c r="Q1025" s="238" t="s">
        <v>52</v>
      </c>
      <c r="R1025" s="238" t="s">
        <v>67</v>
      </c>
      <c r="S1025" s="238" t="s">
        <v>101</v>
      </c>
      <c r="T1025" s="239" t="s">
        <v>5454</v>
      </c>
      <c r="U1025" s="243" t="s">
        <v>40</v>
      </c>
      <c r="V1025" s="240" t="s">
        <v>1390</v>
      </c>
      <c r="W1025" s="239" t="s">
        <v>5455</v>
      </c>
      <c r="X1025" s="241">
        <v>0</v>
      </c>
      <c r="Y1025" s="241">
        <v>0</v>
      </c>
      <c r="Z1025" s="241">
        <v>0</v>
      </c>
      <c r="AA1025" s="242"/>
      <c r="AB1025" s="242"/>
      <c r="AC1025" s="242"/>
    </row>
    <row r="1026" spans="1:34" ht="15" customHeight="1" x14ac:dyDescent="0.2">
      <c r="A1026" s="257">
        <v>115</v>
      </c>
      <c r="B1026" s="257">
        <v>115</v>
      </c>
      <c r="C1026" s="258" t="s">
        <v>611</v>
      </c>
      <c r="D1026" s="257">
        <v>10270</v>
      </c>
      <c r="E1026" s="258" t="s">
        <v>612</v>
      </c>
      <c r="F1026" s="25">
        <v>2017</v>
      </c>
      <c r="G1026" s="232">
        <v>42753.604166666664</v>
      </c>
      <c r="H1026" s="233">
        <v>42753.604166666664</v>
      </c>
      <c r="I1026" s="417" t="s">
        <v>7042</v>
      </c>
      <c r="J1026" s="412" t="s">
        <v>36</v>
      </c>
      <c r="K1026" s="412"/>
      <c r="L1026" s="235">
        <f>N1026-G1026</f>
        <v>0.17916666666860692</v>
      </c>
      <c r="M1026" s="236">
        <v>258</v>
      </c>
      <c r="N1026" s="232">
        <v>42753.783333333333</v>
      </c>
      <c r="O1026" s="233">
        <v>42753.783333333333</v>
      </c>
      <c r="P1026" s="237" t="s">
        <v>37</v>
      </c>
      <c r="Q1026" s="35" t="s">
        <v>52</v>
      </c>
      <c r="R1026" s="35" t="s">
        <v>106</v>
      </c>
      <c r="S1026" s="35" t="s">
        <v>106</v>
      </c>
      <c r="T1026" s="52" t="s">
        <v>7368</v>
      </c>
      <c r="U1026" s="303" t="s">
        <v>40</v>
      </c>
      <c r="V1026" s="49" t="s">
        <v>190</v>
      </c>
      <c r="W1026" s="35" t="s">
        <v>7369</v>
      </c>
      <c r="X1026" s="255">
        <v>0</v>
      </c>
      <c r="Y1026" s="241">
        <v>0</v>
      </c>
      <c r="Z1026" s="241">
        <v>0</v>
      </c>
      <c r="AA1026" s="168"/>
      <c r="AB1026" s="168"/>
      <c r="AC1026" s="168"/>
      <c r="AD1026" s="304">
        <v>5517212</v>
      </c>
      <c r="AE1026" s="35" t="s">
        <v>1270</v>
      </c>
      <c r="AF1026" s="305" t="s">
        <v>1270</v>
      </c>
      <c r="AG1026" s="35" t="s">
        <v>7066</v>
      </c>
      <c r="AH1026" s="44" t="s">
        <v>7067</v>
      </c>
    </row>
    <row r="1027" spans="1:34" ht="15" customHeight="1" x14ac:dyDescent="0.2">
      <c r="A1027" s="58">
        <v>115</v>
      </c>
      <c r="B1027" s="58">
        <v>115</v>
      </c>
      <c r="C1027" s="76" t="s">
        <v>605</v>
      </c>
      <c r="D1027" s="23">
        <v>10271</v>
      </c>
      <c r="E1027" s="60" t="s">
        <v>606</v>
      </c>
      <c r="F1027" s="25">
        <v>2014</v>
      </c>
      <c r="G1027" s="61">
        <v>41762.572916666664</v>
      </c>
      <c r="H1027" s="62">
        <v>41762.572916666664</v>
      </c>
      <c r="I1027" s="625" t="s">
        <v>36</v>
      </c>
      <c r="J1027" s="625" t="s">
        <v>36</v>
      </c>
      <c r="K1027" s="625"/>
      <c r="L1027" s="64">
        <f>N1027-G1027</f>
        <v>0.14722222222189885</v>
      </c>
      <c r="M1027" s="65">
        <v>212</v>
      </c>
      <c r="N1027" s="61">
        <v>41762.720138888886</v>
      </c>
      <c r="O1027" s="62">
        <v>41762.720138888886</v>
      </c>
      <c r="P1027" s="66" t="s">
        <v>37</v>
      </c>
      <c r="Q1027" s="37" t="s">
        <v>71</v>
      </c>
      <c r="R1027" s="69" t="s">
        <v>600</v>
      </c>
      <c r="S1027" s="87" t="s">
        <v>40</v>
      </c>
      <c r="T1027" s="69" t="s">
        <v>2165</v>
      </c>
      <c r="U1027" s="77">
        <v>10337</v>
      </c>
      <c r="V1027" s="78" t="s">
        <v>190</v>
      </c>
      <c r="W1027" s="69" t="s">
        <v>2166</v>
      </c>
      <c r="X1027" s="32">
        <v>0</v>
      </c>
      <c r="Y1027" s="32">
        <v>0</v>
      </c>
      <c r="Z1027" s="83"/>
      <c r="AA1027" s="84"/>
      <c r="AB1027" s="85"/>
      <c r="AC1027" s="83"/>
    </row>
    <row r="1028" spans="1:34" ht="15" customHeight="1" x14ac:dyDescent="0.2">
      <c r="A1028" s="58">
        <v>115</v>
      </c>
      <c r="B1028" s="58">
        <v>115</v>
      </c>
      <c r="C1028" s="76" t="s">
        <v>605</v>
      </c>
      <c r="D1028" s="23">
        <v>10271</v>
      </c>
      <c r="E1028" s="60" t="s">
        <v>606</v>
      </c>
      <c r="F1028" s="25">
        <v>2014</v>
      </c>
      <c r="G1028" s="61">
        <v>41762.861111111109</v>
      </c>
      <c r="H1028" s="62">
        <v>41762.861111111109</v>
      </c>
      <c r="I1028" s="625" t="s">
        <v>36</v>
      </c>
      <c r="J1028" s="625" t="s">
        <v>36</v>
      </c>
      <c r="K1028" s="625"/>
      <c r="L1028" s="64">
        <f>N1028-G1028</f>
        <v>3.7499999998544808E-2</v>
      </c>
      <c r="M1028" s="65">
        <v>54</v>
      </c>
      <c r="N1028" s="61">
        <v>41762.898611111108</v>
      </c>
      <c r="O1028" s="62">
        <v>41762.898611111108</v>
      </c>
      <c r="P1028" s="66" t="s">
        <v>37</v>
      </c>
      <c r="Q1028" s="69" t="s">
        <v>48</v>
      </c>
      <c r="R1028" s="69" t="s">
        <v>49</v>
      </c>
      <c r="S1028" s="87" t="s">
        <v>40</v>
      </c>
      <c r="T1028" s="69" t="s">
        <v>2167</v>
      </c>
      <c r="U1028" s="303" t="s">
        <v>40</v>
      </c>
      <c r="V1028" s="78" t="s">
        <v>190</v>
      </c>
      <c r="W1028" s="69" t="s">
        <v>2168</v>
      </c>
      <c r="X1028" s="32">
        <v>0</v>
      </c>
      <c r="Y1028" s="32">
        <v>0</v>
      </c>
      <c r="Z1028" s="83"/>
      <c r="AA1028" s="84"/>
      <c r="AB1028" s="85"/>
      <c r="AC1028" s="83"/>
    </row>
    <row r="1029" spans="1:34" ht="15" customHeight="1" x14ac:dyDescent="0.2">
      <c r="A1029" s="58">
        <v>115</v>
      </c>
      <c r="B1029" s="58">
        <v>115</v>
      </c>
      <c r="C1029" s="76" t="s">
        <v>605</v>
      </c>
      <c r="D1029" s="23">
        <v>10271</v>
      </c>
      <c r="E1029" s="60" t="s">
        <v>606</v>
      </c>
      <c r="F1029" s="25">
        <v>2014</v>
      </c>
      <c r="G1029" s="61">
        <v>41769.336805555555</v>
      </c>
      <c r="H1029" s="62">
        <v>41769.336805555555</v>
      </c>
      <c r="I1029" s="625" t="s">
        <v>36</v>
      </c>
      <c r="J1029" s="625" t="s">
        <v>36</v>
      </c>
      <c r="K1029" s="625"/>
      <c r="L1029" s="64">
        <f>N1029-G1029</f>
        <v>0.21805555555329192</v>
      </c>
      <c r="M1029" s="65">
        <v>314</v>
      </c>
      <c r="N1029" s="61">
        <v>41769.554861111108</v>
      </c>
      <c r="O1029" s="62">
        <v>41769.554861111108</v>
      </c>
      <c r="P1029" s="66" t="s">
        <v>37</v>
      </c>
      <c r="Q1029" s="69" t="s">
        <v>52</v>
      </c>
      <c r="R1029" s="69" t="s">
        <v>124</v>
      </c>
      <c r="S1029" s="87" t="s">
        <v>88</v>
      </c>
      <c r="T1029" s="69" t="s">
        <v>2195</v>
      </c>
      <c r="U1029" s="303" t="s">
        <v>40</v>
      </c>
      <c r="V1029" s="78" t="s">
        <v>1390</v>
      </c>
      <c r="W1029" s="69" t="s">
        <v>2196</v>
      </c>
      <c r="X1029" s="32">
        <v>0</v>
      </c>
      <c r="Y1029" s="32">
        <v>0</v>
      </c>
      <c r="Z1029" s="83"/>
      <c r="AA1029" s="84"/>
      <c r="AB1029" s="85"/>
      <c r="AC1029" s="83"/>
    </row>
    <row r="1030" spans="1:34" ht="15" customHeight="1" x14ac:dyDescent="0.2">
      <c r="A1030" s="58">
        <v>115</v>
      </c>
      <c r="B1030" s="58">
        <v>115</v>
      </c>
      <c r="C1030" s="76" t="s">
        <v>605</v>
      </c>
      <c r="D1030" s="23">
        <v>10271</v>
      </c>
      <c r="E1030" s="60" t="s">
        <v>606</v>
      </c>
      <c r="F1030" s="25">
        <v>2014</v>
      </c>
      <c r="G1030" s="61">
        <v>41840.364583333336</v>
      </c>
      <c r="H1030" s="62">
        <v>41840.364583333336</v>
      </c>
      <c r="I1030" s="625" t="s">
        <v>36</v>
      </c>
      <c r="J1030" s="625" t="s">
        <v>36</v>
      </c>
      <c r="K1030" s="625"/>
      <c r="L1030" s="64">
        <f>N1030-G1030</f>
        <v>6.9444443943211809E-4</v>
      </c>
      <c r="M1030" s="65">
        <v>1</v>
      </c>
      <c r="N1030" s="61">
        <v>41840.365277777775</v>
      </c>
      <c r="O1030" s="62">
        <v>41840.365277777775</v>
      </c>
      <c r="P1030" s="66" t="s">
        <v>37</v>
      </c>
      <c r="Q1030" s="69" t="s">
        <v>145</v>
      </c>
      <c r="R1030" s="69" t="s">
        <v>146</v>
      </c>
      <c r="S1030" s="87" t="s">
        <v>40</v>
      </c>
      <c r="T1030" s="69" t="s">
        <v>2507</v>
      </c>
      <c r="U1030" s="303" t="s">
        <v>40</v>
      </c>
      <c r="V1030" s="87" t="s">
        <v>1390</v>
      </c>
      <c r="W1030" s="69" t="s">
        <v>2508</v>
      </c>
      <c r="X1030" s="32">
        <v>0</v>
      </c>
      <c r="Y1030" s="32">
        <v>0</v>
      </c>
      <c r="Z1030" s="83"/>
      <c r="AA1030" s="84"/>
      <c r="AB1030" s="85"/>
      <c r="AC1030" s="83"/>
    </row>
    <row r="1031" spans="1:34" ht="15" customHeight="1" x14ac:dyDescent="0.2">
      <c r="A1031" s="257">
        <v>115</v>
      </c>
      <c r="B1031" s="257">
        <v>115</v>
      </c>
      <c r="C1031" s="258" t="s">
        <v>605</v>
      </c>
      <c r="D1031" s="257">
        <v>10271</v>
      </c>
      <c r="E1031" s="258" t="s">
        <v>606</v>
      </c>
      <c r="F1031" s="25">
        <v>2017</v>
      </c>
      <c r="G1031" s="232">
        <v>42935.702777777777</v>
      </c>
      <c r="H1031" s="233">
        <v>42935.702777777777</v>
      </c>
      <c r="I1031" s="412" t="s">
        <v>36</v>
      </c>
      <c r="J1031" s="412" t="s">
        <v>36</v>
      </c>
      <c r="K1031" s="412"/>
      <c r="L1031" s="235">
        <f>N1031-G1031</f>
        <v>6.944444467080757E-4</v>
      </c>
      <c r="M1031" s="236">
        <v>1</v>
      </c>
      <c r="N1031" s="232">
        <v>42935.703472222223</v>
      </c>
      <c r="O1031" s="233">
        <v>42935.703472222223</v>
      </c>
      <c r="P1031" s="237" t="s">
        <v>37</v>
      </c>
      <c r="Q1031" s="35" t="s">
        <v>62</v>
      </c>
      <c r="R1031" s="35" t="s">
        <v>397</v>
      </c>
      <c r="S1031" s="35" t="s">
        <v>40</v>
      </c>
      <c r="T1031" s="167" t="s">
        <v>9005</v>
      </c>
      <c r="U1031" s="303" t="s">
        <v>40</v>
      </c>
      <c r="V1031" s="240" t="s">
        <v>1390</v>
      </c>
      <c r="W1031" s="167" t="s">
        <v>9006</v>
      </c>
      <c r="X1031" s="241">
        <v>0</v>
      </c>
      <c r="Y1031" s="241">
        <v>0</v>
      </c>
      <c r="Z1031" s="241">
        <v>0</v>
      </c>
      <c r="AA1031" s="168"/>
      <c r="AB1031" s="168"/>
      <c r="AC1031" s="168"/>
      <c r="AD1031" s="304">
        <v>5517212</v>
      </c>
      <c r="AE1031" s="305" t="s">
        <v>7102</v>
      </c>
      <c r="AF1031" s="305" t="s">
        <v>7567</v>
      </c>
      <c r="AG1031" s="35" t="s">
        <v>7040</v>
      </c>
      <c r="AH1031" s="29" t="s">
        <v>7041</v>
      </c>
    </row>
    <row r="1032" spans="1:34" ht="15" customHeight="1" x14ac:dyDescent="0.2">
      <c r="A1032" s="257">
        <v>115</v>
      </c>
      <c r="B1032" s="257">
        <v>115</v>
      </c>
      <c r="C1032" s="258" t="s">
        <v>605</v>
      </c>
      <c r="D1032" s="257">
        <v>10271</v>
      </c>
      <c r="E1032" s="258" t="s">
        <v>606</v>
      </c>
      <c r="F1032" s="25">
        <v>2018</v>
      </c>
      <c r="G1032" s="232">
        <v>43213.413194444445</v>
      </c>
      <c r="H1032" s="233">
        <v>43213.413194444445</v>
      </c>
      <c r="I1032" s="412" t="s">
        <v>36</v>
      </c>
      <c r="J1032" s="412" t="s">
        <v>36</v>
      </c>
      <c r="K1032" s="412" t="s">
        <v>36</v>
      </c>
      <c r="L1032" s="235">
        <f>N1032-G1032</f>
        <v>6.944444467080757E-4</v>
      </c>
      <c r="M1032" s="236">
        <v>1</v>
      </c>
      <c r="N1032" s="232">
        <v>43213.413888888892</v>
      </c>
      <c r="O1032" s="233">
        <v>43213.413888888892</v>
      </c>
      <c r="P1032" s="237" t="s">
        <v>37</v>
      </c>
      <c r="Q1032" s="359" t="s">
        <v>1285</v>
      </c>
      <c r="R1032" s="35" t="s">
        <v>10231</v>
      </c>
      <c r="S1032" s="277" t="s">
        <v>101</v>
      </c>
      <c r="T1032" s="167" t="s">
        <v>10996</v>
      </c>
      <c r="U1032" s="282" t="s">
        <v>40</v>
      </c>
      <c r="V1032" s="240" t="s">
        <v>1390</v>
      </c>
      <c r="W1032" s="167" t="s">
        <v>10997</v>
      </c>
      <c r="X1032" s="255">
        <v>0</v>
      </c>
      <c r="Y1032" s="241">
        <v>0</v>
      </c>
      <c r="Z1032" s="241">
        <v>0</v>
      </c>
      <c r="AA1032" s="266"/>
      <c r="AB1032" s="266"/>
      <c r="AC1032" s="266"/>
      <c r="AD1032" s="241">
        <v>5517212</v>
      </c>
      <c r="AE1032" s="461" t="s">
        <v>7060</v>
      </c>
      <c r="AF1032" s="462" t="s">
        <v>10998</v>
      </c>
      <c r="AG1032" s="277" t="s">
        <v>7040</v>
      </c>
      <c r="AH1032" s="277" t="s">
        <v>7041</v>
      </c>
    </row>
    <row r="1033" spans="1:34" ht="15" customHeight="1" x14ac:dyDescent="0.2">
      <c r="A1033" s="257">
        <v>115</v>
      </c>
      <c r="B1033" s="257">
        <v>115</v>
      </c>
      <c r="C1033" s="258" t="s">
        <v>605</v>
      </c>
      <c r="D1033" s="257">
        <v>10271</v>
      </c>
      <c r="E1033" s="258" t="s">
        <v>606</v>
      </c>
      <c r="F1033" s="25">
        <v>2018</v>
      </c>
      <c r="G1033" s="284">
        <v>43223.506944444445</v>
      </c>
      <c r="H1033" s="233">
        <v>43223.506944444445</v>
      </c>
      <c r="I1033" s="412" t="s">
        <v>36</v>
      </c>
      <c r="J1033" s="412" t="s">
        <v>36</v>
      </c>
      <c r="K1033" s="412" t="s">
        <v>36</v>
      </c>
      <c r="L1033" s="235">
        <f>N1033-G1033</f>
        <v>11.252083333332848</v>
      </c>
      <c r="M1033" s="236">
        <v>16203</v>
      </c>
      <c r="N1033" s="284">
        <v>43234.759027777778</v>
      </c>
      <c r="O1033" s="233">
        <v>43234.759027777778</v>
      </c>
      <c r="P1033" s="294" t="s">
        <v>173</v>
      </c>
      <c r="Q1033" s="359" t="s">
        <v>43</v>
      </c>
      <c r="R1033" s="35" t="s">
        <v>10189</v>
      </c>
      <c r="S1033" s="277" t="s">
        <v>68</v>
      </c>
      <c r="T1033" s="167" t="s">
        <v>11066</v>
      </c>
      <c r="U1033" s="282" t="s">
        <v>40</v>
      </c>
      <c r="V1033" s="240" t="s">
        <v>1390</v>
      </c>
      <c r="W1033" s="167" t="s">
        <v>11067</v>
      </c>
      <c r="X1033" s="255">
        <v>0</v>
      </c>
      <c r="Y1033" s="241">
        <v>0</v>
      </c>
      <c r="Z1033" s="241">
        <v>0</v>
      </c>
      <c r="AA1033" s="277"/>
      <c r="AB1033" s="277"/>
      <c r="AC1033" s="277"/>
      <c r="AD1033" s="241">
        <v>5517212</v>
      </c>
      <c r="AE1033" s="461" t="s">
        <v>1270</v>
      </c>
      <c r="AF1033" s="462" t="s">
        <v>1270</v>
      </c>
      <c r="AG1033" s="277" t="s">
        <v>7066</v>
      </c>
      <c r="AH1033" s="277" t="s">
        <v>7067</v>
      </c>
    </row>
    <row r="1034" spans="1:34" ht="15" customHeight="1" x14ac:dyDescent="0.2">
      <c r="A1034" s="257">
        <v>115</v>
      </c>
      <c r="B1034" s="257">
        <v>115</v>
      </c>
      <c r="C1034" s="258" t="s">
        <v>391</v>
      </c>
      <c r="D1034" s="257">
        <v>10272</v>
      </c>
      <c r="E1034" s="258" t="s">
        <v>392</v>
      </c>
      <c r="F1034" s="25">
        <v>2017</v>
      </c>
      <c r="G1034" s="232">
        <v>42983.295138888891</v>
      </c>
      <c r="H1034" s="233">
        <v>42983.295138888891</v>
      </c>
      <c r="I1034" s="412" t="s">
        <v>36</v>
      </c>
      <c r="J1034" s="412" t="s">
        <v>36</v>
      </c>
      <c r="K1034" s="412"/>
      <c r="L1034" s="235">
        <f>N1034-G1034</f>
        <v>1.3972222222218988</v>
      </c>
      <c r="M1034" s="236">
        <v>2012</v>
      </c>
      <c r="N1034" s="232">
        <v>42984.692361111112</v>
      </c>
      <c r="O1034" s="233">
        <v>42984.692361111112</v>
      </c>
      <c r="P1034" s="237" t="s">
        <v>37</v>
      </c>
      <c r="Q1034" s="167" t="s">
        <v>52</v>
      </c>
      <c r="R1034" s="167" t="s">
        <v>124</v>
      </c>
      <c r="S1034" s="35" t="s">
        <v>88</v>
      </c>
      <c r="T1034" s="167" t="s">
        <v>9330</v>
      </c>
      <c r="U1034" s="332" t="s">
        <v>40</v>
      </c>
      <c r="V1034" s="240" t="s">
        <v>190</v>
      </c>
      <c r="W1034" s="35" t="s">
        <v>9331</v>
      </c>
      <c r="X1034" s="255">
        <v>0</v>
      </c>
      <c r="Y1034" s="241">
        <v>0</v>
      </c>
      <c r="Z1034" s="241">
        <v>0</v>
      </c>
      <c r="AA1034" s="266"/>
      <c r="AB1034" s="266"/>
      <c r="AC1034" s="266"/>
      <c r="AD1034" s="304">
        <v>5517212</v>
      </c>
      <c r="AE1034" s="333" t="s">
        <v>1270</v>
      </c>
      <c r="AF1034" s="333" t="s">
        <v>1270</v>
      </c>
      <c r="AG1034" s="167" t="s">
        <v>7066</v>
      </c>
      <c r="AH1034" s="29" t="s">
        <v>7067</v>
      </c>
    </row>
    <row r="1035" spans="1:34" s="41" customFormat="1" ht="15" customHeight="1" x14ac:dyDescent="0.2">
      <c r="A1035" s="58">
        <v>115</v>
      </c>
      <c r="B1035" s="58">
        <v>115</v>
      </c>
      <c r="C1035" s="76" t="s">
        <v>1422</v>
      </c>
      <c r="D1035" s="23">
        <v>10274</v>
      </c>
      <c r="E1035" s="60" t="s">
        <v>1423</v>
      </c>
      <c r="F1035" s="25">
        <v>2014</v>
      </c>
      <c r="G1035" s="61">
        <v>41890.988888888889</v>
      </c>
      <c r="H1035" s="62">
        <v>41890.988888888889</v>
      </c>
      <c r="I1035" s="625" t="s">
        <v>36</v>
      </c>
      <c r="J1035" s="625" t="s">
        <v>36</v>
      </c>
      <c r="K1035" s="625"/>
      <c r="L1035" s="64">
        <f>N1035-G1035</f>
        <v>6.944444467080757E-4</v>
      </c>
      <c r="M1035" s="65">
        <v>1</v>
      </c>
      <c r="N1035" s="61">
        <v>41890.989583333336</v>
      </c>
      <c r="O1035" s="62">
        <v>41890.989583333336</v>
      </c>
      <c r="P1035" s="66" t="s">
        <v>37</v>
      </c>
      <c r="Q1035" s="69" t="s">
        <v>145</v>
      </c>
      <c r="R1035" s="69" t="s">
        <v>696</v>
      </c>
      <c r="S1035" s="87" t="s">
        <v>106</v>
      </c>
      <c r="T1035" s="69" t="s">
        <v>2686</v>
      </c>
      <c r="U1035" s="77">
        <v>10544</v>
      </c>
      <c r="V1035" s="87" t="s">
        <v>190</v>
      </c>
      <c r="W1035" s="69" t="s">
        <v>2687</v>
      </c>
      <c r="X1035" s="32">
        <v>1</v>
      </c>
      <c r="Y1035" s="32">
        <v>0</v>
      </c>
      <c r="Z1035" s="83"/>
      <c r="AA1035" s="84"/>
      <c r="AB1035" s="85"/>
      <c r="AC1035" s="83"/>
      <c r="AD1035" s="28"/>
      <c r="AE1035" s="28"/>
      <c r="AF1035" s="28"/>
      <c r="AG1035" s="28"/>
      <c r="AH1035" s="28"/>
    </row>
    <row r="1036" spans="1:34" ht="15" customHeight="1" x14ac:dyDescent="0.2">
      <c r="A1036" s="58">
        <v>115</v>
      </c>
      <c r="B1036" s="58">
        <v>115</v>
      </c>
      <c r="C1036" s="76" t="s">
        <v>1420</v>
      </c>
      <c r="D1036" s="23">
        <v>10275</v>
      </c>
      <c r="E1036" s="60" t="s">
        <v>1421</v>
      </c>
      <c r="F1036" s="25">
        <v>2014</v>
      </c>
      <c r="G1036" s="61">
        <v>41762.572916666664</v>
      </c>
      <c r="H1036" s="62">
        <v>41762.572916666664</v>
      </c>
      <c r="I1036" s="625" t="s">
        <v>36</v>
      </c>
      <c r="J1036" s="625" t="s">
        <v>36</v>
      </c>
      <c r="K1036" s="625"/>
      <c r="L1036" s="64">
        <f>N1036-G1036</f>
        <v>6.944444467080757E-4</v>
      </c>
      <c r="M1036" s="65">
        <v>1</v>
      </c>
      <c r="N1036" s="61">
        <v>41762.573611111111</v>
      </c>
      <c r="O1036" s="62">
        <v>41762.573611111111</v>
      </c>
      <c r="P1036" s="66" t="s">
        <v>37</v>
      </c>
      <c r="Q1036" s="37" t="s">
        <v>71</v>
      </c>
      <c r="R1036" s="69" t="s">
        <v>600</v>
      </c>
      <c r="S1036" s="87" t="s">
        <v>40</v>
      </c>
      <c r="T1036" s="69" t="s">
        <v>2165</v>
      </c>
      <c r="U1036" s="77">
        <v>10337</v>
      </c>
      <c r="V1036" s="78" t="s">
        <v>190</v>
      </c>
      <c r="W1036" s="69" t="s">
        <v>2166</v>
      </c>
      <c r="X1036" s="32">
        <v>0</v>
      </c>
      <c r="Y1036" s="32">
        <v>0</v>
      </c>
      <c r="Z1036" s="83"/>
      <c r="AA1036" s="84"/>
      <c r="AB1036" s="85"/>
      <c r="AC1036" s="83"/>
    </row>
    <row r="1037" spans="1:34" s="41" customFormat="1" ht="15" customHeight="1" x14ac:dyDescent="0.2">
      <c r="A1037" s="58">
        <v>115</v>
      </c>
      <c r="B1037" s="58">
        <v>115</v>
      </c>
      <c r="C1037" s="76" t="s">
        <v>709</v>
      </c>
      <c r="D1037" s="23">
        <v>10276</v>
      </c>
      <c r="E1037" s="60" t="s">
        <v>710</v>
      </c>
      <c r="F1037" s="25">
        <v>2014</v>
      </c>
      <c r="G1037" s="61">
        <v>41762.572916666664</v>
      </c>
      <c r="H1037" s="62">
        <v>41762.572916666664</v>
      </c>
      <c r="I1037" s="625" t="s">
        <v>36</v>
      </c>
      <c r="J1037" s="625" t="s">
        <v>36</v>
      </c>
      <c r="K1037" s="625"/>
      <c r="L1037" s="64">
        <f>N1037-G1037</f>
        <v>6.944444467080757E-4</v>
      </c>
      <c r="M1037" s="65">
        <v>1</v>
      </c>
      <c r="N1037" s="61">
        <v>41762.573611111111</v>
      </c>
      <c r="O1037" s="62">
        <v>41762.573611111111</v>
      </c>
      <c r="P1037" s="66" t="s">
        <v>37</v>
      </c>
      <c r="Q1037" s="37" t="s">
        <v>71</v>
      </c>
      <c r="R1037" s="69" t="s">
        <v>600</v>
      </c>
      <c r="S1037" s="87" t="s">
        <v>40</v>
      </c>
      <c r="T1037" s="69" t="s">
        <v>2165</v>
      </c>
      <c r="U1037" s="77">
        <v>10337</v>
      </c>
      <c r="V1037" s="78" t="s">
        <v>190</v>
      </c>
      <c r="W1037" s="69" t="s">
        <v>2166</v>
      </c>
      <c r="X1037" s="32">
        <v>0</v>
      </c>
      <c r="Y1037" s="32">
        <v>0</v>
      </c>
      <c r="Z1037" s="83"/>
      <c r="AA1037" s="84"/>
      <c r="AB1037" s="85"/>
      <c r="AC1037" s="83"/>
      <c r="AD1037" s="28"/>
      <c r="AE1037" s="28"/>
      <c r="AF1037" s="28"/>
      <c r="AG1037" s="28"/>
      <c r="AH1037" s="28"/>
    </row>
    <row r="1038" spans="1:34" s="41" customFormat="1" ht="15" customHeight="1" x14ac:dyDescent="0.2">
      <c r="A1038" s="257">
        <v>115</v>
      </c>
      <c r="B1038" s="257">
        <v>115</v>
      </c>
      <c r="C1038" s="258" t="s">
        <v>709</v>
      </c>
      <c r="D1038" s="257">
        <v>10276</v>
      </c>
      <c r="E1038" s="258" t="s">
        <v>710</v>
      </c>
      <c r="F1038" s="25">
        <v>2017</v>
      </c>
      <c r="G1038" s="232">
        <v>42766.042361111111</v>
      </c>
      <c r="H1038" s="233">
        <v>42766.042361111111</v>
      </c>
      <c r="I1038" s="412" t="s">
        <v>36</v>
      </c>
      <c r="J1038" s="412" t="s">
        <v>36</v>
      </c>
      <c r="K1038" s="412"/>
      <c r="L1038" s="235">
        <f>N1038-G1038</f>
        <v>0.27916666666715173</v>
      </c>
      <c r="M1038" s="236">
        <v>402</v>
      </c>
      <c r="N1038" s="232">
        <v>42766.321527777778</v>
      </c>
      <c r="O1038" s="233">
        <v>42766.321527777778</v>
      </c>
      <c r="P1038" s="328" t="s">
        <v>242</v>
      </c>
      <c r="Q1038" s="35" t="s">
        <v>43</v>
      </c>
      <c r="R1038" s="35" t="s">
        <v>1663</v>
      </c>
      <c r="S1038" s="35" t="s">
        <v>40</v>
      </c>
      <c r="T1038" s="52" t="s">
        <v>7632</v>
      </c>
      <c r="U1038" s="303" t="s">
        <v>40</v>
      </c>
      <c r="V1038" s="49" t="s">
        <v>190</v>
      </c>
      <c r="W1038" s="44" t="s">
        <v>7633</v>
      </c>
      <c r="X1038" s="255">
        <v>0</v>
      </c>
      <c r="Y1038" s="255">
        <v>0</v>
      </c>
      <c r="Z1038" s="255">
        <v>0</v>
      </c>
      <c r="AA1038" s="168"/>
      <c r="AB1038" s="168"/>
      <c r="AC1038" s="168"/>
      <c r="AD1038" s="304">
        <v>5517212</v>
      </c>
      <c r="AE1038" s="305" t="s">
        <v>1270</v>
      </c>
      <c r="AF1038" s="305" t="s">
        <v>1270</v>
      </c>
      <c r="AG1038" s="35" t="s">
        <v>7066</v>
      </c>
      <c r="AH1038" s="44" t="s">
        <v>7067</v>
      </c>
    </row>
    <row r="1039" spans="1:34" ht="15" customHeight="1" x14ac:dyDescent="0.2">
      <c r="A1039" s="58">
        <v>115</v>
      </c>
      <c r="B1039" s="58">
        <v>115</v>
      </c>
      <c r="C1039" s="76" t="s">
        <v>1126</v>
      </c>
      <c r="D1039" s="23">
        <v>10277</v>
      </c>
      <c r="E1039" s="60" t="s">
        <v>1127</v>
      </c>
      <c r="F1039" s="25">
        <v>2014</v>
      </c>
      <c r="G1039" s="61">
        <v>41741.292361111111</v>
      </c>
      <c r="H1039" s="62">
        <v>41741.292361111111</v>
      </c>
      <c r="I1039" s="625" t="s">
        <v>36</v>
      </c>
      <c r="J1039" s="625" t="s">
        <v>36</v>
      </c>
      <c r="K1039" s="625"/>
      <c r="L1039" s="64">
        <f>N1039-G1039</f>
        <v>6.944444467080757E-4</v>
      </c>
      <c r="M1039" s="65">
        <v>1</v>
      </c>
      <c r="N1039" s="61">
        <v>41741.293055555558</v>
      </c>
      <c r="O1039" s="62">
        <v>41741.293055555558</v>
      </c>
      <c r="P1039" s="66" t="s">
        <v>37</v>
      </c>
      <c r="Q1039" s="69" t="s">
        <v>145</v>
      </c>
      <c r="R1039" s="69" t="s">
        <v>146</v>
      </c>
      <c r="S1039" s="87" t="s">
        <v>40</v>
      </c>
      <c r="T1039" s="69" t="s">
        <v>2082</v>
      </c>
      <c r="U1039" s="303" t="s">
        <v>40</v>
      </c>
      <c r="V1039" s="78" t="s">
        <v>190</v>
      </c>
      <c r="W1039" s="69" t="s">
        <v>2083</v>
      </c>
      <c r="X1039" s="32">
        <v>0</v>
      </c>
      <c r="Y1039" s="32">
        <v>0</v>
      </c>
      <c r="Z1039" s="83"/>
      <c r="AA1039" s="84"/>
      <c r="AB1039" s="85"/>
      <c r="AC1039" s="83"/>
    </row>
    <row r="1040" spans="1:34" ht="15" customHeight="1" x14ac:dyDescent="0.2">
      <c r="A1040" s="257">
        <v>115</v>
      </c>
      <c r="B1040" s="257">
        <v>115</v>
      </c>
      <c r="C1040" s="258" t="s">
        <v>1126</v>
      </c>
      <c r="D1040" s="257">
        <v>10277</v>
      </c>
      <c r="E1040" s="258" t="s">
        <v>1127</v>
      </c>
      <c r="F1040" s="25">
        <v>2016</v>
      </c>
      <c r="G1040" s="232">
        <v>42424.72152777778</v>
      </c>
      <c r="H1040" s="233">
        <v>42424.72152777778</v>
      </c>
      <c r="I1040" s="412" t="s">
        <v>36</v>
      </c>
      <c r="J1040" s="412" t="s">
        <v>36</v>
      </c>
      <c r="K1040" s="412"/>
      <c r="L1040" s="235">
        <f>N1040-G1040</f>
        <v>6.9444443943211809E-4</v>
      </c>
      <c r="M1040" s="236">
        <v>1</v>
      </c>
      <c r="N1040" s="232">
        <v>42424.722222222219</v>
      </c>
      <c r="O1040" s="233">
        <v>42424.722222222219</v>
      </c>
      <c r="P1040" s="237" t="s">
        <v>37</v>
      </c>
      <c r="Q1040" s="238" t="s">
        <v>48</v>
      </c>
      <c r="R1040" s="238" t="s">
        <v>49</v>
      </c>
      <c r="S1040" s="238" t="s">
        <v>40</v>
      </c>
      <c r="T1040" s="35" t="s">
        <v>5610</v>
      </c>
      <c r="U1040" s="254" t="s">
        <v>40</v>
      </c>
      <c r="V1040" s="240" t="s">
        <v>788</v>
      </c>
      <c r="W1040" s="35" t="s">
        <v>5611</v>
      </c>
      <c r="X1040" s="55">
        <v>0</v>
      </c>
      <c r="Y1040" s="55">
        <v>0</v>
      </c>
      <c r="Z1040" s="55">
        <v>0</v>
      </c>
      <c r="AA1040" s="168"/>
      <c r="AB1040" s="168"/>
      <c r="AC1040" s="168"/>
    </row>
    <row r="1041" spans="1:34" ht="15" customHeight="1" x14ac:dyDescent="0.2">
      <c r="A1041" s="257">
        <v>115</v>
      </c>
      <c r="B1041" s="257">
        <v>115</v>
      </c>
      <c r="C1041" s="258" t="s">
        <v>1126</v>
      </c>
      <c r="D1041" s="257">
        <v>10277</v>
      </c>
      <c r="E1041" s="258" t="s">
        <v>1127</v>
      </c>
      <c r="F1041" s="25">
        <v>2017</v>
      </c>
      <c r="G1041" s="232">
        <v>42979.690972222219</v>
      </c>
      <c r="H1041" s="233">
        <v>42979.690972222219</v>
      </c>
      <c r="I1041" s="412" t="s">
        <v>36</v>
      </c>
      <c r="J1041" s="412" t="s">
        <v>36</v>
      </c>
      <c r="K1041" s="412"/>
      <c r="L1041" s="235">
        <f>N1041-G1041</f>
        <v>6.944444467080757E-4</v>
      </c>
      <c r="M1041" s="236">
        <v>1</v>
      </c>
      <c r="N1041" s="232">
        <v>42979.691666666666</v>
      </c>
      <c r="O1041" s="233">
        <v>42979.691666666666</v>
      </c>
      <c r="P1041" s="237" t="s">
        <v>37</v>
      </c>
      <c r="Q1041" s="35" t="s">
        <v>52</v>
      </c>
      <c r="R1041" s="35" t="s">
        <v>67</v>
      </c>
      <c r="S1041" s="35" t="s">
        <v>101</v>
      </c>
      <c r="T1041" s="167" t="s">
        <v>9287</v>
      </c>
      <c r="U1041" s="303" t="s">
        <v>40</v>
      </c>
      <c r="V1041" s="240" t="s">
        <v>190</v>
      </c>
      <c r="W1041" s="167" t="s">
        <v>9288</v>
      </c>
      <c r="X1041" s="241">
        <v>0</v>
      </c>
      <c r="Y1041" s="241">
        <v>0</v>
      </c>
      <c r="Z1041" s="241">
        <v>0</v>
      </c>
      <c r="AA1041" s="266"/>
      <c r="AB1041" s="266"/>
      <c r="AC1041" s="266"/>
      <c r="AD1041" s="304">
        <v>5517212</v>
      </c>
      <c r="AE1041" s="333" t="s">
        <v>7063</v>
      </c>
      <c r="AF1041" s="333" t="s">
        <v>9289</v>
      </c>
      <c r="AG1041" s="167" t="s">
        <v>7040</v>
      </c>
      <c r="AH1041" s="29" t="s">
        <v>7041</v>
      </c>
    </row>
    <row r="1042" spans="1:34" s="41" customFormat="1" ht="15" customHeight="1" x14ac:dyDescent="0.2">
      <c r="A1042" s="257">
        <v>115</v>
      </c>
      <c r="B1042" s="257">
        <v>115</v>
      </c>
      <c r="C1042" s="258" t="s">
        <v>1117</v>
      </c>
      <c r="D1042" s="257">
        <v>10278</v>
      </c>
      <c r="E1042" s="258" t="s">
        <v>1118</v>
      </c>
      <c r="F1042" s="25">
        <v>2016</v>
      </c>
      <c r="G1042" s="284">
        <v>42626.447916666664</v>
      </c>
      <c r="H1042" s="234">
        <v>42626.447916666664</v>
      </c>
      <c r="I1042" s="412" t="s">
        <v>36</v>
      </c>
      <c r="J1042" s="412" t="s">
        <v>36</v>
      </c>
      <c r="K1042" s="412"/>
      <c r="L1042" s="235">
        <f>N1042-G1042</f>
        <v>1.4583333337213844E-2</v>
      </c>
      <c r="M1042" s="236">
        <v>21</v>
      </c>
      <c r="N1042" s="284">
        <v>42626.462500000001</v>
      </c>
      <c r="O1042" s="234">
        <v>42626.462500000001</v>
      </c>
      <c r="P1042" s="237" t="s">
        <v>37</v>
      </c>
      <c r="Q1042" s="35" t="s">
        <v>43</v>
      </c>
      <c r="R1042" s="35" t="s">
        <v>1583</v>
      </c>
      <c r="S1042" s="35" t="s">
        <v>526</v>
      </c>
      <c r="T1042" s="35" t="s">
        <v>6577</v>
      </c>
      <c r="U1042" s="282" t="s">
        <v>40</v>
      </c>
      <c r="V1042" s="240" t="s">
        <v>384</v>
      </c>
      <c r="W1042" s="35" t="s">
        <v>6578</v>
      </c>
      <c r="X1042" s="177">
        <v>0</v>
      </c>
      <c r="Y1042" s="55">
        <v>0</v>
      </c>
      <c r="Z1042" s="55">
        <v>0</v>
      </c>
      <c r="AA1042" s="35"/>
      <c r="AB1042" s="35"/>
      <c r="AC1042" s="241"/>
      <c r="AD1042" s="28"/>
      <c r="AE1042" s="28"/>
      <c r="AF1042" s="28"/>
      <c r="AG1042" s="28"/>
      <c r="AH1042" s="28"/>
    </row>
    <row r="1043" spans="1:34" ht="15" customHeight="1" x14ac:dyDescent="0.2">
      <c r="A1043" s="257">
        <v>115</v>
      </c>
      <c r="B1043" s="257">
        <v>115</v>
      </c>
      <c r="C1043" s="258" t="s">
        <v>1117</v>
      </c>
      <c r="D1043" s="257">
        <v>10278</v>
      </c>
      <c r="E1043" s="258" t="s">
        <v>1118</v>
      </c>
      <c r="F1043" s="25">
        <v>2017</v>
      </c>
      <c r="G1043" s="232">
        <v>42777.513888888891</v>
      </c>
      <c r="H1043" s="233">
        <v>42777.513888888891</v>
      </c>
      <c r="I1043" s="412" t="s">
        <v>36</v>
      </c>
      <c r="J1043" s="412" t="s">
        <v>36</v>
      </c>
      <c r="K1043" s="412"/>
      <c r="L1043" s="235">
        <f>N1043-G1043</f>
        <v>2.0833333328482695E-3</v>
      </c>
      <c r="M1043" s="236">
        <v>3</v>
      </c>
      <c r="N1043" s="232">
        <v>42777.515972222223</v>
      </c>
      <c r="O1043" s="233">
        <v>42777.515972222223</v>
      </c>
      <c r="P1043" s="328" t="s">
        <v>242</v>
      </c>
      <c r="Q1043" s="35" t="s">
        <v>43</v>
      </c>
      <c r="R1043" s="35" t="s">
        <v>1583</v>
      </c>
      <c r="S1043" s="35" t="s">
        <v>40</v>
      </c>
      <c r="T1043" s="167" t="s">
        <v>7791</v>
      </c>
      <c r="U1043" s="303" t="s">
        <v>40</v>
      </c>
      <c r="V1043" s="49" t="s">
        <v>384</v>
      </c>
      <c r="W1043" s="168" t="s">
        <v>1270</v>
      </c>
      <c r="X1043" s="255">
        <v>0</v>
      </c>
      <c r="Y1043" s="241">
        <v>0</v>
      </c>
      <c r="Z1043" s="241">
        <v>0</v>
      </c>
      <c r="AA1043" s="168"/>
      <c r="AB1043" s="168"/>
      <c r="AC1043" s="168"/>
      <c r="AD1043" s="304">
        <v>5517212</v>
      </c>
      <c r="AE1043" s="35" t="s">
        <v>1270</v>
      </c>
      <c r="AF1043" s="305" t="s">
        <v>1270</v>
      </c>
      <c r="AG1043" s="35" t="s">
        <v>7066</v>
      </c>
      <c r="AH1043" s="44" t="s">
        <v>7067</v>
      </c>
    </row>
    <row r="1044" spans="1:34" s="41" customFormat="1" ht="15" customHeight="1" x14ac:dyDescent="0.2">
      <c r="A1044" s="257">
        <v>115</v>
      </c>
      <c r="B1044" s="257">
        <v>115</v>
      </c>
      <c r="C1044" s="258" t="s">
        <v>1117</v>
      </c>
      <c r="D1044" s="257">
        <v>10278</v>
      </c>
      <c r="E1044" s="258" t="s">
        <v>1118</v>
      </c>
      <c r="F1044" s="25">
        <v>2018</v>
      </c>
      <c r="G1044" s="284">
        <v>43239.402083333334</v>
      </c>
      <c r="H1044" s="233">
        <v>43239.402083333334</v>
      </c>
      <c r="I1044" s="412" t="s">
        <v>36</v>
      </c>
      <c r="J1044" s="417" t="s">
        <v>7042</v>
      </c>
      <c r="K1044" s="412" t="s">
        <v>36</v>
      </c>
      <c r="L1044" s="235">
        <f>N1044-G1044</f>
        <v>0.47986111111094942</v>
      </c>
      <c r="M1044" s="236">
        <v>691</v>
      </c>
      <c r="N1044" s="284">
        <v>43239.881944444445</v>
      </c>
      <c r="O1044" s="233">
        <v>43239.881944444445</v>
      </c>
      <c r="P1044" s="237" t="s">
        <v>37</v>
      </c>
      <c r="Q1044" s="359" t="s">
        <v>1246</v>
      </c>
      <c r="R1044" s="35" t="s">
        <v>10736</v>
      </c>
      <c r="S1044" s="277" t="s">
        <v>54</v>
      </c>
      <c r="T1044" s="167" t="s">
        <v>11146</v>
      </c>
      <c r="U1044" s="77">
        <v>114620727</v>
      </c>
      <c r="V1044" s="240" t="s">
        <v>384</v>
      </c>
      <c r="W1044" s="167" t="s">
        <v>11150</v>
      </c>
      <c r="X1044" s="255">
        <v>0</v>
      </c>
      <c r="Y1044" s="241">
        <v>0</v>
      </c>
      <c r="Z1044" s="241">
        <v>0</v>
      </c>
      <c r="AA1044" s="266"/>
      <c r="AB1044" s="266"/>
      <c r="AC1044" s="266"/>
      <c r="AD1044" s="241">
        <v>5517212</v>
      </c>
      <c r="AE1044" s="461" t="s">
        <v>7063</v>
      </c>
      <c r="AF1044" s="462" t="s">
        <v>11151</v>
      </c>
      <c r="AG1044" s="277" t="s">
        <v>7040</v>
      </c>
      <c r="AH1044" s="277" t="s">
        <v>7176</v>
      </c>
    </row>
    <row r="1045" spans="1:34" s="41" customFormat="1" ht="15" customHeight="1" x14ac:dyDescent="0.2">
      <c r="A1045" s="521">
        <v>115</v>
      </c>
      <c r="B1045" s="521">
        <v>115</v>
      </c>
      <c r="C1045" s="522" t="s">
        <v>1117</v>
      </c>
      <c r="D1045" s="521">
        <v>10278</v>
      </c>
      <c r="E1045" s="522" t="s">
        <v>1118</v>
      </c>
      <c r="F1045" s="25">
        <v>2019</v>
      </c>
      <c r="G1045" s="573">
        <v>43546.744444444441</v>
      </c>
      <c r="H1045" s="574">
        <v>43546.744444444441</v>
      </c>
      <c r="I1045" s="572" t="s">
        <v>36</v>
      </c>
      <c r="J1045" s="572" t="s">
        <v>36</v>
      </c>
      <c r="K1045" s="572" t="s">
        <v>36</v>
      </c>
      <c r="L1045" s="235">
        <f>N1045-G1045</f>
        <v>6.944444467080757E-4</v>
      </c>
      <c r="M1045" s="236">
        <v>1</v>
      </c>
      <c r="N1045" s="573">
        <v>43546.745138888888</v>
      </c>
      <c r="O1045" s="574">
        <v>43546.745138888888</v>
      </c>
      <c r="P1045" s="237" t="s">
        <v>37</v>
      </c>
      <c r="Q1045" s="162" t="s">
        <v>1285</v>
      </c>
      <c r="R1045" s="167" t="s">
        <v>10214</v>
      </c>
      <c r="S1045" s="238" t="s">
        <v>54</v>
      </c>
      <c r="T1045" s="167" t="s">
        <v>13630</v>
      </c>
      <c r="U1045" s="459" t="s">
        <v>40</v>
      </c>
      <c r="V1045" s="240" t="s">
        <v>384</v>
      </c>
      <c r="W1045" s="167" t="s">
        <v>13631</v>
      </c>
      <c r="X1045" s="536">
        <v>0</v>
      </c>
      <c r="Y1045" s="255">
        <v>0</v>
      </c>
      <c r="Z1045" s="255">
        <v>0</v>
      </c>
      <c r="AA1045" s="264">
        <f>Y1045/AD1045</f>
        <v>0</v>
      </c>
      <c r="AB1045" s="265">
        <f>Z1045/AD1045</f>
        <v>0</v>
      </c>
      <c r="AC1045" s="255">
        <v>0</v>
      </c>
      <c r="AD1045" s="255">
        <v>5548929</v>
      </c>
      <c r="AE1045" s="240" t="s">
        <v>7102</v>
      </c>
      <c r="AF1045" s="527" t="s">
        <v>13632</v>
      </c>
      <c r="AG1045" s="240" t="s">
        <v>7040</v>
      </c>
      <c r="AH1045" s="525" t="s">
        <v>7041</v>
      </c>
    </row>
    <row r="1046" spans="1:34" s="41" customFormat="1" ht="15" customHeight="1" x14ac:dyDescent="0.2">
      <c r="A1046" s="58">
        <v>115</v>
      </c>
      <c r="B1046" s="58">
        <v>115</v>
      </c>
      <c r="C1046" s="76" t="s">
        <v>385</v>
      </c>
      <c r="D1046" s="23">
        <v>10279</v>
      </c>
      <c r="E1046" s="60" t="s">
        <v>386</v>
      </c>
      <c r="F1046" s="25">
        <v>2014</v>
      </c>
      <c r="G1046" s="61">
        <v>41824.609027777777</v>
      </c>
      <c r="H1046" s="62">
        <v>41824.609027777777</v>
      </c>
      <c r="I1046" s="625" t="s">
        <v>36</v>
      </c>
      <c r="J1046" s="625" t="s">
        <v>36</v>
      </c>
      <c r="K1046" s="625"/>
      <c r="L1046" s="64">
        <f>N1046-G1046</f>
        <v>6.944444467080757E-4</v>
      </c>
      <c r="M1046" s="65">
        <v>1</v>
      </c>
      <c r="N1046" s="61">
        <v>41824.609722222223</v>
      </c>
      <c r="O1046" s="62">
        <v>41824.609722222223</v>
      </c>
      <c r="P1046" s="66" t="s">
        <v>37</v>
      </c>
      <c r="Q1046" s="69" t="s">
        <v>382</v>
      </c>
      <c r="R1046" s="69" t="s">
        <v>383</v>
      </c>
      <c r="S1046" s="87" t="s">
        <v>526</v>
      </c>
      <c r="T1046" s="69" t="s">
        <v>2452</v>
      </c>
      <c r="U1046" s="459" t="s">
        <v>40</v>
      </c>
      <c r="V1046" s="39" t="s">
        <v>384</v>
      </c>
      <c r="W1046" s="69" t="s">
        <v>2453</v>
      </c>
      <c r="X1046" s="32">
        <v>0</v>
      </c>
      <c r="Y1046" s="32">
        <v>0</v>
      </c>
      <c r="Z1046" s="83"/>
      <c r="AA1046" s="84"/>
      <c r="AB1046" s="85"/>
      <c r="AC1046" s="83"/>
      <c r="AD1046" s="28"/>
      <c r="AE1046" s="28"/>
      <c r="AF1046" s="28"/>
      <c r="AG1046" s="28"/>
      <c r="AH1046" s="28"/>
    </row>
    <row r="1047" spans="1:34" ht="15" customHeight="1" x14ac:dyDescent="0.2">
      <c r="A1047" s="105">
        <v>115</v>
      </c>
      <c r="B1047" s="105">
        <v>115</v>
      </c>
      <c r="C1047" s="76" t="s">
        <v>385</v>
      </c>
      <c r="D1047" s="23">
        <v>10279</v>
      </c>
      <c r="E1047" s="60" t="s">
        <v>386</v>
      </c>
      <c r="F1047" s="25">
        <v>2014</v>
      </c>
      <c r="G1047" s="61">
        <v>41956.552083333336</v>
      </c>
      <c r="H1047" s="62">
        <v>41956.552083333336</v>
      </c>
      <c r="I1047" s="625" t="s">
        <v>36</v>
      </c>
      <c r="J1047" s="625" t="s">
        <v>36</v>
      </c>
      <c r="K1047" s="625"/>
      <c r="L1047" s="64">
        <f>N1047-G1047</f>
        <v>6.0416666667151731E-2</v>
      </c>
      <c r="M1047" s="65">
        <v>87</v>
      </c>
      <c r="N1047" s="61">
        <v>41956.612500000003</v>
      </c>
      <c r="O1047" s="62">
        <v>41956.612500000003</v>
      </c>
      <c r="P1047" s="86" t="s">
        <v>242</v>
      </c>
      <c r="Q1047" s="69" t="s">
        <v>43</v>
      </c>
      <c r="R1047" s="69" t="s">
        <v>1663</v>
      </c>
      <c r="S1047" s="87" t="s">
        <v>40</v>
      </c>
      <c r="T1047" s="69" t="s">
        <v>3024</v>
      </c>
      <c r="U1047" s="459" t="s">
        <v>40</v>
      </c>
      <c r="V1047" s="39" t="s">
        <v>384</v>
      </c>
      <c r="W1047" s="69" t="s">
        <v>3023</v>
      </c>
      <c r="X1047" s="32">
        <v>0</v>
      </c>
      <c r="Y1047" s="32">
        <v>0</v>
      </c>
      <c r="Z1047" s="83"/>
      <c r="AA1047" s="84"/>
      <c r="AB1047" s="85"/>
      <c r="AC1047" s="83"/>
    </row>
    <row r="1048" spans="1:34" ht="15" customHeight="1" x14ac:dyDescent="0.2">
      <c r="A1048" s="175">
        <v>115</v>
      </c>
      <c r="B1048" s="175">
        <v>115</v>
      </c>
      <c r="C1048" s="24" t="s">
        <v>385</v>
      </c>
      <c r="D1048" s="175">
        <v>10279</v>
      </c>
      <c r="E1048" s="24" t="s">
        <v>386</v>
      </c>
      <c r="F1048" s="25">
        <v>2015</v>
      </c>
      <c r="G1048" s="156">
        <v>42119.748611111114</v>
      </c>
      <c r="H1048" s="157">
        <v>42119.748611111114</v>
      </c>
      <c r="I1048" s="620" t="s">
        <v>36</v>
      </c>
      <c r="J1048" s="620" t="s">
        <v>36</v>
      </c>
      <c r="K1048" s="620"/>
      <c r="L1048" s="159">
        <f>N1048-G1048</f>
        <v>6.9444443943211809E-4</v>
      </c>
      <c r="M1048" s="160">
        <v>1</v>
      </c>
      <c r="N1048" s="156">
        <v>42119.749305555553</v>
      </c>
      <c r="O1048" s="157">
        <v>42119.749305555553</v>
      </c>
      <c r="P1048" s="161" t="s">
        <v>37</v>
      </c>
      <c r="Q1048" s="35" t="s">
        <v>38</v>
      </c>
      <c r="R1048" s="35" t="s">
        <v>413</v>
      </c>
      <c r="S1048" s="35" t="s">
        <v>101</v>
      </c>
      <c r="T1048" s="35" t="s">
        <v>3848</v>
      </c>
      <c r="U1048" s="459" t="s">
        <v>40</v>
      </c>
      <c r="V1048" s="39" t="s">
        <v>384</v>
      </c>
      <c r="W1048" s="35" t="s">
        <v>3849</v>
      </c>
      <c r="X1048" s="55">
        <v>13227</v>
      </c>
      <c r="Y1048" s="55">
        <v>0</v>
      </c>
      <c r="Z1048" s="168"/>
      <c r="AA1048" s="168"/>
      <c r="AB1048" s="168"/>
      <c r="AC1048" s="168"/>
    </row>
    <row r="1049" spans="1:34" ht="15" customHeight="1" x14ac:dyDescent="0.2">
      <c r="A1049" s="257">
        <v>115</v>
      </c>
      <c r="B1049" s="257">
        <v>115</v>
      </c>
      <c r="C1049" s="258" t="s">
        <v>385</v>
      </c>
      <c r="D1049" s="257">
        <v>10279</v>
      </c>
      <c r="E1049" s="258" t="s">
        <v>386</v>
      </c>
      <c r="F1049" s="25">
        <v>2017</v>
      </c>
      <c r="G1049" s="232">
        <v>42776.756249999999</v>
      </c>
      <c r="H1049" s="233">
        <v>42776.756249999999</v>
      </c>
      <c r="I1049" s="412" t="s">
        <v>36</v>
      </c>
      <c r="J1049" s="417" t="s">
        <v>7042</v>
      </c>
      <c r="K1049" s="417"/>
      <c r="L1049" s="235">
        <f>N1049-G1049</f>
        <v>52.095833333332848</v>
      </c>
      <c r="M1049" s="236">
        <v>75018</v>
      </c>
      <c r="N1049" s="232">
        <v>42828.852083333331</v>
      </c>
      <c r="O1049" s="233">
        <v>42828.852083333331</v>
      </c>
      <c r="P1049" s="294" t="s">
        <v>173</v>
      </c>
      <c r="Q1049" s="35" t="s">
        <v>52</v>
      </c>
      <c r="R1049" s="35" t="s">
        <v>302</v>
      </c>
      <c r="S1049" s="35" t="s">
        <v>54</v>
      </c>
      <c r="T1049" s="52" t="s">
        <v>7789</v>
      </c>
      <c r="U1049" s="303" t="s">
        <v>40</v>
      </c>
      <c r="V1049" s="49" t="s">
        <v>384</v>
      </c>
      <c r="W1049" s="35" t="s">
        <v>7790</v>
      </c>
      <c r="X1049" s="255">
        <v>0</v>
      </c>
      <c r="Y1049" s="241">
        <v>0</v>
      </c>
      <c r="Z1049" s="241">
        <v>0</v>
      </c>
      <c r="AA1049" s="168"/>
      <c r="AB1049" s="168"/>
      <c r="AC1049" s="168"/>
      <c r="AD1049" s="304">
        <v>5517212</v>
      </c>
      <c r="AE1049" s="35" t="s">
        <v>1270</v>
      </c>
      <c r="AF1049" s="305" t="s">
        <v>1270</v>
      </c>
      <c r="AG1049" s="35" t="s">
        <v>7066</v>
      </c>
      <c r="AH1049" s="44" t="s">
        <v>7067</v>
      </c>
    </row>
    <row r="1050" spans="1:34" ht="15" customHeight="1" x14ac:dyDescent="0.2">
      <c r="A1050" s="257">
        <v>115</v>
      </c>
      <c r="B1050" s="257">
        <v>115</v>
      </c>
      <c r="C1050" s="258" t="s">
        <v>385</v>
      </c>
      <c r="D1050" s="257">
        <v>10279</v>
      </c>
      <c r="E1050" s="258" t="s">
        <v>386</v>
      </c>
      <c r="F1050" s="25">
        <v>2017</v>
      </c>
      <c r="G1050" s="232">
        <v>42903.155555555553</v>
      </c>
      <c r="H1050" s="233">
        <v>42903.155555555553</v>
      </c>
      <c r="I1050" s="412" t="s">
        <v>36</v>
      </c>
      <c r="J1050" s="412" t="s">
        <v>36</v>
      </c>
      <c r="K1050" s="412"/>
      <c r="L1050" s="235">
        <f>N1050-G1050</f>
        <v>0.36041666667006211</v>
      </c>
      <c r="M1050" s="236">
        <v>519</v>
      </c>
      <c r="N1050" s="232">
        <v>42903.515972222223</v>
      </c>
      <c r="O1050" s="233">
        <v>42903.515972222223</v>
      </c>
      <c r="P1050" s="237" t="s">
        <v>37</v>
      </c>
      <c r="Q1050" s="35" t="s">
        <v>52</v>
      </c>
      <c r="R1050" s="35" t="s">
        <v>302</v>
      </c>
      <c r="S1050" s="35" t="s">
        <v>68</v>
      </c>
      <c r="T1050" s="52" t="s">
        <v>8770</v>
      </c>
      <c r="U1050" s="332" t="s">
        <v>40</v>
      </c>
      <c r="V1050" s="240" t="s">
        <v>384</v>
      </c>
      <c r="W1050" s="44" t="s">
        <v>8771</v>
      </c>
      <c r="X1050" s="241">
        <v>0</v>
      </c>
      <c r="Y1050" s="241">
        <v>0</v>
      </c>
      <c r="Z1050" s="241">
        <v>0</v>
      </c>
      <c r="AA1050" s="168"/>
      <c r="AB1050" s="168"/>
      <c r="AC1050" s="168"/>
      <c r="AD1050" s="304">
        <v>5517212</v>
      </c>
      <c r="AE1050" s="305" t="s">
        <v>1270</v>
      </c>
      <c r="AF1050" s="305" t="s">
        <v>1270</v>
      </c>
      <c r="AG1050" s="35" t="s">
        <v>7066</v>
      </c>
      <c r="AH1050" s="44" t="s">
        <v>7067</v>
      </c>
    </row>
    <row r="1051" spans="1:34" ht="15" customHeight="1" x14ac:dyDescent="0.2">
      <c r="A1051" s="272">
        <v>115</v>
      </c>
      <c r="B1051" s="272">
        <v>115</v>
      </c>
      <c r="C1051" s="331" t="s">
        <v>385</v>
      </c>
      <c r="D1051" s="272">
        <v>10279</v>
      </c>
      <c r="E1051" s="331" t="s">
        <v>386</v>
      </c>
      <c r="F1051" s="25">
        <v>2018</v>
      </c>
      <c r="G1051" s="284">
        <v>43157.553472222222</v>
      </c>
      <c r="H1051" s="234">
        <v>43157.553472222222</v>
      </c>
      <c r="I1051" s="412" t="s">
        <v>36</v>
      </c>
      <c r="J1051" s="412" t="s">
        <v>36</v>
      </c>
      <c r="K1051" s="412" t="s">
        <v>36</v>
      </c>
      <c r="L1051" s="235">
        <f>N1051-G1051</f>
        <v>6.944444467080757E-4</v>
      </c>
      <c r="M1051" s="236">
        <v>1</v>
      </c>
      <c r="N1051" s="284">
        <v>43157.554166666669</v>
      </c>
      <c r="O1051" s="234">
        <v>43157.554166666669</v>
      </c>
      <c r="P1051" s="237" t="s">
        <v>37</v>
      </c>
      <c r="Q1051" s="162" t="s">
        <v>1285</v>
      </c>
      <c r="R1051" s="167" t="s">
        <v>10231</v>
      </c>
      <c r="S1051" s="163" t="s">
        <v>40</v>
      </c>
      <c r="T1051" s="167" t="s">
        <v>10551</v>
      </c>
      <c r="U1051" s="293">
        <v>114340327</v>
      </c>
      <c r="V1051" s="240" t="s">
        <v>384</v>
      </c>
      <c r="W1051" s="167" t="s">
        <v>10552</v>
      </c>
      <c r="X1051" s="255">
        <v>0</v>
      </c>
      <c r="Y1051" s="255">
        <v>0</v>
      </c>
      <c r="Z1051" s="255">
        <v>0</v>
      </c>
      <c r="AA1051" s="374"/>
      <c r="AB1051" s="374"/>
      <c r="AC1051" s="374"/>
      <c r="AD1051" s="255">
        <v>5517212</v>
      </c>
      <c r="AE1051" s="467" t="s">
        <v>7060</v>
      </c>
      <c r="AF1051" s="468" t="s">
        <v>10553</v>
      </c>
      <c r="AG1051" s="163" t="s">
        <v>7040</v>
      </c>
      <c r="AH1051" s="163" t="s">
        <v>7176</v>
      </c>
    </row>
    <row r="1052" spans="1:34" ht="15" customHeight="1" x14ac:dyDescent="0.2">
      <c r="A1052" s="272">
        <v>115</v>
      </c>
      <c r="B1052" s="272">
        <v>115</v>
      </c>
      <c r="C1052" s="331" t="s">
        <v>385</v>
      </c>
      <c r="D1052" s="272">
        <v>10279</v>
      </c>
      <c r="E1052" s="331" t="s">
        <v>386</v>
      </c>
      <c r="F1052" s="25">
        <v>2018</v>
      </c>
      <c r="G1052" s="284">
        <v>43157.599305555559</v>
      </c>
      <c r="H1052" s="234">
        <v>43157.599305555559</v>
      </c>
      <c r="I1052" s="412" t="s">
        <v>36</v>
      </c>
      <c r="J1052" s="412" t="s">
        <v>36</v>
      </c>
      <c r="K1052" s="412" t="s">
        <v>36</v>
      </c>
      <c r="L1052" s="235">
        <f>N1052-G1052</f>
        <v>6.9444443943211809E-4</v>
      </c>
      <c r="M1052" s="236">
        <v>1</v>
      </c>
      <c r="N1052" s="284">
        <v>43157.599999999999</v>
      </c>
      <c r="O1052" s="234">
        <v>43157.599999999999</v>
      </c>
      <c r="P1052" s="237" t="s">
        <v>37</v>
      </c>
      <c r="Q1052" s="162" t="s">
        <v>1285</v>
      </c>
      <c r="R1052" s="167" t="s">
        <v>10231</v>
      </c>
      <c r="S1052" s="163" t="s">
        <v>40</v>
      </c>
      <c r="T1052" s="167" t="s">
        <v>10551</v>
      </c>
      <c r="U1052" s="293">
        <v>114340327</v>
      </c>
      <c r="V1052" s="240" t="s">
        <v>384</v>
      </c>
      <c r="W1052" s="167" t="s">
        <v>10556</v>
      </c>
      <c r="X1052" s="255">
        <v>0</v>
      </c>
      <c r="Y1052" s="255">
        <v>0</v>
      </c>
      <c r="Z1052" s="255">
        <v>0</v>
      </c>
      <c r="AA1052" s="374"/>
      <c r="AB1052" s="374"/>
      <c r="AC1052" s="374"/>
      <c r="AD1052" s="255">
        <v>5517212</v>
      </c>
      <c r="AE1052" s="467" t="s">
        <v>7060</v>
      </c>
      <c r="AF1052" s="468" t="s">
        <v>10557</v>
      </c>
      <c r="AG1052" s="163" t="s">
        <v>7040</v>
      </c>
      <c r="AH1052" s="163" t="s">
        <v>7176</v>
      </c>
    </row>
    <row r="1053" spans="1:34" ht="15" customHeight="1" x14ac:dyDescent="0.2">
      <c r="A1053" s="257">
        <v>115</v>
      </c>
      <c r="B1053" s="257">
        <v>115</v>
      </c>
      <c r="C1053" s="258" t="s">
        <v>385</v>
      </c>
      <c r="D1053" s="257">
        <v>10279</v>
      </c>
      <c r="E1053" s="258" t="s">
        <v>386</v>
      </c>
      <c r="F1053" s="25">
        <v>2018</v>
      </c>
      <c r="G1053" s="284">
        <v>43239.402083333334</v>
      </c>
      <c r="H1053" s="233">
        <v>43239.402083333334</v>
      </c>
      <c r="I1053" s="412" t="s">
        <v>36</v>
      </c>
      <c r="J1053" s="412" t="s">
        <v>36</v>
      </c>
      <c r="K1053" s="412" t="s">
        <v>36</v>
      </c>
      <c r="L1053" s="235">
        <f>N1053-G1053</f>
        <v>6.944444467080757E-4</v>
      </c>
      <c r="M1053" s="236">
        <v>1</v>
      </c>
      <c r="N1053" s="284">
        <v>43239.402777777781</v>
      </c>
      <c r="O1053" s="233">
        <v>43239.402777777781</v>
      </c>
      <c r="P1053" s="237" t="s">
        <v>37</v>
      </c>
      <c r="Q1053" s="359" t="s">
        <v>1285</v>
      </c>
      <c r="R1053" s="35" t="s">
        <v>10447</v>
      </c>
      <c r="S1053" s="277" t="s">
        <v>40</v>
      </c>
      <c r="T1053" s="167" t="s">
        <v>11146</v>
      </c>
      <c r="U1053" s="77">
        <v>114620727</v>
      </c>
      <c r="V1053" s="240" t="s">
        <v>384</v>
      </c>
      <c r="W1053" s="167" t="s">
        <v>11152</v>
      </c>
      <c r="X1053" s="255">
        <v>0</v>
      </c>
      <c r="Y1053" s="241">
        <v>0</v>
      </c>
      <c r="Z1053" s="241">
        <v>0</v>
      </c>
      <c r="AA1053" s="266"/>
      <c r="AB1053" s="266"/>
      <c r="AC1053" s="266"/>
      <c r="AD1053" s="241">
        <v>5517212</v>
      </c>
      <c r="AE1053" s="461" t="s">
        <v>1270</v>
      </c>
      <c r="AF1053" s="462" t="s">
        <v>1270</v>
      </c>
      <c r="AG1053" s="277" t="s">
        <v>7040</v>
      </c>
      <c r="AH1053" s="277" t="s">
        <v>7173</v>
      </c>
    </row>
    <row r="1054" spans="1:34" ht="15" customHeight="1" x14ac:dyDescent="0.2">
      <c r="A1054" s="58">
        <v>115</v>
      </c>
      <c r="B1054" s="58">
        <v>115</v>
      </c>
      <c r="C1054" s="76" t="s">
        <v>149</v>
      </c>
      <c r="D1054" s="23">
        <v>10280</v>
      </c>
      <c r="E1054" s="60" t="s">
        <v>150</v>
      </c>
      <c r="F1054" s="25">
        <v>2014</v>
      </c>
      <c r="G1054" s="61">
        <v>41729.614583333336</v>
      </c>
      <c r="H1054" s="62">
        <v>41729.614583333336</v>
      </c>
      <c r="I1054" s="625" t="s">
        <v>36</v>
      </c>
      <c r="J1054" s="625" t="s">
        <v>36</v>
      </c>
      <c r="K1054" s="625"/>
      <c r="L1054" s="64">
        <f>N1054-G1054</f>
        <v>0.22013888888614019</v>
      </c>
      <c r="M1054" s="65">
        <v>317</v>
      </c>
      <c r="N1054" s="61">
        <v>41729.834722222222</v>
      </c>
      <c r="O1054" s="62">
        <v>41729.834722222222</v>
      </c>
      <c r="P1054" s="66" t="s">
        <v>37</v>
      </c>
      <c r="Q1054" s="69" t="s">
        <v>48</v>
      </c>
      <c r="R1054" s="69" t="s">
        <v>49</v>
      </c>
      <c r="S1054" s="87" t="s">
        <v>40</v>
      </c>
      <c r="T1054" s="69" t="s">
        <v>2038</v>
      </c>
      <c r="U1054" s="332" t="s">
        <v>40</v>
      </c>
      <c r="V1054" s="78" t="s">
        <v>384</v>
      </c>
      <c r="W1054" s="69" t="s">
        <v>2039</v>
      </c>
      <c r="X1054" s="32">
        <v>1193</v>
      </c>
      <c r="Y1054" s="32">
        <v>1193</v>
      </c>
      <c r="Z1054" s="32">
        <v>93054</v>
      </c>
      <c r="AA1054" s="79">
        <f>Y1054/5380759</f>
        <v>2.2171593264072969E-4</v>
      </c>
      <c r="AB1054" s="80">
        <f>Z1054/5380759</f>
        <v>1.7293842745976916E-2</v>
      </c>
      <c r="AC1054" s="32">
        <f>Z1054/Y1054</f>
        <v>78</v>
      </c>
    </row>
    <row r="1055" spans="1:34" ht="15" customHeight="1" x14ac:dyDescent="0.2">
      <c r="A1055" s="58">
        <v>115</v>
      </c>
      <c r="B1055" s="58">
        <v>115</v>
      </c>
      <c r="C1055" s="76" t="s">
        <v>149</v>
      </c>
      <c r="D1055" s="23">
        <v>10280</v>
      </c>
      <c r="E1055" s="60" t="s">
        <v>150</v>
      </c>
      <c r="F1055" s="25">
        <v>2014</v>
      </c>
      <c r="G1055" s="61">
        <v>41730.57708333333</v>
      </c>
      <c r="H1055" s="62">
        <v>41730.57708333333</v>
      </c>
      <c r="I1055" s="625" t="s">
        <v>36</v>
      </c>
      <c r="J1055" s="625" t="s">
        <v>36</v>
      </c>
      <c r="K1055" s="625"/>
      <c r="L1055" s="64">
        <f>N1055-G1055</f>
        <v>6.944444467080757E-4</v>
      </c>
      <c r="M1055" s="65">
        <v>1</v>
      </c>
      <c r="N1055" s="61">
        <v>41730.577777777777</v>
      </c>
      <c r="O1055" s="62">
        <v>41730.577777777777</v>
      </c>
      <c r="P1055" s="66" t="s">
        <v>37</v>
      </c>
      <c r="Q1055" s="69" t="s">
        <v>48</v>
      </c>
      <c r="R1055" s="69" t="s">
        <v>49</v>
      </c>
      <c r="S1055" s="87" t="s">
        <v>40</v>
      </c>
      <c r="T1055" s="69" t="s">
        <v>2046</v>
      </c>
      <c r="U1055" s="332" t="s">
        <v>40</v>
      </c>
      <c r="V1055" s="78" t="s">
        <v>384</v>
      </c>
      <c r="W1055" s="69" t="s">
        <v>2047</v>
      </c>
      <c r="X1055" s="32">
        <v>1193</v>
      </c>
      <c r="Y1055" s="32">
        <v>0</v>
      </c>
      <c r="Z1055" s="83"/>
      <c r="AA1055" s="84"/>
      <c r="AB1055" s="85"/>
      <c r="AC1055" s="83"/>
    </row>
    <row r="1056" spans="1:34" ht="15" customHeight="1" x14ac:dyDescent="0.2">
      <c r="A1056" s="58">
        <v>115</v>
      </c>
      <c r="B1056" s="58">
        <v>115</v>
      </c>
      <c r="C1056" s="76" t="s">
        <v>149</v>
      </c>
      <c r="D1056" s="23">
        <v>10280</v>
      </c>
      <c r="E1056" s="60" t="s">
        <v>150</v>
      </c>
      <c r="F1056" s="25">
        <v>2014</v>
      </c>
      <c r="G1056" s="61">
        <v>41731.502083333333</v>
      </c>
      <c r="H1056" s="62">
        <v>41731.502083333333</v>
      </c>
      <c r="I1056" s="625" t="s">
        <v>36</v>
      </c>
      <c r="J1056" s="625" t="s">
        <v>36</v>
      </c>
      <c r="K1056" s="625"/>
      <c r="L1056" s="64">
        <f>N1056-G1056</f>
        <v>0.30277777777519077</v>
      </c>
      <c r="M1056" s="65">
        <v>436</v>
      </c>
      <c r="N1056" s="61">
        <v>41731.804861111108</v>
      </c>
      <c r="O1056" s="62">
        <v>41731.804861111108</v>
      </c>
      <c r="P1056" s="66" t="s">
        <v>37</v>
      </c>
      <c r="Q1056" s="69" t="s">
        <v>52</v>
      </c>
      <c r="R1056" s="69" t="s">
        <v>67</v>
      </c>
      <c r="S1056" s="87" t="s">
        <v>101</v>
      </c>
      <c r="T1056" s="69" t="s">
        <v>2057</v>
      </c>
      <c r="U1056" s="332" t="s">
        <v>40</v>
      </c>
      <c r="V1056" s="78" t="s">
        <v>384</v>
      </c>
      <c r="W1056" s="69" t="s">
        <v>2058</v>
      </c>
      <c r="X1056" s="32">
        <v>0</v>
      </c>
      <c r="Y1056" s="32">
        <v>0</v>
      </c>
      <c r="Z1056" s="83"/>
      <c r="AA1056" s="84"/>
      <c r="AB1056" s="85"/>
      <c r="AC1056" s="83"/>
    </row>
    <row r="1057" spans="1:34" ht="15" customHeight="1" x14ac:dyDescent="0.2">
      <c r="A1057" s="58">
        <v>115</v>
      </c>
      <c r="B1057" s="58">
        <v>115</v>
      </c>
      <c r="C1057" s="76" t="s">
        <v>149</v>
      </c>
      <c r="D1057" s="23">
        <v>10280</v>
      </c>
      <c r="E1057" s="60" t="s">
        <v>150</v>
      </c>
      <c r="F1057" s="25">
        <v>2014</v>
      </c>
      <c r="G1057" s="61">
        <v>41748.277777777781</v>
      </c>
      <c r="H1057" s="62">
        <v>41748.277777777781</v>
      </c>
      <c r="I1057" s="625" t="s">
        <v>36</v>
      </c>
      <c r="J1057" s="625" t="s">
        <v>36</v>
      </c>
      <c r="K1057" s="625"/>
      <c r="L1057" s="64">
        <f>N1057-G1057</f>
        <v>8.2638888889050577E-2</v>
      </c>
      <c r="M1057" s="65">
        <v>119</v>
      </c>
      <c r="N1057" s="61">
        <v>41748.36041666667</v>
      </c>
      <c r="O1057" s="62">
        <v>41748.36041666667</v>
      </c>
      <c r="P1057" s="66" t="s">
        <v>37</v>
      </c>
      <c r="Q1057" s="69" t="s">
        <v>48</v>
      </c>
      <c r="R1057" s="69" t="s">
        <v>49</v>
      </c>
      <c r="S1057" s="87" t="s">
        <v>106</v>
      </c>
      <c r="T1057" s="69" t="s">
        <v>2102</v>
      </c>
      <c r="U1057" s="332" t="s">
        <v>40</v>
      </c>
      <c r="V1057" s="78" t="s">
        <v>384</v>
      </c>
      <c r="W1057" s="69" t="s">
        <v>2103</v>
      </c>
      <c r="X1057" s="32">
        <v>1092</v>
      </c>
      <c r="Y1057" s="32">
        <v>0</v>
      </c>
      <c r="Z1057" s="32">
        <v>0</v>
      </c>
      <c r="AA1057" s="79">
        <f>Y1057/5380759</f>
        <v>0</v>
      </c>
      <c r="AB1057" s="80">
        <f>Z1057/5380759</f>
        <v>0</v>
      </c>
      <c r="AC1057" s="32">
        <v>0</v>
      </c>
    </row>
    <row r="1058" spans="1:34" ht="15" customHeight="1" x14ac:dyDescent="0.2">
      <c r="A1058" s="58">
        <v>115</v>
      </c>
      <c r="B1058" s="58">
        <v>115</v>
      </c>
      <c r="C1058" s="76" t="s">
        <v>149</v>
      </c>
      <c r="D1058" s="23">
        <v>10280</v>
      </c>
      <c r="E1058" s="60" t="s">
        <v>150</v>
      </c>
      <c r="F1058" s="25">
        <v>2014</v>
      </c>
      <c r="G1058" s="61">
        <v>41874.457638888889</v>
      </c>
      <c r="H1058" s="62">
        <v>41874.457638888889</v>
      </c>
      <c r="I1058" s="625" t="s">
        <v>36</v>
      </c>
      <c r="J1058" s="625" t="s">
        <v>36</v>
      </c>
      <c r="K1058" s="625"/>
      <c r="L1058" s="64">
        <f>N1058-G1058</f>
        <v>6.944444467080757E-4</v>
      </c>
      <c r="M1058" s="65">
        <v>1</v>
      </c>
      <c r="N1058" s="61">
        <v>41874.458333333336</v>
      </c>
      <c r="O1058" s="62">
        <v>41874.458333333336</v>
      </c>
      <c r="P1058" s="66" t="s">
        <v>37</v>
      </c>
      <c r="Q1058" s="69" t="s">
        <v>145</v>
      </c>
      <c r="R1058" s="69" t="s">
        <v>146</v>
      </c>
      <c r="S1058" s="87" t="s">
        <v>40</v>
      </c>
      <c r="T1058" s="69" t="s">
        <v>2626</v>
      </c>
      <c r="U1058" s="332" t="s">
        <v>40</v>
      </c>
      <c r="V1058" s="87" t="s">
        <v>384</v>
      </c>
      <c r="W1058" s="69" t="s">
        <v>2627</v>
      </c>
      <c r="X1058" s="32">
        <v>1095</v>
      </c>
      <c r="Y1058" s="32">
        <v>0</v>
      </c>
      <c r="Z1058" s="83"/>
      <c r="AA1058" s="84"/>
      <c r="AB1058" s="85"/>
      <c r="AC1058" s="83"/>
    </row>
    <row r="1059" spans="1:34" ht="15" customHeight="1" x14ac:dyDescent="0.2">
      <c r="A1059" s="58">
        <v>115</v>
      </c>
      <c r="B1059" s="58">
        <v>115</v>
      </c>
      <c r="C1059" s="76" t="s">
        <v>149</v>
      </c>
      <c r="D1059" s="23">
        <v>10280</v>
      </c>
      <c r="E1059" s="60" t="s">
        <v>150</v>
      </c>
      <c r="F1059" s="25">
        <v>2014</v>
      </c>
      <c r="G1059" s="61">
        <v>41874.497916666667</v>
      </c>
      <c r="H1059" s="62">
        <v>41874.497916666667</v>
      </c>
      <c r="I1059" s="625" t="s">
        <v>36</v>
      </c>
      <c r="J1059" s="625" t="s">
        <v>36</v>
      </c>
      <c r="K1059" s="625"/>
      <c r="L1059" s="64">
        <f>N1059-G1059</f>
        <v>6.944444467080757E-4</v>
      </c>
      <c r="M1059" s="65">
        <v>1</v>
      </c>
      <c r="N1059" s="61">
        <v>41874.498611111114</v>
      </c>
      <c r="O1059" s="62">
        <v>41874.498611111114</v>
      </c>
      <c r="P1059" s="66" t="s">
        <v>37</v>
      </c>
      <c r="Q1059" s="69" t="s">
        <v>145</v>
      </c>
      <c r="R1059" s="69" t="s">
        <v>146</v>
      </c>
      <c r="S1059" s="87" t="s">
        <v>40</v>
      </c>
      <c r="T1059" s="69" t="s">
        <v>2628</v>
      </c>
      <c r="U1059" s="332" t="s">
        <v>40</v>
      </c>
      <c r="V1059" s="87" t="s">
        <v>384</v>
      </c>
      <c r="W1059" s="69" t="s">
        <v>2629</v>
      </c>
      <c r="X1059" s="32">
        <v>1095</v>
      </c>
      <c r="Y1059" s="32">
        <v>0</v>
      </c>
      <c r="Z1059" s="83"/>
      <c r="AA1059" s="84"/>
      <c r="AB1059" s="85"/>
      <c r="AC1059" s="83"/>
    </row>
    <row r="1060" spans="1:34" ht="15" customHeight="1" x14ac:dyDescent="0.2">
      <c r="A1060" s="175">
        <v>115</v>
      </c>
      <c r="B1060" s="175">
        <v>115</v>
      </c>
      <c r="C1060" s="24" t="s">
        <v>149</v>
      </c>
      <c r="D1060" s="175">
        <v>10280</v>
      </c>
      <c r="E1060" s="24" t="s">
        <v>150</v>
      </c>
      <c r="F1060" s="25">
        <v>2015</v>
      </c>
      <c r="G1060" s="156">
        <v>42116.32916666667</v>
      </c>
      <c r="H1060" s="157">
        <v>42116.32916666667</v>
      </c>
      <c r="I1060" s="620" t="s">
        <v>36</v>
      </c>
      <c r="J1060" s="620" t="s">
        <v>36</v>
      </c>
      <c r="K1060" s="620"/>
      <c r="L1060" s="159">
        <f>N1060-G1060</f>
        <v>6.9444443943211809E-4</v>
      </c>
      <c r="M1060" s="160">
        <v>1</v>
      </c>
      <c r="N1060" s="156">
        <v>42116.329861111109</v>
      </c>
      <c r="O1060" s="157">
        <v>42116.329861111109</v>
      </c>
      <c r="P1060" s="161" t="s">
        <v>37</v>
      </c>
      <c r="Q1060" s="35" t="s">
        <v>48</v>
      </c>
      <c r="R1060" s="35" t="s">
        <v>49</v>
      </c>
      <c r="S1060" s="35" t="s">
        <v>40</v>
      </c>
      <c r="T1060" s="35" t="s">
        <v>3815</v>
      </c>
      <c r="U1060" s="332" t="s">
        <v>40</v>
      </c>
      <c r="V1060" s="167" t="s">
        <v>384</v>
      </c>
      <c r="W1060" s="35" t="s">
        <v>3650</v>
      </c>
      <c r="X1060" s="55">
        <v>1110</v>
      </c>
      <c r="Y1060" s="55">
        <v>0</v>
      </c>
      <c r="Z1060" s="168"/>
      <c r="AA1060" s="168"/>
      <c r="AB1060" s="168"/>
      <c r="AC1060" s="168"/>
    </row>
    <row r="1061" spans="1:34" ht="15" customHeight="1" x14ac:dyDescent="0.2">
      <c r="A1061" s="175">
        <v>115</v>
      </c>
      <c r="B1061" s="175">
        <v>115</v>
      </c>
      <c r="C1061" s="24" t="s">
        <v>149</v>
      </c>
      <c r="D1061" s="175">
        <v>10280</v>
      </c>
      <c r="E1061" s="24" t="s">
        <v>150</v>
      </c>
      <c r="F1061" s="25">
        <v>2015</v>
      </c>
      <c r="G1061" s="156">
        <v>42149.112500000003</v>
      </c>
      <c r="H1061" s="157">
        <v>42149.112500000003</v>
      </c>
      <c r="I1061" s="620" t="s">
        <v>36</v>
      </c>
      <c r="J1061" s="620" t="s">
        <v>36</v>
      </c>
      <c r="K1061" s="620"/>
      <c r="L1061" s="159">
        <f>N1061-G1061</f>
        <v>6.9444443943211809E-4</v>
      </c>
      <c r="M1061" s="160">
        <v>1</v>
      </c>
      <c r="N1061" s="156">
        <v>42149.113194444442</v>
      </c>
      <c r="O1061" s="157">
        <v>42149.113194444442</v>
      </c>
      <c r="P1061" s="161" t="s">
        <v>37</v>
      </c>
      <c r="Q1061" s="35" t="s">
        <v>1285</v>
      </c>
      <c r="R1061" s="35" t="s">
        <v>67</v>
      </c>
      <c r="S1061" s="35" t="s">
        <v>101</v>
      </c>
      <c r="T1061" s="35" t="s">
        <v>4044</v>
      </c>
      <c r="U1061" s="332" t="s">
        <v>40</v>
      </c>
      <c r="V1061" s="167" t="s">
        <v>384</v>
      </c>
      <c r="W1061" s="35" t="s">
        <v>4045</v>
      </c>
      <c r="X1061" s="55">
        <v>1111</v>
      </c>
      <c r="Y1061" s="55">
        <v>0</v>
      </c>
      <c r="Z1061" s="168"/>
      <c r="AA1061" s="168"/>
      <c r="AB1061" s="168"/>
      <c r="AC1061" s="168"/>
    </row>
    <row r="1062" spans="1:34" ht="15" customHeight="1" x14ac:dyDescent="0.2">
      <c r="A1062" s="257">
        <v>115</v>
      </c>
      <c r="B1062" s="257">
        <v>115</v>
      </c>
      <c r="C1062" s="258" t="s">
        <v>149</v>
      </c>
      <c r="D1062" s="257">
        <v>10280</v>
      </c>
      <c r="E1062" s="258" t="s">
        <v>150</v>
      </c>
      <c r="F1062" s="25">
        <v>2016</v>
      </c>
      <c r="G1062" s="232">
        <v>42422.845833333333</v>
      </c>
      <c r="H1062" s="233">
        <v>42422.845833333333</v>
      </c>
      <c r="I1062" s="412" t="s">
        <v>36</v>
      </c>
      <c r="J1062" s="412" t="s">
        <v>36</v>
      </c>
      <c r="K1062" s="412"/>
      <c r="L1062" s="235">
        <f>N1062-G1062</f>
        <v>0.84722222222626442</v>
      </c>
      <c r="M1062" s="236">
        <v>1220</v>
      </c>
      <c r="N1062" s="232">
        <v>42423.693055555559</v>
      </c>
      <c r="O1062" s="233">
        <v>42423.693055555559</v>
      </c>
      <c r="P1062" s="237" t="s">
        <v>37</v>
      </c>
      <c r="Q1062" s="238" t="s">
        <v>52</v>
      </c>
      <c r="R1062" s="238" t="s">
        <v>243</v>
      </c>
      <c r="S1062" s="238" t="s">
        <v>106</v>
      </c>
      <c r="T1062" s="35" t="s">
        <v>5606</v>
      </c>
      <c r="U1062" s="254" t="s">
        <v>40</v>
      </c>
      <c r="V1062" s="240" t="s">
        <v>384</v>
      </c>
      <c r="W1062" s="168" t="s">
        <v>5607</v>
      </c>
      <c r="X1062" s="55">
        <v>0</v>
      </c>
      <c r="Y1062" s="55">
        <v>0</v>
      </c>
      <c r="Z1062" s="55">
        <v>0</v>
      </c>
      <c r="AA1062" s="168"/>
      <c r="AB1062" s="168"/>
      <c r="AC1062" s="168"/>
    </row>
    <row r="1063" spans="1:34" ht="15" customHeight="1" x14ac:dyDescent="0.2">
      <c r="A1063" s="257">
        <v>115</v>
      </c>
      <c r="B1063" s="257">
        <v>115</v>
      </c>
      <c r="C1063" s="258" t="s">
        <v>149</v>
      </c>
      <c r="D1063" s="257">
        <v>10280</v>
      </c>
      <c r="E1063" s="258" t="s">
        <v>150</v>
      </c>
      <c r="F1063" s="25">
        <v>2016</v>
      </c>
      <c r="G1063" s="232">
        <v>42435.12777777778</v>
      </c>
      <c r="H1063" s="233">
        <v>42435.12777777778</v>
      </c>
      <c r="I1063" s="412" t="s">
        <v>36</v>
      </c>
      <c r="J1063" s="417" t="s">
        <v>313</v>
      </c>
      <c r="K1063" s="417"/>
      <c r="L1063" s="235">
        <f>N1063-G1063</f>
        <v>0.79166666666424135</v>
      </c>
      <c r="M1063" s="236">
        <v>1140</v>
      </c>
      <c r="N1063" s="232">
        <v>42435.919444444444</v>
      </c>
      <c r="O1063" s="233">
        <v>42435.919444444444</v>
      </c>
      <c r="P1063" s="237" t="s">
        <v>37</v>
      </c>
      <c r="Q1063" s="238" t="s">
        <v>52</v>
      </c>
      <c r="R1063" s="238" t="s">
        <v>302</v>
      </c>
      <c r="S1063" s="238" t="s">
        <v>54</v>
      </c>
      <c r="T1063" s="35" t="s">
        <v>5707</v>
      </c>
      <c r="U1063" s="88">
        <v>11978</v>
      </c>
      <c r="V1063" s="240" t="s">
        <v>384</v>
      </c>
      <c r="W1063" s="35" t="s">
        <v>5708</v>
      </c>
      <c r="X1063" s="55">
        <v>1095</v>
      </c>
      <c r="Y1063" s="55">
        <v>1095</v>
      </c>
      <c r="Z1063" s="55">
        <v>133590</v>
      </c>
      <c r="AA1063" s="259">
        <v>1.9974939204129102E-4</v>
      </c>
      <c r="AB1063" s="260">
        <v>2.4369425829037505E-2</v>
      </c>
      <c r="AC1063" s="241">
        <v>122</v>
      </c>
    </row>
    <row r="1064" spans="1:34" ht="15" customHeight="1" x14ac:dyDescent="0.2">
      <c r="A1064" s="257">
        <v>115</v>
      </c>
      <c r="B1064" s="257">
        <v>115</v>
      </c>
      <c r="C1064" s="258" t="s">
        <v>149</v>
      </c>
      <c r="D1064" s="257">
        <v>10280</v>
      </c>
      <c r="E1064" s="258" t="s">
        <v>150</v>
      </c>
      <c r="F1064" s="25">
        <v>2017</v>
      </c>
      <c r="G1064" s="232">
        <v>42758.678472222222</v>
      </c>
      <c r="H1064" s="233">
        <v>42758.678472222222</v>
      </c>
      <c r="I1064" s="417" t="s">
        <v>7042</v>
      </c>
      <c r="J1064" s="412" t="s">
        <v>36</v>
      </c>
      <c r="K1064" s="412"/>
      <c r="L1064" s="235">
        <f>N1064-G1064</f>
        <v>6.944444467080757E-4</v>
      </c>
      <c r="M1064" s="236">
        <v>1</v>
      </c>
      <c r="N1064" s="232">
        <v>42758.679166666669</v>
      </c>
      <c r="O1064" s="233">
        <v>42758.679166666669</v>
      </c>
      <c r="P1064" s="237" t="s">
        <v>37</v>
      </c>
      <c r="Q1064" s="35" t="s">
        <v>213</v>
      </c>
      <c r="R1064" s="35" t="s">
        <v>214</v>
      </c>
      <c r="S1064" s="35" t="s">
        <v>40</v>
      </c>
      <c r="T1064" s="167" t="s">
        <v>7601</v>
      </c>
      <c r="U1064" s="303" t="s">
        <v>40</v>
      </c>
      <c r="V1064" s="49" t="s">
        <v>384</v>
      </c>
      <c r="W1064" s="35" t="s">
        <v>7602</v>
      </c>
      <c r="X1064" s="255">
        <v>1174</v>
      </c>
      <c r="Y1064" s="255">
        <v>0</v>
      </c>
      <c r="Z1064" s="255">
        <v>0</v>
      </c>
      <c r="AA1064" s="35"/>
      <c r="AB1064" s="35"/>
      <c r="AC1064" s="35"/>
      <c r="AD1064" s="304">
        <v>5517212</v>
      </c>
      <c r="AE1064" s="35" t="s">
        <v>7427</v>
      </c>
      <c r="AF1064" s="305" t="s">
        <v>7603</v>
      </c>
      <c r="AG1064" s="35" t="s">
        <v>7040</v>
      </c>
      <c r="AH1064" s="44" t="s">
        <v>7041</v>
      </c>
    </row>
    <row r="1065" spans="1:34" ht="15" customHeight="1" x14ac:dyDescent="0.2">
      <c r="A1065" s="257">
        <v>115</v>
      </c>
      <c r="B1065" s="257">
        <v>115</v>
      </c>
      <c r="C1065" s="258" t="s">
        <v>149</v>
      </c>
      <c r="D1065" s="257">
        <v>10280</v>
      </c>
      <c r="E1065" s="258" t="s">
        <v>150</v>
      </c>
      <c r="F1065" s="25">
        <v>2017</v>
      </c>
      <c r="G1065" s="232">
        <v>42898.823611111111</v>
      </c>
      <c r="H1065" s="233">
        <v>42898.823611111111</v>
      </c>
      <c r="I1065" s="412" t="s">
        <v>36</v>
      </c>
      <c r="J1065" s="412" t="s">
        <v>36</v>
      </c>
      <c r="K1065" s="412"/>
      <c r="L1065" s="235">
        <f>N1065-G1065</f>
        <v>0.14861111110803904</v>
      </c>
      <c r="M1065" s="236">
        <v>214</v>
      </c>
      <c r="N1065" s="232">
        <v>42898.972222222219</v>
      </c>
      <c r="O1065" s="233">
        <v>42898.972222222219</v>
      </c>
      <c r="P1065" s="237" t="s">
        <v>37</v>
      </c>
      <c r="Q1065" s="35" t="s">
        <v>48</v>
      </c>
      <c r="R1065" s="35" t="s">
        <v>49</v>
      </c>
      <c r="S1065" s="35" t="s">
        <v>106</v>
      </c>
      <c r="T1065" s="52" t="s">
        <v>8744</v>
      </c>
      <c r="U1065" s="332" t="s">
        <v>40</v>
      </c>
      <c r="V1065" s="240" t="s">
        <v>384</v>
      </c>
      <c r="W1065" s="44" t="s">
        <v>8745</v>
      </c>
      <c r="X1065" s="241">
        <v>1172</v>
      </c>
      <c r="Y1065" s="241">
        <v>0</v>
      </c>
      <c r="Z1065" s="241">
        <v>0</v>
      </c>
      <c r="AA1065" s="168"/>
      <c r="AB1065" s="168"/>
      <c r="AC1065" s="168"/>
      <c r="AD1065" s="304">
        <v>5517212</v>
      </c>
      <c r="AE1065" s="305" t="s">
        <v>7427</v>
      </c>
      <c r="AF1065" s="305" t="s">
        <v>8746</v>
      </c>
      <c r="AG1065" s="35" t="s">
        <v>7040</v>
      </c>
      <c r="AH1065" s="44" t="s">
        <v>7041</v>
      </c>
    </row>
    <row r="1066" spans="1:34" ht="15" customHeight="1" x14ac:dyDescent="0.2">
      <c r="A1066" s="257">
        <v>115</v>
      </c>
      <c r="B1066" s="257">
        <v>115</v>
      </c>
      <c r="C1066" s="258" t="s">
        <v>149</v>
      </c>
      <c r="D1066" s="257">
        <v>10280</v>
      </c>
      <c r="E1066" s="258" t="s">
        <v>150</v>
      </c>
      <c r="F1066" s="25">
        <v>2018</v>
      </c>
      <c r="G1066" s="284">
        <v>43246.228472222225</v>
      </c>
      <c r="H1066" s="233">
        <v>43246.228472222225</v>
      </c>
      <c r="I1066" s="412" t="s">
        <v>36</v>
      </c>
      <c r="J1066" s="412" t="s">
        <v>36</v>
      </c>
      <c r="K1066" s="412" t="s">
        <v>36</v>
      </c>
      <c r="L1066" s="235">
        <f>N1066-G1066</f>
        <v>6.9444443943211809E-4</v>
      </c>
      <c r="M1066" s="236">
        <v>1</v>
      </c>
      <c r="N1066" s="284">
        <v>43246.229166666664</v>
      </c>
      <c r="O1066" s="233">
        <v>43246.229166666664</v>
      </c>
      <c r="P1066" s="237" t="s">
        <v>37</v>
      </c>
      <c r="Q1066" s="359" t="s">
        <v>48</v>
      </c>
      <c r="R1066" s="35" t="s">
        <v>10200</v>
      </c>
      <c r="S1066" s="277" t="s">
        <v>40</v>
      </c>
      <c r="T1066" s="167" t="s">
        <v>11203</v>
      </c>
      <c r="U1066" s="282" t="s">
        <v>40</v>
      </c>
      <c r="V1066" s="240" t="s">
        <v>384</v>
      </c>
      <c r="W1066" s="167" t="s">
        <v>11204</v>
      </c>
      <c r="X1066" s="255">
        <v>1175</v>
      </c>
      <c r="Y1066" s="241">
        <v>0</v>
      </c>
      <c r="Z1066" s="241">
        <v>0</v>
      </c>
      <c r="AA1066" s="266"/>
      <c r="AB1066" s="266"/>
      <c r="AC1066" s="266"/>
      <c r="AD1066" s="241">
        <v>5517212</v>
      </c>
      <c r="AE1066" s="461" t="s">
        <v>7060</v>
      </c>
      <c r="AF1066" s="462" t="s">
        <v>11205</v>
      </c>
      <c r="AG1066" s="277" t="s">
        <v>7040</v>
      </c>
      <c r="AH1066" s="277" t="s">
        <v>7041</v>
      </c>
    </row>
    <row r="1067" spans="1:34" ht="15" customHeight="1" x14ac:dyDescent="0.2">
      <c r="A1067" s="257">
        <v>115</v>
      </c>
      <c r="B1067" s="257">
        <v>115</v>
      </c>
      <c r="C1067" s="258" t="s">
        <v>149</v>
      </c>
      <c r="D1067" s="257">
        <v>10280</v>
      </c>
      <c r="E1067" s="258" t="s">
        <v>150</v>
      </c>
      <c r="F1067" s="25">
        <v>2018</v>
      </c>
      <c r="G1067" s="284">
        <v>43409.570138888892</v>
      </c>
      <c r="H1067" s="234">
        <v>43409.570138888892</v>
      </c>
      <c r="I1067" s="412" t="s">
        <v>36</v>
      </c>
      <c r="J1067" s="412" t="s">
        <v>36</v>
      </c>
      <c r="K1067" s="412" t="s">
        <v>36</v>
      </c>
      <c r="L1067" s="235">
        <f>N1067-G1067</f>
        <v>6.9444443943211809E-4</v>
      </c>
      <c r="M1067" s="236">
        <v>1</v>
      </c>
      <c r="N1067" s="284">
        <v>43409.570833333331</v>
      </c>
      <c r="O1067" s="234">
        <v>43409.570833333331</v>
      </c>
      <c r="P1067" s="237" t="s">
        <v>37</v>
      </c>
      <c r="Q1067" s="162" t="s">
        <v>1285</v>
      </c>
      <c r="R1067" s="167" t="s">
        <v>10214</v>
      </c>
      <c r="S1067" s="163" t="s">
        <v>717</v>
      </c>
      <c r="T1067" s="167" t="s">
        <v>12255</v>
      </c>
      <c r="U1067" s="416" t="s">
        <v>40</v>
      </c>
      <c r="V1067" s="240" t="s">
        <v>384</v>
      </c>
      <c r="W1067" s="167" t="s">
        <v>12256</v>
      </c>
      <c r="X1067" s="255">
        <v>2491</v>
      </c>
      <c r="Y1067" s="241">
        <v>0</v>
      </c>
      <c r="Z1067" s="241">
        <v>0</v>
      </c>
      <c r="AA1067" s="266"/>
      <c r="AB1067" s="266"/>
      <c r="AC1067" s="266"/>
      <c r="AD1067" s="241">
        <v>5517212</v>
      </c>
      <c r="AE1067" s="461" t="s">
        <v>7060</v>
      </c>
      <c r="AF1067" s="468" t="s">
        <v>12257</v>
      </c>
      <c r="AG1067" s="163" t="s">
        <v>7040</v>
      </c>
      <c r="AH1067" s="277" t="s">
        <v>7041</v>
      </c>
    </row>
    <row r="1068" spans="1:34" s="41" customFormat="1" ht="15" customHeight="1" x14ac:dyDescent="0.2">
      <c r="A1068" s="257">
        <v>115</v>
      </c>
      <c r="B1068" s="257">
        <v>115</v>
      </c>
      <c r="C1068" s="258" t="s">
        <v>149</v>
      </c>
      <c r="D1068" s="257">
        <v>10280</v>
      </c>
      <c r="E1068" s="258" t="s">
        <v>150</v>
      </c>
      <c r="F1068" s="25">
        <v>2018</v>
      </c>
      <c r="G1068" s="284">
        <v>43409.679166666669</v>
      </c>
      <c r="H1068" s="234">
        <v>43409.679166666669</v>
      </c>
      <c r="I1068" s="412" t="s">
        <v>36</v>
      </c>
      <c r="J1068" s="412" t="s">
        <v>36</v>
      </c>
      <c r="K1068" s="412" t="s">
        <v>36</v>
      </c>
      <c r="L1068" s="235">
        <f>N1068-G1068</f>
        <v>0.91597222221753327</v>
      </c>
      <c r="M1068" s="236">
        <v>1319</v>
      </c>
      <c r="N1068" s="284">
        <v>43410.595138888886</v>
      </c>
      <c r="O1068" s="234">
        <v>43410.595138888886</v>
      </c>
      <c r="P1068" s="237" t="s">
        <v>37</v>
      </c>
      <c r="Q1068" s="162" t="s">
        <v>1285</v>
      </c>
      <c r="R1068" s="167" t="s">
        <v>10214</v>
      </c>
      <c r="S1068" s="163" t="s">
        <v>717</v>
      </c>
      <c r="T1068" s="167" t="s">
        <v>12263</v>
      </c>
      <c r="U1068" s="416" t="s">
        <v>40</v>
      </c>
      <c r="V1068" s="240" t="s">
        <v>384</v>
      </c>
      <c r="W1068" s="167" t="s">
        <v>12264</v>
      </c>
      <c r="X1068" s="255">
        <v>0</v>
      </c>
      <c r="Y1068" s="241">
        <v>0</v>
      </c>
      <c r="Z1068" s="241">
        <v>0</v>
      </c>
      <c r="AA1068" s="266"/>
      <c r="AB1068" s="266"/>
      <c r="AC1068" s="266"/>
      <c r="AD1068" s="241">
        <v>5517212</v>
      </c>
      <c r="AE1068" s="461" t="s">
        <v>1270</v>
      </c>
      <c r="AF1068" s="462" t="s">
        <v>1270</v>
      </c>
      <c r="AG1068" s="277" t="s">
        <v>7066</v>
      </c>
      <c r="AH1068" s="277" t="s">
        <v>7067</v>
      </c>
    </row>
    <row r="1069" spans="1:34" s="41" customFormat="1" ht="15" customHeight="1" x14ac:dyDescent="0.2">
      <c r="A1069" s="521">
        <v>115</v>
      </c>
      <c r="B1069" s="521">
        <v>115</v>
      </c>
      <c r="C1069" s="522" t="s">
        <v>149</v>
      </c>
      <c r="D1069" s="521">
        <v>10280</v>
      </c>
      <c r="E1069" s="522" t="s">
        <v>150</v>
      </c>
      <c r="F1069" s="25">
        <v>2019</v>
      </c>
      <c r="G1069" s="570">
        <v>43524.802777777775</v>
      </c>
      <c r="H1069" s="571">
        <v>43524.802777777775</v>
      </c>
      <c r="I1069" s="572" t="s">
        <v>36</v>
      </c>
      <c r="J1069" s="572" t="s">
        <v>36</v>
      </c>
      <c r="K1069" s="572" t="s">
        <v>36</v>
      </c>
      <c r="L1069" s="235">
        <f>N1069-G1069</f>
        <v>3.680555555911269E-2</v>
      </c>
      <c r="M1069" s="236">
        <v>53</v>
      </c>
      <c r="N1069" s="570">
        <v>43524.839583333334</v>
      </c>
      <c r="O1069" s="571">
        <v>43524.839583333334</v>
      </c>
      <c r="P1069" s="237" t="s">
        <v>37</v>
      </c>
      <c r="Q1069" s="162" t="s">
        <v>43</v>
      </c>
      <c r="R1069" s="167" t="s">
        <v>10739</v>
      </c>
      <c r="S1069" s="238" t="s">
        <v>45</v>
      </c>
      <c r="T1069" s="167" t="s">
        <v>13470</v>
      </c>
      <c r="U1069" s="77">
        <v>116622100</v>
      </c>
      <c r="V1069" s="240" t="s">
        <v>384</v>
      </c>
      <c r="W1069" s="184" t="s">
        <v>13471</v>
      </c>
      <c r="X1069" s="164">
        <v>0</v>
      </c>
      <c r="Y1069" s="241">
        <v>0</v>
      </c>
      <c r="Z1069" s="241">
        <v>0</v>
      </c>
      <c r="AA1069" s="264">
        <f>Y1069/AD1069</f>
        <v>0</v>
      </c>
      <c r="AB1069" s="265">
        <f>Z1069/AD1069</f>
        <v>0</v>
      </c>
      <c r="AC1069" s="255">
        <v>0</v>
      </c>
      <c r="AD1069" s="255">
        <v>5548929</v>
      </c>
      <c r="AE1069" s="240" t="s">
        <v>1270</v>
      </c>
      <c r="AF1069" s="527" t="s">
        <v>1270</v>
      </c>
      <c r="AG1069" s="555" t="s">
        <v>7066</v>
      </c>
      <c r="AH1069" s="525" t="s">
        <v>12671</v>
      </c>
    </row>
    <row r="1070" spans="1:34" s="41" customFormat="1" ht="15" customHeight="1" x14ac:dyDescent="0.2">
      <c r="A1070" s="105">
        <v>115</v>
      </c>
      <c r="B1070" s="105">
        <v>115</v>
      </c>
      <c r="C1070" s="76" t="s">
        <v>1083</v>
      </c>
      <c r="D1070" s="23">
        <v>10281</v>
      </c>
      <c r="E1070" s="60" t="s">
        <v>1084</v>
      </c>
      <c r="F1070" s="25">
        <v>2014</v>
      </c>
      <c r="G1070" s="61">
        <v>41962.479861111111</v>
      </c>
      <c r="H1070" s="62">
        <v>41962.479861111111</v>
      </c>
      <c r="I1070" s="625" t="s">
        <v>36</v>
      </c>
      <c r="J1070" s="625" t="s">
        <v>36</v>
      </c>
      <c r="K1070" s="625"/>
      <c r="L1070" s="64">
        <f>N1070-G1070</f>
        <v>6.944444467080757E-4</v>
      </c>
      <c r="M1070" s="65">
        <v>1</v>
      </c>
      <c r="N1070" s="61">
        <v>41962.480555555558</v>
      </c>
      <c r="O1070" s="62">
        <v>41962.480555555558</v>
      </c>
      <c r="P1070" s="66" t="s">
        <v>37</v>
      </c>
      <c r="Q1070" s="69" t="s">
        <v>62</v>
      </c>
      <c r="R1070" s="69" t="s">
        <v>397</v>
      </c>
      <c r="S1070" s="87" t="s">
        <v>101</v>
      </c>
      <c r="T1070" s="69" t="s">
        <v>3043</v>
      </c>
      <c r="U1070" s="416" t="s">
        <v>40</v>
      </c>
      <c r="V1070" s="87" t="s">
        <v>384</v>
      </c>
      <c r="W1070" s="69" t="s">
        <v>3044</v>
      </c>
      <c r="X1070" s="32">
        <v>580</v>
      </c>
      <c r="Y1070" s="32">
        <v>0</v>
      </c>
      <c r="Z1070" s="83"/>
      <c r="AA1070" s="84"/>
      <c r="AB1070" s="85"/>
      <c r="AC1070" s="83"/>
      <c r="AD1070" s="28"/>
      <c r="AE1070" s="28"/>
      <c r="AF1070" s="28"/>
      <c r="AG1070" s="28"/>
      <c r="AH1070" s="28"/>
    </row>
    <row r="1071" spans="1:34" s="41" customFormat="1" ht="15" customHeight="1" x14ac:dyDescent="0.2">
      <c r="A1071" s="175">
        <v>115</v>
      </c>
      <c r="B1071" s="175">
        <v>115</v>
      </c>
      <c r="C1071" s="24" t="s">
        <v>1083</v>
      </c>
      <c r="D1071" s="175">
        <v>10281</v>
      </c>
      <c r="E1071" s="24" t="s">
        <v>1084</v>
      </c>
      <c r="F1071" s="25">
        <v>2015</v>
      </c>
      <c r="G1071" s="156">
        <v>42119.325694444444</v>
      </c>
      <c r="H1071" s="157">
        <v>42119.325694444444</v>
      </c>
      <c r="I1071" s="620" t="s">
        <v>36</v>
      </c>
      <c r="J1071" s="620" t="s">
        <v>36</v>
      </c>
      <c r="K1071" s="620"/>
      <c r="L1071" s="159">
        <f>N1071-G1071</f>
        <v>6.944444467080757E-4</v>
      </c>
      <c r="M1071" s="160">
        <v>1</v>
      </c>
      <c r="N1071" s="156">
        <v>42119.326388888891</v>
      </c>
      <c r="O1071" s="157">
        <v>42119.326388888891</v>
      </c>
      <c r="P1071" s="161" t="s">
        <v>37</v>
      </c>
      <c r="Q1071" s="35" t="s">
        <v>48</v>
      </c>
      <c r="R1071" s="35" t="s">
        <v>49</v>
      </c>
      <c r="S1071" s="35" t="s">
        <v>40</v>
      </c>
      <c r="T1071" s="35" t="s">
        <v>3842</v>
      </c>
      <c r="U1071" s="416" t="s">
        <v>40</v>
      </c>
      <c r="V1071" s="167" t="s">
        <v>384</v>
      </c>
      <c r="W1071" s="35" t="s">
        <v>3843</v>
      </c>
      <c r="X1071" s="55">
        <v>1289</v>
      </c>
      <c r="Y1071" s="55">
        <v>0</v>
      </c>
      <c r="Z1071" s="168"/>
      <c r="AA1071" s="168"/>
      <c r="AB1071" s="168"/>
      <c r="AC1071" s="168"/>
      <c r="AD1071" s="28"/>
      <c r="AE1071" s="28"/>
      <c r="AF1071" s="28"/>
      <c r="AG1071" s="28"/>
      <c r="AH1071" s="28"/>
    </row>
    <row r="1072" spans="1:34" s="41" customFormat="1" ht="15" customHeight="1" x14ac:dyDescent="0.2">
      <c r="A1072" s="175">
        <v>115</v>
      </c>
      <c r="B1072" s="175">
        <v>115</v>
      </c>
      <c r="C1072" s="24" t="s">
        <v>1083</v>
      </c>
      <c r="D1072" s="175">
        <v>10281</v>
      </c>
      <c r="E1072" s="24" t="s">
        <v>1084</v>
      </c>
      <c r="F1072" s="25">
        <v>2015</v>
      </c>
      <c r="G1072" s="156">
        <v>42123.178472222222</v>
      </c>
      <c r="H1072" s="157">
        <v>42123.178472222222</v>
      </c>
      <c r="I1072" s="620" t="s">
        <v>36</v>
      </c>
      <c r="J1072" s="620" t="s">
        <v>36</v>
      </c>
      <c r="K1072" s="620"/>
      <c r="L1072" s="159">
        <f>N1072-G1072</f>
        <v>6.944444467080757E-4</v>
      </c>
      <c r="M1072" s="160">
        <v>1</v>
      </c>
      <c r="N1072" s="156">
        <v>42123.179166666669</v>
      </c>
      <c r="O1072" s="157">
        <v>42123.179166666669</v>
      </c>
      <c r="P1072" s="161" t="s">
        <v>37</v>
      </c>
      <c r="Q1072" s="35" t="s">
        <v>62</v>
      </c>
      <c r="R1072" s="35" t="s">
        <v>397</v>
      </c>
      <c r="S1072" s="35" t="s">
        <v>526</v>
      </c>
      <c r="T1072" s="35" t="s">
        <v>3854</v>
      </c>
      <c r="U1072" s="416" t="s">
        <v>40</v>
      </c>
      <c r="V1072" s="167" t="s">
        <v>384</v>
      </c>
      <c r="W1072" s="35" t="s">
        <v>3855</v>
      </c>
      <c r="X1072" s="55">
        <v>1339</v>
      </c>
      <c r="Y1072" s="55">
        <v>0</v>
      </c>
      <c r="Z1072" s="168"/>
      <c r="AA1072" s="168"/>
      <c r="AB1072" s="168"/>
      <c r="AC1072" s="168"/>
      <c r="AD1072" s="28"/>
      <c r="AE1072" s="28"/>
      <c r="AF1072" s="28"/>
      <c r="AG1072" s="28"/>
      <c r="AH1072" s="28"/>
    </row>
    <row r="1073" spans="1:34" s="41" customFormat="1" ht="15" customHeight="1" x14ac:dyDescent="0.2">
      <c r="A1073" s="175">
        <v>115</v>
      </c>
      <c r="B1073" s="175">
        <v>115</v>
      </c>
      <c r="C1073" s="24" t="s">
        <v>1083</v>
      </c>
      <c r="D1073" s="175">
        <v>10281</v>
      </c>
      <c r="E1073" s="24" t="s">
        <v>1084</v>
      </c>
      <c r="F1073" s="25">
        <v>2015</v>
      </c>
      <c r="G1073" s="156">
        <v>42123.451388888891</v>
      </c>
      <c r="H1073" s="157">
        <v>42123.451388888891</v>
      </c>
      <c r="I1073" s="620" t="s">
        <v>36</v>
      </c>
      <c r="J1073" s="620" t="s">
        <v>36</v>
      </c>
      <c r="K1073" s="620"/>
      <c r="L1073" s="159">
        <f>N1073-G1073</f>
        <v>6.9444443943211809E-4</v>
      </c>
      <c r="M1073" s="160">
        <v>1</v>
      </c>
      <c r="N1073" s="156">
        <v>42123.45208333333</v>
      </c>
      <c r="O1073" s="157">
        <v>42123.45208333333</v>
      </c>
      <c r="P1073" s="161" t="s">
        <v>37</v>
      </c>
      <c r="Q1073" s="35" t="s">
        <v>38</v>
      </c>
      <c r="R1073" s="35" t="s">
        <v>413</v>
      </c>
      <c r="S1073" s="35" t="s">
        <v>40</v>
      </c>
      <c r="T1073" s="35" t="s">
        <v>3854</v>
      </c>
      <c r="U1073" s="416" t="s">
        <v>40</v>
      </c>
      <c r="V1073" s="167" t="s">
        <v>384</v>
      </c>
      <c r="W1073" s="35" t="s">
        <v>3860</v>
      </c>
      <c r="X1073" s="55">
        <v>1339</v>
      </c>
      <c r="Y1073" s="55">
        <v>0</v>
      </c>
      <c r="Z1073" s="168"/>
      <c r="AA1073" s="168"/>
      <c r="AB1073" s="168"/>
      <c r="AC1073" s="168"/>
      <c r="AD1073" s="28"/>
      <c r="AE1073" s="28"/>
      <c r="AF1073" s="28"/>
      <c r="AG1073" s="28"/>
      <c r="AH1073" s="28"/>
    </row>
    <row r="1074" spans="1:34" ht="15" customHeight="1" x14ac:dyDescent="0.2">
      <c r="A1074" s="175">
        <v>115</v>
      </c>
      <c r="B1074" s="175">
        <v>115</v>
      </c>
      <c r="C1074" s="24" t="s">
        <v>1083</v>
      </c>
      <c r="D1074" s="175">
        <v>10281</v>
      </c>
      <c r="E1074" s="43" t="s">
        <v>1084</v>
      </c>
      <c r="F1074" s="25">
        <v>2015</v>
      </c>
      <c r="G1074" s="156">
        <v>42253.002083333333</v>
      </c>
      <c r="H1074" s="157">
        <v>42253.002083333333</v>
      </c>
      <c r="I1074" s="620" t="s">
        <v>36</v>
      </c>
      <c r="J1074" s="620" t="s">
        <v>36</v>
      </c>
      <c r="K1074" s="620"/>
      <c r="L1074" s="159">
        <f>N1074-G1074</f>
        <v>6.944444467080757E-4</v>
      </c>
      <c r="M1074" s="160">
        <v>1</v>
      </c>
      <c r="N1074" s="156">
        <v>42253.00277777778</v>
      </c>
      <c r="O1074" s="157">
        <v>42253.00277777778</v>
      </c>
      <c r="P1074" s="161" t="s">
        <v>37</v>
      </c>
      <c r="Q1074" s="162" t="s">
        <v>48</v>
      </c>
      <c r="R1074" s="162" t="s">
        <v>49</v>
      </c>
      <c r="S1074" s="35" t="s">
        <v>40</v>
      </c>
      <c r="T1074" s="35" t="s">
        <v>4705</v>
      </c>
      <c r="U1074" s="416" t="s">
        <v>40</v>
      </c>
      <c r="V1074" s="167" t="s">
        <v>384</v>
      </c>
      <c r="W1074" s="35" t="s">
        <v>4706</v>
      </c>
      <c r="X1074" s="55">
        <v>1341</v>
      </c>
      <c r="Y1074" s="168"/>
      <c r="Z1074" s="168"/>
      <c r="AA1074" s="168"/>
      <c r="AB1074" s="168"/>
      <c r="AC1074" s="168"/>
    </row>
    <row r="1075" spans="1:34" s="41" customFormat="1" ht="15" customHeight="1" x14ac:dyDescent="0.2">
      <c r="A1075" s="175">
        <v>115</v>
      </c>
      <c r="B1075" s="175">
        <v>115</v>
      </c>
      <c r="C1075" s="24" t="s">
        <v>1083</v>
      </c>
      <c r="D1075" s="175">
        <v>10281</v>
      </c>
      <c r="E1075" s="43" t="s">
        <v>1084</v>
      </c>
      <c r="F1075" s="25">
        <v>2015</v>
      </c>
      <c r="G1075" s="156">
        <v>42322.279861111114</v>
      </c>
      <c r="H1075" s="157">
        <v>42322.279861111114</v>
      </c>
      <c r="I1075" s="620" t="s">
        <v>36</v>
      </c>
      <c r="J1075" s="620" t="s">
        <v>36</v>
      </c>
      <c r="K1075" s="620"/>
      <c r="L1075" s="159">
        <f>N1075-G1075</f>
        <v>6.9444443943211809E-4</v>
      </c>
      <c r="M1075" s="160">
        <v>1</v>
      </c>
      <c r="N1075" s="156">
        <v>42322.280555555553</v>
      </c>
      <c r="O1075" s="157">
        <v>42322.280555555553</v>
      </c>
      <c r="P1075" s="161" t="s">
        <v>37</v>
      </c>
      <c r="Q1075" s="162" t="s">
        <v>52</v>
      </c>
      <c r="R1075" s="35" t="s">
        <v>67</v>
      </c>
      <c r="S1075" s="35" t="s">
        <v>101</v>
      </c>
      <c r="T1075" s="35" t="s">
        <v>5153</v>
      </c>
      <c r="U1075" s="416" t="s">
        <v>40</v>
      </c>
      <c r="V1075" s="167" t="s">
        <v>384</v>
      </c>
      <c r="W1075" s="35" t="s">
        <v>5154</v>
      </c>
      <c r="X1075" s="55">
        <v>1342</v>
      </c>
      <c r="Y1075" s="168"/>
      <c r="Z1075" s="168"/>
      <c r="AA1075" s="168"/>
      <c r="AB1075" s="168"/>
      <c r="AC1075" s="168"/>
      <c r="AD1075" s="28"/>
      <c r="AE1075" s="28"/>
      <c r="AF1075" s="28"/>
      <c r="AG1075" s="28"/>
      <c r="AH1075" s="28"/>
    </row>
    <row r="1076" spans="1:34" ht="15" customHeight="1" x14ac:dyDescent="0.2">
      <c r="A1076" s="257">
        <v>115</v>
      </c>
      <c r="B1076" s="257">
        <v>115</v>
      </c>
      <c r="C1076" s="258" t="s">
        <v>1083</v>
      </c>
      <c r="D1076" s="257">
        <v>10281</v>
      </c>
      <c r="E1076" s="258" t="s">
        <v>1084</v>
      </c>
      <c r="F1076" s="25">
        <v>2016</v>
      </c>
      <c r="G1076" s="232">
        <v>42468.382638888892</v>
      </c>
      <c r="H1076" s="233">
        <v>42468.382638888892</v>
      </c>
      <c r="I1076" s="412" t="s">
        <v>36</v>
      </c>
      <c r="J1076" s="412" t="s">
        <v>36</v>
      </c>
      <c r="K1076" s="412"/>
      <c r="L1076" s="235">
        <f>N1076-G1076</f>
        <v>6.9444443943211809E-4</v>
      </c>
      <c r="M1076" s="236">
        <v>1</v>
      </c>
      <c r="N1076" s="232">
        <v>42468.383333333331</v>
      </c>
      <c r="O1076" s="233">
        <v>42468.383333333331</v>
      </c>
      <c r="P1076" s="237" t="s">
        <v>37</v>
      </c>
      <c r="Q1076" s="238" t="s">
        <v>48</v>
      </c>
      <c r="R1076" s="238" t="s">
        <v>49</v>
      </c>
      <c r="S1076" s="35" t="s">
        <v>40</v>
      </c>
      <c r="T1076" s="35" t="s">
        <v>5843</v>
      </c>
      <c r="U1076" s="282" t="s">
        <v>40</v>
      </c>
      <c r="V1076" s="240" t="s">
        <v>384</v>
      </c>
      <c r="W1076" s="35" t="s">
        <v>5844</v>
      </c>
      <c r="X1076" s="55">
        <v>1351</v>
      </c>
      <c r="Y1076" s="55">
        <v>0</v>
      </c>
      <c r="Z1076" s="55">
        <v>0</v>
      </c>
      <c r="AA1076" s="168"/>
      <c r="AB1076" s="168"/>
      <c r="AC1076" s="168"/>
    </row>
    <row r="1077" spans="1:34" s="41" customFormat="1" ht="15" customHeight="1" x14ac:dyDescent="0.2">
      <c r="A1077" s="257">
        <v>115</v>
      </c>
      <c r="B1077" s="257">
        <v>115</v>
      </c>
      <c r="C1077" s="258" t="s">
        <v>1083</v>
      </c>
      <c r="D1077" s="257">
        <v>10281</v>
      </c>
      <c r="E1077" s="258" t="s">
        <v>1084</v>
      </c>
      <c r="F1077" s="25">
        <v>2017</v>
      </c>
      <c r="G1077" s="232">
        <v>42929.929166666669</v>
      </c>
      <c r="H1077" s="233">
        <v>42929.929166666669</v>
      </c>
      <c r="I1077" s="412" t="s">
        <v>36</v>
      </c>
      <c r="J1077" s="412" t="s">
        <v>36</v>
      </c>
      <c r="K1077" s="412"/>
      <c r="L1077" s="235">
        <f>N1077-G1077</f>
        <v>6.9444443943211809E-4</v>
      </c>
      <c r="M1077" s="236">
        <v>1</v>
      </c>
      <c r="N1077" s="232">
        <v>42929.929861111108</v>
      </c>
      <c r="O1077" s="233">
        <v>42929.929861111108</v>
      </c>
      <c r="P1077" s="237" t="s">
        <v>37</v>
      </c>
      <c r="Q1077" s="35" t="s">
        <v>52</v>
      </c>
      <c r="R1077" s="35" t="s">
        <v>67</v>
      </c>
      <c r="S1077" s="35" t="s">
        <v>101</v>
      </c>
      <c r="T1077" s="167" t="s">
        <v>8937</v>
      </c>
      <c r="U1077" s="303" t="s">
        <v>40</v>
      </c>
      <c r="V1077" s="240" t="s">
        <v>384</v>
      </c>
      <c r="W1077" s="35" t="s">
        <v>8938</v>
      </c>
      <c r="X1077" s="241">
        <v>0</v>
      </c>
      <c r="Y1077" s="241">
        <v>0</v>
      </c>
      <c r="Z1077" s="241">
        <v>0</v>
      </c>
      <c r="AA1077" s="168"/>
      <c r="AB1077" s="168"/>
      <c r="AC1077" s="168"/>
      <c r="AD1077" s="304">
        <v>5517212</v>
      </c>
      <c r="AE1077" s="305" t="s">
        <v>7063</v>
      </c>
      <c r="AF1077" s="305" t="s">
        <v>8939</v>
      </c>
      <c r="AG1077" s="35" t="s">
        <v>7040</v>
      </c>
      <c r="AH1077" s="29" t="s">
        <v>7041</v>
      </c>
    </row>
    <row r="1078" spans="1:34" s="41" customFormat="1" ht="15" customHeight="1" x14ac:dyDescent="0.2">
      <c r="A1078" s="257">
        <v>115</v>
      </c>
      <c r="B1078" s="257">
        <v>115</v>
      </c>
      <c r="C1078" s="258" t="s">
        <v>1083</v>
      </c>
      <c r="D1078" s="257">
        <v>10281</v>
      </c>
      <c r="E1078" s="258" t="s">
        <v>1084</v>
      </c>
      <c r="F1078" s="25">
        <v>2018</v>
      </c>
      <c r="G1078" s="284">
        <v>43239.402083333334</v>
      </c>
      <c r="H1078" s="233">
        <v>43239.402083333334</v>
      </c>
      <c r="I1078" s="412" t="s">
        <v>36</v>
      </c>
      <c r="J1078" s="412" t="s">
        <v>36</v>
      </c>
      <c r="K1078" s="412" t="s">
        <v>36</v>
      </c>
      <c r="L1078" s="235">
        <f>N1078-G1078</f>
        <v>6.944444467080757E-4</v>
      </c>
      <c r="M1078" s="236">
        <v>1</v>
      </c>
      <c r="N1078" s="284">
        <v>43239.402777777781</v>
      </c>
      <c r="O1078" s="233">
        <v>43239.402777777781</v>
      </c>
      <c r="P1078" s="237" t="s">
        <v>37</v>
      </c>
      <c r="Q1078" s="359" t="s">
        <v>1285</v>
      </c>
      <c r="R1078" s="35" t="s">
        <v>10447</v>
      </c>
      <c r="S1078" s="277" t="s">
        <v>40</v>
      </c>
      <c r="T1078" s="167" t="s">
        <v>11146</v>
      </c>
      <c r="U1078" s="77">
        <v>114620727</v>
      </c>
      <c r="V1078" s="240" t="s">
        <v>384</v>
      </c>
      <c r="W1078" s="167" t="s">
        <v>11153</v>
      </c>
      <c r="X1078" s="255">
        <v>0</v>
      </c>
      <c r="Y1078" s="241">
        <v>0</v>
      </c>
      <c r="Z1078" s="241">
        <v>0</v>
      </c>
      <c r="AA1078" s="266"/>
      <c r="AB1078" s="266"/>
      <c r="AC1078" s="266"/>
      <c r="AD1078" s="241">
        <v>5517212</v>
      </c>
      <c r="AE1078" s="461" t="s">
        <v>1270</v>
      </c>
      <c r="AF1078" s="462" t="s">
        <v>1270</v>
      </c>
      <c r="AG1078" s="277" t="s">
        <v>7040</v>
      </c>
      <c r="AH1078" s="277" t="s">
        <v>7173</v>
      </c>
    </row>
    <row r="1079" spans="1:34" ht="15" customHeight="1" x14ac:dyDescent="0.2">
      <c r="A1079" s="257">
        <v>115</v>
      </c>
      <c r="B1079" s="257">
        <v>115</v>
      </c>
      <c r="C1079" s="258" t="s">
        <v>1083</v>
      </c>
      <c r="D1079" s="257">
        <v>10281</v>
      </c>
      <c r="E1079" s="258" t="s">
        <v>1084</v>
      </c>
      <c r="F1079" s="25">
        <v>2018</v>
      </c>
      <c r="G1079" s="284">
        <v>43373.734027777777</v>
      </c>
      <c r="H1079" s="234">
        <v>43373.734027777777</v>
      </c>
      <c r="I1079" s="412" t="s">
        <v>36</v>
      </c>
      <c r="J1079" s="412" t="s">
        <v>36</v>
      </c>
      <c r="K1079" s="412" t="s">
        <v>36</v>
      </c>
      <c r="L1079" s="235">
        <f>N1079-G1079</f>
        <v>6.944444467080757E-4</v>
      </c>
      <c r="M1079" s="236">
        <v>1</v>
      </c>
      <c r="N1079" s="284">
        <v>43373.734722222223</v>
      </c>
      <c r="O1079" s="234">
        <v>43373.734722222223</v>
      </c>
      <c r="P1079" s="237" t="s">
        <v>37</v>
      </c>
      <c r="Q1079" s="162" t="s">
        <v>48</v>
      </c>
      <c r="R1079" s="167" t="s">
        <v>10200</v>
      </c>
      <c r="S1079" s="163" t="s">
        <v>40</v>
      </c>
      <c r="T1079" s="167" t="s">
        <v>11991</v>
      </c>
      <c r="U1079" s="416" t="s">
        <v>40</v>
      </c>
      <c r="V1079" s="240" t="s">
        <v>384</v>
      </c>
      <c r="W1079" s="167" t="s">
        <v>11992</v>
      </c>
      <c r="X1079" s="255">
        <v>1317</v>
      </c>
      <c r="Y1079" s="241">
        <v>0</v>
      </c>
      <c r="Z1079" s="241">
        <v>0</v>
      </c>
      <c r="AA1079" s="266"/>
      <c r="AB1079" s="266"/>
      <c r="AC1079" s="266"/>
      <c r="AD1079" s="241">
        <v>5517212</v>
      </c>
      <c r="AE1079" s="461" t="s">
        <v>7063</v>
      </c>
      <c r="AF1079" s="468" t="s">
        <v>11993</v>
      </c>
      <c r="AG1079" s="163" t="s">
        <v>7040</v>
      </c>
      <c r="AH1079" s="277" t="s">
        <v>7041</v>
      </c>
    </row>
    <row r="1080" spans="1:34" ht="15" customHeight="1" x14ac:dyDescent="0.2">
      <c r="A1080" s="175">
        <v>115</v>
      </c>
      <c r="B1080" s="175">
        <v>115</v>
      </c>
      <c r="C1080" s="24" t="s">
        <v>562</v>
      </c>
      <c r="D1080" s="175">
        <v>10282</v>
      </c>
      <c r="E1080" s="43" t="s">
        <v>563</v>
      </c>
      <c r="F1080" s="25">
        <v>2015</v>
      </c>
      <c r="G1080" s="156">
        <v>42351.446527777778</v>
      </c>
      <c r="H1080" s="157">
        <v>42351.446527777778</v>
      </c>
      <c r="I1080" s="626" t="s">
        <v>313</v>
      </c>
      <c r="J1080" s="620" t="s">
        <v>36</v>
      </c>
      <c r="K1080" s="620"/>
      <c r="L1080" s="159">
        <f>N1080-G1080</f>
        <v>0.11527777777519077</v>
      </c>
      <c r="M1080" s="160">
        <v>166</v>
      </c>
      <c r="N1080" s="156">
        <v>42351.561805555553</v>
      </c>
      <c r="O1080" s="157">
        <v>42351.561805555553</v>
      </c>
      <c r="P1080" s="161" t="s">
        <v>37</v>
      </c>
      <c r="Q1080" s="35" t="s">
        <v>43</v>
      </c>
      <c r="R1080" s="162" t="s">
        <v>266</v>
      </c>
      <c r="S1080" s="35" t="s">
        <v>106</v>
      </c>
      <c r="T1080" s="35" t="s">
        <v>5348</v>
      </c>
      <c r="U1080" s="170">
        <v>11752</v>
      </c>
      <c r="V1080" s="167" t="s">
        <v>1336</v>
      </c>
      <c r="W1080" s="35" t="s">
        <v>5349</v>
      </c>
      <c r="X1080" s="55">
        <v>0</v>
      </c>
      <c r="Y1080" s="168"/>
      <c r="Z1080" s="168"/>
      <c r="AA1080" s="168"/>
      <c r="AB1080" s="168"/>
      <c r="AC1080" s="168"/>
    </row>
    <row r="1081" spans="1:34" s="41" customFormat="1" ht="15" customHeight="1" x14ac:dyDescent="0.2">
      <c r="A1081" s="257">
        <v>115</v>
      </c>
      <c r="B1081" s="257">
        <v>115</v>
      </c>
      <c r="C1081" s="258" t="s">
        <v>562</v>
      </c>
      <c r="D1081" s="257">
        <v>10282</v>
      </c>
      <c r="E1081" s="258" t="s">
        <v>563</v>
      </c>
      <c r="F1081" s="25">
        <v>2016</v>
      </c>
      <c r="G1081" s="232">
        <v>42448.498611111114</v>
      </c>
      <c r="H1081" s="233">
        <v>42448.498611111114</v>
      </c>
      <c r="I1081" s="412" t="s">
        <v>36</v>
      </c>
      <c r="J1081" s="412" t="s">
        <v>36</v>
      </c>
      <c r="K1081" s="412"/>
      <c r="L1081" s="235">
        <f>N1081-G1081</f>
        <v>6.9444443943211809E-4</v>
      </c>
      <c r="M1081" s="236">
        <v>1</v>
      </c>
      <c r="N1081" s="232">
        <v>42448.499305555553</v>
      </c>
      <c r="O1081" s="233">
        <v>42448.499305555553</v>
      </c>
      <c r="P1081" s="237" t="s">
        <v>37</v>
      </c>
      <c r="Q1081" s="238" t="s">
        <v>48</v>
      </c>
      <c r="R1081" s="238" t="s">
        <v>49</v>
      </c>
      <c r="S1081" s="35" t="s">
        <v>40</v>
      </c>
      <c r="T1081" s="35" t="s">
        <v>5774</v>
      </c>
      <c r="U1081" s="254" t="s">
        <v>40</v>
      </c>
      <c r="V1081" s="240" t="s">
        <v>1336</v>
      </c>
      <c r="W1081" s="35" t="s">
        <v>5775</v>
      </c>
      <c r="X1081" s="55">
        <v>0</v>
      </c>
      <c r="Y1081" s="55">
        <v>0</v>
      </c>
      <c r="Z1081" s="55">
        <v>0</v>
      </c>
      <c r="AA1081" s="35"/>
      <c r="AB1081" s="35"/>
      <c r="AC1081" s="35"/>
      <c r="AD1081" s="28"/>
      <c r="AE1081" s="28"/>
      <c r="AF1081" s="28"/>
      <c r="AG1081" s="28"/>
      <c r="AH1081" s="28"/>
    </row>
    <row r="1082" spans="1:34" ht="15" customHeight="1" x14ac:dyDescent="0.2">
      <c r="A1082" s="257">
        <v>115</v>
      </c>
      <c r="B1082" s="257">
        <v>115</v>
      </c>
      <c r="C1082" s="258" t="s">
        <v>562</v>
      </c>
      <c r="D1082" s="257">
        <v>10282</v>
      </c>
      <c r="E1082" s="258" t="s">
        <v>563</v>
      </c>
      <c r="F1082" s="25">
        <v>2017</v>
      </c>
      <c r="G1082" s="232">
        <v>42749.394444444442</v>
      </c>
      <c r="H1082" s="233">
        <v>42749.394444444442</v>
      </c>
      <c r="I1082" s="412" t="s">
        <v>36</v>
      </c>
      <c r="J1082" s="412" t="s">
        <v>36</v>
      </c>
      <c r="K1082" s="412"/>
      <c r="L1082" s="235">
        <f>N1082-G1082</f>
        <v>7.7083333337213844E-2</v>
      </c>
      <c r="M1082" s="236">
        <v>111</v>
      </c>
      <c r="N1082" s="232">
        <v>42749.47152777778</v>
      </c>
      <c r="O1082" s="233">
        <v>42749.47152777778</v>
      </c>
      <c r="P1082" s="237" t="s">
        <v>37</v>
      </c>
      <c r="Q1082" s="35" t="s">
        <v>145</v>
      </c>
      <c r="R1082" s="35" t="s">
        <v>696</v>
      </c>
      <c r="S1082" s="35" t="s">
        <v>80</v>
      </c>
      <c r="T1082" s="52" t="s">
        <v>7346</v>
      </c>
      <c r="U1082" s="303" t="s">
        <v>40</v>
      </c>
      <c r="V1082" s="49" t="s">
        <v>1336</v>
      </c>
      <c r="W1082" s="44" t="s">
        <v>7347</v>
      </c>
      <c r="X1082" s="255">
        <v>4582</v>
      </c>
      <c r="Y1082" s="255">
        <v>4582</v>
      </c>
      <c r="Z1082" s="255">
        <v>224673</v>
      </c>
      <c r="AA1082" s="173">
        <v>8.304919223694866E-4</v>
      </c>
      <c r="AB1082" s="174">
        <v>4.0722198095704862E-2</v>
      </c>
      <c r="AC1082" s="241">
        <v>49.033828022697513</v>
      </c>
      <c r="AD1082" s="304">
        <v>5517212</v>
      </c>
      <c r="AE1082" s="35" t="s">
        <v>1270</v>
      </c>
      <c r="AF1082" s="305" t="s">
        <v>1270</v>
      </c>
      <c r="AG1082" s="35" t="s">
        <v>7040</v>
      </c>
      <c r="AH1082" s="44" t="s">
        <v>7041</v>
      </c>
    </row>
    <row r="1083" spans="1:34" ht="15" customHeight="1" x14ac:dyDescent="0.2">
      <c r="A1083" s="257">
        <v>115</v>
      </c>
      <c r="B1083" s="257">
        <v>115</v>
      </c>
      <c r="C1083" s="258" t="s">
        <v>562</v>
      </c>
      <c r="D1083" s="257">
        <v>10282</v>
      </c>
      <c r="E1083" s="258" t="s">
        <v>563</v>
      </c>
      <c r="F1083" s="25">
        <v>2017</v>
      </c>
      <c r="G1083" s="232">
        <v>42878.753472222219</v>
      </c>
      <c r="H1083" s="233">
        <v>42878.753472222219</v>
      </c>
      <c r="I1083" s="412" t="s">
        <v>36</v>
      </c>
      <c r="J1083" s="412" t="s">
        <v>36</v>
      </c>
      <c r="K1083" s="412"/>
      <c r="L1083" s="235">
        <f>N1083-G1083</f>
        <v>0.16944444445107365</v>
      </c>
      <c r="M1083" s="236">
        <v>244</v>
      </c>
      <c r="N1083" s="232">
        <v>42878.92291666667</v>
      </c>
      <c r="O1083" s="233">
        <v>42878.92291666667</v>
      </c>
      <c r="P1083" s="237" t="s">
        <v>37</v>
      </c>
      <c r="Q1083" s="35" t="s">
        <v>52</v>
      </c>
      <c r="R1083" s="35" t="s">
        <v>142</v>
      </c>
      <c r="S1083" s="35" t="s">
        <v>107</v>
      </c>
      <c r="T1083" s="167" t="s">
        <v>8609</v>
      </c>
      <c r="U1083" s="332" t="s">
        <v>40</v>
      </c>
      <c r="V1083" s="240" t="s">
        <v>1336</v>
      </c>
      <c r="W1083" s="35" t="s">
        <v>8610</v>
      </c>
      <c r="X1083" s="255">
        <v>0</v>
      </c>
      <c r="Y1083" s="241">
        <v>0</v>
      </c>
      <c r="Z1083" s="241">
        <v>0</v>
      </c>
      <c r="AA1083" s="168"/>
      <c r="AB1083" s="168"/>
      <c r="AC1083" s="168"/>
      <c r="AD1083" s="304">
        <v>5517212</v>
      </c>
      <c r="AE1083" s="305" t="s">
        <v>1270</v>
      </c>
      <c r="AF1083" s="305" t="s">
        <v>1270</v>
      </c>
      <c r="AG1083" s="35" t="s">
        <v>7066</v>
      </c>
      <c r="AH1083" s="44" t="s">
        <v>7067</v>
      </c>
    </row>
    <row r="1084" spans="1:34" ht="15" customHeight="1" x14ac:dyDescent="0.2">
      <c r="A1084" s="257">
        <v>115</v>
      </c>
      <c r="B1084" s="257">
        <v>115</v>
      </c>
      <c r="C1084" s="258" t="s">
        <v>562</v>
      </c>
      <c r="D1084" s="257">
        <v>10282</v>
      </c>
      <c r="E1084" s="258" t="s">
        <v>563</v>
      </c>
      <c r="F1084" s="25">
        <v>2017</v>
      </c>
      <c r="G1084" s="232">
        <v>42878.963194444441</v>
      </c>
      <c r="H1084" s="233">
        <v>42878.963194444441</v>
      </c>
      <c r="I1084" s="412" t="s">
        <v>36</v>
      </c>
      <c r="J1084" s="412" t="s">
        <v>36</v>
      </c>
      <c r="K1084" s="412"/>
      <c r="L1084" s="235">
        <f>N1084-G1084</f>
        <v>0.44583333333866904</v>
      </c>
      <c r="M1084" s="236">
        <v>642</v>
      </c>
      <c r="N1084" s="232">
        <v>42879.40902777778</v>
      </c>
      <c r="O1084" s="233">
        <v>42879.40902777778</v>
      </c>
      <c r="P1084" s="237" t="s">
        <v>37</v>
      </c>
      <c r="Q1084" s="35" t="s">
        <v>52</v>
      </c>
      <c r="R1084" s="35" t="s">
        <v>142</v>
      </c>
      <c r="S1084" s="35" t="s">
        <v>107</v>
      </c>
      <c r="T1084" s="167" t="s">
        <v>8611</v>
      </c>
      <c r="U1084" s="332" t="s">
        <v>40</v>
      </c>
      <c r="V1084" s="240" t="s">
        <v>1336</v>
      </c>
      <c r="W1084" s="35" t="s">
        <v>8612</v>
      </c>
      <c r="X1084" s="255">
        <v>0</v>
      </c>
      <c r="Y1084" s="241">
        <v>0</v>
      </c>
      <c r="Z1084" s="241">
        <v>0</v>
      </c>
      <c r="AA1084" s="168"/>
      <c r="AB1084" s="168"/>
      <c r="AC1084" s="168"/>
      <c r="AD1084" s="304">
        <v>5517212</v>
      </c>
      <c r="AE1084" s="305" t="s">
        <v>1270</v>
      </c>
      <c r="AF1084" s="305" t="s">
        <v>1270</v>
      </c>
      <c r="AG1084" s="35" t="s">
        <v>7066</v>
      </c>
      <c r="AH1084" s="44" t="s">
        <v>7067</v>
      </c>
    </row>
    <row r="1085" spans="1:34" s="41" customFormat="1" ht="15" customHeight="1" x14ac:dyDescent="0.2">
      <c r="A1085" s="257">
        <v>115</v>
      </c>
      <c r="B1085" s="257">
        <v>115</v>
      </c>
      <c r="C1085" s="258" t="s">
        <v>562</v>
      </c>
      <c r="D1085" s="257">
        <v>10282</v>
      </c>
      <c r="E1085" s="258" t="s">
        <v>563</v>
      </c>
      <c r="F1085" s="25">
        <v>2017</v>
      </c>
      <c r="G1085" s="232">
        <v>42933.085416666669</v>
      </c>
      <c r="H1085" s="233">
        <v>42933.085416666669</v>
      </c>
      <c r="I1085" s="412" t="s">
        <v>36</v>
      </c>
      <c r="J1085" s="412" t="s">
        <v>36</v>
      </c>
      <c r="K1085" s="412"/>
      <c r="L1085" s="235">
        <f>N1085-G1085</f>
        <v>6.9444443943211809E-4</v>
      </c>
      <c r="M1085" s="236">
        <v>1</v>
      </c>
      <c r="N1085" s="232">
        <v>42933.086111111108</v>
      </c>
      <c r="O1085" s="233">
        <v>42933.086111111108</v>
      </c>
      <c r="P1085" s="237" t="s">
        <v>37</v>
      </c>
      <c r="Q1085" s="35" t="s">
        <v>48</v>
      </c>
      <c r="R1085" s="35" t="s">
        <v>49</v>
      </c>
      <c r="S1085" s="35" t="s">
        <v>40</v>
      </c>
      <c r="T1085" s="167" t="s">
        <v>8956</v>
      </c>
      <c r="U1085" s="303" t="s">
        <v>40</v>
      </c>
      <c r="V1085" s="49" t="s">
        <v>1336</v>
      </c>
      <c r="W1085" s="35" t="s">
        <v>8957</v>
      </c>
      <c r="X1085" s="241">
        <v>0</v>
      </c>
      <c r="Y1085" s="241">
        <v>0</v>
      </c>
      <c r="Z1085" s="241">
        <v>0</v>
      </c>
      <c r="AA1085" s="168"/>
      <c r="AB1085" s="168"/>
      <c r="AC1085" s="168"/>
      <c r="AD1085" s="304">
        <v>5517212</v>
      </c>
      <c r="AE1085" s="305" t="s">
        <v>7063</v>
      </c>
      <c r="AF1085" s="305" t="s">
        <v>8958</v>
      </c>
      <c r="AG1085" s="35" t="s">
        <v>7040</v>
      </c>
      <c r="AH1085" s="29" t="s">
        <v>7041</v>
      </c>
    </row>
    <row r="1086" spans="1:34" ht="15" customHeight="1" x14ac:dyDescent="0.2">
      <c r="A1086" s="521">
        <v>115</v>
      </c>
      <c r="B1086" s="521">
        <v>115</v>
      </c>
      <c r="C1086" s="522" t="s">
        <v>562</v>
      </c>
      <c r="D1086" s="521">
        <v>10282</v>
      </c>
      <c r="E1086" s="522" t="s">
        <v>563</v>
      </c>
      <c r="F1086" s="25">
        <v>2019</v>
      </c>
      <c r="G1086" s="232">
        <v>43499.6</v>
      </c>
      <c r="H1086" s="233">
        <v>43499.6</v>
      </c>
      <c r="I1086" s="412" t="s">
        <v>36</v>
      </c>
      <c r="J1086" s="412" t="s">
        <v>36</v>
      </c>
      <c r="K1086" s="412" t="s">
        <v>36</v>
      </c>
      <c r="L1086" s="235">
        <f>N1086-G1086</f>
        <v>6.944444467080757E-4</v>
      </c>
      <c r="M1086" s="236">
        <v>1</v>
      </c>
      <c r="N1086" s="232">
        <v>43499.600694444445</v>
      </c>
      <c r="O1086" s="233">
        <v>43499.600694444445</v>
      </c>
      <c r="P1086" s="237" t="s">
        <v>37</v>
      </c>
      <c r="Q1086" s="359" t="s">
        <v>213</v>
      </c>
      <c r="R1086" s="35" t="s">
        <v>10774</v>
      </c>
      <c r="S1086" s="238" t="s">
        <v>101</v>
      </c>
      <c r="T1086" s="167" t="s">
        <v>13002</v>
      </c>
      <c r="U1086" s="416" t="s">
        <v>40</v>
      </c>
      <c r="V1086" s="240" t="s">
        <v>1336</v>
      </c>
      <c r="W1086" s="167" t="s">
        <v>13003</v>
      </c>
      <c r="X1086" s="164">
        <v>0</v>
      </c>
      <c r="Y1086" s="241">
        <v>0</v>
      </c>
      <c r="Z1086" s="241">
        <v>0</v>
      </c>
      <c r="AA1086" s="264">
        <f>Y1086/AD1086</f>
        <v>0</v>
      </c>
      <c r="AB1086" s="265">
        <f>Z1086/AD1086</f>
        <v>0</v>
      </c>
      <c r="AC1086" s="255">
        <v>0</v>
      </c>
      <c r="AD1086" s="255">
        <v>5548929</v>
      </c>
      <c r="AE1086" s="239" t="s">
        <v>7060</v>
      </c>
      <c r="AF1086" s="229" t="s">
        <v>8808</v>
      </c>
      <c r="AG1086" s="239" t="s">
        <v>7040</v>
      </c>
      <c r="AH1086" s="57" t="s">
        <v>7041</v>
      </c>
    </row>
    <row r="1087" spans="1:34" s="41" customFormat="1" ht="15" customHeight="1" x14ac:dyDescent="0.2">
      <c r="A1087" s="521">
        <v>115</v>
      </c>
      <c r="B1087" s="521">
        <v>115</v>
      </c>
      <c r="C1087" s="522" t="s">
        <v>562</v>
      </c>
      <c r="D1087" s="521">
        <v>10282</v>
      </c>
      <c r="E1087" s="522" t="s">
        <v>563</v>
      </c>
      <c r="F1087" s="25">
        <v>2019</v>
      </c>
      <c r="G1087" s="573">
        <v>43601.622916666667</v>
      </c>
      <c r="H1087" s="574">
        <v>43601.622916666667</v>
      </c>
      <c r="I1087" s="572" t="s">
        <v>36</v>
      </c>
      <c r="J1087" s="572" t="s">
        <v>36</v>
      </c>
      <c r="K1087" s="572" t="s">
        <v>36</v>
      </c>
      <c r="L1087" s="235">
        <f>N1087-G1087</f>
        <v>6.944444467080757E-4</v>
      </c>
      <c r="M1087" s="236">
        <v>1</v>
      </c>
      <c r="N1087" s="573">
        <v>43601.623611111114</v>
      </c>
      <c r="O1087" s="574">
        <v>43601.623611111114</v>
      </c>
      <c r="P1087" s="237" t="s">
        <v>37</v>
      </c>
      <c r="Q1087" s="359" t="s">
        <v>213</v>
      </c>
      <c r="R1087" s="35" t="s">
        <v>10774</v>
      </c>
      <c r="S1087" s="277" t="s">
        <v>40</v>
      </c>
      <c r="T1087" s="167" t="s">
        <v>14066</v>
      </c>
      <c r="U1087" s="192" t="s">
        <v>40</v>
      </c>
      <c r="V1087" s="49" t="s">
        <v>1336</v>
      </c>
      <c r="W1087" s="167" t="s">
        <v>14067</v>
      </c>
      <c r="X1087" s="536">
        <v>0</v>
      </c>
      <c r="Y1087" s="255">
        <v>0</v>
      </c>
      <c r="Z1087" s="255">
        <v>0</v>
      </c>
      <c r="AA1087" s="264">
        <f>Y1087/AD1087</f>
        <v>0</v>
      </c>
      <c r="AB1087" s="265">
        <f>Z1087/AD1087</f>
        <v>0</v>
      </c>
      <c r="AC1087" s="255">
        <v>0</v>
      </c>
      <c r="AD1087" s="255">
        <v>5548929</v>
      </c>
      <c r="AE1087" s="49" t="s">
        <v>7102</v>
      </c>
      <c r="AF1087" s="349" t="s">
        <v>8985</v>
      </c>
      <c r="AG1087" s="49" t="s">
        <v>7040</v>
      </c>
      <c r="AH1087" s="525" t="s">
        <v>7041</v>
      </c>
    </row>
    <row r="1088" spans="1:34" s="41" customFormat="1" ht="15" customHeight="1" x14ac:dyDescent="0.2">
      <c r="A1088" s="521">
        <v>115</v>
      </c>
      <c r="B1088" s="521">
        <v>115</v>
      </c>
      <c r="C1088" s="522" t="s">
        <v>562</v>
      </c>
      <c r="D1088" s="521">
        <v>10282</v>
      </c>
      <c r="E1088" s="522" t="s">
        <v>563</v>
      </c>
      <c r="F1088" s="25">
        <v>2019</v>
      </c>
      <c r="G1088" s="573">
        <v>43601.636805555558</v>
      </c>
      <c r="H1088" s="574">
        <v>43601.636805555558</v>
      </c>
      <c r="I1088" s="572" t="s">
        <v>36</v>
      </c>
      <c r="J1088" s="572" t="s">
        <v>36</v>
      </c>
      <c r="K1088" s="572" t="s">
        <v>36</v>
      </c>
      <c r="L1088" s="235">
        <f>N1088-G1088</f>
        <v>6.9444443943211809E-4</v>
      </c>
      <c r="M1088" s="236">
        <v>1</v>
      </c>
      <c r="N1088" s="573">
        <v>43601.637499999997</v>
      </c>
      <c r="O1088" s="574">
        <v>43601.637499999997</v>
      </c>
      <c r="P1088" s="237" t="s">
        <v>37</v>
      </c>
      <c r="Q1088" s="359" t="s">
        <v>213</v>
      </c>
      <c r="R1088" s="35" t="s">
        <v>10774</v>
      </c>
      <c r="S1088" s="277" t="s">
        <v>40</v>
      </c>
      <c r="T1088" s="167" t="s">
        <v>14066</v>
      </c>
      <c r="U1088" s="192" t="s">
        <v>40</v>
      </c>
      <c r="V1088" s="49" t="s">
        <v>1336</v>
      </c>
      <c r="W1088" s="167" t="s">
        <v>14068</v>
      </c>
      <c r="X1088" s="536">
        <v>0</v>
      </c>
      <c r="Y1088" s="255">
        <v>0</v>
      </c>
      <c r="Z1088" s="255">
        <v>0</v>
      </c>
      <c r="AA1088" s="264">
        <f>Y1088/AD1088</f>
        <v>0</v>
      </c>
      <c r="AB1088" s="265">
        <f>Z1088/AD1088</f>
        <v>0</v>
      </c>
      <c r="AC1088" s="255">
        <v>0</v>
      </c>
      <c r="AD1088" s="255">
        <v>5548929</v>
      </c>
      <c r="AE1088" s="49" t="s">
        <v>7063</v>
      </c>
      <c r="AF1088" s="349" t="s">
        <v>10803</v>
      </c>
      <c r="AG1088" s="49" t="s">
        <v>7040</v>
      </c>
      <c r="AH1088" s="525" t="s">
        <v>7041</v>
      </c>
    </row>
    <row r="1089" spans="1:34" s="41" customFormat="1" ht="15" customHeight="1" x14ac:dyDescent="0.2">
      <c r="A1089" s="175">
        <v>115</v>
      </c>
      <c r="B1089" s="175">
        <v>115</v>
      </c>
      <c r="C1089" s="24" t="s">
        <v>993</v>
      </c>
      <c r="D1089" s="175">
        <v>10284</v>
      </c>
      <c r="E1089" s="24" t="s">
        <v>994</v>
      </c>
      <c r="F1089" s="25">
        <v>2015</v>
      </c>
      <c r="G1089" s="156">
        <v>42131.189583333333</v>
      </c>
      <c r="H1089" s="157">
        <v>42131.189583333333</v>
      </c>
      <c r="I1089" s="620" t="s">
        <v>36</v>
      </c>
      <c r="J1089" s="620" t="s">
        <v>36</v>
      </c>
      <c r="K1089" s="620"/>
      <c r="L1089" s="159">
        <f>N1089-G1089</f>
        <v>6.944444467080757E-4</v>
      </c>
      <c r="M1089" s="160">
        <v>1</v>
      </c>
      <c r="N1089" s="156">
        <v>42131.19027777778</v>
      </c>
      <c r="O1089" s="157">
        <v>42131.19027777778</v>
      </c>
      <c r="P1089" s="161" t="s">
        <v>37</v>
      </c>
      <c r="Q1089" s="35" t="s">
        <v>213</v>
      </c>
      <c r="R1089" s="35" t="s">
        <v>287</v>
      </c>
      <c r="S1089" s="35" t="s">
        <v>101</v>
      </c>
      <c r="T1089" s="200" t="s">
        <v>3916</v>
      </c>
      <c r="U1089" s="192" t="s">
        <v>40</v>
      </c>
      <c r="V1089" s="167" t="s">
        <v>1336</v>
      </c>
      <c r="W1089" s="200" t="s">
        <v>3917</v>
      </c>
      <c r="X1089" s="55">
        <v>2977</v>
      </c>
      <c r="Y1089" s="55">
        <v>0</v>
      </c>
      <c r="Z1089" s="168"/>
      <c r="AA1089" s="168"/>
      <c r="AB1089" s="168"/>
      <c r="AC1089" s="168"/>
      <c r="AD1089" s="28"/>
      <c r="AE1089" s="28"/>
      <c r="AF1089" s="28"/>
      <c r="AG1089" s="28"/>
      <c r="AH1089" s="28"/>
    </row>
    <row r="1090" spans="1:34" s="41" customFormat="1" ht="15" customHeight="1" x14ac:dyDescent="0.2">
      <c r="A1090" s="175">
        <v>115</v>
      </c>
      <c r="B1090" s="175">
        <v>115</v>
      </c>
      <c r="C1090" s="24" t="s">
        <v>993</v>
      </c>
      <c r="D1090" s="175">
        <v>10284</v>
      </c>
      <c r="E1090" s="43" t="s">
        <v>994</v>
      </c>
      <c r="F1090" s="25">
        <v>2015</v>
      </c>
      <c r="G1090" s="156">
        <v>42256.756944444445</v>
      </c>
      <c r="H1090" s="157">
        <v>42256.756944444445</v>
      </c>
      <c r="I1090" s="620" t="s">
        <v>36</v>
      </c>
      <c r="J1090" s="620" t="s">
        <v>36</v>
      </c>
      <c r="K1090" s="620"/>
      <c r="L1090" s="159">
        <f>N1090-G1090</f>
        <v>7.9694444444467081</v>
      </c>
      <c r="M1090" s="160">
        <v>11476</v>
      </c>
      <c r="N1090" s="156">
        <v>42264.726388888892</v>
      </c>
      <c r="O1090" s="157">
        <v>42264.726388888892</v>
      </c>
      <c r="P1090" s="180" t="s">
        <v>173</v>
      </c>
      <c r="Q1090" s="35" t="s">
        <v>382</v>
      </c>
      <c r="R1090" s="35" t="s">
        <v>383</v>
      </c>
      <c r="S1090" s="35" t="s">
        <v>526</v>
      </c>
      <c r="T1090" s="35" t="s">
        <v>4729</v>
      </c>
      <c r="U1090" s="192" t="s">
        <v>40</v>
      </c>
      <c r="V1090" s="167" t="s">
        <v>1336</v>
      </c>
      <c r="W1090" s="35" t="s">
        <v>4730</v>
      </c>
      <c r="X1090" s="188"/>
      <c r="Y1090" s="168"/>
      <c r="Z1090" s="168"/>
      <c r="AA1090" s="168"/>
      <c r="AB1090" s="168"/>
      <c r="AC1090" s="168"/>
      <c r="AD1090" s="28"/>
      <c r="AE1090" s="28"/>
      <c r="AF1090" s="28"/>
      <c r="AG1090" s="28"/>
      <c r="AH1090" s="28"/>
    </row>
    <row r="1091" spans="1:34" ht="15" customHeight="1" x14ac:dyDescent="0.2">
      <c r="A1091" s="257">
        <v>115</v>
      </c>
      <c r="B1091" s="257">
        <v>115</v>
      </c>
      <c r="C1091" s="258" t="s">
        <v>993</v>
      </c>
      <c r="D1091" s="257">
        <v>10284</v>
      </c>
      <c r="E1091" s="258" t="s">
        <v>994</v>
      </c>
      <c r="F1091" s="25">
        <v>2016</v>
      </c>
      <c r="G1091" s="284">
        <v>42544.976388888892</v>
      </c>
      <c r="H1091" s="234">
        <v>42544.976388888892</v>
      </c>
      <c r="I1091" s="412" t="s">
        <v>36</v>
      </c>
      <c r="J1091" s="412" t="s">
        <v>36</v>
      </c>
      <c r="K1091" s="412"/>
      <c r="L1091" s="235">
        <f>N1091-G1091</f>
        <v>7.4305555550381541E-2</v>
      </c>
      <c r="M1091" s="236">
        <v>107</v>
      </c>
      <c r="N1091" s="284">
        <v>42545.050694444442</v>
      </c>
      <c r="O1091" s="234">
        <v>42545.050694444442</v>
      </c>
      <c r="P1091" s="237" t="s">
        <v>37</v>
      </c>
      <c r="Q1091" s="238" t="s">
        <v>145</v>
      </c>
      <c r="R1091" s="238" t="s">
        <v>696</v>
      </c>
      <c r="S1091" s="35" t="s">
        <v>40</v>
      </c>
      <c r="T1091" s="35" t="s">
        <v>6280</v>
      </c>
      <c r="U1091" s="170">
        <v>12272</v>
      </c>
      <c r="V1091" s="240" t="s">
        <v>1336</v>
      </c>
      <c r="W1091" s="35" t="s">
        <v>6281</v>
      </c>
      <c r="X1091" s="177">
        <v>2978</v>
      </c>
      <c r="Y1091" s="288">
        <v>2978</v>
      </c>
      <c r="Z1091" s="288">
        <v>163123</v>
      </c>
      <c r="AA1091" s="289">
        <v>5.4676020709323143E-4</v>
      </c>
      <c r="AB1091" s="290">
        <v>2.994935032292451E-2</v>
      </c>
      <c r="AC1091" s="291">
        <v>54.776024177300201</v>
      </c>
    </row>
    <row r="1092" spans="1:34" s="41" customFormat="1" ht="15" customHeight="1" x14ac:dyDescent="0.2">
      <c r="A1092" s="257">
        <v>115</v>
      </c>
      <c r="B1092" s="257">
        <v>115</v>
      </c>
      <c r="C1092" s="258" t="s">
        <v>993</v>
      </c>
      <c r="D1092" s="257">
        <v>10284</v>
      </c>
      <c r="E1092" s="258" t="s">
        <v>994</v>
      </c>
      <c r="F1092" s="25">
        <v>2016</v>
      </c>
      <c r="G1092" s="284">
        <v>42629.502083333333</v>
      </c>
      <c r="H1092" s="234">
        <v>42629.502083333333</v>
      </c>
      <c r="I1092" s="412" t="s">
        <v>36</v>
      </c>
      <c r="J1092" s="412" t="s">
        <v>36</v>
      </c>
      <c r="K1092" s="412"/>
      <c r="L1092" s="235">
        <f>N1092-G1092</f>
        <v>6.9444444452528842E-3</v>
      </c>
      <c r="M1092" s="236">
        <v>10</v>
      </c>
      <c r="N1092" s="284">
        <v>42629.509027777778</v>
      </c>
      <c r="O1092" s="234">
        <v>42629.509027777778</v>
      </c>
      <c r="P1092" s="237" t="s">
        <v>37</v>
      </c>
      <c r="Q1092" s="238" t="s">
        <v>43</v>
      </c>
      <c r="R1092" s="238" t="s">
        <v>206</v>
      </c>
      <c r="S1092" s="35" t="s">
        <v>579</v>
      </c>
      <c r="T1092" s="35" t="s">
        <v>6589</v>
      </c>
      <c r="U1092" s="282" t="s">
        <v>40</v>
      </c>
      <c r="V1092" s="240" t="s">
        <v>1336</v>
      </c>
      <c r="W1092" s="35" t="s">
        <v>6590</v>
      </c>
      <c r="X1092" s="177">
        <v>0</v>
      </c>
      <c r="Y1092" s="55">
        <v>0</v>
      </c>
      <c r="Z1092" s="55">
        <v>0</v>
      </c>
      <c r="AA1092" s="35"/>
      <c r="AB1092" s="35"/>
      <c r="AC1092" s="241"/>
      <c r="AD1092" s="28"/>
      <c r="AE1092" s="28"/>
      <c r="AF1092" s="28"/>
      <c r="AG1092" s="28"/>
      <c r="AH1092" s="28"/>
    </row>
    <row r="1093" spans="1:34" ht="15" customHeight="1" x14ac:dyDescent="0.2">
      <c r="A1093" s="257">
        <v>115</v>
      </c>
      <c r="B1093" s="257">
        <v>115</v>
      </c>
      <c r="C1093" s="258" t="s">
        <v>993</v>
      </c>
      <c r="D1093" s="257">
        <v>10284</v>
      </c>
      <c r="E1093" s="258" t="s">
        <v>994</v>
      </c>
      <c r="F1093" s="25">
        <v>2017</v>
      </c>
      <c r="G1093" s="232">
        <v>42774.770138888889</v>
      </c>
      <c r="H1093" s="233">
        <v>42774.770138888889</v>
      </c>
      <c r="I1093" s="412" t="s">
        <v>36</v>
      </c>
      <c r="J1093" s="417" t="s">
        <v>7042</v>
      </c>
      <c r="K1093" s="417"/>
      <c r="L1093" s="235">
        <f>N1093-G1093</f>
        <v>2.8187499999985448</v>
      </c>
      <c r="M1093" s="236">
        <v>4057</v>
      </c>
      <c r="N1093" s="232">
        <v>42777.588888888888</v>
      </c>
      <c r="O1093" s="233">
        <v>42777.588888888888</v>
      </c>
      <c r="P1093" s="237" t="s">
        <v>37</v>
      </c>
      <c r="Q1093" s="35" t="s">
        <v>222</v>
      </c>
      <c r="R1093" s="35" t="s">
        <v>223</v>
      </c>
      <c r="S1093" s="35" t="s">
        <v>54</v>
      </c>
      <c r="T1093" s="52" t="s">
        <v>7742</v>
      </c>
      <c r="U1093" s="303" t="s">
        <v>40</v>
      </c>
      <c r="V1093" s="49" t="s">
        <v>1336</v>
      </c>
      <c r="W1093" s="44" t="s">
        <v>7743</v>
      </c>
      <c r="X1093" s="255">
        <v>2978</v>
      </c>
      <c r="Y1093" s="255">
        <v>2978</v>
      </c>
      <c r="Z1093" s="255">
        <v>202740</v>
      </c>
      <c r="AA1093" s="173">
        <v>5.397653742506179E-4</v>
      </c>
      <c r="AB1093" s="174">
        <v>3.6746820676820106E-2</v>
      </c>
      <c r="AC1093" s="241">
        <v>68.079247817327058</v>
      </c>
      <c r="AD1093" s="304">
        <v>5517212</v>
      </c>
      <c r="AE1093" s="35" t="s">
        <v>7083</v>
      </c>
      <c r="AF1093" s="305" t="s">
        <v>7744</v>
      </c>
      <c r="AG1093" s="35" t="s">
        <v>7040</v>
      </c>
      <c r="AH1093" s="44" t="s">
        <v>7041</v>
      </c>
    </row>
    <row r="1094" spans="1:34" ht="15" customHeight="1" x14ac:dyDescent="0.2">
      <c r="A1094" s="257">
        <v>115</v>
      </c>
      <c r="B1094" s="257">
        <v>115</v>
      </c>
      <c r="C1094" s="258" t="s">
        <v>993</v>
      </c>
      <c r="D1094" s="257">
        <v>10284</v>
      </c>
      <c r="E1094" s="331" t="s">
        <v>994</v>
      </c>
      <c r="F1094" s="25">
        <v>2018</v>
      </c>
      <c r="G1094" s="284">
        <v>43161.715277777781</v>
      </c>
      <c r="H1094" s="234">
        <v>43161.715277777781</v>
      </c>
      <c r="I1094" s="412" t="s">
        <v>36</v>
      </c>
      <c r="J1094" s="412" t="s">
        <v>36</v>
      </c>
      <c r="K1094" s="412" t="s">
        <v>36</v>
      </c>
      <c r="L1094" s="235">
        <f>N1094-G1094</f>
        <v>6.9444444379769266E-3</v>
      </c>
      <c r="M1094" s="236">
        <v>10</v>
      </c>
      <c r="N1094" s="284">
        <v>43161.722222222219</v>
      </c>
      <c r="O1094" s="234">
        <v>43161.722222222219</v>
      </c>
      <c r="P1094" s="237" t="s">
        <v>37</v>
      </c>
      <c r="Q1094" s="162" t="s">
        <v>43</v>
      </c>
      <c r="R1094" s="167" t="s">
        <v>10424</v>
      </c>
      <c r="S1094" s="163" t="s">
        <v>579</v>
      </c>
      <c r="T1094" s="167" t="s">
        <v>10600</v>
      </c>
      <c r="U1094" s="88">
        <v>114360598</v>
      </c>
      <c r="V1094" s="240" t="s">
        <v>1336</v>
      </c>
      <c r="W1094" s="296"/>
      <c r="X1094" s="255">
        <v>0</v>
      </c>
      <c r="Y1094" s="241">
        <v>0</v>
      </c>
      <c r="Z1094" s="241">
        <v>0</v>
      </c>
      <c r="AA1094" s="266"/>
      <c r="AB1094" s="266"/>
      <c r="AC1094" s="266"/>
      <c r="AD1094" s="241">
        <v>5517212</v>
      </c>
      <c r="AE1094" s="461" t="s">
        <v>1270</v>
      </c>
      <c r="AF1094" s="462" t="s">
        <v>1270</v>
      </c>
      <c r="AG1094" s="277" t="s">
        <v>7040</v>
      </c>
      <c r="AH1094" s="277" t="s">
        <v>7173</v>
      </c>
    </row>
    <row r="1095" spans="1:34" ht="15" customHeight="1" x14ac:dyDescent="0.2">
      <c r="A1095" s="105">
        <v>115</v>
      </c>
      <c r="B1095" s="105">
        <v>115</v>
      </c>
      <c r="C1095" s="76" t="s">
        <v>482</v>
      </c>
      <c r="D1095" s="23">
        <v>10285</v>
      </c>
      <c r="E1095" s="60" t="s">
        <v>483</v>
      </c>
      <c r="F1095" s="25">
        <v>2014</v>
      </c>
      <c r="G1095" s="106">
        <v>41806.449999999997</v>
      </c>
      <c r="H1095" s="63">
        <v>41806.449999999997</v>
      </c>
      <c r="I1095" s="625" t="s">
        <v>36</v>
      </c>
      <c r="J1095" s="625" t="s">
        <v>36</v>
      </c>
      <c r="K1095" s="625"/>
      <c r="L1095" s="64">
        <f>N1095-G1095</f>
        <v>4.7604166666715173</v>
      </c>
      <c r="M1095" s="65">
        <v>6855</v>
      </c>
      <c r="N1095" s="106">
        <v>41811.210416666669</v>
      </c>
      <c r="O1095" s="63">
        <v>41811.210416666669</v>
      </c>
      <c r="P1095" s="90" t="s">
        <v>173</v>
      </c>
      <c r="Q1095" s="99" t="s">
        <v>52</v>
      </c>
      <c r="R1095" s="99" t="s">
        <v>243</v>
      </c>
      <c r="S1095" s="78" t="s">
        <v>106</v>
      </c>
      <c r="T1095" s="99" t="s">
        <v>2382</v>
      </c>
      <c r="U1095" s="303" t="s">
        <v>40</v>
      </c>
      <c r="V1095" s="78" t="s">
        <v>1390</v>
      </c>
      <c r="W1095" s="99" t="s">
        <v>2383</v>
      </c>
      <c r="X1095" s="96">
        <v>0</v>
      </c>
      <c r="Y1095" s="96">
        <v>0</v>
      </c>
      <c r="Z1095" s="107"/>
      <c r="AA1095" s="108"/>
      <c r="AB1095" s="109"/>
      <c r="AC1095" s="107"/>
    </row>
    <row r="1096" spans="1:34" ht="15" customHeight="1" x14ac:dyDescent="0.2">
      <c r="A1096" s="257">
        <v>115</v>
      </c>
      <c r="B1096" s="257">
        <v>115</v>
      </c>
      <c r="C1096" s="258" t="s">
        <v>482</v>
      </c>
      <c r="D1096" s="257">
        <v>10285</v>
      </c>
      <c r="E1096" s="258" t="s">
        <v>483</v>
      </c>
      <c r="F1096" s="25">
        <v>2017</v>
      </c>
      <c r="G1096" s="232">
        <v>42783.476388888892</v>
      </c>
      <c r="H1096" s="233">
        <v>42783.476388888892</v>
      </c>
      <c r="I1096" s="417" t="s">
        <v>7042</v>
      </c>
      <c r="J1096" s="412" t="s">
        <v>36</v>
      </c>
      <c r="K1096" s="412"/>
      <c r="L1096" s="235">
        <f>N1096-G1096</f>
        <v>6.9444443943211809E-4</v>
      </c>
      <c r="M1096" s="236">
        <v>1</v>
      </c>
      <c r="N1096" s="232">
        <v>42783.477083333331</v>
      </c>
      <c r="O1096" s="233">
        <v>42783.477083333331</v>
      </c>
      <c r="P1096" s="237" t="s">
        <v>37</v>
      </c>
      <c r="Q1096" s="35" t="s">
        <v>213</v>
      </c>
      <c r="R1096" s="35" t="s">
        <v>214</v>
      </c>
      <c r="S1096" s="35" t="s">
        <v>40</v>
      </c>
      <c r="T1096" s="52" t="s">
        <v>7886</v>
      </c>
      <c r="U1096" s="303" t="s">
        <v>40</v>
      </c>
      <c r="V1096" s="49" t="s">
        <v>1390</v>
      </c>
      <c r="W1096" s="44" t="s">
        <v>7887</v>
      </c>
      <c r="X1096" s="255">
        <v>0</v>
      </c>
      <c r="Y1096" s="241">
        <v>0</v>
      </c>
      <c r="Z1096" s="241">
        <v>0</v>
      </c>
      <c r="AA1096" s="168"/>
      <c r="AB1096" s="168"/>
      <c r="AC1096" s="168"/>
      <c r="AD1096" s="304">
        <v>5517212</v>
      </c>
      <c r="AE1096" s="35" t="s">
        <v>7060</v>
      </c>
      <c r="AF1096" s="305" t="s">
        <v>7888</v>
      </c>
      <c r="AG1096" s="35" t="s">
        <v>7040</v>
      </c>
      <c r="AH1096" s="52" t="s">
        <v>7041</v>
      </c>
    </row>
    <row r="1097" spans="1:34" ht="15" customHeight="1" x14ac:dyDescent="0.2">
      <c r="A1097" s="257">
        <v>115</v>
      </c>
      <c r="B1097" s="257">
        <v>115</v>
      </c>
      <c r="C1097" s="258" t="s">
        <v>1020</v>
      </c>
      <c r="D1097" s="257">
        <v>10286</v>
      </c>
      <c r="E1097" s="258" t="s">
        <v>1021</v>
      </c>
      <c r="F1097" s="25">
        <v>2016</v>
      </c>
      <c r="G1097" s="284">
        <v>42603.885416666664</v>
      </c>
      <c r="H1097" s="234">
        <v>42603.885416666664</v>
      </c>
      <c r="I1097" s="412" t="s">
        <v>36</v>
      </c>
      <c r="J1097" s="412" t="s">
        <v>36</v>
      </c>
      <c r="K1097" s="412"/>
      <c r="L1097" s="235">
        <f>N1097-G1097</f>
        <v>5.0000000002910383E-2</v>
      </c>
      <c r="M1097" s="236">
        <v>72</v>
      </c>
      <c r="N1097" s="284">
        <v>42603.935416666667</v>
      </c>
      <c r="O1097" s="234">
        <v>42603.935416666667</v>
      </c>
      <c r="P1097" s="237" t="s">
        <v>37</v>
      </c>
      <c r="Q1097" s="238" t="s">
        <v>43</v>
      </c>
      <c r="R1097" s="238" t="s">
        <v>44</v>
      </c>
      <c r="S1097" s="35" t="s">
        <v>40</v>
      </c>
      <c r="T1097" s="35" t="s">
        <v>6492</v>
      </c>
      <c r="U1097" s="282" t="s">
        <v>40</v>
      </c>
      <c r="V1097" s="240" t="s">
        <v>1390</v>
      </c>
      <c r="W1097" s="35" t="s">
        <v>6493</v>
      </c>
      <c r="X1097" s="177">
        <v>0</v>
      </c>
      <c r="Y1097" s="55">
        <v>0</v>
      </c>
      <c r="Z1097" s="55">
        <v>0</v>
      </c>
      <c r="AA1097" s="35"/>
      <c r="AB1097" s="35"/>
      <c r="AC1097" s="241"/>
    </row>
    <row r="1098" spans="1:34" ht="15" customHeight="1" x14ac:dyDescent="0.2">
      <c r="A1098" s="58">
        <v>115</v>
      </c>
      <c r="B1098" s="58">
        <v>115</v>
      </c>
      <c r="C1098" s="76" t="s">
        <v>57</v>
      </c>
      <c r="D1098" s="23">
        <v>10288</v>
      </c>
      <c r="E1098" s="60" t="s">
        <v>58</v>
      </c>
      <c r="F1098" s="25">
        <v>2014</v>
      </c>
      <c r="G1098" s="61">
        <v>41800.787499999999</v>
      </c>
      <c r="H1098" s="62">
        <v>41800.787499999999</v>
      </c>
      <c r="I1098" s="625" t="s">
        <v>36</v>
      </c>
      <c r="J1098" s="625" t="s">
        <v>36</v>
      </c>
      <c r="K1098" s="625"/>
      <c r="L1098" s="64">
        <f>N1098-G1098</f>
        <v>6.944444467080757E-4</v>
      </c>
      <c r="M1098" s="65">
        <v>1</v>
      </c>
      <c r="N1098" s="61">
        <v>41800.788194444445</v>
      </c>
      <c r="O1098" s="62">
        <v>41800.788194444445</v>
      </c>
      <c r="P1098" s="66" t="s">
        <v>37</v>
      </c>
      <c r="Q1098" s="69" t="s">
        <v>48</v>
      </c>
      <c r="R1098" s="69" t="s">
        <v>49</v>
      </c>
      <c r="S1098" s="87" t="s">
        <v>40</v>
      </c>
      <c r="T1098" s="69" t="s">
        <v>2355</v>
      </c>
      <c r="U1098" s="303" t="s">
        <v>40</v>
      </c>
      <c r="V1098" s="87" t="s">
        <v>761</v>
      </c>
      <c r="W1098" s="69" t="s">
        <v>2356</v>
      </c>
      <c r="X1098" s="32">
        <v>0</v>
      </c>
      <c r="Y1098" s="32">
        <v>0</v>
      </c>
      <c r="Z1098" s="83"/>
      <c r="AA1098" s="84"/>
      <c r="AB1098" s="85"/>
      <c r="AC1098" s="83"/>
    </row>
    <row r="1099" spans="1:34" ht="15" customHeight="1" x14ac:dyDescent="0.2">
      <c r="A1099" s="257">
        <v>115</v>
      </c>
      <c r="B1099" s="257">
        <v>115</v>
      </c>
      <c r="C1099" s="258" t="s">
        <v>57</v>
      </c>
      <c r="D1099" s="257">
        <v>10288</v>
      </c>
      <c r="E1099" s="258" t="s">
        <v>58</v>
      </c>
      <c r="F1099" s="25">
        <v>2016</v>
      </c>
      <c r="G1099" s="284">
        <v>42554.228472222225</v>
      </c>
      <c r="H1099" s="234">
        <v>42554.228472222225</v>
      </c>
      <c r="I1099" s="412" t="s">
        <v>36</v>
      </c>
      <c r="J1099" s="412" t="s">
        <v>36</v>
      </c>
      <c r="K1099" s="412"/>
      <c r="L1099" s="235">
        <f>N1099-G1099</f>
        <v>6.9444443943211809E-4</v>
      </c>
      <c r="M1099" s="236">
        <v>1</v>
      </c>
      <c r="N1099" s="284">
        <v>42554.229166666664</v>
      </c>
      <c r="O1099" s="234">
        <v>42554.229166666664</v>
      </c>
      <c r="P1099" s="237" t="s">
        <v>37</v>
      </c>
      <c r="Q1099" s="238" t="s">
        <v>48</v>
      </c>
      <c r="R1099" s="238" t="s">
        <v>49</v>
      </c>
      <c r="S1099" s="35" t="s">
        <v>40</v>
      </c>
      <c r="T1099" s="35" t="s">
        <v>6332</v>
      </c>
      <c r="U1099" s="282" t="s">
        <v>40</v>
      </c>
      <c r="V1099" s="240" t="s">
        <v>761</v>
      </c>
      <c r="W1099" s="35" t="s">
        <v>6333</v>
      </c>
      <c r="X1099" s="177">
        <v>0</v>
      </c>
      <c r="Y1099" s="177">
        <v>0</v>
      </c>
      <c r="Z1099" s="55">
        <v>0</v>
      </c>
      <c r="AA1099" s="168"/>
      <c r="AB1099" s="168"/>
      <c r="AC1099" s="168"/>
    </row>
    <row r="1100" spans="1:34" ht="15" customHeight="1" x14ac:dyDescent="0.2">
      <c r="A1100" s="257">
        <v>115</v>
      </c>
      <c r="B1100" s="257">
        <v>115</v>
      </c>
      <c r="C1100" s="258" t="s">
        <v>57</v>
      </c>
      <c r="D1100" s="257">
        <v>10288</v>
      </c>
      <c r="E1100" s="258" t="s">
        <v>58</v>
      </c>
      <c r="F1100" s="25">
        <v>2017</v>
      </c>
      <c r="G1100" s="232">
        <v>42976.493055555555</v>
      </c>
      <c r="H1100" s="233">
        <v>42976.493055555555</v>
      </c>
      <c r="I1100" s="412" t="s">
        <v>36</v>
      </c>
      <c r="J1100" s="412" t="s">
        <v>36</v>
      </c>
      <c r="K1100" s="412"/>
      <c r="L1100" s="235">
        <f>N1100-G1100</f>
        <v>6.944444467080757E-4</v>
      </c>
      <c r="M1100" s="236">
        <v>1</v>
      </c>
      <c r="N1100" s="232">
        <v>42976.493750000001</v>
      </c>
      <c r="O1100" s="233">
        <v>42976.493750000001</v>
      </c>
      <c r="P1100" s="237" t="s">
        <v>37</v>
      </c>
      <c r="Q1100" s="35" t="s">
        <v>48</v>
      </c>
      <c r="R1100" s="35" t="s">
        <v>49</v>
      </c>
      <c r="S1100" s="35" t="s">
        <v>40</v>
      </c>
      <c r="T1100" s="167" t="s">
        <v>9259</v>
      </c>
      <c r="U1100" s="303" t="s">
        <v>40</v>
      </c>
      <c r="V1100" s="240" t="s">
        <v>761</v>
      </c>
      <c r="W1100" s="167" t="s">
        <v>9260</v>
      </c>
      <c r="X1100" s="241">
        <v>0</v>
      </c>
      <c r="Y1100" s="241">
        <v>0</v>
      </c>
      <c r="Z1100" s="241">
        <v>0</v>
      </c>
      <c r="AA1100" s="266"/>
      <c r="AB1100" s="266"/>
      <c r="AC1100" s="266"/>
      <c r="AD1100" s="304">
        <v>5517212</v>
      </c>
      <c r="AE1100" s="305" t="s">
        <v>7102</v>
      </c>
      <c r="AF1100" s="305" t="s">
        <v>9261</v>
      </c>
      <c r="AG1100" s="35" t="s">
        <v>7040</v>
      </c>
      <c r="AH1100" s="29" t="s">
        <v>7041</v>
      </c>
    </row>
    <row r="1101" spans="1:34" ht="15" customHeight="1" x14ac:dyDescent="0.2">
      <c r="A1101" s="175">
        <v>115</v>
      </c>
      <c r="B1101" s="175">
        <v>115</v>
      </c>
      <c r="C1101" s="24" t="s">
        <v>869</v>
      </c>
      <c r="D1101" s="175">
        <v>10292</v>
      </c>
      <c r="E1101" s="24" t="s">
        <v>870</v>
      </c>
      <c r="F1101" s="25">
        <v>2015</v>
      </c>
      <c r="G1101" s="156">
        <v>42244.95208333333</v>
      </c>
      <c r="H1101" s="157">
        <v>42244.95208333333</v>
      </c>
      <c r="I1101" s="620" t="s">
        <v>36</v>
      </c>
      <c r="J1101" s="620" t="s">
        <v>36</v>
      </c>
      <c r="K1101" s="620"/>
      <c r="L1101" s="159">
        <f>N1101-G1101</f>
        <v>1.0125000000043656</v>
      </c>
      <c r="M1101" s="160">
        <v>1458</v>
      </c>
      <c r="N1101" s="156">
        <v>42245.964583333334</v>
      </c>
      <c r="O1101" s="157">
        <v>42245.964583333334</v>
      </c>
      <c r="P1101" s="161" t="s">
        <v>37</v>
      </c>
      <c r="Q1101" s="35" t="s">
        <v>38</v>
      </c>
      <c r="R1101" s="35" t="s">
        <v>413</v>
      </c>
      <c r="S1101" s="35" t="s">
        <v>68</v>
      </c>
      <c r="T1101" s="35" t="s">
        <v>4668</v>
      </c>
      <c r="U1101" s="170">
        <v>11443</v>
      </c>
      <c r="V1101" s="167" t="s">
        <v>190</v>
      </c>
      <c r="W1101" s="35" t="s">
        <v>4669</v>
      </c>
      <c r="X1101" s="55">
        <v>0</v>
      </c>
      <c r="Y1101" s="168"/>
      <c r="Z1101" s="168"/>
      <c r="AA1101" s="168"/>
      <c r="AB1101" s="168"/>
      <c r="AC1101" s="168"/>
    </row>
    <row r="1102" spans="1:34" ht="15" customHeight="1" x14ac:dyDescent="0.2">
      <c r="A1102" s="257">
        <v>115</v>
      </c>
      <c r="B1102" s="257">
        <v>115</v>
      </c>
      <c r="C1102" s="258" t="s">
        <v>869</v>
      </c>
      <c r="D1102" s="257">
        <v>10292</v>
      </c>
      <c r="E1102" s="258" t="s">
        <v>870</v>
      </c>
      <c r="F1102" s="25">
        <v>2018</v>
      </c>
      <c r="G1102" s="232">
        <v>43193.67291666667</v>
      </c>
      <c r="H1102" s="233">
        <v>43193.67291666667</v>
      </c>
      <c r="I1102" s="412" t="s">
        <v>36</v>
      </c>
      <c r="J1102" s="412" t="s">
        <v>36</v>
      </c>
      <c r="K1102" s="412" t="s">
        <v>36</v>
      </c>
      <c r="L1102" s="235">
        <f>N1102-G1102</f>
        <v>0.19999999999708962</v>
      </c>
      <c r="M1102" s="236">
        <v>288</v>
      </c>
      <c r="N1102" s="232">
        <v>43193.872916666667</v>
      </c>
      <c r="O1102" s="233">
        <v>43193.872916666667</v>
      </c>
      <c r="P1102" s="237" t="s">
        <v>37</v>
      </c>
      <c r="Q1102" s="359" t="s">
        <v>1246</v>
      </c>
      <c r="R1102" s="35" t="s">
        <v>10509</v>
      </c>
      <c r="S1102" s="277" t="s">
        <v>40</v>
      </c>
      <c r="T1102" s="167" t="s">
        <v>10858</v>
      </c>
      <c r="U1102" s="282" t="s">
        <v>40</v>
      </c>
      <c r="V1102" s="240" t="s">
        <v>190</v>
      </c>
      <c r="W1102" s="167" t="s">
        <v>10859</v>
      </c>
      <c r="X1102" s="255">
        <v>0</v>
      </c>
      <c r="Y1102" s="241">
        <v>0</v>
      </c>
      <c r="Z1102" s="241">
        <v>0</v>
      </c>
      <c r="AA1102" s="266"/>
      <c r="AB1102" s="266"/>
      <c r="AC1102" s="266"/>
      <c r="AD1102" s="241">
        <v>5517212</v>
      </c>
      <c r="AE1102" s="461" t="s">
        <v>1270</v>
      </c>
      <c r="AF1102" s="462" t="s">
        <v>1270</v>
      </c>
      <c r="AG1102" s="277" t="s">
        <v>7066</v>
      </c>
      <c r="AH1102" s="277" t="s">
        <v>7067</v>
      </c>
    </row>
    <row r="1103" spans="1:34" ht="15" customHeight="1" x14ac:dyDescent="0.2">
      <c r="A1103" s="58">
        <v>115</v>
      </c>
      <c r="B1103" s="58">
        <v>115</v>
      </c>
      <c r="C1103" s="76" t="s">
        <v>112</v>
      </c>
      <c r="D1103" s="23">
        <v>10293</v>
      </c>
      <c r="E1103" s="60" t="s">
        <v>113</v>
      </c>
      <c r="F1103" s="25">
        <v>2014</v>
      </c>
      <c r="G1103" s="61">
        <v>41676.460416666669</v>
      </c>
      <c r="H1103" s="62">
        <v>41676.460416666669</v>
      </c>
      <c r="I1103" s="625" t="s">
        <v>36</v>
      </c>
      <c r="J1103" s="625" t="s">
        <v>36</v>
      </c>
      <c r="K1103" s="625"/>
      <c r="L1103" s="64">
        <f>N1103-G1103</f>
        <v>7.8472222223354038E-2</v>
      </c>
      <c r="M1103" s="65">
        <v>113</v>
      </c>
      <c r="N1103" s="61">
        <v>41676.538888888892</v>
      </c>
      <c r="O1103" s="62">
        <v>41676.538888888892</v>
      </c>
      <c r="P1103" s="86" t="s">
        <v>242</v>
      </c>
      <c r="Q1103" s="67" t="s">
        <v>43</v>
      </c>
      <c r="R1103" s="67" t="s">
        <v>266</v>
      </c>
      <c r="S1103" s="68" t="s">
        <v>107</v>
      </c>
      <c r="T1103" s="69" t="s">
        <v>1779</v>
      </c>
      <c r="U1103" s="303" t="s">
        <v>40</v>
      </c>
      <c r="V1103" s="78" t="s">
        <v>190</v>
      </c>
      <c r="W1103" s="89" t="s">
        <v>1780</v>
      </c>
      <c r="X1103" s="32">
        <v>1</v>
      </c>
      <c r="Y1103" s="32">
        <v>1</v>
      </c>
      <c r="Z1103" s="83"/>
      <c r="AA1103" s="84"/>
      <c r="AB1103" s="85"/>
      <c r="AC1103" s="83"/>
    </row>
    <row r="1104" spans="1:34" ht="15" customHeight="1" x14ac:dyDescent="0.2">
      <c r="A1104" s="175">
        <v>115</v>
      </c>
      <c r="B1104" s="175">
        <v>115</v>
      </c>
      <c r="C1104" s="24" t="s">
        <v>112</v>
      </c>
      <c r="D1104" s="175">
        <v>10293</v>
      </c>
      <c r="E1104" s="24" t="s">
        <v>113</v>
      </c>
      <c r="F1104" s="25">
        <v>2015</v>
      </c>
      <c r="G1104" s="156">
        <v>42125.857638888891</v>
      </c>
      <c r="H1104" s="157">
        <v>42125.857638888891</v>
      </c>
      <c r="I1104" s="620" t="s">
        <v>36</v>
      </c>
      <c r="J1104" s="620" t="s">
        <v>36</v>
      </c>
      <c r="K1104" s="620"/>
      <c r="L1104" s="159">
        <f>N1104-G1104</f>
        <v>2.6256944444394321</v>
      </c>
      <c r="M1104" s="160">
        <v>3781</v>
      </c>
      <c r="N1104" s="156">
        <v>42128.48333333333</v>
      </c>
      <c r="O1104" s="157">
        <v>42128.48333333333</v>
      </c>
      <c r="P1104" s="171" t="s">
        <v>242</v>
      </c>
      <c r="Q1104" s="35" t="s">
        <v>43</v>
      </c>
      <c r="R1104" s="35" t="s">
        <v>266</v>
      </c>
      <c r="S1104" s="35" t="s">
        <v>107</v>
      </c>
      <c r="T1104" s="35" t="s">
        <v>3870</v>
      </c>
      <c r="U1104" s="303" t="s">
        <v>40</v>
      </c>
      <c r="V1104" s="167" t="s">
        <v>190</v>
      </c>
      <c r="W1104" s="35" t="s">
        <v>3871</v>
      </c>
      <c r="X1104" s="55">
        <v>0</v>
      </c>
      <c r="Y1104" s="55">
        <v>0</v>
      </c>
      <c r="Z1104" s="168"/>
      <c r="AA1104" s="168"/>
      <c r="AB1104" s="168"/>
      <c r="AC1104" s="168"/>
    </row>
    <row r="1105" spans="1:34" ht="15" customHeight="1" x14ac:dyDescent="0.2">
      <c r="A1105" s="175">
        <v>115</v>
      </c>
      <c r="B1105" s="175">
        <v>115</v>
      </c>
      <c r="C1105" s="24" t="s">
        <v>112</v>
      </c>
      <c r="D1105" s="175">
        <v>10293</v>
      </c>
      <c r="E1105" s="24" t="s">
        <v>113</v>
      </c>
      <c r="F1105" s="25">
        <v>2015</v>
      </c>
      <c r="G1105" s="156">
        <v>42244.895138888889</v>
      </c>
      <c r="H1105" s="157">
        <v>42244.895138888889</v>
      </c>
      <c r="I1105" s="620" t="s">
        <v>36</v>
      </c>
      <c r="J1105" s="620" t="s">
        <v>36</v>
      </c>
      <c r="K1105" s="620"/>
      <c r="L1105" s="159">
        <f>N1105-G1105</f>
        <v>2.4715277777795563</v>
      </c>
      <c r="M1105" s="160">
        <v>3559</v>
      </c>
      <c r="N1105" s="156">
        <v>42247.366666666669</v>
      </c>
      <c r="O1105" s="157">
        <v>42247.366666666669</v>
      </c>
      <c r="P1105" s="161" t="s">
        <v>37</v>
      </c>
      <c r="Q1105" s="35" t="s">
        <v>38</v>
      </c>
      <c r="R1105" s="35" t="s">
        <v>413</v>
      </c>
      <c r="S1105" s="35" t="s">
        <v>68</v>
      </c>
      <c r="T1105" s="35" t="s">
        <v>4664</v>
      </c>
      <c r="U1105" s="170">
        <v>11443</v>
      </c>
      <c r="V1105" s="167" t="s">
        <v>190</v>
      </c>
      <c r="W1105" s="35" t="s">
        <v>4666</v>
      </c>
      <c r="X1105" s="55">
        <v>0</v>
      </c>
      <c r="Y1105" s="168"/>
      <c r="Z1105" s="168"/>
      <c r="AA1105" s="168"/>
      <c r="AB1105" s="168"/>
      <c r="AC1105" s="168"/>
    </row>
    <row r="1106" spans="1:34" ht="15" customHeight="1" x14ac:dyDescent="0.2">
      <c r="A1106" s="257">
        <v>115</v>
      </c>
      <c r="B1106" s="257">
        <v>115</v>
      </c>
      <c r="C1106" s="258" t="s">
        <v>112</v>
      </c>
      <c r="D1106" s="257">
        <v>10293</v>
      </c>
      <c r="E1106" s="258" t="s">
        <v>113</v>
      </c>
      <c r="F1106" s="25">
        <v>2017</v>
      </c>
      <c r="G1106" s="232">
        <v>42745.79791666667</v>
      </c>
      <c r="H1106" s="233">
        <v>42745.79791666667</v>
      </c>
      <c r="I1106" s="417" t="s">
        <v>7042</v>
      </c>
      <c r="J1106" s="412" t="s">
        <v>36</v>
      </c>
      <c r="K1106" s="412"/>
      <c r="L1106" s="235">
        <f>N1106-G1106</f>
        <v>1.0416666664241347E-2</v>
      </c>
      <c r="M1106" s="236">
        <v>15</v>
      </c>
      <c r="N1106" s="232">
        <v>42745.808333333334</v>
      </c>
      <c r="O1106" s="233">
        <v>42745.808333333334</v>
      </c>
      <c r="P1106" s="237" t="s">
        <v>37</v>
      </c>
      <c r="Q1106" s="238" t="s">
        <v>213</v>
      </c>
      <c r="R1106" s="238" t="s">
        <v>320</v>
      </c>
      <c r="S1106" s="35" t="s">
        <v>40</v>
      </c>
      <c r="T1106" s="52" t="s">
        <v>7295</v>
      </c>
      <c r="U1106" s="303" t="s">
        <v>40</v>
      </c>
      <c r="V1106" s="49" t="s">
        <v>190</v>
      </c>
      <c r="W1106" s="44" t="s">
        <v>7296</v>
      </c>
      <c r="X1106" s="241">
        <v>1</v>
      </c>
      <c r="Y1106" s="241">
        <v>0</v>
      </c>
      <c r="Z1106" s="241">
        <v>0</v>
      </c>
      <c r="AA1106" s="168"/>
      <c r="AB1106" s="168"/>
      <c r="AC1106" s="168"/>
      <c r="AD1106" s="304">
        <v>5517212</v>
      </c>
      <c r="AE1106" s="35" t="s">
        <v>7063</v>
      </c>
      <c r="AF1106" s="305" t="s">
        <v>7282</v>
      </c>
      <c r="AG1106" s="35" t="s">
        <v>7040</v>
      </c>
      <c r="AH1106" s="44" t="s">
        <v>7041</v>
      </c>
    </row>
    <row r="1107" spans="1:34" ht="15" customHeight="1" x14ac:dyDescent="0.2">
      <c r="A1107" s="257">
        <v>115</v>
      </c>
      <c r="B1107" s="257">
        <v>115</v>
      </c>
      <c r="C1107" s="258" t="s">
        <v>112</v>
      </c>
      <c r="D1107" s="257">
        <v>10293</v>
      </c>
      <c r="E1107" s="258" t="s">
        <v>113</v>
      </c>
      <c r="F1107" s="25">
        <v>2017</v>
      </c>
      <c r="G1107" s="232">
        <v>42747.426388888889</v>
      </c>
      <c r="H1107" s="233">
        <v>42747.426388888889</v>
      </c>
      <c r="I1107" s="412" t="s">
        <v>36</v>
      </c>
      <c r="J1107" s="412" t="s">
        <v>36</v>
      </c>
      <c r="K1107" s="412"/>
      <c r="L1107" s="235">
        <f>N1107-G1107</f>
        <v>0.35208333333139308</v>
      </c>
      <c r="M1107" s="236">
        <v>507</v>
      </c>
      <c r="N1107" s="232">
        <v>42747.77847222222</v>
      </c>
      <c r="O1107" s="233">
        <v>42747.77847222222</v>
      </c>
      <c r="P1107" s="237" t="s">
        <v>37</v>
      </c>
      <c r="Q1107" s="35" t="s">
        <v>52</v>
      </c>
      <c r="R1107" s="35" t="s">
        <v>53</v>
      </c>
      <c r="S1107" s="35" t="s">
        <v>54</v>
      </c>
      <c r="T1107" s="52" t="s">
        <v>7340</v>
      </c>
      <c r="U1107" s="303" t="s">
        <v>40</v>
      </c>
      <c r="V1107" s="49" t="s">
        <v>190</v>
      </c>
      <c r="W1107" s="44" t="s">
        <v>7341</v>
      </c>
      <c r="X1107" s="255">
        <v>0</v>
      </c>
      <c r="Y1107" s="241">
        <v>0</v>
      </c>
      <c r="Z1107" s="241">
        <v>0</v>
      </c>
      <c r="AA1107" s="168"/>
      <c r="AB1107" s="168"/>
      <c r="AC1107" s="168"/>
      <c r="AD1107" s="304">
        <v>5517212</v>
      </c>
      <c r="AE1107" s="35" t="s">
        <v>1270</v>
      </c>
      <c r="AF1107" s="305" t="s">
        <v>1270</v>
      </c>
      <c r="AG1107" s="35" t="s">
        <v>7066</v>
      </c>
      <c r="AH1107" s="44" t="s">
        <v>7067</v>
      </c>
    </row>
    <row r="1108" spans="1:34" ht="15" customHeight="1" x14ac:dyDescent="0.2">
      <c r="A1108" s="257">
        <v>115</v>
      </c>
      <c r="B1108" s="257">
        <v>115</v>
      </c>
      <c r="C1108" s="258" t="s">
        <v>112</v>
      </c>
      <c r="D1108" s="257">
        <v>10293</v>
      </c>
      <c r="E1108" s="258" t="s">
        <v>113</v>
      </c>
      <c r="F1108" s="25">
        <v>2018</v>
      </c>
      <c r="G1108" s="284">
        <v>43319.29791666667</v>
      </c>
      <c r="H1108" s="234">
        <v>43319.29791666667</v>
      </c>
      <c r="I1108" s="412" t="s">
        <v>36</v>
      </c>
      <c r="J1108" s="412" t="s">
        <v>36</v>
      </c>
      <c r="K1108" s="412" t="s">
        <v>36</v>
      </c>
      <c r="L1108" s="235">
        <f>N1108-G1108</f>
        <v>0.47361111110512866</v>
      </c>
      <c r="M1108" s="236">
        <v>682</v>
      </c>
      <c r="N1108" s="284">
        <v>43319.771527777775</v>
      </c>
      <c r="O1108" s="234">
        <v>43319.771527777775</v>
      </c>
      <c r="P1108" s="237" t="s">
        <v>37</v>
      </c>
      <c r="Q1108" s="162" t="s">
        <v>1285</v>
      </c>
      <c r="R1108" s="167" t="s">
        <v>10331</v>
      </c>
      <c r="S1108" s="163" t="s">
        <v>54</v>
      </c>
      <c r="T1108" s="167" t="s">
        <v>11721</v>
      </c>
      <c r="U1108" s="293">
        <v>114891210</v>
      </c>
      <c r="V1108" s="240" t="s">
        <v>190</v>
      </c>
      <c r="W1108" s="167" t="s">
        <v>11722</v>
      </c>
      <c r="X1108" s="255">
        <v>1</v>
      </c>
      <c r="Y1108" s="241">
        <v>0</v>
      </c>
      <c r="Z1108" s="241">
        <v>0</v>
      </c>
      <c r="AA1108" s="266"/>
      <c r="AB1108" s="266"/>
      <c r="AC1108" s="266"/>
      <c r="AD1108" s="241">
        <v>5517212</v>
      </c>
      <c r="AE1108" s="467" t="s">
        <v>7427</v>
      </c>
      <c r="AF1108" s="468" t="s">
        <v>11723</v>
      </c>
      <c r="AG1108" s="163" t="s">
        <v>7040</v>
      </c>
      <c r="AH1108" s="277" t="s">
        <v>7041</v>
      </c>
    </row>
    <row r="1109" spans="1:34" ht="15" customHeight="1" x14ac:dyDescent="0.2">
      <c r="A1109" s="257">
        <v>115</v>
      </c>
      <c r="B1109" s="257">
        <v>115</v>
      </c>
      <c r="C1109" s="258" t="s">
        <v>122</v>
      </c>
      <c r="D1109" s="257">
        <v>10294</v>
      </c>
      <c r="E1109" s="258" t="s">
        <v>123</v>
      </c>
      <c r="F1109" s="25">
        <v>2017</v>
      </c>
      <c r="G1109" s="232">
        <v>42838.657638888886</v>
      </c>
      <c r="H1109" s="233">
        <v>42838.657638888886</v>
      </c>
      <c r="I1109" s="412" t="s">
        <v>36</v>
      </c>
      <c r="J1109" s="412" t="s">
        <v>36</v>
      </c>
      <c r="K1109" s="412"/>
      <c r="L1109" s="235">
        <f>N1109-G1109</f>
        <v>6.944444467080757E-4</v>
      </c>
      <c r="M1109" s="236">
        <v>1</v>
      </c>
      <c r="N1109" s="232">
        <v>42838.658333333333</v>
      </c>
      <c r="O1109" s="233">
        <v>42838.658333333333</v>
      </c>
      <c r="P1109" s="237" t="s">
        <v>37</v>
      </c>
      <c r="Q1109" s="35" t="s">
        <v>213</v>
      </c>
      <c r="R1109" s="35" t="s">
        <v>287</v>
      </c>
      <c r="S1109" s="35" t="s">
        <v>101</v>
      </c>
      <c r="T1109" s="52" t="s">
        <v>8366</v>
      </c>
      <c r="U1109" s="332" t="s">
        <v>40</v>
      </c>
      <c r="V1109" s="240" t="s">
        <v>788</v>
      </c>
      <c r="W1109" s="44" t="s">
        <v>8367</v>
      </c>
      <c r="X1109" s="241">
        <v>0</v>
      </c>
      <c r="Y1109" s="241">
        <v>0</v>
      </c>
      <c r="Z1109" s="241">
        <v>0</v>
      </c>
      <c r="AA1109" s="177"/>
      <c r="AB1109" s="177"/>
      <c r="AC1109" s="177"/>
      <c r="AD1109" s="304">
        <v>5517212</v>
      </c>
      <c r="AE1109" s="305" t="s">
        <v>7102</v>
      </c>
      <c r="AF1109" s="305" t="s">
        <v>8368</v>
      </c>
      <c r="AG1109" s="35" t="s">
        <v>7040</v>
      </c>
      <c r="AH1109" s="44" t="s">
        <v>7041</v>
      </c>
    </row>
    <row r="1110" spans="1:34" ht="15" customHeight="1" x14ac:dyDescent="0.2">
      <c r="A1110" s="58">
        <v>115</v>
      </c>
      <c r="B1110" s="58">
        <v>115</v>
      </c>
      <c r="C1110" s="76" t="s">
        <v>782</v>
      </c>
      <c r="D1110" s="23">
        <v>10295</v>
      </c>
      <c r="E1110" s="60" t="s">
        <v>783</v>
      </c>
      <c r="F1110" s="25">
        <v>2014</v>
      </c>
      <c r="G1110" s="61">
        <v>41855.505555555559</v>
      </c>
      <c r="H1110" s="62">
        <v>41855.505555555559</v>
      </c>
      <c r="I1110" s="625" t="s">
        <v>36</v>
      </c>
      <c r="J1110" s="625" t="s">
        <v>36</v>
      </c>
      <c r="K1110" s="625"/>
      <c r="L1110" s="64">
        <f>N1110-G1110</f>
        <v>0.47083333333284827</v>
      </c>
      <c r="M1110" s="65">
        <v>678</v>
      </c>
      <c r="N1110" s="61">
        <v>41855.976388888892</v>
      </c>
      <c r="O1110" s="62">
        <v>41855.976388888892</v>
      </c>
      <c r="P1110" s="66" t="s">
        <v>37</v>
      </c>
      <c r="Q1110" s="69" t="s">
        <v>43</v>
      </c>
      <c r="R1110" s="69" t="s">
        <v>1663</v>
      </c>
      <c r="S1110" s="87" t="s">
        <v>526</v>
      </c>
      <c r="T1110" s="69" t="s">
        <v>2563</v>
      </c>
      <c r="U1110" s="303" t="s">
        <v>40</v>
      </c>
      <c r="V1110" s="87" t="s">
        <v>761</v>
      </c>
      <c r="W1110" s="69" t="s">
        <v>2023</v>
      </c>
      <c r="X1110" s="32">
        <v>0</v>
      </c>
      <c r="Y1110" s="32">
        <v>0</v>
      </c>
      <c r="Z1110" s="83"/>
      <c r="AA1110" s="84"/>
      <c r="AB1110" s="85"/>
      <c r="AC1110" s="83"/>
    </row>
    <row r="1111" spans="1:34" ht="15" customHeight="1" x14ac:dyDescent="0.2">
      <c r="A1111" s="58">
        <v>115</v>
      </c>
      <c r="B1111" s="58">
        <v>115</v>
      </c>
      <c r="C1111" s="76" t="s">
        <v>782</v>
      </c>
      <c r="D1111" s="23">
        <v>10295</v>
      </c>
      <c r="E1111" s="60" t="s">
        <v>783</v>
      </c>
      <c r="F1111" s="25">
        <v>2014</v>
      </c>
      <c r="G1111" s="61">
        <v>41856.369444444441</v>
      </c>
      <c r="H1111" s="62">
        <v>41856.369444444441</v>
      </c>
      <c r="I1111" s="625" t="s">
        <v>36</v>
      </c>
      <c r="J1111" s="625" t="s">
        <v>36</v>
      </c>
      <c r="K1111" s="625"/>
      <c r="L1111" s="64">
        <f>N1111-G1111</f>
        <v>0.64236111111677019</v>
      </c>
      <c r="M1111" s="65">
        <v>925</v>
      </c>
      <c r="N1111" s="61">
        <v>41857.011805555558</v>
      </c>
      <c r="O1111" s="62">
        <v>41857.011805555558</v>
      </c>
      <c r="P1111" s="66" t="s">
        <v>37</v>
      </c>
      <c r="Q1111" s="69" t="s">
        <v>43</v>
      </c>
      <c r="R1111" s="69" t="s">
        <v>1663</v>
      </c>
      <c r="S1111" s="87" t="s">
        <v>526</v>
      </c>
      <c r="T1111" s="69" t="s">
        <v>2570</v>
      </c>
      <c r="U1111" s="303" t="s">
        <v>40</v>
      </c>
      <c r="V1111" s="87" t="s">
        <v>761</v>
      </c>
      <c r="W1111" s="69" t="s">
        <v>2023</v>
      </c>
      <c r="X1111" s="32">
        <v>0</v>
      </c>
      <c r="Y1111" s="32">
        <v>0</v>
      </c>
      <c r="Z1111" s="83"/>
      <c r="AA1111" s="84"/>
      <c r="AB1111" s="85"/>
      <c r="AC1111" s="83"/>
    </row>
    <row r="1112" spans="1:34" ht="15" customHeight="1" x14ac:dyDescent="0.2">
      <c r="A1112" s="105">
        <v>115</v>
      </c>
      <c r="B1112" s="105">
        <v>115</v>
      </c>
      <c r="C1112" s="76" t="s">
        <v>782</v>
      </c>
      <c r="D1112" s="23">
        <v>10295</v>
      </c>
      <c r="E1112" s="60" t="s">
        <v>783</v>
      </c>
      <c r="F1112" s="25">
        <v>2014</v>
      </c>
      <c r="G1112" s="61">
        <v>41918.386111111111</v>
      </c>
      <c r="H1112" s="62">
        <v>41918.386111111111</v>
      </c>
      <c r="I1112" s="625" t="s">
        <v>36</v>
      </c>
      <c r="J1112" s="625" t="s">
        <v>36</v>
      </c>
      <c r="K1112" s="625"/>
      <c r="L1112" s="64">
        <f>N1112-G1112</f>
        <v>0.21319444444816327</v>
      </c>
      <c r="M1112" s="65">
        <v>307</v>
      </c>
      <c r="N1112" s="61">
        <v>41918.599305555559</v>
      </c>
      <c r="O1112" s="62">
        <v>41918.599305555559</v>
      </c>
      <c r="P1112" s="86" t="s">
        <v>242</v>
      </c>
      <c r="Q1112" s="69" t="s">
        <v>43</v>
      </c>
      <c r="R1112" s="69" t="s">
        <v>1663</v>
      </c>
      <c r="S1112" s="87" t="s">
        <v>40</v>
      </c>
      <c r="T1112" s="69" t="s">
        <v>2821</v>
      </c>
      <c r="U1112" s="303" t="s">
        <v>40</v>
      </c>
      <c r="V1112" s="87" t="s">
        <v>761</v>
      </c>
      <c r="W1112" s="69" t="s">
        <v>2023</v>
      </c>
      <c r="X1112" s="32">
        <v>0</v>
      </c>
      <c r="Y1112" s="32">
        <v>0</v>
      </c>
      <c r="Z1112" s="83"/>
      <c r="AA1112" s="84"/>
      <c r="AB1112" s="85"/>
      <c r="AC1112" s="83"/>
    </row>
    <row r="1113" spans="1:34" ht="15" customHeight="1" x14ac:dyDescent="0.2">
      <c r="A1113" s="153">
        <v>115</v>
      </c>
      <c r="B1113" s="153">
        <v>115</v>
      </c>
      <c r="C1113" s="24" t="s">
        <v>782</v>
      </c>
      <c r="D1113" s="175">
        <v>10295</v>
      </c>
      <c r="E1113" s="24" t="s">
        <v>783</v>
      </c>
      <c r="F1113" s="25">
        <v>2015</v>
      </c>
      <c r="G1113" s="156">
        <v>42087.6875</v>
      </c>
      <c r="H1113" s="157">
        <v>42087.6875</v>
      </c>
      <c r="I1113" s="620" t="s">
        <v>36</v>
      </c>
      <c r="J1113" s="620" t="s">
        <v>36</v>
      </c>
      <c r="K1113" s="620"/>
      <c r="L1113" s="159">
        <f>N1113-G1113</f>
        <v>0.27222222222189885</v>
      </c>
      <c r="M1113" s="160">
        <v>392</v>
      </c>
      <c r="N1113" s="156">
        <v>42087.959722222222</v>
      </c>
      <c r="O1113" s="157">
        <v>42087.959722222222</v>
      </c>
      <c r="P1113" s="161" t="s">
        <v>37</v>
      </c>
      <c r="Q1113" s="35" t="s">
        <v>43</v>
      </c>
      <c r="R1113" s="35" t="s">
        <v>44</v>
      </c>
      <c r="S1113" s="35" t="s">
        <v>162</v>
      </c>
      <c r="T1113" s="35" t="s">
        <v>3640</v>
      </c>
      <c r="U1113" s="303" t="s">
        <v>40</v>
      </c>
      <c r="V1113" s="167" t="s">
        <v>761</v>
      </c>
      <c r="W1113" s="35" t="s">
        <v>3641</v>
      </c>
      <c r="X1113" s="55">
        <v>0</v>
      </c>
      <c r="Y1113" s="55">
        <v>0</v>
      </c>
      <c r="Z1113" s="168"/>
      <c r="AA1113" s="168"/>
      <c r="AB1113" s="168"/>
      <c r="AC1113" s="168"/>
    </row>
    <row r="1114" spans="1:34" ht="15" customHeight="1" x14ac:dyDescent="0.2">
      <c r="A1114" s="153">
        <v>115</v>
      </c>
      <c r="B1114" s="153">
        <v>115</v>
      </c>
      <c r="C1114" s="24" t="s">
        <v>782</v>
      </c>
      <c r="D1114" s="175">
        <v>10295</v>
      </c>
      <c r="E1114" s="24" t="s">
        <v>783</v>
      </c>
      <c r="F1114" s="25">
        <v>2015</v>
      </c>
      <c r="G1114" s="156">
        <v>42088.357638888891</v>
      </c>
      <c r="H1114" s="157">
        <v>42088.357638888891</v>
      </c>
      <c r="I1114" s="620" t="s">
        <v>36</v>
      </c>
      <c r="J1114" s="620" t="s">
        <v>36</v>
      </c>
      <c r="K1114" s="620"/>
      <c r="L1114" s="159">
        <f>N1114-G1114</f>
        <v>0.29097222221753327</v>
      </c>
      <c r="M1114" s="160">
        <v>419</v>
      </c>
      <c r="N1114" s="156">
        <v>42088.648611111108</v>
      </c>
      <c r="O1114" s="157">
        <v>42088.648611111108</v>
      </c>
      <c r="P1114" s="161" t="s">
        <v>37</v>
      </c>
      <c r="Q1114" s="35" t="s">
        <v>43</v>
      </c>
      <c r="R1114" s="35" t="s">
        <v>1663</v>
      </c>
      <c r="S1114" s="35" t="s">
        <v>40</v>
      </c>
      <c r="T1114" s="35" t="s">
        <v>3642</v>
      </c>
      <c r="U1114" s="303" t="s">
        <v>40</v>
      </c>
      <c r="V1114" s="167" t="s">
        <v>761</v>
      </c>
      <c r="W1114" s="35" t="s">
        <v>3641</v>
      </c>
      <c r="X1114" s="55">
        <v>0</v>
      </c>
      <c r="Y1114" s="55">
        <v>0</v>
      </c>
      <c r="Z1114" s="168"/>
      <c r="AA1114" s="168"/>
      <c r="AB1114" s="168"/>
      <c r="AC1114" s="168"/>
    </row>
    <row r="1115" spans="1:34" ht="15" customHeight="1" x14ac:dyDescent="0.2">
      <c r="A1115" s="175">
        <v>115</v>
      </c>
      <c r="B1115" s="175">
        <v>115</v>
      </c>
      <c r="C1115" s="24" t="s">
        <v>782</v>
      </c>
      <c r="D1115" s="187">
        <v>10295</v>
      </c>
      <c r="E1115" s="24" t="s">
        <v>783</v>
      </c>
      <c r="F1115" s="25">
        <v>2015</v>
      </c>
      <c r="G1115" s="156">
        <v>42204.831944444442</v>
      </c>
      <c r="H1115" s="157">
        <v>42204.831944444442</v>
      </c>
      <c r="I1115" s="620" t="s">
        <v>36</v>
      </c>
      <c r="J1115" s="620" t="s">
        <v>36</v>
      </c>
      <c r="K1115" s="620"/>
      <c r="L1115" s="159">
        <f>N1115-G1115</f>
        <v>6.944444467080757E-4</v>
      </c>
      <c r="M1115" s="160">
        <v>1</v>
      </c>
      <c r="N1115" s="156">
        <v>42204.832638888889</v>
      </c>
      <c r="O1115" s="157">
        <v>42204.832638888889</v>
      </c>
      <c r="P1115" s="161" t="s">
        <v>37</v>
      </c>
      <c r="Q1115" s="35" t="s">
        <v>213</v>
      </c>
      <c r="R1115" s="35" t="s">
        <v>287</v>
      </c>
      <c r="S1115" s="35" t="s">
        <v>40</v>
      </c>
      <c r="T1115" s="35" t="s">
        <v>4426</v>
      </c>
      <c r="U1115" s="303" t="s">
        <v>40</v>
      </c>
      <c r="V1115" s="167" t="s">
        <v>761</v>
      </c>
      <c r="W1115" s="35" t="s">
        <v>4427</v>
      </c>
      <c r="X1115" s="55">
        <v>0</v>
      </c>
      <c r="Y1115" s="55">
        <v>0</v>
      </c>
      <c r="Z1115" s="168"/>
      <c r="AA1115" s="168"/>
      <c r="AB1115" s="168"/>
      <c r="AC1115" s="168"/>
    </row>
    <row r="1116" spans="1:34" ht="15" customHeight="1" x14ac:dyDescent="0.2">
      <c r="A1116" s="257">
        <v>115</v>
      </c>
      <c r="B1116" s="257">
        <v>115</v>
      </c>
      <c r="C1116" s="258" t="s">
        <v>782</v>
      </c>
      <c r="D1116" s="257">
        <v>10295</v>
      </c>
      <c r="E1116" s="258" t="s">
        <v>783</v>
      </c>
      <c r="F1116" s="25">
        <v>2018</v>
      </c>
      <c r="G1116" s="284">
        <v>43293.981249999997</v>
      </c>
      <c r="H1116" s="233">
        <v>43293.981249999997</v>
      </c>
      <c r="I1116" s="412" t="s">
        <v>36</v>
      </c>
      <c r="J1116" s="412" t="s">
        <v>36</v>
      </c>
      <c r="K1116" s="412" t="s">
        <v>36</v>
      </c>
      <c r="L1116" s="235">
        <f>N1116-G1116</f>
        <v>6.944444467080757E-4</v>
      </c>
      <c r="M1116" s="236">
        <v>1</v>
      </c>
      <c r="N1116" s="284">
        <v>43293.981944444444</v>
      </c>
      <c r="O1116" s="233">
        <v>43293.981944444444</v>
      </c>
      <c r="P1116" s="237" t="s">
        <v>37</v>
      </c>
      <c r="Q1116" s="359" t="s">
        <v>1246</v>
      </c>
      <c r="R1116" s="35" t="s">
        <v>10509</v>
      </c>
      <c r="S1116" s="277" t="s">
        <v>98</v>
      </c>
      <c r="T1116" s="167" t="s">
        <v>11527</v>
      </c>
      <c r="U1116" s="303" t="s">
        <v>40</v>
      </c>
      <c r="V1116" s="240" t="s">
        <v>761</v>
      </c>
      <c r="W1116" s="167" t="s">
        <v>11528</v>
      </c>
      <c r="X1116" s="255">
        <v>0</v>
      </c>
      <c r="Y1116" s="241">
        <v>0</v>
      </c>
      <c r="Z1116" s="241">
        <v>0</v>
      </c>
      <c r="AA1116" s="277"/>
      <c r="AB1116" s="277"/>
      <c r="AC1116" s="277"/>
      <c r="AD1116" s="241">
        <v>5517212</v>
      </c>
      <c r="AE1116" s="467" t="s">
        <v>7102</v>
      </c>
      <c r="AF1116" s="468" t="s">
        <v>10676</v>
      </c>
      <c r="AG1116" s="277" t="s">
        <v>7040</v>
      </c>
      <c r="AH1116" s="277" t="s">
        <v>7041</v>
      </c>
    </row>
    <row r="1117" spans="1:34" ht="15" customHeight="1" x14ac:dyDescent="0.2">
      <c r="A1117" s="175">
        <v>115</v>
      </c>
      <c r="B1117" s="175">
        <v>115</v>
      </c>
      <c r="C1117" s="24" t="s">
        <v>826</v>
      </c>
      <c r="D1117" s="175">
        <v>10297</v>
      </c>
      <c r="E1117" s="24" t="s">
        <v>827</v>
      </c>
      <c r="F1117" s="25">
        <v>2015</v>
      </c>
      <c r="G1117" s="156">
        <v>42207.164583333331</v>
      </c>
      <c r="H1117" s="157">
        <v>42207.164583333331</v>
      </c>
      <c r="I1117" s="620" t="s">
        <v>36</v>
      </c>
      <c r="J1117" s="620" t="s">
        <v>36</v>
      </c>
      <c r="K1117" s="620"/>
      <c r="L1117" s="159">
        <f>N1117-G1117</f>
        <v>6.944444467080757E-4</v>
      </c>
      <c r="M1117" s="160">
        <v>1</v>
      </c>
      <c r="N1117" s="156">
        <v>42207.165277777778</v>
      </c>
      <c r="O1117" s="157">
        <v>42207.165277777778</v>
      </c>
      <c r="P1117" s="161" t="s">
        <v>37</v>
      </c>
      <c r="Q1117" s="35" t="s">
        <v>213</v>
      </c>
      <c r="R1117" s="35" t="s">
        <v>287</v>
      </c>
      <c r="S1117" s="35" t="s">
        <v>40</v>
      </c>
      <c r="T1117" s="35" t="s">
        <v>4434</v>
      </c>
      <c r="U1117" s="303" t="s">
        <v>40</v>
      </c>
      <c r="V1117" s="167" t="s">
        <v>788</v>
      </c>
      <c r="W1117" s="35" t="s">
        <v>4435</v>
      </c>
      <c r="X1117" s="55">
        <v>1498</v>
      </c>
      <c r="Y1117" s="55">
        <v>0</v>
      </c>
      <c r="Z1117" s="168"/>
      <c r="AA1117" s="168"/>
      <c r="AB1117" s="168"/>
      <c r="AC1117" s="168"/>
    </row>
    <row r="1118" spans="1:34" ht="15" customHeight="1" x14ac:dyDescent="0.2">
      <c r="A1118" s="257">
        <v>115</v>
      </c>
      <c r="B1118" s="257">
        <v>115</v>
      </c>
      <c r="C1118" s="258" t="s">
        <v>826</v>
      </c>
      <c r="D1118" s="257">
        <v>10297</v>
      </c>
      <c r="E1118" s="258" t="s">
        <v>827</v>
      </c>
      <c r="F1118" s="25">
        <v>2016</v>
      </c>
      <c r="G1118" s="232">
        <v>42465.167361111111</v>
      </c>
      <c r="H1118" s="233">
        <v>42465.167361111111</v>
      </c>
      <c r="I1118" s="412" t="s">
        <v>36</v>
      </c>
      <c r="J1118" s="412" t="s">
        <v>36</v>
      </c>
      <c r="K1118" s="412"/>
      <c r="L1118" s="235">
        <f>N1118-G1118</f>
        <v>6.944444467080757E-4</v>
      </c>
      <c r="M1118" s="236">
        <v>1</v>
      </c>
      <c r="N1118" s="232">
        <v>42465.168055555558</v>
      </c>
      <c r="O1118" s="233">
        <v>42465.168055555558</v>
      </c>
      <c r="P1118" s="237" t="s">
        <v>37</v>
      </c>
      <c r="Q1118" s="238" t="s">
        <v>48</v>
      </c>
      <c r="R1118" s="238" t="s">
        <v>49</v>
      </c>
      <c r="S1118" s="35" t="s">
        <v>40</v>
      </c>
      <c r="T1118" s="35" t="s">
        <v>5820</v>
      </c>
      <c r="U1118" s="282" t="s">
        <v>40</v>
      </c>
      <c r="V1118" s="240" t="s">
        <v>788</v>
      </c>
      <c r="W1118" s="35" t="s">
        <v>5821</v>
      </c>
      <c r="X1118" s="55">
        <v>2458</v>
      </c>
      <c r="Y1118" s="55">
        <v>0</v>
      </c>
      <c r="Z1118" s="55">
        <v>0</v>
      </c>
      <c r="AA1118" s="168"/>
      <c r="AB1118" s="168"/>
      <c r="AC1118" s="168"/>
    </row>
    <row r="1119" spans="1:34" ht="15" customHeight="1" x14ac:dyDescent="0.2">
      <c r="A1119" s="257">
        <v>115</v>
      </c>
      <c r="B1119" s="257">
        <v>115</v>
      </c>
      <c r="C1119" s="258" t="s">
        <v>826</v>
      </c>
      <c r="D1119" s="257">
        <v>10297</v>
      </c>
      <c r="E1119" s="258" t="s">
        <v>827</v>
      </c>
      <c r="F1119" s="25">
        <v>2018</v>
      </c>
      <c r="G1119" s="284">
        <v>43319.409722222219</v>
      </c>
      <c r="H1119" s="234">
        <v>43319.409722222219</v>
      </c>
      <c r="I1119" s="412" t="s">
        <v>36</v>
      </c>
      <c r="J1119" s="412" t="s">
        <v>36</v>
      </c>
      <c r="K1119" s="412" t="s">
        <v>36</v>
      </c>
      <c r="L1119" s="235">
        <f>N1119-G1119</f>
        <v>0.1916666666729725</v>
      </c>
      <c r="M1119" s="236">
        <v>276</v>
      </c>
      <c r="N1119" s="284">
        <v>43319.601388888892</v>
      </c>
      <c r="O1119" s="234">
        <v>43319.601388888892</v>
      </c>
      <c r="P1119" s="237" t="s">
        <v>37</v>
      </c>
      <c r="Q1119" s="162" t="s">
        <v>1246</v>
      </c>
      <c r="R1119" s="167" t="s">
        <v>10189</v>
      </c>
      <c r="S1119" s="163" t="s">
        <v>68</v>
      </c>
      <c r="T1119" s="167" t="s">
        <v>11724</v>
      </c>
      <c r="U1119" s="293">
        <v>114862895</v>
      </c>
      <c r="V1119" s="240" t="s">
        <v>788</v>
      </c>
      <c r="W1119" s="167" t="s">
        <v>11725</v>
      </c>
      <c r="X1119" s="255">
        <v>0</v>
      </c>
      <c r="Y1119" s="241">
        <v>0</v>
      </c>
      <c r="Z1119" s="241">
        <v>0</v>
      </c>
      <c r="AA1119" s="266"/>
      <c r="AB1119" s="266"/>
      <c r="AC1119" s="266"/>
      <c r="AD1119" s="241">
        <v>5517212</v>
      </c>
      <c r="AE1119" s="461" t="s">
        <v>1270</v>
      </c>
      <c r="AF1119" s="462" t="s">
        <v>1270</v>
      </c>
      <c r="AG1119" s="277" t="s">
        <v>7066</v>
      </c>
      <c r="AH1119" s="277" t="s">
        <v>7067</v>
      </c>
    </row>
    <row r="1120" spans="1:34" ht="15" customHeight="1" x14ac:dyDescent="0.2">
      <c r="A1120" s="523">
        <v>115</v>
      </c>
      <c r="B1120" s="523">
        <v>115</v>
      </c>
      <c r="C1120" s="524" t="s">
        <v>826</v>
      </c>
      <c r="D1120" s="523">
        <v>10297</v>
      </c>
      <c r="E1120" s="524" t="s">
        <v>827</v>
      </c>
      <c r="F1120" s="25">
        <v>2019</v>
      </c>
      <c r="G1120" s="573">
        <v>43579.232638888891</v>
      </c>
      <c r="H1120" s="574">
        <v>43579.232638888891</v>
      </c>
      <c r="I1120" s="572" t="s">
        <v>36</v>
      </c>
      <c r="J1120" s="572" t="s">
        <v>36</v>
      </c>
      <c r="K1120" s="572" t="s">
        <v>36</v>
      </c>
      <c r="L1120" s="235">
        <f>N1120-G1120</f>
        <v>6.9444443943211809E-4</v>
      </c>
      <c r="M1120" s="236">
        <v>1</v>
      </c>
      <c r="N1120" s="573">
        <v>43579.23333333333</v>
      </c>
      <c r="O1120" s="574">
        <v>43579.23333333333</v>
      </c>
      <c r="P1120" s="237" t="s">
        <v>37</v>
      </c>
      <c r="Q1120" s="162" t="s">
        <v>48</v>
      </c>
      <c r="R1120" s="167" t="s">
        <v>10200</v>
      </c>
      <c r="S1120" s="238" t="s">
        <v>40</v>
      </c>
      <c r="T1120" s="167" t="s">
        <v>13890</v>
      </c>
      <c r="U1120" s="459" t="s">
        <v>40</v>
      </c>
      <c r="V1120" s="240" t="s">
        <v>788</v>
      </c>
      <c r="W1120" s="167" t="s">
        <v>13891</v>
      </c>
      <c r="X1120" s="536">
        <v>0</v>
      </c>
      <c r="Y1120" s="255">
        <v>0</v>
      </c>
      <c r="Z1120" s="255">
        <v>0</v>
      </c>
      <c r="AA1120" s="264">
        <f>Y1120/AD1120</f>
        <v>0</v>
      </c>
      <c r="AB1120" s="265">
        <f>Z1120/AD1120</f>
        <v>0</v>
      </c>
      <c r="AC1120" s="255">
        <v>0</v>
      </c>
      <c r="AD1120" s="255">
        <v>5548929</v>
      </c>
      <c r="AE1120" s="240" t="s">
        <v>7063</v>
      </c>
      <c r="AF1120" s="527" t="s">
        <v>13892</v>
      </c>
      <c r="AG1120" s="240" t="s">
        <v>7040</v>
      </c>
      <c r="AH1120" s="525" t="s">
        <v>7041</v>
      </c>
    </row>
    <row r="1121" spans="1:34" ht="15" customHeight="1" x14ac:dyDescent="0.2">
      <c r="A1121" s="521">
        <v>115</v>
      </c>
      <c r="B1121" s="521">
        <v>115</v>
      </c>
      <c r="C1121" s="522" t="s">
        <v>826</v>
      </c>
      <c r="D1121" s="521">
        <v>10297</v>
      </c>
      <c r="E1121" s="522" t="s">
        <v>827</v>
      </c>
      <c r="F1121" s="25">
        <v>2019</v>
      </c>
      <c r="G1121" s="573">
        <v>43618.772222222222</v>
      </c>
      <c r="H1121" s="574">
        <v>43618.772222222222</v>
      </c>
      <c r="I1121" s="572" t="s">
        <v>36</v>
      </c>
      <c r="J1121" s="572" t="s">
        <v>36</v>
      </c>
      <c r="K1121" s="572" t="s">
        <v>36</v>
      </c>
      <c r="L1121" s="235">
        <f>N1121-G1121</f>
        <v>6.944444467080757E-4</v>
      </c>
      <c r="M1121" s="236">
        <v>1</v>
      </c>
      <c r="N1121" s="573">
        <v>43618.772916666669</v>
      </c>
      <c r="O1121" s="574">
        <v>43618.772916666669</v>
      </c>
      <c r="P1121" s="237" t="s">
        <v>37</v>
      </c>
      <c r="Q1121" s="359" t="s">
        <v>48</v>
      </c>
      <c r="R1121" s="35" t="s">
        <v>10200</v>
      </c>
      <c r="S1121" s="277" t="s">
        <v>40</v>
      </c>
      <c r="T1121" s="167" t="s">
        <v>14283</v>
      </c>
      <c r="U1121" s="192" t="s">
        <v>40</v>
      </c>
      <c r="V1121" s="49" t="s">
        <v>788</v>
      </c>
      <c r="W1121" s="167" t="s">
        <v>14284</v>
      </c>
      <c r="X1121" s="536">
        <v>0</v>
      </c>
      <c r="Y1121" s="255">
        <v>0</v>
      </c>
      <c r="Z1121" s="255">
        <v>0</v>
      </c>
      <c r="AA1121" s="264">
        <f>Y1121/AD1121</f>
        <v>0</v>
      </c>
      <c r="AB1121" s="265">
        <f>Z1121/AD1121</f>
        <v>0</v>
      </c>
      <c r="AC1121" s="255">
        <v>0</v>
      </c>
      <c r="AD1121" s="255">
        <v>5548929</v>
      </c>
      <c r="AE1121" s="240" t="s">
        <v>7060</v>
      </c>
      <c r="AF1121" s="527" t="s">
        <v>14285</v>
      </c>
      <c r="AG1121" s="49" t="s">
        <v>7040</v>
      </c>
      <c r="AH1121" s="525" t="s">
        <v>7041</v>
      </c>
    </row>
    <row r="1122" spans="1:34" ht="15" customHeight="1" x14ac:dyDescent="0.2">
      <c r="A1122" s="58">
        <v>115</v>
      </c>
      <c r="B1122" s="58">
        <v>115</v>
      </c>
      <c r="C1122" s="76" t="s">
        <v>127</v>
      </c>
      <c r="D1122" s="23">
        <v>10298</v>
      </c>
      <c r="E1122" s="60" t="s">
        <v>128</v>
      </c>
      <c r="F1122" s="25">
        <v>2014</v>
      </c>
      <c r="G1122" s="61">
        <v>41677.798611111109</v>
      </c>
      <c r="H1122" s="62">
        <v>41677.798611111109</v>
      </c>
      <c r="I1122" s="625" t="s">
        <v>36</v>
      </c>
      <c r="J1122" s="625" t="s">
        <v>36</v>
      </c>
      <c r="K1122" s="625"/>
      <c r="L1122" s="64">
        <f>N1122-G1122</f>
        <v>3.9118055555591127</v>
      </c>
      <c r="M1122" s="65">
        <v>5633</v>
      </c>
      <c r="N1122" s="61">
        <v>41681.710416666669</v>
      </c>
      <c r="O1122" s="62">
        <v>41681.710416666669</v>
      </c>
      <c r="P1122" s="91" t="s">
        <v>173</v>
      </c>
      <c r="Q1122" s="67" t="s">
        <v>52</v>
      </c>
      <c r="R1122" s="67" t="s">
        <v>142</v>
      </c>
      <c r="S1122" s="68" t="s">
        <v>107</v>
      </c>
      <c r="T1122" s="69" t="s">
        <v>1800</v>
      </c>
      <c r="U1122" s="192" t="s">
        <v>40</v>
      </c>
      <c r="V1122" s="78" t="s">
        <v>788</v>
      </c>
      <c r="W1122" s="69" t="s">
        <v>1801</v>
      </c>
      <c r="X1122" s="32">
        <v>0</v>
      </c>
      <c r="Y1122" s="32">
        <v>0</v>
      </c>
      <c r="Z1122" s="83"/>
      <c r="AA1122" s="84"/>
      <c r="AB1122" s="85"/>
      <c r="AC1122" s="83"/>
    </row>
    <row r="1123" spans="1:34" ht="15" customHeight="1" x14ac:dyDescent="0.2">
      <c r="A1123" s="175">
        <v>115</v>
      </c>
      <c r="B1123" s="175">
        <v>115</v>
      </c>
      <c r="C1123" s="24" t="s">
        <v>127</v>
      </c>
      <c r="D1123" s="175">
        <v>10298</v>
      </c>
      <c r="E1123" s="24" t="s">
        <v>128</v>
      </c>
      <c r="F1123" s="25">
        <v>2015</v>
      </c>
      <c r="G1123" s="156">
        <v>42207.164583333331</v>
      </c>
      <c r="H1123" s="157">
        <v>42207.164583333331</v>
      </c>
      <c r="I1123" s="620" t="s">
        <v>36</v>
      </c>
      <c r="J1123" s="620" t="s">
        <v>36</v>
      </c>
      <c r="K1123" s="620"/>
      <c r="L1123" s="159">
        <f>N1123-G1123</f>
        <v>6.944444467080757E-4</v>
      </c>
      <c r="M1123" s="160">
        <v>1</v>
      </c>
      <c r="N1123" s="156">
        <v>42207.165277777778</v>
      </c>
      <c r="O1123" s="157">
        <v>42207.165277777778</v>
      </c>
      <c r="P1123" s="161" t="s">
        <v>37</v>
      </c>
      <c r="Q1123" s="35" t="s">
        <v>213</v>
      </c>
      <c r="R1123" s="35" t="s">
        <v>287</v>
      </c>
      <c r="S1123" s="35" t="s">
        <v>40</v>
      </c>
      <c r="T1123" s="35" t="s">
        <v>4434</v>
      </c>
      <c r="U1123" s="192" t="s">
        <v>40</v>
      </c>
      <c r="V1123" s="167" t="s">
        <v>788</v>
      </c>
      <c r="W1123" s="35" t="s">
        <v>4436</v>
      </c>
      <c r="X1123" s="55">
        <v>944</v>
      </c>
      <c r="Y1123" s="55">
        <v>0</v>
      </c>
      <c r="Z1123" s="168"/>
      <c r="AA1123" s="168"/>
      <c r="AB1123" s="168"/>
      <c r="AC1123" s="168"/>
    </row>
    <row r="1124" spans="1:34" ht="15" customHeight="1" x14ac:dyDescent="0.2">
      <c r="A1124" s="257">
        <v>115</v>
      </c>
      <c r="B1124" s="257">
        <v>115</v>
      </c>
      <c r="C1124" s="258" t="s">
        <v>127</v>
      </c>
      <c r="D1124" s="257">
        <v>10298</v>
      </c>
      <c r="E1124" s="258" t="s">
        <v>128</v>
      </c>
      <c r="F1124" s="25">
        <v>2016</v>
      </c>
      <c r="G1124" s="232">
        <v>42465.167361111111</v>
      </c>
      <c r="H1124" s="233">
        <v>42465.167361111111</v>
      </c>
      <c r="I1124" s="412" t="s">
        <v>36</v>
      </c>
      <c r="J1124" s="412" t="s">
        <v>36</v>
      </c>
      <c r="K1124" s="412"/>
      <c r="L1124" s="235">
        <f>N1124-G1124</f>
        <v>6.944444467080757E-4</v>
      </c>
      <c r="M1124" s="236">
        <v>1</v>
      </c>
      <c r="N1124" s="232">
        <v>42465.168055555558</v>
      </c>
      <c r="O1124" s="233">
        <v>42465.168055555558</v>
      </c>
      <c r="P1124" s="237" t="s">
        <v>37</v>
      </c>
      <c r="Q1124" s="238" t="s">
        <v>48</v>
      </c>
      <c r="R1124" s="238" t="s">
        <v>49</v>
      </c>
      <c r="S1124" s="35" t="s">
        <v>40</v>
      </c>
      <c r="T1124" s="35" t="s">
        <v>5820</v>
      </c>
      <c r="U1124" s="282" t="s">
        <v>40</v>
      </c>
      <c r="V1124" s="240" t="s">
        <v>788</v>
      </c>
      <c r="W1124" s="35" t="s">
        <v>5822</v>
      </c>
      <c r="X1124" s="55">
        <v>0</v>
      </c>
      <c r="Y1124" s="55">
        <v>0</v>
      </c>
      <c r="Z1124" s="55">
        <v>0</v>
      </c>
      <c r="AA1124" s="168"/>
      <c r="AB1124" s="168"/>
      <c r="AC1124" s="168"/>
    </row>
    <row r="1125" spans="1:34" ht="15" customHeight="1" x14ac:dyDescent="0.2">
      <c r="A1125" s="257">
        <v>115</v>
      </c>
      <c r="B1125" s="257">
        <v>115</v>
      </c>
      <c r="C1125" s="258" t="s">
        <v>127</v>
      </c>
      <c r="D1125" s="257">
        <v>10298</v>
      </c>
      <c r="E1125" s="258" t="s">
        <v>128</v>
      </c>
      <c r="F1125" s="25">
        <v>2017</v>
      </c>
      <c r="G1125" s="232">
        <v>43016.1</v>
      </c>
      <c r="H1125" s="233">
        <v>43016.1</v>
      </c>
      <c r="I1125" s="417" t="s">
        <v>7042</v>
      </c>
      <c r="J1125" s="412" t="s">
        <v>36</v>
      </c>
      <c r="K1125" s="412"/>
      <c r="L1125" s="235">
        <f>N1125-G1125</f>
        <v>6.944444467080757E-4</v>
      </c>
      <c r="M1125" s="236">
        <v>1</v>
      </c>
      <c r="N1125" s="232">
        <v>43016.100694444445</v>
      </c>
      <c r="O1125" s="233">
        <v>43016.100694444445</v>
      </c>
      <c r="P1125" s="237" t="s">
        <v>37</v>
      </c>
      <c r="Q1125" s="35" t="s">
        <v>38</v>
      </c>
      <c r="R1125" s="35" t="s">
        <v>135</v>
      </c>
      <c r="S1125" s="35" t="s">
        <v>40</v>
      </c>
      <c r="T1125" s="167" t="s">
        <v>9639</v>
      </c>
      <c r="U1125" s="332" t="s">
        <v>40</v>
      </c>
      <c r="V1125" s="240" t="s">
        <v>788</v>
      </c>
      <c r="W1125" s="167" t="s">
        <v>9640</v>
      </c>
      <c r="X1125" s="241">
        <v>1084</v>
      </c>
      <c r="Y1125" s="241">
        <v>0</v>
      </c>
      <c r="Z1125" s="241">
        <v>0</v>
      </c>
      <c r="AA1125" s="266"/>
      <c r="AB1125" s="266"/>
      <c r="AC1125" s="266"/>
      <c r="AD1125" s="304">
        <v>5517212</v>
      </c>
      <c r="AE1125" s="333" t="s">
        <v>7172</v>
      </c>
      <c r="AF1125" s="333" t="s">
        <v>1270</v>
      </c>
      <c r="AG1125" s="167" t="s">
        <v>7040</v>
      </c>
      <c r="AH1125" s="29" t="s">
        <v>7041</v>
      </c>
    </row>
    <row r="1126" spans="1:34" ht="15" customHeight="1" x14ac:dyDescent="0.2">
      <c r="A1126" s="175">
        <v>115</v>
      </c>
      <c r="B1126" s="175">
        <v>115</v>
      </c>
      <c r="C1126" s="24" t="s">
        <v>1558</v>
      </c>
      <c r="D1126" s="175">
        <v>10299</v>
      </c>
      <c r="E1126" s="24" t="s">
        <v>1559</v>
      </c>
      <c r="F1126" s="25">
        <v>2015</v>
      </c>
      <c r="G1126" s="156">
        <v>42244.895138888889</v>
      </c>
      <c r="H1126" s="157">
        <v>42244.895138888889</v>
      </c>
      <c r="I1126" s="620" t="s">
        <v>36</v>
      </c>
      <c r="J1126" s="620" t="s">
        <v>36</v>
      </c>
      <c r="K1126" s="620"/>
      <c r="L1126" s="159">
        <f>N1126-G1126</f>
        <v>2.4604166666686069</v>
      </c>
      <c r="M1126" s="160">
        <v>3543</v>
      </c>
      <c r="N1126" s="156">
        <v>42247.355555555558</v>
      </c>
      <c r="O1126" s="157">
        <v>42247.355555555558</v>
      </c>
      <c r="P1126" s="161" t="s">
        <v>37</v>
      </c>
      <c r="Q1126" s="35" t="s">
        <v>38</v>
      </c>
      <c r="R1126" s="35" t="s">
        <v>413</v>
      </c>
      <c r="S1126" s="35" t="s">
        <v>68</v>
      </c>
      <c r="T1126" s="35" t="s">
        <v>4664</v>
      </c>
      <c r="U1126" s="170">
        <v>11443</v>
      </c>
      <c r="V1126" s="167" t="s">
        <v>190</v>
      </c>
      <c r="W1126" s="35" t="s">
        <v>4667</v>
      </c>
      <c r="X1126" s="55">
        <v>0</v>
      </c>
      <c r="Y1126" s="168"/>
      <c r="Z1126" s="168"/>
      <c r="AA1126" s="168"/>
      <c r="AB1126" s="168"/>
      <c r="AC1126" s="168"/>
    </row>
    <row r="1127" spans="1:34" ht="15" customHeight="1" x14ac:dyDescent="0.2">
      <c r="A1127" s="58">
        <v>115</v>
      </c>
      <c r="B1127" s="58">
        <v>115</v>
      </c>
      <c r="C1127" s="76" t="s">
        <v>1253</v>
      </c>
      <c r="D1127" s="23">
        <v>10300</v>
      </c>
      <c r="E1127" s="60" t="s">
        <v>1254</v>
      </c>
      <c r="F1127" s="25">
        <v>2014</v>
      </c>
      <c r="G1127" s="61">
        <v>41752.700694444444</v>
      </c>
      <c r="H1127" s="62">
        <v>41752.700694444444</v>
      </c>
      <c r="I1127" s="625" t="s">
        <v>36</v>
      </c>
      <c r="J1127" s="625" t="s">
        <v>36</v>
      </c>
      <c r="K1127" s="625"/>
      <c r="L1127" s="64">
        <f>N1127-G1127</f>
        <v>5.4861111115314998E-2</v>
      </c>
      <c r="M1127" s="65">
        <v>79</v>
      </c>
      <c r="N1127" s="61">
        <v>41752.755555555559</v>
      </c>
      <c r="O1127" s="62">
        <v>41752.755555555559</v>
      </c>
      <c r="P1127" s="66" t="s">
        <v>37</v>
      </c>
      <c r="Q1127" s="69" t="s">
        <v>52</v>
      </c>
      <c r="R1127" s="69" t="s">
        <v>858</v>
      </c>
      <c r="S1127" s="87" t="s">
        <v>45</v>
      </c>
      <c r="T1127" s="69" t="s">
        <v>2119</v>
      </c>
      <c r="U1127" s="77">
        <v>10235</v>
      </c>
      <c r="V1127" s="78" t="s">
        <v>788</v>
      </c>
      <c r="W1127" s="69" t="s">
        <v>2120</v>
      </c>
      <c r="X1127" s="32">
        <v>3692</v>
      </c>
      <c r="Y1127" s="32">
        <v>3692</v>
      </c>
      <c r="Z1127" s="32">
        <v>55380</v>
      </c>
      <c r="AA1127" s="79">
        <f>Y1127/5380759</f>
        <v>6.8614855264842749E-4</v>
      </c>
      <c r="AB1127" s="80">
        <f>Z1127/5380759</f>
        <v>1.0292228289726412E-2</v>
      </c>
      <c r="AC1127" s="83">
        <f>Z1127/Y1127</f>
        <v>15</v>
      </c>
    </row>
    <row r="1128" spans="1:34" ht="15" customHeight="1" x14ac:dyDescent="0.2">
      <c r="A1128" s="58">
        <v>115</v>
      </c>
      <c r="B1128" s="58">
        <v>115</v>
      </c>
      <c r="C1128" s="76" t="s">
        <v>1253</v>
      </c>
      <c r="D1128" s="23">
        <v>10300</v>
      </c>
      <c r="E1128" s="60" t="s">
        <v>1254</v>
      </c>
      <c r="F1128" s="25">
        <v>2014</v>
      </c>
      <c r="G1128" s="61">
        <v>41754.588888888888</v>
      </c>
      <c r="H1128" s="62">
        <v>41754.588888888888</v>
      </c>
      <c r="I1128" s="625" t="s">
        <v>36</v>
      </c>
      <c r="J1128" s="625" t="s">
        <v>36</v>
      </c>
      <c r="K1128" s="625"/>
      <c r="L1128" s="64">
        <f>N1128-G1128</f>
        <v>4.7222222223354038E-2</v>
      </c>
      <c r="M1128" s="65">
        <v>68</v>
      </c>
      <c r="N1128" s="61">
        <v>41754.636111111111</v>
      </c>
      <c r="O1128" s="62">
        <v>41754.636111111111</v>
      </c>
      <c r="P1128" s="66" t="s">
        <v>37</v>
      </c>
      <c r="Q1128" s="69" t="s">
        <v>43</v>
      </c>
      <c r="R1128" s="69" t="s">
        <v>44</v>
      </c>
      <c r="S1128" s="87" t="s">
        <v>45</v>
      </c>
      <c r="T1128" s="69" t="s">
        <v>2135</v>
      </c>
      <c r="U1128" s="192" t="s">
        <v>40</v>
      </c>
      <c r="V1128" s="78" t="s">
        <v>788</v>
      </c>
      <c r="W1128" s="69" t="s">
        <v>1801</v>
      </c>
      <c r="X1128" s="32">
        <v>0</v>
      </c>
      <c r="Y1128" s="32">
        <v>0</v>
      </c>
      <c r="Z1128" s="83"/>
      <c r="AA1128" s="84"/>
      <c r="AB1128" s="85"/>
      <c r="AC1128" s="83"/>
    </row>
    <row r="1129" spans="1:34" ht="15" customHeight="1" x14ac:dyDescent="0.2">
      <c r="A1129" s="175">
        <v>115</v>
      </c>
      <c r="B1129" s="175">
        <v>115</v>
      </c>
      <c r="C1129" s="24" t="s">
        <v>1253</v>
      </c>
      <c r="D1129" s="175">
        <v>10300</v>
      </c>
      <c r="E1129" s="43" t="s">
        <v>1254</v>
      </c>
      <c r="F1129" s="25">
        <v>2015</v>
      </c>
      <c r="G1129" s="156">
        <v>42307.915972222225</v>
      </c>
      <c r="H1129" s="157">
        <v>42307.915972222225</v>
      </c>
      <c r="I1129" s="620" t="s">
        <v>36</v>
      </c>
      <c r="J1129" s="620" t="s">
        <v>36</v>
      </c>
      <c r="K1129" s="620"/>
      <c r="L1129" s="159">
        <f>N1129-G1129</f>
        <v>34.705555555556202</v>
      </c>
      <c r="M1129" s="160">
        <v>49976</v>
      </c>
      <c r="N1129" s="156">
        <v>42342.621527777781</v>
      </c>
      <c r="O1129" s="157">
        <v>42342.621527777781</v>
      </c>
      <c r="P1129" s="180" t="s">
        <v>173</v>
      </c>
      <c r="Q1129" s="162" t="s">
        <v>52</v>
      </c>
      <c r="R1129" s="35" t="s">
        <v>124</v>
      </c>
      <c r="S1129" s="35" t="s">
        <v>88</v>
      </c>
      <c r="T1129" s="35" t="s">
        <v>5056</v>
      </c>
      <c r="U1129" s="192" t="s">
        <v>40</v>
      </c>
      <c r="V1129" s="167" t="s">
        <v>788</v>
      </c>
      <c r="W1129" s="35" t="s">
        <v>5057</v>
      </c>
      <c r="X1129" s="55">
        <v>0</v>
      </c>
      <c r="Y1129" s="168"/>
      <c r="Z1129" s="168"/>
      <c r="AA1129" s="168"/>
      <c r="AB1129" s="168"/>
      <c r="AC1129" s="168"/>
    </row>
    <row r="1130" spans="1:34" ht="15" customHeight="1" x14ac:dyDescent="0.2">
      <c r="A1130" s="257">
        <v>115</v>
      </c>
      <c r="B1130" s="257">
        <v>115</v>
      </c>
      <c r="C1130" s="258" t="s">
        <v>1253</v>
      </c>
      <c r="D1130" s="257">
        <v>10300</v>
      </c>
      <c r="E1130" s="258" t="s">
        <v>1254</v>
      </c>
      <c r="F1130" s="25">
        <v>2016</v>
      </c>
      <c r="G1130" s="284">
        <v>42513.960416666669</v>
      </c>
      <c r="H1130" s="234">
        <v>42513.960416666669</v>
      </c>
      <c r="I1130" s="412" t="s">
        <v>36</v>
      </c>
      <c r="J1130" s="412" t="s">
        <v>36</v>
      </c>
      <c r="K1130" s="412"/>
      <c r="L1130" s="235">
        <f>N1130-G1130</f>
        <v>0.10069444444525288</v>
      </c>
      <c r="M1130" s="236">
        <v>145</v>
      </c>
      <c r="N1130" s="284">
        <v>42514.061111111114</v>
      </c>
      <c r="O1130" s="234">
        <v>42514.061111111114</v>
      </c>
      <c r="P1130" s="237" t="s">
        <v>37</v>
      </c>
      <c r="Q1130" s="238" t="s">
        <v>145</v>
      </c>
      <c r="R1130" s="238" t="s">
        <v>696</v>
      </c>
      <c r="S1130" s="35" t="s">
        <v>45</v>
      </c>
      <c r="T1130" s="35" t="s">
        <v>6105</v>
      </c>
      <c r="U1130" s="282" t="s">
        <v>40</v>
      </c>
      <c r="V1130" s="240" t="s">
        <v>788</v>
      </c>
      <c r="W1130" s="35" t="s">
        <v>6106</v>
      </c>
      <c r="X1130" s="177">
        <v>2073</v>
      </c>
      <c r="Y1130" s="177">
        <v>2073</v>
      </c>
      <c r="Z1130" s="177">
        <v>332006</v>
      </c>
      <c r="AA1130" s="259">
        <v>3.7815569835762219E-4</v>
      </c>
      <c r="AB1130" s="260">
        <v>6.0564380505991659E-2</v>
      </c>
      <c r="AC1130" s="241">
        <v>160.15726000964784</v>
      </c>
    </row>
    <row r="1131" spans="1:34" ht="15" customHeight="1" x14ac:dyDescent="0.2">
      <c r="A1131" s="521">
        <v>115</v>
      </c>
      <c r="B1131" s="521">
        <v>115</v>
      </c>
      <c r="C1131" s="522" t="s">
        <v>1253</v>
      </c>
      <c r="D1131" s="521">
        <v>10300</v>
      </c>
      <c r="E1131" s="522" t="s">
        <v>1254</v>
      </c>
      <c r="F1131" s="25">
        <v>2019</v>
      </c>
      <c r="G1131" s="570">
        <v>43521.447916666664</v>
      </c>
      <c r="H1131" s="571">
        <v>43521.447916666664</v>
      </c>
      <c r="I1131" s="572" t="s">
        <v>36</v>
      </c>
      <c r="J1131" s="572" t="s">
        <v>36</v>
      </c>
      <c r="K1131" s="572" t="s">
        <v>36</v>
      </c>
      <c r="L1131" s="235">
        <f>N1131-G1131</f>
        <v>3.680555555911269E-2</v>
      </c>
      <c r="M1131" s="236">
        <v>53</v>
      </c>
      <c r="N1131" s="570">
        <v>43521.484722222223</v>
      </c>
      <c r="O1131" s="571">
        <v>43521.484722222223</v>
      </c>
      <c r="P1131" s="237" t="s">
        <v>37</v>
      </c>
      <c r="Q1131" s="162" t="s">
        <v>10316</v>
      </c>
      <c r="R1131" s="167" t="s">
        <v>10542</v>
      </c>
      <c r="S1131" s="238" t="s">
        <v>579</v>
      </c>
      <c r="T1131" s="167" t="s">
        <v>13402</v>
      </c>
      <c r="U1131" s="77">
        <v>116620393</v>
      </c>
      <c r="V1131" s="240" t="s">
        <v>788</v>
      </c>
      <c r="W1131" s="167" t="s">
        <v>13403</v>
      </c>
      <c r="X1131" s="164">
        <v>4488</v>
      </c>
      <c r="Y1131" s="164">
        <v>4488</v>
      </c>
      <c r="Z1131" s="164">
        <v>86294</v>
      </c>
      <c r="AA1131" s="264">
        <f>Y1131/AD1131</f>
        <v>8.0880472610119901E-4</v>
      </c>
      <c r="AB1131" s="265">
        <f>Z1131/AD1131</f>
        <v>1.5551469481768464E-2</v>
      </c>
      <c r="AC1131" s="255">
        <f>Z1131/Y1131</f>
        <v>19.2277183600713</v>
      </c>
      <c r="AD1131" s="255">
        <v>5548929</v>
      </c>
      <c r="AE1131" s="239" t="s">
        <v>1270</v>
      </c>
      <c r="AF1131" s="229" t="s">
        <v>1270</v>
      </c>
      <c r="AG1131" s="239" t="s">
        <v>7040</v>
      </c>
      <c r="AH1131" s="57" t="s">
        <v>7041</v>
      </c>
    </row>
    <row r="1132" spans="1:34" ht="15" customHeight="1" x14ac:dyDescent="0.2">
      <c r="A1132" s="257">
        <v>115</v>
      </c>
      <c r="B1132" s="257">
        <v>115</v>
      </c>
      <c r="C1132" s="258" t="s">
        <v>875</v>
      </c>
      <c r="D1132" s="257">
        <v>10304</v>
      </c>
      <c r="E1132" s="258" t="s">
        <v>876</v>
      </c>
      <c r="F1132" s="25">
        <v>2017</v>
      </c>
      <c r="G1132" s="232">
        <v>42988.935416666667</v>
      </c>
      <c r="H1132" s="233">
        <v>42988.935416666667</v>
      </c>
      <c r="I1132" s="412" t="s">
        <v>36</v>
      </c>
      <c r="J1132" s="412" t="s">
        <v>36</v>
      </c>
      <c r="K1132" s="412"/>
      <c r="L1132" s="235">
        <f>N1132-G1132</f>
        <v>6.944444467080757E-4</v>
      </c>
      <c r="M1132" s="236">
        <v>1</v>
      </c>
      <c r="N1132" s="232">
        <v>42988.936111111114</v>
      </c>
      <c r="O1132" s="233">
        <v>42988.936111111114</v>
      </c>
      <c r="P1132" s="237" t="s">
        <v>37</v>
      </c>
      <c r="Q1132" s="35" t="s">
        <v>213</v>
      </c>
      <c r="R1132" s="35" t="s">
        <v>287</v>
      </c>
      <c r="S1132" s="35" t="s">
        <v>40</v>
      </c>
      <c r="T1132" s="167" t="s">
        <v>9394</v>
      </c>
      <c r="U1132" s="303" t="s">
        <v>40</v>
      </c>
      <c r="V1132" s="240" t="s">
        <v>761</v>
      </c>
      <c r="W1132" s="167" t="s">
        <v>9395</v>
      </c>
      <c r="X1132" s="241">
        <v>8092</v>
      </c>
      <c r="Y1132" s="241">
        <v>0</v>
      </c>
      <c r="Z1132" s="241">
        <v>0</v>
      </c>
      <c r="AA1132" s="266"/>
      <c r="AB1132" s="266"/>
      <c r="AC1132" s="266"/>
      <c r="AD1132" s="304">
        <v>5517212</v>
      </c>
      <c r="AE1132" s="382" t="s">
        <v>7102</v>
      </c>
      <c r="AF1132" s="383" t="s">
        <v>9396</v>
      </c>
      <c r="AG1132" s="167" t="s">
        <v>7040</v>
      </c>
      <c r="AH1132" s="29" t="s">
        <v>7041</v>
      </c>
    </row>
    <row r="1133" spans="1:34" ht="15" customHeight="1" x14ac:dyDescent="0.2">
      <c r="A1133" s="257">
        <v>115</v>
      </c>
      <c r="B1133" s="257">
        <v>115</v>
      </c>
      <c r="C1133" s="258" t="s">
        <v>875</v>
      </c>
      <c r="D1133" s="257">
        <v>10304</v>
      </c>
      <c r="E1133" s="258" t="s">
        <v>876</v>
      </c>
      <c r="F1133" s="25">
        <v>2017</v>
      </c>
      <c r="G1133" s="232">
        <v>42989.179861111108</v>
      </c>
      <c r="H1133" s="233">
        <v>42989.179861111108</v>
      </c>
      <c r="I1133" s="417" t="s">
        <v>7042</v>
      </c>
      <c r="J1133" s="412" t="s">
        <v>36</v>
      </c>
      <c r="K1133" s="412"/>
      <c r="L1133" s="235">
        <f>N1133-G1133</f>
        <v>6.944444467080757E-4</v>
      </c>
      <c r="M1133" s="236">
        <v>1</v>
      </c>
      <c r="N1133" s="232">
        <v>42989.180555555555</v>
      </c>
      <c r="O1133" s="233">
        <v>42989.180555555555</v>
      </c>
      <c r="P1133" s="237" t="s">
        <v>37</v>
      </c>
      <c r="Q1133" s="35" t="s">
        <v>213</v>
      </c>
      <c r="R1133" s="35" t="s">
        <v>287</v>
      </c>
      <c r="S1133" s="35" t="s">
        <v>40</v>
      </c>
      <c r="T1133" s="167" t="s">
        <v>9409</v>
      </c>
      <c r="U1133" s="303" t="s">
        <v>40</v>
      </c>
      <c r="V1133" s="240" t="s">
        <v>761</v>
      </c>
      <c r="W1133" s="167" t="s">
        <v>9410</v>
      </c>
      <c r="X1133" s="241">
        <v>8092</v>
      </c>
      <c r="Y1133" s="241">
        <v>0</v>
      </c>
      <c r="Z1133" s="241">
        <v>0</v>
      </c>
      <c r="AA1133" s="266"/>
      <c r="AB1133" s="266"/>
      <c r="AC1133" s="266"/>
      <c r="AD1133" s="304">
        <v>5517212</v>
      </c>
      <c r="AE1133" s="382" t="s">
        <v>7076</v>
      </c>
      <c r="AF1133" s="383" t="s">
        <v>9411</v>
      </c>
      <c r="AG1133" s="167" t="s">
        <v>7040</v>
      </c>
      <c r="AH1133" s="29" t="s">
        <v>7041</v>
      </c>
    </row>
    <row r="1134" spans="1:34" ht="15" customHeight="1" x14ac:dyDescent="0.2">
      <c r="A1134" s="257">
        <v>115</v>
      </c>
      <c r="B1134" s="257">
        <v>115</v>
      </c>
      <c r="C1134" s="258" t="s">
        <v>875</v>
      </c>
      <c r="D1134" s="257">
        <v>10304</v>
      </c>
      <c r="E1134" s="258" t="s">
        <v>876</v>
      </c>
      <c r="F1134" s="25">
        <v>2017</v>
      </c>
      <c r="G1134" s="232">
        <v>43058.652083333334</v>
      </c>
      <c r="H1134" s="233">
        <v>43058.652083333334</v>
      </c>
      <c r="I1134" s="412" t="s">
        <v>36</v>
      </c>
      <c r="J1134" s="412" t="s">
        <v>36</v>
      </c>
      <c r="K1134" s="412"/>
      <c r="L1134" s="235">
        <f>N1134-G1134</f>
        <v>6.944444467080757E-4</v>
      </c>
      <c r="M1134" s="236">
        <v>1</v>
      </c>
      <c r="N1134" s="232">
        <v>43058.652777777781</v>
      </c>
      <c r="O1134" s="233">
        <v>43058.652777777781</v>
      </c>
      <c r="P1134" s="237" t="s">
        <v>37</v>
      </c>
      <c r="Q1134" s="167" t="s">
        <v>48</v>
      </c>
      <c r="R1134" s="167" t="s">
        <v>49</v>
      </c>
      <c r="S1134" s="35" t="s">
        <v>40</v>
      </c>
      <c r="T1134" s="167" t="s">
        <v>10020</v>
      </c>
      <c r="U1134" s="332" t="s">
        <v>40</v>
      </c>
      <c r="V1134" s="240" t="s">
        <v>761</v>
      </c>
      <c r="W1134" s="167" t="s">
        <v>10021</v>
      </c>
      <c r="X1134" s="255">
        <v>8061</v>
      </c>
      <c r="Y1134" s="241">
        <v>0</v>
      </c>
      <c r="Z1134" s="241">
        <v>0</v>
      </c>
      <c r="AA1134" s="266"/>
      <c r="AB1134" s="266"/>
      <c r="AC1134" s="266"/>
      <c r="AD1134" s="304">
        <v>5517212</v>
      </c>
      <c r="AE1134" s="333" t="s">
        <v>7063</v>
      </c>
      <c r="AF1134" s="383" t="s">
        <v>10022</v>
      </c>
      <c r="AG1134" s="167" t="s">
        <v>7040</v>
      </c>
      <c r="AH1134" s="29" t="s">
        <v>7041</v>
      </c>
    </row>
    <row r="1135" spans="1:34" ht="15" customHeight="1" x14ac:dyDescent="0.2">
      <c r="A1135" s="257">
        <v>115</v>
      </c>
      <c r="B1135" s="257">
        <v>115</v>
      </c>
      <c r="C1135" s="258" t="s">
        <v>875</v>
      </c>
      <c r="D1135" s="257">
        <v>10304</v>
      </c>
      <c r="E1135" s="258" t="s">
        <v>876</v>
      </c>
      <c r="F1135" s="25">
        <v>2018</v>
      </c>
      <c r="G1135" s="284">
        <v>43216.396527777775</v>
      </c>
      <c r="H1135" s="233">
        <v>43216.396527777775</v>
      </c>
      <c r="I1135" s="412" t="s">
        <v>36</v>
      </c>
      <c r="J1135" s="412" t="s">
        <v>36</v>
      </c>
      <c r="K1135" s="412" t="s">
        <v>36</v>
      </c>
      <c r="L1135" s="235">
        <f>N1135-G1135</f>
        <v>0.14444444444961846</v>
      </c>
      <c r="M1135" s="236">
        <v>208</v>
      </c>
      <c r="N1135" s="284">
        <v>43216.540972222225</v>
      </c>
      <c r="O1135" s="233">
        <v>43216.540972222225</v>
      </c>
      <c r="P1135" s="328" t="s">
        <v>242</v>
      </c>
      <c r="Q1135" s="359" t="s">
        <v>43</v>
      </c>
      <c r="R1135" s="35" t="s">
        <v>10292</v>
      </c>
      <c r="S1135" s="277" t="s">
        <v>526</v>
      </c>
      <c r="T1135" s="167" t="s">
        <v>11033</v>
      </c>
      <c r="U1135" s="282" t="s">
        <v>40</v>
      </c>
      <c r="V1135" s="240" t="s">
        <v>761</v>
      </c>
      <c r="W1135" s="277" t="s">
        <v>11035</v>
      </c>
      <c r="X1135" s="255">
        <v>0</v>
      </c>
      <c r="Y1135" s="241">
        <v>0</v>
      </c>
      <c r="Z1135" s="241">
        <v>0</v>
      </c>
      <c r="AA1135" s="277"/>
      <c r="AB1135" s="277"/>
      <c r="AC1135" s="277"/>
      <c r="AD1135" s="241">
        <v>5517212</v>
      </c>
      <c r="AE1135" s="461" t="s">
        <v>1270</v>
      </c>
      <c r="AF1135" s="462" t="s">
        <v>1270</v>
      </c>
      <c r="AG1135" s="277" t="s">
        <v>7066</v>
      </c>
      <c r="AH1135" s="277" t="s">
        <v>7067</v>
      </c>
    </row>
    <row r="1136" spans="1:34" ht="15" customHeight="1" x14ac:dyDescent="0.2">
      <c r="A1136" s="58">
        <v>115</v>
      </c>
      <c r="B1136" s="58">
        <v>115</v>
      </c>
      <c r="C1136" s="76" t="s">
        <v>416</v>
      </c>
      <c r="D1136" s="23">
        <v>10305</v>
      </c>
      <c r="E1136" s="60" t="s">
        <v>417</v>
      </c>
      <c r="F1136" s="25">
        <v>2014</v>
      </c>
      <c r="G1136" s="61">
        <v>41767.946527777778</v>
      </c>
      <c r="H1136" s="62">
        <v>41767.946527777778</v>
      </c>
      <c r="I1136" s="625" t="s">
        <v>36</v>
      </c>
      <c r="J1136" s="625" t="s">
        <v>36</v>
      </c>
      <c r="K1136" s="625"/>
      <c r="L1136" s="64">
        <f>N1136-G1136</f>
        <v>6.9444444445252884E-2</v>
      </c>
      <c r="M1136" s="65">
        <v>100</v>
      </c>
      <c r="N1136" s="61">
        <v>41768.015972222223</v>
      </c>
      <c r="O1136" s="62">
        <v>41768.015972222223</v>
      </c>
      <c r="P1136" s="66" t="s">
        <v>37</v>
      </c>
      <c r="Q1136" s="69" t="s">
        <v>155</v>
      </c>
      <c r="R1136" s="69" t="s">
        <v>155</v>
      </c>
      <c r="S1136" s="87" t="s">
        <v>106</v>
      </c>
      <c r="T1136" s="69" t="s">
        <v>2193</v>
      </c>
      <c r="U1136" s="282" t="s">
        <v>40</v>
      </c>
      <c r="V1136" s="78" t="s">
        <v>788</v>
      </c>
      <c r="W1136" s="69" t="s">
        <v>2194</v>
      </c>
      <c r="X1136" s="32">
        <v>0</v>
      </c>
      <c r="Y1136" s="32">
        <v>0</v>
      </c>
      <c r="Z1136" s="83"/>
      <c r="AA1136" s="84"/>
      <c r="AB1136" s="85"/>
      <c r="AC1136" s="83"/>
    </row>
    <row r="1137" spans="1:34" ht="15" customHeight="1" x14ac:dyDescent="0.2">
      <c r="A1137" s="105">
        <v>115</v>
      </c>
      <c r="B1137" s="105">
        <v>115</v>
      </c>
      <c r="C1137" s="76" t="s">
        <v>416</v>
      </c>
      <c r="D1137" s="23">
        <v>10305</v>
      </c>
      <c r="E1137" s="60" t="s">
        <v>417</v>
      </c>
      <c r="F1137" s="25">
        <v>2014</v>
      </c>
      <c r="G1137" s="61">
        <v>41957.270138888889</v>
      </c>
      <c r="H1137" s="62">
        <v>41957.270138888889</v>
      </c>
      <c r="I1137" s="625" t="s">
        <v>36</v>
      </c>
      <c r="J1137" s="625" t="s">
        <v>36</v>
      </c>
      <c r="K1137" s="625"/>
      <c r="L1137" s="64">
        <f>N1137-G1137</f>
        <v>6.944444467080757E-4</v>
      </c>
      <c r="M1137" s="65">
        <v>1</v>
      </c>
      <c r="N1137" s="61">
        <v>41957.270833333336</v>
      </c>
      <c r="O1137" s="62">
        <v>41957.270833333336</v>
      </c>
      <c r="P1137" s="66" t="s">
        <v>37</v>
      </c>
      <c r="Q1137" s="69" t="s">
        <v>52</v>
      </c>
      <c r="R1137" s="69" t="s">
        <v>67</v>
      </c>
      <c r="S1137" s="87" t="s">
        <v>101</v>
      </c>
      <c r="T1137" s="69" t="s">
        <v>3026</v>
      </c>
      <c r="U1137" s="282" t="s">
        <v>40</v>
      </c>
      <c r="V1137" s="87" t="s">
        <v>788</v>
      </c>
      <c r="W1137" s="69" t="s">
        <v>3027</v>
      </c>
      <c r="X1137" s="32">
        <v>7952</v>
      </c>
      <c r="Y1137" s="32">
        <v>0</v>
      </c>
      <c r="Z1137" s="83"/>
      <c r="AA1137" s="84"/>
      <c r="AB1137" s="85"/>
      <c r="AC1137" s="83"/>
      <c r="AD1137" s="41"/>
      <c r="AE1137" s="41"/>
      <c r="AF1137" s="41"/>
      <c r="AG1137" s="41"/>
      <c r="AH1137" s="41"/>
    </row>
    <row r="1138" spans="1:34" ht="15" customHeight="1" x14ac:dyDescent="0.2">
      <c r="A1138" s="153">
        <v>115</v>
      </c>
      <c r="B1138" s="153">
        <v>115</v>
      </c>
      <c r="C1138" s="24" t="s">
        <v>416</v>
      </c>
      <c r="D1138" s="175">
        <v>10305</v>
      </c>
      <c r="E1138" s="24" t="s">
        <v>417</v>
      </c>
      <c r="F1138" s="25">
        <v>2015</v>
      </c>
      <c r="G1138" s="156">
        <v>42073.761111111111</v>
      </c>
      <c r="H1138" s="157">
        <v>42073.761111111111</v>
      </c>
      <c r="I1138" s="620" t="s">
        <v>36</v>
      </c>
      <c r="J1138" s="620" t="s">
        <v>36</v>
      </c>
      <c r="K1138" s="620"/>
      <c r="L1138" s="159">
        <f>N1138-G1138</f>
        <v>6.944444467080757E-4</v>
      </c>
      <c r="M1138" s="160">
        <v>1</v>
      </c>
      <c r="N1138" s="156">
        <v>42073.761805555558</v>
      </c>
      <c r="O1138" s="157">
        <v>42073.761805555558</v>
      </c>
      <c r="P1138" s="161" t="s">
        <v>37</v>
      </c>
      <c r="Q1138" s="35" t="s">
        <v>48</v>
      </c>
      <c r="R1138" s="35" t="s">
        <v>49</v>
      </c>
      <c r="S1138" s="35" t="s">
        <v>40</v>
      </c>
      <c r="T1138" s="35" t="s">
        <v>3603</v>
      </c>
      <c r="U1138" s="282" t="s">
        <v>40</v>
      </c>
      <c r="V1138" s="167" t="s">
        <v>788</v>
      </c>
      <c r="W1138" s="35" t="s">
        <v>3602</v>
      </c>
      <c r="X1138" s="55">
        <v>1244</v>
      </c>
      <c r="Y1138" s="55">
        <v>375</v>
      </c>
      <c r="Z1138" s="55">
        <v>19125</v>
      </c>
      <c r="AA1138" s="173">
        <f>Y1138/5412924</f>
        <v>6.9278637571855808E-5</v>
      </c>
      <c r="AB1138" s="174">
        <f>Z1138/5412924</f>
        <v>3.5332105161646459E-3</v>
      </c>
      <c r="AC1138" s="55">
        <f>Z1138/Y1138</f>
        <v>51</v>
      </c>
    </row>
    <row r="1139" spans="1:34" ht="15" customHeight="1" x14ac:dyDescent="0.2">
      <c r="A1139" s="257">
        <v>115</v>
      </c>
      <c r="B1139" s="257">
        <v>115</v>
      </c>
      <c r="C1139" s="258" t="s">
        <v>416</v>
      </c>
      <c r="D1139" s="257">
        <v>10305</v>
      </c>
      <c r="E1139" s="258" t="s">
        <v>417</v>
      </c>
      <c r="F1139" s="25">
        <v>2016</v>
      </c>
      <c r="G1139" s="284">
        <v>42537.344444444447</v>
      </c>
      <c r="H1139" s="234">
        <v>42537.344444444447</v>
      </c>
      <c r="I1139" s="412" t="s">
        <v>36</v>
      </c>
      <c r="J1139" s="412" t="s">
        <v>36</v>
      </c>
      <c r="K1139" s="412"/>
      <c r="L1139" s="235">
        <f>N1139-G1139</f>
        <v>6.9444443943211809E-4</v>
      </c>
      <c r="M1139" s="236">
        <v>1</v>
      </c>
      <c r="N1139" s="284">
        <v>42537.345138888886</v>
      </c>
      <c r="O1139" s="234">
        <v>42537.345138888886</v>
      </c>
      <c r="P1139" s="237" t="s">
        <v>37</v>
      </c>
      <c r="Q1139" s="238" t="s">
        <v>48</v>
      </c>
      <c r="R1139" s="238" t="s">
        <v>49</v>
      </c>
      <c r="S1139" s="35" t="s">
        <v>40</v>
      </c>
      <c r="T1139" s="35" t="s">
        <v>6217</v>
      </c>
      <c r="U1139" s="282" t="s">
        <v>40</v>
      </c>
      <c r="V1139" s="240" t="s">
        <v>788</v>
      </c>
      <c r="W1139" s="35" t="s">
        <v>6222</v>
      </c>
      <c r="X1139" s="177">
        <v>8288</v>
      </c>
      <c r="Y1139" s="177">
        <v>0</v>
      </c>
      <c r="Z1139" s="55">
        <v>0</v>
      </c>
      <c r="AA1139" s="35"/>
      <c r="AB1139" s="35"/>
      <c r="AC1139" s="35"/>
    </row>
    <row r="1140" spans="1:34" ht="15" customHeight="1" x14ac:dyDescent="0.2">
      <c r="A1140" s="257">
        <v>115</v>
      </c>
      <c r="B1140" s="257">
        <v>115</v>
      </c>
      <c r="C1140" s="258" t="s">
        <v>416</v>
      </c>
      <c r="D1140" s="257">
        <v>10305</v>
      </c>
      <c r="E1140" s="258" t="s">
        <v>417</v>
      </c>
      <c r="F1140" s="25">
        <v>2016</v>
      </c>
      <c r="G1140" s="284">
        <v>42552.166666666664</v>
      </c>
      <c r="H1140" s="234">
        <v>42552.166666666664</v>
      </c>
      <c r="I1140" s="412" t="s">
        <v>36</v>
      </c>
      <c r="J1140" s="417" t="s">
        <v>313</v>
      </c>
      <c r="K1140" s="417"/>
      <c r="L1140" s="235">
        <f>N1140-G1140</f>
        <v>0.40694444444670808</v>
      </c>
      <c r="M1140" s="236">
        <v>586</v>
      </c>
      <c r="N1140" s="284">
        <v>42552.573611111111</v>
      </c>
      <c r="O1140" s="234">
        <v>42552.573611111111</v>
      </c>
      <c r="P1140" s="237" t="s">
        <v>37</v>
      </c>
      <c r="Q1140" s="238" t="s">
        <v>52</v>
      </c>
      <c r="R1140" s="238" t="s">
        <v>53</v>
      </c>
      <c r="S1140" s="35" t="s">
        <v>54</v>
      </c>
      <c r="T1140" s="35" t="s">
        <v>6313</v>
      </c>
      <c r="U1140" s="88">
        <v>12286</v>
      </c>
      <c r="V1140" s="240" t="s">
        <v>788</v>
      </c>
      <c r="W1140" s="35" t="s">
        <v>6319</v>
      </c>
      <c r="X1140" s="177">
        <v>1157</v>
      </c>
      <c r="Y1140" s="177">
        <v>4760</v>
      </c>
      <c r="Z1140" s="55">
        <v>477224</v>
      </c>
      <c r="AA1140" s="289">
        <v>8.7393505230482925E-4</v>
      </c>
      <c r="AB1140" s="290">
        <v>8.7618231386789883E-2</v>
      </c>
      <c r="AC1140" s="291">
        <v>100.25714285714285</v>
      </c>
    </row>
    <row r="1141" spans="1:34" ht="15" customHeight="1" x14ac:dyDescent="0.2">
      <c r="A1141" s="257">
        <v>115</v>
      </c>
      <c r="B1141" s="257">
        <v>115</v>
      </c>
      <c r="C1141" s="258" t="s">
        <v>416</v>
      </c>
      <c r="D1141" s="257">
        <v>10305</v>
      </c>
      <c r="E1141" s="258" t="s">
        <v>417</v>
      </c>
      <c r="F1141" s="25">
        <v>2017</v>
      </c>
      <c r="G1141" s="232">
        <v>42806.300694444442</v>
      </c>
      <c r="H1141" s="233">
        <v>42806.300694444442</v>
      </c>
      <c r="I1141" s="412" t="s">
        <v>36</v>
      </c>
      <c r="J1141" s="412" t="s">
        <v>36</v>
      </c>
      <c r="K1141" s="412"/>
      <c r="L1141" s="235">
        <f>N1141-G1141</f>
        <v>6.944444467080757E-4</v>
      </c>
      <c r="M1141" s="236">
        <v>1</v>
      </c>
      <c r="N1141" s="232">
        <v>42806.301388888889</v>
      </c>
      <c r="O1141" s="233">
        <v>42806.301388888889</v>
      </c>
      <c r="P1141" s="237" t="s">
        <v>37</v>
      </c>
      <c r="Q1141" s="35" t="s">
        <v>38</v>
      </c>
      <c r="R1141" s="35" t="s">
        <v>413</v>
      </c>
      <c r="S1141" s="35" t="s">
        <v>101</v>
      </c>
      <c r="T1141" s="52" t="s">
        <v>8088</v>
      </c>
      <c r="U1141" s="303" t="s">
        <v>40</v>
      </c>
      <c r="V1141" s="49" t="s">
        <v>788</v>
      </c>
      <c r="W1141" s="44" t="s">
        <v>8091</v>
      </c>
      <c r="X1141" s="255">
        <v>1671</v>
      </c>
      <c r="Y1141" s="241">
        <v>0</v>
      </c>
      <c r="Z1141" s="241">
        <v>0</v>
      </c>
      <c r="AA1141" s="168"/>
      <c r="AB1141" s="168"/>
      <c r="AC1141" s="168"/>
      <c r="AD1141" s="304">
        <v>5517212</v>
      </c>
      <c r="AE1141" s="35" t="s">
        <v>7060</v>
      </c>
      <c r="AF1141" s="305" t="s">
        <v>8092</v>
      </c>
      <c r="AG1141" s="35" t="s">
        <v>7040</v>
      </c>
      <c r="AH1141" s="52" t="s">
        <v>7176</v>
      </c>
    </row>
    <row r="1142" spans="1:34" ht="15" customHeight="1" x14ac:dyDescent="0.2">
      <c r="A1142" s="257">
        <v>115</v>
      </c>
      <c r="B1142" s="257">
        <v>115</v>
      </c>
      <c r="C1142" s="258" t="s">
        <v>416</v>
      </c>
      <c r="D1142" s="257">
        <v>10305</v>
      </c>
      <c r="E1142" s="258" t="s">
        <v>417</v>
      </c>
      <c r="F1142" s="25">
        <v>2017</v>
      </c>
      <c r="G1142" s="232">
        <v>42981.752083333333</v>
      </c>
      <c r="H1142" s="233">
        <v>42981.752083333333</v>
      </c>
      <c r="I1142" s="417" t="s">
        <v>7042</v>
      </c>
      <c r="J1142" s="412" t="s">
        <v>36</v>
      </c>
      <c r="K1142" s="412"/>
      <c r="L1142" s="235">
        <f>N1142-G1142</f>
        <v>0.22777777777810115</v>
      </c>
      <c r="M1142" s="236">
        <v>328</v>
      </c>
      <c r="N1142" s="232">
        <v>42981.979861111111</v>
      </c>
      <c r="O1142" s="233">
        <v>42981.979861111111</v>
      </c>
      <c r="P1142" s="237" t="s">
        <v>37</v>
      </c>
      <c r="Q1142" s="35" t="s">
        <v>213</v>
      </c>
      <c r="R1142" s="35" t="s">
        <v>320</v>
      </c>
      <c r="S1142" s="35" t="s">
        <v>54</v>
      </c>
      <c r="T1142" s="35" t="s">
        <v>9313</v>
      </c>
      <c r="U1142" s="293">
        <v>113216934</v>
      </c>
      <c r="V1142" s="240" t="s">
        <v>788</v>
      </c>
      <c r="W1142" s="266" t="s">
        <v>9314</v>
      </c>
      <c r="X1142" s="241">
        <v>5054</v>
      </c>
      <c r="Y1142" s="241">
        <v>5054</v>
      </c>
      <c r="Z1142" s="241">
        <v>993353</v>
      </c>
      <c r="AA1142" s="215">
        <v>9.1604237792566249E-4</v>
      </c>
      <c r="AB1142" s="216">
        <v>0.18004618999596173</v>
      </c>
      <c r="AC1142" s="255">
        <v>196.54788286505737</v>
      </c>
      <c r="AD1142" s="304">
        <v>5517212</v>
      </c>
      <c r="AE1142" s="333" t="s">
        <v>7102</v>
      </c>
      <c r="AF1142" s="333" t="s">
        <v>9315</v>
      </c>
      <c r="AG1142" s="167" t="s">
        <v>7040</v>
      </c>
      <c r="AH1142" s="29" t="s">
        <v>7923</v>
      </c>
    </row>
    <row r="1143" spans="1:34" ht="15" customHeight="1" x14ac:dyDescent="0.2">
      <c r="A1143" s="519">
        <v>115</v>
      </c>
      <c r="B1143" s="519">
        <v>115</v>
      </c>
      <c r="C1143" s="520" t="s">
        <v>416</v>
      </c>
      <c r="D1143" s="519">
        <v>10305</v>
      </c>
      <c r="E1143" s="520" t="s">
        <v>417</v>
      </c>
      <c r="F1143" s="25">
        <v>2019</v>
      </c>
      <c r="G1143" s="232">
        <v>43466.595138888886</v>
      </c>
      <c r="H1143" s="233">
        <v>43466.595138888886</v>
      </c>
      <c r="I1143" s="412" t="s">
        <v>36</v>
      </c>
      <c r="J1143" s="412" t="s">
        <v>36</v>
      </c>
      <c r="K1143" s="412" t="s">
        <v>36</v>
      </c>
      <c r="L1143" s="235">
        <f>N1143-G1143</f>
        <v>2.2055555555562023</v>
      </c>
      <c r="M1143" s="236">
        <v>3176</v>
      </c>
      <c r="N1143" s="284">
        <v>43468.800694444442</v>
      </c>
      <c r="O1143" s="234">
        <v>43468.800694444442</v>
      </c>
      <c r="P1143" s="237" t="s">
        <v>37</v>
      </c>
      <c r="Q1143" s="238" t="s">
        <v>1285</v>
      </c>
      <c r="R1143" s="239" t="s">
        <v>10331</v>
      </c>
      <c r="S1143" s="238" t="s">
        <v>54</v>
      </c>
      <c r="T1143" s="167" t="s">
        <v>12666</v>
      </c>
      <c r="U1143" s="376">
        <v>115637465</v>
      </c>
      <c r="V1143" s="240" t="s">
        <v>788</v>
      </c>
      <c r="W1143" s="240" t="s">
        <v>12667</v>
      </c>
      <c r="X1143" s="241">
        <v>2117</v>
      </c>
      <c r="Y1143" s="241">
        <v>2117</v>
      </c>
      <c r="Z1143" s="241">
        <v>154297</v>
      </c>
      <c r="AA1143" s="259">
        <f>Y1143/AD1143</f>
        <v>3.8151506353748622E-4</v>
      </c>
      <c r="AB1143" s="260">
        <f>Z1143/AD1143</f>
        <v>2.780662718877823E-2</v>
      </c>
      <c r="AC1143" s="241">
        <f>Z1143/Y1143</f>
        <v>72.884742560226741</v>
      </c>
      <c r="AD1143" s="241">
        <v>5548929</v>
      </c>
      <c r="AE1143" s="239" t="s">
        <v>7063</v>
      </c>
      <c r="AF1143" s="229" t="s">
        <v>12668</v>
      </c>
      <c r="AG1143" s="239" t="s">
        <v>7040</v>
      </c>
      <c r="AH1143" s="239" t="s">
        <v>12286</v>
      </c>
    </row>
    <row r="1144" spans="1:34" ht="15" customHeight="1" x14ac:dyDescent="0.2">
      <c r="A1144" s="153">
        <v>115</v>
      </c>
      <c r="B1144" s="153">
        <v>115</v>
      </c>
      <c r="C1144" s="24" t="s">
        <v>573</v>
      </c>
      <c r="D1144" s="175">
        <v>10306</v>
      </c>
      <c r="E1144" s="24" t="s">
        <v>574</v>
      </c>
      <c r="F1144" s="25">
        <v>2015</v>
      </c>
      <c r="G1144" s="156">
        <v>42060.73541666667</v>
      </c>
      <c r="H1144" s="157">
        <v>42060.73541666667</v>
      </c>
      <c r="I1144" s="620" t="s">
        <v>36</v>
      </c>
      <c r="J1144" s="620" t="s">
        <v>36</v>
      </c>
      <c r="K1144" s="620"/>
      <c r="L1144" s="159">
        <f>N1144-G1144</f>
        <v>0.15138888888759539</v>
      </c>
      <c r="M1144" s="160">
        <v>218</v>
      </c>
      <c r="N1144" s="156">
        <v>42060.886805555558</v>
      </c>
      <c r="O1144" s="157">
        <v>42060.886805555558</v>
      </c>
      <c r="P1144" s="161" t="s">
        <v>37</v>
      </c>
      <c r="Q1144" s="35" t="s">
        <v>155</v>
      </c>
      <c r="R1144" s="35" t="s">
        <v>155</v>
      </c>
      <c r="S1144" s="35" t="s">
        <v>80</v>
      </c>
      <c r="T1144" s="35" t="s">
        <v>3545</v>
      </c>
      <c r="U1144" s="166"/>
      <c r="V1144" s="167" t="s">
        <v>190</v>
      </c>
      <c r="W1144" s="35" t="s">
        <v>3546</v>
      </c>
      <c r="X1144" s="55">
        <v>0</v>
      </c>
      <c r="Y1144" s="55">
        <v>0</v>
      </c>
      <c r="Z1144" s="168"/>
      <c r="AA1144" s="168"/>
      <c r="AB1144" s="168"/>
      <c r="AC1144" s="168"/>
    </row>
    <row r="1145" spans="1:34" ht="15" customHeight="1" x14ac:dyDescent="0.2">
      <c r="A1145" s="257">
        <v>115</v>
      </c>
      <c r="B1145" s="257">
        <v>115</v>
      </c>
      <c r="C1145" s="258" t="s">
        <v>573</v>
      </c>
      <c r="D1145" s="257">
        <v>10306</v>
      </c>
      <c r="E1145" s="258" t="s">
        <v>574</v>
      </c>
      <c r="F1145" s="25">
        <v>2017</v>
      </c>
      <c r="G1145" s="232">
        <v>42812.317361111112</v>
      </c>
      <c r="H1145" s="233">
        <v>42812.317361111112</v>
      </c>
      <c r="I1145" s="412" t="s">
        <v>36</v>
      </c>
      <c r="J1145" s="412" t="s">
        <v>36</v>
      </c>
      <c r="K1145" s="412"/>
      <c r="L1145" s="235">
        <f>N1145-G1145</f>
        <v>6.944444467080757E-4</v>
      </c>
      <c r="M1145" s="236">
        <v>1</v>
      </c>
      <c r="N1145" s="232">
        <v>42812.318055555559</v>
      </c>
      <c r="O1145" s="233">
        <v>42812.318055555559</v>
      </c>
      <c r="P1145" s="237" t="s">
        <v>37</v>
      </c>
      <c r="Q1145" s="35" t="s">
        <v>48</v>
      </c>
      <c r="R1145" s="35" t="s">
        <v>49</v>
      </c>
      <c r="S1145" s="35" t="s">
        <v>40</v>
      </c>
      <c r="T1145" s="52" t="s">
        <v>8113</v>
      </c>
      <c r="U1145" s="303" t="s">
        <v>40</v>
      </c>
      <c r="V1145" s="49" t="s">
        <v>190</v>
      </c>
      <c r="W1145" s="44" t="s">
        <v>8114</v>
      </c>
      <c r="X1145" s="255">
        <v>0</v>
      </c>
      <c r="Y1145" s="241">
        <v>0</v>
      </c>
      <c r="Z1145" s="241">
        <v>0</v>
      </c>
      <c r="AA1145" s="35"/>
      <c r="AB1145" s="35"/>
      <c r="AC1145" s="35"/>
      <c r="AD1145" s="304">
        <v>5517212</v>
      </c>
      <c r="AE1145" s="305" t="s">
        <v>1270</v>
      </c>
      <c r="AF1145" s="305" t="s">
        <v>1270</v>
      </c>
      <c r="AG1145" s="35" t="s">
        <v>7040</v>
      </c>
      <c r="AH1145" s="52" t="s">
        <v>7041</v>
      </c>
    </row>
    <row r="1146" spans="1:34" ht="15" customHeight="1" x14ac:dyDescent="0.2">
      <c r="A1146" s="175">
        <v>115</v>
      </c>
      <c r="B1146" s="175">
        <v>115</v>
      </c>
      <c r="C1146" s="24" t="s">
        <v>918</v>
      </c>
      <c r="D1146" s="175">
        <v>10307</v>
      </c>
      <c r="E1146" s="24" t="s">
        <v>919</v>
      </c>
      <c r="F1146" s="25">
        <v>2015</v>
      </c>
      <c r="G1146" s="156">
        <v>42163.835416666669</v>
      </c>
      <c r="H1146" s="157">
        <v>42163.835416666669</v>
      </c>
      <c r="I1146" s="620" t="s">
        <v>36</v>
      </c>
      <c r="J1146" s="620" t="s">
        <v>36</v>
      </c>
      <c r="K1146" s="620"/>
      <c r="L1146" s="159">
        <f>N1146-G1146</f>
        <v>6.9444443943211809E-4</v>
      </c>
      <c r="M1146" s="160">
        <v>1</v>
      </c>
      <c r="N1146" s="156">
        <v>42163.836111111108</v>
      </c>
      <c r="O1146" s="157">
        <v>42163.836111111108</v>
      </c>
      <c r="P1146" s="161" t="s">
        <v>37</v>
      </c>
      <c r="Q1146" s="35" t="s">
        <v>145</v>
      </c>
      <c r="R1146" s="35" t="s">
        <v>696</v>
      </c>
      <c r="S1146" s="35" t="s">
        <v>106</v>
      </c>
      <c r="T1146" s="35" t="s">
        <v>4135</v>
      </c>
      <c r="U1146" s="176">
        <v>11179</v>
      </c>
      <c r="V1146" s="167" t="s">
        <v>190</v>
      </c>
      <c r="W1146" s="35" t="s">
        <v>4136</v>
      </c>
      <c r="X1146" s="55">
        <v>39479</v>
      </c>
      <c r="Y1146" s="55">
        <v>39479</v>
      </c>
      <c r="Z1146" s="55">
        <v>4482040</v>
      </c>
      <c r="AA1146" s="173">
        <f>Y1146/5412924</f>
        <v>7.293470220531454E-3</v>
      </c>
      <c r="AB1146" s="174">
        <f>Z1146/5412924</f>
        <v>0.82802566598016158</v>
      </c>
      <c r="AC1146" s="55">
        <f>Z1146/Y1146</f>
        <v>113.52972466374528</v>
      </c>
    </row>
    <row r="1147" spans="1:34" ht="15" customHeight="1" x14ac:dyDescent="0.2">
      <c r="A1147" s="257">
        <v>115</v>
      </c>
      <c r="B1147" s="257">
        <v>115</v>
      </c>
      <c r="C1147" s="258" t="s">
        <v>918</v>
      </c>
      <c r="D1147" s="257">
        <v>10307</v>
      </c>
      <c r="E1147" s="258" t="s">
        <v>919</v>
      </c>
      <c r="F1147" s="25">
        <v>2018</v>
      </c>
      <c r="G1147" s="232">
        <v>43188.634722222225</v>
      </c>
      <c r="H1147" s="233">
        <v>43188.634722222225</v>
      </c>
      <c r="I1147" s="412" t="s">
        <v>36</v>
      </c>
      <c r="J1147" s="412" t="s">
        <v>36</v>
      </c>
      <c r="K1147" s="412" t="s">
        <v>36</v>
      </c>
      <c r="L1147" s="235">
        <f>N1147-G1147</f>
        <v>4.0972222217533272E-2</v>
      </c>
      <c r="M1147" s="236">
        <v>59</v>
      </c>
      <c r="N1147" s="232">
        <v>43188.675694444442</v>
      </c>
      <c r="O1147" s="233">
        <v>43188.675694444442</v>
      </c>
      <c r="P1147" s="237" t="s">
        <v>37</v>
      </c>
      <c r="Q1147" s="359" t="s">
        <v>43</v>
      </c>
      <c r="R1147" s="35" t="s">
        <v>10292</v>
      </c>
      <c r="S1147" s="277" t="s">
        <v>88</v>
      </c>
      <c r="T1147" s="167" t="s">
        <v>10825</v>
      </c>
      <c r="U1147" s="282" t="s">
        <v>40</v>
      </c>
      <c r="V1147" s="240" t="s">
        <v>190</v>
      </c>
      <c r="W1147" s="167" t="s">
        <v>10826</v>
      </c>
      <c r="X1147" s="255">
        <v>0</v>
      </c>
      <c r="Y1147" s="241">
        <v>0</v>
      </c>
      <c r="Z1147" s="241">
        <v>0</v>
      </c>
      <c r="AA1147" s="266"/>
      <c r="AB1147" s="266"/>
      <c r="AC1147" s="266"/>
      <c r="AD1147" s="241">
        <v>5517212</v>
      </c>
      <c r="AE1147" s="461" t="s">
        <v>1270</v>
      </c>
      <c r="AF1147" s="462" t="s">
        <v>1270</v>
      </c>
      <c r="AG1147" s="277" t="s">
        <v>7066</v>
      </c>
      <c r="AH1147" s="277" t="s">
        <v>7067</v>
      </c>
    </row>
    <row r="1148" spans="1:34" ht="15" customHeight="1" x14ac:dyDescent="0.2">
      <c r="A1148" s="521">
        <v>115</v>
      </c>
      <c r="B1148" s="521">
        <v>115</v>
      </c>
      <c r="C1148" s="522" t="s">
        <v>918</v>
      </c>
      <c r="D1148" s="521">
        <v>10307</v>
      </c>
      <c r="E1148" s="522" t="s">
        <v>919</v>
      </c>
      <c r="F1148" s="25">
        <v>2019</v>
      </c>
      <c r="G1148" s="573">
        <v>43608.439583333333</v>
      </c>
      <c r="H1148" s="574">
        <v>43608.439583333333</v>
      </c>
      <c r="I1148" s="572" t="s">
        <v>36</v>
      </c>
      <c r="J1148" s="572" t="s">
        <v>36</v>
      </c>
      <c r="K1148" s="572" t="s">
        <v>36</v>
      </c>
      <c r="L1148" s="235">
        <f>N1148-G1148</f>
        <v>0.22847222222480923</v>
      </c>
      <c r="M1148" s="236">
        <v>329</v>
      </c>
      <c r="N1148" s="573">
        <v>43608.668055555558</v>
      </c>
      <c r="O1148" s="574">
        <v>43608.668055555558</v>
      </c>
      <c r="P1148" s="237" t="s">
        <v>37</v>
      </c>
      <c r="Q1148" s="359" t="s">
        <v>1285</v>
      </c>
      <c r="R1148" s="35" t="s">
        <v>10231</v>
      </c>
      <c r="S1148" s="277" t="s">
        <v>101</v>
      </c>
      <c r="T1148" s="167" t="s">
        <v>14152</v>
      </c>
      <c r="U1148" s="192" t="s">
        <v>40</v>
      </c>
      <c r="V1148" s="49" t="s">
        <v>190</v>
      </c>
      <c r="W1148" s="167" t="s">
        <v>14153</v>
      </c>
      <c r="X1148" s="536">
        <v>0</v>
      </c>
      <c r="Y1148" s="255">
        <v>0</v>
      </c>
      <c r="Z1148" s="255">
        <v>0</v>
      </c>
      <c r="AA1148" s="264">
        <f>Y1148/AD1148</f>
        <v>0</v>
      </c>
      <c r="AB1148" s="265">
        <f>Z1148/AD1148</f>
        <v>0</v>
      </c>
      <c r="AC1148" s="255">
        <v>0</v>
      </c>
      <c r="AD1148" s="255">
        <v>5548929</v>
      </c>
      <c r="AE1148" s="240" t="s">
        <v>1270</v>
      </c>
      <c r="AF1148" s="527" t="s">
        <v>1270</v>
      </c>
      <c r="AG1148" s="555" t="s">
        <v>7066</v>
      </c>
      <c r="AH1148" s="525" t="s">
        <v>12671</v>
      </c>
    </row>
    <row r="1149" spans="1:34" ht="15" customHeight="1" x14ac:dyDescent="0.2">
      <c r="A1149" s="58">
        <v>115</v>
      </c>
      <c r="B1149" s="58">
        <v>115</v>
      </c>
      <c r="C1149" s="76" t="s">
        <v>856</v>
      </c>
      <c r="D1149" s="23">
        <v>10308</v>
      </c>
      <c r="E1149" s="60" t="s">
        <v>857</v>
      </c>
      <c r="F1149" s="25">
        <v>2014</v>
      </c>
      <c r="G1149" s="61">
        <v>41710.487500000003</v>
      </c>
      <c r="H1149" s="62">
        <v>41710.487500000003</v>
      </c>
      <c r="I1149" s="625" t="s">
        <v>36</v>
      </c>
      <c r="J1149" s="625" t="s">
        <v>36</v>
      </c>
      <c r="K1149" s="625"/>
      <c r="L1149" s="64">
        <f>N1149-G1149</f>
        <v>6.9444443943211809E-4</v>
      </c>
      <c r="M1149" s="65">
        <v>1</v>
      </c>
      <c r="N1149" s="61">
        <v>41710.488194444442</v>
      </c>
      <c r="O1149" s="62">
        <v>41710.488194444442</v>
      </c>
      <c r="P1149" s="66" t="s">
        <v>37</v>
      </c>
      <c r="Q1149" s="69" t="s">
        <v>1752</v>
      </c>
      <c r="R1149" s="69" t="s">
        <v>320</v>
      </c>
      <c r="S1149" s="87" t="s">
        <v>40</v>
      </c>
      <c r="T1149" s="69" t="s">
        <v>1976</v>
      </c>
      <c r="U1149" s="192" t="s">
        <v>40</v>
      </c>
      <c r="V1149" s="78" t="s">
        <v>190</v>
      </c>
      <c r="W1149" s="69" t="s">
        <v>1977</v>
      </c>
      <c r="X1149" s="32">
        <v>3</v>
      </c>
      <c r="Y1149" s="32">
        <v>0</v>
      </c>
      <c r="Z1149" s="83"/>
      <c r="AA1149" s="84"/>
      <c r="AB1149" s="85"/>
      <c r="AC1149" s="83"/>
    </row>
    <row r="1150" spans="1:34" ht="15" customHeight="1" x14ac:dyDescent="0.2">
      <c r="A1150" s="175">
        <v>115</v>
      </c>
      <c r="B1150" s="175">
        <v>115</v>
      </c>
      <c r="C1150" s="24" t="s">
        <v>856</v>
      </c>
      <c r="D1150" s="175">
        <v>10308</v>
      </c>
      <c r="E1150" s="43" t="s">
        <v>857</v>
      </c>
      <c r="F1150" s="25">
        <v>2015</v>
      </c>
      <c r="G1150" s="156">
        <v>42339.456250000003</v>
      </c>
      <c r="H1150" s="157">
        <v>42339.456250000003</v>
      </c>
      <c r="I1150" s="620" t="s">
        <v>36</v>
      </c>
      <c r="J1150" s="620" t="s">
        <v>36</v>
      </c>
      <c r="K1150" s="620"/>
      <c r="L1150" s="159">
        <f>N1150-G1150</f>
        <v>0.320138888884685</v>
      </c>
      <c r="M1150" s="160">
        <v>461</v>
      </c>
      <c r="N1150" s="156">
        <v>42339.776388888888</v>
      </c>
      <c r="O1150" s="157">
        <v>42339.776388888888</v>
      </c>
      <c r="P1150" s="161" t="s">
        <v>37</v>
      </c>
      <c r="Q1150" s="162" t="s">
        <v>52</v>
      </c>
      <c r="R1150" s="162" t="s">
        <v>243</v>
      </c>
      <c r="S1150" s="35" t="s">
        <v>106</v>
      </c>
      <c r="T1150" s="35" t="s">
        <v>5251</v>
      </c>
      <c r="U1150" s="192" t="s">
        <v>40</v>
      </c>
      <c r="V1150" s="167" t="s">
        <v>190</v>
      </c>
      <c r="W1150" s="35" t="s">
        <v>5252</v>
      </c>
      <c r="X1150" s="55">
        <v>0</v>
      </c>
      <c r="Y1150" s="168"/>
      <c r="Z1150" s="168"/>
      <c r="AA1150" s="168"/>
      <c r="AB1150" s="168"/>
      <c r="AC1150" s="168"/>
    </row>
    <row r="1151" spans="1:34" ht="15" customHeight="1" x14ac:dyDescent="0.2">
      <c r="A1151" s="257">
        <v>115</v>
      </c>
      <c r="B1151" s="257">
        <v>115</v>
      </c>
      <c r="C1151" s="258" t="s">
        <v>856</v>
      </c>
      <c r="D1151" s="257">
        <v>10308</v>
      </c>
      <c r="E1151" s="258" t="s">
        <v>857</v>
      </c>
      <c r="F1151" s="25">
        <v>2016</v>
      </c>
      <c r="G1151" s="232">
        <v>42481.431250000001</v>
      </c>
      <c r="H1151" s="233">
        <v>42481.431250000001</v>
      </c>
      <c r="I1151" s="412" t="s">
        <v>36</v>
      </c>
      <c r="J1151" s="412" t="s">
        <v>36</v>
      </c>
      <c r="K1151" s="412"/>
      <c r="L1151" s="235">
        <f>N1151-G1151</f>
        <v>0.60069444444525288</v>
      </c>
      <c r="M1151" s="236">
        <v>865</v>
      </c>
      <c r="N1151" s="232">
        <v>42482.031944444447</v>
      </c>
      <c r="O1151" s="233">
        <v>42482.031944444447</v>
      </c>
      <c r="P1151" s="237" t="s">
        <v>37</v>
      </c>
      <c r="Q1151" s="238" t="s">
        <v>52</v>
      </c>
      <c r="R1151" s="238" t="s">
        <v>142</v>
      </c>
      <c r="S1151" s="35" t="s">
        <v>107</v>
      </c>
      <c r="T1151" s="35" t="s">
        <v>5920</v>
      </c>
      <c r="U1151" s="282" t="s">
        <v>40</v>
      </c>
      <c r="V1151" s="240" t="s">
        <v>190</v>
      </c>
      <c r="W1151" s="35" t="s">
        <v>5921</v>
      </c>
      <c r="X1151" s="55">
        <v>1</v>
      </c>
      <c r="Y1151" s="55">
        <v>0</v>
      </c>
      <c r="Z1151" s="55">
        <v>0</v>
      </c>
      <c r="AA1151" s="266"/>
      <c r="AB1151" s="266"/>
      <c r="AC1151" s="266"/>
    </row>
    <row r="1152" spans="1:34" ht="15" customHeight="1" x14ac:dyDescent="0.2">
      <c r="A1152" s="257">
        <v>115</v>
      </c>
      <c r="B1152" s="257">
        <v>115</v>
      </c>
      <c r="C1152" s="258" t="s">
        <v>856</v>
      </c>
      <c r="D1152" s="257">
        <v>10308</v>
      </c>
      <c r="E1152" s="258" t="s">
        <v>857</v>
      </c>
      <c r="F1152" s="25">
        <v>2017</v>
      </c>
      <c r="G1152" s="232">
        <v>42745.978472222225</v>
      </c>
      <c r="H1152" s="233">
        <v>42745.978472222225</v>
      </c>
      <c r="I1152" s="417" t="s">
        <v>7042</v>
      </c>
      <c r="J1152" s="412" t="s">
        <v>36</v>
      </c>
      <c r="K1152" s="412"/>
      <c r="L1152" s="235">
        <f>N1152-G1152</f>
        <v>6.9444443943211809E-4</v>
      </c>
      <c r="M1152" s="236">
        <v>1</v>
      </c>
      <c r="N1152" s="232">
        <v>42745.979166666664</v>
      </c>
      <c r="O1152" s="233">
        <v>42745.979166666664</v>
      </c>
      <c r="P1152" s="237" t="s">
        <v>37</v>
      </c>
      <c r="Q1152" s="238" t="s">
        <v>213</v>
      </c>
      <c r="R1152" s="238" t="s">
        <v>320</v>
      </c>
      <c r="S1152" s="35" t="s">
        <v>40</v>
      </c>
      <c r="T1152" s="167" t="s">
        <v>7314</v>
      </c>
      <c r="U1152" s="303" t="s">
        <v>40</v>
      </c>
      <c r="V1152" s="49" t="s">
        <v>190</v>
      </c>
      <c r="W1152" s="35" t="s">
        <v>7315</v>
      </c>
      <c r="X1152" s="255">
        <v>1</v>
      </c>
      <c r="Y1152" s="241">
        <v>0</v>
      </c>
      <c r="Z1152" s="241">
        <v>0</v>
      </c>
      <c r="AA1152" s="168"/>
      <c r="AB1152" s="168"/>
      <c r="AC1152" s="168"/>
      <c r="AD1152" s="304">
        <v>5517212</v>
      </c>
      <c r="AE1152" s="35" t="s">
        <v>7189</v>
      </c>
      <c r="AF1152" s="305" t="s">
        <v>7316</v>
      </c>
      <c r="AG1152" s="35" t="s">
        <v>7040</v>
      </c>
      <c r="AH1152" s="44" t="s">
        <v>7041</v>
      </c>
    </row>
    <row r="1153" spans="1:34" ht="15" customHeight="1" x14ac:dyDescent="0.2">
      <c r="A1153" s="257">
        <v>115</v>
      </c>
      <c r="B1153" s="257">
        <v>115</v>
      </c>
      <c r="C1153" s="258" t="s">
        <v>856</v>
      </c>
      <c r="D1153" s="257">
        <v>10308</v>
      </c>
      <c r="E1153" s="258" t="s">
        <v>857</v>
      </c>
      <c r="F1153" s="25">
        <v>2017</v>
      </c>
      <c r="G1153" s="232">
        <v>42892.711805555555</v>
      </c>
      <c r="H1153" s="233">
        <v>42892.711805555555</v>
      </c>
      <c r="I1153" s="412" t="s">
        <v>36</v>
      </c>
      <c r="J1153" s="412" t="s">
        <v>36</v>
      </c>
      <c r="K1153" s="412"/>
      <c r="L1153" s="235">
        <f>N1153-G1153</f>
        <v>7.8472222223354038E-2</v>
      </c>
      <c r="M1153" s="236">
        <v>113</v>
      </c>
      <c r="N1153" s="232">
        <v>42892.790277777778</v>
      </c>
      <c r="O1153" s="233">
        <v>42892.790277777778</v>
      </c>
      <c r="P1153" s="237" t="s">
        <v>37</v>
      </c>
      <c r="Q1153" s="35" t="s">
        <v>43</v>
      </c>
      <c r="R1153" s="35" t="s">
        <v>1663</v>
      </c>
      <c r="S1153" s="35" t="s">
        <v>88</v>
      </c>
      <c r="T1153" s="52" t="s">
        <v>8677</v>
      </c>
      <c r="U1153" s="332" t="s">
        <v>40</v>
      </c>
      <c r="V1153" s="240" t="s">
        <v>190</v>
      </c>
      <c r="W1153" s="44" t="s">
        <v>8678</v>
      </c>
      <c r="X1153" s="241">
        <v>0</v>
      </c>
      <c r="Y1153" s="241">
        <v>0</v>
      </c>
      <c r="Z1153" s="241">
        <v>0</v>
      </c>
      <c r="AA1153" s="168"/>
      <c r="AB1153" s="168"/>
      <c r="AC1153" s="168"/>
      <c r="AD1153" s="304">
        <v>5517212</v>
      </c>
      <c r="AE1153" s="305" t="s">
        <v>1270</v>
      </c>
      <c r="AF1153" s="305" t="s">
        <v>1270</v>
      </c>
      <c r="AG1153" s="35" t="s">
        <v>7066</v>
      </c>
      <c r="AH1153" s="44" t="s">
        <v>7067</v>
      </c>
    </row>
    <row r="1154" spans="1:34" ht="15" customHeight="1" x14ac:dyDescent="0.2">
      <c r="A1154" s="257">
        <v>115</v>
      </c>
      <c r="B1154" s="257">
        <v>115</v>
      </c>
      <c r="C1154" s="258" t="s">
        <v>856</v>
      </c>
      <c r="D1154" s="257">
        <v>10308</v>
      </c>
      <c r="E1154" s="258" t="s">
        <v>857</v>
      </c>
      <c r="F1154" s="25">
        <v>2017</v>
      </c>
      <c r="G1154" s="232">
        <v>42937.646527777775</v>
      </c>
      <c r="H1154" s="233">
        <v>42937.646527777775</v>
      </c>
      <c r="I1154" s="412" t="s">
        <v>36</v>
      </c>
      <c r="J1154" s="412" t="s">
        <v>36</v>
      </c>
      <c r="K1154" s="412"/>
      <c r="L1154" s="235">
        <f>N1154-G1154</f>
        <v>6.2500000058207661E-3</v>
      </c>
      <c r="M1154" s="236">
        <v>9</v>
      </c>
      <c r="N1154" s="232">
        <v>42937.652777777781</v>
      </c>
      <c r="O1154" s="233">
        <v>42937.652777777781</v>
      </c>
      <c r="P1154" s="237" t="s">
        <v>37</v>
      </c>
      <c r="Q1154" s="35" t="s">
        <v>43</v>
      </c>
      <c r="R1154" s="35" t="s">
        <v>1663</v>
      </c>
      <c r="S1154" s="35" t="s">
        <v>106</v>
      </c>
      <c r="T1154" s="167" t="s">
        <v>9021</v>
      </c>
      <c r="U1154" s="303" t="s">
        <v>40</v>
      </c>
      <c r="V1154" s="240" t="s">
        <v>190</v>
      </c>
      <c r="W1154" s="167" t="s">
        <v>9022</v>
      </c>
      <c r="X1154" s="241">
        <v>0</v>
      </c>
      <c r="Y1154" s="241">
        <v>0</v>
      </c>
      <c r="Z1154" s="241">
        <v>0</v>
      </c>
      <c r="AA1154" s="266"/>
      <c r="AB1154" s="266"/>
      <c r="AC1154" s="266"/>
      <c r="AD1154" s="304">
        <v>5517212</v>
      </c>
      <c r="AE1154" s="305" t="s">
        <v>1270</v>
      </c>
      <c r="AF1154" s="305" t="s">
        <v>1270</v>
      </c>
      <c r="AG1154" s="35" t="s">
        <v>7066</v>
      </c>
      <c r="AH1154" s="29" t="s">
        <v>7067</v>
      </c>
    </row>
    <row r="1155" spans="1:34" ht="15" customHeight="1" x14ac:dyDescent="0.2">
      <c r="A1155" s="257">
        <v>115</v>
      </c>
      <c r="B1155" s="257">
        <v>115</v>
      </c>
      <c r="C1155" s="258" t="s">
        <v>856</v>
      </c>
      <c r="D1155" s="257">
        <v>10308</v>
      </c>
      <c r="E1155" s="258" t="s">
        <v>857</v>
      </c>
      <c r="F1155" s="25">
        <v>2017</v>
      </c>
      <c r="G1155" s="232">
        <v>42949.59375</v>
      </c>
      <c r="H1155" s="233">
        <v>42949.59375</v>
      </c>
      <c r="I1155" s="412" t="s">
        <v>36</v>
      </c>
      <c r="J1155" s="412" t="s">
        <v>36</v>
      </c>
      <c r="K1155" s="412"/>
      <c r="L1155" s="235">
        <f>N1155-G1155</f>
        <v>4.6527777776645962E-2</v>
      </c>
      <c r="M1155" s="236">
        <v>67</v>
      </c>
      <c r="N1155" s="232">
        <v>42949.640277777777</v>
      </c>
      <c r="O1155" s="233">
        <v>42949.640277777777</v>
      </c>
      <c r="P1155" s="328" t="s">
        <v>242</v>
      </c>
      <c r="Q1155" s="35" t="s">
        <v>382</v>
      </c>
      <c r="R1155" s="35" t="s">
        <v>383</v>
      </c>
      <c r="S1155" s="35" t="s">
        <v>526</v>
      </c>
      <c r="T1155" s="167" t="s">
        <v>9085</v>
      </c>
      <c r="U1155" s="303" t="s">
        <v>40</v>
      </c>
      <c r="V1155" s="240" t="s">
        <v>9086</v>
      </c>
      <c r="W1155" s="163" t="s">
        <v>9087</v>
      </c>
      <c r="X1155" s="241">
        <v>0</v>
      </c>
      <c r="Y1155" s="241">
        <v>0</v>
      </c>
      <c r="Z1155" s="241">
        <v>0</v>
      </c>
      <c r="AA1155" s="266"/>
      <c r="AB1155" s="266"/>
      <c r="AC1155" s="266"/>
      <c r="AD1155" s="304">
        <v>5517212</v>
      </c>
      <c r="AE1155" s="305" t="s">
        <v>1270</v>
      </c>
      <c r="AF1155" s="305" t="s">
        <v>1270</v>
      </c>
      <c r="AG1155" s="35" t="s">
        <v>7066</v>
      </c>
      <c r="AH1155" s="29" t="s">
        <v>7067</v>
      </c>
    </row>
    <row r="1156" spans="1:34" ht="15" customHeight="1" x14ac:dyDescent="0.2">
      <c r="A1156" s="257">
        <v>115</v>
      </c>
      <c r="B1156" s="257">
        <v>115</v>
      </c>
      <c r="C1156" s="258" t="s">
        <v>856</v>
      </c>
      <c r="D1156" s="257">
        <v>10308</v>
      </c>
      <c r="E1156" s="258" t="s">
        <v>857</v>
      </c>
      <c r="F1156" s="25">
        <v>2017</v>
      </c>
      <c r="G1156" s="232">
        <v>43080.470138888886</v>
      </c>
      <c r="H1156" s="233">
        <v>43080.470138888886</v>
      </c>
      <c r="I1156" s="412" t="s">
        <v>36</v>
      </c>
      <c r="J1156" s="412" t="s">
        <v>36</v>
      </c>
      <c r="K1156" s="412"/>
      <c r="L1156" s="235">
        <f>N1156-G1156</f>
        <v>9.0277777781011537E-3</v>
      </c>
      <c r="M1156" s="236">
        <v>13</v>
      </c>
      <c r="N1156" s="232">
        <v>43080.479166666664</v>
      </c>
      <c r="O1156" s="233">
        <v>43080.479166666664</v>
      </c>
      <c r="P1156" s="328" t="s">
        <v>242</v>
      </c>
      <c r="Q1156" s="167" t="s">
        <v>43</v>
      </c>
      <c r="R1156" s="167" t="s">
        <v>266</v>
      </c>
      <c r="S1156" s="35" t="s">
        <v>526</v>
      </c>
      <c r="T1156" s="167" t="s">
        <v>10118</v>
      </c>
      <c r="U1156" s="332" t="s">
        <v>40</v>
      </c>
      <c r="V1156" s="240" t="s">
        <v>190</v>
      </c>
      <c r="W1156" s="167" t="s">
        <v>10119</v>
      </c>
      <c r="X1156" s="255">
        <v>0</v>
      </c>
      <c r="Y1156" s="241">
        <v>0</v>
      </c>
      <c r="Z1156" s="241">
        <v>0</v>
      </c>
      <c r="AA1156" s="266"/>
      <c r="AB1156" s="266"/>
      <c r="AC1156" s="266"/>
      <c r="AD1156" s="304">
        <v>5517212</v>
      </c>
      <c r="AE1156" s="333" t="s">
        <v>1270</v>
      </c>
      <c r="AF1156" s="333" t="s">
        <v>1270</v>
      </c>
      <c r="AG1156" s="167" t="s">
        <v>7066</v>
      </c>
      <c r="AH1156" s="29" t="s">
        <v>7067</v>
      </c>
    </row>
    <row r="1157" spans="1:34" ht="15" customHeight="1" x14ac:dyDescent="0.2">
      <c r="A1157" s="257">
        <v>115</v>
      </c>
      <c r="B1157" s="257">
        <v>115</v>
      </c>
      <c r="C1157" s="258" t="s">
        <v>892</v>
      </c>
      <c r="D1157" s="257">
        <v>10309</v>
      </c>
      <c r="E1157" s="258" t="s">
        <v>893</v>
      </c>
      <c r="F1157" s="25">
        <v>2017</v>
      </c>
      <c r="G1157" s="232">
        <v>42898.602083333331</v>
      </c>
      <c r="H1157" s="233">
        <v>42898.602083333331</v>
      </c>
      <c r="I1157" s="412" t="s">
        <v>36</v>
      </c>
      <c r="J1157" s="412" t="s">
        <v>36</v>
      </c>
      <c r="K1157" s="412"/>
      <c r="L1157" s="235">
        <f>N1157-G1157</f>
        <v>1.03125</v>
      </c>
      <c r="M1157" s="236">
        <v>1485</v>
      </c>
      <c r="N1157" s="232">
        <v>42899.633333333331</v>
      </c>
      <c r="O1157" s="233">
        <v>42899.633333333331</v>
      </c>
      <c r="P1157" s="237" t="s">
        <v>37</v>
      </c>
      <c r="Q1157" s="35" t="s">
        <v>52</v>
      </c>
      <c r="R1157" s="35" t="s">
        <v>106</v>
      </c>
      <c r="S1157" s="35" t="s">
        <v>106</v>
      </c>
      <c r="T1157" s="52" t="s">
        <v>8740</v>
      </c>
      <c r="U1157" s="332" t="s">
        <v>40</v>
      </c>
      <c r="V1157" s="240" t="s">
        <v>190</v>
      </c>
      <c r="W1157" s="44" t="s">
        <v>8741</v>
      </c>
      <c r="X1157" s="241">
        <v>0</v>
      </c>
      <c r="Y1157" s="241">
        <v>0</v>
      </c>
      <c r="Z1157" s="241">
        <v>0</v>
      </c>
      <c r="AA1157" s="168"/>
      <c r="AB1157" s="168"/>
      <c r="AC1157" s="168"/>
      <c r="AD1157" s="304">
        <v>5517212</v>
      </c>
      <c r="AE1157" s="305" t="s">
        <v>1270</v>
      </c>
      <c r="AF1157" s="305" t="s">
        <v>1270</v>
      </c>
      <c r="AG1157" s="35" t="s">
        <v>7066</v>
      </c>
      <c r="AH1157" s="44" t="s">
        <v>7067</v>
      </c>
    </row>
    <row r="1158" spans="1:34" ht="15" customHeight="1" x14ac:dyDescent="0.2">
      <c r="A1158" s="257">
        <v>115</v>
      </c>
      <c r="B1158" s="257">
        <v>115</v>
      </c>
      <c r="C1158" s="258" t="s">
        <v>892</v>
      </c>
      <c r="D1158" s="257">
        <v>10309</v>
      </c>
      <c r="E1158" s="258" t="s">
        <v>893</v>
      </c>
      <c r="F1158" s="25">
        <v>2017</v>
      </c>
      <c r="G1158" s="232">
        <v>42899.604166666664</v>
      </c>
      <c r="H1158" s="233">
        <v>42899.604166666664</v>
      </c>
      <c r="I1158" s="412" t="s">
        <v>36</v>
      </c>
      <c r="J1158" s="412" t="s">
        <v>36</v>
      </c>
      <c r="K1158" s="412"/>
      <c r="L1158" s="235">
        <f>N1158-G1158</f>
        <v>6.944444467080757E-4</v>
      </c>
      <c r="M1158" s="236">
        <v>1</v>
      </c>
      <c r="N1158" s="232">
        <v>42899.604861111111</v>
      </c>
      <c r="O1158" s="233">
        <v>42899.604861111111</v>
      </c>
      <c r="P1158" s="237" t="s">
        <v>37</v>
      </c>
      <c r="Q1158" s="35" t="s">
        <v>38</v>
      </c>
      <c r="R1158" s="35" t="s">
        <v>413</v>
      </c>
      <c r="S1158" s="35" t="s">
        <v>526</v>
      </c>
      <c r="T1158" s="52" t="s">
        <v>8749</v>
      </c>
      <c r="U1158" s="332" t="s">
        <v>40</v>
      </c>
      <c r="V1158" s="240" t="s">
        <v>190</v>
      </c>
      <c r="W1158" s="44" t="s">
        <v>8750</v>
      </c>
      <c r="X1158" s="241">
        <v>2</v>
      </c>
      <c r="Y1158" s="241">
        <v>0</v>
      </c>
      <c r="Z1158" s="241">
        <v>0</v>
      </c>
      <c r="AA1158" s="168"/>
      <c r="AB1158" s="168"/>
      <c r="AC1158" s="168"/>
      <c r="AD1158" s="304">
        <v>5517212</v>
      </c>
      <c r="AE1158" s="305" t="s">
        <v>7182</v>
      </c>
      <c r="AF1158" s="305" t="s">
        <v>8751</v>
      </c>
      <c r="AG1158" s="35" t="s">
        <v>7040</v>
      </c>
      <c r="AH1158" s="44" t="s">
        <v>7041</v>
      </c>
    </row>
    <row r="1159" spans="1:34" ht="15" customHeight="1" x14ac:dyDescent="0.2">
      <c r="A1159" s="257">
        <v>115</v>
      </c>
      <c r="B1159" s="257">
        <v>115</v>
      </c>
      <c r="C1159" s="258" t="s">
        <v>892</v>
      </c>
      <c r="D1159" s="257">
        <v>10309</v>
      </c>
      <c r="E1159" s="258" t="s">
        <v>893</v>
      </c>
      <c r="F1159" s="25">
        <v>2017</v>
      </c>
      <c r="G1159" s="232">
        <v>42949.59375</v>
      </c>
      <c r="H1159" s="233">
        <v>42949.59375</v>
      </c>
      <c r="I1159" s="412" t="s">
        <v>36</v>
      </c>
      <c r="J1159" s="412" t="s">
        <v>36</v>
      </c>
      <c r="K1159" s="412"/>
      <c r="L1159" s="235">
        <f>N1159-G1159</f>
        <v>4.5833333329937886E-2</v>
      </c>
      <c r="M1159" s="236">
        <v>66</v>
      </c>
      <c r="N1159" s="232">
        <v>42949.63958333333</v>
      </c>
      <c r="O1159" s="233">
        <v>42949.63958333333</v>
      </c>
      <c r="P1159" s="328" t="s">
        <v>242</v>
      </c>
      <c r="Q1159" s="35" t="s">
        <v>382</v>
      </c>
      <c r="R1159" s="35" t="s">
        <v>383</v>
      </c>
      <c r="S1159" s="35" t="s">
        <v>526</v>
      </c>
      <c r="T1159" s="167" t="s">
        <v>9088</v>
      </c>
      <c r="U1159" s="303" t="s">
        <v>40</v>
      </c>
      <c r="V1159" s="240" t="s">
        <v>9086</v>
      </c>
      <c r="W1159" s="163" t="s">
        <v>9089</v>
      </c>
      <c r="X1159" s="241">
        <v>0</v>
      </c>
      <c r="Y1159" s="241">
        <v>0</v>
      </c>
      <c r="Z1159" s="241">
        <v>0</v>
      </c>
      <c r="AA1159" s="266"/>
      <c r="AB1159" s="266"/>
      <c r="AC1159" s="266"/>
      <c r="AD1159" s="304">
        <v>5517212</v>
      </c>
      <c r="AE1159" s="305" t="s">
        <v>1270</v>
      </c>
      <c r="AF1159" s="305" t="s">
        <v>1270</v>
      </c>
      <c r="AG1159" s="35" t="s">
        <v>7066</v>
      </c>
      <c r="AH1159" s="29" t="s">
        <v>7067</v>
      </c>
    </row>
    <row r="1160" spans="1:34" ht="15" customHeight="1" x14ac:dyDescent="0.2">
      <c r="A1160" s="257">
        <v>115</v>
      </c>
      <c r="B1160" s="257">
        <v>115</v>
      </c>
      <c r="C1160" s="258" t="s">
        <v>892</v>
      </c>
      <c r="D1160" s="257">
        <v>10309</v>
      </c>
      <c r="E1160" s="258" t="s">
        <v>893</v>
      </c>
      <c r="F1160" s="25">
        <v>2017</v>
      </c>
      <c r="G1160" s="232">
        <v>43081.371527777781</v>
      </c>
      <c r="H1160" s="233">
        <v>43081.371527777781</v>
      </c>
      <c r="I1160" s="412" t="s">
        <v>36</v>
      </c>
      <c r="J1160" s="412" t="s">
        <v>36</v>
      </c>
      <c r="K1160" s="412"/>
      <c r="L1160" s="235">
        <f>N1160-G1160</f>
        <v>8.333333331393078E-3</v>
      </c>
      <c r="M1160" s="236">
        <v>12</v>
      </c>
      <c r="N1160" s="232">
        <v>43081.379861111112</v>
      </c>
      <c r="O1160" s="233">
        <v>43081.379861111112</v>
      </c>
      <c r="P1160" s="328" t="s">
        <v>242</v>
      </c>
      <c r="Q1160" s="167" t="s">
        <v>43</v>
      </c>
      <c r="R1160" s="167" t="s">
        <v>266</v>
      </c>
      <c r="S1160" s="35" t="s">
        <v>526</v>
      </c>
      <c r="T1160" s="167" t="s">
        <v>10128</v>
      </c>
      <c r="U1160" s="332" t="s">
        <v>40</v>
      </c>
      <c r="V1160" s="240" t="s">
        <v>190</v>
      </c>
      <c r="W1160" s="167" t="s">
        <v>10129</v>
      </c>
      <c r="X1160" s="255">
        <v>0</v>
      </c>
      <c r="Y1160" s="241">
        <v>0</v>
      </c>
      <c r="Z1160" s="241">
        <v>0</v>
      </c>
      <c r="AA1160" s="266"/>
      <c r="AB1160" s="266"/>
      <c r="AC1160" s="266"/>
      <c r="AD1160" s="304">
        <v>5517212</v>
      </c>
      <c r="AE1160" s="333" t="s">
        <v>1270</v>
      </c>
      <c r="AF1160" s="333" t="s">
        <v>1270</v>
      </c>
      <c r="AG1160" s="167" t="s">
        <v>7066</v>
      </c>
      <c r="AH1160" s="29" t="s">
        <v>7067</v>
      </c>
    </row>
    <row r="1161" spans="1:34" ht="15" customHeight="1" x14ac:dyDescent="0.2">
      <c r="A1161" s="257">
        <v>115</v>
      </c>
      <c r="B1161" s="257">
        <v>115</v>
      </c>
      <c r="C1161" s="258" t="s">
        <v>892</v>
      </c>
      <c r="D1161" s="257">
        <v>10309</v>
      </c>
      <c r="E1161" s="258" t="s">
        <v>893</v>
      </c>
      <c r="F1161" s="25">
        <v>2017</v>
      </c>
      <c r="G1161" s="232">
        <v>43089.377083333333</v>
      </c>
      <c r="H1161" s="233">
        <v>43089.377083333333</v>
      </c>
      <c r="I1161" s="412" t="s">
        <v>36</v>
      </c>
      <c r="J1161" s="412" t="s">
        <v>36</v>
      </c>
      <c r="K1161" s="412"/>
      <c r="L1161" s="235">
        <f>N1161-G1161</f>
        <v>8.333333331393078E-3</v>
      </c>
      <c r="M1161" s="236">
        <v>12</v>
      </c>
      <c r="N1161" s="232">
        <v>43089.385416666664</v>
      </c>
      <c r="O1161" s="233">
        <v>43089.385416666664</v>
      </c>
      <c r="P1161" s="328" t="s">
        <v>242</v>
      </c>
      <c r="Q1161" s="167" t="s">
        <v>43</v>
      </c>
      <c r="R1161" s="167" t="s">
        <v>266</v>
      </c>
      <c r="S1161" s="35" t="s">
        <v>526</v>
      </c>
      <c r="T1161" s="167" t="s">
        <v>10171</v>
      </c>
      <c r="U1161" s="332" t="s">
        <v>40</v>
      </c>
      <c r="V1161" s="240" t="s">
        <v>190</v>
      </c>
      <c r="W1161" s="167" t="s">
        <v>10172</v>
      </c>
      <c r="X1161" s="255">
        <v>0</v>
      </c>
      <c r="Y1161" s="241">
        <v>0</v>
      </c>
      <c r="Z1161" s="241">
        <v>0</v>
      </c>
      <c r="AA1161" s="266"/>
      <c r="AB1161" s="266"/>
      <c r="AC1161" s="266"/>
      <c r="AD1161" s="304">
        <v>5517212</v>
      </c>
      <c r="AE1161" s="333" t="s">
        <v>1270</v>
      </c>
      <c r="AF1161" s="333" t="s">
        <v>1270</v>
      </c>
      <c r="AG1161" s="167" t="s">
        <v>7066</v>
      </c>
      <c r="AH1161" s="29" t="s">
        <v>7067</v>
      </c>
    </row>
    <row r="1162" spans="1:34" ht="15" customHeight="1" x14ac:dyDescent="0.2">
      <c r="A1162" s="257">
        <v>115</v>
      </c>
      <c r="B1162" s="257">
        <v>115</v>
      </c>
      <c r="C1162" s="258" t="s">
        <v>460</v>
      </c>
      <c r="D1162" s="257">
        <v>10311</v>
      </c>
      <c r="E1162" s="258" t="s">
        <v>461</v>
      </c>
      <c r="F1162" s="25">
        <v>2017</v>
      </c>
      <c r="G1162" s="232">
        <v>43050.738194444442</v>
      </c>
      <c r="H1162" s="233">
        <v>43050.738194444442</v>
      </c>
      <c r="I1162" s="412" t="s">
        <v>36</v>
      </c>
      <c r="J1162" s="412" t="s">
        <v>36</v>
      </c>
      <c r="K1162" s="412"/>
      <c r="L1162" s="235">
        <f>N1162-G1162</f>
        <v>0.17708333333575865</v>
      </c>
      <c r="M1162" s="236">
        <v>255</v>
      </c>
      <c r="N1162" s="232">
        <v>43050.915277777778</v>
      </c>
      <c r="O1162" s="233">
        <v>43050.915277777778</v>
      </c>
      <c r="P1162" s="237" t="s">
        <v>37</v>
      </c>
      <c r="Q1162" s="35" t="s">
        <v>52</v>
      </c>
      <c r="R1162" s="35" t="s">
        <v>124</v>
      </c>
      <c r="S1162" s="35" t="s">
        <v>88</v>
      </c>
      <c r="T1162" s="167" t="s">
        <v>9956</v>
      </c>
      <c r="U1162" s="332" t="s">
        <v>40</v>
      </c>
      <c r="V1162" s="240" t="s">
        <v>190</v>
      </c>
      <c r="W1162" s="167" t="s">
        <v>9957</v>
      </c>
      <c r="X1162" s="255">
        <v>0</v>
      </c>
      <c r="Y1162" s="241">
        <v>0</v>
      </c>
      <c r="Z1162" s="241">
        <v>0</v>
      </c>
      <c r="AA1162" s="266"/>
      <c r="AB1162" s="266"/>
      <c r="AC1162" s="266"/>
      <c r="AD1162" s="304">
        <v>5517212</v>
      </c>
      <c r="AE1162" s="333" t="s">
        <v>1270</v>
      </c>
      <c r="AF1162" s="333" t="s">
        <v>1270</v>
      </c>
      <c r="AG1162" s="167" t="s">
        <v>7066</v>
      </c>
      <c r="AH1162" s="29" t="s">
        <v>7067</v>
      </c>
    </row>
    <row r="1163" spans="1:34" ht="15" customHeight="1" x14ac:dyDescent="0.2">
      <c r="A1163" s="257">
        <v>115</v>
      </c>
      <c r="B1163" s="257">
        <v>115</v>
      </c>
      <c r="C1163" s="258" t="s">
        <v>460</v>
      </c>
      <c r="D1163" s="257">
        <v>10311</v>
      </c>
      <c r="E1163" s="258" t="s">
        <v>461</v>
      </c>
      <c r="F1163" s="25">
        <v>2018</v>
      </c>
      <c r="G1163" s="232">
        <v>43160.595138888886</v>
      </c>
      <c r="H1163" s="233">
        <v>43160.595138888886</v>
      </c>
      <c r="I1163" s="412" t="s">
        <v>36</v>
      </c>
      <c r="J1163" s="412" t="s">
        <v>36</v>
      </c>
      <c r="K1163" s="412" t="s">
        <v>36</v>
      </c>
      <c r="L1163" s="235">
        <f>N1163-G1163</f>
        <v>0.18263888889487134</v>
      </c>
      <c r="M1163" s="236">
        <v>263</v>
      </c>
      <c r="N1163" s="232">
        <v>43160.777777777781</v>
      </c>
      <c r="O1163" s="233">
        <v>43160.777777777781</v>
      </c>
      <c r="P1163" s="237" t="s">
        <v>37</v>
      </c>
      <c r="Q1163" s="359" t="s">
        <v>1285</v>
      </c>
      <c r="R1163" s="35" t="s">
        <v>10236</v>
      </c>
      <c r="S1163" s="277" t="s">
        <v>80</v>
      </c>
      <c r="T1163" s="167" t="s">
        <v>10583</v>
      </c>
      <c r="U1163" s="88">
        <v>114349576</v>
      </c>
      <c r="V1163" s="240" t="s">
        <v>190</v>
      </c>
      <c r="W1163" s="167" t="s">
        <v>10584</v>
      </c>
      <c r="X1163" s="255">
        <v>0</v>
      </c>
      <c r="Y1163" s="241">
        <v>0</v>
      </c>
      <c r="Z1163" s="241">
        <v>0</v>
      </c>
      <c r="AA1163" s="266"/>
      <c r="AB1163" s="266"/>
      <c r="AC1163" s="266"/>
      <c r="AD1163" s="241">
        <v>5517212</v>
      </c>
      <c r="AE1163" s="461" t="s">
        <v>1270</v>
      </c>
      <c r="AF1163" s="462" t="s">
        <v>1270</v>
      </c>
      <c r="AG1163" s="277" t="s">
        <v>7066</v>
      </c>
      <c r="AH1163" s="277" t="s">
        <v>7067</v>
      </c>
    </row>
    <row r="1164" spans="1:34" ht="15" customHeight="1" x14ac:dyDescent="0.2">
      <c r="A1164" s="257">
        <v>115</v>
      </c>
      <c r="B1164" s="257">
        <v>115</v>
      </c>
      <c r="C1164" s="258" t="s">
        <v>207</v>
      </c>
      <c r="D1164" s="257">
        <v>10312</v>
      </c>
      <c r="E1164" s="258" t="s">
        <v>208</v>
      </c>
      <c r="F1164" s="25">
        <v>2018</v>
      </c>
      <c r="G1164" s="232">
        <v>43448.420138888891</v>
      </c>
      <c r="H1164" s="233">
        <v>43448.420138888891</v>
      </c>
      <c r="I1164" s="412" t="s">
        <v>36</v>
      </c>
      <c r="J1164" s="412" t="s">
        <v>36</v>
      </c>
      <c r="K1164" s="412" t="s">
        <v>36</v>
      </c>
      <c r="L1164" s="235">
        <f>N1164-G1164</f>
        <v>0.30555555555474712</v>
      </c>
      <c r="M1164" s="236">
        <v>440</v>
      </c>
      <c r="N1164" s="232">
        <v>43448.725694444445</v>
      </c>
      <c r="O1164" s="233">
        <v>43448.725694444445</v>
      </c>
      <c r="P1164" s="237" t="s">
        <v>37</v>
      </c>
      <c r="Q1164" s="238" t="s">
        <v>1285</v>
      </c>
      <c r="R1164" s="35" t="s">
        <v>10236</v>
      </c>
      <c r="S1164" s="277" t="s">
        <v>80</v>
      </c>
      <c r="T1164" s="167" t="s">
        <v>12573</v>
      </c>
      <c r="U1164" s="282" t="s">
        <v>40</v>
      </c>
      <c r="V1164" s="240" t="s">
        <v>190</v>
      </c>
      <c r="W1164" s="167" t="s">
        <v>12574</v>
      </c>
      <c r="X1164" s="255">
        <v>0</v>
      </c>
      <c r="Y1164" s="241">
        <v>0</v>
      </c>
      <c r="Z1164" s="241">
        <v>0</v>
      </c>
      <c r="AA1164" s="266"/>
      <c r="AB1164" s="266"/>
      <c r="AC1164" s="266"/>
      <c r="AD1164" s="241">
        <v>5517212</v>
      </c>
      <c r="AE1164" s="35" t="s">
        <v>1270</v>
      </c>
      <c r="AF1164" s="153" t="s">
        <v>1270</v>
      </c>
      <c r="AG1164" s="35" t="s">
        <v>7066</v>
      </c>
      <c r="AH1164" s="57" t="s">
        <v>7067</v>
      </c>
    </row>
    <row r="1165" spans="1:34" ht="15" customHeight="1" x14ac:dyDescent="0.2">
      <c r="A1165" s="58">
        <v>115</v>
      </c>
      <c r="B1165" s="58">
        <v>115</v>
      </c>
      <c r="C1165" s="76" t="s">
        <v>666</v>
      </c>
      <c r="D1165" s="23">
        <v>10313</v>
      </c>
      <c r="E1165" s="60" t="s">
        <v>667</v>
      </c>
      <c r="F1165" s="25">
        <v>2014</v>
      </c>
      <c r="G1165" s="61">
        <v>41806.258333333331</v>
      </c>
      <c r="H1165" s="62">
        <v>41806.258333333331</v>
      </c>
      <c r="I1165" s="625" t="s">
        <v>36</v>
      </c>
      <c r="J1165" s="625" t="s">
        <v>36</v>
      </c>
      <c r="K1165" s="625"/>
      <c r="L1165" s="64">
        <f>N1165-G1165</f>
        <v>6.944444467080757E-4</v>
      </c>
      <c r="M1165" s="65">
        <v>1</v>
      </c>
      <c r="N1165" s="61">
        <v>41806.259027777778</v>
      </c>
      <c r="O1165" s="62">
        <v>41806.259027777778</v>
      </c>
      <c r="P1165" s="66" t="s">
        <v>37</v>
      </c>
      <c r="Q1165" s="69" t="s">
        <v>48</v>
      </c>
      <c r="R1165" s="69" t="s">
        <v>49</v>
      </c>
      <c r="S1165" s="87" t="s">
        <v>40</v>
      </c>
      <c r="T1165" s="69" t="s">
        <v>2380</v>
      </c>
      <c r="U1165" s="282" t="s">
        <v>40</v>
      </c>
      <c r="V1165" s="87" t="s">
        <v>190</v>
      </c>
      <c r="W1165" s="69" t="s">
        <v>2381</v>
      </c>
      <c r="X1165" s="32">
        <v>8869</v>
      </c>
      <c r="Y1165" s="32">
        <v>0</v>
      </c>
      <c r="Z1165" s="83"/>
      <c r="AA1165" s="84"/>
      <c r="AB1165" s="85"/>
      <c r="AC1165" s="83"/>
    </row>
    <row r="1166" spans="1:34" ht="15" customHeight="1" x14ac:dyDescent="0.2">
      <c r="A1166" s="105">
        <v>115</v>
      </c>
      <c r="B1166" s="105">
        <v>115</v>
      </c>
      <c r="C1166" s="76" t="s">
        <v>666</v>
      </c>
      <c r="D1166" s="23">
        <v>10313</v>
      </c>
      <c r="E1166" s="60" t="s">
        <v>667</v>
      </c>
      <c r="F1166" s="25">
        <v>2014</v>
      </c>
      <c r="G1166" s="61">
        <v>41893.212500000001</v>
      </c>
      <c r="H1166" s="62">
        <v>41893.212500000001</v>
      </c>
      <c r="I1166" s="625" t="s">
        <v>36</v>
      </c>
      <c r="J1166" s="625" t="s">
        <v>36</v>
      </c>
      <c r="K1166" s="625"/>
      <c r="L1166" s="64">
        <f>N1166-G1166</f>
        <v>6.9444443943211809E-4</v>
      </c>
      <c r="M1166" s="65">
        <v>1</v>
      </c>
      <c r="N1166" s="61">
        <v>41893.213194444441</v>
      </c>
      <c r="O1166" s="62">
        <v>41893.213194444441</v>
      </c>
      <c r="P1166" s="66" t="s">
        <v>37</v>
      </c>
      <c r="Q1166" s="69" t="s">
        <v>52</v>
      </c>
      <c r="R1166" s="69" t="s">
        <v>67</v>
      </c>
      <c r="S1166" s="87" t="s">
        <v>107</v>
      </c>
      <c r="T1166" s="69" t="s">
        <v>2694</v>
      </c>
      <c r="U1166" s="77">
        <v>10548</v>
      </c>
      <c r="V1166" s="87" t="s">
        <v>190</v>
      </c>
      <c r="W1166" s="69" t="s">
        <v>2695</v>
      </c>
      <c r="X1166" s="32">
        <v>8871</v>
      </c>
      <c r="Y1166" s="32">
        <v>0</v>
      </c>
      <c r="Z1166" s="83"/>
      <c r="AA1166" s="84"/>
      <c r="AB1166" s="85"/>
      <c r="AC1166" s="83"/>
    </row>
    <row r="1167" spans="1:34" ht="15" customHeight="1" x14ac:dyDescent="0.2">
      <c r="A1167" s="105">
        <v>115</v>
      </c>
      <c r="B1167" s="105">
        <v>115</v>
      </c>
      <c r="C1167" s="76" t="s">
        <v>666</v>
      </c>
      <c r="D1167" s="23">
        <v>10313</v>
      </c>
      <c r="E1167" s="60" t="s">
        <v>667</v>
      </c>
      <c r="F1167" s="25">
        <v>2014</v>
      </c>
      <c r="G1167" s="61">
        <v>41893.239583333336</v>
      </c>
      <c r="H1167" s="62">
        <v>41893.239583333336</v>
      </c>
      <c r="I1167" s="625" t="s">
        <v>36</v>
      </c>
      <c r="J1167" s="625" t="s">
        <v>36</v>
      </c>
      <c r="K1167" s="625"/>
      <c r="L1167" s="64">
        <f>N1167-G1167</f>
        <v>6.9444443943211809E-4</v>
      </c>
      <c r="M1167" s="65">
        <v>1</v>
      </c>
      <c r="N1167" s="61">
        <v>41893.240277777775</v>
      </c>
      <c r="O1167" s="62">
        <v>41893.240277777775</v>
      </c>
      <c r="P1167" s="66" t="s">
        <v>37</v>
      </c>
      <c r="Q1167" s="69" t="s">
        <v>52</v>
      </c>
      <c r="R1167" s="69" t="s">
        <v>67</v>
      </c>
      <c r="S1167" s="87" t="s">
        <v>107</v>
      </c>
      <c r="T1167" s="69" t="s">
        <v>2696</v>
      </c>
      <c r="U1167" s="77">
        <v>10548</v>
      </c>
      <c r="V1167" s="87" t="s">
        <v>190</v>
      </c>
      <c r="W1167" s="69" t="s">
        <v>2697</v>
      </c>
      <c r="X1167" s="32">
        <v>8871</v>
      </c>
      <c r="Y1167" s="32">
        <v>0</v>
      </c>
      <c r="Z1167" s="83"/>
      <c r="AA1167" s="84"/>
      <c r="AB1167" s="85"/>
      <c r="AC1167" s="83"/>
    </row>
    <row r="1168" spans="1:34" ht="15" customHeight="1" x14ac:dyDescent="0.2">
      <c r="A1168" s="105">
        <v>115</v>
      </c>
      <c r="B1168" s="105">
        <v>115</v>
      </c>
      <c r="C1168" s="76" t="s">
        <v>666</v>
      </c>
      <c r="D1168" s="23">
        <v>10313</v>
      </c>
      <c r="E1168" s="60" t="s">
        <v>667</v>
      </c>
      <c r="F1168" s="25">
        <v>2014</v>
      </c>
      <c r="G1168" s="61">
        <v>41893.256944444445</v>
      </c>
      <c r="H1168" s="62">
        <v>41893.256944444445</v>
      </c>
      <c r="I1168" s="625" t="s">
        <v>36</v>
      </c>
      <c r="J1168" s="625" t="s">
        <v>36</v>
      </c>
      <c r="K1168" s="625"/>
      <c r="L1168" s="64">
        <f>N1168-G1168</f>
        <v>6.944444467080757E-4</v>
      </c>
      <c r="M1168" s="65">
        <v>1</v>
      </c>
      <c r="N1168" s="61">
        <v>41893.257638888892</v>
      </c>
      <c r="O1168" s="62">
        <v>41893.257638888892</v>
      </c>
      <c r="P1168" s="66" t="s">
        <v>37</v>
      </c>
      <c r="Q1168" s="69" t="s">
        <v>52</v>
      </c>
      <c r="R1168" s="69" t="s">
        <v>67</v>
      </c>
      <c r="S1168" s="87" t="s">
        <v>107</v>
      </c>
      <c r="T1168" s="69" t="s">
        <v>2699</v>
      </c>
      <c r="U1168" s="77">
        <v>10548</v>
      </c>
      <c r="V1168" s="87" t="s">
        <v>190</v>
      </c>
      <c r="W1168" s="69" t="s">
        <v>2700</v>
      </c>
      <c r="X1168" s="32">
        <v>8871</v>
      </c>
      <c r="Y1168" s="32">
        <v>0</v>
      </c>
      <c r="Z1168" s="83"/>
      <c r="AA1168" s="84"/>
      <c r="AB1168" s="85"/>
      <c r="AC1168" s="83"/>
    </row>
    <row r="1169" spans="1:34" ht="15" customHeight="1" x14ac:dyDescent="0.2">
      <c r="A1169" s="105">
        <v>115</v>
      </c>
      <c r="B1169" s="105">
        <v>115</v>
      </c>
      <c r="C1169" s="76" t="s">
        <v>666</v>
      </c>
      <c r="D1169" s="23">
        <v>10313</v>
      </c>
      <c r="E1169" s="60" t="s">
        <v>667</v>
      </c>
      <c r="F1169" s="25">
        <v>2014</v>
      </c>
      <c r="G1169" s="61">
        <v>41893.276388888888</v>
      </c>
      <c r="H1169" s="62">
        <v>41893.276388888888</v>
      </c>
      <c r="I1169" s="625" t="s">
        <v>36</v>
      </c>
      <c r="J1169" s="625" t="s">
        <v>36</v>
      </c>
      <c r="K1169" s="625"/>
      <c r="L1169" s="64">
        <f>N1169-G1169</f>
        <v>6.944444467080757E-4</v>
      </c>
      <c r="M1169" s="65">
        <v>1</v>
      </c>
      <c r="N1169" s="61">
        <v>41893.277083333334</v>
      </c>
      <c r="O1169" s="62">
        <v>41893.277083333334</v>
      </c>
      <c r="P1169" s="66" t="s">
        <v>37</v>
      </c>
      <c r="Q1169" s="69" t="s">
        <v>52</v>
      </c>
      <c r="R1169" s="69" t="s">
        <v>67</v>
      </c>
      <c r="S1169" s="87" t="s">
        <v>107</v>
      </c>
      <c r="T1169" s="69" t="s">
        <v>2699</v>
      </c>
      <c r="U1169" s="77">
        <v>10548</v>
      </c>
      <c r="V1169" s="87" t="s">
        <v>190</v>
      </c>
      <c r="W1169" s="69" t="s">
        <v>2701</v>
      </c>
      <c r="X1169" s="32">
        <v>8871</v>
      </c>
      <c r="Y1169" s="32">
        <v>0</v>
      </c>
      <c r="Z1169" s="83"/>
      <c r="AA1169" s="84"/>
      <c r="AB1169" s="85"/>
      <c r="AC1169" s="83"/>
    </row>
    <row r="1170" spans="1:34" ht="15" customHeight="1" x14ac:dyDescent="0.2">
      <c r="A1170" s="105">
        <v>115</v>
      </c>
      <c r="B1170" s="105">
        <v>115</v>
      </c>
      <c r="C1170" s="76" t="s">
        <v>666</v>
      </c>
      <c r="D1170" s="23">
        <v>10313</v>
      </c>
      <c r="E1170" s="60" t="s">
        <v>667</v>
      </c>
      <c r="F1170" s="25">
        <v>2014</v>
      </c>
      <c r="G1170" s="61">
        <v>41893.676388888889</v>
      </c>
      <c r="H1170" s="62">
        <v>41893.676388888889</v>
      </c>
      <c r="I1170" s="625" t="s">
        <v>36</v>
      </c>
      <c r="J1170" s="625" t="s">
        <v>36</v>
      </c>
      <c r="K1170" s="625"/>
      <c r="L1170" s="64">
        <f>N1170-G1170</f>
        <v>0.28472222221898846</v>
      </c>
      <c r="M1170" s="65">
        <v>410</v>
      </c>
      <c r="N1170" s="61">
        <v>41893.961111111108</v>
      </c>
      <c r="O1170" s="62">
        <v>41893.961111111108</v>
      </c>
      <c r="P1170" s="66" t="s">
        <v>37</v>
      </c>
      <c r="Q1170" s="69" t="s">
        <v>52</v>
      </c>
      <c r="R1170" s="69" t="s">
        <v>67</v>
      </c>
      <c r="S1170" s="87" t="s">
        <v>107</v>
      </c>
      <c r="T1170" s="69" t="s">
        <v>2702</v>
      </c>
      <c r="U1170" s="77">
        <v>10548</v>
      </c>
      <c r="V1170" s="87" t="s">
        <v>190</v>
      </c>
      <c r="W1170" s="69" t="s">
        <v>2703</v>
      </c>
      <c r="X1170" s="32">
        <v>0</v>
      </c>
      <c r="Y1170" s="32">
        <v>0</v>
      </c>
      <c r="Z1170" s="83"/>
      <c r="AA1170" s="84"/>
      <c r="AB1170" s="85"/>
      <c r="AC1170" s="83"/>
    </row>
    <row r="1171" spans="1:34" ht="15" customHeight="1" x14ac:dyDescent="0.2">
      <c r="A1171" s="105">
        <v>115</v>
      </c>
      <c r="B1171" s="105">
        <v>115</v>
      </c>
      <c r="C1171" s="76" t="s">
        <v>666</v>
      </c>
      <c r="D1171" s="23">
        <v>10313</v>
      </c>
      <c r="E1171" s="60" t="s">
        <v>667</v>
      </c>
      <c r="F1171" s="25">
        <v>2014</v>
      </c>
      <c r="G1171" s="61">
        <v>41897.386111111111</v>
      </c>
      <c r="H1171" s="62">
        <v>41897.386111111111</v>
      </c>
      <c r="I1171" s="625" t="s">
        <v>36</v>
      </c>
      <c r="J1171" s="625" t="s">
        <v>36</v>
      </c>
      <c r="K1171" s="625"/>
      <c r="L1171" s="64">
        <f>N1171-G1171</f>
        <v>0.38958333332993789</v>
      </c>
      <c r="M1171" s="65">
        <v>561</v>
      </c>
      <c r="N1171" s="61">
        <v>41897.775694444441</v>
      </c>
      <c r="O1171" s="62">
        <v>41897.775694444441</v>
      </c>
      <c r="P1171" s="66" t="s">
        <v>37</v>
      </c>
      <c r="Q1171" s="69" t="s">
        <v>48</v>
      </c>
      <c r="R1171" s="69" t="s">
        <v>49</v>
      </c>
      <c r="S1171" s="87" t="s">
        <v>40</v>
      </c>
      <c r="T1171" s="69" t="s">
        <v>2710</v>
      </c>
      <c r="U1171" s="282" t="s">
        <v>40</v>
      </c>
      <c r="V1171" s="87" t="s">
        <v>190</v>
      </c>
      <c r="W1171" s="69" t="s">
        <v>2711</v>
      </c>
      <c r="X1171" s="32">
        <v>0</v>
      </c>
      <c r="Y1171" s="32">
        <v>0</v>
      </c>
      <c r="Z1171" s="83"/>
      <c r="AA1171" s="84"/>
      <c r="AB1171" s="85"/>
      <c r="AC1171" s="83"/>
    </row>
    <row r="1172" spans="1:34" ht="15" customHeight="1" x14ac:dyDescent="0.2">
      <c r="A1172" s="105">
        <v>115</v>
      </c>
      <c r="B1172" s="105">
        <v>115</v>
      </c>
      <c r="C1172" s="76" t="s">
        <v>666</v>
      </c>
      <c r="D1172" s="23">
        <v>10313</v>
      </c>
      <c r="E1172" s="60" t="s">
        <v>667</v>
      </c>
      <c r="F1172" s="25">
        <v>2014</v>
      </c>
      <c r="G1172" s="61">
        <v>41931.572916666664</v>
      </c>
      <c r="H1172" s="62">
        <v>41931.572916666664</v>
      </c>
      <c r="I1172" s="625" t="s">
        <v>36</v>
      </c>
      <c r="J1172" s="625" t="s">
        <v>36</v>
      </c>
      <c r="K1172" s="625"/>
      <c r="L1172" s="64">
        <f>N1172-G1172</f>
        <v>1.8750000002910383E-2</v>
      </c>
      <c r="M1172" s="65">
        <v>27</v>
      </c>
      <c r="N1172" s="61">
        <v>41931.591666666667</v>
      </c>
      <c r="O1172" s="62">
        <v>41931.591666666667</v>
      </c>
      <c r="P1172" s="66" t="s">
        <v>37</v>
      </c>
      <c r="Q1172" s="69" t="s">
        <v>38</v>
      </c>
      <c r="R1172" s="69" t="s">
        <v>413</v>
      </c>
      <c r="S1172" s="87" t="s">
        <v>54</v>
      </c>
      <c r="T1172" s="69" t="s">
        <v>2882</v>
      </c>
      <c r="U1172" s="282" t="s">
        <v>40</v>
      </c>
      <c r="V1172" s="87" t="s">
        <v>190</v>
      </c>
      <c r="W1172" s="69" t="s">
        <v>2883</v>
      </c>
      <c r="X1172" s="32">
        <v>8873</v>
      </c>
      <c r="Y1172" s="32">
        <v>0</v>
      </c>
      <c r="Z1172" s="83"/>
      <c r="AA1172" s="84"/>
      <c r="AB1172" s="85"/>
      <c r="AC1172" s="83"/>
    </row>
    <row r="1173" spans="1:34" ht="15" customHeight="1" x14ac:dyDescent="0.2">
      <c r="A1173" s="153">
        <v>115</v>
      </c>
      <c r="B1173" s="153">
        <v>115</v>
      </c>
      <c r="C1173" s="24" t="s">
        <v>666</v>
      </c>
      <c r="D1173" s="175">
        <v>10313</v>
      </c>
      <c r="E1173" s="24" t="s">
        <v>667</v>
      </c>
      <c r="F1173" s="25">
        <v>2015</v>
      </c>
      <c r="G1173" s="156">
        <v>42040.504861111112</v>
      </c>
      <c r="H1173" s="157">
        <v>42040.504861111112</v>
      </c>
      <c r="I1173" s="620" t="s">
        <v>36</v>
      </c>
      <c r="J1173" s="620" t="s">
        <v>36</v>
      </c>
      <c r="K1173" s="620"/>
      <c r="L1173" s="159">
        <f>N1173-G1173</f>
        <v>6.944444467080757E-4</v>
      </c>
      <c r="M1173" s="160">
        <v>1</v>
      </c>
      <c r="N1173" s="156">
        <v>42040.505555555559</v>
      </c>
      <c r="O1173" s="157">
        <v>42040.505555555559</v>
      </c>
      <c r="P1173" s="161" t="s">
        <v>37</v>
      </c>
      <c r="Q1173" s="35" t="s">
        <v>48</v>
      </c>
      <c r="R1173" s="35" t="s">
        <v>49</v>
      </c>
      <c r="S1173" s="35" t="s">
        <v>40</v>
      </c>
      <c r="T1173" s="35" t="s">
        <v>3390</v>
      </c>
      <c r="U1173" s="282" t="s">
        <v>40</v>
      </c>
      <c r="V1173" s="167" t="s">
        <v>190</v>
      </c>
      <c r="W1173" s="35" t="s">
        <v>3391</v>
      </c>
      <c r="X1173" s="55">
        <v>8876</v>
      </c>
      <c r="Y1173" s="55">
        <v>0</v>
      </c>
      <c r="Z1173" s="168"/>
      <c r="AA1173" s="168"/>
      <c r="AB1173" s="168"/>
      <c r="AC1173" s="168"/>
    </row>
    <row r="1174" spans="1:34" ht="15" customHeight="1" x14ac:dyDescent="0.2">
      <c r="A1174" s="153">
        <v>115</v>
      </c>
      <c r="B1174" s="153">
        <v>115</v>
      </c>
      <c r="C1174" s="24" t="s">
        <v>666</v>
      </c>
      <c r="D1174" s="175">
        <v>10313</v>
      </c>
      <c r="E1174" s="24" t="s">
        <v>667</v>
      </c>
      <c r="F1174" s="25">
        <v>2015</v>
      </c>
      <c r="G1174" s="156">
        <v>42081.706944444442</v>
      </c>
      <c r="H1174" s="157">
        <v>42081.706944444442</v>
      </c>
      <c r="I1174" s="620" t="s">
        <v>36</v>
      </c>
      <c r="J1174" s="620" t="s">
        <v>36</v>
      </c>
      <c r="K1174" s="620"/>
      <c r="L1174" s="159">
        <f>N1174-G1174</f>
        <v>6.944444467080757E-4</v>
      </c>
      <c r="M1174" s="160">
        <v>1</v>
      </c>
      <c r="N1174" s="156">
        <v>42081.707638888889</v>
      </c>
      <c r="O1174" s="157">
        <v>42081.707638888889</v>
      </c>
      <c r="P1174" s="161" t="s">
        <v>37</v>
      </c>
      <c r="Q1174" s="35" t="s">
        <v>1285</v>
      </c>
      <c r="R1174" s="35" t="s">
        <v>67</v>
      </c>
      <c r="S1174" s="35" t="s">
        <v>101</v>
      </c>
      <c r="T1174" s="35" t="s">
        <v>3619</v>
      </c>
      <c r="U1174" s="282" t="s">
        <v>40</v>
      </c>
      <c r="V1174" s="167" t="s">
        <v>190</v>
      </c>
      <c r="W1174" s="35" t="s">
        <v>3620</v>
      </c>
      <c r="X1174" s="55">
        <v>8878</v>
      </c>
      <c r="Y1174" s="55">
        <v>0</v>
      </c>
      <c r="Z1174" s="168"/>
      <c r="AA1174" s="168"/>
      <c r="AB1174" s="168"/>
      <c r="AC1174" s="168"/>
    </row>
    <row r="1175" spans="1:34" ht="15" customHeight="1" x14ac:dyDescent="0.2">
      <c r="A1175" s="175">
        <v>115</v>
      </c>
      <c r="B1175" s="175">
        <v>115</v>
      </c>
      <c r="C1175" s="24" t="s">
        <v>666</v>
      </c>
      <c r="D1175" s="175">
        <v>10313</v>
      </c>
      <c r="E1175" s="43" t="s">
        <v>667</v>
      </c>
      <c r="F1175" s="25">
        <v>2015</v>
      </c>
      <c r="G1175" s="156">
        <v>42263.94027777778</v>
      </c>
      <c r="H1175" s="157">
        <v>42263.94027777778</v>
      </c>
      <c r="I1175" s="620" t="s">
        <v>36</v>
      </c>
      <c r="J1175" s="620" t="s">
        <v>36</v>
      </c>
      <c r="K1175" s="620"/>
      <c r="L1175" s="159">
        <f>N1175-G1175</f>
        <v>6.9444443943211809E-4</v>
      </c>
      <c r="M1175" s="160">
        <v>1</v>
      </c>
      <c r="N1175" s="156">
        <v>42263.940972222219</v>
      </c>
      <c r="O1175" s="157">
        <v>42263.940972222219</v>
      </c>
      <c r="P1175" s="161" t="s">
        <v>37</v>
      </c>
      <c r="Q1175" s="162" t="s">
        <v>52</v>
      </c>
      <c r="R1175" s="35" t="s">
        <v>67</v>
      </c>
      <c r="S1175" s="35" t="s">
        <v>107</v>
      </c>
      <c r="T1175" s="35" t="s">
        <v>4784</v>
      </c>
      <c r="U1175" s="176">
        <v>11519</v>
      </c>
      <c r="V1175" s="167" t="s">
        <v>190</v>
      </c>
      <c r="W1175" s="35" t="s">
        <v>4785</v>
      </c>
      <c r="X1175" s="55">
        <v>8638</v>
      </c>
      <c r="Y1175" s="55">
        <v>0</v>
      </c>
      <c r="Z1175" s="168"/>
      <c r="AA1175" s="168"/>
      <c r="AB1175" s="168"/>
      <c r="AC1175" s="168"/>
    </row>
    <row r="1176" spans="1:34" ht="15" customHeight="1" x14ac:dyDescent="0.2">
      <c r="A1176" s="175">
        <v>115</v>
      </c>
      <c r="B1176" s="175">
        <v>115</v>
      </c>
      <c r="C1176" s="24" t="s">
        <v>666</v>
      </c>
      <c r="D1176" s="175">
        <v>10313</v>
      </c>
      <c r="E1176" s="43" t="s">
        <v>667</v>
      </c>
      <c r="F1176" s="25">
        <v>2015</v>
      </c>
      <c r="G1176" s="156">
        <v>42263.981249999997</v>
      </c>
      <c r="H1176" s="157">
        <v>42263.981249999997</v>
      </c>
      <c r="I1176" s="620" t="s">
        <v>36</v>
      </c>
      <c r="J1176" s="620" t="s">
        <v>36</v>
      </c>
      <c r="K1176" s="620"/>
      <c r="L1176" s="159">
        <f>N1176-G1176</f>
        <v>6.944444467080757E-4</v>
      </c>
      <c r="M1176" s="160">
        <v>1</v>
      </c>
      <c r="N1176" s="156">
        <v>42263.981944444444</v>
      </c>
      <c r="O1176" s="157">
        <v>42263.981944444444</v>
      </c>
      <c r="P1176" s="161" t="s">
        <v>37</v>
      </c>
      <c r="Q1176" s="162" t="s">
        <v>52</v>
      </c>
      <c r="R1176" s="35" t="s">
        <v>67</v>
      </c>
      <c r="S1176" s="35" t="s">
        <v>107</v>
      </c>
      <c r="T1176" s="35" t="s">
        <v>4784</v>
      </c>
      <c r="U1176" s="176">
        <v>11519</v>
      </c>
      <c r="V1176" s="167" t="s">
        <v>190</v>
      </c>
      <c r="W1176" s="35" t="s">
        <v>4786</v>
      </c>
      <c r="X1176" s="55">
        <v>8638</v>
      </c>
      <c r="Y1176" s="55">
        <v>0</v>
      </c>
      <c r="Z1176" s="168"/>
      <c r="AA1176" s="168"/>
      <c r="AB1176" s="168"/>
      <c r="AC1176" s="168"/>
    </row>
    <row r="1177" spans="1:34" ht="15" customHeight="1" x14ac:dyDescent="0.2">
      <c r="A1177" s="175">
        <v>115</v>
      </c>
      <c r="B1177" s="175">
        <v>115</v>
      </c>
      <c r="C1177" s="24" t="s">
        <v>666</v>
      </c>
      <c r="D1177" s="175">
        <v>10313</v>
      </c>
      <c r="E1177" s="43" t="s">
        <v>667</v>
      </c>
      <c r="F1177" s="25">
        <v>2015</v>
      </c>
      <c r="G1177" s="156">
        <v>42264.557638888888</v>
      </c>
      <c r="H1177" s="157">
        <v>42264.557638888888</v>
      </c>
      <c r="I1177" s="620" t="s">
        <v>36</v>
      </c>
      <c r="J1177" s="620" t="s">
        <v>36</v>
      </c>
      <c r="K1177" s="620"/>
      <c r="L1177" s="159">
        <f>N1177-G1177</f>
        <v>0.33125000000291038</v>
      </c>
      <c r="M1177" s="160">
        <v>477</v>
      </c>
      <c r="N1177" s="156">
        <v>42264.888888888891</v>
      </c>
      <c r="O1177" s="157">
        <v>42264.888888888891</v>
      </c>
      <c r="P1177" s="161" t="s">
        <v>37</v>
      </c>
      <c r="Q1177" s="162" t="s">
        <v>52</v>
      </c>
      <c r="R1177" s="162" t="s">
        <v>142</v>
      </c>
      <c r="S1177" s="35" t="s">
        <v>107</v>
      </c>
      <c r="T1177" s="35" t="s">
        <v>4791</v>
      </c>
      <c r="U1177" s="176">
        <v>11519</v>
      </c>
      <c r="V1177" s="167" t="s">
        <v>190</v>
      </c>
      <c r="W1177" s="35" t="s">
        <v>4792</v>
      </c>
      <c r="X1177" s="55">
        <v>0</v>
      </c>
      <c r="Y1177" s="55">
        <v>0</v>
      </c>
      <c r="Z1177" s="168"/>
      <c r="AA1177" s="168"/>
      <c r="AB1177" s="168"/>
      <c r="AC1177" s="168"/>
    </row>
    <row r="1178" spans="1:34" ht="15" customHeight="1" x14ac:dyDescent="0.2">
      <c r="A1178" s="257">
        <v>115</v>
      </c>
      <c r="B1178" s="257">
        <v>115</v>
      </c>
      <c r="C1178" s="258" t="s">
        <v>666</v>
      </c>
      <c r="D1178" s="257">
        <v>10313</v>
      </c>
      <c r="E1178" s="258" t="s">
        <v>667</v>
      </c>
      <c r="F1178" s="25">
        <v>2016</v>
      </c>
      <c r="G1178" s="232">
        <v>42439.256944444445</v>
      </c>
      <c r="H1178" s="233">
        <v>42439.256944444445</v>
      </c>
      <c r="I1178" s="412" t="s">
        <v>36</v>
      </c>
      <c r="J1178" s="412" t="s">
        <v>36</v>
      </c>
      <c r="K1178" s="412"/>
      <c r="L1178" s="235">
        <f>N1178-G1178</f>
        <v>6.944444467080757E-4</v>
      </c>
      <c r="M1178" s="236">
        <v>1</v>
      </c>
      <c r="N1178" s="232">
        <v>42439.257638888892</v>
      </c>
      <c r="O1178" s="233">
        <v>42439.257638888892</v>
      </c>
      <c r="P1178" s="237" t="s">
        <v>37</v>
      </c>
      <c r="Q1178" s="238" t="s">
        <v>48</v>
      </c>
      <c r="R1178" s="238" t="s">
        <v>49</v>
      </c>
      <c r="S1178" s="35" t="s">
        <v>40</v>
      </c>
      <c r="T1178" s="35" t="s">
        <v>5744</v>
      </c>
      <c r="U1178" s="254" t="s">
        <v>40</v>
      </c>
      <c r="V1178" s="240" t="s">
        <v>190</v>
      </c>
      <c r="W1178" s="35" t="s">
        <v>5745</v>
      </c>
      <c r="X1178" s="55">
        <v>8879</v>
      </c>
      <c r="Y1178" s="55">
        <v>0</v>
      </c>
      <c r="Z1178" s="55">
        <v>0</v>
      </c>
      <c r="AA1178" s="168"/>
      <c r="AB1178" s="168"/>
      <c r="AC1178" s="168"/>
    </row>
    <row r="1179" spans="1:34" ht="15" customHeight="1" x14ac:dyDescent="0.2">
      <c r="A1179" s="257">
        <v>115</v>
      </c>
      <c r="B1179" s="257">
        <v>115</v>
      </c>
      <c r="C1179" s="258" t="s">
        <v>666</v>
      </c>
      <c r="D1179" s="257">
        <v>10313</v>
      </c>
      <c r="E1179" s="258" t="s">
        <v>667</v>
      </c>
      <c r="F1179" s="25">
        <v>2016</v>
      </c>
      <c r="G1179" s="284">
        <v>42587.743055555555</v>
      </c>
      <c r="H1179" s="234">
        <v>42587.743055555555</v>
      </c>
      <c r="I1179" s="412" t="s">
        <v>36</v>
      </c>
      <c r="J1179" s="412" t="s">
        <v>36</v>
      </c>
      <c r="K1179" s="412"/>
      <c r="L1179" s="235">
        <f>N1179-G1179</f>
        <v>6.944444467080757E-4</v>
      </c>
      <c r="M1179" s="236">
        <v>1</v>
      </c>
      <c r="N1179" s="284">
        <v>42587.743750000001</v>
      </c>
      <c r="O1179" s="234">
        <v>42587.743750000001</v>
      </c>
      <c r="P1179" s="237" t="s">
        <v>37</v>
      </c>
      <c r="Q1179" s="238" t="s">
        <v>48</v>
      </c>
      <c r="R1179" s="238" t="s">
        <v>49</v>
      </c>
      <c r="S1179" s="35" t="s">
        <v>40</v>
      </c>
      <c r="T1179" s="35" t="s">
        <v>6444</v>
      </c>
      <c r="U1179" s="282" t="s">
        <v>40</v>
      </c>
      <c r="V1179" s="240" t="s">
        <v>190</v>
      </c>
      <c r="W1179" s="35" t="s">
        <v>6445</v>
      </c>
      <c r="X1179" s="177">
        <v>8956</v>
      </c>
      <c r="Y1179" s="177">
        <v>0</v>
      </c>
      <c r="Z1179" s="55">
        <v>0</v>
      </c>
      <c r="AA1179" s="35"/>
      <c r="AB1179" s="35"/>
      <c r="AC1179" s="35"/>
    </row>
    <row r="1180" spans="1:34" ht="15" customHeight="1" x14ac:dyDescent="0.2">
      <c r="A1180" s="175">
        <v>115</v>
      </c>
      <c r="B1180" s="175">
        <v>115</v>
      </c>
      <c r="C1180" s="24" t="s">
        <v>666</v>
      </c>
      <c r="D1180" s="175">
        <v>10313</v>
      </c>
      <c r="E1180" s="24" t="s">
        <v>667</v>
      </c>
      <c r="F1180" s="25">
        <v>2016</v>
      </c>
      <c r="G1180" s="284">
        <v>42693.92291666667</v>
      </c>
      <c r="H1180" s="234">
        <v>42693.92291666667</v>
      </c>
      <c r="I1180" s="412" t="s">
        <v>36</v>
      </c>
      <c r="J1180" s="412" t="s">
        <v>36</v>
      </c>
      <c r="K1180" s="412"/>
      <c r="L1180" s="235">
        <f>N1180-G1180</f>
        <v>2.7777777773735579E-2</v>
      </c>
      <c r="M1180" s="236">
        <v>40</v>
      </c>
      <c r="N1180" s="284">
        <v>42693.950694444444</v>
      </c>
      <c r="O1180" s="234">
        <v>42693.950694444444</v>
      </c>
      <c r="P1180" s="237" t="s">
        <v>37</v>
      </c>
      <c r="Q1180" s="35" t="s">
        <v>48</v>
      </c>
      <c r="R1180" s="35" t="s">
        <v>49</v>
      </c>
      <c r="S1180" s="35" t="s">
        <v>40</v>
      </c>
      <c r="T1180" s="35" t="s">
        <v>6882</v>
      </c>
      <c r="U1180" s="282" t="s">
        <v>40</v>
      </c>
      <c r="V1180" s="240" t="s">
        <v>190</v>
      </c>
      <c r="W1180" s="191"/>
      <c r="X1180" s="177">
        <v>0</v>
      </c>
      <c r="Y1180" s="55">
        <v>0</v>
      </c>
      <c r="Z1180" s="55">
        <v>0</v>
      </c>
      <c r="AA1180" s="55"/>
      <c r="AB1180" s="55"/>
      <c r="AC1180" s="55"/>
    </row>
    <row r="1181" spans="1:34" ht="15" customHeight="1" x14ac:dyDescent="0.2">
      <c r="A1181" s="257">
        <v>115</v>
      </c>
      <c r="B1181" s="257">
        <v>115</v>
      </c>
      <c r="C1181" s="258" t="s">
        <v>666</v>
      </c>
      <c r="D1181" s="257">
        <v>10313</v>
      </c>
      <c r="E1181" s="258" t="s">
        <v>667</v>
      </c>
      <c r="F1181" s="25">
        <v>2017</v>
      </c>
      <c r="G1181" s="232">
        <v>42985.598611111112</v>
      </c>
      <c r="H1181" s="233">
        <v>42985.598611111112</v>
      </c>
      <c r="I1181" s="412" t="s">
        <v>36</v>
      </c>
      <c r="J1181" s="412" t="s">
        <v>36</v>
      </c>
      <c r="K1181" s="412"/>
      <c r="L1181" s="235">
        <f>N1181-G1181</f>
        <v>6.944444467080757E-4</v>
      </c>
      <c r="M1181" s="236">
        <v>1</v>
      </c>
      <c r="N1181" s="232">
        <v>42985.599305555559</v>
      </c>
      <c r="O1181" s="233">
        <v>42985.599305555559</v>
      </c>
      <c r="P1181" s="237" t="s">
        <v>37</v>
      </c>
      <c r="Q1181" s="35" t="s">
        <v>52</v>
      </c>
      <c r="R1181" s="35" t="s">
        <v>67</v>
      </c>
      <c r="S1181" s="35" t="s">
        <v>101</v>
      </c>
      <c r="T1181" s="167" t="s">
        <v>9372</v>
      </c>
      <c r="U1181" s="303" t="s">
        <v>40</v>
      </c>
      <c r="V1181" s="240" t="s">
        <v>190</v>
      </c>
      <c r="W1181" s="167" t="s">
        <v>9373</v>
      </c>
      <c r="X1181" s="241">
        <v>7567</v>
      </c>
      <c r="Y1181" s="241">
        <v>0</v>
      </c>
      <c r="Z1181" s="241">
        <v>0</v>
      </c>
      <c r="AA1181" s="266"/>
      <c r="AB1181" s="266"/>
      <c r="AC1181" s="266"/>
      <c r="AD1181" s="304">
        <v>5517212</v>
      </c>
      <c r="AE1181" s="333" t="s">
        <v>1270</v>
      </c>
      <c r="AF1181" s="333" t="s">
        <v>1270</v>
      </c>
      <c r="AG1181" s="167" t="s">
        <v>7040</v>
      </c>
      <c r="AH1181" s="29" t="s">
        <v>7041</v>
      </c>
    </row>
    <row r="1182" spans="1:34" ht="15" customHeight="1" x14ac:dyDescent="0.2">
      <c r="A1182" s="105">
        <v>115</v>
      </c>
      <c r="B1182" s="105">
        <v>115</v>
      </c>
      <c r="C1182" s="76" t="s">
        <v>1078</v>
      </c>
      <c r="D1182" s="23">
        <v>10314</v>
      </c>
      <c r="E1182" s="60" t="s">
        <v>1079</v>
      </c>
      <c r="F1182" s="25">
        <v>2014</v>
      </c>
      <c r="G1182" s="61">
        <v>41893.239583333336</v>
      </c>
      <c r="H1182" s="62">
        <v>41893.239583333336</v>
      </c>
      <c r="I1182" s="625" t="s">
        <v>36</v>
      </c>
      <c r="J1182" s="625" t="s">
        <v>36</v>
      </c>
      <c r="K1182" s="625"/>
      <c r="L1182" s="64">
        <f>N1182-G1182</f>
        <v>6.7361111105128657E-2</v>
      </c>
      <c r="M1182" s="65">
        <v>97</v>
      </c>
      <c r="N1182" s="61">
        <v>41893.306944444441</v>
      </c>
      <c r="O1182" s="62">
        <v>41893.306944444441</v>
      </c>
      <c r="P1182" s="66" t="s">
        <v>37</v>
      </c>
      <c r="Q1182" s="69" t="s">
        <v>52</v>
      </c>
      <c r="R1182" s="69" t="s">
        <v>67</v>
      </c>
      <c r="S1182" s="87" t="s">
        <v>107</v>
      </c>
      <c r="T1182" s="69" t="s">
        <v>2698</v>
      </c>
      <c r="U1182" s="77">
        <v>10548</v>
      </c>
      <c r="V1182" s="87" t="s">
        <v>190</v>
      </c>
      <c r="W1182" s="69" t="s">
        <v>2697</v>
      </c>
      <c r="X1182" s="32">
        <v>0</v>
      </c>
      <c r="Y1182" s="32">
        <v>0</v>
      </c>
      <c r="Z1182" s="83"/>
      <c r="AA1182" s="84"/>
      <c r="AB1182" s="85"/>
      <c r="AC1182" s="83"/>
    </row>
    <row r="1183" spans="1:34" ht="15" customHeight="1" x14ac:dyDescent="0.2">
      <c r="A1183" s="257">
        <v>115</v>
      </c>
      <c r="B1183" s="257">
        <v>115</v>
      </c>
      <c r="C1183" s="258" t="s">
        <v>1078</v>
      </c>
      <c r="D1183" s="257">
        <v>10314</v>
      </c>
      <c r="E1183" s="258" t="s">
        <v>1079</v>
      </c>
      <c r="F1183" s="25">
        <v>2018</v>
      </c>
      <c r="G1183" s="284">
        <v>43236.84375</v>
      </c>
      <c r="H1183" s="233">
        <v>43236.84375</v>
      </c>
      <c r="I1183" s="412" t="s">
        <v>36</v>
      </c>
      <c r="J1183" s="412" t="s">
        <v>36</v>
      </c>
      <c r="K1183" s="412" t="s">
        <v>36</v>
      </c>
      <c r="L1183" s="235">
        <f>N1183-G1183</f>
        <v>6.944444467080757E-4</v>
      </c>
      <c r="M1183" s="236">
        <v>1</v>
      </c>
      <c r="N1183" s="284">
        <v>43236.844444444447</v>
      </c>
      <c r="O1183" s="233">
        <v>43236.844444444447</v>
      </c>
      <c r="P1183" s="237" t="s">
        <v>37</v>
      </c>
      <c r="Q1183" s="359" t="s">
        <v>1246</v>
      </c>
      <c r="R1183" s="35" t="s">
        <v>10509</v>
      </c>
      <c r="S1183" s="277" t="s">
        <v>40</v>
      </c>
      <c r="T1183" s="167" t="s">
        <v>11125</v>
      </c>
      <c r="U1183" s="282" t="s">
        <v>40</v>
      </c>
      <c r="V1183" s="240" t="s">
        <v>190</v>
      </c>
      <c r="W1183" s="167" t="s">
        <v>11126</v>
      </c>
      <c r="X1183" s="255">
        <v>6426</v>
      </c>
      <c r="Y1183" s="241">
        <v>0</v>
      </c>
      <c r="Z1183" s="241">
        <v>0</v>
      </c>
      <c r="AA1183" s="277"/>
      <c r="AB1183" s="277"/>
      <c r="AC1183" s="277"/>
      <c r="AD1183" s="241">
        <v>5517212</v>
      </c>
      <c r="AE1183" s="461" t="s">
        <v>7063</v>
      </c>
      <c r="AF1183" s="462" t="s">
        <v>8656</v>
      </c>
      <c r="AG1183" s="277" t="s">
        <v>7040</v>
      </c>
      <c r="AH1183" s="277" t="s">
        <v>7041</v>
      </c>
    </row>
    <row r="1184" spans="1:34" ht="15" customHeight="1" x14ac:dyDescent="0.2">
      <c r="A1184" s="257">
        <v>115</v>
      </c>
      <c r="B1184" s="257">
        <v>115</v>
      </c>
      <c r="C1184" s="258" t="s">
        <v>1078</v>
      </c>
      <c r="D1184" s="257">
        <v>10314</v>
      </c>
      <c r="E1184" s="258" t="s">
        <v>1079</v>
      </c>
      <c r="F1184" s="25">
        <v>2018</v>
      </c>
      <c r="G1184" s="284">
        <v>43356.211805555555</v>
      </c>
      <c r="H1184" s="234">
        <v>43356.211805555555</v>
      </c>
      <c r="I1184" s="412" t="s">
        <v>36</v>
      </c>
      <c r="J1184" s="412" t="s">
        <v>36</v>
      </c>
      <c r="K1184" s="412" t="s">
        <v>36</v>
      </c>
      <c r="L1184" s="235">
        <f>N1184-G1184</f>
        <v>6.944444467080757E-4</v>
      </c>
      <c r="M1184" s="236">
        <v>1</v>
      </c>
      <c r="N1184" s="284">
        <v>43356.212500000001</v>
      </c>
      <c r="O1184" s="234">
        <v>43356.212500000001</v>
      </c>
      <c r="P1184" s="237" t="s">
        <v>37</v>
      </c>
      <c r="Q1184" s="162" t="s">
        <v>145</v>
      </c>
      <c r="R1184" s="167" t="s">
        <v>10207</v>
      </c>
      <c r="S1184" s="163" t="s">
        <v>40</v>
      </c>
      <c r="T1184" s="167" t="s">
        <v>11885</v>
      </c>
      <c r="U1184" s="287" t="s">
        <v>40</v>
      </c>
      <c r="V1184" s="240" t="s">
        <v>190</v>
      </c>
      <c r="W1184" s="167" t="s">
        <v>11886</v>
      </c>
      <c r="X1184" s="255">
        <v>6249</v>
      </c>
      <c r="Y1184" s="241">
        <v>0</v>
      </c>
      <c r="Z1184" s="241">
        <v>0</v>
      </c>
      <c r="AA1184" s="266"/>
      <c r="AB1184" s="266"/>
      <c r="AC1184" s="266"/>
      <c r="AD1184" s="241">
        <v>5517212</v>
      </c>
      <c r="AE1184" s="467" t="s">
        <v>7060</v>
      </c>
      <c r="AF1184" s="468" t="s">
        <v>11887</v>
      </c>
      <c r="AG1184" s="163" t="s">
        <v>7040</v>
      </c>
      <c r="AH1184" s="277" t="s">
        <v>7041</v>
      </c>
    </row>
    <row r="1185" spans="1:34" ht="15" customHeight="1" x14ac:dyDescent="0.2">
      <c r="A1185" s="521">
        <v>115</v>
      </c>
      <c r="B1185" s="521">
        <v>115</v>
      </c>
      <c r="C1185" s="522" t="s">
        <v>1078</v>
      </c>
      <c r="D1185" s="521">
        <v>10314</v>
      </c>
      <c r="E1185" s="522" t="s">
        <v>1079</v>
      </c>
      <c r="F1185" s="25">
        <v>2019</v>
      </c>
      <c r="G1185" s="570">
        <v>43524.327777777777</v>
      </c>
      <c r="H1185" s="571">
        <v>43524.327777777777</v>
      </c>
      <c r="I1185" s="572" t="s">
        <v>36</v>
      </c>
      <c r="J1185" s="572" t="s">
        <v>36</v>
      </c>
      <c r="K1185" s="572" t="s">
        <v>36</v>
      </c>
      <c r="L1185" s="235">
        <f>N1185-G1185</f>
        <v>6.944444467080757E-4</v>
      </c>
      <c r="M1185" s="236">
        <v>1</v>
      </c>
      <c r="N1185" s="570">
        <v>43524.328472222223</v>
      </c>
      <c r="O1185" s="571">
        <v>43524.328472222223</v>
      </c>
      <c r="P1185" s="237" t="s">
        <v>37</v>
      </c>
      <c r="Q1185" s="162" t="s">
        <v>145</v>
      </c>
      <c r="R1185" s="167" t="s">
        <v>10207</v>
      </c>
      <c r="S1185" s="238" t="s">
        <v>40</v>
      </c>
      <c r="T1185" s="167" t="s">
        <v>13467</v>
      </c>
      <c r="U1185" s="192" t="s">
        <v>40</v>
      </c>
      <c r="V1185" s="240" t="s">
        <v>190</v>
      </c>
      <c r="W1185" s="184" t="s">
        <v>13468</v>
      </c>
      <c r="X1185" s="164">
        <v>7098</v>
      </c>
      <c r="Y1185" s="241">
        <v>0</v>
      </c>
      <c r="Z1185" s="241">
        <v>0</v>
      </c>
      <c r="AA1185" s="264">
        <f>Y1185/AD1185</f>
        <v>0</v>
      </c>
      <c r="AB1185" s="265">
        <f>Z1185/AD1185</f>
        <v>0</v>
      </c>
      <c r="AC1185" s="255">
        <v>0</v>
      </c>
      <c r="AD1185" s="255">
        <v>5548929</v>
      </c>
      <c r="AE1185" s="239" t="s">
        <v>7102</v>
      </c>
      <c r="AF1185" s="229" t="s">
        <v>13469</v>
      </c>
      <c r="AG1185" s="239" t="s">
        <v>7040</v>
      </c>
      <c r="AH1185" s="57" t="s">
        <v>7041</v>
      </c>
    </row>
    <row r="1186" spans="1:34" ht="15" customHeight="1" x14ac:dyDescent="0.2">
      <c r="A1186" s="153">
        <v>115</v>
      </c>
      <c r="B1186" s="153">
        <v>115</v>
      </c>
      <c r="C1186" s="24" t="s">
        <v>724</v>
      </c>
      <c r="D1186" s="175">
        <v>10315</v>
      </c>
      <c r="E1186" s="24" t="s">
        <v>725</v>
      </c>
      <c r="F1186" s="25">
        <v>2015</v>
      </c>
      <c r="G1186" s="156">
        <v>42089.426388888889</v>
      </c>
      <c r="H1186" s="157">
        <v>42089.426388888889</v>
      </c>
      <c r="I1186" s="620" t="s">
        <v>36</v>
      </c>
      <c r="J1186" s="620" t="s">
        <v>36</v>
      </c>
      <c r="K1186" s="620"/>
      <c r="L1186" s="159">
        <f>N1186-G1186</f>
        <v>0.10902777777664596</v>
      </c>
      <c r="M1186" s="160">
        <v>157</v>
      </c>
      <c r="N1186" s="156">
        <v>42089.535416666666</v>
      </c>
      <c r="O1186" s="157">
        <v>42089.535416666666</v>
      </c>
      <c r="P1186" s="161" t="s">
        <v>37</v>
      </c>
      <c r="Q1186" s="35" t="s">
        <v>1285</v>
      </c>
      <c r="R1186" s="35" t="s">
        <v>106</v>
      </c>
      <c r="S1186" s="35" t="s">
        <v>80</v>
      </c>
      <c r="T1186" s="35" t="s">
        <v>3645</v>
      </c>
      <c r="U1186" s="192" t="s">
        <v>40</v>
      </c>
      <c r="V1186" s="167" t="s">
        <v>1385</v>
      </c>
      <c r="W1186" s="35" t="s">
        <v>3548</v>
      </c>
      <c r="X1186" s="55">
        <v>0</v>
      </c>
      <c r="Y1186" s="55">
        <v>0</v>
      </c>
      <c r="Z1186" s="168"/>
      <c r="AA1186" s="168"/>
      <c r="AB1186" s="168"/>
      <c r="AC1186" s="168"/>
    </row>
    <row r="1187" spans="1:34" s="41" customFormat="1" ht="15" customHeight="1" x14ac:dyDescent="0.2">
      <c r="A1187" s="257">
        <v>115</v>
      </c>
      <c r="B1187" s="257">
        <v>115</v>
      </c>
      <c r="C1187" s="258" t="s">
        <v>724</v>
      </c>
      <c r="D1187" s="257">
        <v>10315</v>
      </c>
      <c r="E1187" s="331" t="s">
        <v>725</v>
      </c>
      <c r="F1187" s="25">
        <v>2017</v>
      </c>
      <c r="G1187" s="284">
        <v>43017.034722222219</v>
      </c>
      <c r="H1187" s="233">
        <v>43017.034722222219</v>
      </c>
      <c r="I1187" s="417" t="s">
        <v>7042</v>
      </c>
      <c r="J1187" s="412" t="s">
        <v>36</v>
      </c>
      <c r="K1187" s="412"/>
      <c r="L1187" s="235">
        <f>N1187-G1187</f>
        <v>4.3083333333343035</v>
      </c>
      <c r="M1187" s="236">
        <v>6204</v>
      </c>
      <c r="N1187" s="232">
        <v>43021.343055555553</v>
      </c>
      <c r="O1187" s="233">
        <v>43021.343055555553</v>
      </c>
      <c r="P1187" s="294" t="s">
        <v>173</v>
      </c>
      <c r="Q1187" s="35" t="s">
        <v>382</v>
      </c>
      <c r="R1187" s="35" t="s">
        <v>383</v>
      </c>
      <c r="S1187" s="35" t="s">
        <v>68</v>
      </c>
      <c r="T1187" s="167" t="s">
        <v>9689</v>
      </c>
      <c r="U1187" s="332" t="s">
        <v>40</v>
      </c>
      <c r="V1187" s="240" t="s">
        <v>1385</v>
      </c>
      <c r="W1187" s="167" t="s">
        <v>9690</v>
      </c>
      <c r="X1187" s="241">
        <v>0</v>
      </c>
      <c r="Y1187" s="241">
        <v>0</v>
      </c>
      <c r="Z1187" s="241">
        <v>0</v>
      </c>
      <c r="AA1187" s="277"/>
      <c r="AB1187" s="277"/>
      <c r="AC1187" s="277"/>
      <c r="AD1187" s="304">
        <v>5517212</v>
      </c>
      <c r="AE1187" s="333" t="s">
        <v>7056</v>
      </c>
      <c r="AF1187" s="383" t="s">
        <v>9691</v>
      </c>
      <c r="AG1187" s="167" t="s">
        <v>7040</v>
      </c>
      <c r="AH1187" s="29" t="s">
        <v>7041</v>
      </c>
    </row>
    <row r="1188" spans="1:34" s="41" customFormat="1" ht="15" customHeight="1" x14ac:dyDescent="0.2">
      <c r="A1188" s="257">
        <v>115</v>
      </c>
      <c r="B1188" s="257">
        <v>115</v>
      </c>
      <c r="C1188" s="258" t="s">
        <v>724</v>
      </c>
      <c r="D1188" s="257">
        <v>10315</v>
      </c>
      <c r="E1188" s="258" t="s">
        <v>725</v>
      </c>
      <c r="F1188" s="25">
        <v>2017</v>
      </c>
      <c r="G1188" s="232">
        <v>43078.774305555555</v>
      </c>
      <c r="H1188" s="233">
        <v>43078.774305555555</v>
      </c>
      <c r="I1188" s="412" t="s">
        <v>36</v>
      </c>
      <c r="J1188" s="412" t="s">
        <v>36</v>
      </c>
      <c r="K1188" s="412"/>
      <c r="L1188" s="235">
        <f>N1188-G1188</f>
        <v>6.944444467080757E-4</v>
      </c>
      <c r="M1188" s="236">
        <v>1</v>
      </c>
      <c r="N1188" s="232">
        <v>43078.775000000001</v>
      </c>
      <c r="O1188" s="233">
        <v>43078.775000000001</v>
      </c>
      <c r="P1188" s="237" t="s">
        <v>37</v>
      </c>
      <c r="Q1188" s="167" t="s">
        <v>52</v>
      </c>
      <c r="R1188" s="167" t="s">
        <v>124</v>
      </c>
      <c r="S1188" s="35" t="s">
        <v>106</v>
      </c>
      <c r="T1188" s="167" t="s">
        <v>10116</v>
      </c>
      <c r="U1188" s="410">
        <v>114082899</v>
      </c>
      <c r="V1188" s="240" t="s">
        <v>1385</v>
      </c>
      <c r="W1188" s="167" t="s">
        <v>10117</v>
      </c>
      <c r="X1188" s="255">
        <v>4167</v>
      </c>
      <c r="Y1188" s="255">
        <v>4167</v>
      </c>
      <c r="Z1188" s="255">
        <v>644693</v>
      </c>
      <c r="AA1188" s="215">
        <v>7.5527277182750997E-4</v>
      </c>
      <c r="AB1188" s="216">
        <v>0.11685122848279167</v>
      </c>
      <c r="AC1188" s="255">
        <v>154.71394288456924</v>
      </c>
      <c r="AD1188" s="304">
        <v>5517212</v>
      </c>
      <c r="AE1188" s="333" t="s">
        <v>7102</v>
      </c>
      <c r="AF1188" s="383" t="s">
        <v>9452</v>
      </c>
      <c r="AG1188" s="167" t="s">
        <v>7040</v>
      </c>
      <c r="AH1188" s="29" t="s">
        <v>7041</v>
      </c>
    </row>
    <row r="1189" spans="1:34" ht="15" customHeight="1" x14ac:dyDescent="0.2">
      <c r="A1189" s="257">
        <v>115</v>
      </c>
      <c r="B1189" s="257">
        <v>115</v>
      </c>
      <c r="C1189" s="258" t="s">
        <v>724</v>
      </c>
      <c r="D1189" s="257">
        <v>10315</v>
      </c>
      <c r="E1189" s="331" t="s">
        <v>725</v>
      </c>
      <c r="F1189" s="25">
        <v>2018</v>
      </c>
      <c r="G1189" s="232">
        <v>43104.741666666669</v>
      </c>
      <c r="H1189" s="233">
        <v>43104.741666666669</v>
      </c>
      <c r="I1189" s="412" t="s">
        <v>36</v>
      </c>
      <c r="J1189" s="412" t="s">
        <v>36</v>
      </c>
      <c r="K1189" s="412" t="s">
        <v>36</v>
      </c>
      <c r="L1189" s="235">
        <f>N1189-G1189</f>
        <v>1.0256944444408873</v>
      </c>
      <c r="M1189" s="236">
        <v>1477</v>
      </c>
      <c r="N1189" s="232">
        <v>43105.767361111109</v>
      </c>
      <c r="O1189" s="233">
        <v>43105.767361111109</v>
      </c>
      <c r="P1189" s="237" t="s">
        <v>37</v>
      </c>
      <c r="Q1189" s="238" t="s">
        <v>382</v>
      </c>
      <c r="R1189" s="35" t="s">
        <v>10211</v>
      </c>
      <c r="S1189" s="238" t="s">
        <v>68</v>
      </c>
      <c r="T1189" s="167" t="s">
        <v>10212</v>
      </c>
      <c r="U1189" s="192" t="s">
        <v>40</v>
      </c>
      <c r="V1189" s="240" t="s">
        <v>1385</v>
      </c>
      <c r="W1189" s="167" t="s">
        <v>10213</v>
      </c>
      <c r="X1189" s="241">
        <v>0</v>
      </c>
      <c r="Y1189" s="241">
        <v>0</v>
      </c>
      <c r="Z1189" s="241">
        <v>0</v>
      </c>
      <c r="AA1189" s="266"/>
      <c r="AB1189" s="266"/>
      <c r="AC1189" s="266"/>
      <c r="AD1189" s="241">
        <v>5517212</v>
      </c>
      <c r="AE1189" s="35" t="s">
        <v>1270</v>
      </c>
      <c r="AF1189" s="153" t="s">
        <v>1270</v>
      </c>
      <c r="AG1189" s="35" t="s">
        <v>7066</v>
      </c>
      <c r="AH1189" s="57" t="s">
        <v>7067</v>
      </c>
    </row>
    <row r="1190" spans="1:34" ht="15" customHeight="1" x14ac:dyDescent="0.2">
      <c r="A1190" s="521">
        <v>115</v>
      </c>
      <c r="B1190" s="521">
        <v>115</v>
      </c>
      <c r="C1190" s="522" t="s">
        <v>724</v>
      </c>
      <c r="D1190" s="521">
        <v>10315</v>
      </c>
      <c r="E1190" s="522" t="s">
        <v>725</v>
      </c>
      <c r="F1190" s="25">
        <v>2019</v>
      </c>
      <c r="G1190" s="573">
        <v>43561.543749999997</v>
      </c>
      <c r="H1190" s="574">
        <v>43561.543749999997</v>
      </c>
      <c r="I1190" s="572" t="s">
        <v>36</v>
      </c>
      <c r="J1190" s="572" t="s">
        <v>36</v>
      </c>
      <c r="K1190" s="572" t="s">
        <v>36</v>
      </c>
      <c r="L1190" s="235">
        <f>N1190-G1190</f>
        <v>0.13263888889196096</v>
      </c>
      <c r="M1190" s="236">
        <v>191</v>
      </c>
      <c r="N1190" s="573">
        <v>43561.676388888889</v>
      </c>
      <c r="O1190" s="574">
        <v>43561.676388888889</v>
      </c>
      <c r="P1190" s="237" t="s">
        <v>37</v>
      </c>
      <c r="Q1190" s="162" t="s">
        <v>1285</v>
      </c>
      <c r="R1190" s="167" t="s">
        <v>10433</v>
      </c>
      <c r="S1190" s="238" t="s">
        <v>107</v>
      </c>
      <c r="T1190" s="167" t="s">
        <v>13768</v>
      </c>
      <c r="U1190" s="459" t="s">
        <v>40</v>
      </c>
      <c r="V1190" s="240" t="s">
        <v>1385</v>
      </c>
      <c r="W1190" s="167" t="s">
        <v>13770</v>
      </c>
      <c r="X1190" s="536">
        <v>0</v>
      </c>
      <c r="Y1190" s="255">
        <v>0</v>
      </c>
      <c r="Z1190" s="255">
        <v>0</v>
      </c>
      <c r="AA1190" s="264">
        <f>Y1190/AD1190</f>
        <v>0</v>
      </c>
      <c r="AB1190" s="265">
        <f>Z1190/AD1190</f>
        <v>0</v>
      </c>
      <c r="AC1190" s="255">
        <v>0</v>
      </c>
      <c r="AD1190" s="255">
        <v>5548929</v>
      </c>
      <c r="AE1190" s="240" t="s">
        <v>1270</v>
      </c>
      <c r="AF1190" s="527" t="s">
        <v>1270</v>
      </c>
      <c r="AG1190" s="555" t="s">
        <v>7066</v>
      </c>
      <c r="AH1190" s="525" t="s">
        <v>12671</v>
      </c>
    </row>
    <row r="1191" spans="1:34" ht="15" customHeight="1" x14ac:dyDescent="0.2">
      <c r="A1191" s="58">
        <v>115</v>
      </c>
      <c r="B1191" s="58">
        <v>115</v>
      </c>
      <c r="C1191" s="76" t="s">
        <v>298</v>
      </c>
      <c r="D1191" s="23">
        <v>10316</v>
      </c>
      <c r="E1191" s="60" t="s">
        <v>299</v>
      </c>
      <c r="F1191" s="25">
        <v>2014</v>
      </c>
      <c r="G1191" s="61">
        <v>41657.284722222219</v>
      </c>
      <c r="H1191" s="62">
        <v>41657.284722222219</v>
      </c>
      <c r="I1191" s="625" t="s">
        <v>36</v>
      </c>
      <c r="J1191" s="625" t="s">
        <v>36</v>
      </c>
      <c r="K1191" s="625"/>
      <c r="L1191" s="64">
        <f>N1191-G1191</f>
        <v>6.944444467080757E-4</v>
      </c>
      <c r="M1191" s="65">
        <v>1</v>
      </c>
      <c r="N1191" s="61">
        <v>41657.285416666666</v>
      </c>
      <c r="O1191" s="62">
        <v>41657.285416666666</v>
      </c>
      <c r="P1191" s="66" t="s">
        <v>37</v>
      </c>
      <c r="Q1191" s="67" t="s">
        <v>48</v>
      </c>
      <c r="R1191" s="67" t="s">
        <v>49</v>
      </c>
      <c r="S1191" s="68" t="s">
        <v>40</v>
      </c>
      <c r="T1191" s="69" t="s">
        <v>1717</v>
      </c>
      <c r="U1191" s="459" t="s">
        <v>40</v>
      </c>
      <c r="V1191" s="78" t="s">
        <v>1336</v>
      </c>
      <c r="W1191" s="69" t="s">
        <v>1718</v>
      </c>
      <c r="X1191" s="32">
        <v>0</v>
      </c>
      <c r="Y1191" s="32">
        <v>0</v>
      </c>
      <c r="Z1191" s="83"/>
      <c r="AA1191" s="84"/>
      <c r="AB1191" s="85"/>
      <c r="AC1191" s="83"/>
      <c r="AD1191" s="41"/>
      <c r="AE1191" s="41"/>
      <c r="AF1191" s="41"/>
      <c r="AG1191" s="41"/>
      <c r="AH1191" s="41"/>
    </row>
    <row r="1192" spans="1:34" ht="15" customHeight="1" x14ac:dyDescent="0.2">
      <c r="A1192" s="105">
        <v>115</v>
      </c>
      <c r="B1192" s="105">
        <v>115</v>
      </c>
      <c r="C1192" s="76" t="s">
        <v>298</v>
      </c>
      <c r="D1192" s="23">
        <v>10316</v>
      </c>
      <c r="E1192" s="60" t="s">
        <v>299</v>
      </c>
      <c r="F1192" s="25">
        <v>2014</v>
      </c>
      <c r="G1192" s="61">
        <v>41976.467361111114</v>
      </c>
      <c r="H1192" s="62">
        <v>41976.467361111114</v>
      </c>
      <c r="I1192" s="628" t="s">
        <v>313</v>
      </c>
      <c r="J1192" s="628" t="s">
        <v>313</v>
      </c>
      <c r="K1192" s="628"/>
      <c r="L1192" s="64">
        <f>N1192-G1192</f>
        <v>0.24444444444088731</v>
      </c>
      <c r="M1192" s="65">
        <v>352</v>
      </c>
      <c r="N1192" s="61">
        <v>41976.711805555555</v>
      </c>
      <c r="O1192" s="62">
        <v>41976.711805555555</v>
      </c>
      <c r="P1192" s="66" t="s">
        <v>37</v>
      </c>
      <c r="Q1192" s="69" t="s">
        <v>52</v>
      </c>
      <c r="R1192" s="69" t="s">
        <v>59</v>
      </c>
      <c r="S1192" s="87" t="s">
        <v>54</v>
      </c>
      <c r="T1192" s="69" t="s">
        <v>3084</v>
      </c>
      <c r="U1192" s="77">
        <v>10737</v>
      </c>
      <c r="V1192" s="87" t="s">
        <v>1336</v>
      </c>
      <c r="W1192" s="69" t="s">
        <v>3085</v>
      </c>
      <c r="X1192" s="32">
        <v>0</v>
      </c>
      <c r="Y1192" s="32">
        <v>0</v>
      </c>
      <c r="Z1192" s="83"/>
      <c r="AA1192" s="84"/>
      <c r="AB1192" s="85"/>
      <c r="AC1192" s="83"/>
    </row>
    <row r="1193" spans="1:34" ht="15" customHeight="1" x14ac:dyDescent="0.2">
      <c r="A1193" s="175">
        <v>115</v>
      </c>
      <c r="B1193" s="175">
        <v>115</v>
      </c>
      <c r="C1193" s="24" t="s">
        <v>298</v>
      </c>
      <c r="D1193" s="175">
        <v>10316</v>
      </c>
      <c r="E1193" s="24" t="s">
        <v>299</v>
      </c>
      <c r="F1193" s="25">
        <v>2015</v>
      </c>
      <c r="G1193" s="156">
        <v>42101.55972222222</v>
      </c>
      <c r="H1193" s="157">
        <v>42101.55972222222</v>
      </c>
      <c r="I1193" s="620" t="s">
        <v>36</v>
      </c>
      <c r="J1193" s="620" t="s">
        <v>36</v>
      </c>
      <c r="K1193" s="620"/>
      <c r="L1193" s="159">
        <f>N1193-G1193</f>
        <v>6.944444467080757E-4</v>
      </c>
      <c r="M1193" s="160">
        <v>1</v>
      </c>
      <c r="N1193" s="156">
        <v>42101.560416666667</v>
      </c>
      <c r="O1193" s="157">
        <v>42101.560416666667</v>
      </c>
      <c r="P1193" s="161" t="s">
        <v>37</v>
      </c>
      <c r="Q1193" s="35" t="s">
        <v>213</v>
      </c>
      <c r="R1193" s="35" t="s">
        <v>287</v>
      </c>
      <c r="S1193" s="35" t="s">
        <v>101</v>
      </c>
      <c r="T1193" s="35" t="s">
        <v>3713</v>
      </c>
      <c r="U1193" s="459" t="s">
        <v>40</v>
      </c>
      <c r="V1193" s="167" t="s">
        <v>1336</v>
      </c>
      <c r="W1193" s="35" t="s">
        <v>3714</v>
      </c>
      <c r="X1193" s="55">
        <v>2066</v>
      </c>
      <c r="Y1193" s="55">
        <v>0</v>
      </c>
      <c r="Z1193" s="168"/>
      <c r="AA1193" s="168"/>
      <c r="AB1193" s="168"/>
      <c r="AC1193" s="168"/>
    </row>
    <row r="1194" spans="1:34" ht="15" customHeight="1" x14ac:dyDescent="0.2">
      <c r="A1194" s="175">
        <v>115</v>
      </c>
      <c r="B1194" s="175">
        <v>115</v>
      </c>
      <c r="C1194" s="24" t="s">
        <v>298</v>
      </c>
      <c r="D1194" s="175">
        <v>10316</v>
      </c>
      <c r="E1194" s="24" t="s">
        <v>299</v>
      </c>
      <c r="F1194" s="25">
        <v>2015</v>
      </c>
      <c r="G1194" s="156">
        <v>42131.276388888888</v>
      </c>
      <c r="H1194" s="157">
        <v>42131.276388888888</v>
      </c>
      <c r="I1194" s="620" t="s">
        <v>36</v>
      </c>
      <c r="J1194" s="620" t="s">
        <v>36</v>
      </c>
      <c r="K1194" s="620"/>
      <c r="L1194" s="159">
        <f>N1194-G1194</f>
        <v>9.7916666665696539E-2</v>
      </c>
      <c r="M1194" s="160">
        <v>141</v>
      </c>
      <c r="N1194" s="156">
        <v>42131.374305555553</v>
      </c>
      <c r="O1194" s="157">
        <v>42131.374305555553</v>
      </c>
      <c r="P1194" s="161" t="s">
        <v>37</v>
      </c>
      <c r="Q1194" s="35" t="s">
        <v>213</v>
      </c>
      <c r="R1194" s="35" t="s">
        <v>287</v>
      </c>
      <c r="S1194" s="35" t="s">
        <v>40</v>
      </c>
      <c r="T1194" s="200" t="s">
        <v>3918</v>
      </c>
      <c r="U1194" s="170">
        <v>11109</v>
      </c>
      <c r="V1194" s="167" t="s">
        <v>1336</v>
      </c>
      <c r="W1194" s="200" t="s">
        <v>3919</v>
      </c>
      <c r="X1194" s="55">
        <v>0</v>
      </c>
      <c r="Y1194" s="55">
        <v>0</v>
      </c>
      <c r="Z1194" s="168"/>
      <c r="AA1194" s="168"/>
      <c r="AB1194" s="168"/>
      <c r="AC1194" s="168"/>
    </row>
    <row r="1195" spans="1:34" ht="15" customHeight="1" x14ac:dyDescent="0.2">
      <c r="A1195" s="175">
        <v>115</v>
      </c>
      <c r="B1195" s="175">
        <v>115</v>
      </c>
      <c r="C1195" s="24" t="s">
        <v>298</v>
      </c>
      <c r="D1195" s="175">
        <v>10316</v>
      </c>
      <c r="E1195" s="24" t="s">
        <v>299</v>
      </c>
      <c r="F1195" s="25">
        <v>2015</v>
      </c>
      <c r="G1195" s="156">
        <v>42155.970833333333</v>
      </c>
      <c r="H1195" s="157">
        <v>42155.970833333333</v>
      </c>
      <c r="I1195" s="620" t="s">
        <v>36</v>
      </c>
      <c r="J1195" s="620" t="s">
        <v>36</v>
      </c>
      <c r="K1195" s="620"/>
      <c r="L1195" s="159">
        <f>N1195-G1195</f>
        <v>6.944444467080757E-4</v>
      </c>
      <c r="M1195" s="160">
        <v>1</v>
      </c>
      <c r="N1195" s="156">
        <v>42155.97152777778</v>
      </c>
      <c r="O1195" s="157">
        <v>42155.97152777778</v>
      </c>
      <c r="P1195" s="161" t="s">
        <v>37</v>
      </c>
      <c r="Q1195" s="35" t="s">
        <v>62</v>
      </c>
      <c r="R1195" s="35" t="s">
        <v>397</v>
      </c>
      <c r="S1195" s="35" t="s">
        <v>40</v>
      </c>
      <c r="T1195" s="35" t="s">
        <v>4072</v>
      </c>
      <c r="U1195" s="459" t="s">
        <v>40</v>
      </c>
      <c r="V1195" s="167" t="s">
        <v>1336</v>
      </c>
      <c r="W1195" s="35" t="s">
        <v>4073</v>
      </c>
      <c r="X1195" s="55">
        <v>0</v>
      </c>
      <c r="Y1195" s="55">
        <v>0</v>
      </c>
      <c r="Z1195" s="168"/>
      <c r="AA1195" s="168"/>
      <c r="AB1195" s="168"/>
      <c r="AC1195" s="168"/>
    </row>
    <row r="1196" spans="1:34" ht="15" customHeight="1" x14ac:dyDescent="0.2">
      <c r="A1196" s="257">
        <v>115</v>
      </c>
      <c r="B1196" s="257">
        <v>115</v>
      </c>
      <c r="C1196" s="258" t="s">
        <v>298</v>
      </c>
      <c r="D1196" s="257">
        <v>10316</v>
      </c>
      <c r="E1196" s="258" t="s">
        <v>299</v>
      </c>
      <c r="F1196" s="25">
        <v>2016</v>
      </c>
      <c r="G1196" s="232">
        <v>42450.267361111109</v>
      </c>
      <c r="H1196" s="233">
        <v>42450.267361111109</v>
      </c>
      <c r="I1196" s="412" t="s">
        <v>36</v>
      </c>
      <c r="J1196" s="412" t="s">
        <v>36</v>
      </c>
      <c r="K1196" s="412"/>
      <c r="L1196" s="235">
        <f>N1196-G1196</f>
        <v>6.944444467080757E-4</v>
      </c>
      <c r="M1196" s="236">
        <v>1</v>
      </c>
      <c r="N1196" s="232">
        <v>42450.268055555556</v>
      </c>
      <c r="O1196" s="233">
        <v>42450.268055555556</v>
      </c>
      <c r="P1196" s="237" t="s">
        <v>37</v>
      </c>
      <c r="Q1196" s="238" t="s">
        <v>71</v>
      </c>
      <c r="R1196" s="238" t="s">
        <v>600</v>
      </c>
      <c r="S1196" s="35" t="s">
        <v>579</v>
      </c>
      <c r="T1196" s="35" t="s">
        <v>5778</v>
      </c>
      <c r="U1196" s="88">
        <v>12019</v>
      </c>
      <c r="V1196" s="240" t="s">
        <v>1336</v>
      </c>
      <c r="W1196" s="35" t="s">
        <v>5779</v>
      </c>
      <c r="X1196" s="55">
        <v>0</v>
      </c>
      <c r="Y1196" s="55">
        <v>0</v>
      </c>
      <c r="Z1196" s="55">
        <v>0</v>
      </c>
      <c r="AA1196" s="168"/>
      <c r="AB1196" s="168"/>
      <c r="AC1196" s="168"/>
    </row>
    <row r="1197" spans="1:34" ht="15" customHeight="1" x14ac:dyDescent="0.2">
      <c r="A1197" s="257">
        <v>115</v>
      </c>
      <c r="B1197" s="257">
        <v>115</v>
      </c>
      <c r="C1197" s="258" t="s">
        <v>298</v>
      </c>
      <c r="D1197" s="257">
        <v>10316</v>
      </c>
      <c r="E1197" s="258" t="s">
        <v>299</v>
      </c>
      <c r="F1197" s="25">
        <v>2016</v>
      </c>
      <c r="G1197" s="232">
        <v>42450.269444444442</v>
      </c>
      <c r="H1197" s="233">
        <v>42450.269444444442</v>
      </c>
      <c r="I1197" s="412" t="s">
        <v>36</v>
      </c>
      <c r="J1197" s="412" t="s">
        <v>36</v>
      </c>
      <c r="K1197" s="412"/>
      <c r="L1197" s="235">
        <f>N1197-G1197</f>
        <v>2.1527777782466728E-2</v>
      </c>
      <c r="M1197" s="236">
        <v>31</v>
      </c>
      <c r="N1197" s="232">
        <v>42450.290972222225</v>
      </c>
      <c r="O1197" s="233">
        <v>42450.290972222225</v>
      </c>
      <c r="P1197" s="237" t="s">
        <v>37</v>
      </c>
      <c r="Q1197" s="238" t="s">
        <v>52</v>
      </c>
      <c r="R1197" s="238" t="s">
        <v>114</v>
      </c>
      <c r="S1197" s="238" t="s">
        <v>107</v>
      </c>
      <c r="T1197" s="35" t="s">
        <v>5780</v>
      </c>
      <c r="U1197" s="254" t="s">
        <v>40</v>
      </c>
      <c r="V1197" s="240" t="s">
        <v>1336</v>
      </c>
      <c r="W1197" s="35" t="s">
        <v>5781</v>
      </c>
      <c r="X1197" s="55">
        <v>0</v>
      </c>
      <c r="Y1197" s="55">
        <v>0</v>
      </c>
      <c r="Z1197" s="55">
        <v>0</v>
      </c>
      <c r="AA1197" s="168"/>
      <c r="AB1197" s="168"/>
      <c r="AC1197" s="168"/>
    </row>
    <row r="1198" spans="1:34" ht="15" customHeight="1" x14ac:dyDescent="0.2">
      <c r="A1198" s="257">
        <v>115</v>
      </c>
      <c r="B1198" s="257">
        <v>115</v>
      </c>
      <c r="C1198" s="258" t="s">
        <v>298</v>
      </c>
      <c r="D1198" s="257">
        <v>10316</v>
      </c>
      <c r="E1198" s="258" t="s">
        <v>299</v>
      </c>
      <c r="F1198" s="25">
        <v>2016</v>
      </c>
      <c r="G1198" s="284">
        <v>42553.551388888889</v>
      </c>
      <c r="H1198" s="234">
        <v>42553.551388888889</v>
      </c>
      <c r="I1198" s="412" t="s">
        <v>36</v>
      </c>
      <c r="J1198" s="412" t="s">
        <v>36</v>
      </c>
      <c r="K1198" s="412"/>
      <c r="L1198" s="235">
        <f>N1198-G1198</f>
        <v>6.944444467080757E-4</v>
      </c>
      <c r="M1198" s="236">
        <v>1</v>
      </c>
      <c r="N1198" s="284">
        <v>42553.552083333336</v>
      </c>
      <c r="O1198" s="234">
        <v>42553.552083333336</v>
      </c>
      <c r="P1198" s="237" t="s">
        <v>37</v>
      </c>
      <c r="Q1198" s="238" t="s">
        <v>382</v>
      </c>
      <c r="R1198" s="238" t="s">
        <v>383</v>
      </c>
      <c r="S1198" s="35" t="s">
        <v>526</v>
      </c>
      <c r="T1198" s="35" t="s">
        <v>6322</v>
      </c>
      <c r="U1198" s="282" t="s">
        <v>40</v>
      </c>
      <c r="V1198" s="240" t="s">
        <v>1336</v>
      </c>
      <c r="W1198" s="35" t="s">
        <v>6323</v>
      </c>
      <c r="X1198" s="177">
        <v>1</v>
      </c>
      <c r="Y1198" s="177">
        <v>0</v>
      </c>
      <c r="Z1198" s="55">
        <v>0</v>
      </c>
      <c r="AA1198" s="266"/>
      <c r="AB1198" s="266"/>
      <c r="AC1198" s="266"/>
    </row>
    <row r="1199" spans="1:34" ht="15" customHeight="1" x14ac:dyDescent="0.2">
      <c r="A1199" s="257">
        <v>115</v>
      </c>
      <c r="B1199" s="257">
        <v>115</v>
      </c>
      <c r="C1199" s="258" t="s">
        <v>298</v>
      </c>
      <c r="D1199" s="257">
        <v>10316</v>
      </c>
      <c r="E1199" s="258" t="s">
        <v>299</v>
      </c>
      <c r="F1199" s="25">
        <v>2016</v>
      </c>
      <c r="G1199" s="284">
        <v>42553.570138888892</v>
      </c>
      <c r="H1199" s="234">
        <v>42553.570138888892</v>
      </c>
      <c r="I1199" s="412" t="s">
        <v>36</v>
      </c>
      <c r="J1199" s="412" t="s">
        <v>36</v>
      </c>
      <c r="K1199" s="412"/>
      <c r="L1199" s="235">
        <f>N1199-G1199</f>
        <v>0.36874999999417923</v>
      </c>
      <c r="M1199" s="236">
        <v>531</v>
      </c>
      <c r="N1199" s="284">
        <v>42553.938888888886</v>
      </c>
      <c r="O1199" s="234">
        <v>42553.938888888886</v>
      </c>
      <c r="P1199" s="237" t="s">
        <v>37</v>
      </c>
      <c r="Q1199" s="238" t="s">
        <v>382</v>
      </c>
      <c r="R1199" s="238" t="s">
        <v>383</v>
      </c>
      <c r="S1199" s="35" t="s">
        <v>526</v>
      </c>
      <c r="T1199" s="35" t="s">
        <v>6326</v>
      </c>
      <c r="U1199" s="88">
        <v>12292</v>
      </c>
      <c r="V1199" s="240" t="s">
        <v>1336</v>
      </c>
      <c r="W1199" s="35" t="s">
        <v>6327</v>
      </c>
      <c r="X1199" s="177">
        <v>2129</v>
      </c>
      <c r="Y1199" s="177">
        <v>2129</v>
      </c>
      <c r="Z1199" s="177">
        <v>300302</v>
      </c>
      <c r="AA1199" s="289">
        <v>3.908839761254163E-4</v>
      </c>
      <c r="AB1199" s="290">
        <v>5.5135387411185892E-2</v>
      </c>
      <c r="AC1199" s="291">
        <v>141.05307656176609</v>
      </c>
    </row>
    <row r="1200" spans="1:34" ht="15" customHeight="1" x14ac:dyDescent="0.2">
      <c r="A1200" s="257">
        <v>115</v>
      </c>
      <c r="B1200" s="257">
        <v>115</v>
      </c>
      <c r="C1200" s="258" t="s">
        <v>298</v>
      </c>
      <c r="D1200" s="257">
        <v>10316</v>
      </c>
      <c r="E1200" s="258" t="s">
        <v>299</v>
      </c>
      <c r="F1200" s="25">
        <v>2016</v>
      </c>
      <c r="G1200" s="284">
        <v>42633.453472222223</v>
      </c>
      <c r="H1200" s="234">
        <v>42633.453472222223</v>
      </c>
      <c r="I1200" s="412" t="s">
        <v>36</v>
      </c>
      <c r="J1200" s="412" t="s">
        <v>36</v>
      </c>
      <c r="K1200" s="412"/>
      <c r="L1200" s="235">
        <f>N1200-G1200</f>
        <v>6.944444467080757E-4</v>
      </c>
      <c r="M1200" s="236">
        <v>1</v>
      </c>
      <c r="N1200" s="284">
        <v>42633.45416666667</v>
      </c>
      <c r="O1200" s="234">
        <v>42633.45416666667</v>
      </c>
      <c r="P1200" s="237" t="s">
        <v>37</v>
      </c>
      <c r="Q1200" s="238" t="s">
        <v>48</v>
      </c>
      <c r="R1200" s="238" t="s">
        <v>49</v>
      </c>
      <c r="S1200" s="35" t="s">
        <v>40</v>
      </c>
      <c r="T1200" s="35" t="s">
        <v>6599</v>
      </c>
      <c r="U1200" s="282" t="s">
        <v>40</v>
      </c>
      <c r="V1200" s="240" t="s">
        <v>1336</v>
      </c>
      <c r="W1200" s="35" t="s">
        <v>6600</v>
      </c>
      <c r="X1200" s="177">
        <v>0</v>
      </c>
      <c r="Y1200" s="55">
        <v>0</v>
      </c>
      <c r="Z1200" s="55">
        <v>0</v>
      </c>
      <c r="AA1200" s="35"/>
      <c r="AB1200" s="35"/>
      <c r="AC1200" s="241"/>
    </row>
    <row r="1201" spans="1:34" ht="15" customHeight="1" x14ac:dyDescent="0.2">
      <c r="A1201" s="257">
        <v>115</v>
      </c>
      <c r="B1201" s="257">
        <v>115</v>
      </c>
      <c r="C1201" s="258" t="s">
        <v>298</v>
      </c>
      <c r="D1201" s="257">
        <v>10316</v>
      </c>
      <c r="E1201" s="258" t="s">
        <v>299</v>
      </c>
      <c r="F1201" s="25">
        <v>2016</v>
      </c>
      <c r="G1201" s="284">
        <v>42666.756944444445</v>
      </c>
      <c r="H1201" s="234">
        <v>42666.756944444445</v>
      </c>
      <c r="I1201" s="412" t="s">
        <v>36</v>
      </c>
      <c r="J1201" s="417" t="s">
        <v>313</v>
      </c>
      <c r="K1201" s="417"/>
      <c r="L1201" s="235">
        <f>N1201-G1201</f>
        <v>0.9569444444423425</v>
      </c>
      <c r="M1201" s="236">
        <v>1378</v>
      </c>
      <c r="N1201" s="284">
        <v>42667.713888888888</v>
      </c>
      <c r="O1201" s="234">
        <v>42666.713888888888</v>
      </c>
      <c r="P1201" s="237" t="s">
        <v>37</v>
      </c>
      <c r="Q1201" s="35" t="s">
        <v>52</v>
      </c>
      <c r="R1201" s="35" t="s">
        <v>53</v>
      </c>
      <c r="S1201" s="35" t="s">
        <v>54</v>
      </c>
      <c r="T1201" s="35" t="s">
        <v>6770</v>
      </c>
      <c r="U1201" s="88">
        <v>12595</v>
      </c>
      <c r="V1201" s="240" t="s">
        <v>1336</v>
      </c>
      <c r="W1201" s="35" t="s">
        <v>6771</v>
      </c>
      <c r="X1201" s="177">
        <v>0</v>
      </c>
      <c r="Y1201" s="55">
        <v>0</v>
      </c>
      <c r="Z1201" s="55">
        <v>0</v>
      </c>
      <c r="AA1201" s="35"/>
      <c r="AB1201" s="35"/>
      <c r="AC1201" s="241"/>
    </row>
    <row r="1202" spans="1:34" ht="15" customHeight="1" x14ac:dyDescent="0.2">
      <c r="A1202" s="257">
        <v>115</v>
      </c>
      <c r="B1202" s="257">
        <v>115</v>
      </c>
      <c r="C1202" s="258" t="s">
        <v>298</v>
      </c>
      <c r="D1202" s="257">
        <v>10316</v>
      </c>
      <c r="E1202" s="258" t="s">
        <v>299</v>
      </c>
      <c r="F1202" s="25">
        <v>2017</v>
      </c>
      <c r="G1202" s="232">
        <v>42771.962500000001</v>
      </c>
      <c r="H1202" s="233">
        <v>42771.962500000001</v>
      </c>
      <c r="I1202" s="412" t="s">
        <v>36</v>
      </c>
      <c r="J1202" s="412" t="s">
        <v>36</v>
      </c>
      <c r="K1202" s="412"/>
      <c r="L1202" s="235">
        <f>N1202-G1202</f>
        <v>6.9444443943211809E-4</v>
      </c>
      <c r="M1202" s="236">
        <v>1</v>
      </c>
      <c r="N1202" s="232">
        <v>42771.963194444441</v>
      </c>
      <c r="O1202" s="233">
        <v>42771.963194444441</v>
      </c>
      <c r="P1202" s="237" t="s">
        <v>37</v>
      </c>
      <c r="Q1202" s="35" t="s">
        <v>48</v>
      </c>
      <c r="R1202" s="35" t="s">
        <v>49</v>
      </c>
      <c r="S1202" s="35" t="s">
        <v>40</v>
      </c>
      <c r="T1202" s="52" t="s">
        <v>7678</v>
      </c>
      <c r="U1202" s="303" t="s">
        <v>40</v>
      </c>
      <c r="V1202" s="49" t="s">
        <v>1336</v>
      </c>
      <c r="W1202" s="44" t="s">
        <v>7679</v>
      </c>
      <c r="X1202" s="255">
        <v>0</v>
      </c>
      <c r="Y1202" s="255">
        <v>0</v>
      </c>
      <c r="Z1202" s="255">
        <v>0</v>
      </c>
      <c r="AA1202" s="168"/>
      <c r="AB1202" s="168"/>
      <c r="AC1202" s="168"/>
      <c r="AD1202" s="304">
        <v>5517212</v>
      </c>
      <c r="AE1202" s="35" t="s">
        <v>7063</v>
      </c>
      <c r="AF1202" s="305" t="s">
        <v>7680</v>
      </c>
      <c r="AG1202" s="35" t="s">
        <v>7040</v>
      </c>
      <c r="AH1202" s="44" t="s">
        <v>7041</v>
      </c>
    </row>
    <row r="1203" spans="1:34" ht="15" customHeight="1" x14ac:dyDescent="0.2">
      <c r="A1203" s="257">
        <v>115</v>
      </c>
      <c r="B1203" s="257">
        <v>115</v>
      </c>
      <c r="C1203" s="258" t="s">
        <v>298</v>
      </c>
      <c r="D1203" s="257">
        <v>10316</v>
      </c>
      <c r="E1203" s="258" t="s">
        <v>299</v>
      </c>
      <c r="F1203" s="25">
        <v>2017</v>
      </c>
      <c r="G1203" s="232">
        <v>42782.279166666667</v>
      </c>
      <c r="H1203" s="233">
        <v>42782.279166666667</v>
      </c>
      <c r="I1203" s="412" t="s">
        <v>36</v>
      </c>
      <c r="J1203" s="412" t="s">
        <v>36</v>
      </c>
      <c r="K1203" s="412"/>
      <c r="L1203" s="235">
        <f>N1203-G1203</f>
        <v>6.944444467080757E-4</v>
      </c>
      <c r="M1203" s="236">
        <v>1</v>
      </c>
      <c r="N1203" s="232">
        <v>42782.279861111114</v>
      </c>
      <c r="O1203" s="233">
        <v>42782.279861111114</v>
      </c>
      <c r="P1203" s="237" t="s">
        <v>37</v>
      </c>
      <c r="Q1203" s="35" t="s">
        <v>48</v>
      </c>
      <c r="R1203" s="35" t="s">
        <v>49</v>
      </c>
      <c r="S1203" s="35" t="s">
        <v>40</v>
      </c>
      <c r="T1203" s="52" t="s">
        <v>7839</v>
      </c>
      <c r="U1203" s="303" t="s">
        <v>40</v>
      </c>
      <c r="V1203" s="49" t="s">
        <v>1336</v>
      </c>
      <c r="W1203" s="44" t="s">
        <v>7840</v>
      </c>
      <c r="X1203" s="255">
        <v>0</v>
      </c>
      <c r="Y1203" s="241">
        <v>0</v>
      </c>
      <c r="Z1203" s="241">
        <v>0</v>
      </c>
      <c r="AA1203" s="168"/>
      <c r="AB1203" s="168"/>
      <c r="AC1203" s="168"/>
      <c r="AD1203" s="304">
        <v>5517212</v>
      </c>
      <c r="AE1203" s="35" t="s">
        <v>7063</v>
      </c>
      <c r="AF1203" s="305" t="s">
        <v>7841</v>
      </c>
      <c r="AG1203" s="35" t="s">
        <v>7040</v>
      </c>
      <c r="AH1203" s="44" t="s">
        <v>7041</v>
      </c>
    </row>
    <row r="1204" spans="1:34" ht="15" customHeight="1" x14ac:dyDescent="0.2">
      <c r="A1204" s="257">
        <v>115</v>
      </c>
      <c r="B1204" s="257">
        <v>115</v>
      </c>
      <c r="C1204" s="258" t="s">
        <v>298</v>
      </c>
      <c r="D1204" s="257">
        <v>10316</v>
      </c>
      <c r="E1204" s="258" t="s">
        <v>299</v>
      </c>
      <c r="F1204" s="25">
        <v>2017</v>
      </c>
      <c r="G1204" s="232">
        <v>42814.870833333334</v>
      </c>
      <c r="H1204" s="233">
        <v>42814.870833333334</v>
      </c>
      <c r="I1204" s="412" t="s">
        <v>36</v>
      </c>
      <c r="J1204" s="412" t="s">
        <v>36</v>
      </c>
      <c r="K1204" s="412"/>
      <c r="L1204" s="235">
        <f>N1204-G1204</f>
        <v>6.944444467080757E-4</v>
      </c>
      <c r="M1204" s="236">
        <v>1</v>
      </c>
      <c r="N1204" s="232">
        <v>42814.871527777781</v>
      </c>
      <c r="O1204" s="233">
        <v>42814.871527777781</v>
      </c>
      <c r="P1204" s="237" t="s">
        <v>37</v>
      </c>
      <c r="Q1204" s="35" t="s">
        <v>48</v>
      </c>
      <c r="R1204" s="35" t="s">
        <v>49</v>
      </c>
      <c r="S1204" s="35" t="s">
        <v>40</v>
      </c>
      <c r="T1204" s="52" t="s">
        <v>8128</v>
      </c>
      <c r="U1204" s="303" t="s">
        <v>40</v>
      </c>
      <c r="V1204" s="49" t="s">
        <v>1336</v>
      </c>
      <c r="W1204" s="44" t="s">
        <v>8129</v>
      </c>
      <c r="X1204" s="255">
        <v>0</v>
      </c>
      <c r="Y1204" s="241">
        <v>0</v>
      </c>
      <c r="Z1204" s="241">
        <v>0</v>
      </c>
      <c r="AA1204" s="168"/>
      <c r="AB1204" s="168"/>
      <c r="AC1204" s="168"/>
      <c r="AD1204" s="304">
        <v>5517212</v>
      </c>
      <c r="AE1204" s="305" t="s">
        <v>1270</v>
      </c>
      <c r="AF1204" s="305" t="s">
        <v>1270</v>
      </c>
      <c r="AG1204" s="35" t="s">
        <v>7040</v>
      </c>
      <c r="AH1204" s="52" t="s">
        <v>7041</v>
      </c>
    </row>
    <row r="1205" spans="1:34" ht="15" customHeight="1" x14ac:dyDescent="0.2">
      <c r="A1205" s="257">
        <v>115</v>
      </c>
      <c r="B1205" s="257">
        <v>115</v>
      </c>
      <c r="C1205" s="258" t="s">
        <v>298</v>
      </c>
      <c r="D1205" s="257">
        <v>10316</v>
      </c>
      <c r="E1205" s="258" t="s">
        <v>299</v>
      </c>
      <c r="F1205" s="25">
        <v>2017</v>
      </c>
      <c r="G1205" s="232">
        <v>42821.504166666666</v>
      </c>
      <c r="H1205" s="233">
        <v>42821.504166666666</v>
      </c>
      <c r="I1205" s="412" t="s">
        <v>36</v>
      </c>
      <c r="J1205" s="412" t="s">
        <v>36</v>
      </c>
      <c r="K1205" s="412"/>
      <c r="L1205" s="235">
        <f>N1205-G1205</f>
        <v>9.7222222248092294E-3</v>
      </c>
      <c r="M1205" s="236">
        <v>14</v>
      </c>
      <c r="N1205" s="232">
        <v>42821.513888888891</v>
      </c>
      <c r="O1205" s="233">
        <v>42821.513888888891</v>
      </c>
      <c r="P1205" s="237" t="s">
        <v>37</v>
      </c>
      <c r="Q1205" s="35" t="s">
        <v>62</v>
      </c>
      <c r="R1205" s="35" t="s">
        <v>397</v>
      </c>
      <c r="S1205" s="35" t="s">
        <v>107</v>
      </c>
      <c r="T1205" s="52" t="s">
        <v>8208</v>
      </c>
      <c r="U1205" s="303" t="s">
        <v>40</v>
      </c>
      <c r="V1205" s="49" t="s">
        <v>1336</v>
      </c>
      <c r="W1205" s="44" t="s">
        <v>8209</v>
      </c>
      <c r="X1205" s="241">
        <v>0</v>
      </c>
      <c r="Y1205" s="241">
        <v>0</v>
      </c>
      <c r="Z1205" s="241">
        <v>0</v>
      </c>
      <c r="AA1205" s="168"/>
      <c r="AB1205" s="168"/>
      <c r="AC1205" s="168"/>
      <c r="AD1205" s="304">
        <v>5517212</v>
      </c>
      <c r="AE1205" s="305" t="s">
        <v>1270</v>
      </c>
      <c r="AF1205" s="305" t="s">
        <v>1270</v>
      </c>
      <c r="AG1205" s="35" t="s">
        <v>7066</v>
      </c>
      <c r="AH1205" s="52" t="s">
        <v>7067</v>
      </c>
    </row>
    <row r="1206" spans="1:34" ht="15" customHeight="1" x14ac:dyDescent="0.2">
      <c r="A1206" s="257">
        <v>115</v>
      </c>
      <c r="B1206" s="257">
        <v>115</v>
      </c>
      <c r="C1206" s="258" t="s">
        <v>298</v>
      </c>
      <c r="D1206" s="257">
        <v>10316</v>
      </c>
      <c r="E1206" s="258" t="s">
        <v>299</v>
      </c>
      <c r="F1206" s="25">
        <v>2017</v>
      </c>
      <c r="G1206" s="232">
        <v>42878.748611111114</v>
      </c>
      <c r="H1206" s="233">
        <v>42878.748611111114</v>
      </c>
      <c r="I1206" s="412" t="s">
        <v>36</v>
      </c>
      <c r="J1206" s="412" t="s">
        <v>36</v>
      </c>
      <c r="K1206" s="412"/>
      <c r="L1206" s="235">
        <f>N1206-G1206</f>
        <v>0.17916666666133096</v>
      </c>
      <c r="M1206" s="236">
        <v>258</v>
      </c>
      <c r="N1206" s="232">
        <v>42878.927777777775</v>
      </c>
      <c r="O1206" s="233">
        <v>42878.927777777775</v>
      </c>
      <c r="P1206" s="237" t="s">
        <v>37</v>
      </c>
      <c r="Q1206" s="35" t="s">
        <v>52</v>
      </c>
      <c r="R1206" s="35" t="s">
        <v>142</v>
      </c>
      <c r="S1206" s="35" t="s">
        <v>107</v>
      </c>
      <c r="T1206" s="167" t="s">
        <v>8606</v>
      </c>
      <c r="U1206" s="332" t="s">
        <v>40</v>
      </c>
      <c r="V1206" s="240" t="s">
        <v>1336</v>
      </c>
      <c r="W1206" s="35" t="s">
        <v>8607</v>
      </c>
      <c r="X1206" s="255">
        <v>0</v>
      </c>
      <c r="Y1206" s="241">
        <v>0</v>
      </c>
      <c r="Z1206" s="241">
        <v>0</v>
      </c>
      <c r="AA1206" s="168"/>
      <c r="AB1206" s="168"/>
      <c r="AC1206" s="168"/>
      <c r="AD1206" s="304">
        <v>5517212</v>
      </c>
      <c r="AE1206" s="305" t="s">
        <v>7076</v>
      </c>
      <c r="AF1206" s="305" t="s">
        <v>8608</v>
      </c>
      <c r="AG1206" s="35" t="s">
        <v>7040</v>
      </c>
      <c r="AH1206" s="44" t="s">
        <v>7041</v>
      </c>
    </row>
    <row r="1207" spans="1:34" ht="15" customHeight="1" x14ac:dyDescent="0.2">
      <c r="A1207" s="257">
        <v>115</v>
      </c>
      <c r="B1207" s="257">
        <v>115</v>
      </c>
      <c r="C1207" s="258" t="s">
        <v>298</v>
      </c>
      <c r="D1207" s="257">
        <v>10316</v>
      </c>
      <c r="E1207" s="258" t="s">
        <v>299</v>
      </c>
      <c r="F1207" s="25">
        <v>2017</v>
      </c>
      <c r="G1207" s="232">
        <v>43077.288888888892</v>
      </c>
      <c r="H1207" s="233">
        <v>43077.288888888892</v>
      </c>
      <c r="I1207" s="412" t="s">
        <v>36</v>
      </c>
      <c r="J1207" s="412" t="s">
        <v>36</v>
      </c>
      <c r="K1207" s="412"/>
      <c r="L1207" s="235">
        <f>N1207-G1207</f>
        <v>6.9444443943211809E-4</v>
      </c>
      <c r="M1207" s="236">
        <v>1</v>
      </c>
      <c r="N1207" s="232">
        <v>43077.289583333331</v>
      </c>
      <c r="O1207" s="233">
        <v>43077.289583333331</v>
      </c>
      <c r="P1207" s="237" t="s">
        <v>37</v>
      </c>
      <c r="Q1207" s="167" t="s">
        <v>62</v>
      </c>
      <c r="R1207" s="167" t="s">
        <v>397</v>
      </c>
      <c r="S1207" s="35" t="s">
        <v>40</v>
      </c>
      <c r="T1207" s="167" t="s">
        <v>10111</v>
      </c>
      <c r="U1207" s="332" t="s">
        <v>40</v>
      </c>
      <c r="V1207" s="240" t="s">
        <v>1336</v>
      </c>
      <c r="W1207" s="167" t="s">
        <v>10112</v>
      </c>
      <c r="X1207" s="255">
        <v>0</v>
      </c>
      <c r="Y1207" s="241">
        <v>0</v>
      </c>
      <c r="Z1207" s="241">
        <v>0</v>
      </c>
      <c r="AA1207" s="266"/>
      <c r="AB1207" s="266"/>
      <c r="AC1207" s="266"/>
      <c r="AD1207" s="304">
        <v>5517212</v>
      </c>
      <c r="AE1207" s="333" t="s">
        <v>7060</v>
      </c>
      <c r="AF1207" s="383" t="s">
        <v>10113</v>
      </c>
      <c r="AG1207" s="167" t="s">
        <v>7040</v>
      </c>
      <c r="AH1207" s="29" t="s">
        <v>7041</v>
      </c>
    </row>
    <row r="1208" spans="1:34" ht="15" customHeight="1" x14ac:dyDescent="0.2">
      <c r="A1208" s="257">
        <v>115</v>
      </c>
      <c r="B1208" s="257">
        <v>115</v>
      </c>
      <c r="C1208" s="258" t="s">
        <v>298</v>
      </c>
      <c r="D1208" s="257">
        <v>10316</v>
      </c>
      <c r="E1208" s="258" t="s">
        <v>299</v>
      </c>
      <c r="F1208" s="25">
        <v>2017</v>
      </c>
      <c r="G1208" s="232">
        <v>43082.365277777775</v>
      </c>
      <c r="H1208" s="233">
        <v>43082.365277777775</v>
      </c>
      <c r="I1208" s="412" t="s">
        <v>36</v>
      </c>
      <c r="J1208" s="412" t="s">
        <v>36</v>
      </c>
      <c r="K1208" s="412"/>
      <c r="L1208" s="235">
        <f>N1208-G1208</f>
        <v>6.944444467080757E-4</v>
      </c>
      <c r="M1208" s="236">
        <v>1</v>
      </c>
      <c r="N1208" s="232">
        <v>43082.365972222222</v>
      </c>
      <c r="O1208" s="233">
        <v>43082.365972222222</v>
      </c>
      <c r="P1208" s="237" t="s">
        <v>37</v>
      </c>
      <c r="Q1208" s="167" t="s">
        <v>62</v>
      </c>
      <c r="R1208" s="167" t="s">
        <v>397</v>
      </c>
      <c r="S1208" s="35" t="s">
        <v>101</v>
      </c>
      <c r="T1208" s="167" t="s">
        <v>10130</v>
      </c>
      <c r="U1208" s="332" t="s">
        <v>40</v>
      </c>
      <c r="V1208" s="240" t="s">
        <v>1336</v>
      </c>
      <c r="W1208" s="167" t="s">
        <v>10131</v>
      </c>
      <c r="X1208" s="255">
        <v>0</v>
      </c>
      <c r="Y1208" s="241">
        <v>0</v>
      </c>
      <c r="Z1208" s="241">
        <v>0</v>
      </c>
      <c r="AA1208" s="266"/>
      <c r="AB1208" s="266"/>
      <c r="AC1208" s="266"/>
      <c r="AD1208" s="304">
        <v>5517212</v>
      </c>
      <c r="AE1208" s="333" t="s">
        <v>7060</v>
      </c>
      <c r="AF1208" s="383" t="s">
        <v>10132</v>
      </c>
      <c r="AG1208" s="167" t="s">
        <v>7040</v>
      </c>
      <c r="AH1208" s="29" t="s">
        <v>7041</v>
      </c>
    </row>
    <row r="1209" spans="1:34" ht="15" customHeight="1" x14ac:dyDescent="0.2">
      <c r="A1209" s="257">
        <v>115</v>
      </c>
      <c r="B1209" s="257">
        <v>115</v>
      </c>
      <c r="C1209" s="258" t="s">
        <v>298</v>
      </c>
      <c r="D1209" s="257">
        <v>10316</v>
      </c>
      <c r="E1209" s="258" t="s">
        <v>299</v>
      </c>
      <c r="F1209" s="25">
        <v>2018</v>
      </c>
      <c r="G1209" s="232">
        <v>43109.834027777775</v>
      </c>
      <c r="H1209" s="233">
        <v>43109.834027777775</v>
      </c>
      <c r="I1209" s="412" t="s">
        <v>36</v>
      </c>
      <c r="J1209" s="412" t="s">
        <v>36</v>
      </c>
      <c r="K1209" s="412" t="s">
        <v>36</v>
      </c>
      <c r="L1209" s="235">
        <f>N1209-G1209</f>
        <v>6.944444467080757E-4</v>
      </c>
      <c r="M1209" s="236">
        <v>1</v>
      </c>
      <c r="N1209" s="232">
        <v>43109.834722222222</v>
      </c>
      <c r="O1209" s="233">
        <v>43109.834722222222</v>
      </c>
      <c r="P1209" s="237" t="s">
        <v>37</v>
      </c>
      <c r="Q1209" s="238" t="s">
        <v>48</v>
      </c>
      <c r="R1209" s="35" t="s">
        <v>10200</v>
      </c>
      <c r="S1209" s="238" t="s">
        <v>40</v>
      </c>
      <c r="T1209" s="167" t="s">
        <v>10282</v>
      </c>
      <c r="U1209" s="192" t="s">
        <v>40</v>
      </c>
      <c r="V1209" s="240" t="s">
        <v>1336</v>
      </c>
      <c r="W1209" s="163" t="s">
        <v>10283</v>
      </c>
      <c r="X1209" s="241">
        <v>0</v>
      </c>
      <c r="Y1209" s="241">
        <v>0</v>
      </c>
      <c r="Z1209" s="241">
        <v>0</v>
      </c>
      <c r="AA1209" s="266"/>
      <c r="AB1209" s="266"/>
      <c r="AC1209" s="266"/>
      <c r="AD1209" s="241">
        <v>5517212</v>
      </c>
      <c r="AE1209" s="35" t="s">
        <v>7063</v>
      </c>
      <c r="AF1209" s="153" t="s">
        <v>10284</v>
      </c>
      <c r="AG1209" s="35" t="s">
        <v>7040</v>
      </c>
      <c r="AH1209" s="35" t="s">
        <v>7041</v>
      </c>
    </row>
    <row r="1210" spans="1:34" ht="15" customHeight="1" x14ac:dyDescent="0.2">
      <c r="A1210" s="523">
        <v>115</v>
      </c>
      <c r="B1210" s="523">
        <v>115</v>
      </c>
      <c r="C1210" s="524" t="s">
        <v>298</v>
      </c>
      <c r="D1210" s="523">
        <v>10316</v>
      </c>
      <c r="E1210" s="524" t="s">
        <v>299</v>
      </c>
      <c r="F1210" s="25">
        <v>2019</v>
      </c>
      <c r="G1210" s="284">
        <v>43481.281944444447</v>
      </c>
      <c r="H1210" s="234">
        <v>43481.281944444447</v>
      </c>
      <c r="I1210" s="417" t="s">
        <v>7042</v>
      </c>
      <c r="J1210" s="412" t="s">
        <v>36</v>
      </c>
      <c r="K1210" s="412" t="s">
        <v>36</v>
      </c>
      <c r="L1210" s="235">
        <f>N1210-G1210</f>
        <v>6.9444443943211809E-4</v>
      </c>
      <c r="M1210" s="236">
        <v>1</v>
      </c>
      <c r="N1210" s="284">
        <v>43481.282638888886</v>
      </c>
      <c r="O1210" s="234">
        <v>43481.282638888886</v>
      </c>
      <c r="P1210" s="237" t="s">
        <v>37</v>
      </c>
      <c r="Q1210" s="162" t="s">
        <v>48</v>
      </c>
      <c r="R1210" s="167" t="s">
        <v>10200</v>
      </c>
      <c r="S1210" s="238" t="s">
        <v>40</v>
      </c>
      <c r="T1210" s="167" t="s">
        <v>12806</v>
      </c>
      <c r="U1210" s="414" t="s">
        <v>40</v>
      </c>
      <c r="V1210" s="240" t="s">
        <v>1336</v>
      </c>
      <c r="W1210" s="167" t="s">
        <v>12807</v>
      </c>
      <c r="X1210" s="536">
        <v>0</v>
      </c>
      <c r="Y1210" s="255">
        <v>0</v>
      </c>
      <c r="Z1210" s="255">
        <v>0</v>
      </c>
      <c r="AA1210" s="264">
        <f>Y1210/AD1210</f>
        <v>0</v>
      </c>
      <c r="AB1210" s="265">
        <f>Z1210/AD1210</f>
        <v>0</v>
      </c>
      <c r="AC1210" s="255">
        <v>0</v>
      </c>
      <c r="AD1210" s="255">
        <v>5548929</v>
      </c>
      <c r="AE1210" s="240" t="s">
        <v>7063</v>
      </c>
      <c r="AF1210" s="527" t="s">
        <v>12808</v>
      </c>
      <c r="AG1210" s="240" t="s">
        <v>7040</v>
      </c>
      <c r="AH1210" s="525" t="s">
        <v>7041</v>
      </c>
    </row>
    <row r="1211" spans="1:34" ht="15" customHeight="1" x14ac:dyDescent="0.2">
      <c r="A1211" s="521">
        <v>115</v>
      </c>
      <c r="B1211" s="521">
        <v>115</v>
      </c>
      <c r="C1211" s="522" t="s">
        <v>298</v>
      </c>
      <c r="D1211" s="521">
        <v>10316</v>
      </c>
      <c r="E1211" s="522" t="s">
        <v>299</v>
      </c>
      <c r="F1211" s="25">
        <v>2019</v>
      </c>
      <c r="G1211" s="232">
        <v>43506.198611111111</v>
      </c>
      <c r="H1211" s="233">
        <v>43506.198611111111</v>
      </c>
      <c r="I1211" s="417" t="s">
        <v>7042</v>
      </c>
      <c r="J1211" s="412" t="s">
        <v>36</v>
      </c>
      <c r="K1211" s="412" t="s">
        <v>36</v>
      </c>
      <c r="L1211" s="235">
        <f>N1211-G1211</f>
        <v>0.38472222222480923</v>
      </c>
      <c r="M1211" s="236">
        <v>554</v>
      </c>
      <c r="N1211" s="232">
        <v>43506.583333333336</v>
      </c>
      <c r="O1211" s="233">
        <v>43506.583333333336</v>
      </c>
      <c r="P1211" s="237" t="s">
        <v>37</v>
      </c>
      <c r="Q1211" s="162" t="s">
        <v>213</v>
      </c>
      <c r="R1211" s="167" t="s">
        <v>10343</v>
      </c>
      <c r="S1211" s="238" t="s">
        <v>54</v>
      </c>
      <c r="T1211" s="167" t="s">
        <v>13122</v>
      </c>
      <c r="U1211" s="416" t="s">
        <v>40</v>
      </c>
      <c r="V1211" s="240" t="s">
        <v>1336</v>
      </c>
      <c r="W1211" s="167" t="s">
        <v>13123</v>
      </c>
      <c r="X1211" s="490">
        <v>8472</v>
      </c>
      <c r="Y1211" s="490">
        <v>8472</v>
      </c>
      <c r="Z1211" s="490">
        <v>8472</v>
      </c>
      <c r="AA1211" s="491">
        <f>Y1211/AD1211</f>
        <v>1.5267811139771297E-3</v>
      </c>
      <c r="AB1211" s="492">
        <f>Z1211/AD1211</f>
        <v>1.5267811139771297E-3</v>
      </c>
      <c r="AC1211" s="341">
        <f>Z1211/Y1211</f>
        <v>1</v>
      </c>
      <c r="AD1211" s="255">
        <v>5548929</v>
      </c>
      <c r="AE1211" s="239" t="s">
        <v>7172</v>
      </c>
      <c r="AF1211" s="229" t="s">
        <v>12229</v>
      </c>
      <c r="AG1211" s="239" t="s">
        <v>7040</v>
      </c>
      <c r="AH1211" s="57" t="s">
        <v>7041</v>
      </c>
    </row>
    <row r="1212" spans="1:34" ht="15" customHeight="1" x14ac:dyDescent="0.2">
      <c r="A1212" s="521">
        <v>115</v>
      </c>
      <c r="B1212" s="521">
        <v>115</v>
      </c>
      <c r="C1212" s="522" t="s">
        <v>298</v>
      </c>
      <c r="D1212" s="521">
        <v>10316</v>
      </c>
      <c r="E1212" s="522" t="s">
        <v>299</v>
      </c>
      <c r="F1212" s="25">
        <v>2019</v>
      </c>
      <c r="G1212" s="232">
        <v>43510.446527777778</v>
      </c>
      <c r="H1212" s="233">
        <v>43510.446527777778</v>
      </c>
      <c r="I1212" s="417" t="s">
        <v>7042</v>
      </c>
      <c r="J1212" s="412" t="s">
        <v>36</v>
      </c>
      <c r="K1212" s="412" t="s">
        <v>36</v>
      </c>
      <c r="L1212" s="235">
        <f>N1212-G1212</f>
        <v>6.944444467080757E-4</v>
      </c>
      <c r="M1212" s="236">
        <v>1</v>
      </c>
      <c r="N1212" s="232">
        <v>43510.447222222225</v>
      </c>
      <c r="O1212" s="233">
        <v>43510.447222222225</v>
      </c>
      <c r="P1212" s="237" t="s">
        <v>37</v>
      </c>
      <c r="Q1212" s="162" t="s">
        <v>213</v>
      </c>
      <c r="R1212" s="167" t="s">
        <v>10774</v>
      </c>
      <c r="S1212" s="238" t="s">
        <v>40</v>
      </c>
      <c r="T1212" s="167" t="s">
        <v>13307</v>
      </c>
      <c r="U1212" s="192" t="s">
        <v>40</v>
      </c>
      <c r="V1212" s="240" t="s">
        <v>1336</v>
      </c>
      <c r="W1212" s="167" t="s">
        <v>13308</v>
      </c>
      <c r="X1212" s="164">
        <v>0</v>
      </c>
      <c r="Y1212" s="241">
        <v>0</v>
      </c>
      <c r="Z1212" s="241">
        <v>0</v>
      </c>
      <c r="AA1212" s="264">
        <f>Y1212/AD1212</f>
        <v>0</v>
      </c>
      <c r="AB1212" s="265">
        <f>Z1212/AD1212</f>
        <v>0</v>
      </c>
      <c r="AC1212" s="255">
        <v>0</v>
      </c>
      <c r="AD1212" s="255">
        <v>5548929</v>
      </c>
      <c r="AE1212" s="239" t="s">
        <v>7063</v>
      </c>
      <c r="AF1212" s="229" t="s">
        <v>13309</v>
      </c>
      <c r="AG1212" s="239" t="s">
        <v>7040</v>
      </c>
      <c r="AH1212" s="57" t="s">
        <v>7041</v>
      </c>
    </row>
    <row r="1213" spans="1:34" ht="15" customHeight="1" x14ac:dyDescent="0.2">
      <c r="A1213" s="523">
        <v>115</v>
      </c>
      <c r="B1213" s="523">
        <v>115</v>
      </c>
      <c r="C1213" s="524" t="s">
        <v>298</v>
      </c>
      <c r="D1213" s="523">
        <v>10316</v>
      </c>
      <c r="E1213" s="524" t="s">
        <v>299</v>
      </c>
      <c r="F1213" s="25">
        <v>2019</v>
      </c>
      <c r="G1213" s="573">
        <v>43540.489583333336</v>
      </c>
      <c r="H1213" s="574">
        <v>43540.489583333336</v>
      </c>
      <c r="I1213" s="572" t="s">
        <v>36</v>
      </c>
      <c r="J1213" s="417" t="s">
        <v>7042</v>
      </c>
      <c r="K1213" s="572" t="s">
        <v>36</v>
      </c>
      <c r="L1213" s="235">
        <f>N1213-G1213</f>
        <v>0.43124999999417923</v>
      </c>
      <c r="M1213" s="236">
        <v>621</v>
      </c>
      <c r="N1213" s="573">
        <v>43540.92083333333</v>
      </c>
      <c r="O1213" s="574">
        <v>43540.92083333333</v>
      </c>
      <c r="P1213" s="237" t="s">
        <v>37</v>
      </c>
      <c r="Q1213" s="162" t="s">
        <v>1285</v>
      </c>
      <c r="R1213" s="167" t="s">
        <v>10331</v>
      </c>
      <c r="S1213" s="238" t="s">
        <v>54</v>
      </c>
      <c r="T1213" s="167" t="s">
        <v>13595</v>
      </c>
      <c r="U1213" s="224">
        <v>116757964</v>
      </c>
      <c r="V1213" s="240" t="s">
        <v>1336</v>
      </c>
      <c r="W1213" s="167" t="s">
        <v>13596</v>
      </c>
      <c r="X1213" s="536">
        <v>0</v>
      </c>
      <c r="Y1213" s="255">
        <v>0</v>
      </c>
      <c r="Z1213" s="255">
        <v>0</v>
      </c>
      <c r="AA1213" s="264">
        <f>Y1213/AD1213</f>
        <v>0</v>
      </c>
      <c r="AB1213" s="265">
        <f>Z1213/AD1213</f>
        <v>0</v>
      </c>
      <c r="AC1213" s="255">
        <v>0</v>
      </c>
      <c r="AD1213" s="255">
        <v>5548929</v>
      </c>
      <c r="AE1213" s="240" t="s">
        <v>7083</v>
      </c>
      <c r="AF1213" s="527" t="s">
        <v>13597</v>
      </c>
      <c r="AG1213" s="240" t="s">
        <v>7040</v>
      </c>
      <c r="AH1213" s="525" t="s">
        <v>7041</v>
      </c>
    </row>
    <row r="1214" spans="1:34" s="47" customFormat="1" ht="15" customHeight="1" x14ac:dyDescent="0.2">
      <c r="A1214" s="523">
        <v>115</v>
      </c>
      <c r="B1214" s="523">
        <v>115</v>
      </c>
      <c r="C1214" s="524" t="s">
        <v>298</v>
      </c>
      <c r="D1214" s="523">
        <v>10316</v>
      </c>
      <c r="E1214" s="524" t="s">
        <v>299</v>
      </c>
      <c r="F1214" s="25">
        <v>2019</v>
      </c>
      <c r="G1214" s="573">
        <v>43552.488194444442</v>
      </c>
      <c r="H1214" s="574">
        <v>43552.488194444442</v>
      </c>
      <c r="I1214" s="572" t="s">
        <v>36</v>
      </c>
      <c r="J1214" s="572" t="s">
        <v>36</v>
      </c>
      <c r="K1214" s="572" t="s">
        <v>36</v>
      </c>
      <c r="L1214" s="235">
        <f>N1214-G1214</f>
        <v>6.944444467080757E-4</v>
      </c>
      <c r="M1214" s="236">
        <v>1</v>
      </c>
      <c r="N1214" s="573">
        <v>43552.488888888889</v>
      </c>
      <c r="O1214" s="574">
        <v>43552.488888888889</v>
      </c>
      <c r="P1214" s="237" t="s">
        <v>37</v>
      </c>
      <c r="Q1214" s="162" t="s">
        <v>48</v>
      </c>
      <c r="R1214" s="167" t="s">
        <v>10200</v>
      </c>
      <c r="S1214" s="238" t="s">
        <v>40</v>
      </c>
      <c r="T1214" s="167" t="s">
        <v>13705</v>
      </c>
      <c r="U1214" s="459" t="s">
        <v>40</v>
      </c>
      <c r="V1214" s="240" t="s">
        <v>1336</v>
      </c>
      <c r="W1214" s="167" t="s">
        <v>13706</v>
      </c>
      <c r="X1214" s="536">
        <v>0</v>
      </c>
      <c r="Y1214" s="255">
        <v>0</v>
      </c>
      <c r="Z1214" s="255">
        <v>0</v>
      </c>
      <c r="AA1214" s="264">
        <f>Y1214/AD1214</f>
        <v>0</v>
      </c>
      <c r="AB1214" s="265">
        <f>Z1214/AD1214</f>
        <v>0</v>
      </c>
      <c r="AC1214" s="255">
        <v>0</v>
      </c>
      <c r="AD1214" s="255">
        <v>5548929</v>
      </c>
      <c r="AE1214" s="240" t="s">
        <v>7063</v>
      </c>
      <c r="AF1214" s="527" t="s">
        <v>13707</v>
      </c>
      <c r="AG1214" s="240" t="s">
        <v>7040</v>
      </c>
      <c r="AH1214" s="525" t="s">
        <v>7041</v>
      </c>
    </row>
    <row r="1215" spans="1:34" ht="15" customHeight="1" x14ac:dyDescent="0.2">
      <c r="A1215" s="521">
        <v>115</v>
      </c>
      <c r="B1215" s="521">
        <v>115</v>
      </c>
      <c r="C1215" s="522" t="s">
        <v>298</v>
      </c>
      <c r="D1215" s="521">
        <v>10316</v>
      </c>
      <c r="E1215" s="522" t="s">
        <v>299</v>
      </c>
      <c r="F1215" s="25">
        <v>2019</v>
      </c>
      <c r="G1215" s="573">
        <v>43557.696527777778</v>
      </c>
      <c r="H1215" s="574">
        <v>43557.696527777778</v>
      </c>
      <c r="I1215" s="572" t="s">
        <v>36</v>
      </c>
      <c r="J1215" s="572" t="s">
        <v>36</v>
      </c>
      <c r="K1215" s="572" t="s">
        <v>36</v>
      </c>
      <c r="L1215" s="235">
        <f>N1215-G1215</f>
        <v>0.1993055555576575</v>
      </c>
      <c r="M1215" s="236">
        <v>287</v>
      </c>
      <c r="N1215" s="573">
        <v>43557.895833333336</v>
      </c>
      <c r="O1215" s="574">
        <v>43557.895833333336</v>
      </c>
      <c r="P1215" s="237" t="s">
        <v>37</v>
      </c>
      <c r="Q1215" s="162" t="s">
        <v>1285</v>
      </c>
      <c r="R1215" s="167" t="s">
        <v>10331</v>
      </c>
      <c r="S1215" s="238" t="s">
        <v>54</v>
      </c>
      <c r="T1215" s="167" t="s">
        <v>13758</v>
      </c>
      <c r="U1215" s="459" t="s">
        <v>40</v>
      </c>
      <c r="V1215" s="240" t="s">
        <v>1336</v>
      </c>
      <c r="W1215" s="167" t="s">
        <v>13759</v>
      </c>
      <c r="X1215" s="536">
        <v>0</v>
      </c>
      <c r="Y1215" s="255">
        <v>0</v>
      </c>
      <c r="Z1215" s="255">
        <v>0</v>
      </c>
      <c r="AA1215" s="264">
        <f>Y1215/AD1215</f>
        <v>0</v>
      </c>
      <c r="AB1215" s="265">
        <f>Z1215/AD1215</f>
        <v>0</v>
      </c>
      <c r="AC1215" s="255">
        <v>0</v>
      </c>
      <c r="AD1215" s="255">
        <v>5548929</v>
      </c>
      <c r="AE1215" s="240" t="s">
        <v>7063</v>
      </c>
      <c r="AF1215" s="527" t="s">
        <v>13760</v>
      </c>
      <c r="AG1215" s="240" t="s">
        <v>7040</v>
      </c>
      <c r="AH1215" s="525" t="s">
        <v>7041</v>
      </c>
    </row>
    <row r="1216" spans="1:34" ht="15" customHeight="1" x14ac:dyDescent="0.2">
      <c r="A1216" s="521">
        <v>115</v>
      </c>
      <c r="B1216" s="521">
        <v>115</v>
      </c>
      <c r="C1216" s="522" t="s">
        <v>298</v>
      </c>
      <c r="D1216" s="521">
        <v>10316</v>
      </c>
      <c r="E1216" s="522" t="s">
        <v>299</v>
      </c>
      <c r="F1216" s="25">
        <v>2019</v>
      </c>
      <c r="G1216" s="573">
        <v>43584.353472222225</v>
      </c>
      <c r="H1216" s="574">
        <v>43584.353472222225</v>
      </c>
      <c r="I1216" s="572" t="s">
        <v>36</v>
      </c>
      <c r="J1216" s="572" t="s">
        <v>36</v>
      </c>
      <c r="K1216" s="572" t="s">
        <v>36</v>
      </c>
      <c r="L1216" s="235">
        <f>N1216-G1216</f>
        <v>0.320138888884685</v>
      </c>
      <c r="M1216" s="236">
        <v>461</v>
      </c>
      <c r="N1216" s="573">
        <v>43584.673611111109</v>
      </c>
      <c r="O1216" s="574">
        <v>43584.673611111109</v>
      </c>
      <c r="P1216" s="237" t="s">
        <v>37</v>
      </c>
      <c r="Q1216" s="162" t="s">
        <v>1285</v>
      </c>
      <c r="R1216" s="167" t="s">
        <v>10214</v>
      </c>
      <c r="S1216" s="238" t="s">
        <v>54</v>
      </c>
      <c r="T1216" s="167" t="s">
        <v>13927</v>
      </c>
      <c r="U1216" s="459" t="s">
        <v>40</v>
      </c>
      <c r="V1216" s="240" t="s">
        <v>1336</v>
      </c>
      <c r="W1216" s="167" t="s">
        <v>13928</v>
      </c>
      <c r="X1216" s="536">
        <v>0</v>
      </c>
      <c r="Y1216" s="255">
        <v>0</v>
      </c>
      <c r="Z1216" s="255">
        <v>0</v>
      </c>
      <c r="AA1216" s="264">
        <f>Y1216/AD1216</f>
        <v>0</v>
      </c>
      <c r="AB1216" s="265">
        <f>Z1216/AD1216</f>
        <v>0</v>
      </c>
      <c r="AC1216" s="255">
        <v>0</v>
      </c>
      <c r="AD1216" s="255">
        <v>5548929</v>
      </c>
      <c r="AE1216" s="240" t="s">
        <v>1270</v>
      </c>
      <c r="AF1216" s="527" t="s">
        <v>1270</v>
      </c>
      <c r="AG1216" s="555" t="s">
        <v>7066</v>
      </c>
      <c r="AH1216" s="525" t="s">
        <v>12671</v>
      </c>
    </row>
    <row r="1217" spans="1:34" ht="15" customHeight="1" x14ac:dyDescent="0.2">
      <c r="A1217" s="58">
        <v>115</v>
      </c>
      <c r="B1217" s="58">
        <v>115</v>
      </c>
      <c r="C1217" s="76" t="s">
        <v>300</v>
      </c>
      <c r="D1217" s="23">
        <v>10317</v>
      </c>
      <c r="E1217" s="60" t="s">
        <v>301</v>
      </c>
      <c r="F1217" s="25">
        <v>2014</v>
      </c>
      <c r="G1217" s="61">
        <v>41709.579861111109</v>
      </c>
      <c r="H1217" s="62">
        <v>41709.579861111109</v>
      </c>
      <c r="I1217" s="625" t="s">
        <v>36</v>
      </c>
      <c r="J1217" s="625" t="s">
        <v>36</v>
      </c>
      <c r="K1217" s="625"/>
      <c r="L1217" s="64">
        <f>N1217-G1217</f>
        <v>7.5000000004365575E-2</v>
      </c>
      <c r="M1217" s="65">
        <v>108</v>
      </c>
      <c r="N1217" s="61">
        <v>41709.654861111114</v>
      </c>
      <c r="O1217" s="62">
        <v>41709.654861111114</v>
      </c>
      <c r="P1217" s="66" t="s">
        <v>37</v>
      </c>
      <c r="Q1217" s="69" t="s">
        <v>155</v>
      </c>
      <c r="R1217" s="69" t="s">
        <v>155</v>
      </c>
      <c r="S1217" s="87" t="s">
        <v>80</v>
      </c>
      <c r="T1217" s="69" t="s">
        <v>1961</v>
      </c>
      <c r="U1217" s="459" t="s">
        <v>40</v>
      </c>
      <c r="V1217" s="78" t="s">
        <v>1336</v>
      </c>
      <c r="W1217" s="69" t="s">
        <v>1962</v>
      </c>
      <c r="X1217" s="32">
        <v>0</v>
      </c>
      <c r="Y1217" s="32">
        <v>0</v>
      </c>
      <c r="Z1217" s="83"/>
      <c r="AA1217" s="84"/>
      <c r="AB1217" s="85"/>
      <c r="AC1217" s="83"/>
    </row>
    <row r="1218" spans="1:34" s="41" customFormat="1" ht="15" customHeight="1" x14ac:dyDescent="0.2">
      <c r="A1218" s="58">
        <v>115</v>
      </c>
      <c r="B1218" s="58">
        <v>115</v>
      </c>
      <c r="C1218" s="76" t="s">
        <v>300</v>
      </c>
      <c r="D1218" s="23">
        <v>10317</v>
      </c>
      <c r="E1218" s="60" t="s">
        <v>301</v>
      </c>
      <c r="F1218" s="25">
        <v>2014</v>
      </c>
      <c r="G1218" s="61">
        <v>41724.529166666667</v>
      </c>
      <c r="H1218" s="62">
        <v>41724.529166666667</v>
      </c>
      <c r="I1218" s="625" t="s">
        <v>36</v>
      </c>
      <c r="J1218" s="628" t="s">
        <v>313</v>
      </c>
      <c r="K1218" s="628"/>
      <c r="L1218" s="64">
        <f>N1218-G1218</f>
        <v>1.0736111111109494</v>
      </c>
      <c r="M1218" s="65">
        <v>1546</v>
      </c>
      <c r="N1218" s="61">
        <v>41725.602777777778</v>
      </c>
      <c r="O1218" s="62">
        <v>41725.602777777778</v>
      </c>
      <c r="P1218" s="66" t="s">
        <v>37</v>
      </c>
      <c r="Q1218" s="69" t="s">
        <v>38</v>
      </c>
      <c r="R1218" s="69" t="s">
        <v>39</v>
      </c>
      <c r="S1218" s="87" t="s">
        <v>54</v>
      </c>
      <c r="T1218" s="69" t="s">
        <v>2014</v>
      </c>
      <c r="U1218" s="77">
        <v>10180</v>
      </c>
      <c r="V1218" s="78" t="s">
        <v>1336</v>
      </c>
      <c r="W1218" s="69" t="s">
        <v>2015</v>
      </c>
      <c r="X1218" s="32">
        <v>4354</v>
      </c>
      <c r="Y1218" s="32">
        <v>0</v>
      </c>
      <c r="Z1218" s="83"/>
      <c r="AA1218" s="84"/>
      <c r="AB1218" s="85"/>
      <c r="AC1218" s="83"/>
      <c r="AD1218" s="28"/>
      <c r="AE1218" s="28"/>
      <c r="AF1218" s="28"/>
      <c r="AG1218" s="28"/>
      <c r="AH1218" s="28"/>
    </row>
    <row r="1219" spans="1:34" s="41" customFormat="1" ht="15" customHeight="1" x14ac:dyDescent="0.2">
      <c r="A1219" s="58">
        <v>115</v>
      </c>
      <c r="B1219" s="58">
        <v>115</v>
      </c>
      <c r="C1219" s="76" t="s">
        <v>300</v>
      </c>
      <c r="D1219" s="23">
        <v>10317</v>
      </c>
      <c r="E1219" s="60" t="s">
        <v>301</v>
      </c>
      <c r="F1219" s="25">
        <v>2014</v>
      </c>
      <c r="G1219" s="61">
        <v>41756.779861111114</v>
      </c>
      <c r="H1219" s="62">
        <v>41756.779861111114</v>
      </c>
      <c r="I1219" s="625" t="s">
        <v>36</v>
      </c>
      <c r="J1219" s="625" t="s">
        <v>36</v>
      </c>
      <c r="K1219" s="625"/>
      <c r="L1219" s="64">
        <f>N1219-G1219</f>
        <v>6.9444443943211809E-4</v>
      </c>
      <c r="M1219" s="65">
        <v>1</v>
      </c>
      <c r="N1219" s="61">
        <v>41756.780555555553</v>
      </c>
      <c r="O1219" s="62">
        <v>41756.780555555553</v>
      </c>
      <c r="P1219" s="66" t="s">
        <v>37</v>
      </c>
      <c r="Q1219" s="69" t="s">
        <v>145</v>
      </c>
      <c r="R1219" s="69" t="s">
        <v>146</v>
      </c>
      <c r="S1219" s="87" t="s">
        <v>40</v>
      </c>
      <c r="T1219" s="69" t="s">
        <v>2150</v>
      </c>
      <c r="U1219" s="459" t="s">
        <v>40</v>
      </c>
      <c r="V1219" s="78" t="s">
        <v>1336</v>
      </c>
      <c r="W1219" s="69" t="s">
        <v>2151</v>
      </c>
      <c r="X1219" s="32">
        <v>7981</v>
      </c>
      <c r="Y1219" s="32">
        <v>0</v>
      </c>
      <c r="Z1219" s="83"/>
      <c r="AA1219" s="84"/>
      <c r="AB1219" s="85"/>
      <c r="AC1219" s="83"/>
      <c r="AD1219" s="28"/>
      <c r="AE1219" s="28"/>
      <c r="AF1219" s="28"/>
      <c r="AG1219" s="28"/>
      <c r="AH1219" s="28"/>
    </row>
    <row r="1220" spans="1:34" ht="15" customHeight="1" x14ac:dyDescent="0.2">
      <c r="A1220" s="175">
        <v>115</v>
      </c>
      <c r="B1220" s="175">
        <v>115</v>
      </c>
      <c r="C1220" s="24" t="s">
        <v>300</v>
      </c>
      <c r="D1220" s="175">
        <v>10317</v>
      </c>
      <c r="E1220" s="24" t="s">
        <v>301</v>
      </c>
      <c r="F1220" s="25">
        <v>2015</v>
      </c>
      <c r="G1220" s="156">
        <v>42101.59375</v>
      </c>
      <c r="H1220" s="157">
        <v>42101.59375</v>
      </c>
      <c r="I1220" s="620" t="s">
        <v>36</v>
      </c>
      <c r="J1220" s="620" t="s">
        <v>36</v>
      </c>
      <c r="K1220" s="620"/>
      <c r="L1220" s="159">
        <f>N1220-G1220</f>
        <v>6.944444467080757E-4</v>
      </c>
      <c r="M1220" s="160">
        <v>1</v>
      </c>
      <c r="N1220" s="156">
        <v>42101.594444444447</v>
      </c>
      <c r="O1220" s="157">
        <v>42101.594444444447</v>
      </c>
      <c r="P1220" s="161" t="s">
        <v>37</v>
      </c>
      <c r="Q1220" s="35" t="s">
        <v>48</v>
      </c>
      <c r="R1220" s="35" t="s">
        <v>49</v>
      </c>
      <c r="S1220" s="35" t="s">
        <v>40</v>
      </c>
      <c r="T1220" s="35" t="s">
        <v>3719</v>
      </c>
      <c r="U1220" s="459" t="s">
        <v>40</v>
      </c>
      <c r="V1220" s="167" t="s">
        <v>1336</v>
      </c>
      <c r="W1220" s="35" t="s">
        <v>3720</v>
      </c>
      <c r="X1220" s="55">
        <v>0</v>
      </c>
      <c r="Y1220" s="55">
        <v>0</v>
      </c>
      <c r="Z1220" s="168"/>
      <c r="AA1220" s="168"/>
      <c r="AB1220" s="168"/>
      <c r="AC1220" s="168"/>
    </row>
    <row r="1221" spans="1:34" s="41" customFormat="1" ht="15" customHeight="1" x14ac:dyDescent="0.2">
      <c r="A1221" s="175">
        <v>115</v>
      </c>
      <c r="B1221" s="175">
        <v>115</v>
      </c>
      <c r="C1221" s="24" t="s">
        <v>300</v>
      </c>
      <c r="D1221" s="175">
        <v>10317</v>
      </c>
      <c r="E1221" s="24" t="s">
        <v>301</v>
      </c>
      <c r="F1221" s="25">
        <v>2015</v>
      </c>
      <c r="G1221" s="156">
        <v>42131.276388888888</v>
      </c>
      <c r="H1221" s="157">
        <v>42131.276388888888</v>
      </c>
      <c r="I1221" s="620" t="s">
        <v>36</v>
      </c>
      <c r="J1221" s="620" t="s">
        <v>36</v>
      </c>
      <c r="K1221" s="620"/>
      <c r="L1221" s="159">
        <f>N1221-G1221</f>
        <v>6.944444467080757E-4</v>
      </c>
      <c r="M1221" s="160">
        <v>1</v>
      </c>
      <c r="N1221" s="156">
        <v>42131.277083333334</v>
      </c>
      <c r="O1221" s="157">
        <v>42131.277083333334</v>
      </c>
      <c r="P1221" s="161" t="s">
        <v>37</v>
      </c>
      <c r="Q1221" s="35" t="s">
        <v>213</v>
      </c>
      <c r="R1221" s="35" t="s">
        <v>287</v>
      </c>
      <c r="S1221" s="35" t="s">
        <v>40</v>
      </c>
      <c r="T1221" s="35" t="s">
        <v>3920</v>
      </c>
      <c r="U1221" s="170">
        <v>11109</v>
      </c>
      <c r="V1221" s="167" t="s">
        <v>1336</v>
      </c>
      <c r="W1221" s="35" t="s">
        <v>3921</v>
      </c>
      <c r="X1221" s="55">
        <v>12350</v>
      </c>
      <c r="Y1221" s="55">
        <v>0</v>
      </c>
      <c r="Z1221" s="168"/>
      <c r="AA1221" s="168"/>
      <c r="AB1221" s="168"/>
      <c r="AC1221" s="168"/>
      <c r="AD1221" s="28"/>
      <c r="AE1221" s="28"/>
      <c r="AF1221" s="28"/>
      <c r="AG1221" s="28"/>
      <c r="AH1221" s="28"/>
    </row>
    <row r="1222" spans="1:34" s="41" customFormat="1" ht="15" customHeight="1" x14ac:dyDescent="0.2">
      <c r="A1222" s="175">
        <v>115</v>
      </c>
      <c r="B1222" s="175">
        <v>115</v>
      </c>
      <c r="C1222" s="24" t="s">
        <v>300</v>
      </c>
      <c r="D1222" s="175">
        <v>10317</v>
      </c>
      <c r="E1222" s="24" t="s">
        <v>301</v>
      </c>
      <c r="F1222" s="25">
        <v>2015</v>
      </c>
      <c r="G1222" s="156">
        <v>42138.668055555558</v>
      </c>
      <c r="H1222" s="157">
        <v>42138.668055555558</v>
      </c>
      <c r="I1222" s="620" t="s">
        <v>36</v>
      </c>
      <c r="J1222" s="620" t="s">
        <v>36</v>
      </c>
      <c r="K1222" s="620"/>
      <c r="L1222" s="159">
        <f>N1222-G1222</f>
        <v>6.9444443943211809E-4</v>
      </c>
      <c r="M1222" s="160">
        <v>1</v>
      </c>
      <c r="N1222" s="156">
        <v>42138.668749999997</v>
      </c>
      <c r="O1222" s="157">
        <v>42138.668749999997</v>
      </c>
      <c r="P1222" s="161" t="s">
        <v>37</v>
      </c>
      <c r="Q1222" s="35" t="s">
        <v>213</v>
      </c>
      <c r="R1222" s="35" t="s">
        <v>287</v>
      </c>
      <c r="S1222" s="35" t="s">
        <v>40</v>
      </c>
      <c r="T1222" s="35" t="s">
        <v>3988</v>
      </c>
      <c r="U1222" s="459" t="s">
        <v>40</v>
      </c>
      <c r="V1222" s="167" t="s">
        <v>1336</v>
      </c>
      <c r="W1222" s="35" t="s">
        <v>3989</v>
      </c>
      <c r="X1222" s="55">
        <v>8018</v>
      </c>
      <c r="Y1222" s="55">
        <v>0</v>
      </c>
      <c r="Z1222" s="168"/>
      <c r="AA1222" s="168"/>
      <c r="AB1222" s="168"/>
      <c r="AC1222" s="168"/>
    </row>
    <row r="1223" spans="1:34" s="41" customFormat="1" ht="15" customHeight="1" x14ac:dyDescent="0.2">
      <c r="A1223" s="153">
        <v>115</v>
      </c>
      <c r="B1223" s="153">
        <v>115</v>
      </c>
      <c r="C1223" s="24" t="s">
        <v>300</v>
      </c>
      <c r="D1223" s="175">
        <v>10317</v>
      </c>
      <c r="E1223" s="24" t="s">
        <v>301</v>
      </c>
      <c r="F1223" s="25">
        <v>2015</v>
      </c>
      <c r="G1223" s="156">
        <v>42189.289583333331</v>
      </c>
      <c r="H1223" s="157">
        <v>42189.289583333331</v>
      </c>
      <c r="I1223" s="620" t="s">
        <v>36</v>
      </c>
      <c r="J1223" s="620" t="s">
        <v>36</v>
      </c>
      <c r="K1223" s="620"/>
      <c r="L1223" s="159">
        <f>N1223-G1223</f>
        <v>6.944444467080757E-4</v>
      </c>
      <c r="M1223" s="160">
        <v>1</v>
      </c>
      <c r="N1223" s="156">
        <v>42189.290277777778</v>
      </c>
      <c r="O1223" s="157">
        <v>42189.290277777778</v>
      </c>
      <c r="P1223" s="161" t="s">
        <v>37</v>
      </c>
      <c r="Q1223" s="35" t="s">
        <v>48</v>
      </c>
      <c r="R1223" s="35" t="s">
        <v>49</v>
      </c>
      <c r="S1223" s="35" t="s">
        <v>40</v>
      </c>
      <c r="T1223" s="35" t="s">
        <v>4246</v>
      </c>
      <c r="U1223" s="459" t="s">
        <v>40</v>
      </c>
      <c r="V1223" s="167" t="s">
        <v>1336</v>
      </c>
      <c r="W1223" s="35" t="s">
        <v>4247</v>
      </c>
      <c r="X1223" s="55">
        <v>8033</v>
      </c>
      <c r="Y1223" s="55">
        <v>0</v>
      </c>
      <c r="Z1223" s="168"/>
      <c r="AA1223" s="168"/>
      <c r="AB1223" s="168"/>
      <c r="AC1223" s="168"/>
      <c r="AD1223" s="28"/>
      <c r="AE1223" s="28"/>
      <c r="AF1223" s="28"/>
      <c r="AG1223" s="28"/>
      <c r="AH1223" s="28"/>
    </row>
    <row r="1224" spans="1:34" s="41" customFormat="1" ht="15" customHeight="1" x14ac:dyDescent="0.2">
      <c r="A1224" s="175">
        <v>115</v>
      </c>
      <c r="B1224" s="175">
        <v>115</v>
      </c>
      <c r="C1224" s="24" t="s">
        <v>300</v>
      </c>
      <c r="D1224" s="175">
        <v>10317</v>
      </c>
      <c r="E1224" s="24" t="s">
        <v>301</v>
      </c>
      <c r="F1224" s="25">
        <v>2015</v>
      </c>
      <c r="G1224" s="156">
        <v>42225.420138888891</v>
      </c>
      <c r="H1224" s="157">
        <v>42225.420138888891</v>
      </c>
      <c r="I1224" s="620" t="s">
        <v>36</v>
      </c>
      <c r="J1224" s="620" t="s">
        <v>36</v>
      </c>
      <c r="K1224" s="620"/>
      <c r="L1224" s="159">
        <f>N1224-G1224</f>
        <v>6.9444443943211809E-4</v>
      </c>
      <c r="M1224" s="160">
        <v>1</v>
      </c>
      <c r="N1224" s="156">
        <v>42225.42083333333</v>
      </c>
      <c r="O1224" s="157">
        <v>42225.42083333333</v>
      </c>
      <c r="P1224" s="161" t="s">
        <v>37</v>
      </c>
      <c r="Q1224" s="35" t="s">
        <v>48</v>
      </c>
      <c r="R1224" s="35" t="s">
        <v>49</v>
      </c>
      <c r="S1224" s="35" t="s">
        <v>40</v>
      </c>
      <c r="T1224" s="35" t="s">
        <v>4572</v>
      </c>
      <c r="U1224" s="459" t="s">
        <v>40</v>
      </c>
      <c r="V1224" s="167" t="s">
        <v>1336</v>
      </c>
      <c r="W1224" s="35" t="s">
        <v>4573</v>
      </c>
      <c r="X1224" s="55">
        <v>6262</v>
      </c>
      <c r="Y1224" s="168"/>
      <c r="Z1224" s="168"/>
      <c r="AA1224" s="168"/>
      <c r="AB1224" s="168"/>
      <c r="AC1224" s="168"/>
      <c r="AD1224" s="28"/>
      <c r="AE1224" s="28"/>
      <c r="AF1224" s="28"/>
      <c r="AG1224" s="28"/>
      <c r="AH1224" s="28"/>
    </row>
    <row r="1225" spans="1:34" s="41" customFormat="1" ht="15" customHeight="1" x14ac:dyDescent="0.2">
      <c r="A1225" s="257">
        <v>115</v>
      </c>
      <c r="B1225" s="257">
        <v>115</v>
      </c>
      <c r="C1225" s="258" t="s">
        <v>300</v>
      </c>
      <c r="D1225" s="257">
        <v>10317</v>
      </c>
      <c r="E1225" s="258" t="s">
        <v>301</v>
      </c>
      <c r="F1225" s="25">
        <v>2016</v>
      </c>
      <c r="G1225" s="232">
        <v>42430.072222222225</v>
      </c>
      <c r="H1225" s="233">
        <v>42430.072222222225</v>
      </c>
      <c r="I1225" s="412" t="s">
        <v>36</v>
      </c>
      <c r="J1225" s="417" t="s">
        <v>313</v>
      </c>
      <c r="K1225" s="417"/>
      <c r="L1225" s="235">
        <f>N1225-G1225</f>
        <v>0.57986111110949423</v>
      </c>
      <c r="M1225" s="236">
        <v>835</v>
      </c>
      <c r="N1225" s="232">
        <v>42430.652083333334</v>
      </c>
      <c r="O1225" s="233">
        <v>42430.652083333334</v>
      </c>
      <c r="P1225" s="237" t="s">
        <v>37</v>
      </c>
      <c r="Q1225" s="238" t="s">
        <v>52</v>
      </c>
      <c r="R1225" s="238" t="s">
        <v>53</v>
      </c>
      <c r="S1225" s="238" t="s">
        <v>54</v>
      </c>
      <c r="T1225" s="35" t="s">
        <v>5628</v>
      </c>
      <c r="U1225" s="88">
        <v>11962</v>
      </c>
      <c r="V1225" s="240" t="s">
        <v>1336</v>
      </c>
      <c r="W1225" s="35" t="s">
        <v>5629</v>
      </c>
      <c r="X1225" s="55">
        <v>5980</v>
      </c>
      <c r="Y1225" s="55">
        <v>5980</v>
      </c>
      <c r="Z1225" s="55">
        <v>295458</v>
      </c>
      <c r="AA1225" s="259">
        <v>1.0908688259423931E-3</v>
      </c>
      <c r="AB1225" s="260">
        <v>5.3897311300215307E-2</v>
      </c>
      <c r="AC1225" s="241">
        <v>49.407692307692308</v>
      </c>
      <c r="AD1225" s="28"/>
      <c r="AE1225" s="28"/>
      <c r="AF1225" s="28"/>
      <c r="AG1225" s="28"/>
      <c r="AH1225" s="28"/>
    </row>
    <row r="1226" spans="1:34" s="41" customFormat="1" ht="15" customHeight="1" x14ac:dyDescent="0.2">
      <c r="A1226" s="257">
        <v>115</v>
      </c>
      <c r="B1226" s="257">
        <v>115</v>
      </c>
      <c r="C1226" s="258" t="s">
        <v>300</v>
      </c>
      <c r="D1226" s="257">
        <v>10317</v>
      </c>
      <c r="E1226" s="258" t="s">
        <v>301</v>
      </c>
      <c r="F1226" s="25">
        <v>2016</v>
      </c>
      <c r="G1226" s="232">
        <v>42487.555555555555</v>
      </c>
      <c r="H1226" s="233">
        <v>42487.555555555555</v>
      </c>
      <c r="I1226" s="412" t="s">
        <v>36</v>
      </c>
      <c r="J1226" s="412" t="s">
        <v>36</v>
      </c>
      <c r="K1226" s="412"/>
      <c r="L1226" s="235">
        <f>N1226-G1226</f>
        <v>6.944444467080757E-4</v>
      </c>
      <c r="M1226" s="236">
        <v>1</v>
      </c>
      <c r="N1226" s="232">
        <v>42487.556250000001</v>
      </c>
      <c r="O1226" s="233">
        <v>42487.556250000001</v>
      </c>
      <c r="P1226" s="237" t="s">
        <v>37</v>
      </c>
      <c r="Q1226" s="238" t="s">
        <v>213</v>
      </c>
      <c r="R1226" s="238" t="s">
        <v>287</v>
      </c>
      <c r="S1226" s="35" t="s">
        <v>40</v>
      </c>
      <c r="T1226" s="35" t="s">
        <v>5975</v>
      </c>
      <c r="U1226" s="282" t="s">
        <v>40</v>
      </c>
      <c r="V1226" s="240" t="s">
        <v>1336</v>
      </c>
      <c r="W1226" s="35" t="s">
        <v>5976</v>
      </c>
      <c r="X1226" s="55">
        <v>9931</v>
      </c>
      <c r="Y1226" s="55">
        <v>0</v>
      </c>
      <c r="Z1226" s="55">
        <v>0</v>
      </c>
      <c r="AA1226" s="168"/>
      <c r="AB1226" s="168"/>
      <c r="AC1226" s="168"/>
      <c r="AD1226" s="28"/>
      <c r="AE1226" s="28"/>
      <c r="AF1226" s="28"/>
      <c r="AG1226" s="28"/>
      <c r="AH1226" s="28"/>
    </row>
    <row r="1227" spans="1:34" s="41" customFormat="1" ht="15" customHeight="1" x14ac:dyDescent="0.2">
      <c r="A1227" s="257">
        <v>115</v>
      </c>
      <c r="B1227" s="257">
        <v>115</v>
      </c>
      <c r="C1227" s="258" t="s">
        <v>300</v>
      </c>
      <c r="D1227" s="257">
        <v>10317</v>
      </c>
      <c r="E1227" s="258" t="s">
        <v>301</v>
      </c>
      <c r="F1227" s="25">
        <v>2016</v>
      </c>
      <c r="G1227" s="232">
        <v>42487.711111111108</v>
      </c>
      <c r="H1227" s="233">
        <v>42487.711111111108</v>
      </c>
      <c r="I1227" s="412" t="s">
        <v>36</v>
      </c>
      <c r="J1227" s="412" t="s">
        <v>36</v>
      </c>
      <c r="K1227" s="412"/>
      <c r="L1227" s="235">
        <f>N1227-G1227</f>
        <v>6.944444467080757E-4</v>
      </c>
      <c r="M1227" s="236">
        <v>1</v>
      </c>
      <c r="N1227" s="232">
        <v>42487.711805555555</v>
      </c>
      <c r="O1227" s="233">
        <v>42487.711805555555</v>
      </c>
      <c r="P1227" s="237" t="s">
        <v>37</v>
      </c>
      <c r="Q1227" s="238" t="s">
        <v>213</v>
      </c>
      <c r="R1227" s="238" t="s">
        <v>287</v>
      </c>
      <c r="S1227" s="35" t="s">
        <v>40</v>
      </c>
      <c r="T1227" s="35" t="s">
        <v>5992</v>
      </c>
      <c r="U1227" s="282" t="s">
        <v>40</v>
      </c>
      <c r="V1227" s="240" t="s">
        <v>1336</v>
      </c>
      <c r="W1227" s="35" t="s">
        <v>5993</v>
      </c>
      <c r="X1227" s="55">
        <v>9931</v>
      </c>
      <c r="Y1227" s="55">
        <v>0</v>
      </c>
      <c r="Z1227" s="55">
        <v>0</v>
      </c>
      <c r="AA1227" s="168"/>
      <c r="AB1227" s="168"/>
      <c r="AC1227" s="168"/>
      <c r="AD1227" s="28"/>
      <c r="AE1227" s="28"/>
      <c r="AF1227" s="28"/>
      <c r="AG1227" s="28"/>
      <c r="AH1227" s="28"/>
    </row>
    <row r="1228" spans="1:34" s="41" customFormat="1" ht="15" customHeight="1" x14ac:dyDescent="0.2">
      <c r="A1228" s="257">
        <v>115</v>
      </c>
      <c r="B1228" s="257">
        <v>115</v>
      </c>
      <c r="C1228" s="258" t="s">
        <v>300</v>
      </c>
      <c r="D1228" s="257">
        <v>10317</v>
      </c>
      <c r="E1228" s="258" t="s">
        <v>301</v>
      </c>
      <c r="F1228" s="25">
        <v>2016</v>
      </c>
      <c r="G1228" s="284">
        <v>42535.672222222223</v>
      </c>
      <c r="H1228" s="234">
        <v>42535.672222222223</v>
      </c>
      <c r="I1228" s="412" t="s">
        <v>36</v>
      </c>
      <c r="J1228" s="412" t="s">
        <v>36</v>
      </c>
      <c r="K1228" s="412"/>
      <c r="L1228" s="235">
        <f>N1228-G1228</f>
        <v>0.11875000000145519</v>
      </c>
      <c r="M1228" s="236">
        <v>171</v>
      </c>
      <c r="N1228" s="284">
        <v>42535.790972222225</v>
      </c>
      <c r="O1228" s="234">
        <v>42535.790972222225</v>
      </c>
      <c r="P1228" s="237" t="s">
        <v>37</v>
      </c>
      <c r="Q1228" s="238" t="s">
        <v>52</v>
      </c>
      <c r="R1228" s="238" t="s">
        <v>59</v>
      </c>
      <c r="S1228" s="35" t="s">
        <v>101</v>
      </c>
      <c r="T1228" s="35" t="s">
        <v>6203</v>
      </c>
      <c r="U1228" s="282" t="s">
        <v>40</v>
      </c>
      <c r="V1228" s="240" t="s">
        <v>1336</v>
      </c>
      <c r="W1228" s="35" t="s">
        <v>6204</v>
      </c>
      <c r="X1228" s="177">
        <v>0</v>
      </c>
      <c r="Y1228" s="177">
        <v>0</v>
      </c>
      <c r="Z1228" s="55">
        <v>0</v>
      </c>
      <c r="AA1228" s="35"/>
      <c r="AB1228" s="35"/>
      <c r="AC1228" s="35"/>
      <c r="AD1228" s="28"/>
      <c r="AE1228" s="28"/>
      <c r="AF1228" s="28"/>
      <c r="AG1228" s="28"/>
      <c r="AH1228" s="28"/>
    </row>
    <row r="1229" spans="1:34" s="41" customFormat="1" ht="15" customHeight="1" x14ac:dyDescent="0.2">
      <c r="A1229" s="257">
        <v>115</v>
      </c>
      <c r="B1229" s="257">
        <v>115</v>
      </c>
      <c r="C1229" s="258" t="s">
        <v>300</v>
      </c>
      <c r="D1229" s="257">
        <v>10317</v>
      </c>
      <c r="E1229" s="258" t="s">
        <v>301</v>
      </c>
      <c r="F1229" s="25">
        <v>2016</v>
      </c>
      <c r="G1229" s="284">
        <v>42553.569444444445</v>
      </c>
      <c r="H1229" s="234">
        <v>42553.569444444445</v>
      </c>
      <c r="I1229" s="412" t="s">
        <v>36</v>
      </c>
      <c r="J1229" s="412" t="s">
        <v>36</v>
      </c>
      <c r="K1229" s="412"/>
      <c r="L1229" s="235">
        <f>N1229-G1229</f>
        <v>0.31388888888614019</v>
      </c>
      <c r="M1229" s="236">
        <v>452</v>
      </c>
      <c r="N1229" s="284">
        <v>42553.883333333331</v>
      </c>
      <c r="O1229" s="234">
        <v>42553.883333333331</v>
      </c>
      <c r="P1229" s="237" t="s">
        <v>37</v>
      </c>
      <c r="Q1229" s="238" t="s">
        <v>382</v>
      </c>
      <c r="R1229" s="238" t="s">
        <v>383</v>
      </c>
      <c r="S1229" s="35" t="s">
        <v>526</v>
      </c>
      <c r="T1229" s="35" t="s">
        <v>6324</v>
      </c>
      <c r="U1229" s="88">
        <v>12293</v>
      </c>
      <c r="V1229" s="240" t="s">
        <v>1336</v>
      </c>
      <c r="W1229" s="35" t="s">
        <v>6325</v>
      </c>
      <c r="X1229" s="177">
        <v>8134</v>
      </c>
      <c r="Y1229" s="177">
        <v>0</v>
      </c>
      <c r="Z1229" s="55">
        <v>0</v>
      </c>
      <c r="AA1229" s="266"/>
      <c r="AB1229" s="266"/>
      <c r="AC1229" s="266"/>
      <c r="AD1229" s="28"/>
      <c r="AE1229" s="28"/>
      <c r="AF1229" s="28"/>
      <c r="AG1229" s="28"/>
      <c r="AH1229" s="28"/>
    </row>
    <row r="1230" spans="1:34" s="41" customFormat="1" ht="15" customHeight="1" x14ac:dyDescent="0.2">
      <c r="A1230" s="257">
        <v>115</v>
      </c>
      <c r="B1230" s="257">
        <v>115</v>
      </c>
      <c r="C1230" s="258" t="s">
        <v>300</v>
      </c>
      <c r="D1230" s="257">
        <v>10317</v>
      </c>
      <c r="E1230" s="258" t="s">
        <v>301</v>
      </c>
      <c r="F1230" s="25">
        <v>2017</v>
      </c>
      <c r="G1230" s="232">
        <v>42831.579861111109</v>
      </c>
      <c r="H1230" s="233">
        <v>42831.579861111109</v>
      </c>
      <c r="I1230" s="417" t="s">
        <v>7042</v>
      </c>
      <c r="J1230" s="412" t="s">
        <v>36</v>
      </c>
      <c r="K1230" s="412"/>
      <c r="L1230" s="235">
        <f>N1230-G1230</f>
        <v>2.3611111115314998E-2</v>
      </c>
      <c r="M1230" s="236">
        <v>34</v>
      </c>
      <c r="N1230" s="232">
        <v>42831.603472222225</v>
      </c>
      <c r="O1230" s="233">
        <v>42831.603472222225</v>
      </c>
      <c r="P1230" s="237" t="s">
        <v>37</v>
      </c>
      <c r="Q1230" s="35" t="s">
        <v>52</v>
      </c>
      <c r="R1230" s="35" t="s">
        <v>142</v>
      </c>
      <c r="S1230" s="35" t="s">
        <v>107</v>
      </c>
      <c r="T1230" s="52" t="s">
        <v>8266</v>
      </c>
      <c r="U1230" s="88">
        <v>112757811</v>
      </c>
      <c r="V1230" s="49" t="s">
        <v>1336</v>
      </c>
      <c r="W1230" s="44" t="s">
        <v>8267</v>
      </c>
      <c r="X1230" s="241">
        <v>8171</v>
      </c>
      <c r="Y1230" s="241">
        <v>2148</v>
      </c>
      <c r="Z1230" s="241">
        <v>27924</v>
      </c>
      <c r="AA1230" s="173">
        <v>3.8932707316666459E-4</v>
      </c>
      <c r="AB1230" s="174">
        <v>5.0612519511666404E-3</v>
      </c>
      <c r="AC1230" s="241">
        <v>13</v>
      </c>
      <c r="AD1230" s="304">
        <v>5517212</v>
      </c>
      <c r="AE1230" s="305" t="s">
        <v>7102</v>
      </c>
      <c r="AF1230" s="305" t="s">
        <v>8268</v>
      </c>
      <c r="AG1230" s="35" t="s">
        <v>7040</v>
      </c>
      <c r="AH1230" s="52" t="s">
        <v>7041</v>
      </c>
    </row>
    <row r="1231" spans="1:34" s="41" customFormat="1" ht="15" customHeight="1" x14ac:dyDescent="0.2">
      <c r="A1231" s="257">
        <v>115</v>
      </c>
      <c r="B1231" s="257">
        <v>115</v>
      </c>
      <c r="C1231" s="258" t="s">
        <v>300</v>
      </c>
      <c r="D1231" s="257">
        <v>10317</v>
      </c>
      <c r="E1231" s="258" t="s">
        <v>301</v>
      </c>
      <c r="F1231" s="25">
        <v>2017</v>
      </c>
      <c r="G1231" s="232">
        <v>42838.574305555558</v>
      </c>
      <c r="H1231" s="233">
        <v>42838.574305555558</v>
      </c>
      <c r="I1231" s="412" t="s">
        <v>36</v>
      </c>
      <c r="J1231" s="412" t="s">
        <v>36</v>
      </c>
      <c r="K1231" s="412"/>
      <c r="L1231" s="235">
        <f>N1231-G1231</f>
        <v>6.9444443943211809E-4</v>
      </c>
      <c r="M1231" s="236">
        <v>1</v>
      </c>
      <c r="N1231" s="232">
        <v>42838.574999999997</v>
      </c>
      <c r="O1231" s="233">
        <v>42838.574999999997</v>
      </c>
      <c r="P1231" s="237" t="s">
        <v>37</v>
      </c>
      <c r="Q1231" s="35" t="s">
        <v>213</v>
      </c>
      <c r="R1231" s="35" t="s">
        <v>287</v>
      </c>
      <c r="S1231" s="35" t="s">
        <v>101</v>
      </c>
      <c r="T1231" s="52" t="s">
        <v>8352</v>
      </c>
      <c r="U1231" s="332" t="s">
        <v>40</v>
      </c>
      <c r="V1231" s="240" t="s">
        <v>1336</v>
      </c>
      <c r="W1231" s="44" t="s">
        <v>8353</v>
      </c>
      <c r="X1231" s="241">
        <v>8173</v>
      </c>
      <c r="Y1231" s="241">
        <v>0</v>
      </c>
      <c r="Z1231" s="241">
        <v>0</v>
      </c>
      <c r="AA1231" s="177"/>
      <c r="AB1231" s="177"/>
      <c r="AC1231" s="177"/>
      <c r="AD1231" s="304">
        <v>5517212</v>
      </c>
      <c r="AE1231" s="305" t="s">
        <v>7063</v>
      </c>
      <c r="AF1231" s="305" t="s">
        <v>7132</v>
      </c>
      <c r="AG1231" s="35" t="s">
        <v>7040</v>
      </c>
      <c r="AH1231" s="44" t="s">
        <v>7041</v>
      </c>
    </row>
    <row r="1232" spans="1:34" s="41" customFormat="1" ht="15" customHeight="1" x14ac:dyDescent="0.2">
      <c r="A1232" s="257">
        <v>115</v>
      </c>
      <c r="B1232" s="257">
        <v>115</v>
      </c>
      <c r="C1232" s="258" t="s">
        <v>300</v>
      </c>
      <c r="D1232" s="257">
        <v>10317</v>
      </c>
      <c r="E1232" s="258" t="s">
        <v>301</v>
      </c>
      <c r="F1232" s="25">
        <v>2017</v>
      </c>
      <c r="G1232" s="232">
        <v>42934.479166666664</v>
      </c>
      <c r="H1232" s="233">
        <v>42934.479166666664</v>
      </c>
      <c r="I1232" s="412" t="s">
        <v>36</v>
      </c>
      <c r="J1232" s="412" t="s">
        <v>36</v>
      </c>
      <c r="K1232" s="412"/>
      <c r="L1232" s="235">
        <f>N1232-G1232</f>
        <v>0.10625000000436557</v>
      </c>
      <c r="M1232" s="236">
        <v>153</v>
      </c>
      <c r="N1232" s="232">
        <v>42934.585416666669</v>
      </c>
      <c r="O1232" s="233">
        <v>42934.585416666669</v>
      </c>
      <c r="P1232" s="237" t="s">
        <v>37</v>
      </c>
      <c r="Q1232" s="35" t="s">
        <v>145</v>
      </c>
      <c r="R1232" s="35" t="s">
        <v>146</v>
      </c>
      <c r="S1232" s="35" t="s">
        <v>526</v>
      </c>
      <c r="T1232" s="167" t="s">
        <v>8986</v>
      </c>
      <c r="U1232" s="303" t="s">
        <v>40</v>
      </c>
      <c r="V1232" s="240" t="s">
        <v>1336</v>
      </c>
      <c r="W1232" s="35" t="s">
        <v>8987</v>
      </c>
      <c r="X1232" s="241">
        <v>7692</v>
      </c>
      <c r="Y1232" s="241">
        <v>7692</v>
      </c>
      <c r="Z1232" s="241">
        <v>55499</v>
      </c>
      <c r="AA1232" s="215">
        <v>1.3941824240214079E-3</v>
      </c>
      <c r="AB1232" s="216">
        <v>1.0059247315491956E-2</v>
      </c>
      <c r="AC1232" s="255">
        <v>7.2151586063442537</v>
      </c>
      <c r="AD1232" s="304">
        <v>5517212</v>
      </c>
      <c r="AE1232" s="305" t="s">
        <v>1270</v>
      </c>
      <c r="AF1232" s="305" t="s">
        <v>1270</v>
      </c>
      <c r="AG1232" s="35" t="s">
        <v>7040</v>
      </c>
      <c r="AH1232" s="29" t="s">
        <v>7041</v>
      </c>
    </row>
    <row r="1233" spans="1:34" s="41" customFormat="1" ht="15" customHeight="1" x14ac:dyDescent="0.2">
      <c r="A1233" s="257">
        <v>115</v>
      </c>
      <c r="B1233" s="257">
        <v>115</v>
      </c>
      <c r="C1233" s="258" t="s">
        <v>300</v>
      </c>
      <c r="D1233" s="257">
        <v>10317</v>
      </c>
      <c r="E1233" s="258" t="s">
        <v>301</v>
      </c>
      <c r="F1233" s="25">
        <v>2018</v>
      </c>
      <c r="G1233" s="232">
        <v>43197.54791666667</v>
      </c>
      <c r="H1233" s="233">
        <v>43197.54791666667</v>
      </c>
      <c r="I1233" s="412" t="s">
        <v>36</v>
      </c>
      <c r="J1233" s="412" t="s">
        <v>36</v>
      </c>
      <c r="K1233" s="412" t="s">
        <v>36</v>
      </c>
      <c r="L1233" s="235">
        <f>N1233-G1233</f>
        <v>6.9444443943211809E-4</v>
      </c>
      <c r="M1233" s="236">
        <v>1</v>
      </c>
      <c r="N1233" s="232">
        <v>43197.548611111109</v>
      </c>
      <c r="O1233" s="233">
        <v>43197.548611111109</v>
      </c>
      <c r="P1233" s="237" t="s">
        <v>37</v>
      </c>
      <c r="Q1233" s="359" t="s">
        <v>62</v>
      </c>
      <c r="R1233" s="35" t="s">
        <v>10303</v>
      </c>
      <c r="S1233" s="277" t="s">
        <v>101</v>
      </c>
      <c r="T1233" s="167" t="s">
        <v>10886</v>
      </c>
      <c r="U1233" s="88">
        <v>114515153</v>
      </c>
      <c r="V1233" s="240" t="s">
        <v>1336</v>
      </c>
      <c r="W1233" s="184" t="s">
        <v>10887</v>
      </c>
      <c r="X1233" s="255">
        <v>7740</v>
      </c>
      <c r="Y1233" s="241">
        <v>0</v>
      </c>
      <c r="Z1233" s="241">
        <v>0</v>
      </c>
      <c r="AA1233" s="266"/>
      <c r="AB1233" s="266"/>
      <c r="AC1233" s="266"/>
      <c r="AD1233" s="241">
        <v>5517212</v>
      </c>
      <c r="AE1233" s="461" t="s">
        <v>7063</v>
      </c>
      <c r="AF1233" s="462" t="s">
        <v>10888</v>
      </c>
      <c r="AG1233" s="277" t="s">
        <v>7040</v>
      </c>
      <c r="AH1233" s="277" t="s">
        <v>7041</v>
      </c>
    </row>
    <row r="1234" spans="1:34" ht="15" customHeight="1" x14ac:dyDescent="0.2">
      <c r="A1234" s="257">
        <v>115</v>
      </c>
      <c r="B1234" s="257">
        <v>115</v>
      </c>
      <c r="C1234" s="258" t="s">
        <v>300</v>
      </c>
      <c r="D1234" s="257">
        <v>10317</v>
      </c>
      <c r="E1234" s="258" t="s">
        <v>301</v>
      </c>
      <c r="F1234" s="25">
        <v>2018</v>
      </c>
      <c r="G1234" s="232">
        <v>43199.794444444444</v>
      </c>
      <c r="H1234" s="233">
        <v>43199.794444444444</v>
      </c>
      <c r="I1234" s="412" t="s">
        <v>36</v>
      </c>
      <c r="J1234" s="412" t="s">
        <v>36</v>
      </c>
      <c r="K1234" s="412" t="s">
        <v>36</v>
      </c>
      <c r="L1234" s="235">
        <f>N1234-G1234</f>
        <v>6.944444467080757E-4</v>
      </c>
      <c r="M1234" s="236">
        <v>1</v>
      </c>
      <c r="N1234" s="232">
        <v>43199.795138888891</v>
      </c>
      <c r="O1234" s="233">
        <v>43199.795138888891</v>
      </c>
      <c r="P1234" s="237" t="s">
        <v>37</v>
      </c>
      <c r="Q1234" s="359" t="s">
        <v>62</v>
      </c>
      <c r="R1234" s="35" t="s">
        <v>10303</v>
      </c>
      <c r="S1234" s="277" t="s">
        <v>101</v>
      </c>
      <c r="T1234" s="167" t="s">
        <v>10909</v>
      </c>
      <c r="U1234" s="88">
        <v>114515153</v>
      </c>
      <c r="V1234" s="240" t="s">
        <v>1336</v>
      </c>
      <c r="W1234" s="167" t="s">
        <v>10910</v>
      </c>
      <c r="X1234" s="255">
        <v>7741</v>
      </c>
      <c r="Y1234" s="241">
        <v>0</v>
      </c>
      <c r="Z1234" s="241">
        <v>0</v>
      </c>
      <c r="AA1234" s="266"/>
      <c r="AB1234" s="266"/>
      <c r="AC1234" s="266"/>
      <c r="AD1234" s="241">
        <v>5517212</v>
      </c>
      <c r="AE1234" s="461" t="s">
        <v>7063</v>
      </c>
      <c r="AF1234" s="462" t="s">
        <v>10888</v>
      </c>
      <c r="AG1234" s="277" t="s">
        <v>7040</v>
      </c>
      <c r="AH1234" s="277" t="s">
        <v>7041</v>
      </c>
    </row>
    <row r="1235" spans="1:34" s="41" customFormat="1" ht="15" customHeight="1" x14ac:dyDescent="0.2">
      <c r="A1235" s="257">
        <v>115</v>
      </c>
      <c r="B1235" s="257">
        <v>115</v>
      </c>
      <c r="C1235" s="258" t="s">
        <v>300</v>
      </c>
      <c r="D1235" s="257">
        <v>10317</v>
      </c>
      <c r="E1235" s="258" t="s">
        <v>301</v>
      </c>
      <c r="F1235" s="25">
        <v>2018</v>
      </c>
      <c r="G1235" s="232">
        <v>43200.605555555558</v>
      </c>
      <c r="H1235" s="233">
        <v>43200.605555555558</v>
      </c>
      <c r="I1235" s="412" t="s">
        <v>36</v>
      </c>
      <c r="J1235" s="412" t="s">
        <v>36</v>
      </c>
      <c r="K1235" s="412" t="s">
        <v>36</v>
      </c>
      <c r="L1235" s="235">
        <f>N1235-G1235</f>
        <v>0.20972222222189885</v>
      </c>
      <c r="M1235" s="236">
        <v>302</v>
      </c>
      <c r="N1235" s="232">
        <v>43200.81527777778</v>
      </c>
      <c r="O1235" s="233">
        <v>43200.81527777778</v>
      </c>
      <c r="P1235" s="237" t="s">
        <v>37</v>
      </c>
      <c r="Q1235" s="359" t="s">
        <v>62</v>
      </c>
      <c r="R1235" s="35" t="s">
        <v>10303</v>
      </c>
      <c r="S1235" s="277" t="s">
        <v>101</v>
      </c>
      <c r="T1235" s="167" t="s">
        <v>10916</v>
      </c>
      <c r="U1235" s="88">
        <v>114515153</v>
      </c>
      <c r="V1235" s="240" t="s">
        <v>1336</v>
      </c>
      <c r="W1235" s="167" t="s">
        <v>10917</v>
      </c>
      <c r="X1235" s="255">
        <v>0</v>
      </c>
      <c r="Y1235" s="241">
        <v>0</v>
      </c>
      <c r="Z1235" s="241">
        <v>0</v>
      </c>
      <c r="AA1235" s="266"/>
      <c r="AB1235" s="266"/>
      <c r="AC1235" s="266"/>
      <c r="AD1235" s="241">
        <v>5517212</v>
      </c>
      <c r="AE1235" s="461" t="s">
        <v>1270</v>
      </c>
      <c r="AF1235" s="462" t="s">
        <v>1270</v>
      </c>
      <c r="AG1235" s="277" t="s">
        <v>7066</v>
      </c>
      <c r="AH1235" s="277" t="s">
        <v>7067</v>
      </c>
    </row>
    <row r="1236" spans="1:34" s="41" customFormat="1" ht="15" customHeight="1" x14ac:dyDescent="0.2">
      <c r="A1236" s="257">
        <v>115</v>
      </c>
      <c r="B1236" s="257">
        <v>115</v>
      </c>
      <c r="C1236" s="258" t="s">
        <v>300</v>
      </c>
      <c r="D1236" s="257">
        <v>10317</v>
      </c>
      <c r="E1236" s="258" t="s">
        <v>301</v>
      </c>
      <c r="F1236" s="25">
        <v>2018</v>
      </c>
      <c r="G1236" s="232">
        <v>43204.57916666667</v>
      </c>
      <c r="H1236" s="233">
        <v>43204.57916666667</v>
      </c>
      <c r="I1236" s="412" t="s">
        <v>36</v>
      </c>
      <c r="J1236" s="412" t="s">
        <v>36</v>
      </c>
      <c r="K1236" s="412" t="s">
        <v>36</v>
      </c>
      <c r="L1236" s="235">
        <f>N1236-G1236</f>
        <v>6.9444443943211809E-4</v>
      </c>
      <c r="M1236" s="236">
        <v>1</v>
      </c>
      <c r="N1236" s="232">
        <v>43204.579861111109</v>
      </c>
      <c r="O1236" s="233">
        <v>43204.579861111109</v>
      </c>
      <c r="P1236" s="237" t="s">
        <v>37</v>
      </c>
      <c r="Q1236" s="359" t="s">
        <v>62</v>
      </c>
      <c r="R1236" s="35" t="s">
        <v>10303</v>
      </c>
      <c r="S1236" s="277" t="s">
        <v>101</v>
      </c>
      <c r="T1236" s="167" t="s">
        <v>10927</v>
      </c>
      <c r="U1236" s="88">
        <v>114515153</v>
      </c>
      <c r="V1236" s="240" t="s">
        <v>1336</v>
      </c>
      <c r="W1236" s="167" t="s">
        <v>10928</v>
      </c>
      <c r="X1236" s="255">
        <v>7743</v>
      </c>
      <c r="Y1236" s="241">
        <v>0</v>
      </c>
      <c r="Z1236" s="241">
        <v>0</v>
      </c>
      <c r="AA1236" s="266"/>
      <c r="AB1236" s="266"/>
      <c r="AC1236" s="266"/>
      <c r="AD1236" s="241">
        <v>5517212</v>
      </c>
      <c r="AE1236" s="461" t="s">
        <v>7063</v>
      </c>
      <c r="AF1236" s="462" t="s">
        <v>10929</v>
      </c>
      <c r="AG1236" s="277" t="s">
        <v>7040</v>
      </c>
      <c r="AH1236" s="277" t="s">
        <v>7041</v>
      </c>
    </row>
    <row r="1237" spans="1:34" s="41" customFormat="1" ht="15" customHeight="1" x14ac:dyDescent="0.2">
      <c r="A1237" s="257">
        <v>115</v>
      </c>
      <c r="B1237" s="257">
        <v>115</v>
      </c>
      <c r="C1237" s="258" t="s">
        <v>300</v>
      </c>
      <c r="D1237" s="257">
        <v>10317</v>
      </c>
      <c r="E1237" s="258" t="s">
        <v>301</v>
      </c>
      <c r="F1237" s="25">
        <v>2018</v>
      </c>
      <c r="G1237" s="232">
        <v>43206.219444444447</v>
      </c>
      <c r="H1237" s="233">
        <v>43206.219444444447</v>
      </c>
      <c r="I1237" s="412" t="s">
        <v>36</v>
      </c>
      <c r="J1237" s="412" t="s">
        <v>36</v>
      </c>
      <c r="K1237" s="412" t="s">
        <v>36</v>
      </c>
      <c r="L1237" s="235">
        <f>N1237-G1237</f>
        <v>6.9444443943211809E-4</v>
      </c>
      <c r="M1237" s="236">
        <v>1</v>
      </c>
      <c r="N1237" s="232">
        <v>43206.220138888886</v>
      </c>
      <c r="O1237" s="233">
        <v>43206.220138888886</v>
      </c>
      <c r="P1237" s="237" t="s">
        <v>37</v>
      </c>
      <c r="Q1237" s="359" t="s">
        <v>62</v>
      </c>
      <c r="R1237" s="35" t="s">
        <v>10303</v>
      </c>
      <c r="S1237" s="277" t="s">
        <v>101</v>
      </c>
      <c r="T1237" s="167" t="s">
        <v>10938</v>
      </c>
      <c r="U1237" s="88">
        <v>114515153</v>
      </c>
      <c r="V1237" s="240" t="s">
        <v>1336</v>
      </c>
      <c r="W1237" s="167" t="s">
        <v>10939</v>
      </c>
      <c r="X1237" s="255">
        <v>0</v>
      </c>
      <c r="Y1237" s="241">
        <v>0</v>
      </c>
      <c r="Z1237" s="241">
        <v>0</v>
      </c>
      <c r="AA1237" s="266"/>
      <c r="AB1237" s="266"/>
      <c r="AC1237" s="266"/>
      <c r="AD1237" s="241">
        <v>5517212</v>
      </c>
      <c r="AE1237" s="461" t="s">
        <v>7063</v>
      </c>
      <c r="AF1237" s="462" t="s">
        <v>10929</v>
      </c>
      <c r="AG1237" s="277" t="s">
        <v>7040</v>
      </c>
      <c r="AH1237" s="277" t="s">
        <v>7041</v>
      </c>
    </row>
    <row r="1238" spans="1:34" s="41" customFormat="1" ht="15" customHeight="1" x14ac:dyDescent="0.2">
      <c r="A1238" s="257">
        <v>115</v>
      </c>
      <c r="B1238" s="257">
        <v>115</v>
      </c>
      <c r="C1238" s="258" t="s">
        <v>300</v>
      </c>
      <c r="D1238" s="257">
        <v>10317</v>
      </c>
      <c r="E1238" s="258" t="s">
        <v>301</v>
      </c>
      <c r="F1238" s="25">
        <v>2018</v>
      </c>
      <c r="G1238" s="232">
        <v>43207.428472222222</v>
      </c>
      <c r="H1238" s="233">
        <v>43207.428472222222</v>
      </c>
      <c r="I1238" s="412" t="s">
        <v>36</v>
      </c>
      <c r="J1238" s="412" t="s">
        <v>36</v>
      </c>
      <c r="K1238" s="412" t="s">
        <v>36</v>
      </c>
      <c r="L1238" s="235">
        <f>N1238-G1238</f>
        <v>0.16180555555911269</v>
      </c>
      <c r="M1238" s="236">
        <v>233</v>
      </c>
      <c r="N1238" s="232">
        <v>43207.590277777781</v>
      </c>
      <c r="O1238" s="233">
        <v>43207.590277777781</v>
      </c>
      <c r="P1238" s="237" t="s">
        <v>37</v>
      </c>
      <c r="Q1238" s="359" t="s">
        <v>62</v>
      </c>
      <c r="R1238" s="35" t="s">
        <v>10303</v>
      </c>
      <c r="S1238" s="277" t="s">
        <v>101</v>
      </c>
      <c r="T1238" s="167" t="s">
        <v>10955</v>
      </c>
      <c r="U1238" s="88">
        <v>114515153</v>
      </c>
      <c r="V1238" s="240" t="s">
        <v>1336</v>
      </c>
      <c r="W1238" s="167" t="s">
        <v>10956</v>
      </c>
      <c r="X1238" s="255">
        <v>0</v>
      </c>
      <c r="Y1238" s="241">
        <v>0</v>
      </c>
      <c r="Z1238" s="241">
        <v>0</v>
      </c>
      <c r="AA1238" s="266"/>
      <c r="AB1238" s="266"/>
      <c r="AC1238" s="266"/>
      <c r="AD1238" s="241">
        <v>5517212</v>
      </c>
      <c r="AE1238" s="461" t="s">
        <v>1270</v>
      </c>
      <c r="AF1238" s="462" t="s">
        <v>1270</v>
      </c>
      <c r="AG1238" s="277" t="s">
        <v>7066</v>
      </c>
      <c r="AH1238" s="277" t="s">
        <v>7067</v>
      </c>
    </row>
    <row r="1239" spans="1:34" ht="15" customHeight="1" x14ac:dyDescent="0.2">
      <c r="A1239" s="521">
        <v>115</v>
      </c>
      <c r="B1239" s="521">
        <v>115</v>
      </c>
      <c r="C1239" s="522" t="s">
        <v>300</v>
      </c>
      <c r="D1239" s="521">
        <v>10317</v>
      </c>
      <c r="E1239" s="522" t="s">
        <v>301</v>
      </c>
      <c r="F1239" s="25">
        <v>2019</v>
      </c>
      <c r="G1239" s="232">
        <v>43506.188888888886</v>
      </c>
      <c r="H1239" s="233">
        <v>43506.188888888886</v>
      </c>
      <c r="I1239" s="417" t="s">
        <v>7042</v>
      </c>
      <c r="J1239" s="417" t="s">
        <v>7042</v>
      </c>
      <c r="K1239" s="412" t="s">
        <v>36</v>
      </c>
      <c r="L1239" s="235">
        <f>N1239-G1239</f>
        <v>2.6159722222218988</v>
      </c>
      <c r="M1239" s="236">
        <v>3767</v>
      </c>
      <c r="N1239" s="232">
        <v>43508.804861111108</v>
      </c>
      <c r="O1239" s="233">
        <v>43508.804861111108</v>
      </c>
      <c r="P1239" s="237" t="s">
        <v>37</v>
      </c>
      <c r="Q1239" s="162" t="s">
        <v>1285</v>
      </c>
      <c r="R1239" s="167" t="s">
        <v>10331</v>
      </c>
      <c r="S1239" s="238" t="s">
        <v>54</v>
      </c>
      <c r="T1239" s="167" t="s">
        <v>13118</v>
      </c>
      <c r="U1239" s="416" t="s">
        <v>40</v>
      </c>
      <c r="V1239" s="240" t="s">
        <v>1336</v>
      </c>
      <c r="W1239" s="167" t="s">
        <v>13119</v>
      </c>
      <c r="X1239" s="164">
        <v>7733</v>
      </c>
      <c r="Y1239" s="241">
        <v>0</v>
      </c>
      <c r="Z1239" s="241">
        <v>0</v>
      </c>
      <c r="AA1239" s="264">
        <f>Y1239/AD1239</f>
        <v>0</v>
      </c>
      <c r="AB1239" s="265">
        <f>Z1239/AD1239</f>
        <v>0</v>
      </c>
      <c r="AC1239" s="255">
        <v>0</v>
      </c>
      <c r="AD1239" s="255">
        <v>5548929</v>
      </c>
      <c r="AE1239" s="239" t="s">
        <v>7172</v>
      </c>
      <c r="AF1239" s="229" t="s">
        <v>8318</v>
      </c>
      <c r="AG1239" s="239" t="s">
        <v>7040</v>
      </c>
      <c r="AH1239" s="57" t="s">
        <v>7041</v>
      </c>
    </row>
    <row r="1240" spans="1:34" ht="15" customHeight="1" x14ac:dyDescent="0.2">
      <c r="A1240" s="257">
        <v>115</v>
      </c>
      <c r="B1240" s="257">
        <v>115</v>
      </c>
      <c r="C1240" s="258" t="s">
        <v>6826</v>
      </c>
      <c r="D1240" s="257">
        <v>10321</v>
      </c>
      <c r="E1240" s="258" t="s">
        <v>6827</v>
      </c>
      <c r="F1240" s="25">
        <v>2016</v>
      </c>
      <c r="G1240" s="284">
        <v>42676.581944444442</v>
      </c>
      <c r="H1240" s="234">
        <v>42676.581944444442</v>
      </c>
      <c r="I1240" s="412" t="s">
        <v>36</v>
      </c>
      <c r="J1240" s="412" t="s">
        <v>36</v>
      </c>
      <c r="K1240" s="412"/>
      <c r="L1240" s="235">
        <f>N1240-G1240</f>
        <v>4.0972222224809229E-2</v>
      </c>
      <c r="M1240" s="236">
        <v>59</v>
      </c>
      <c r="N1240" s="284">
        <v>42676.622916666667</v>
      </c>
      <c r="O1240" s="234">
        <v>42676.622916666667</v>
      </c>
      <c r="P1240" s="237" t="s">
        <v>37</v>
      </c>
      <c r="Q1240" s="35" t="s">
        <v>6434</v>
      </c>
      <c r="R1240" s="35" t="s">
        <v>600</v>
      </c>
      <c r="S1240" s="35" t="s">
        <v>579</v>
      </c>
      <c r="T1240" s="35" t="s">
        <v>6828</v>
      </c>
      <c r="U1240" s="282" t="s">
        <v>40</v>
      </c>
      <c r="V1240" s="240" t="s">
        <v>761</v>
      </c>
      <c r="W1240" s="35" t="s">
        <v>6829</v>
      </c>
      <c r="X1240" s="177">
        <v>0</v>
      </c>
      <c r="Y1240" s="55">
        <v>0</v>
      </c>
      <c r="Z1240" s="55">
        <v>0</v>
      </c>
      <c r="AA1240" s="55"/>
      <c r="AB1240" s="55"/>
      <c r="AC1240" s="55"/>
    </row>
    <row r="1241" spans="1:34" s="41" customFormat="1" ht="15" customHeight="1" x14ac:dyDescent="0.2">
      <c r="A1241" s="257">
        <v>115</v>
      </c>
      <c r="B1241" s="257">
        <v>115</v>
      </c>
      <c r="C1241" s="258" t="s">
        <v>6826</v>
      </c>
      <c r="D1241" s="257">
        <v>10321</v>
      </c>
      <c r="E1241" s="258" t="s">
        <v>6827</v>
      </c>
      <c r="F1241" s="25">
        <v>2018</v>
      </c>
      <c r="G1241" s="232">
        <v>43132.476388888892</v>
      </c>
      <c r="H1241" s="233">
        <v>43132.476388888892</v>
      </c>
      <c r="I1241" s="412" t="s">
        <v>36</v>
      </c>
      <c r="J1241" s="412" t="s">
        <v>36</v>
      </c>
      <c r="K1241" s="412" t="s">
        <v>36</v>
      </c>
      <c r="L1241" s="235">
        <f>N1241-G1241</f>
        <v>0.21319444444088731</v>
      </c>
      <c r="M1241" s="236">
        <v>307</v>
      </c>
      <c r="N1241" s="232">
        <v>43132.689583333333</v>
      </c>
      <c r="O1241" s="233">
        <v>43132.689583333333</v>
      </c>
      <c r="P1241" s="237" t="s">
        <v>37</v>
      </c>
      <c r="Q1241" s="238" t="s">
        <v>48</v>
      </c>
      <c r="R1241" s="35" t="s">
        <v>10200</v>
      </c>
      <c r="S1241" s="238" t="s">
        <v>579</v>
      </c>
      <c r="T1241" s="167" t="s">
        <v>10407</v>
      </c>
      <c r="U1241" s="192" t="s">
        <v>40</v>
      </c>
      <c r="V1241" s="240" t="s">
        <v>1390</v>
      </c>
      <c r="W1241" s="163" t="s">
        <v>10408</v>
      </c>
      <c r="X1241" s="255">
        <v>0</v>
      </c>
      <c r="Y1241" s="241">
        <v>0</v>
      </c>
      <c r="Z1241" s="241">
        <v>0</v>
      </c>
      <c r="AA1241" s="266"/>
      <c r="AB1241" s="266"/>
      <c r="AC1241" s="266"/>
      <c r="AD1241" s="241">
        <v>5517212</v>
      </c>
      <c r="AE1241" s="35" t="s">
        <v>7063</v>
      </c>
      <c r="AF1241" s="153" t="s">
        <v>10409</v>
      </c>
      <c r="AG1241" s="35" t="s">
        <v>7040</v>
      </c>
      <c r="AH1241" s="35" t="s">
        <v>7041</v>
      </c>
    </row>
    <row r="1242" spans="1:34" ht="15" customHeight="1" x14ac:dyDescent="0.2">
      <c r="A1242" s="175">
        <v>115</v>
      </c>
      <c r="B1242" s="175">
        <v>115</v>
      </c>
      <c r="C1242" s="24" t="s">
        <v>1302</v>
      </c>
      <c r="D1242" s="175">
        <v>10322</v>
      </c>
      <c r="E1242" s="43" t="s">
        <v>1303</v>
      </c>
      <c r="F1242" s="25">
        <v>2015</v>
      </c>
      <c r="G1242" s="156">
        <v>42351.446527777778</v>
      </c>
      <c r="H1242" s="157">
        <v>42351.446527777778</v>
      </c>
      <c r="I1242" s="626" t="s">
        <v>313</v>
      </c>
      <c r="J1242" s="620" t="s">
        <v>36</v>
      </c>
      <c r="K1242" s="620"/>
      <c r="L1242" s="159">
        <f>N1242-G1242</f>
        <v>0.10208333333139308</v>
      </c>
      <c r="M1242" s="160">
        <v>147</v>
      </c>
      <c r="N1242" s="156">
        <v>42351.548611111109</v>
      </c>
      <c r="O1242" s="157">
        <v>42351.548611111109</v>
      </c>
      <c r="P1242" s="161" t="s">
        <v>37</v>
      </c>
      <c r="Q1242" s="35" t="s">
        <v>43</v>
      </c>
      <c r="R1242" s="162" t="s">
        <v>266</v>
      </c>
      <c r="S1242" s="35" t="s">
        <v>106</v>
      </c>
      <c r="T1242" s="35" t="s">
        <v>5348</v>
      </c>
      <c r="U1242" s="170">
        <v>11752</v>
      </c>
      <c r="V1242" s="167" t="s">
        <v>1336</v>
      </c>
      <c r="W1242" s="35" t="s">
        <v>5351</v>
      </c>
      <c r="X1242" s="55">
        <v>0</v>
      </c>
      <c r="Y1242" s="168"/>
      <c r="Z1242" s="168"/>
      <c r="AA1242" s="168"/>
      <c r="AB1242" s="168"/>
      <c r="AC1242" s="168"/>
    </row>
    <row r="1243" spans="1:34" ht="15" customHeight="1" x14ac:dyDescent="0.2">
      <c r="A1243" s="231">
        <v>115</v>
      </c>
      <c r="B1243" s="231">
        <v>115</v>
      </c>
      <c r="C1243" s="230" t="s">
        <v>1302</v>
      </c>
      <c r="D1243" s="231">
        <v>10322</v>
      </c>
      <c r="E1243" s="230" t="s">
        <v>1303</v>
      </c>
      <c r="F1243" s="25">
        <v>2016</v>
      </c>
      <c r="G1243" s="232">
        <v>42382.578472222223</v>
      </c>
      <c r="H1243" s="233">
        <v>42382.578472222223</v>
      </c>
      <c r="I1243" s="412" t="s">
        <v>36</v>
      </c>
      <c r="J1243" s="412" t="s">
        <v>36</v>
      </c>
      <c r="K1243" s="412"/>
      <c r="L1243" s="235">
        <f>N1243-G1243</f>
        <v>0.15833333333284827</v>
      </c>
      <c r="M1243" s="236">
        <v>228</v>
      </c>
      <c r="N1243" s="232">
        <v>42382.736805555556</v>
      </c>
      <c r="O1243" s="233">
        <v>42382.736805555556</v>
      </c>
      <c r="P1243" s="237" t="s">
        <v>37</v>
      </c>
      <c r="Q1243" s="238" t="s">
        <v>43</v>
      </c>
      <c r="R1243" s="238" t="s">
        <v>44</v>
      </c>
      <c r="S1243" s="238" t="s">
        <v>106</v>
      </c>
      <c r="T1243" s="239" t="s">
        <v>5465</v>
      </c>
      <c r="U1243" s="243" t="s">
        <v>40</v>
      </c>
      <c r="V1243" s="240" t="s">
        <v>1336</v>
      </c>
      <c r="W1243" s="239" t="s">
        <v>5466</v>
      </c>
      <c r="X1243" s="241">
        <v>0</v>
      </c>
      <c r="Y1243" s="241">
        <v>0</v>
      </c>
      <c r="Z1243" s="241">
        <v>0</v>
      </c>
      <c r="AA1243" s="242"/>
      <c r="AB1243" s="242"/>
      <c r="AC1243" s="242"/>
    </row>
    <row r="1244" spans="1:34" ht="15" customHeight="1" x14ac:dyDescent="0.2">
      <c r="A1244" s="257">
        <v>115</v>
      </c>
      <c r="B1244" s="257">
        <v>115</v>
      </c>
      <c r="C1244" s="258" t="s">
        <v>1302</v>
      </c>
      <c r="D1244" s="257">
        <v>10322</v>
      </c>
      <c r="E1244" s="258" t="s">
        <v>1303</v>
      </c>
      <c r="F1244" s="25">
        <v>2018</v>
      </c>
      <c r="G1244" s="232">
        <v>43138.750694444447</v>
      </c>
      <c r="H1244" s="233">
        <v>43138.750694444447</v>
      </c>
      <c r="I1244" s="412" t="s">
        <v>36</v>
      </c>
      <c r="J1244" s="412" t="s">
        <v>36</v>
      </c>
      <c r="K1244" s="412" t="s">
        <v>36</v>
      </c>
      <c r="L1244" s="235">
        <f>N1244-G1244</f>
        <v>6.9444443943211809E-4</v>
      </c>
      <c r="M1244" s="236">
        <v>1</v>
      </c>
      <c r="N1244" s="232">
        <v>43138.751388888886</v>
      </c>
      <c r="O1244" s="233">
        <v>43138.751388888886</v>
      </c>
      <c r="P1244" s="237" t="s">
        <v>37</v>
      </c>
      <c r="Q1244" s="359" t="s">
        <v>1285</v>
      </c>
      <c r="R1244" s="35" t="s">
        <v>10436</v>
      </c>
      <c r="S1244" s="277" t="s">
        <v>101</v>
      </c>
      <c r="T1244" s="167" t="s">
        <v>10437</v>
      </c>
      <c r="U1244" s="430">
        <v>114288798</v>
      </c>
      <c r="V1244" s="240" t="s">
        <v>1336</v>
      </c>
      <c r="W1244" s="163" t="s">
        <v>10440</v>
      </c>
      <c r="X1244" s="255">
        <v>0</v>
      </c>
      <c r="Y1244" s="241">
        <v>0</v>
      </c>
      <c r="Z1244" s="241">
        <v>0</v>
      </c>
      <c r="AA1244" s="266"/>
      <c r="AB1244" s="266"/>
      <c r="AC1244" s="266"/>
      <c r="AD1244" s="241">
        <v>5517212</v>
      </c>
      <c r="AE1244" s="35" t="s">
        <v>7060</v>
      </c>
      <c r="AF1244" s="153" t="s">
        <v>10439</v>
      </c>
      <c r="AG1244" s="35" t="s">
        <v>7040</v>
      </c>
      <c r="AH1244" s="35" t="s">
        <v>7173</v>
      </c>
    </row>
    <row r="1245" spans="1:34" ht="15" customHeight="1" x14ac:dyDescent="0.2">
      <c r="A1245" s="523">
        <v>115</v>
      </c>
      <c r="B1245" s="523">
        <v>115</v>
      </c>
      <c r="C1245" s="524" t="s">
        <v>1302</v>
      </c>
      <c r="D1245" s="523">
        <v>10322</v>
      </c>
      <c r="E1245" s="524" t="s">
        <v>1303</v>
      </c>
      <c r="F1245" s="25">
        <v>2019</v>
      </c>
      <c r="G1245" s="573">
        <v>43544.603472222225</v>
      </c>
      <c r="H1245" s="574">
        <v>43544.603472222225</v>
      </c>
      <c r="I1245" s="572" t="s">
        <v>36</v>
      </c>
      <c r="J1245" s="572" t="s">
        <v>36</v>
      </c>
      <c r="K1245" s="572" t="s">
        <v>36</v>
      </c>
      <c r="L1245" s="235">
        <f>N1245-G1245</f>
        <v>6.9444443943211809E-4</v>
      </c>
      <c r="M1245" s="236">
        <v>1</v>
      </c>
      <c r="N1245" s="573">
        <v>43544.604166666664</v>
      </c>
      <c r="O1245" s="574">
        <v>43544.604166666664</v>
      </c>
      <c r="P1245" s="237" t="s">
        <v>37</v>
      </c>
      <c r="Q1245" s="162" t="s">
        <v>213</v>
      </c>
      <c r="R1245" s="167" t="s">
        <v>10774</v>
      </c>
      <c r="S1245" s="238" t="s">
        <v>40</v>
      </c>
      <c r="T1245" s="167" t="s">
        <v>13612</v>
      </c>
      <c r="U1245" s="459" t="s">
        <v>40</v>
      </c>
      <c r="V1245" s="240" t="s">
        <v>1336</v>
      </c>
      <c r="W1245" s="167" t="s">
        <v>13613</v>
      </c>
      <c r="X1245" s="536">
        <v>3</v>
      </c>
      <c r="Y1245" s="255">
        <v>0</v>
      </c>
      <c r="Z1245" s="255">
        <v>0</v>
      </c>
      <c r="AA1245" s="264">
        <f>Y1245/AD1245</f>
        <v>0</v>
      </c>
      <c r="AB1245" s="265">
        <f>Z1245/AD1245</f>
        <v>0</v>
      </c>
      <c r="AC1245" s="255">
        <v>0</v>
      </c>
      <c r="AD1245" s="255">
        <v>5548929</v>
      </c>
      <c r="AE1245" s="240" t="s">
        <v>7102</v>
      </c>
      <c r="AF1245" s="527" t="s">
        <v>13614</v>
      </c>
      <c r="AG1245" s="240" t="s">
        <v>7040</v>
      </c>
      <c r="AH1245" s="525" t="s">
        <v>7041</v>
      </c>
    </row>
    <row r="1246" spans="1:34" s="41" customFormat="1" ht="15" customHeight="1" x14ac:dyDescent="0.2">
      <c r="A1246" s="521">
        <v>115</v>
      </c>
      <c r="B1246" s="521">
        <v>115</v>
      </c>
      <c r="C1246" s="522" t="s">
        <v>1302</v>
      </c>
      <c r="D1246" s="521">
        <v>10322</v>
      </c>
      <c r="E1246" s="524" t="s">
        <v>1303</v>
      </c>
      <c r="F1246" s="25">
        <v>2019</v>
      </c>
      <c r="G1246" s="573">
        <v>43578.210416666669</v>
      </c>
      <c r="H1246" s="574">
        <v>43578.210416666669</v>
      </c>
      <c r="I1246" s="572" t="s">
        <v>36</v>
      </c>
      <c r="J1246" s="598" t="s">
        <v>7042</v>
      </c>
      <c r="K1246" s="572" t="s">
        <v>36</v>
      </c>
      <c r="L1246" s="235">
        <f>N1246-G1246</f>
        <v>0.93541666666715173</v>
      </c>
      <c r="M1246" s="236">
        <v>1347</v>
      </c>
      <c r="N1246" s="573">
        <v>43579.145833333336</v>
      </c>
      <c r="O1246" s="574">
        <v>43579.145833333336</v>
      </c>
      <c r="P1246" s="237" t="s">
        <v>37</v>
      </c>
      <c r="Q1246" s="162" t="s">
        <v>43</v>
      </c>
      <c r="R1246" s="167" t="s">
        <v>10204</v>
      </c>
      <c r="S1246" s="238" t="s">
        <v>68</v>
      </c>
      <c r="T1246" s="167" t="s">
        <v>13883</v>
      </c>
      <c r="U1246" s="593">
        <v>117087971</v>
      </c>
      <c r="V1246" s="605" t="s">
        <v>1336</v>
      </c>
      <c r="W1246" s="606" t="s">
        <v>13884</v>
      </c>
      <c r="X1246" s="536">
        <v>7821</v>
      </c>
      <c r="Y1246" s="536">
        <v>7821</v>
      </c>
      <c r="Z1246" s="536">
        <v>3302354</v>
      </c>
      <c r="AA1246" s="264">
        <f>Y1246/AD1246</f>
        <v>1.4094611771028247E-3</v>
      </c>
      <c r="AB1246" s="265">
        <f>Z1246/AD1246</f>
        <v>0.59513358343565037</v>
      </c>
      <c r="AC1246" s="255">
        <f>Z1246/Y1246</f>
        <v>422.24191279887481</v>
      </c>
      <c r="AD1246" s="255">
        <v>5548929</v>
      </c>
      <c r="AE1246" s="240" t="s">
        <v>1270</v>
      </c>
      <c r="AF1246" s="527" t="s">
        <v>1270</v>
      </c>
      <c r="AG1246" s="555" t="s">
        <v>7066</v>
      </c>
      <c r="AH1246" s="525" t="s">
        <v>12671</v>
      </c>
    </row>
    <row r="1247" spans="1:34" s="41" customFormat="1" ht="15" customHeight="1" x14ac:dyDescent="0.2">
      <c r="A1247" s="58">
        <v>115</v>
      </c>
      <c r="B1247" s="58">
        <v>115</v>
      </c>
      <c r="C1247" s="76" t="s">
        <v>531</v>
      </c>
      <c r="D1247" s="23">
        <v>10323</v>
      </c>
      <c r="E1247" s="60" t="s">
        <v>532</v>
      </c>
      <c r="F1247" s="25">
        <v>2014</v>
      </c>
      <c r="G1247" s="61">
        <v>41660.248611111114</v>
      </c>
      <c r="H1247" s="62">
        <v>41660.248611111114</v>
      </c>
      <c r="I1247" s="625" t="s">
        <v>36</v>
      </c>
      <c r="J1247" s="625" t="s">
        <v>36</v>
      </c>
      <c r="K1247" s="625"/>
      <c r="L1247" s="64">
        <f>N1247-G1247</f>
        <v>6.9444443943211809E-4</v>
      </c>
      <c r="M1247" s="65">
        <v>1</v>
      </c>
      <c r="N1247" s="61">
        <v>41660.249305555553</v>
      </c>
      <c r="O1247" s="62">
        <v>41660.249305555553</v>
      </c>
      <c r="P1247" s="66" t="s">
        <v>37</v>
      </c>
      <c r="Q1247" s="67" t="s">
        <v>52</v>
      </c>
      <c r="R1247" s="67" t="s">
        <v>53</v>
      </c>
      <c r="S1247" s="68" t="s">
        <v>40</v>
      </c>
      <c r="T1247" s="69" t="s">
        <v>1719</v>
      </c>
      <c r="U1247" s="459" t="s">
        <v>40</v>
      </c>
      <c r="V1247" s="78" t="s">
        <v>1336</v>
      </c>
      <c r="W1247" s="69" t="s">
        <v>1720</v>
      </c>
      <c r="X1247" s="32">
        <v>5310</v>
      </c>
      <c r="Y1247" s="32">
        <v>1</v>
      </c>
      <c r="Z1247" s="83"/>
      <c r="AA1247" s="84"/>
      <c r="AB1247" s="85"/>
      <c r="AC1247" s="83"/>
      <c r="AD1247" s="28"/>
      <c r="AE1247" s="28"/>
      <c r="AF1247" s="28"/>
      <c r="AG1247" s="28"/>
      <c r="AH1247" s="28"/>
    </row>
    <row r="1248" spans="1:34" s="41" customFormat="1" ht="15" customHeight="1" x14ac:dyDescent="0.2">
      <c r="A1248" s="105">
        <v>115</v>
      </c>
      <c r="B1248" s="105">
        <v>115</v>
      </c>
      <c r="C1248" s="76" t="s">
        <v>531</v>
      </c>
      <c r="D1248" s="23">
        <v>10323</v>
      </c>
      <c r="E1248" s="60" t="s">
        <v>532</v>
      </c>
      <c r="F1248" s="25">
        <v>2014</v>
      </c>
      <c r="G1248" s="61">
        <v>41961.543055555558</v>
      </c>
      <c r="H1248" s="62">
        <v>41961.543055555558</v>
      </c>
      <c r="I1248" s="625" t="s">
        <v>36</v>
      </c>
      <c r="J1248" s="625" t="s">
        <v>36</v>
      </c>
      <c r="K1248" s="625"/>
      <c r="L1248" s="64">
        <f>N1248-G1248</f>
        <v>6.9444443943211809E-4</v>
      </c>
      <c r="M1248" s="65">
        <v>1</v>
      </c>
      <c r="N1248" s="61">
        <v>41961.543749999997</v>
      </c>
      <c r="O1248" s="62">
        <v>41961.543749999997</v>
      </c>
      <c r="P1248" s="66" t="s">
        <v>37</v>
      </c>
      <c r="Q1248" s="37" t="s">
        <v>71</v>
      </c>
      <c r="R1248" s="69" t="s">
        <v>72</v>
      </c>
      <c r="S1248" s="87" t="s">
        <v>579</v>
      </c>
      <c r="T1248" s="69" t="s">
        <v>3038</v>
      </c>
      <c r="U1248" s="77">
        <v>10703</v>
      </c>
      <c r="V1248" s="87" t="s">
        <v>1336</v>
      </c>
      <c r="W1248" s="69" t="s">
        <v>2876</v>
      </c>
      <c r="X1248" s="32">
        <v>5563</v>
      </c>
      <c r="Y1248" s="32">
        <v>0</v>
      </c>
      <c r="Z1248" s="83"/>
      <c r="AA1248" s="84"/>
      <c r="AB1248" s="85"/>
      <c r="AC1248" s="83"/>
      <c r="AD1248" s="28"/>
      <c r="AE1248" s="28"/>
      <c r="AF1248" s="28"/>
      <c r="AG1248" s="28"/>
      <c r="AH1248" s="28"/>
    </row>
    <row r="1249" spans="1:34" ht="15" customHeight="1" x14ac:dyDescent="0.2">
      <c r="A1249" s="105">
        <v>115</v>
      </c>
      <c r="B1249" s="105">
        <v>115</v>
      </c>
      <c r="C1249" s="76" t="s">
        <v>531</v>
      </c>
      <c r="D1249" s="23">
        <v>10323</v>
      </c>
      <c r="E1249" s="60" t="s">
        <v>532</v>
      </c>
      <c r="F1249" s="25">
        <v>2014</v>
      </c>
      <c r="G1249" s="61">
        <v>41961.586805555555</v>
      </c>
      <c r="H1249" s="62">
        <v>41961.586805555555</v>
      </c>
      <c r="I1249" s="625" t="s">
        <v>36</v>
      </c>
      <c r="J1249" s="625" t="s">
        <v>36</v>
      </c>
      <c r="K1249" s="625"/>
      <c r="L1249" s="64">
        <f>N1249-G1249</f>
        <v>6.944444467080757E-4</v>
      </c>
      <c r="M1249" s="65">
        <v>1</v>
      </c>
      <c r="N1249" s="61">
        <v>41961.587500000001</v>
      </c>
      <c r="O1249" s="62">
        <v>41961.587500000001</v>
      </c>
      <c r="P1249" s="66" t="s">
        <v>37</v>
      </c>
      <c r="Q1249" s="37" t="s">
        <v>71</v>
      </c>
      <c r="R1249" s="69" t="s">
        <v>72</v>
      </c>
      <c r="S1249" s="87" t="s">
        <v>579</v>
      </c>
      <c r="T1249" s="69" t="s">
        <v>3038</v>
      </c>
      <c r="U1249" s="77">
        <v>10703</v>
      </c>
      <c r="V1249" s="87" t="s">
        <v>1336</v>
      </c>
      <c r="W1249" s="69" t="s">
        <v>2876</v>
      </c>
      <c r="X1249" s="32">
        <v>5563</v>
      </c>
      <c r="Y1249" s="32">
        <v>0</v>
      </c>
      <c r="Z1249" s="83"/>
      <c r="AA1249" s="84"/>
      <c r="AB1249" s="85"/>
      <c r="AC1249" s="83"/>
    </row>
    <row r="1250" spans="1:34" s="41" customFormat="1" ht="15" customHeight="1" x14ac:dyDescent="0.2">
      <c r="A1250" s="153">
        <v>115</v>
      </c>
      <c r="B1250" s="153">
        <v>115</v>
      </c>
      <c r="C1250" s="24" t="s">
        <v>531</v>
      </c>
      <c r="D1250" s="175">
        <v>10323</v>
      </c>
      <c r="E1250" s="24" t="s">
        <v>532</v>
      </c>
      <c r="F1250" s="25">
        <v>2015</v>
      </c>
      <c r="G1250" s="156">
        <v>42022.334722222222</v>
      </c>
      <c r="H1250" s="157">
        <v>42022.334722222222</v>
      </c>
      <c r="I1250" s="620" t="s">
        <v>36</v>
      </c>
      <c r="J1250" s="620" t="s">
        <v>36</v>
      </c>
      <c r="K1250" s="620"/>
      <c r="L1250" s="159">
        <f>N1250-G1250</f>
        <v>6.944444467080757E-4</v>
      </c>
      <c r="M1250" s="160">
        <v>1</v>
      </c>
      <c r="N1250" s="156">
        <v>42022.335416666669</v>
      </c>
      <c r="O1250" s="157">
        <v>42022.335416666669</v>
      </c>
      <c r="P1250" s="161" t="s">
        <v>37</v>
      </c>
      <c r="Q1250" s="35" t="s">
        <v>1285</v>
      </c>
      <c r="R1250" s="35" t="s">
        <v>639</v>
      </c>
      <c r="S1250" s="35" t="s">
        <v>107</v>
      </c>
      <c r="T1250" s="35" t="s">
        <v>3344</v>
      </c>
      <c r="U1250" s="459" t="s">
        <v>40</v>
      </c>
      <c r="V1250" s="167" t="s">
        <v>1336</v>
      </c>
      <c r="W1250" s="35" t="s">
        <v>3343</v>
      </c>
      <c r="X1250" s="55">
        <v>0</v>
      </c>
      <c r="Y1250" s="55">
        <v>0</v>
      </c>
      <c r="Z1250" s="168"/>
      <c r="AA1250" s="168"/>
      <c r="AB1250" s="168"/>
      <c r="AC1250" s="168"/>
      <c r="AD1250" s="28"/>
      <c r="AE1250" s="28"/>
      <c r="AF1250" s="28"/>
      <c r="AG1250" s="28"/>
      <c r="AH1250" s="28"/>
    </row>
    <row r="1251" spans="1:34" s="41" customFormat="1" ht="15" customHeight="1" x14ac:dyDescent="0.2">
      <c r="A1251" s="175">
        <v>115</v>
      </c>
      <c r="B1251" s="175">
        <v>115</v>
      </c>
      <c r="C1251" s="24" t="s">
        <v>531</v>
      </c>
      <c r="D1251" s="175">
        <v>10323</v>
      </c>
      <c r="E1251" s="43" t="s">
        <v>532</v>
      </c>
      <c r="F1251" s="25">
        <v>2015</v>
      </c>
      <c r="G1251" s="156">
        <v>42297.311111111114</v>
      </c>
      <c r="H1251" s="157">
        <v>42297.311111111114</v>
      </c>
      <c r="I1251" s="620" t="s">
        <v>36</v>
      </c>
      <c r="J1251" s="620" t="s">
        <v>36</v>
      </c>
      <c r="K1251" s="620"/>
      <c r="L1251" s="159">
        <f>N1251-G1251</f>
        <v>2.0833333328482695E-3</v>
      </c>
      <c r="M1251" s="160">
        <v>3</v>
      </c>
      <c r="N1251" s="156">
        <v>42297.313194444447</v>
      </c>
      <c r="O1251" s="157">
        <v>42297.313194444447</v>
      </c>
      <c r="P1251" s="161" t="s">
        <v>37</v>
      </c>
      <c r="Q1251" s="162" t="s">
        <v>52</v>
      </c>
      <c r="R1251" s="35" t="s">
        <v>639</v>
      </c>
      <c r="S1251" s="35" t="s">
        <v>101</v>
      </c>
      <c r="T1251" s="35" t="s">
        <v>5007</v>
      </c>
      <c r="U1251" s="459" t="s">
        <v>40</v>
      </c>
      <c r="V1251" s="167" t="s">
        <v>1336</v>
      </c>
      <c r="W1251" s="35" t="s">
        <v>5009</v>
      </c>
      <c r="X1251" s="55">
        <v>0</v>
      </c>
      <c r="Y1251" s="168"/>
      <c r="Z1251" s="168"/>
      <c r="AA1251" s="168"/>
      <c r="AB1251" s="168"/>
      <c r="AC1251" s="168"/>
      <c r="AD1251" s="28"/>
      <c r="AE1251" s="28"/>
      <c r="AF1251" s="28"/>
      <c r="AG1251" s="28"/>
      <c r="AH1251" s="28"/>
    </row>
    <row r="1252" spans="1:34" ht="15" customHeight="1" x14ac:dyDescent="0.2">
      <c r="A1252" s="257">
        <v>115</v>
      </c>
      <c r="B1252" s="257">
        <v>115</v>
      </c>
      <c r="C1252" s="258" t="s">
        <v>531</v>
      </c>
      <c r="D1252" s="257">
        <v>10323</v>
      </c>
      <c r="E1252" s="258" t="s">
        <v>532</v>
      </c>
      <c r="F1252" s="25">
        <v>2017</v>
      </c>
      <c r="G1252" s="232">
        <v>42844.374305555553</v>
      </c>
      <c r="H1252" s="233">
        <v>42844.374305555553</v>
      </c>
      <c r="I1252" s="412" t="s">
        <v>36</v>
      </c>
      <c r="J1252" s="412" t="s">
        <v>36</v>
      </c>
      <c r="K1252" s="412"/>
      <c r="L1252" s="235">
        <f>N1252-G1252</f>
        <v>6.944444467080757E-4</v>
      </c>
      <c r="M1252" s="236">
        <v>1</v>
      </c>
      <c r="N1252" s="232">
        <v>42844.375</v>
      </c>
      <c r="O1252" s="233">
        <v>42844.375</v>
      </c>
      <c r="P1252" s="237" t="s">
        <v>37</v>
      </c>
      <c r="Q1252" s="35" t="s">
        <v>48</v>
      </c>
      <c r="R1252" s="35" t="s">
        <v>49</v>
      </c>
      <c r="S1252" s="35" t="s">
        <v>40</v>
      </c>
      <c r="T1252" s="52" t="s">
        <v>8396</v>
      </c>
      <c r="U1252" s="459" t="s">
        <v>40</v>
      </c>
      <c r="V1252" s="240" t="s">
        <v>1336</v>
      </c>
      <c r="W1252" s="44" t="s">
        <v>8397</v>
      </c>
      <c r="X1252" s="241">
        <v>5144</v>
      </c>
      <c r="Y1252" s="241">
        <v>0</v>
      </c>
      <c r="Z1252" s="241">
        <v>0</v>
      </c>
      <c r="AA1252" s="177"/>
      <c r="AB1252" s="177"/>
      <c r="AC1252" s="177"/>
      <c r="AD1252" s="304">
        <v>5517212</v>
      </c>
      <c r="AE1252" s="305" t="s">
        <v>7102</v>
      </c>
      <c r="AF1252" s="305" t="s">
        <v>8398</v>
      </c>
      <c r="AG1252" s="35" t="s">
        <v>7040</v>
      </c>
      <c r="AH1252" s="44" t="s">
        <v>7041</v>
      </c>
    </row>
    <row r="1253" spans="1:34" ht="15" customHeight="1" x14ac:dyDescent="0.2">
      <c r="A1253" s="257">
        <v>115</v>
      </c>
      <c r="B1253" s="257">
        <v>115</v>
      </c>
      <c r="C1253" s="258" t="s">
        <v>531</v>
      </c>
      <c r="D1253" s="257">
        <v>10323</v>
      </c>
      <c r="E1253" s="258" t="s">
        <v>532</v>
      </c>
      <c r="F1253" s="25">
        <v>2018</v>
      </c>
      <c r="G1253" s="232">
        <v>43138.750694444447</v>
      </c>
      <c r="H1253" s="233">
        <v>43138.750694444447</v>
      </c>
      <c r="I1253" s="412" t="s">
        <v>36</v>
      </c>
      <c r="J1253" s="412" t="s">
        <v>36</v>
      </c>
      <c r="K1253" s="412" t="s">
        <v>36</v>
      </c>
      <c r="L1253" s="235">
        <f>N1253-G1253</f>
        <v>6.9444443943211809E-4</v>
      </c>
      <c r="M1253" s="236">
        <v>1</v>
      </c>
      <c r="N1253" s="232">
        <v>43138.751388888886</v>
      </c>
      <c r="O1253" s="233">
        <v>43138.751388888886</v>
      </c>
      <c r="P1253" s="237" t="s">
        <v>37</v>
      </c>
      <c r="Q1253" s="359" t="s">
        <v>1285</v>
      </c>
      <c r="R1253" s="35" t="s">
        <v>10436</v>
      </c>
      <c r="S1253" s="277" t="s">
        <v>101</v>
      </c>
      <c r="T1253" s="167" t="s">
        <v>10437</v>
      </c>
      <c r="U1253" s="430">
        <v>114288798</v>
      </c>
      <c r="V1253" s="240" t="s">
        <v>1336</v>
      </c>
      <c r="W1253" s="163" t="s">
        <v>10441</v>
      </c>
      <c r="X1253" s="255">
        <v>0</v>
      </c>
      <c r="Y1253" s="241">
        <v>0</v>
      </c>
      <c r="Z1253" s="241">
        <v>0</v>
      </c>
      <c r="AA1253" s="266"/>
      <c r="AB1253" s="266"/>
      <c r="AC1253" s="266"/>
      <c r="AD1253" s="241">
        <v>5517212</v>
      </c>
      <c r="AE1253" s="35" t="s">
        <v>7060</v>
      </c>
      <c r="AF1253" s="153" t="s">
        <v>10439</v>
      </c>
      <c r="AG1253" s="35" t="s">
        <v>7040</v>
      </c>
      <c r="AH1253" s="35" t="s">
        <v>7173</v>
      </c>
    </row>
    <row r="1254" spans="1:34" ht="15" customHeight="1" x14ac:dyDescent="0.2">
      <c r="A1254" s="257">
        <v>115</v>
      </c>
      <c r="B1254" s="257">
        <v>115</v>
      </c>
      <c r="C1254" s="258" t="s">
        <v>531</v>
      </c>
      <c r="D1254" s="257">
        <v>10323</v>
      </c>
      <c r="E1254" s="258" t="s">
        <v>532</v>
      </c>
      <c r="F1254" s="25">
        <v>2018</v>
      </c>
      <c r="G1254" s="232">
        <v>43140.29583333333</v>
      </c>
      <c r="H1254" s="233">
        <v>43140.29583333333</v>
      </c>
      <c r="I1254" s="412" t="s">
        <v>36</v>
      </c>
      <c r="J1254" s="412" t="s">
        <v>36</v>
      </c>
      <c r="K1254" s="412" t="s">
        <v>36</v>
      </c>
      <c r="L1254" s="235">
        <f>N1254-G1254</f>
        <v>0.26597222222335404</v>
      </c>
      <c r="M1254" s="236">
        <v>383</v>
      </c>
      <c r="N1254" s="232">
        <v>43140.561805555553</v>
      </c>
      <c r="O1254" s="233">
        <v>43140.561805555553</v>
      </c>
      <c r="P1254" s="237" t="s">
        <v>37</v>
      </c>
      <c r="Q1254" s="359" t="s">
        <v>1285</v>
      </c>
      <c r="R1254" s="35" t="s">
        <v>10436</v>
      </c>
      <c r="S1254" s="277" t="s">
        <v>101</v>
      </c>
      <c r="T1254" s="167" t="s">
        <v>10450</v>
      </c>
      <c r="U1254" s="430">
        <v>114288798</v>
      </c>
      <c r="V1254" s="240" t="s">
        <v>1336</v>
      </c>
      <c r="W1254" s="167" t="s">
        <v>10452</v>
      </c>
      <c r="X1254" s="255">
        <v>0</v>
      </c>
      <c r="Y1254" s="241">
        <v>0</v>
      </c>
      <c r="Z1254" s="241">
        <v>0</v>
      </c>
      <c r="AA1254" s="266"/>
      <c r="AB1254" s="266"/>
      <c r="AC1254" s="266"/>
      <c r="AD1254" s="241">
        <v>5517212</v>
      </c>
      <c r="AE1254" s="35" t="s">
        <v>1270</v>
      </c>
      <c r="AF1254" s="153" t="s">
        <v>1270</v>
      </c>
      <c r="AG1254" s="35" t="s">
        <v>7066</v>
      </c>
      <c r="AH1254" s="35" t="s">
        <v>7067</v>
      </c>
    </row>
    <row r="1255" spans="1:34" ht="15" customHeight="1" x14ac:dyDescent="0.2">
      <c r="A1255" s="257">
        <v>115</v>
      </c>
      <c r="B1255" s="257">
        <v>115</v>
      </c>
      <c r="C1255" s="258" t="s">
        <v>531</v>
      </c>
      <c r="D1255" s="257">
        <v>10323</v>
      </c>
      <c r="E1255" s="258" t="s">
        <v>532</v>
      </c>
      <c r="F1255" s="25">
        <v>2018</v>
      </c>
      <c r="G1255" s="232">
        <v>43186.004166666666</v>
      </c>
      <c r="H1255" s="233">
        <v>43186.004166666666</v>
      </c>
      <c r="I1255" s="412" t="s">
        <v>36</v>
      </c>
      <c r="J1255" s="412" t="s">
        <v>36</v>
      </c>
      <c r="K1255" s="412" t="s">
        <v>36</v>
      </c>
      <c r="L1255" s="235">
        <f>N1255-G1255</f>
        <v>6.944444467080757E-4</v>
      </c>
      <c r="M1255" s="236">
        <v>1</v>
      </c>
      <c r="N1255" s="232">
        <v>43186.004861111112</v>
      </c>
      <c r="O1255" s="233">
        <v>43186.004861111112</v>
      </c>
      <c r="P1255" s="237" t="s">
        <v>37</v>
      </c>
      <c r="Q1255" s="359" t="s">
        <v>48</v>
      </c>
      <c r="R1255" s="35" t="s">
        <v>10200</v>
      </c>
      <c r="S1255" s="277" t="s">
        <v>40</v>
      </c>
      <c r="T1255" s="167" t="s">
        <v>10806</v>
      </c>
      <c r="U1255" s="282" t="s">
        <v>40</v>
      </c>
      <c r="V1255" s="240" t="s">
        <v>1336</v>
      </c>
      <c r="W1255" s="167" t="s">
        <v>10807</v>
      </c>
      <c r="X1255" s="255">
        <v>5258</v>
      </c>
      <c r="Y1255" s="241">
        <v>0</v>
      </c>
      <c r="Z1255" s="241">
        <v>0</v>
      </c>
      <c r="AA1255" s="266"/>
      <c r="AB1255" s="266"/>
      <c r="AC1255" s="266"/>
      <c r="AD1255" s="241">
        <v>5517212</v>
      </c>
      <c r="AE1255" s="461" t="s">
        <v>7060</v>
      </c>
      <c r="AF1255" s="462" t="s">
        <v>10808</v>
      </c>
      <c r="AG1255" s="277" t="s">
        <v>7040</v>
      </c>
      <c r="AH1255" s="277" t="s">
        <v>7041</v>
      </c>
    </row>
    <row r="1256" spans="1:34" ht="15" customHeight="1" x14ac:dyDescent="0.2">
      <c r="A1256" s="257">
        <v>115</v>
      </c>
      <c r="B1256" s="257">
        <v>115</v>
      </c>
      <c r="C1256" s="258" t="s">
        <v>531</v>
      </c>
      <c r="D1256" s="257">
        <v>10323</v>
      </c>
      <c r="E1256" s="258" t="s">
        <v>532</v>
      </c>
      <c r="F1256" s="25">
        <v>2018</v>
      </c>
      <c r="G1256" s="232">
        <v>43206.747916666667</v>
      </c>
      <c r="H1256" s="233">
        <v>43206.747916666667</v>
      </c>
      <c r="I1256" s="412" t="s">
        <v>36</v>
      </c>
      <c r="J1256" s="412" t="s">
        <v>36</v>
      </c>
      <c r="K1256" s="412" t="s">
        <v>36</v>
      </c>
      <c r="L1256" s="235">
        <f>N1256-G1256</f>
        <v>6.944444467080757E-4</v>
      </c>
      <c r="M1256" s="236">
        <v>1</v>
      </c>
      <c r="N1256" s="232">
        <v>43206.748611111114</v>
      </c>
      <c r="O1256" s="233">
        <v>43206.748611111114</v>
      </c>
      <c r="P1256" s="237" t="s">
        <v>37</v>
      </c>
      <c r="Q1256" s="359" t="s">
        <v>48</v>
      </c>
      <c r="R1256" s="35" t="s">
        <v>10200</v>
      </c>
      <c r="S1256" s="277" t="s">
        <v>40</v>
      </c>
      <c r="T1256" s="167" t="s">
        <v>10942</v>
      </c>
      <c r="U1256" s="282" t="s">
        <v>40</v>
      </c>
      <c r="V1256" s="240" t="s">
        <v>1336</v>
      </c>
      <c r="W1256" s="167" t="s">
        <v>10943</v>
      </c>
      <c r="X1256" s="255">
        <v>5292</v>
      </c>
      <c r="Y1256" s="241">
        <v>0</v>
      </c>
      <c r="Z1256" s="241">
        <v>0</v>
      </c>
      <c r="AA1256" s="266"/>
      <c r="AB1256" s="266"/>
      <c r="AC1256" s="266"/>
      <c r="AD1256" s="241">
        <v>5517212</v>
      </c>
      <c r="AE1256" s="461" t="s">
        <v>7102</v>
      </c>
      <c r="AF1256" s="462" t="s">
        <v>10686</v>
      </c>
      <c r="AG1256" s="277" t="s">
        <v>7040</v>
      </c>
      <c r="AH1256" s="277" t="s">
        <v>7041</v>
      </c>
    </row>
    <row r="1257" spans="1:34" ht="15" customHeight="1" x14ac:dyDescent="0.2">
      <c r="A1257" s="521">
        <v>115</v>
      </c>
      <c r="B1257" s="521">
        <v>115</v>
      </c>
      <c r="C1257" s="522" t="s">
        <v>531</v>
      </c>
      <c r="D1257" s="521">
        <v>10323</v>
      </c>
      <c r="E1257" s="524" t="s">
        <v>532</v>
      </c>
      <c r="F1257" s="25">
        <v>2019</v>
      </c>
      <c r="G1257" s="573">
        <v>43578.210416666669</v>
      </c>
      <c r="H1257" s="574">
        <v>43578.210416666669</v>
      </c>
      <c r="I1257" s="572" t="s">
        <v>36</v>
      </c>
      <c r="J1257" s="572" t="s">
        <v>36</v>
      </c>
      <c r="K1257" s="572" t="s">
        <v>36</v>
      </c>
      <c r="L1257" s="235">
        <f>N1257-G1257</f>
        <v>0.95416666666278616</v>
      </c>
      <c r="M1257" s="236">
        <v>1374</v>
      </c>
      <c r="N1257" s="573">
        <v>43579.164583333331</v>
      </c>
      <c r="O1257" s="574">
        <v>43579.164583333331</v>
      </c>
      <c r="P1257" s="237" t="s">
        <v>37</v>
      </c>
      <c r="Q1257" s="162" t="s">
        <v>43</v>
      </c>
      <c r="R1257" s="167" t="s">
        <v>10204</v>
      </c>
      <c r="S1257" s="238" t="s">
        <v>68</v>
      </c>
      <c r="T1257" s="167" t="s">
        <v>13883</v>
      </c>
      <c r="U1257" s="593">
        <v>117087971</v>
      </c>
      <c r="V1257" s="605" t="s">
        <v>1336</v>
      </c>
      <c r="W1257" s="606" t="s">
        <v>13885</v>
      </c>
      <c r="X1257" s="536">
        <v>7822</v>
      </c>
      <c r="Y1257" s="536">
        <v>7822</v>
      </c>
      <c r="Z1257" s="536">
        <v>3302354</v>
      </c>
      <c r="AA1257" s="264">
        <f>Y1257/AD1257</f>
        <v>1.4096413920596208E-3</v>
      </c>
      <c r="AB1257" s="265">
        <f>Z1257/AD1257</f>
        <v>0.59513358343565037</v>
      </c>
      <c r="AC1257" s="255">
        <f>Z1257/Y1257</f>
        <v>422.18793147532602</v>
      </c>
      <c r="AD1257" s="255">
        <v>5548929</v>
      </c>
      <c r="AE1257" s="240" t="s">
        <v>1270</v>
      </c>
      <c r="AF1257" s="527" t="s">
        <v>1270</v>
      </c>
      <c r="AG1257" s="555" t="s">
        <v>7066</v>
      </c>
      <c r="AH1257" s="525" t="s">
        <v>12671</v>
      </c>
    </row>
    <row r="1258" spans="1:34" ht="15" customHeight="1" x14ac:dyDescent="0.2">
      <c r="A1258" s="272">
        <v>115</v>
      </c>
      <c r="B1258" s="272">
        <v>115</v>
      </c>
      <c r="C1258" s="331" t="s">
        <v>546</v>
      </c>
      <c r="D1258" s="272">
        <v>10326</v>
      </c>
      <c r="E1258" s="331" t="s">
        <v>547</v>
      </c>
      <c r="F1258" s="25">
        <v>2017</v>
      </c>
      <c r="G1258" s="284">
        <v>42816.668055555558</v>
      </c>
      <c r="H1258" s="234">
        <v>42816.668055555558</v>
      </c>
      <c r="I1258" s="412" t="s">
        <v>36</v>
      </c>
      <c r="J1258" s="412" t="s">
        <v>36</v>
      </c>
      <c r="K1258" s="412"/>
      <c r="L1258" s="235">
        <f>N1258-G1258</f>
        <v>1.2499999997089617E-2</v>
      </c>
      <c r="M1258" s="236">
        <v>18</v>
      </c>
      <c r="N1258" s="284">
        <v>42816.680555555555</v>
      </c>
      <c r="O1258" s="234">
        <v>42816.680555555555</v>
      </c>
      <c r="P1258" s="237" t="s">
        <v>37</v>
      </c>
      <c r="Q1258" s="167" t="s">
        <v>6434</v>
      </c>
      <c r="R1258" s="167" t="s">
        <v>600</v>
      </c>
      <c r="S1258" s="167" t="s">
        <v>579</v>
      </c>
      <c r="T1258" s="52" t="s">
        <v>8181</v>
      </c>
      <c r="U1258" s="332" t="s">
        <v>40</v>
      </c>
      <c r="V1258" s="49" t="s">
        <v>1390</v>
      </c>
      <c r="W1258" s="52" t="s">
        <v>8184</v>
      </c>
      <c r="X1258" s="255">
        <v>0</v>
      </c>
      <c r="Y1258" s="255">
        <v>0</v>
      </c>
      <c r="Z1258" s="255">
        <v>0</v>
      </c>
      <c r="AA1258" s="184"/>
      <c r="AB1258" s="184"/>
      <c r="AC1258" s="184"/>
      <c r="AD1258" s="304">
        <v>5517212</v>
      </c>
      <c r="AE1258" s="333" t="s">
        <v>1270</v>
      </c>
      <c r="AF1258" s="333" t="s">
        <v>1270</v>
      </c>
      <c r="AG1258" s="167" t="s">
        <v>7040</v>
      </c>
      <c r="AH1258" s="52" t="s">
        <v>7173</v>
      </c>
    </row>
    <row r="1259" spans="1:34" ht="15" customHeight="1" x14ac:dyDescent="0.2">
      <c r="A1259" s="521">
        <v>115</v>
      </c>
      <c r="B1259" s="521">
        <v>115</v>
      </c>
      <c r="C1259" s="522" t="s">
        <v>546</v>
      </c>
      <c r="D1259" s="521">
        <v>10326</v>
      </c>
      <c r="E1259" s="522" t="s">
        <v>547</v>
      </c>
      <c r="F1259" s="25">
        <v>2019</v>
      </c>
      <c r="G1259" s="573">
        <v>43617.203472222223</v>
      </c>
      <c r="H1259" s="574">
        <v>43617.203472222223</v>
      </c>
      <c r="I1259" s="572" t="s">
        <v>36</v>
      </c>
      <c r="J1259" s="572" t="s">
        <v>36</v>
      </c>
      <c r="K1259" s="572" t="s">
        <v>36</v>
      </c>
      <c r="L1259" s="235">
        <f>N1259-G1259</f>
        <v>2.2562499999985448</v>
      </c>
      <c r="M1259" s="236">
        <v>3249</v>
      </c>
      <c r="N1259" s="573">
        <v>43619.459722222222</v>
      </c>
      <c r="O1259" s="574">
        <v>43619.459722222222</v>
      </c>
      <c r="P1259" s="237" t="s">
        <v>37</v>
      </c>
      <c r="Q1259" s="359" t="s">
        <v>1285</v>
      </c>
      <c r="R1259" s="35" t="s">
        <v>10447</v>
      </c>
      <c r="S1259" s="277" t="s">
        <v>106</v>
      </c>
      <c r="T1259" s="167" t="s">
        <v>14259</v>
      </c>
      <c r="U1259" s="77">
        <v>117375897</v>
      </c>
      <c r="V1259" s="49" t="s">
        <v>1390</v>
      </c>
      <c r="W1259" s="167" t="s">
        <v>14260</v>
      </c>
      <c r="X1259" s="536">
        <v>0</v>
      </c>
      <c r="Y1259" s="255">
        <v>0</v>
      </c>
      <c r="Z1259" s="255">
        <v>0</v>
      </c>
      <c r="AA1259" s="264">
        <f>Y1259/AD1259</f>
        <v>0</v>
      </c>
      <c r="AB1259" s="265">
        <f>Z1259/AD1259</f>
        <v>0</v>
      </c>
      <c r="AC1259" s="255">
        <v>0</v>
      </c>
      <c r="AD1259" s="255">
        <v>5548929</v>
      </c>
      <c r="AE1259" s="240" t="s">
        <v>1270</v>
      </c>
      <c r="AF1259" s="527" t="s">
        <v>1270</v>
      </c>
      <c r="AG1259" s="555" t="s">
        <v>7066</v>
      </c>
      <c r="AH1259" s="525" t="s">
        <v>12671</v>
      </c>
    </row>
    <row r="1260" spans="1:34" ht="15" customHeight="1" x14ac:dyDescent="0.2">
      <c r="A1260" s="58">
        <v>115</v>
      </c>
      <c r="B1260" s="58">
        <v>115</v>
      </c>
      <c r="C1260" s="76" t="s">
        <v>1002</v>
      </c>
      <c r="D1260" s="23">
        <v>10327</v>
      </c>
      <c r="E1260" s="60" t="s">
        <v>1003</v>
      </c>
      <c r="F1260" s="25">
        <v>2014</v>
      </c>
      <c r="G1260" s="61">
        <v>41724.777777777781</v>
      </c>
      <c r="H1260" s="62">
        <v>41724.777777777781</v>
      </c>
      <c r="I1260" s="625" t="s">
        <v>36</v>
      </c>
      <c r="J1260" s="625" t="s">
        <v>36</v>
      </c>
      <c r="K1260" s="625"/>
      <c r="L1260" s="64">
        <f>N1260-G1260</f>
        <v>6.9444443943211809E-4</v>
      </c>
      <c r="M1260" s="65">
        <v>1</v>
      </c>
      <c r="N1260" s="61">
        <v>41724.77847222222</v>
      </c>
      <c r="O1260" s="62">
        <v>41724.77847222222</v>
      </c>
      <c r="P1260" s="66" t="s">
        <v>37</v>
      </c>
      <c r="Q1260" s="69" t="s">
        <v>1752</v>
      </c>
      <c r="R1260" s="69" t="s">
        <v>287</v>
      </c>
      <c r="S1260" s="87" t="s">
        <v>101</v>
      </c>
      <c r="T1260" s="69" t="s">
        <v>2016</v>
      </c>
      <c r="U1260" s="332" t="s">
        <v>40</v>
      </c>
      <c r="V1260" s="78" t="s">
        <v>384</v>
      </c>
      <c r="W1260" s="69" t="s">
        <v>2017</v>
      </c>
      <c r="X1260" s="32">
        <v>3610</v>
      </c>
      <c r="Y1260" s="32">
        <v>0</v>
      </c>
      <c r="Z1260" s="83"/>
      <c r="AA1260" s="84"/>
      <c r="AB1260" s="85"/>
      <c r="AC1260" s="83"/>
    </row>
    <row r="1261" spans="1:34" ht="15" customHeight="1" x14ac:dyDescent="0.2">
      <c r="A1261" s="153">
        <v>115</v>
      </c>
      <c r="B1261" s="153">
        <v>115</v>
      </c>
      <c r="C1261" s="24" t="s">
        <v>1002</v>
      </c>
      <c r="D1261" s="175">
        <v>10327</v>
      </c>
      <c r="E1261" s="24" t="s">
        <v>1003</v>
      </c>
      <c r="F1261" s="25">
        <v>2015</v>
      </c>
      <c r="G1261" s="156">
        <v>42100.341666666667</v>
      </c>
      <c r="H1261" s="157">
        <v>42100.341666666667</v>
      </c>
      <c r="I1261" s="626" t="s">
        <v>313</v>
      </c>
      <c r="J1261" s="620" t="s">
        <v>36</v>
      </c>
      <c r="K1261" s="620"/>
      <c r="L1261" s="159">
        <f>N1261-G1261</f>
        <v>0.13194444444525288</v>
      </c>
      <c r="M1261" s="160">
        <v>190</v>
      </c>
      <c r="N1261" s="156">
        <v>42100.473611111112</v>
      </c>
      <c r="O1261" s="157">
        <v>42100.473611111112</v>
      </c>
      <c r="P1261" s="161" t="s">
        <v>37</v>
      </c>
      <c r="Q1261" s="35" t="s">
        <v>1285</v>
      </c>
      <c r="R1261" s="35" t="s">
        <v>142</v>
      </c>
      <c r="S1261" s="35" t="s">
        <v>88</v>
      </c>
      <c r="T1261" s="35" t="s">
        <v>3696</v>
      </c>
      <c r="U1261" s="170">
        <v>11024</v>
      </c>
      <c r="V1261" s="167" t="s">
        <v>384</v>
      </c>
      <c r="W1261" s="35" t="s">
        <v>3697</v>
      </c>
      <c r="X1261" s="55">
        <v>9045</v>
      </c>
      <c r="Y1261" s="55">
        <v>9045</v>
      </c>
      <c r="Z1261" s="55">
        <v>1796721</v>
      </c>
      <c r="AA1261" s="173">
        <f>Y1261/5412924</f>
        <v>1.6710007382331621E-3</v>
      </c>
      <c r="AB1261" s="174">
        <f>Z1261/5412924</f>
        <v>0.33193168793797956</v>
      </c>
      <c r="AC1261" s="55">
        <f>Z1261/Y1261</f>
        <v>198.6424543946932</v>
      </c>
    </row>
    <row r="1262" spans="1:34" ht="15" customHeight="1" x14ac:dyDescent="0.2">
      <c r="A1262" s="175">
        <v>115</v>
      </c>
      <c r="B1262" s="175">
        <v>115</v>
      </c>
      <c r="C1262" s="24" t="s">
        <v>1002</v>
      </c>
      <c r="D1262" s="175">
        <v>10327</v>
      </c>
      <c r="E1262" s="43" t="s">
        <v>1003</v>
      </c>
      <c r="F1262" s="25">
        <v>2015</v>
      </c>
      <c r="G1262" s="156">
        <v>42317.431944444441</v>
      </c>
      <c r="H1262" s="157">
        <v>42317.431944444441</v>
      </c>
      <c r="I1262" s="620" t="s">
        <v>36</v>
      </c>
      <c r="J1262" s="620" t="s">
        <v>36</v>
      </c>
      <c r="K1262" s="620"/>
      <c r="L1262" s="159">
        <f>N1262-G1262</f>
        <v>6.944444467080757E-4</v>
      </c>
      <c r="M1262" s="160">
        <v>1</v>
      </c>
      <c r="N1262" s="156">
        <v>42317.432638888888</v>
      </c>
      <c r="O1262" s="157">
        <v>42317.432638888888</v>
      </c>
      <c r="P1262" s="161" t="s">
        <v>37</v>
      </c>
      <c r="Q1262" s="35" t="s">
        <v>213</v>
      </c>
      <c r="R1262" s="35" t="s">
        <v>287</v>
      </c>
      <c r="S1262" s="35" t="s">
        <v>101</v>
      </c>
      <c r="T1262" s="35" t="s">
        <v>5147</v>
      </c>
      <c r="U1262" s="332" t="s">
        <v>40</v>
      </c>
      <c r="V1262" s="167" t="s">
        <v>384</v>
      </c>
      <c r="W1262" s="35" t="s">
        <v>5148</v>
      </c>
      <c r="X1262" s="55">
        <v>0</v>
      </c>
      <c r="Y1262" s="168"/>
      <c r="Z1262" s="168"/>
      <c r="AA1262" s="168"/>
      <c r="AB1262" s="168"/>
      <c r="AC1262" s="168"/>
    </row>
    <row r="1263" spans="1:34" ht="15" customHeight="1" x14ac:dyDescent="0.2">
      <c r="A1263" s="257">
        <v>115</v>
      </c>
      <c r="B1263" s="257">
        <v>115</v>
      </c>
      <c r="C1263" s="258" t="s">
        <v>1002</v>
      </c>
      <c r="D1263" s="257">
        <v>10327</v>
      </c>
      <c r="E1263" s="258" t="s">
        <v>1003</v>
      </c>
      <c r="F1263" s="25">
        <v>2016</v>
      </c>
      <c r="G1263" s="232">
        <v>42495.644444444442</v>
      </c>
      <c r="H1263" s="233">
        <v>42495.644444444442</v>
      </c>
      <c r="I1263" s="412" t="s">
        <v>36</v>
      </c>
      <c r="J1263" s="412" t="s">
        <v>36</v>
      </c>
      <c r="K1263" s="412"/>
      <c r="L1263" s="235">
        <f>N1263-G1263</f>
        <v>6.944444467080757E-4</v>
      </c>
      <c r="M1263" s="236">
        <v>1</v>
      </c>
      <c r="N1263" s="232">
        <v>42495.645138888889</v>
      </c>
      <c r="O1263" s="233">
        <v>42495.645138888889</v>
      </c>
      <c r="P1263" s="237" t="s">
        <v>37</v>
      </c>
      <c r="Q1263" s="238" t="s">
        <v>213</v>
      </c>
      <c r="R1263" s="238" t="s">
        <v>287</v>
      </c>
      <c r="S1263" s="35" t="s">
        <v>40</v>
      </c>
      <c r="T1263" s="35" t="s">
        <v>6044</v>
      </c>
      <c r="U1263" s="282" t="s">
        <v>40</v>
      </c>
      <c r="V1263" s="240" t="s">
        <v>384</v>
      </c>
      <c r="W1263" s="35" t="s">
        <v>6045</v>
      </c>
      <c r="X1263" s="55">
        <v>8624</v>
      </c>
      <c r="Y1263" s="55">
        <v>0</v>
      </c>
      <c r="Z1263" s="55">
        <v>0</v>
      </c>
      <c r="AA1263" s="168"/>
      <c r="AB1263" s="168"/>
      <c r="AC1263" s="168"/>
    </row>
    <row r="1264" spans="1:34" ht="15" customHeight="1" x14ac:dyDescent="0.2">
      <c r="A1264" s="257">
        <v>115</v>
      </c>
      <c r="B1264" s="257">
        <v>115</v>
      </c>
      <c r="C1264" s="258" t="s">
        <v>1002</v>
      </c>
      <c r="D1264" s="257">
        <v>10327</v>
      </c>
      <c r="E1264" s="258" t="s">
        <v>1003</v>
      </c>
      <c r="F1264" s="25">
        <v>2017</v>
      </c>
      <c r="G1264" s="232">
        <v>42894.557638888888</v>
      </c>
      <c r="H1264" s="233">
        <v>42894.557638888888</v>
      </c>
      <c r="I1264" s="412" t="s">
        <v>36</v>
      </c>
      <c r="J1264" s="412" t="s">
        <v>36</v>
      </c>
      <c r="K1264" s="412"/>
      <c r="L1264" s="235">
        <f>N1264-G1264</f>
        <v>1.0486111111094942</v>
      </c>
      <c r="M1264" s="236">
        <v>1510</v>
      </c>
      <c r="N1264" s="232">
        <v>42895.606249999997</v>
      </c>
      <c r="O1264" s="233">
        <v>42895.606249999997</v>
      </c>
      <c r="P1264" s="237" t="s">
        <v>37</v>
      </c>
      <c r="Q1264" s="35" t="s">
        <v>52</v>
      </c>
      <c r="R1264" s="35" t="s">
        <v>106</v>
      </c>
      <c r="S1264" s="35" t="s">
        <v>106</v>
      </c>
      <c r="T1264" s="52" t="s">
        <v>8688</v>
      </c>
      <c r="U1264" s="332" t="s">
        <v>40</v>
      </c>
      <c r="V1264" s="240" t="s">
        <v>384</v>
      </c>
      <c r="W1264" s="44" t="s">
        <v>8689</v>
      </c>
      <c r="X1264" s="241">
        <v>0</v>
      </c>
      <c r="Y1264" s="241">
        <v>0</v>
      </c>
      <c r="Z1264" s="241">
        <v>0</v>
      </c>
      <c r="AA1264" s="168"/>
      <c r="AB1264" s="168"/>
      <c r="AC1264" s="168"/>
      <c r="AD1264" s="304">
        <v>5517212</v>
      </c>
      <c r="AE1264" s="305" t="s">
        <v>1270</v>
      </c>
      <c r="AF1264" s="305" t="s">
        <v>1270</v>
      </c>
      <c r="AG1264" s="35" t="s">
        <v>7066</v>
      </c>
      <c r="AH1264" s="44" t="s">
        <v>7067</v>
      </c>
    </row>
    <row r="1265" spans="1:34" ht="15" customHeight="1" x14ac:dyDescent="0.2">
      <c r="A1265" s="521">
        <v>115</v>
      </c>
      <c r="B1265" s="521">
        <v>115</v>
      </c>
      <c r="C1265" s="522" t="s">
        <v>1002</v>
      </c>
      <c r="D1265" s="521">
        <v>10327</v>
      </c>
      <c r="E1265" s="522" t="s">
        <v>1003</v>
      </c>
      <c r="F1265" s="25">
        <v>2019</v>
      </c>
      <c r="G1265" s="573">
        <v>43547.59097222222</v>
      </c>
      <c r="H1265" s="574">
        <v>43547.59097222222</v>
      </c>
      <c r="I1265" s="572" t="s">
        <v>36</v>
      </c>
      <c r="J1265" s="572" t="s">
        <v>36</v>
      </c>
      <c r="K1265" s="572" t="s">
        <v>36</v>
      </c>
      <c r="L1265" s="235">
        <f>N1265-G1265</f>
        <v>6.944444467080757E-4</v>
      </c>
      <c r="M1265" s="236">
        <v>1</v>
      </c>
      <c r="N1265" s="573">
        <v>43547.591666666667</v>
      </c>
      <c r="O1265" s="574">
        <v>43547.591666666667</v>
      </c>
      <c r="P1265" s="237" t="s">
        <v>37</v>
      </c>
      <c r="Q1265" s="162" t="s">
        <v>213</v>
      </c>
      <c r="R1265" s="167" t="s">
        <v>10774</v>
      </c>
      <c r="S1265" s="238" t="s">
        <v>101</v>
      </c>
      <c r="T1265" s="167" t="s">
        <v>13645</v>
      </c>
      <c r="U1265" s="459" t="s">
        <v>40</v>
      </c>
      <c r="V1265" s="240" t="s">
        <v>384</v>
      </c>
      <c r="W1265" s="167" t="s">
        <v>13646</v>
      </c>
      <c r="X1265" s="536">
        <v>8886</v>
      </c>
      <c r="Y1265" s="255">
        <v>0</v>
      </c>
      <c r="Z1265" s="255">
        <v>0</v>
      </c>
      <c r="AA1265" s="264">
        <f>Y1265/AD1265</f>
        <v>0</v>
      </c>
      <c r="AB1265" s="265">
        <f>Z1265/AD1265</f>
        <v>0</v>
      </c>
      <c r="AC1265" s="255">
        <v>0</v>
      </c>
      <c r="AD1265" s="255">
        <v>5548929</v>
      </c>
      <c r="AE1265" s="240" t="s">
        <v>10636</v>
      </c>
      <c r="AF1265" s="527" t="s">
        <v>13647</v>
      </c>
      <c r="AG1265" s="240" t="s">
        <v>7040</v>
      </c>
      <c r="AH1265" s="525" t="s">
        <v>7041</v>
      </c>
    </row>
    <row r="1266" spans="1:34" ht="15" customHeight="1" x14ac:dyDescent="0.2">
      <c r="A1266" s="58">
        <v>115</v>
      </c>
      <c r="B1266" s="58">
        <v>115</v>
      </c>
      <c r="C1266" s="76" t="s">
        <v>1266</v>
      </c>
      <c r="D1266" s="23">
        <v>10328</v>
      </c>
      <c r="E1266" s="60" t="s">
        <v>1267</v>
      </c>
      <c r="F1266" s="25">
        <v>2014</v>
      </c>
      <c r="G1266" s="61">
        <v>41858.511805555558</v>
      </c>
      <c r="H1266" s="62">
        <v>41858.511805555558</v>
      </c>
      <c r="I1266" s="625" t="s">
        <v>36</v>
      </c>
      <c r="J1266" s="625" t="s">
        <v>36</v>
      </c>
      <c r="K1266" s="625"/>
      <c r="L1266" s="64">
        <f>N1266-G1266</f>
        <v>6.9444443943211809E-4</v>
      </c>
      <c r="M1266" s="65">
        <v>1</v>
      </c>
      <c r="N1266" s="61">
        <v>41858.512499999997</v>
      </c>
      <c r="O1266" s="62">
        <v>41858.512499999997</v>
      </c>
      <c r="P1266" s="66" t="s">
        <v>37</v>
      </c>
      <c r="Q1266" s="69" t="s">
        <v>48</v>
      </c>
      <c r="R1266" s="69" t="s">
        <v>49</v>
      </c>
      <c r="S1266" s="87" t="s">
        <v>40</v>
      </c>
      <c r="T1266" s="69" t="s">
        <v>2579</v>
      </c>
      <c r="U1266" s="332" t="s">
        <v>40</v>
      </c>
      <c r="V1266" s="87" t="s">
        <v>384</v>
      </c>
      <c r="W1266" s="69" t="s">
        <v>2580</v>
      </c>
      <c r="X1266" s="32">
        <v>0</v>
      </c>
      <c r="Y1266" s="32">
        <v>0</v>
      </c>
      <c r="Z1266" s="83"/>
      <c r="AA1266" s="84"/>
      <c r="AB1266" s="85"/>
      <c r="AC1266" s="83"/>
    </row>
    <row r="1267" spans="1:34" ht="15" customHeight="1" x14ac:dyDescent="0.2">
      <c r="A1267" s="153">
        <v>115</v>
      </c>
      <c r="B1267" s="153">
        <v>115</v>
      </c>
      <c r="C1267" s="24" t="s">
        <v>1266</v>
      </c>
      <c r="D1267" s="175">
        <v>10328</v>
      </c>
      <c r="E1267" s="24" t="s">
        <v>1267</v>
      </c>
      <c r="F1267" s="25">
        <v>2015</v>
      </c>
      <c r="G1267" s="156">
        <v>42100.341666666667</v>
      </c>
      <c r="H1267" s="157">
        <v>42100.341666666667</v>
      </c>
      <c r="I1267" s="626" t="s">
        <v>313</v>
      </c>
      <c r="J1267" s="620" t="s">
        <v>36</v>
      </c>
      <c r="K1267" s="620"/>
      <c r="L1267" s="159">
        <f>N1267-G1267</f>
        <v>0.13541666666424135</v>
      </c>
      <c r="M1267" s="160">
        <v>195</v>
      </c>
      <c r="N1267" s="156">
        <v>42100.477083333331</v>
      </c>
      <c r="O1267" s="157">
        <v>42100.477083333331</v>
      </c>
      <c r="P1267" s="161" t="s">
        <v>37</v>
      </c>
      <c r="Q1267" s="35" t="s">
        <v>1285</v>
      </c>
      <c r="R1267" s="35" t="s">
        <v>142</v>
      </c>
      <c r="S1267" s="35" t="s">
        <v>88</v>
      </c>
      <c r="T1267" s="35" t="s">
        <v>3696</v>
      </c>
      <c r="U1267" s="170">
        <v>11024</v>
      </c>
      <c r="V1267" s="167" t="s">
        <v>384</v>
      </c>
      <c r="W1267" s="35" t="s">
        <v>3697</v>
      </c>
      <c r="X1267" s="55">
        <v>0</v>
      </c>
      <c r="Y1267" s="55">
        <v>0</v>
      </c>
      <c r="Z1267" s="168"/>
      <c r="AA1267" s="168"/>
      <c r="AB1267" s="168"/>
      <c r="AC1267" s="168"/>
    </row>
    <row r="1268" spans="1:34" ht="15" customHeight="1" x14ac:dyDescent="0.2">
      <c r="A1268" s="175">
        <v>115</v>
      </c>
      <c r="B1268" s="175">
        <v>115</v>
      </c>
      <c r="C1268" s="24" t="s">
        <v>1551</v>
      </c>
      <c r="D1268" s="175">
        <v>10330</v>
      </c>
      <c r="E1268" s="24" t="s">
        <v>1552</v>
      </c>
      <c r="F1268" s="25">
        <v>2015</v>
      </c>
      <c r="G1268" s="156">
        <v>42165.67291666667</v>
      </c>
      <c r="H1268" s="157">
        <v>42165.67291666667</v>
      </c>
      <c r="I1268" s="620" t="s">
        <v>36</v>
      </c>
      <c r="J1268" s="620" t="s">
        <v>36</v>
      </c>
      <c r="K1268" s="620"/>
      <c r="L1268" s="159">
        <f>N1268-G1268</f>
        <v>6.9444443943211809E-4</v>
      </c>
      <c r="M1268" s="160">
        <v>1</v>
      </c>
      <c r="N1268" s="156">
        <v>42165.673611111109</v>
      </c>
      <c r="O1268" s="157">
        <v>42165.673611111109</v>
      </c>
      <c r="P1268" s="161" t="s">
        <v>37</v>
      </c>
      <c r="Q1268" s="35" t="s">
        <v>213</v>
      </c>
      <c r="R1268" s="35" t="s">
        <v>287</v>
      </c>
      <c r="S1268" s="35" t="s">
        <v>101</v>
      </c>
      <c r="T1268" s="35" t="s">
        <v>4152</v>
      </c>
      <c r="U1268" s="176">
        <v>11187</v>
      </c>
      <c r="V1268" s="167" t="s">
        <v>788</v>
      </c>
      <c r="W1268" s="35" t="s">
        <v>4153</v>
      </c>
      <c r="X1268" s="55">
        <v>0</v>
      </c>
      <c r="Y1268" s="55">
        <v>0</v>
      </c>
      <c r="Z1268" s="168"/>
      <c r="AA1268" s="168"/>
      <c r="AB1268" s="168"/>
      <c r="AC1268" s="168"/>
    </row>
    <row r="1269" spans="1:34" ht="15" customHeight="1" x14ac:dyDescent="0.2">
      <c r="A1269" s="175">
        <v>115</v>
      </c>
      <c r="B1269" s="175">
        <v>115</v>
      </c>
      <c r="C1269" s="24" t="s">
        <v>1551</v>
      </c>
      <c r="D1269" s="175">
        <v>10330</v>
      </c>
      <c r="E1269" s="24" t="s">
        <v>1552</v>
      </c>
      <c r="F1269" s="25">
        <v>2015</v>
      </c>
      <c r="G1269" s="156">
        <v>42166.414583333331</v>
      </c>
      <c r="H1269" s="157">
        <v>42166.414583333331</v>
      </c>
      <c r="I1269" s="620" t="s">
        <v>36</v>
      </c>
      <c r="J1269" s="620" t="s">
        <v>36</v>
      </c>
      <c r="K1269" s="620"/>
      <c r="L1269" s="159">
        <f>N1269-G1269</f>
        <v>0.21597222222771961</v>
      </c>
      <c r="M1269" s="160">
        <v>311</v>
      </c>
      <c r="N1269" s="156">
        <v>42166.630555555559</v>
      </c>
      <c r="O1269" s="157">
        <v>42166.630555555559</v>
      </c>
      <c r="P1269" s="161" t="s">
        <v>37</v>
      </c>
      <c r="Q1269" s="35" t="s">
        <v>213</v>
      </c>
      <c r="R1269" s="35" t="s">
        <v>287</v>
      </c>
      <c r="S1269" s="35" t="s">
        <v>101</v>
      </c>
      <c r="T1269" s="35" t="s">
        <v>4154</v>
      </c>
      <c r="U1269" s="176">
        <v>11187</v>
      </c>
      <c r="V1269" s="167" t="s">
        <v>788</v>
      </c>
      <c r="W1269" s="35" t="s">
        <v>4155</v>
      </c>
      <c r="X1269" s="55">
        <v>0</v>
      </c>
      <c r="Y1269" s="55">
        <v>0</v>
      </c>
      <c r="Z1269" s="168"/>
      <c r="AA1269" s="168"/>
      <c r="AB1269" s="168"/>
      <c r="AC1269" s="168"/>
    </row>
    <row r="1270" spans="1:34" ht="15" customHeight="1" x14ac:dyDescent="0.2">
      <c r="A1270" s="175">
        <v>115</v>
      </c>
      <c r="B1270" s="175">
        <v>115</v>
      </c>
      <c r="C1270" s="24" t="s">
        <v>1551</v>
      </c>
      <c r="D1270" s="175">
        <v>10330</v>
      </c>
      <c r="E1270" s="24" t="s">
        <v>1552</v>
      </c>
      <c r="F1270" s="25">
        <v>2015</v>
      </c>
      <c r="G1270" s="156">
        <v>42204.320138888892</v>
      </c>
      <c r="H1270" s="157">
        <v>42204.320138888892</v>
      </c>
      <c r="I1270" s="620" t="s">
        <v>36</v>
      </c>
      <c r="J1270" s="620" t="s">
        <v>36</v>
      </c>
      <c r="K1270" s="620"/>
      <c r="L1270" s="159">
        <f>N1270-G1270</f>
        <v>6.9444443943211809E-4</v>
      </c>
      <c r="M1270" s="160">
        <v>1</v>
      </c>
      <c r="N1270" s="156">
        <v>42204.320833333331</v>
      </c>
      <c r="O1270" s="157">
        <v>42204.320833333331</v>
      </c>
      <c r="P1270" s="161" t="s">
        <v>37</v>
      </c>
      <c r="Q1270" s="35" t="s">
        <v>213</v>
      </c>
      <c r="R1270" s="35" t="s">
        <v>287</v>
      </c>
      <c r="S1270" s="35" t="s">
        <v>40</v>
      </c>
      <c r="T1270" s="35" t="s">
        <v>4402</v>
      </c>
      <c r="U1270" s="332" t="s">
        <v>40</v>
      </c>
      <c r="V1270" s="167" t="s">
        <v>788</v>
      </c>
      <c r="W1270" s="35" t="s">
        <v>4403</v>
      </c>
      <c r="X1270" s="55">
        <v>2</v>
      </c>
      <c r="Y1270" s="55">
        <v>0</v>
      </c>
      <c r="Z1270" s="168"/>
      <c r="AA1270" s="168"/>
      <c r="AB1270" s="168"/>
      <c r="AC1270" s="168"/>
    </row>
    <row r="1271" spans="1:34" ht="15" customHeight="1" x14ac:dyDescent="0.2">
      <c r="A1271" s="175">
        <v>115</v>
      </c>
      <c r="B1271" s="175">
        <v>115</v>
      </c>
      <c r="C1271" s="24" t="s">
        <v>1632</v>
      </c>
      <c r="D1271" s="175">
        <v>10331</v>
      </c>
      <c r="E1271" s="24" t="s">
        <v>1633</v>
      </c>
      <c r="F1271" s="25">
        <v>2015</v>
      </c>
      <c r="G1271" s="156">
        <v>42123.535416666666</v>
      </c>
      <c r="H1271" s="157">
        <v>42123.535416666666</v>
      </c>
      <c r="I1271" s="620" t="s">
        <v>36</v>
      </c>
      <c r="J1271" s="620" t="s">
        <v>36</v>
      </c>
      <c r="K1271" s="620"/>
      <c r="L1271" s="159">
        <f>N1271-G1271</f>
        <v>3.680555555911269E-2</v>
      </c>
      <c r="M1271" s="160">
        <v>53</v>
      </c>
      <c r="N1271" s="156">
        <v>42123.572222222225</v>
      </c>
      <c r="O1271" s="157">
        <v>42123.572222222225</v>
      </c>
      <c r="P1271" s="171" t="s">
        <v>242</v>
      </c>
      <c r="Q1271" s="35" t="s">
        <v>43</v>
      </c>
      <c r="R1271" s="35" t="s">
        <v>266</v>
      </c>
      <c r="S1271" s="35" t="s">
        <v>88</v>
      </c>
      <c r="T1271" s="35" t="s">
        <v>3861</v>
      </c>
      <c r="U1271" s="170">
        <v>11094</v>
      </c>
      <c r="V1271" s="167" t="s">
        <v>788</v>
      </c>
      <c r="W1271" s="35" t="s">
        <v>3862</v>
      </c>
      <c r="X1271" s="55">
        <v>1</v>
      </c>
      <c r="Y1271" s="55">
        <v>0</v>
      </c>
      <c r="Z1271" s="168"/>
      <c r="AA1271" s="168"/>
      <c r="AB1271" s="168"/>
      <c r="AC1271" s="168"/>
    </row>
    <row r="1272" spans="1:34" ht="15" customHeight="1" x14ac:dyDescent="0.2">
      <c r="A1272" s="58">
        <v>115</v>
      </c>
      <c r="B1272" s="58">
        <v>115</v>
      </c>
      <c r="C1272" s="76" t="s">
        <v>784</v>
      </c>
      <c r="D1272" s="23">
        <v>10332</v>
      </c>
      <c r="E1272" s="60" t="s">
        <v>785</v>
      </c>
      <c r="F1272" s="25">
        <v>2014</v>
      </c>
      <c r="G1272" s="61">
        <v>41694.291666666664</v>
      </c>
      <c r="H1272" s="62">
        <v>41694.291666666664</v>
      </c>
      <c r="I1272" s="625" t="s">
        <v>36</v>
      </c>
      <c r="J1272" s="628" t="s">
        <v>313</v>
      </c>
      <c r="K1272" s="628"/>
      <c r="L1272" s="64">
        <f>N1272-G1272</f>
        <v>0.50902777777810115</v>
      </c>
      <c r="M1272" s="65">
        <v>733</v>
      </c>
      <c r="N1272" s="61">
        <v>41694.800694444442</v>
      </c>
      <c r="O1272" s="62">
        <v>41694.800694444442</v>
      </c>
      <c r="P1272" s="66" t="s">
        <v>37</v>
      </c>
      <c r="Q1272" s="67" t="s">
        <v>52</v>
      </c>
      <c r="R1272" s="67" t="s">
        <v>67</v>
      </c>
      <c r="S1272" s="68" t="s">
        <v>54</v>
      </c>
      <c r="T1272" s="69" t="s">
        <v>1846</v>
      </c>
      <c r="U1272" s="77">
        <v>10120</v>
      </c>
      <c r="V1272" s="78" t="s">
        <v>788</v>
      </c>
      <c r="W1272" s="69" t="s">
        <v>1847</v>
      </c>
      <c r="X1272" s="32">
        <v>327</v>
      </c>
      <c r="Y1272" s="32">
        <v>327</v>
      </c>
      <c r="Z1272" s="32">
        <v>47088</v>
      </c>
      <c r="AA1272" s="79">
        <f>Y1272/5380759</f>
        <v>6.0772095535220963E-5</v>
      </c>
      <c r="AB1272" s="80">
        <f>Z1272/5380759</f>
        <v>8.7511817570718187E-3</v>
      </c>
      <c r="AC1272" s="32">
        <f>Z1272/Y1272</f>
        <v>144</v>
      </c>
    </row>
    <row r="1273" spans="1:34" ht="15" customHeight="1" x14ac:dyDescent="0.2">
      <c r="A1273" s="58">
        <v>115</v>
      </c>
      <c r="B1273" s="58">
        <v>115</v>
      </c>
      <c r="C1273" s="76" t="s">
        <v>784</v>
      </c>
      <c r="D1273" s="23">
        <v>10332</v>
      </c>
      <c r="E1273" s="60" t="s">
        <v>785</v>
      </c>
      <c r="F1273" s="25">
        <v>2014</v>
      </c>
      <c r="G1273" s="61">
        <v>41802.354166666664</v>
      </c>
      <c r="H1273" s="62">
        <v>41802.354166666664</v>
      </c>
      <c r="I1273" s="625" t="s">
        <v>36</v>
      </c>
      <c r="J1273" s="625" t="s">
        <v>36</v>
      </c>
      <c r="K1273" s="625"/>
      <c r="L1273" s="64">
        <f>N1273-G1273</f>
        <v>0.30000000000291038</v>
      </c>
      <c r="M1273" s="65">
        <v>432</v>
      </c>
      <c r="N1273" s="61">
        <v>41802.654166666667</v>
      </c>
      <c r="O1273" s="62">
        <v>41802.654166666667</v>
      </c>
      <c r="P1273" s="66" t="s">
        <v>37</v>
      </c>
      <c r="Q1273" s="69" t="s">
        <v>43</v>
      </c>
      <c r="R1273" s="69" t="s">
        <v>1663</v>
      </c>
      <c r="S1273" s="87" t="s">
        <v>526</v>
      </c>
      <c r="T1273" s="69" t="s">
        <v>2362</v>
      </c>
      <c r="U1273" s="332" t="s">
        <v>40</v>
      </c>
      <c r="V1273" s="87" t="s">
        <v>761</v>
      </c>
      <c r="W1273" s="69" t="s">
        <v>2363</v>
      </c>
      <c r="X1273" s="32">
        <v>0</v>
      </c>
      <c r="Y1273" s="32">
        <v>0</v>
      </c>
      <c r="Z1273" s="83"/>
      <c r="AA1273" s="84"/>
      <c r="AB1273" s="85"/>
      <c r="AC1273" s="83"/>
    </row>
    <row r="1274" spans="1:34" ht="15" customHeight="1" x14ac:dyDescent="0.2">
      <c r="A1274" s="153">
        <v>115</v>
      </c>
      <c r="B1274" s="153">
        <v>115</v>
      </c>
      <c r="C1274" s="24" t="s">
        <v>784</v>
      </c>
      <c r="D1274" s="175">
        <v>10332</v>
      </c>
      <c r="E1274" s="24" t="s">
        <v>785</v>
      </c>
      <c r="F1274" s="25">
        <v>2015</v>
      </c>
      <c r="G1274" s="156">
        <v>42099.28125</v>
      </c>
      <c r="H1274" s="157">
        <v>42099.28125</v>
      </c>
      <c r="I1274" s="620" t="s">
        <v>36</v>
      </c>
      <c r="J1274" s="620" t="s">
        <v>36</v>
      </c>
      <c r="K1274" s="620"/>
      <c r="L1274" s="159">
        <f>N1274-G1274</f>
        <v>6.944444467080757E-4</v>
      </c>
      <c r="M1274" s="160">
        <v>1</v>
      </c>
      <c r="N1274" s="156">
        <v>42099.281944444447</v>
      </c>
      <c r="O1274" s="157">
        <v>42099.281944444447</v>
      </c>
      <c r="P1274" s="161" t="s">
        <v>37</v>
      </c>
      <c r="Q1274" s="35" t="s">
        <v>48</v>
      </c>
      <c r="R1274" s="35" t="s">
        <v>49</v>
      </c>
      <c r="S1274" s="35" t="s">
        <v>40</v>
      </c>
      <c r="T1274" s="35" t="s">
        <v>3687</v>
      </c>
      <c r="U1274" s="332" t="s">
        <v>40</v>
      </c>
      <c r="V1274" s="167" t="s">
        <v>788</v>
      </c>
      <c r="W1274" s="35" t="s">
        <v>3688</v>
      </c>
      <c r="X1274" s="55">
        <v>329</v>
      </c>
      <c r="Y1274" s="55">
        <v>0</v>
      </c>
      <c r="Z1274" s="168"/>
      <c r="AA1274" s="168"/>
      <c r="AB1274" s="168"/>
      <c r="AC1274" s="168"/>
    </row>
    <row r="1275" spans="1:34" ht="15" customHeight="1" x14ac:dyDescent="0.2">
      <c r="A1275" s="175">
        <v>115</v>
      </c>
      <c r="B1275" s="175">
        <v>115</v>
      </c>
      <c r="C1275" s="24" t="s">
        <v>784</v>
      </c>
      <c r="D1275" s="175">
        <v>10332</v>
      </c>
      <c r="E1275" s="24" t="s">
        <v>785</v>
      </c>
      <c r="F1275" s="25">
        <v>2015</v>
      </c>
      <c r="G1275" s="156">
        <v>42114.255555555559</v>
      </c>
      <c r="H1275" s="157">
        <v>42114.255555555559</v>
      </c>
      <c r="I1275" s="620" t="s">
        <v>36</v>
      </c>
      <c r="J1275" s="620" t="s">
        <v>36</v>
      </c>
      <c r="K1275" s="620"/>
      <c r="L1275" s="159">
        <f>N1275-G1275</f>
        <v>0.75347222221898846</v>
      </c>
      <c r="M1275" s="160">
        <v>1085</v>
      </c>
      <c r="N1275" s="156">
        <v>42115.009027777778</v>
      </c>
      <c r="O1275" s="157">
        <v>42115.009027777778</v>
      </c>
      <c r="P1275" s="171" t="s">
        <v>242</v>
      </c>
      <c r="Q1275" s="35" t="s">
        <v>43</v>
      </c>
      <c r="R1275" s="35" t="s">
        <v>1663</v>
      </c>
      <c r="S1275" s="35" t="s">
        <v>40</v>
      </c>
      <c r="T1275" s="35" t="s">
        <v>3793</v>
      </c>
      <c r="U1275" s="332" t="s">
        <v>40</v>
      </c>
      <c r="V1275" s="167" t="s">
        <v>761</v>
      </c>
      <c r="W1275" s="35" t="s">
        <v>3794</v>
      </c>
      <c r="X1275" s="55">
        <v>0</v>
      </c>
      <c r="Y1275" s="55">
        <v>0</v>
      </c>
      <c r="Z1275" s="168"/>
      <c r="AA1275" s="168"/>
      <c r="AB1275" s="168"/>
      <c r="AC1275" s="168"/>
    </row>
    <row r="1276" spans="1:34" ht="15" customHeight="1" x14ac:dyDescent="0.2">
      <c r="A1276" s="175">
        <v>115</v>
      </c>
      <c r="B1276" s="175">
        <v>115</v>
      </c>
      <c r="C1276" s="24" t="s">
        <v>784</v>
      </c>
      <c r="D1276" s="175">
        <v>10332</v>
      </c>
      <c r="E1276" s="24" t="s">
        <v>785</v>
      </c>
      <c r="F1276" s="25">
        <v>2015</v>
      </c>
      <c r="G1276" s="156">
        <v>42115.285416666666</v>
      </c>
      <c r="H1276" s="157">
        <v>42115.285416666666</v>
      </c>
      <c r="I1276" s="620" t="s">
        <v>36</v>
      </c>
      <c r="J1276" s="620" t="s">
        <v>36</v>
      </c>
      <c r="K1276" s="620"/>
      <c r="L1276" s="159">
        <f>N1276-G1276</f>
        <v>0.82013888889196096</v>
      </c>
      <c r="M1276" s="160">
        <v>1181</v>
      </c>
      <c r="N1276" s="156">
        <v>42116.105555555558</v>
      </c>
      <c r="O1276" s="157">
        <v>42116.105555555558</v>
      </c>
      <c r="P1276" s="171" t="s">
        <v>242</v>
      </c>
      <c r="Q1276" s="35" t="s">
        <v>43</v>
      </c>
      <c r="R1276" s="35" t="s">
        <v>1663</v>
      </c>
      <c r="S1276" s="35" t="s">
        <v>40</v>
      </c>
      <c r="T1276" s="35" t="s">
        <v>3805</v>
      </c>
      <c r="U1276" s="332" t="s">
        <v>40</v>
      </c>
      <c r="V1276" s="167" t="s">
        <v>761</v>
      </c>
      <c r="W1276" s="35" t="s">
        <v>3806</v>
      </c>
      <c r="X1276" s="55">
        <v>0</v>
      </c>
      <c r="Y1276" s="55">
        <v>0</v>
      </c>
      <c r="Z1276" s="168"/>
      <c r="AA1276" s="168"/>
      <c r="AB1276" s="168"/>
      <c r="AC1276" s="168"/>
    </row>
    <row r="1277" spans="1:34" ht="15" customHeight="1" x14ac:dyDescent="0.2">
      <c r="A1277" s="175">
        <v>115</v>
      </c>
      <c r="B1277" s="175">
        <v>115</v>
      </c>
      <c r="C1277" s="24" t="s">
        <v>784</v>
      </c>
      <c r="D1277" s="175">
        <v>10332</v>
      </c>
      <c r="E1277" s="24" t="s">
        <v>785</v>
      </c>
      <c r="F1277" s="25">
        <v>2015</v>
      </c>
      <c r="G1277" s="156">
        <v>42116.26666666667</v>
      </c>
      <c r="H1277" s="157">
        <v>42116.26666666667</v>
      </c>
      <c r="I1277" s="620" t="s">
        <v>36</v>
      </c>
      <c r="J1277" s="620" t="s">
        <v>36</v>
      </c>
      <c r="K1277" s="620"/>
      <c r="L1277" s="159">
        <f>N1277-G1277</f>
        <v>0.76041666666424135</v>
      </c>
      <c r="M1277" s="160">
        <v>1095</v>
      </c>
      <c r="N1277" s="156">
        <v>42117.027083333334</v>
      </c>
      <c r="O1277" s="157">
        <v>42117.027083333334</v>
      </c>
      <c r="P1277" s="171" t="s">
        <v>242</v>
      </c>
      <c r="Q1277" s="35" t="s">
        <v>43</v>
      </c>
      <c r="R1277" s="35" t="s">
        <v>1663</v>
      </c>
      <c r="S1277" s="35" t="s">
        <v>40</v>
      </c>
      <c r="T1277" s="35" t="s">
        <v>3814</v>
      </c>
      <c r="U1277" s="332" t="s">
        <v>40</v>
      </c>
      <c r="V1277" s="167" t="s">
        <v>761</v>
      </c>
      <c r="W1277" s="35" t="s">
        <v>3806</v>
      </c>
      <c r="X1277" s="55">
        <v>0</v>
      </c>
      <c r="Y1277" s="55">
        <v>0</v>
      </c>
      <c r="Z1277" s="168"/>
      <c r="AA1277" s="168"/>
      <c r="AB1277" s="168"/>
      <c r="AC1277" s="168"/>
    </row>
    <row r="1278" spans="1:34" ht="15" customHeight="1" x14ac:dyDescent="0.2">
      <c r="A1278" s="175">
        <v>115</v>
      </c>
      <c r="B1278" s="175">
        <v>115</v>
      </c>
      <c r="C1278" s="24" t="s">
        <v>784</v>
      </c>
      <c r="D1278" s="175">
        <v>10332</v>
      </c>
      <c r="E1278" s="24" t="s">
        <v>785</v>
      </c>
      <c r="F1278" s="25">
        <v>2015</v>
      </c>
      <c r="G1278" s="156">
        <v>42117.205555555556</v>
      </c>
      <c r="H1278" s="157">
        <v>42117.205555555556</v>
      </c>
      <c r="I1278" s="620" t="s">
        <v>36</v>
      </c>
      <c r="J1278" s="620" t="s">
        <v>36</v>
      </c>
      <c r="K1278" s="620"/>
      <c r="L1278" s="159">
        <f>N1278-G1278</f>
        <v>2.0756944444437977</v>
      </c>
      <c r="M1278" s="160">
        <v>2989</v>
      </c>
      <c r="N1278" s="156">
        <v>42119.28125</v>
      </c>
      <c r="O1278" s="157">
        <v>42119.28125</v>
      </c>
      <c r="P1278" s="171" t="s">
        <v>242</v>
      </c>
      <c r="Q1278" s="35" t="s">
        <v>43</v>
      </c>
      <c r="R1278" s="35" t="s">
        <v>1663</v>
      </c>
      <c r="S1278" s="35" t="s">
        <v>40</v>
      </c>
      <c r="T1278" s="35" t="s">
        <v>3816</v>
      </c>
      <c r="U1278" s="332" t="s">
        <v>40</v>
      </c>
      <c r="V1278" s="167" t="s">
        <v>761</v>
      </c>
      <c r="W1278" s="35" t="s">
        <v>3817</v>
      </c>
      <c r="X1278" s="55">
        <v>0</v>
      </c>
      <c r="Y1278" s="55">
        <v>0</v>
      </c>
      <c r="Z1278" s="168"/>
      <c r="AA1278" s="168"/>
      <c r="AB1278" s="168"/>
      <c r="AC1278" s="168"/>
    </row>
    <row r="1279" spans="1:34" ht="15" customHeight="1" x14ac:dyDescent="0.2">
      <c r="A1279" s="175">
        <v>115</v>
      </c>
      <c r="B1279" s="175">
        <v>115</v>
      </c>
      <c r="C1279" s="24" t="s">
        <v>784</v>
      </c>
      <c r="D1279" s="175">
        <v>10332</v>
      </c>
      <c r="E1279" s="24" t="s">
        <v>785</v>
      </c>
      <c r="F1279" s="25">
        <v>2015</v>
      </c>
      <c r="G1279" s="156">
        <v>42119.888888888891</v>
      </c>
      <c r="H1279" s="157">
        <v>42119.888888888891</v>
      </c>
      <c r="I1279" s="620" t="s">
        <v>36</v>
      </c>
      <c r="J1279" s="620" t="s">
        <v>36</v>
      </c>
      <c r="K1279" s="620"/>
      <c r="L1279" s="159">
        <f>N1279-G1279</f>
        <v>0.47569444444525288</v>
      </c>
      <c r="M1279" s="160">
        <v>685</v>
      </c>
      <c r="N1279" s="156">
        <v>42120.364583333336</v>
      </c>
      <c r="O1279" s="157">
        <v>42120.364583333336</v>
      </c>
      <c r="P1279" s="171" t="s">
        <v>242</v>
      </c>
      <c r="Q1279" s="35" t="s">
        <v>43</v>
      </c>
      <c r="R1279" s="35" t="s">
        <v>1663</v>
      </c>
      <c r="S1279" s="35" t="s">
        <v>526</v>
      </c>
      <c r="T1279" s="35" t="s">
        <v>3850</v>
      </c>
      <c r="U1279" s="332" t="s">
        <v>40</v>
      </c>
      <c r="V1279" s="167" t="s">
        <v>761</v>
      </c>
      <c r="W1279" s="35" t="s">
        <v>3806</v>
      </c>
      <c r="X1279" s="55">
        <v>0</v>
      </c>
      <c r="Y1279" s="55">
        <v>0</v>
      </c>
      <c r="Z1279" s="168"/>
      <c r="AA1279" s="168"/>
      <c r="AB1279" s="168"/>
      <c r="AC1279" s="168"/>
    </row>
    <row r="1280" spans="1:34" ht="15" customHeight="1" x14ac:dyDescent="0.2">
      <c r="A1280" s="175">
        <v>115</v>
      </c>
      <c r="B1280" s="175">
        <v>115</v>
      </c>
      <c r="C1280" s="24" t="s">
        <v>784</v>
      </c>
      <c r="D1280" s="175">
        <v>10332</v>
      </c>
      <c r="E1280" s="24" t="s">
        <v>785</v>
      </c>
      <c r="F1280" s="25">
        <v>2015</v>
      </c>
      <c r="G1280" s="156">
        <v>42120.830555555556</v>
      </c>
      <c r="H1280" s="157">
        <v>42120.830555555556</v>
      </c>
      <c r="I1280" s="620" t="s">
        <v>36</v>
      </c>
      <c r="J1280" s="620" t="s">
        <v>36</v>
      </c>
      <c r="K1280" s="620"/>
      <c r="L1280" s="159">
        <f>N1280-G1280</f>
        <v>0.95277777777664596</v>
      </c>
      <c r="M1280" s="160">
        <v>1372</v>
      </c>
      <c r="N1280" s="156">
        <v>42121.783333333333</v>
      </c>
      <c r="O1280" s="157">
        <v>42121.783333333333</v>
      </c>
      <c r="P1280" s="171" t="s">
        <v>242</v>
      </c>
      <c r="Q1280" s="35" t="s">
        <v>43</v>
      </c>
      <c r="R1280" s="35" t="s">
        <v>1663</v>
      </c>
      <c r="S1280" s="35" t="s">
        <v>526</v>
      </c>
      <c r="T1280" s="35" t="s">
        <v>3851</v>
      </c>
      <c r="U1280" s="332" t="s">
        <v>40</v>
      </c>
      <c r="V1280" s="167" t="s">
        <v>761</v>
      </c>
      <c r="W1280" s="35" t="s">
        <v>3806</v>
      </c>
      <c r="X1280" s="55">
        <v>0</v>
      </c>
      <c r="Y1280" s="55">
        <v>0</v>
      </c>
      <c r="Z1280" s="168"/>
      <c r="AA1280" s="168"/>
      <c r="AB1280" s="168"/>
      <c r="AC1280" s="168"/>
    </row>
    <row r="1281" spans="1:34" ht="15" customHeight="1" x14ac:dyDescent="0.2">
      <c r="A1281" s="175">
        <v>115</v>
      </c>
      <c r="B1281" s="175">
        <v>115</v>
      </c>
      <c r="C1281" s="24" t="s">
        <v>784</v>
      </c>
      <c r="D1281" s="175">
        <v>10332</v>
      </c>
      <c r="E1281" s="24" t="s">
        <v>785</v>
      </c>
      <c r="F1281" s="25">
        <v>2015</v>
      </c>
      <c r="G1281" s="156">
        <v>42123.535416666666</v>
      </c>
      <c r="H1281" s="157">
        <v>42123.535416666666</v>
      </c>
      <c r="I1281" s="620" t="s">
        <v>36</v>
      </c>
      <c r="J1281" s="620" t="s">
        <v>36</v>
      </c>
      <c r="K1281" s="620"/>
      <c r="L1281" s="159">
        <f>N1281-G1281</f>
        <v>6.944444467080757E-4</v>
      </c>
      <c r="M1281" s="160">
        <v>1</v>
      </c>
      <c r="N1281" s="156">
        <v>42123.536111111112</v>
      </c>
      <c r="O1281" s="157">
        <v>42123.536111111112</v>
      </c>
      <c r="P1281" s="171" t="s">
        <v>242</v>
      </c>
      <c r="Q1281" s="35" t="s">
        <v>43</v>
      </c>
      <c r="R1281" s="35" t="s">
        <v>266</v>
      </c>
      <c r="S1281" s="35" t="s">
        <v>88</v>
      </c>
      <c r="T1281" s="35" t="s">
        <v>3861</v>
      </c>
      <c r="U1281" s="170">
        <v>11094</v>
      </c>
      <c r="V1281" s="167" t="s">
        <v>788</v>
      </c>
      <c r="W1281" s="35" t="s">
        <v>3862</v>
      </c>
      <c r="X1281" s="55">
        <v>439</v>
      </c>
      <c r="Y1281" s="55">
        <v>0</v>
      </c>
      <c r="Z1281" s="168"/>
      <c r="AA1281" s="168"/>
      <c r="AB1281" s="168"/>
      <c r="AC1281" s="168"/>
    </row>
    <row r="1282" spans="1:34" ht="15" customHeight="1" x14ac:dyDescent="0.2">
      <c r="A1282" s="175">
        <v>115</v>
      </c>
      <c r="B1282" s="175">
        <v>115</v>
      </c>
      <c r="C1282" s="24" t="s">
        <v>784</v>
      </c>
      <c r="D1282" s="175">
        <v>10332</v>
      </c>
      <c r="E1282" s="24" t="s">
        <v>785</v>
      </c>
      <c r="F1282" s="25">
        <v>2015</v>
      </c>
      <c r="G1282" s="156">
        <v>42130.783333333333</v>
      </c>
      <c r="H1282" s="157">
        <v>42130.783333333333</v>
      </c>
      <c r="I1282" s="620" t="s">
        <v>36</v>
      </c>
      <c r="J1282" s="620" t="s">
        <v>36</v>
      </c>
      <c r="K1282" s="620"/>
      <c r="L1282" s="159">
        <f>N1282-G1282</f>
        <v>10.182638888887595</v>
      </c>
      <c r="M1282" s="160">
        <v>14663</v>
      </c>
      <c r="N1282" s="156">
        <v>42140.96597222222</v>
      </c>
      <c r="O1282" s="157">
        <v>42140.96597222222</v>
      </c>
      <c r="P1282" s="171" t="s">
        <v>242</v>
      </c>
      <c r="Q1282" s="35" t="s">
        <v>43</v>
      </c>
      <c r="R1282" s="35" t="s">
        <v>1663</v>
      </c>
      <c r="S1282" s="35" t="s">
        <v>526</v>
      </c>
      <c r="T1282" s="35" t="s">
        <v>3896</v>
      </c>
      <c r="U1282" s="332" t="s">
        <v>40</v>
      </c>
      <c r="V1282" s="167" t="s">
        <v>761</v>
      </c>
      <c r="W1282" s="35" t="s">
        <v>3806</v>
      </c>
      <c r="X1282" s="55">
        <v>0</v>
      </c>
      <c r="Y1282" s="55">
        <v>0</v>
      </c>
      <c r="Z1282" s="168"/>
      <c r="AA1282" s="168"/>
      <c r="AB1282" s="168"/>
      <c r="AC1282" s="168"/>
    </row>
    <row r="1283" spans="1:34" ht="15" customHeight="1" x14ac:dyDescent="0.2">
      <c r="A1283" s="187">
        <v>115</v>
      </c>
      <c r="B1283" s="187">
        <v>115</v>
      </c>
      <c r="C1283" s="43" t="s">
        <v>784</v>
      </c>
      <c r="D1283" s="187">
        <v>10332</v>
      </c>
      <c r="E1283" s="43" t="s">
        <v>785</v>
      </c>
      <c r="F1283" s="25">
        <v>2015</v>
      </c>
      <c r="G1283" s="179">
        <v>42131.133333333331</v>
      </c>
      <c r="H1283" s="158">
        <v>42131.133333333331</v>
      </c>
      <c r="I1283" s="620" t="s">
        <v>36</v>
      </c>
      <c r="J1283" s="620" t="s">
        <v>36</v>
      </c>
      <c r="K1283" s="620"/>
      <c r="L1283" s="159">
        <f>N1283-G1283</f>
        <v>1.5381944444452529</v>
      </c>
      <c r="M1283" s="160">
        <v>2215</v>
      </c>
      <c r="N1283" s="179">
        <v>42132.671527777777</v>
      </c>
      <c r="O1283" s="158">
        <v>42132.671527777777</v>
      </c>
      <c r="P1283" s="171" t="s">
        <v>242</v>
      </c>
      <c r="Q1283" s="167" t="s">
        <v>43</v>
      </c>
      <c r="R1283" s="167" t="s">
        <v>1663</v>
      </c>
      <c r="S1283" s="167" t="s">
        <v>526</v>
      </c>
      <c r="T1283" s="167" t="s">
        <v>3913</v>
      </c>
      <c r="U1283" s="332" t="s">
        <v>40</v>
      </c>
      <c r="V1283" s="167" t="s">
        <v>761</v>
      </c>
      <c r="W1283" s="167" t="s">
        <v>3806</v>
      </c>
      <c r="X1283" s="177">
        <v>0</v>
      </c>
      <c r="Y1283" s="177">
        <v>0</v>
      </c>
      <c r="Z1283" s="184"/>
      <c r="AA1283" s="167"/>
      <c r="AB1283" s="167"/>
      <c r="AC1283" s="167"/>
    </row>
    <row r="1284" spans="1:34" ht="15" customHeight="1" x14ac:dyDescent="0.2">
      <c r="A1284" s="175">
        <v>115</v>
      </c>
      <c r="B1284" s="175">
        <v>115</v>
      </c>
      <c r="C1284" s="24" t="s">
        <v>784</v>
      </c>
      <c r="D1284" s="175">
        <v>10332</v>
      </c>
      <c r="E1284" s="24" t="s">
        <v>785</v>
      </c>
      <c r="F1284" s="25">
        <v>2015</v>
      </c>
      <c r="G1284" s="156">
        <v>42175.617361111108</v>
      </c>
      <c r="H1284" s="157">
        <v>42175.617361111108</v>
      </c>
      <c r="I1284" s="620" t="s">
        <v>36</v>
      </c>
      <c r="J1284" s="620" t="s">
        <v>36</v>
      </c>
      <c r="K1284" s="620"/>
      <c r="L1284" s="159">
        <f>N1284-G1284</f>
        <v>4.8611111124046147E-3</v>
      </c>
      <c r="M1284" s="160">
        <v>7</v>
      </c>
      <c r="N1284" s="156">
        <v>42175.62222222222</v>
      </c>
      <c r="O1284" s="157">
        <v>42175.62222222222</v>
      </c>
      <c r="P1284" s="161" t="s">
        <v>37</v>
      </c>
      <c r="Q1284" s="35" t="s">
        <v>382</v>
      </c>
      <c r="R1284" s="35" t="s">
        <v>383</v>
      </c>
      <c r="S1284" s="35" t="s">
        <v>526</v>
      </c>
      <c r="T1284" s="35" t="s">
        <v>4172</v>
      </c>
      <c r="U1284" s="332" t="s">
        <v>40</v>
      </c>
      <c r="V1284" s="167" t="s">
        <v>788</v>
      </c>
      <c r="W1284" s="35" t="s">
        <v>4173</v>
      </c>
      <c r="X1284" s="55">
        <v>348</v>
      </c>
      <c r="Y1284" s="55">
        <v>348</v>
      </c>
      <c r="Z1284" s="55">
        <v>1968</v>
      </c>
      <c r="AA1284" s="173">
        <f>Y1284/5412924</f>
        <v>6.4290575666682179E-5</v>
      </c>
      <c r="AB1284" s="174">
        <f>Z1284/5412924</f>
        <v>3.6357428997709927E-4</v>
      </c>
      <c r="AC1284" s="55">
        <f>Z1284/Y1284</f>
        <v>5.6551724137931032</v>
      </c>
    </row>
    <row r="1285" spans="1:34" ht="15" customHeight="1" x14ac:dyDescent="0.2">
      <c r="A1285" s="175">
        <v>115</v>
      </c>
      <c r="B1285" s="175">
        <v>115</v>
      </c>
      <c r="C1285" s="24" t="s">
        <v>784</v>
      </c>
      <c r="D1285" s="175">
        <v>10332</v>
      </c>
      <c r="E1285" s="24" t="s">
        <v>785</v>
      </c>
      <c r="F1285" s="25">
        <v>2015</v>
      </c>
      <c r="G1285" s="156">
        <v>42175.630555555559</v>
      </c>
      <c r="H1285" s="157">
        <v>42175.630555555559</v>
      </c>
      <c r="I1285" s="620" t="s">
        <v>36</v>
      </c>
      <c r="J1285" s="620" t="s">
        <v>36</v>
      </c>
      <c r="K1285" s="620"/>
      <c r="L1285" s="159">
        <f>N1285-G1285</f>
        <v>0.38055555555183673</v>
      </c>
      <c r="M1285" s="160">
        <v>548</v>
      </c>
      <c r="N1285" s="156">
        <v>42176.011111111111</v>
      </c>
      <c r="O1285" s="157">
        <v>42176.011111111111</v>
      </c>
      <c r="P1285" s="161" t="s">
        <v>37</v>
      </c>
      <c r="Q1285" s="35" t="s">
        <v>382</v>
      </c>
      <c r="R1285" s="35" t="s">
        <v>383</v>
      </c>
      <c r="S1285" s="35" t="s">
        <v>526</v>
      </c>
      <c r="T1285" s="35" t="s">
        <v>4174</v>
      </c>
      <c r="U1285" s="332" t="s">
        <v>40</v>
      </c>
      <c r="V1285" s="167" t="s">
        <v>788</v>
      </c>
      <c r="W1285" s="35" t="s">
        <v>4175</v>
      </c>
      <c r="X1285" s="55">
        <v>348</v>
      </c>
      <c r="Y1285" s="55">
        <v>348</v>
      </c>
      <c r="Z1285" s="55">
        <v>47232</v>
      </c>
      <c r="AA1285" s="173">
        <f>Y1285/5412924</f>
        <v>6.4290575666682179E-5</v>
      </c>
      <c r="AB1285" s="174">
        <f>Z1285/5412924</f>
        <v>8.7257829594503816E-3</v>
      </c>
      <c r="AC1285" s="55">
        <f>Z1285/Y1285</f>
        <v>135.72413793103448</v>
      </c>
    </row>
    <row r="1286" spans="1:34" ht="15" customHeight="1" x14ac:dyDescent="0.2">
      <c r="A1286" s="175">
        <v>115</v>
      </c>
      <c r="B1286" s="175">
        <v>115</v>
      </c>
      <c r="C1286" s="24" t="s">
        <v>784</v>
      </c>
      <c r="D1286" s="175">
        <v>10332</v>
      </c>
      <c r="E1286" s="24" t="s">
        <v>785</v>
      </c>
      <c r="F1286" s="25">
        <v>2015</v>
      </c>
      <c r="G1286" s="156">
        <v>42204.142361111109</v>
      </c>
      <c r="H1286" s="157">
        <v>42204.142361111109</v>
      </c>
      <c r="I1286" s="620" t="s">
        <v>36</v>
      </c>
      <c r="J1286" s="620" t="s">
        <v>36</v>
      </c>
      <c r="K1286" s="620"/>
      <c r="L1286" s="159">
        <f>N1286-G1286</f>
        <v>6.944444467080757E-4</v>
      </c>
      <c r="M1286" s="160">
        <v>1</v>
      </c>
      <c r="N1286" s="156">
        <v>42204.143055555556</v>
      </c>
      <c r="O1286" s="157">
        <v>42204.143055555556</v>
      </c>
      <c r="P1286" s="161" t="s">
        <v>37</v>
      </c>
      <c r="Q1286" s="35" t="s">
        <v>213</v>
      </c>
      <c r="R1286" s="35" t="s">
        <v>287</v>
      </c>
      <c r="S1286" s="35" t="s">
        <v>40</v>
      </c>
      <c r="T1286" s="35" t="s">
        <v>4390</v>
      </c>
      <c r="U1286" s="332" t="s">
        <v>40</v>
      </c>
      <c r="V1286" s="167" t="s">
        <v>788</v>
      </c>
      <c r="W1286" s="35" t="s">
        <v>4391</v>
      </c>
      <c r="X1286" s="55">
        <v>328</v>
      </c>
      <c r="Y1286" s="55">
        <v>0</v>
      </c>
      <c r="Z1286" s="168"/>
      <c r="AA1286" s="168"/>
      <c r="AB1286" s="168"/>
      <c r="AC1286" s="168"/>
    </row>
    <row r="1287" spans="1:34" ht="15" customHeight="1" x14ac:dyDescent="0.2">
      <c r="A1287" s="175">
        <v>115</v>
      </c>
      <c r="B1287" s="175">
        <v>115</v>
      </c>
      <c r="C1287" s="24" t="s">
        <v>784</v>
      </c>
      <c r="D1287" s="175">
        <v>10332</v>
      </c>
      <c r="E1287" s="24" t="s">
        <v>785</v>
      </c>
      <c r="F1287" s="25">
        <v>2015</v>
      </c>
      <c r="G1287" s="156">
        <v>42204.394444444442</v>
      </c>
      <c r="H1287" s="157">
        <v>42204.394444444442</v>
      </c>
      <c r="I1287" s="620" t="s">
        <v>36</v>
      </c>
      <c r="J1287" s="620" t="s">
        <v>36</v>
      </c>
      <c r="K1287" s="620"/>
      <c r="L1287" s="159">
        <f>N1287-G1287</f>
        <v>6.944444467080757E-4</v>
      </c>
      <c r="M1287" s="160">
        <v>1</v>
      </c>
      <c r="N1287" s="156">
        <v>42204.395138888889</v>
      </c>
      <c r="O1287" s="157">
        <v>42204.395138888889</v>
      </c>
      <c r="P1287" s="161" t="s">
        <v>37</v>
      </c>
      <c r="Q1287" s="35" t="s">
        <v>213</v>
      </c>
      <c r="R1287" s="35" t="s">
        <v>287</v>
      </c>
      <c r="S1287" s="35" t="s">
        <v>40</v>
      </c>
      <c r="T1287" s="35" t="s">
        <v>4390</v>
      </c>
      <c r="U1287" s="332" t="s">
        <v>40</v>
      </c>
      <c r="V1287" s="167" t="s">
        <v>788</v>
      </c>
      <c r="W1287" s="35" t="s">
        <v>4412</v>
      </c>
      <c r="X1287" s="55">
        <v>328</v>
      </c>
      <c r="Y1287" s="55">
        <v>0</v>
      </c>
      <c r="Z1287" s="168"/>
      <c r="AA1287" s="168"/>
      <c r="AB1287" s="168"/>
      <c r="AC1287" s="168"/>
    </row>
    <row r="1288" spans="1:34" ht="15" customHeight="1" x14ac:dyDescent="0.2">
      <c r="A1288" s="175">
        <v>115</v>
      </c>
      <c r="B1288" s="175">
        <v>115</v>
      </c>
      <c r="C1288" s="24" t="s">
        <v>784</v>
      </c>
      <c r="D1288" s="175">
        <v>10332</v>
      </c>
      <c r="E1288" s="43" t="s">
        <v>785</v>
      </c>
      <c r="F1288" s="25">
        <v>2015</v>
      </c>
      <c r="G1288" s="156">
        <v>42291.822916666664</v>
      </c>
      <c r="H1288" s="157">
        <v>42291.822916666664</v>
      </c>
      <c r="I1288" s="620" t="s">
        <v>36</v>
      </c>
      <c r="J1288" s="620" t="s">
        <v>36</v>
      </c>
      <c r="K1288" s="620"/>
      <c r="L1288" s="159">
        <f>N1288-G1288</f>
        <v>6.944444467080757E-4</v>
      </c>
      <c r="M1288" s="160">
        <v>1</v>
      </c>
      <c r="N1288" s="156">
        <v>42291.823611111111</v>
      </c>
      <c r="O1288" s="157">
        <v>42291.823611111111</v>
      </c>
      <c r="P1288" s="161" t="s">
        <v>37</v>
      </c>
      <c r="Q1288" s="35" t="s">
        <v>213</v>
      </c>
      <c r="R1288" s="35" t="s">
        <v>287</v>
      </c>
      <c r="S1288" s="35" t="s">
        <v>40</v>
      </c>
      <c r="T1288" s="35" t="s">
        <v>4919</v>
      </c>
      <c r="U1288" s="332" t="s">
        <v>40</v>
      </c>
      <c r="V1288" s="167" t="s">
        <v>788</v>
      </c>
      <c r="W1288" s="35" t="s">
        <v>4920</v>
      </c>
      <c r="X1288" s="55">
        <v>328</v>
      </c>
      <c r="Y1288" s="168"/>
      <c r="Z1288" s="168"/>
      <c r="AA1288" s="168"/>
      <c r="AB1288" s="168"/>
      <c r="AC1288" s="168"/>
    </row>
    <row r="1289" spans="1:34" ht="15" customHeight="1" x14ac:dyDescent="0.2">
      <c r="A1289" s="257">
        <v>115</v>
      </c>
      <c r="B1289" s="257">
        <v>115</v>
      </c>
      <c r="C1289" s="258" t="s">
        <v>784</v>
      </c>
      <c r="D1289" s="257">
        <v>10332</v>
      </c>
      <c r="E1289" s="258" t="s">
        <v>785</v>
      </c>
      <c r="F1289" s="25">
        <v>2016</v>
      </c>
      <c r="G1289" s="232">
        <v>42444.305555555555</v>
      </c>
      <c r="H1289" s="233">
        <v>42444.305555555555</v>
      </c>
      <c r="I1289" s="412" t="s">
        <v>36</v>
      </c>
      <c r="J1289" s="412" t="s">
        <v>36</v>
      </c>
      <c r="K1289" s="412"/>
      <c r="L1289" s="235">
        <f>N1289-G1289</f>
        <v>6.944444467080757E-4</v>
      </c>
      <c r="M1289" s="236">
        <v>1</v>
      </c>
      <c r="N1289" s="232">
        <v>42444.306250000001</v>
      </c>
      <c r="O1289" s="233">
        <v>42444.306250000001</v>
      </c>
      <c r="P1289" s="237" t="s">
        <v>37</v>
      </c>
      <c r="Q1289" s="238" t="s">
        <v>48</v>
      </c>
      <c r="R1289" s="238" t="s">
        <v>49</v>
      </c>
      <c r="S1289" s="35" t="s">
        <v>40</v>
      </c>
      <c r="T1289" s="35" t="s">
        <v>5768</v>
      </c>
      <c r="U1289" s="254" t="s">
        <v>40</v>
      </c>
      <c r="V1289" s="240" t="s">
        <v>788</v>
      </c>
      <c r="W1289" s="35" t="s">
        <v>5769</v>
      </c>
      <c r="X1289" s="55">
        <v>327</v>
      </c>
      <c r="Y1289" s="55">
        <v>0</v>
      </c>
      <c r="Z1289" s="55">
        <v>0</v>
      </c>
      <c r="AA1289" s="35"/>
      <c r="AB1289" s="35"/>
      <c r="AC1289" s="35"/>
    </row>
    <row r="1290" spans="1:34" ht="15" customHeight="1" x14ac:dyDescent="0.2">
      <c r="A1290" s="257">
        <v>115</v>
      </c>
      <c r="B1290" s="257">
        <v>115</v>
      </c>
      <c r="C1290" s="258" t="s">
        <v>784</v>
      </c>
      <c r="D1290" s="257">
        <v>10332</v>
      </c>
      <c r="E1290" s="258" t="s">
        <v>785</v>
      </c>
      <c r="F1290" s="25">
        <v>2016</v>
      </c>
      <c r="G1290" s="232">
        <v>42496.677083333336</v>
      </c>
      <c r="H1290" s="233">
        <v>42496.677083333336</v>
      </c>
      <c r="I1290" s="412" t="s">
        <v>36</v>
      </c>
      <c r="J1290" s="412" t="s">
        <v>36</v>
      </c>
      <c r="K1290" s="412"/>
      <c r="L1290" s="235">
        <f>N1290-G1290</f>
        <v>6.9444443943211809E-4</v>
      </c>
      <c r="M1290" s="236">
        <v>1</v>
      </c>
      <c r="N1290" s="232">
        <v>42496.677777777775</v>
      </c>
      <c r="O1290" s="233">
        <v>42496.677777777775</v>
      </c>
      <c r="P1290" s="237" t="s">
        <v>37</v>
      </c>
      <c r="Q1290" s="238" t="s">
        <v>213</v>
      </c>
      <c r="R1290" s="238" t="s">
        <v>287</v>
      </c>
      <c r="S1290" s="35" t="s">
        <v>101</v>
      </c>
      <c r="T1290" s="35" t="s">
        <v>6058</v>
      </c>
      <c r="U1290" s="282" t="s">
        <v>40</v>
      </c>
      <c r="V1290" s="240" t="s">
        <v>761</v>
      </c>
      <c r="W1290" s="35" t="s">
        <v>6059</v>
      </c>
      <c r="X1290" s="55">
        <v>331</v>
      </c>
      <c r="Y1290" s="55">
        <v>0</v>
      </c>
      <c r="Z1290" s="55">
        <v>0</v>
      </c>
      <c r="AA1290" s="168"/>
      <c r="AB1290" s="168"/>
      <c r="AC1290" s="168"/>
    </row>
    <row r="1291" spans="1:34" ht="15" customHeight="1" x14ac:dyDescent="0.2">
      <c r="A1291" s="257">
        <v>115</v>
      </c>
      <c r="B1291" s="257">
        <v>115</v>
      </c>
      <c r="C1291" s="258" t="s">
        <v>784</v>
      </c>
      <c r="D1291" s="257">
        <v>10332</v>
      </c>
      <c r="E1291" s="258" t="s">
        <v>785</v>
      </c>
      <c r="F1291" s="25">
        <v>2016</v>
      </c>
      <c r="G1291" s="284">
        <v>42541.871527777781</v>
      </c>
      <c r="H1291" s="234">
        <v>42541.871527777781</v>
      </c>
      <c r="I1291" s="412" t="s">
        <v>36</v>
      </c>
      <c r="J1291" s="412" t="s">
        <v>36</v>
      </c>
      <c r="K1291" s="412"/>
      <c r="L1291" s="235">
        <f>N1291-G1291</f>
        <v>0.16527777777810115</v>
      </c>
      <c r="M1291" s="236">
        <v>238</v>
      </c>
      <c r="N1291" s="284">
        <v>42542.036805555559</v>
      </c>
      <c r="O1291" s="234">
        <v>42542.036805555559</v>
      </c>
      <c r="P1291" s="248" t="s">
        <v>242</v>
      </c>
      <c r="Q1291" s="35" t="s">
        <v>43</v>
      </c>
      <c r="R1291" s="35" t="s">
        <v>1583</v>
      </c>
      <c r="S1291" s="35" t="s">
        <v>40</v>
      </c>
      <c r="T1291" s="35" t="s">
        <v>6265</v>
      </c>
      <c r="U1291" s="282" t="s">
        <v>40</v>
      </c>
      <c r="V1291" s="240" t="s">
        <v>761</v>
      </c>
      <c r="W1291" s="35" t="s">
        <v>6266</v>
      </c>
      <c r="X1291" s="177">
        <v>0</v>
      </c>
      <c r="Y1291" s="177">
        <v>0</v>
      </c>
      <c r="Z1291" s="55">
        <v>0</v>
      </c>
      <c r="AA1291" s="35"/>
      <c r="AB1291" s="35"/>
      <c r="AC1291" s="35"/>
    </row>
    <row r="1292" spans="1:34" ht="15" customHeight="1" x14ac:dyDescent="0.2">
      <c r="A1292" s="257">
        <v>115</v>
      </c>
      <c r="B1292" s="257">
        <v>115</v>
      </c>
      <c r="C1292" s="258" t="s">
        <v>784</v>
      </c>
      <c r="D1292" s="257">
        <v>10332</v>
      </c>
      <c r="E1292" s="258" t="s">
        <v>785</v>
      </c>
      <c r="F1292" s="25">
        <v>2016</v>
      </c>
      <c r="G1292" s="284">
        <v>42542.821527777778</v>
      </c>
      <c r="H1292" s="234">
        <v>42542.821527777778</v>
      </c>
      <c r="I1292" s="412" t="s">
        <v>36</v>
      </c>
      <c r="J1292" s="412" t="s">
        <v>36</v>
      </c>
      <c r="K1292" s="412"/>
      <c r="L1292" s="235">
        <f>N1292-G1292</f>
        <v>0.20763888888905058</v>
      </c>
      <c r="M1292" s="236">
        <v>299</v>
      </c>
      <c r="N1292" s="284">
        <v>42543.029166666667</v>
      </c>
      <c r="O1292" s="234">
        <v>42543.029166666667</v>
      </c>
      <c r="P1292" s="248" t="s">
        <v>242</v>
      </c>
      <c r="Q1292" s="35" t="s">
        <v>43</v>
      </c>
      <c r="R1292" s="35" t="s">
        <v>1583</v>
      </c>
      <c r="S1292" s="35" t="s">
        <v>40</v>
      </c>
      <c r="T1292" s="35" t="s">
        <v>6267</v>
      </c>
      <c r="U1292" s="282" t="s">
        <v>40</v>
      </c>
      <c r="V1292" s="240" t="s">
        <v>761</v>
      </c>
      <c r="W1292" s="35" t="s">
        <v>6268</v>
      </c>
      <c r="X1292" s="177">
        <v>0</v>
      </c>
      <c r="Y1292" s="177">
        <v>0</v>
      </c>
      <c r="Z1292" s="55">
        <v>0</v>
      </c>
      <c r="AA1292" s="35"/>
      <c r="AB1292" s="35"/>
      <c r="AC1292" s="35"/>
    </row>
    <row r="1293" spans="1:34" ht="15" customHeight="1" x14ac:dyDescent="0.2">
      <c r="A1293" s="257">
        <v>115</v>
      </c>
      <c r="B1293" s="257">
        <v>115</v>
      </c>
      <c r="C1293" s="258" t="s">
        <v>784</v>
      </c>
      <c r="D1293" s="257">
        <v>10332</v>
      </c>
      <c r="E1293" s="258" t="s">
        <v>785</v>
      </c>
      <c r="F1293" s="25">
        <v>2016</v>
      </c>
      <c r="G1293" s="284">
        <v>42657.446527777778</v>
      </c>
      <c r="H1293" s="234">
        <v>42657.446527777778</v>
      </c>
      <c r="I1293" s="417" t="s">
        <v>313</v>
      </c>
      <c r="J1293" s="412" t="s">
        <v>36</v>
      </c>
      <c r="K1293" s="412"/>
      <c r="L1293" s="235">
        <f>N1293-G1293</f>
        <v>8.1250000002910383E-2</v>
      </c>
      <c r="M1293" s="236">
        <v>117</v>
      </c>
      <c r="N1293" s="284">
        <v>42657.527777777781</v>
      </c>
      <c r="O1293" s="234">
        <v>42657.527777777781</v>
      </c>
      <c r="P1293" s="237" t="s">
        <v>37</v>
      </c>
      <c r="Q1293" s="238" t="s">
        <v>43</v>
      </c>
      <c r="R1293" s="238" t="s">
        <v>1583</v>
      </c>
      <c r="S1293" s="35" t="s">
        <v>40</v>
      </c>
      <c r="T1293" s="35" t="s">
        <v>6708</v>
      </c>
      <c r="U1293" s="282" t="s">
        <v>40</v>
      </c>
      <c r="V1293" s="240" t="s">
        <v>788</v>
      </c>
      <c r="W1293" s="35" t="s">
        <v>6709</v>
      </c>
      <c r="X1293" s="177">
        <v>0</v>
      </c>
      <c r="Y1293" s="55">
        <v>0</v>
      </c>
      <c r="Z1293" s="55">
        <v>0</v>
      </c>
      <c r="AA1293" s="35"/>
      <c r="AB1293" s="35"/>
      <c r="AC1293" s="241"/>
    </row>
    <row r="1294" spans="1:34" ht="15" customHeight="1" x14ac:dyDescent="0.2">
      <c r="A1294" s="257">
        <v>115</v>
      </c>
      <c r="B1294" s="257">
        <v>115</v>
      </c>
      <c r="C1294" s="258" t="s">
        <v>784</v>
      </c>
      <c r="D1294" s="257">
        <v>10332</v>
      </c>
      <c r="E1294" s="258" t="s">
        <v>785</v>
      </c>
      <c r="F1294" s="25">
        <v>2017</v>
      </c>
      <c r="G1294" s="232">
        <v>42860.388888888891</v>
      </c>
      <c r="H1294" s="233">
        <v>42860.388888888891</v>
      </c>
      <c r="I1294" s="412" t="s">
        <v>36</v>
      </c>
      <c r="J1294" s="412" t="s">
        <v>36</v>
      </c>
      <c r="K1294" s="412"/>
      <c r="L1294" s="235">
        <f>N1294-G1294</f>
        <v>6.9444443943211809E-4</v>
      </c>
      <c r="M1294" s="236">
        <v>1</v>
      </c>
      <c r="N1294" s="232">
        <v>42860.38958333333</v>
      </c>
      <c r="O1294" s="233">
        <v>42860.38958333333</v>
      </c>
      <c r="P1294" s="237" t="s">
        <v>37</v>
      </c>
      <c r="Q1294" s="35" t="s">
        <v>48</v>
      </c>
      <c r="R1294" s="35" t="s">
        <v>49</v>
      </c>
      <c r="S1294" s="35" t="s">
        <v>40</v>
      </c>
      <c r="T1294" s="52" t="s">
        <v>8490</v>
      </c>
      <c r="U1294" s="332" t="s">
        <v>40</v>
      </c>
      <c r="V1294" s="240" t="s">
        <v>788</v>
      </c>
      <c r="W1294" s="44" t="s">
        <v>8491</v>
      </c>
      <c r="X1294" s="241">
        <v>335</v>
      </c>
      <c r="Y1294" s="241">
        <v>0</v>
      </c>
      <c r="Z1294" s="241">
        <v>0</v>
      </c>
      <c r="AA1294" s="35"/>
      <c r="AB1294" s="35"/>
      <c r="AC1294" s="35"/>
      <c r="AD1294" s="304">
        <v>5517212</v>
      </c>
      <c r="AE1294" s="305" t="s">
        <v>7102</v>
      </c>
      <c r="AF1294" s="305" t="s">
        <v>8492</v>
      </c>
      <c r="AG1294" s="35" t="s">
        <v>7040</v>
      </c>
      <c r="AH1294" s="44" t="s">
        <v>7041</v>
      </c>
    </row>
    <row r="1295" spans="1:34" ht="15" customHeight="1" x14ac:dyDescent="0.2">
      <c r="A1295" s="257">
        <v>115</v>
      </c>
      <c r="B1295" s="257">
        <v>115</v>
      </c>
      <c r="C1295" s="258" t="s">
        <v>784</v>
      </c>
      <c r="D1295" s="257">
        <v>10332</v>
      </c>
      <c r="E1295" s="258" t="s">
        <v>785</v>
      </c>
      <c r="F1295" s="25">
        <v>2018</v>
      </c>
      <c r="G1295" s="232">
        <v>43154.247916666667</v>
      </c>
      <c r="H1295" s="233">
        <v>43154.247916666667</v>
      </c>
      <c r="I1295" s="412" t="s">
        <v>36</v>
      </c>
      <c r="J1295" s="412" t="s">
        <v>36</v>
      </c>
      <c r="K1295" s="412" t="s">
        <v>36</v>
      </c>
      <c r="L1295" s="235">
        <f>N1295-G1295</f>
        <v>6.944444467080757E-4</v>
      </c>
      <c r="M1295" s="236">
        <v>1</v>
      </c>
      <c r="N1295" s="232">
        <v>43154.248611111114</v>
      </c>
      <c r="O1295" s="233">
        <v>43154.248611111114</v>
      </c>
      <c r="P1295" s="237" t="s">
        <v>37</v>
      </c>
      <c r="Q1295" s="359" t="s">
        <v>1285</v>
      </c>
      <c r="R1295" s="35" t="s">
        <v>10231</v>
      </c>
      <c r="S1295" s="277" t="s">
        <v>40</v>
      </c>
      <c r="T1295" s="167" t="s">
        <v>10539</v>
      </c>
      <c r="U1295" s="282" t="s">
        <v>40</v>
      </c>
      <c r="V1295" s="240" t="s">
        <v>788</v>
      </c>
      <c r="W1295" s="167" t="s">
        <v>10540</v>
      </c>
      <c r="X1295" s="255">
        <v>337</v>
      </c>
      <c r="Y1295" s="241">
        <v>0</v>
      </c>
      <c r="Z1295" s="241">
        <v>0</v>
      </c>
      <c r="AA1295" s="266"/>
      <c r="AB1295" s="266"/>
      <c r="AC1295" s="266"/>
      <c r="AD1295" s="241">
        <v>5517212</v>
      </c>
      <c r="AE1295" s="461" t="s">
        <v>7063</v>
      </c>
      <c r="AF1295" s="462" t="s">
        <v>10541</v>
      </c>
      <c r="AG1295" s="277" t="s">
        <v>7040</v>
      </c>
      <c r="AH1295" s="277" t="s">
        <v>7041</v>
      </c>
    </row>
    <row r="1296" spans="1:34" ht="15" customHeight="1" x14ac:dyDescent="0.2">
      <c r="A1296" s="257">
        <v>115</v>
      </c>
      <c r="B1296" s="257">
        <v>115</v>
      </c>
      <c r="C1296" s="258" t="s">
        <v>784</v>
      </c>
      <c r="D1296" s="257">
        <v>10332</v>
      </c>
      <c r="E1296" s="258" t="s">
        <v>785</v>
      </c>
      <c r="F1296" s="25">
        <v>2018</v>
      </c>
      <c r="G1296" s="284">
        <v>43384.929166666669</v>
      </c>
      <c r="H1296" s="234">
        <v>43384.929166666669</v>
      </c>
      <c r="I1296" s="412" t="s">
        <v>36</v>
      </c>
      <c r="J1296" s="417" t="s">
        <v>7042</v>
      </c>
      <c r="K1296" s="412" t="s">
        <v>36</v>
      </c>
      <c r="L1296" s="235">
        <f>N1296-G1296</f>
        <v>0.65625</v>
      </c>
      <c r="M1296" s="236">
        <v>945</v>
      </c>
      <c r="N1296" s="284">
        <v>43385.585416666669</v>
      </c>
      <c r="O1296" s="234">
        <v>43385.585416666669</v>
      </c>
      <c r="P1296" s="237" t="s">
        <v>37</v>
      </c>
      <c r="Q1296" s="162" t="s">
        <v>1285</v>
      </c>
      <c r="R1296" s="167" t="s">
        <v>10331</v>
      </c>
      <c r="S1296" s="163" t="s">
        <v>54</v>
      </c>
      <c r="T1296" s="167" t="s">
        <v>12116</v>
      </c>
      <c r="U1296" s="293">
        <v>115058337</v>
      </c>
      <c r="V1296" s="240" t="s">
        <v>761</v>
      </c>
      <c r="W1296" s="167" t="s">
        <v>12117</v>
      </c>
      <c r="X1296" s="255">
        <v>336</v>
      </c>
      <c r="Y1296" s="255">
        <v>336</v>
      </c>
      <c r="Z1296" s="255">
        <v>71904</v>
      </c>
      <c r="AA1296" s="264">
        <f>Y1296/AD1296</f>
        <v>6.0900324294226865E-5</v>
      </c>
      <c r="AB1296" s="265">
        <f>Z1296/AD1296</f>
        <v>1.3032669398964549E-2</v>
      </c>
      <c r="AC1296" s="255">
        <f>Z1296/Y1296</f>
        <v>214</v>
      </c>
      <c r="AD1296" s="241">
        <v>5517212</v>
      </c>
      <c r="AE1296" s="461" t="s">
        <v>7182</v>
      </c>
      <c r="AF1296" s="468" t="s">
        <v>12118</v>
      </c>
      <c r="AG1296" s="163" t="s">
        <v>7040</v>
      </c>
      <c r="AH1296" s="277" t="s">
        <v>7041</v>
      </c>
    </row>
    <row r="1297" spans="1:34" ht="15" customHeight="1" x14ac:dyDescent="0.2">
      <c r="A1297" s="521">
        <v>115</v>
      </c>
      <c r="B1297" s="521">
        <v>115</v>
      </c>
      <c r="C1297" s="522" t="s">
        <v>784</v>
      </c>
      <c r="D1297" s="521">
        <v>10332</v>
      </c>
      <c r="E1297" s="522" t="s">
        <v>785</v>
      </c>
      <c r="F1297" s="25">
        <v>2019</v>
      </c>
      <c r="G1297" s="570">
        <v>43529.788888888892</v>
      </c>
      <c r="H1297" s="571">
        <v>43529.788888888892</v>
      </c>
      <c r="I1297" s="572" t="s">
        <v>36</v>
      </c>
      <c r="J1297" s="572" t="s">
        <v>36</v>
      </c>
      <c r="K1297" s="572" t="s">
        <v>36</v>
      </c>
      <c r="L1297" s="235">
        <f>N1297-G1297</f>
        <v>6.9444443943211809E-4</v>
      </c>
      <c r="M1297" s="236">
        <v>1</v>
      </c>
      <c r="N1297" s="570">
        <v>43529.789583333331</v>
      </c>
      <c r="O1297" s="571">
        <v>43529.789583333331</v>
      </c>
      <c r="P1297" s="237" t="s">
        <v>37</v>
      </c>
      <c r="Q1297" s="162" t="s">
        <v>213</v>
      </c>
      <c r="R1297" s="167" t="s">
        <v>10774</v>
      </c>
      <c r="S1297" s="238" t="s">
        <v>40</v>
      </c>
      <c r="T1297" s="167" t="s">
        <v>13509</v>
      </c>
      <c r="U1297" s="192" t="s">
        <v>40</v>
      </c>
      <c r="V1297" s="240" t="s">
        <v>761</v>
      </c>
      <c r="W1297" s="167" t="s">
        <v>13510</v>
      </c>
      <c r="X1297" s="164">
        <v>336</v>
      </c>
      <c r="Y1297" s="241">
        <v>0</v>
      </c>
      <c r="Z1297" s="241">
        <v>0</v>
      </c>
      <c r="AA1297" s="264">
        <f>Y1297/AD1297</f>
        <v>0</v>
      </c>
      <c r="AB1297" s="265">
        <f>Z1297/AD1297</f>
        <v>0</v>
      </c>
      <c r="AC1297" s="255">
        <v>0</v>
      </c>
      <c r="AD1297" s="255">
        <v>5548929</v>
      </c>
      <c r="AE1297" s="239" t="s">
        <v>7060</v>
      </c>
      <c r="AF1297" s="229" t="s">
        <v>13511</v>
      </c>
      <c r="AG1297" s="239" t="s">
        <v>7040</v>
      </c>
      <c r="AH1297" s="57" t="s">
        <v>7041</v>
      </c>
    </row>
    <row r="1298" spans="1:34" ht="15" customHeight="1" x14ac:dyDescent="0.2">
      <c r="A1298" s="521">
        <v>115</v>
      </c>
      <c r="B1298" s="521">
        <v>115</v>
      </c>
      <c r="C1298" s="522" t="s">
        <v>784</v>
      </c>
      <c r="D1298" s="521">
        <v>10332</v>
      </c>
      <c r="E1298" s="522" t="s">
        <v>785</v>
      </c>
      <c r="F1298" s="25">
        <v>2019</v>
      </c>
      <c r="G1298" s="573">
        <v>43603.229861111111</v>
      </c>
      <c r="H1298" s="574">
        <v>43603.229861111111</v>
      </c>
      <c r="I1298" s="572" t="s">
        <v>36</v>
      </c>
      <c r="J1298" s="572" t="s">
        <v>36</v>
      </c>
      <c r="K1298" s="572" t="s">
        <v>36</v>
      </c>
      <c r="L1298" s="235">
        <f>N1298-G1298</f>
        <v>6.944444467080757E-4</v>
      </c>
      <c r="M1298" s="236">
        <v>1</v>
      </c>
      <c r="N1298" s="573">
        <v>43603.230555555558</v>
      </c>
      <c r="O1298" s="574">
        <v>43603.230555555558</v>
      </c>
      <c r="P1298" s="237" t="s">
        <v>37</v>
      </c>
      <c r="Q1298" s="359" t="s">
        <v>48</v>
      </c>
      <c r="R1298" s="35" t="s">
        <v>10200</v>
      </c>
      <c r="S1298" s="277" t="s">
        <v>40</v>
      </c>
      <c r="T1298" s="167" t="s">
        <v>14075</v>
      </c>
      <c r="U1298" s="192" t="s">
        <v>40</v>
      </c>
      <c r="V1298" s="49" t="s">
        <v>761</v>
      </c>
      <c r="W1298" s="167" t="s">
        <v>14076</v>
      </c>
      <c r="X1298" s="536">
        <v>339</v>
      </c>
      <c r="Y1298" s="255">
        <v>0</v>
      </c>
      <c r="Z1298" s="255">
        <v>0</v>
      </c>
      <c r="AA1298" s="264">
        <f>Y1298/AD1298</f>
        <v>0</v>
      </c>
      <c r="AB1298" s="265">
        <f>Z1298/AD1298</f>
        <v>0</v>
      </c>
      <c r="AC1298" s="255">
        <v>0</v>
      </c>
      <c r="AD1298" s="255">
        <v>5548929</v>
      </c>
      <c r="AE1298" s="49" t="s">
        <v>7060</v>
      </c>
      <c r="AF1298" s="349" t="s">
        <v>14077</v>
      </c>
      <c r="AG1298" s="49" t="s">
        <v>7040</v>
      </c>
      <c r="AH1298" s="525" t="s">
        <v>7041</v>
      </c>
    </row>
    <row r="1299" spans="1:34" ht="15" customHeight="1" x14ac:dyDescent="0.2">
      <c r="A1299" s="153">
        <v>115</v>
      </c>
      <c r="B1299" s="153">
        <v>115</v>
      </c>
      <c r="C1299" s="24" t="s">
        <v>75</v>
      </c>
      <c r="D1299" s="175">
        <v>10335</v>
      </c>
      <c r="E1299" s="24" t="s">
        <v>76</v>
      </c>
      <c r="F1299" s="25">
        <v>2015</v>
      </c>
      <c r="G1299" s="156">
        <v>42095.292361111111</v>
      </c>
      <c r="H1299" s="157">
        <v>42095.292361111111</v>
      </c>
      <c r="I1299" s="620" t="s">
        <v>36</v>
      </c>
      <c r="J1299" s="620" t="s">
        <v>36</v>
      </c>
      <c r="K1299" s="620"/>
      <c r="L1299" s="159">
        <f>N1299-G1299</f>
        <v>6.944444467080757E-4</v>
      </c>
      <c r="M1299" s="160">
        <v>1</v>
      </c>
      <c r="N1299" s="156">
        <v>42095.293055555558</v>
      </c>
      <c r="O1299" s="157">
        <v>42095.293055555558</v>
      </c>
      <c r="P1299" s="161" t="s">
        <v>37</v>
      </c>
      <c r="Q1299" s="35" t="s">
        <v>48</v>
      </c>
      <c r="R1299" s="35" t="s">
        <v>49</v>
      </c>
      <c r="S1299" s="35" t="s">
        <v>40</v>
      </c>
      <c r="T1299" s="35" t="s">
        <v>3669</v>
      </c>
      <c r="U1299" s="192" t="s">
        <v>40</v>
      </c>
      <c r="V1299" s="167" t="s">
        <v>1336</v>
      </c>
      <c r="W1299" s="35" t="s">
        <v>3670</v>
      </c>
      <c r="X1299" s="55">
        <v>3</v>
      </c>
      <c r="Y1299" s="55">
        <v>0</v>
      </c>
      <c r="Z1299" s="168"/>
      <c r="AA1299" s="168"/>
      <c r="AB1299" s="168"/>
      <c r="AC1299" s="168"/>
    </row>
    <row r="1300" spans="1:34" ht="15" customHeight="1" x14ac:dyDescent="0.2">
      <c r="A1300" s="257">
        <v>115</v>
      </c>
      <c r="B1300" s="257">
        <v>115</v>
      </c>
      <c r="C1300" s="258" t="s">
        <v>75</v>
      </c>
      <c r="D1300" s="257">
        <v>10335</v>
      </c>
      <c r="E1300" s="258" t="s">
        <v>76</v>
      </c>
      <c r="F1300" s="25">
        <v>2016</v>
      </c>
      <c r="G1300" s="232">
        <v>42484.443055555559</v>
      </c>
      <c r="H1300" s="233">
        <v>42484.443055555559</v>
      </c>
      <c r="I1300" s="412" t="s">
        <v>36</v>
      </c>
      <c r="J1300" s="412" t="s">
        <v>36</v>
      </c>
      <c r="K1300" s="412"/>
      <c r="L1300" s="235">
        <f>N1300-G1300</f>
        <v>6.9444443943211809E-4</v>
      </c>
      <c r="M1300" s="236">
        <v>1</v>
      </c>
      <c r="N1300" s="232">
        <v>42484.443749999999</v>
      </c>
      <c r="O1300" s="233">
        <v>42484.443749999999</v>
      </c>
      <c r="P1300" s="237" t="s">
        <v>37</v>
      </c>
      <c r="Q1300" s="238" t="s">
        <v>52</v>
      </c>
      <c r="R1300" s="238" t="s">
        <v>67</v>
      </c>
      <c r="S1300" s="35" t="s">
        <v>101</v>
      </c>
      <c r="T1300" s="35" t="s">
        <v>5954</v>
      </c>
      <c r="U1300" s="282" t="s">
        <v>40</v>
      </c>
      <c r="V1300" s="240" t="s">
        <v>1336</v>
      </c>
      <c r="W1300" s="35" t="s">
        <v>5955</v>
      </c>
      <c r="X1300" s="55">
        <v>3</v>
      </c>
      <c r="Y1300" s="55">
        <v>0</v>
      </c>
      <c r="Z1300" s="55">
        <v>0</v>
      </c>
      <c r="AA1300" s="168"/>
      <c r="AB1300" s="168"/>
      <c r="AC1300" s="168"/>
    </row>
    <row r="1301" spans="1:34" ht="15" customHeight="1" x14ac:dyDescent="0.2">
      <c r="A1301" s="257">
        <v>115</v>
      </c>
      <c r="B1301" s="257">
        <v>115</v>
      </c>
      <c r="C1301" s="258" t="s">
        <v>75</v>
      </c>
      <c r="D1301" s="257">
        <v>10335</v>
      </c>
      <c r="E1301" s="258" t="s">
        <v>76</v>
      </c>
      <c r="F1301" s="25">
        <v>2016</v>
      </c>
      <c r="G1301" s="284">
        <v>42620.438888888886</v>
      </c>
      <c r="H1301" s="234">
        <v>42620.438888888886</v>
      </c>
      <c r="I1301" s="412" t="s">
        <v>36</v>
      </c>
      <c r="J1301" s="412" t="s">
        <v>36</v>
      </c>
      <c r="K1301" s="412"/>
      <c r="L1301" s="235">
        <f>N1301-G1301</f>
        <v>2.4305555554747116E-2</v>
      </c>
      <c r="M1301" s="236">
        <v>35</v>
      </c>
      <c r="N1301" s="284">
        <v>42620.463194444441</v>
      </c>
      <c r="O1301" s="234">
        <v>42620.463194444441</v>
      </c>
      <c r="P1301" s="237" t="s">
        <v>37</v>
      </c>
      <c r="Q1301" s="238" t="s">
        <v>52</v>
      </c>
      <c r="R1301" s="238" t="s">
        <v>114</v>
      </c>
      <c r="S1301" s="35" t="s">
        <v>107</v>
      </c>
      <c r="T1301" s="35" t="s">
        <v>6566</v>
      </c>
      <c r="U1301" s="282" t="s">
        <v>40</v>
      </c>
      <c r="V1301" s="240" t="s">
        <v>1336</v>
      </c>
      <c r="W1301" s="35" t="s">
        <v>6567</v>
      </c>
      <c r="X1301" s="177">
        <v>0</v>
      </c>
      <c r="Y1301" s="55">
        <v>0</v>
      </c>
      <c r="Z1301" s="55">
        <v>0</v>
      </c>
      <c r="AA1301" s="35"/>
      <c r="AB1301" s="35"/>
      <c r="AC1301" s="241"/>
    </row>
    <row r="1302" spans="1:34" ht="15" customHeight="1" x14ac:dyDescent="0.2">
      <c r="A1302" s="257">
        <v>115</v>
      </c>
      <c r="B1302" s="257">
        <v>115</v>
      </c>
      <c r="C1302" s="258" t="s">
        <v>75</v>
      </c>
      <c r="D1302" s="257">
        <v>10335</v>
      </c>
      <c r="E1302" s="258" t="s">
        <v>76</v>
      </c>
      <c r="F1302" s="25">
        <v>2017</v>
      </c>
      <c r="G1302" s="232">
        <v>42874.452777777777</v>
      </c>
      <c r="H1302" s="233">
        <v>42874.452777777777</v>
      </c>
      <c r="I1302" s="412" t="s">
        <v>36</v>
      </c>
      <c r="J1302" s="412" t="s">
        <v>36</v>
      </c>
      <c r="K1302" s="412"/>
      <c r="L1302" s="235">
        <f>N1302-G1302</f>
        <v>6.944444467080757E-4</v>
      </c>
      <c r="M1302" s="236">
        <v>1</v>
      </c>
      <c r="N1302" s="232">
        <v>42874.453472222223</v>
      </c>
      <c r="O1302" s="233">
        <v>42874.453472222223</v>
      </c>
      <c r="P1302" s="237" t="s">
        <v>37</v>
      </c>
      <c r="Q1302" s="35" t="s">
        <v>382</v>
      </c>
      <c r="R1302" s="35" t="s">
        <v>383</v>
      </c>
      <c r="S1302" s="35" t="s">
        <v>526</v>
      </c>
      <c r="T1302" s="167" t="s">
        <v>8591</v>
      </c>
      <c r="U1302" s="332" t="s">
        <v>40</v>
      </c>
      <c r="V1302" s="240" t="s">
        <v>1336</v>
      </c>
      <c r="W1302" s="35" t="s">
        <v>8592</v>
      </c>
      <c r="X1302" s="255">
        <v>3</v>
      </c>
      <c r="Y1302" s="241">
        <v>0</v>
      </c>
      <c r="Z1302" s="241">
        <v>0</v>
      </c>
      <c r="AA1302" s="168"/>
      <c r="AB1302" s="168"/>
      <c r="AC1302" s="168"/>
      <c r="AD1302" s="304">
        <v>5517212</v>
      </c>
      <c r="AE1302" s="305" t="s">
        <v>7060</v>
      </c>
      <c r="AF1302" s="305" t="s">
        <v>8593</v>
      </c>
      <c r="AG1302" s="35" t="s">
        <v>7040</v>
      </c>
      <c r="AH1302" s="44" t="s">
        <v>7041</v>
      </c>
    </row>
    <row r="1303" spans="1:34" ht="15" customHeight="1" x14ac:dyDescent="0.2">
      <c r="A1303" s="257">
        <v>115</v>
      </c>
      <c r="B1303" s="257">
        <v>115</v>
      </c>
      <c r="C1303" s="258" t="s">
        <v>75</v>
      </c>
      <c r="D1303" s="257">
        <v>10335</v>
      </c>
      <c r="E1303" s="258" t="s">
        <v>76</v>
      </c>
      <c r="F1303" s="25">
        <v>2018</v>
      </c>
      <c r="G1303" s="284">
        <v>43213.847222222219</v>
      </c>
      <c r="H1303" s="234">
        <v>43213.847222222219</v>
      </c>
      <c r="I1303" s="412" t="s">
        <v>36</v>
      </c>
      <c r="J1303" s="412" t="s">
        <v>36</v>
      </c>
      <c r="K1303" s="412" t="s">
        <v>36</v>
      </c>
      <c r="L1303" s="235">
        <f>N1303-G1303</f>
        <v>6.944444467080757E-4</v>
      </c>
      <c r="M1303" s="236">
        <v>1</v>
      </c>
      <c r="N1303" s="284">
        <v>43213.847916666666</v>
      </c>
      <c r="O1303" s="234">
        <v>43213.847916666666</v>
      </c>
      <c r="P1303" s="237" t="s">
        <v>37</v>
      </c>
      <c r="Q1303" s="359" t="s">
        <v>62</v>
      </c>
      <c r="R1303" s="35" t="s">
        <v>10303</v>
      </c>
      <c r="S1303" s="277" t="s">
        <v>526</v>
      </c>
      <c r="T1303" s="167" t="s">
        <v>11001</v>
      </c>
      <c r="U1303" s="282" t="s">
        <v>40</v>
      </c>
      <c r="V1303" s="240" t="s">
        <v>1336</v>
      </c>
      <c r="W1303" s="167" t="s">
        <v>11002</v>
      </c>
      <c r="X1303" s="255">
        <v>3</v>
      </c>
      <c r="Y1303" s="241">
        <v>0</v>
      </c>
      <c r="Z1303" s="241">
        <v>0</v>
      </c>
      <c r="AA1303" s="266"/>
      <c r="AB1303" s="266"/>
      <c r="AC1303" s="266"/>
      <c r="AD1303" s="241">
        <v>5517212</v>
      </c>
      <c r="AE1303" s="461" t="s">
        <v>1270</v>
      </c>
      <c r="AF1303" s="462" t="s">
        <v>11003</v>
      </c>
      <c r="AG1303" s="277" t="s">
        <v>7040</v>
      </c>
      <c r="AH1303" s="277" t="s">
        <v>7041</v>
      </c>
    </row>
    <row r="1304" spans="1:34" ht="15" customHeight="1" x14ac:dyDescent="0.2">
      <c r="A1304" s="521">
        <v>115</v>
      </c>
      <c r="B1304" s="521">
        <v>115</v>
      </c>
      <c r="C1304" s="522" t="s">
        <v>75</v>
      </c>
      <c r="D1304" s="521">
        <v>10335</v>
      </c>
      <c r="E1304" s="522" t="s">
        <v>76</v>
      </c>
      <c r="F1304" s="25">
        <v>2019</v>
      </c>
      <c r="G1304" s="573">
        <v>43604.527083333334</v>
      </c>
      <c r="H1304" s="574">
        <v>43604.527083333334</v>
      </c>
      <c r="I1304" s="572" t="s">
        <v>36</v>
      </c>
      <c r="J1304" s="572" t="s">
        <v>36</v>
      </c>
      <c r="K1304" s="572" t="s">
        <v>36</v>
      </c>
      <c r="L1304" s="235">
        <f>N1304-G1304</f>
        <v>6.944444467080757E-4</v>
      </c>
      <c r="M1304" s="236">
        <v>1</v>
      </c>
      <c r="N1304" s="573">
        <v>43604.527777777781</v>
      </c>
      <c r="O1304" s="574">
        <v>43604.527777777781</v>
      </c>
      <c r="P1304" s="237" t="s">
        <v>37</v>
      </c>
      <c r="Q1304" s="359" t="s">
        <v>1285</v>
      </c>
      <c r="R1304" s="35" t="s">
        <v>10231</v>
      </c>
      <c r="S1304" s="277" t="s">
        <v>101</v>
      </c>
      <c r="T1304" s="167" t="s">
        <v>14094</v>
      </c>
      <c r="U1304" s="77">
        <v>117174372</v>
      </c>
      <c r="V1304" s="49" t="s">
        <v>1336</v>
      </c>
      <c r="W1304" s="167" t="s">
        <v>14098</v>
      </c>
      <c r="X1304" s="536">
        <v>0</v>
      </c>
      <c r="Y1304" s="255">
        <v>0</v>
      </c>
      <c r="Z1304" s="255">
        <v>0</v>
      </c>
      <c r="AA1304" s="264">
        <f>Y1304/AD1304</f>
        <v>0</v>
      </c>
      <c r="AB1304" s="265">
        <f>Z1304/AD1304</f>
        <v>0</v>
      </c>
      <c r="AC1304" s="255">
        <v>0</v>
      </c>
      <c r="AD1304" s="255">
        <v>5548929</v>
      </c>
      <c r="AE1304" s="240" t="s">
        <v>1270</v>
      </c>
      <c r="AF1304" s="527" t="s">
        <v>1270</v>
      </c>
      <c r="AG1304" s="49" t="s">
        <v>7040</v>
      </c>
      <c r="AH1304" s="525" t="s">
        <v>7173</v>
      </c>
    </row>
    <row r="1305" spans="1:34" ht="15" customHeight="1" x14ac:dyDescent="0.2">
      <c r="A1305" s="175">
        <v>115</v>
      </c>
      <c r="B1305" s="175">
        <v>115</v>
      </c>
      <c r="C1305" s="24" t="s">
        <v>77</v>
      </c>
      <c r="D1305" s="175">
        <v>10336</v>
      </c>
      <c r="E1305" s="43" t="s">
        <v>78</v>
      </c>
      <c r="F1305" s="25">
        <v>2015</v>
      </c>
      <c r="G1305" s="156">
        <v>42291.51666666667</v>
      </c>
      <c r="H1305" s="157">
        <v>42291.51666666667</v>
      </c>
      <c r="I1305" s="620" t="s">
        <v>36</v>
      </c>
      <c r="J1305" s="620" t="s">
        <v>36</v>
      </c>
      <c r="K1305" s="620"/>
      <c r="L1305" s="159">
        <f>N1305-G1305</f>
        <v>7.0138888884685002E-2</v>
      </c>
      <c r="M1305" s="160">
        <v>101</v>
      </c>
      <c r="N1305" s="156">
        <v>42291.586805555555</v>
      </c>
      <c r="O1305" s="157">
        <v>42291.586805555555</v>
      </c>
      <c r="P1305" s="161" t="s">
        <v>37</v>
      </c>
      <c r="Q1305" s="35" t="s">
        <v>43</v>
      </c>
      <c r="R1305" s="35" t="s">
        <v>4914</v>
      </c>
      <c r="S1305" s="35" t="s">
        <v>80</v>
      </c>
      <c r="T1305" s="35" t="s">
        <v>4915</v>
      </c>
      <c r="U1305" s="282" t="s">
        <v>40</v>
      </c>
      <c r="V1305" s="167" t="s">
        <v>1336</v>
      </c>
      <c r="W1305" s="35" t="s">
        <v>4916</v>
      </c>
      <c r="X1305" s="55">
        <v>0</v>
      </c>
      <c r="Y1305" s="168"/>
      <c r="Z1305" s="168"/>
      <c r="AA1305" s="168"/>
      <c r="AB1305" s="168"/>
      <c r="AC1305" s="168"/>
    </row>
    <row r="1306" spans="1:34" ht="15" customHeight="1" x14ac:dyDescent="0.2">
      <c r="A1306" s="175">
        <v>115</v>
      </c>
      <c r="B1306" s="175">
        <v>115</v>
      </c>
      <c r="C1306" s="24" t="s">
        <v>77</v>
      </c>
      <c r="D1306" s="175">
        <v>10336</v>
      </c>
      <c r="E1306" s="43" t="s">
        <v>78</v>
      </c>
      <c r="F1306" s="25">
        <v>2015</v>
      </c>
      <c r="G1306" s="156">
        <v>42328.493750000001</v>
      </c>
      <c r="H1306" s="157">
        <v>42328.493750000001</v>
      </c>
      <c r="I1306" s="620" t="s">
        <v>36</v>
      </c>
      <c r="J1306" s="620" t="s">
        <v>36</v>
      </c>
      <c r="K1306" s="620"/>
      <c r="L1306" s="159">
        <f>N1306-G1306</f>
        <v>6.9444443943211809E-4</v>
      </c>
      <c r="M1306" s="160">
        <v>1</v>
      </c>
      <c r="N1306" s="156">
        <v>42328.494444444441</v>
      </c>
      <c r="O1306" s="157">
        <v>42328.494444444441</v>
      </c>
      <c r="P1306" s="161" t="s">
        <v>37</v>
      </c>
      <c r="Q1306" s="35" t="s">
        <v>38</v>
      </c>
      <c r="R1306" s="35" t="s">
        <v>413</v>
      </c>
      <c r="S1306" s="35" t="s">
        <v>40</v>
      </c>
      <c r="T1306" s="35" t="s">
        <v>5201</v>
      </c>
      <c r="U1306" s="282" t="s">
        <v>40</v>
      </c>
      <c r="V1306" s="167" t="s">
        <v>1336</v>
      </c>
      <c r="W1306" s="35" t="s">
        <v>5202</v>
      </c>
      <c r="X1306" s="55">
        <v>3</v>
      </c>
      <c r="Y1306" s="168"/>
      <c r="Z1306" s="168"/>
      <c r="AA1306" s="168"/>
      <c r="AB1306" s="168"/>
      <c r="AC1306" s="168"/>
    </row>
    <row r="1307" spans="1:34" ht="15" customHeight="1" x14ac:dyDescent="0.2">
      <c r="A1307" s="257">
        <v>115</v>
      </c>
      <c r="B1307" s="257">
        <v>115</v>
      </c>
      <c r="C1307" s="258" t="s">
        <v>77</v>
      </c>
      <c r="D1307" s="257">
        <v>10336</v>
      </c>
      <c r="E1307" s="258" t="s">
        <v>78</v>
      </c>
      <c r="F1307" s="25">
        <v>2016</v>
      </c>
      <c r="G1307" s="232">
        <v>42470.897916666669</v>
      </c>
      <c r="H1307" s="233">
        <v>42470.897916666669</v>
      </c>
      <c r="I1307" s="412" t="s">
        <v>36</v>
      </c>
      <c r="J1307" s="417" t="s">
        <v>313</v>
      </c>
      <c r="K1307" s="417"/>
      <c r="L1307" s="235">
        <f>N1307-G1307</f>
        <v>0.83819444444088731</v>
      </c>
      <c r="M1307" s="236">
        <v>1207</v>
      </c>
      <c r="N1307" s="232">
        <v>42471.736111111109</v>
      </c>
      <c r="O1307" s="233">
        <v>42471.736111111109</v>
      </c>
      <c r="P1307" s="237" t="s">
        <v>37</v>
      </c>
      <c r="Q1307" s="35" t="s">
        <v>52</v>
      </c>
      <c r="R1307" s="238" t="s">
        <v>53</v>
      </c>
      <c r="S1307" s="35" t="s">
        <v>68</v>
      </c>
      <c r="T1307" s="35" t="s">
        <v>5877</v>
      </c>
      <c r="U1307" s="88">
        <v>12086</v>
      </c>
      <c r="V1307" s="240" t="s">
        <v>1336</v>
      </c>
      <c r="W1307" s="35" t="s">
        <v>5878</v>
      </c>
      <c r="X1307" s="55">
        <v>1</v>
      </c>
      <c r="Y1307" s="55">
        <v>0</v>
      </c>
      <c r="Z1307" s="55">
        <v>0</v>
      </c>
      <c r="AA1307" s="168"/>
      <c r="AB1307" s="168"/>
      <c r="AC1307" s="168"/>
    </row>
    <row r="1308" spans="1:34" ht="15" customHeight="1" x14ac:dyDescent="0.2">
      <c r="A1308" s="272">
        <v>115</v>
      </c>
      <c r="B1308" s="272">
        <v>115</v>
      </c>
      <c r="C1308" s="331" t="s">
        <v>77</v>
      </c>
      <c r="D1308" s="272">
        <v>10336</v>
      </c>
      <c r="E1308" s="331" t="s">
        <v>78</v>
      </c>
      <c r="F1308" s="25">
        <v>2017</v>
      </c>
      <c r="G1308" s="284">
        <v>42783.371527777781</v>
      </c>
      <c r="H1308" s="234">
        <v>42783.371527777781</v>
      </c>
      <c r="I1308" s="417" t="s">
        <v>7042</v>
      </c>
      <c r="J1308" s="417" t="s">
        <v>7042</v>
      </c>
      <c r="K1308" s="417"/>
      <c r="L1308" s="235">
        <f>N1308-G1308</f>
        <v>178.0756944444438</v>
      </c>
      <c r="M1308" s="236">
        <v>256429</v>
      </c>
      <c r="N1308" s="284">
        <v>42961.447222222225</v>
      </c>
      <c r="O1308" s="234">
        <v>42961.447222222225</v>
      </c>
      <c r="P1308" s="294" t="s">
        <v>173</v>
      </c>
      <c r="Q1308" s="167" t="s">
        <v>52</v>
      </c>
      <c r="R1308" s="167" t="s">
        <v>302</v>
      </c>
      <c r="S1308" s="167" t="s">
        <v>68</v>
      </c>
      <c r="T1308" s="167" t="s">
        <v>7866</v>
      </c>
      <c r="U1308" s="332" t="s">
        <v>40</v>
      </c>
      <c r="V1308" s="49" t="s">
        <v>1336</v>
      </c>
      <c r="W1308" s="167" t="s">
        <v>7867</v>
      </c>
      <c r="X1308" s="255">
        <v>1</v>
      </c>
      <c r="Y1308" s="255">
        <v>0</v>
      </c>
      <c r="Z1308" s="255">
        <v>0</v>
      </c>
      <c r="AA1308" s="184"/>
      <c r="AB1308" s="184"/>
      <c r="AC1308" s="184"/>
      <c r="AD1308" s="304">
        <v>5517212</v>
      </c>
      <c r="AE1308" s="167" t="s">
        <v>7427</v>
      </c>
      <c r="AF1308" s="333" t="s">
        <v>7868</v>
      </c>
      <c r="AG1308" s="167" t="s">
        <v>7040</v>
      </c>
      <c r="AH1308" s="52" t="s">
        <v>7041</v>
      </c>
    </row>
    <row r="1309" spans="1:34" ht="15" customHeight="1" x14ac:dyDescent="0.2">
      <c r="A1309" s="257">
        <v>115</v>
      </c>
      <c r="B1309" s="257">
        <v>115</v>
      </c>
      <c r="C1309" s="258" t="s">
        <v>77</v>
      </c>
      <c r="D1309" s="257">
        <v>10336</v>
      </c>
      <c r="E1309" s="258" t="s">
        <v>78</v>
      </c>
      <c r="F1309" s="25">
        <v>2018</v>
      </c>
      <c r="G1309" s="232">
        <v>43112.536111111112</v>
      </c>
      <c r="H1309" s="233">
        <v>43112.536111111112</v>
      </c>
      <c r="I1309" s="412" t="s">
        <v>36</v>
      </c>
      <c r="J1309" s="412" t="s">
        <v>36</v>
      </c>
      <c r="K1309" s="412" t="s">
        <v>36</v>
      </c>
      <c r="L1309" s="235">
        <f>N1309-G1309</f>
        <v>6.944444467080757E-4</v>
      </c>
      <c r="M1309" s="236">
        <v>1</v>
      </c>
      <c r="N1309" s="232">
        <v>43112.536805555559</v>
      </c>
      <c r="O1309" s="233">
        <v>43112.536805555559</v>
      </c>
      <c r="P1309" s="237" t="s">
        <v>37</v>
      </c>
      <c r="Q1309" s="238" t="s">
        <v>1246</v>
      </c>
      <c r="R1309" s="35" t="s">
        <v>10189</v>
      </c>
      <c r="S1309" s="238" t="s">
        <v>40</v>
      </c>
      <c r="T1309" s="167" t="s">
        <v>10298</v>
      </c>
      <c r="U1309" s="192" t="s">
        <v>40</v>
      </c>
      <c r="V1309" s="240" t="s">
        <v>1336</v>
      </c>
      <c r="W1309" s="167" t="s">
        <v>10299</v>
      </c>
      <c r="X1309" s="241">
        <v>1</v>
      </c>
      <c r="Y1309" s="241">
        <v>0</v>
      </c>
      <c r="Z1309" s="241">
        <v>0</v>
      </c>
      <c r="AA1309" s="266"/>
      <c r="AB1309" s="266"/>
      <c r="AC1309" s="266"/>
      <c r="AD1309" s="241">
        <v>5517212</v>
      </c>
      <c r="AE1309" s="35" t="s">
        <v>7063</v>
      </c>
      <c r="AF1309" s="153" t="s">
        <v>10300</v>
      </c>
      <c r="AG1309" s="35" t="s">
        <v>7040</v>
      </c>
      <c r="AH1309" s="35" t="s">
        <v>7041</v>
      </c>
    </row>
    <row r="1310" spans="1:34" ht="15" customHeight="1" x14ac:dyDescent="0.2">
      <c r="A1310" s="257">
        <v>115</v>
      </c>
      <c r="B1310" s="257">
        <v>115</v>
      </c>
      <c r="C1310" s="258" t="s">
        <v>77</v>
      </c>
      <c r="D1310" s="257">
        <v>10336</v>
      </c>
      <c r="E1310" s="258" t="s">
        <v>78</v>
      </c>
      <c r="F1310" s="25">
        <v>2018</v>
      </c>
      <c r="G1310" s="232">
        <v>43112.569444444445</v>
      </c>
      <c r="H1310" s="233">
        <v>43112.569444444445</v>
      </c>
      <c r="I1310" s="412" t="s">
        <v>36</v>
      </c>
      <c r="J1310" s="412" t="s">
        <v>36</v>
      </c>
      <c r="K1310" s="412" t="s">
        <v>36</v>
      </c>
      <c r="L1310" s="235">
        <f>N1310-G1310</f>
        <v>0.33333333333575865</v>
      </c>
      <c r="M1310" s="236">
        <v>480</v>
      </c>
      <c r="N1310" s="232">
        <v>43112.902777777781</v>
      </c>
      <c r="O1310" s="233">
        <v>43112.902777777781</v>
      </c>
      <c r="P1310" s="237" t="s">
        <v>37</v>
      </c>
      <c r="Q1310" s="238" t="s">
        <v>1246</v>
      </c>
      <c r="R1310" s="35" t="s">
        <v>10189</v>
      </c>
      <c r="S1310" s="238" t="s">
        <v>68</v>
      </c>
      <c r="T1310" s="167" t="s">
        <v>10301</v>
      </c>
      <c r="U1310" s="192" t="s">
        <v>40</v>
      </c>
      <c r="V1310" s="240" t="s">
        <v>1336</v>
      </c>
      <c r="W1310" s="167" t="s">
        <v>10302</v>
      </c>
      <c r="X1310" s="241">
        <v>0</v>
      </c>
      <c r="Y1310" s="241">
        <v>0</v>
      </c>
      <c r="Z1310" s="241">
        <v>0</v>
      </c>
      <c r="AA1310" s="266"/>
      <c r="AB1310" s="266"/>
      <c r="AC1310" s="266"/>
      <c r="AD1310" s="241">
        <v>5517212</v>
      </c>
      <c r="AE1310" s="35" t="s">
        <v>1270</v>
      </c>
      <c r="AF1310" s="153" t="s">
        <v>1270</v>
      </c>
      <c r="AG1310" s="35" t="s">
        <v>7066</v>
      </c>
      <c r="AH1310" s="57" t="s">
        <v>7067</v>
      </c>
    </row>
    <row r="1311" spans="1:34" ht="15" customHeight="1" x14ac:dyDescent="0.2">
      <c r="A1311" s="523">
        <v>115</v>
      </c>
      <c r="B1311" s="523">
        <v>115</v>
      </c>
      <c r="C1311" s="524" t="s">
        <v>77</v>
      </c>
      <c r="D1311" s="523">
        <v>10336</v>
      </c>
      <c r="E1311" s="524" t="s">
        <v>78</v>
      </c>
      <c r="F1311" s="25">
        <v>2019</v>
      </c>
      <c r="G1311" s="284">
        <v>43485.724999999999</v>
      </c>
      <c r="H1311" s="234">
        <v>43485.724999999999</v>
      </c>
      <c r="I1311" s="412" t="s">
        <v>36</v>
      </c>
      <c r="J1311" s="412" t="s">
        <v>36</v>
      </c>
      <c r="K1311" s="412" t="s">
        <v>36</v>
      </c>
      <c r="L1311" s="235">
        <f>N1311-G1311</f>
        <v>0.16527777777810115</v>
      </c>
      <c r="M1311" s="236">
        <v>238</v>
      </c>
      <c r="N1311" s="284">
        <v>43485.890277777777</v>
      </c>
      <c r="O1311" s="234">
        <v>43485.890277777777</v>
      </c>
      <c r="P1311" s="237" t="s">
        <v>37</v>
      </c>
      <c r="Q1311" s="162" t="s">
        <v>1285</v>
      </c>
      <c r="R1311" s="167" t="s">
        <v>10192</v>
      </c>
      <c r="S1311" s="238" t="s">
        <v>68</v>
      </c>
      <c r="T1311" s="167" t="s">
        <v>12899</v>
      </c>
      <c r="U1311" s="414" t="s">
        <v>40</v>
      </c>
      <c r="V1311" s="240" t="s">
        <v>1336</v>
      </c>
      <c r="W1311" s="167" t="s">
        <v>12900</v>
      </c>
      <c r="X1311" s="536">
        <v>0</v>
      </c>
      <c r="Y1311" s="255">
        <v>0</v>
      </c>
      <c r="Z1311" s="255">
        <v>0</v>
      </c>
      <c r="AA1311" s="264">
        <f>Y1311/AD1311</f>
        <v>0</v>
      </c>
      <c r="AB1311" s="265">
        <f>Z1311/AD1311</f>
        <v>0</v>
      </c>
      <c r="AC1311" s="255">
        <v>0</v>
      </c>
      <c r="AD1311" s="255">
        <v>5548929</v>
      </c>
      <c r="AE1311" s="240" t="s">
        <v>1270</v>
      </c>
      <c r="AF1311" s="527" t="s">
        <v>1270</v>
      </c>
      <c r="AG1311" s="240" t="s">
        <v>7066</v>
      </c>
      <c r="AH1311" s="525" t="s">
        <v>12671</v>
      </c>
    </row>
    <row r="1312" spans="1:34" ht="15" customHeight="1" x14ac:dyDescent="0.2">
      <c r="A1312" s="521">
        <v>115</v>
      </c>
      <c r="B1312" s="521">
        <v>115</v>
      </c>
      <c r="C1312" s="522" t="s">
        <v>77</v>
      </c>
      <c r="D1312" s="521">
        <v>10336</v>
      </c>
      <c r="E1312" s="522" t="s">
        <v>78</v>
      </c>
      <c r="F1312" s="25">
        <v>2019</v>
      </c>
      <c r="G1312" s="573">
        <v>43604.527083333334</v>
      </c>
      <c r="H1312" s="574">
        <v>43604.527083333334</v>
      </c>
      <c r="I1312" s="572" t="s">
        <v>36</v>
      </c>
      <c r="J1312" s="572" t="s">
        <v>36</v>
      </c>
      <c r="K1312" s="572" t="s">
        <v>36</v>
      </c>
      <c r="L1312" s="235">
        <f>N1312-G1312</f>
        <v>6.944444467080757E-4</v>
      </c>
      <c r="M1312" s="236">
        <v>1</v>
      </c>
      <c r="N1312" s="573">
        <v>43604.527777777781</v>
      </c>
      <c r="O1312" s="574">
        <v>43604.527777777781</v>
      </c>
      <c r="P1312" s="237" t="s">
        <v>37</v>
      </c>
      <c r="Q1312" s="359" t="s">
        <v>1285</v>
      </c>
      <c r="R1312" s="35" t="s">
        <v>10231</v>
      </c>
      <c r="S1312" s="277" t="s">
        <v>101</v>
      </c>
      <c r="T1312" s="167" t="s">
        <v>14094</v>
      </c>
      <c r="U1312" s="77">
        <v>117174372</v>
      </c>
      <c r="V1312" s="49" t="s">
        <v>1336</v>
      </c>
      <c r="W1312" s="167" t="s">
        <v>14099</v>
      </c>
      <c r="X1312" s="536">
        <v>9277</v>
      </c>
      <c r="Y1312" s="536">
        <v>9277</v>
      </c>
      <c r="Z1312" s="536">
        <v>118550</v>
      </c>
      <c r="AA1312" s="264">
        <f>Y1312/AD1312</f>
        <v>1.6718541541980443E-3</v>
      </c>
      <c r="AB1312" s="265">
        <f>Z1312/AD1312</f>
        <v>2.1364483128185636E-2</v>
      </c>
      <c r="AC1312" s="255">
        <f>Z1312/Y1312</f>
        <v>12.778915597714779</v>
      </c>
      <c r="AD1312" s="255">
        <v>5548929</v>
      </c>
      <c r="AE1312" s="49" t="s">
        <v>7076</v>
      </c>
      <c r="AF1312" s="349" t="s">
        <v>14100</v>
      </c>
      <c r="AG1312" s="49" t="s">
        <v>7040</v>
      </c>
      <c r="AH1312" s="525" t="s">
        <v>12286</v>
      </c>
    </row>
    <row r="1313" spans="1:34" ht="15" customHeight="1" x14ac:dyDescent="0.2">
      <c r="A1313" s="521">
        <v>115</v>
      </c>
      <c r="B1313" s="521">
        <v>115</v>
      </c>
      <c r="C1313" s="522" t="s">
        <v>77</v>
      </c>
      <c r="D1313" s="521">
        <v>10336</v>
      </c>
      <c r="E1313" s="522" t="s">
        <v>78</v>
      </c>
      <c r="F1313" s="25">
        <v>2019</v>
      </c>
      <c r="G1313" s="573">
        <v>43607.52847222222</v>
      </c>
      <c r="H1313" s="574">
        <v>43607.52847222222</v>
      </c>
      <c r="I1313" s="572" t="s">
        <v>36</v>
      </c>
      <c r="J1313" s="572" t="s">
        <v>36</v>
      </c>
      <c r="K1313" s="572" t="s">
        <v>36</v>
      </c>
      <c r="L1313" s="235">
        <f>N1313-G1313</f>
        <v>0.15833333333284827</v>
      </c>
      <c r="M1313" s="236">
        <v>228</v>
      </c>
      <c r="N1313" s="573">
        <v>43607.686805555553</v>
      </c>
      <c r="O1313" s="574">
        <v>43607.686805555553</v>
      </c>
      <c r="P1313" s="237" t="s">
        <v>37</v>
      </c>
      <c r="Q1313" s="359" t="s">
        <v>1285</v>
      </c>
      <c r="R1313" s="35" t="s">
        <v>10331</v>
      </c>
      <c r="S1313" s="277" t="s">
        <v>54</v>
      </c>
      <c r="T1313" s="167" t="s">
        <v>14146</v>
      </c>
      <c r="U1313" s="192" t="s">
        <v>40</v>
      </c>
      <c r="V1313" s="49" t="s">
        <v>1336</v>
      </c>
      <c r="W1313" s="167" t="s">
        <v>14147</v>
      </c>
      <c r="X1313" s="536">
        <v>0</v>
      </c>
      <c r="Y1313" s="255">
        <v>0</v>
      </c>
      <c r="Z1313" s="255">
        <v>0</v>
      </c>
      <c r="AA1313" s="264">
        <f>Y1313/AD1313</f>
        <v>0</v>
      </c>
      <c r="AB1313" s="265">
        <f>Z1313/AD1313</f>
        <v>0</v>
      </c>
      <c r="AC1313" s="255">
        <v>0</v>
      </c>
      <c r="AD1313" s="255">
        <v>5548929</v>
      </c>
      <c r="AE1313" s="240" t="s">
        <v>1270</v>
      </c>
      <c r="AF1313" s="527" t="s">
        <v>1270</v>
      </c>
      <c r="AG1313" s="555" t="s">
        <v>7066</v>
      </c>
      <c r="AH1313" s="525" t="s">
        <v>12671</v>
      </c>
    </row>
    <row r="1314" spans="1:34" ht="15" customHeight="1" x14ac:dyDescent="0.2">
      <c r="A1314" s="105">
        <v>115</v>
      </c>
      <c r="B1314" s="105">
        <v>115</v>
      </c>
      <c r="C1314" s="76" t="s">
        <v>1101</v>
      </c>
      <c r="D1314" s="23">
        <v>10337</v>
      </c>
      <c r="E1314" s="60" t="s">
        <v>1102</v>
      </c>
      <c r="F1314" s="25">
        <v>2014</v>
      </c>
      <c r="G1314" s="61">
        <v>41908.713194444441</v>
      </c>
      <c r="H1314" s="62">
        <v>41908.713194444441</v>
      </c>
      <c r="I1314" s="625" t="s">
        <v>36</v>
      </c>
      <c r="J1314" s="625" t="s">
        <v>36</v>
      </c>
      <c r="K1314" s="625"/>
      <c r="L1314" s="64">
        <f>N1314-G1314</f>
        <v>6.944444467080757E-4</v>
      </c>
      <c r="M1314" s="65">
        <v>1</v>
      </c>
      <c r="N1314" s="61">
        <v>41908.713888888888</v>
      </c>
      <c r="O1314" s="62">
        <v>41908.713888888888</v>
      </c>
      <c r="P1314" s="66" t="s">
        <v>37</v>
      </c>
      <c r="Q1314" s="69" t="s">
        <v>1752</v>
      </c>
      <c r="R1314" s="69" t="s">
        <v>287</v>
      </c>
      <c r="S1314" s="87" t="s">
        <v>54</v>
      </c>
      <c r="T1314" s="69" t="s">
        <v>2778</v>
      </c>
      <c r="U1314" s="192" t="s">
        <v>40</v>
      </c>
      <c r="V1314" s="87" t="s">
        <v>1336</v>
      </c>
      <c r="W1314" s="69" t="s">
        <v>2779</v>
      </c>
      <c r="X1314" s="32">
        <v>3</v>
      </c>
      <c r="Y1314" s="32">
        <v>0</v>
      </c>
      <c r="Z1314" s="83"/>
      <c r="AA1314" s="84"/>
      <c r="AB1314" s="85"/>
      <c r="AC1314" s="83"/>
    </row>
    <row r="1315" spans="1:34" ht="15" customHeight="1" x14ac:dyDescent="0.2">
      <c r="A1315" s="105">
        <v>115</v>
      </c>
      <c r="B1315" s="105">
        <v>115</v>
      </c>
      <c r="C1315" s="76" t="s">
        <v>1101</v>
      </c>
      <c r="D1315" s="23">
        <v>10337</v>
      </c>
      <c r="E1315" s="60" t="s">
        <v>1102</v>
      </c>
      <c r="F1315" s="25">
        <v>2014</v>
      </c>
      <c r="G1315" s="106">
        <v>41984.353472222225</v>
      </c>
      <c r="H1315" s="63">
        <v>41984.353472222225</v>
      </c>
      <c r="I1315" s="628" t="s">
        <v>313</v>
      </c>
      <c r="J1315" s="625" t="s">
        <v>36</v>
      </c>
      <c r="K1315" s="625"/>
      <c r="L1315" s="64">
        <f>N1315-G1315</f>
        <v>2.7777777722803876E-3</v>
      </c>
      <c r="M1315" s="65">
        <v>4</v>
      </c>
      <c r="N1315" s="106">
        <v>41984.356249999997</v>
      </c>
      <c r="O1315" s="63">
        <v>41984.356249999997</v>
      </c>
      <c r="P1315" s="66" t="s">
        <v>37</v>
      </c>
      <c r="Q1315" s="99" t="s">
        <v>48</v>
      </c>
      <c r="R1315" s="99" t="s">
        <v>49</v>
      </c>
      <c r="S1315" s="78" t="s">
        <v>40</v>
      </c>
      <c r="T1315" s="69" t="s">
        <v>3156</v>
      </c>
      <c r="U1315" s="192" t="s">
        <v>40</v>
      </c>
      <c r="V1315" s="87" t="s">
        <v>1336</v>
      </c>
      <c r="W1315" s="69" t="s">
        <v>3157</v>
      </c>
      <c r="X1315" s="32">
        <v>3</v>
      </c>
      <c r="Y1315" s="32">
        <v>0</v>
      </c>
      <c r="Z1315" s="83"/>
      <c r="AA1315" s="84"/>
      <c r="AB1315" s="85"/>
      <c r="AC1315" s="83"/>
    </row>
    <row r="1316" spans="1:34" ht="15" customHeight="1" x14ac:dyDescent="0.2">
      <c r="A1316" s="175">
        <v>115</v>
      </c>
      <c r="B1316" s="175">
        <v>115</v>
      </c>
      <c r="C1316" s="24" t="s">
        <v>1101</v>
      </c>
      <c r="D1316" s="175">
        <v>10337</v>
      </c>
      <c r="E1316" s="24" t="s">
        <v>1102</v>
      </c>
      <c r="F1316" s="25">
        <v>2015</v>
      </c>
      <c r="G1316" s="156">
        <v>42167.261805555558</v>
      </c>
      <c r="H1316" s="157">
        <v>42167.261805555558</v>
      </c>
      <c r="I1316" s="620" t="s">
        <v>36</v>
      </c>
      <c r="J1316" s="620" t="s">
        <v>36</v>
      </c>
      <c r="K1316" s="620"/>
      <c r="L1316" s="159">
        <f>N1316-G1316</f>
        <v>6.9444443943211809E-4</v>
      </c>
      <c r="M1316" s="160">
        <v>1</v>
      </c>
      <c r="N1316" s="156">
        <v>42167.262499999997</v>
      </c>
      <c r="O1316" s="157">
        <v>42167.262499999997</v>
      </c>
      <c r="P1316" s="161" t="s">
        <v>37</v>
      </c>
      <c r="Q1316" s="35" t="s">
        <v>48</v>
      </c>
      <c r="R1316" s="35" t="s">
        <v>49</v>
      </c>
      <c r="S1316" s="35" t="s">
        <v>40</v>
      </c>
      <c r="T1316" s="35" t="s">
        <v>4158</v>
      </c>
      <c r="U1316" s="192" t="s">
        <v>40</v>
      </c>
      <c r="V1316" s="167" t="s">
        <v>1336</v>
      </c>
      <c r="W1316" s="35" t="s">
        <v>4159</v>
      </c>
      <c r="X1316" s="55">
        <v>3</v>
      </c>
      <c r="Y1316" s="55">
        <v>0</v>
      </c>
      <c r="Z1316" s="168"/>
      <c r="AA1316" s="168"/>
      <c r="AB1316" s="168"/>
      <c r="AC1316" s="168"/>
    </row>
    <row r="1317" spans="1:34" ht="15" customHeight="1" x14ac:dyDescent="0.2">
      <c r="A1317" s="257">
        <v>115</v>
      </c>
      <c r="B1317" s="257">
        <v>115</v>
      </c>
      <c r="C1317" s="258" t="s">
        <v>1101</v>
      </c>
      <c r="D1317" s="257">
        <v>10337</v>
      </c>
      <c r="E1317" s="258" t="s">
        <v>1102</v>
      </c>
      <c r="F1317" s="25">
        <v>2016</v>
      </c>
      <c r="G1317" s="232">
        <v>42434.87222222222</v>
      </c>
      <c r="H1317" s="233">
        <v>42434.87222222222</v>
      </c>
      <c r="I1317" s="417" t="s">
        <v>313</v>
      </c>
      <c r="J1317" s="412" t="s">
        <v>36</v>
      </c>
      <c r="K1317" s="412"/>
      <c r="L1317" s="235">
        <f>N1317-G1317</f>
        <v>6.944444467080757E-4</v>
      </c>
      <c r="M1317" s="236">
        <v>1</v>
      </c>
      <c r="N1317" s="232">
        <v>42434.872916666667</v>
      </c>
      <c r="O1317" s="233">
        <v>42434.872916666667</v>
      </c>
      <c r="P1317" s="237" t="s">
        <v>37</v>
      </c>
      <c r="Q1317" s="238" t="s">
        <v>71</v>
      </c>
      <c r="R1317" s="238" t="s">
        <v>72</v>
      </c>
      <c r="S1317" s="238" t="s">
        <v>40</v>
      </c>
      <c r="T1317" s="35" t="s">
        <v>5682</v>
      </c>
      <c r="U1317" s="254" t="s">
        <v>40</v>
      </c>
      <c r="V1317" s="240" t="s">
        <v>1336</v>
      </c>
      <c r="W1317" s="35" t="s">
        <v>5683</v>
      </c>
      <c r="X1317" s="55">
        <v>0</v>
      </c>
      <c r="Y1317" s="55">
        <v>0</v>
      </c>
      <c r="Z1317" s="55">
        <v>0</v>
      </c>
      <c r="AA1317" s="168"/>
      <c r="AB1317" s="168"/>
      <c r="AC1317" s="168"/>
    </row>
    <row r="1318" spans="1:34" ht="15" customHeight="1" x14ac:dyDescent="0.2">
      <c r="A1318" s="257">
        <v>115</v>
      </c>
      <c r="B1318" s="257">
        <v>115</v>
      </c>
      <c r="C1318" s="258" t="s">
        <v>1101</v>
      </c>
      <c r="D1318" s="257">
        <v>10337</v>
      </c>
      <c r="E1318" s="258" t="s">
        <v>1102</v>
      </c>
      <c r="F1318" s="25">
        <v>2016</v>
      </c>
      <c r="G1318" s="232">
        <v>42442.568749999999</v>
      </c>
      <c r="H1318" s="233">
        <v>42442.568749999999</v>
      </c>
      <c r="I1318" s="412" t="s">
        <v>36</v>
      </c>
      <c r="J1318" s="412" t="s">
        <v>36</v>
      </c>
      <c r="K1318" s="412"/>
      <c r="L1318" s="235">
        <f>N1318-G1318</f>
        <v>6.944444467080757E-4</v>
      </c>
      <c r="M1318" s="236">
        <v>1</v>
      </c>
      <c r="N1318" s="232">
        <v>42442.569444444445</v>
      </c>
      <c r="O1318" s="233">
        <v>42442.569444444445</v>
      </c>
      <c r="P1318" s="237" t="s">
        <v>37</v>
      </c>
      <c r="Q1318" s="238" t="s">
        <v>38</v>
      </c>
      <c r="R1318" s="238" t="s">
        <v>413</v>
      </c>
      <c r="S1318" s="238" t="s">
        <v>526</v>
      </c>
      <c r="T1318" s="269" t="s">
        <v>5764</v>
      </c>
      <c r="U1318" s="254" t="s">
        <v>40</v>
      </c>
      <c r="V1318" s="240" t="s">
        <v>1336</v>
      </c>
      <c r="W1318" s="269" t="s">
        <v>5765</v>
      </c>
      <c r="X1318" s="55">
        <v>4</v>
      </c>
      <c r="Y1318" s="55">
        <v>0</v>
      </c>
      <c r="Z1318" s="55">
        <v>0</v>
      </c>
      <c r="AA1318" s="275"/>
      <c r="AB1318" s="275"/>
      <c r="AC1318" s="275"/>
    </row>
    <row r="1319" spans="1:34" ht="15" customHeight="1" x14ac:dyDescent="0.2">
      <c r="A1319" s="257">
        <v>115</v>
      </c>
      <c r="B1319" s="257">
        <v>115</v>
      </c>
      <c r="C1319" s="258" t="s">
        <v>1101</v>
      </c>
      <c r="D1319" s="257">
        <v>10337</v>
      </c>
      <c r="E1319" s="258" t="s">
        <v>1102</v>
      </c>
      <c r="F1319" s="25">
        <v>2016</v>
      </c>
      <c r="G1319" s="232">
        <v>42485.59375</v>
      </c>
      <c r="H1319" s="233">
        <v>42485.59375</v>
      </c>
      <c r="I1319" s="412" t="s">
        <v>36</v>
      </c>
      <c r="J1319" s="412" t="s">
        <v>36</v>
      </c>
      <c r="K1319" s="412"/>
      <c r="L1319" s="235">
        <f>N1319-G1319</f>
        <v>6.944444467080757E-4</v>
      </c>
      <c r="M1319" s="236">
        <v>1</v>
      </c>
      <c r="N1319" s="232">
        <v>42485.594444444447</v>
      </c>
      <c r="O1319" s="233">
        <v>42485.594444444447</v>
      </c>
      <c r="P1319" s="237" t="s">
        <v>37</v>
      </c>
      <c r="Q1319" s="238" t="s">
        <v>52</v>
      </c>
      <c r="R1319" s="238" t="s">
        <v>59</v>
      </c>
      <c r="S1319" s="35" t="s">
        <v>98</v>
      </c>
      <c r="T1319" s="35" t="s">
        <v>5967</v>
      </c>
      <c r="U1319" s="282" t="s">
        <v>40</v>
      </c>
      <c r="V1319" s="240" t="s">
        <v>1336</v>
      </c>
      <c r="W1319" s="35" t="s">
        <v>5968</v>
      </c>
      <c r="X1319" s="55">
        <v>1</v>
      </c>
      <c r="Y1319" s="55">
        <v>0</v>
      </c>
      <c r="Z1319" s="55">
        <v>0</v>
      </c>
      <c r="AA1319" s="168"/>
      <c r="AB1319" s="168"/>
      <c r="AC1319" s="168"/>
    </row>
    <row r="1320" spans="1:34" ht="15" customHeight="1" x14ac:dyDescent="0.2">
      <c r="A1320" s="257">
        <v>115</v>
      </c>
      <c r="B1320" s="257">
        <v>115</v>
      </c>
      <c r="C1320" s="258" t="s">
        <v>1101</v>
      </c>
      <c r="D1320" s="257">
        <v>10337</v>
      </c>
      <c r="E1320" s="258" t="s">
        <v>1102</v>
      </c>
      <c r="F1320" s="25">
        <v>2016</v>
      </c>
      <c r="G1320" s="284">
        <v>42509.315972222219</v>
      </c>
      <c r="H1320" s="234">
        <v>42509.315972222219</v>
      </c>
      <c r="I1320" s="412" t="s">
        <v>36</v>
      </c>
      <c r="J1320" s="412" t="s">
        <v>36</v>
      </c>
      <c r="K1320" s="412"/>
      <c r="L1320" s="235">
        <f>N1320-G1320</f>
        <v>0.25972222222480923</v>
      </c>
      <c r="M1320" s="236">
        <v>374</v>
      </c>
      <c r="N1320" s="284">
        <v>42509.575694444444</v>
      </c>
      <c r="O1320" s="234">
        <v>42509.575694444444</v>
      </c>
      <c r="P1320" s="237" t="s">
        <v>37</v>
      </c>
      <c r="Q1320" s="238" t="s">
        <v>43</v>
      </c>
      <c r="R1320" s="238" t="s">
        <v>44</v>
      </c>
      <c r="S1320" s="35" t="s">
        <v>68</v>
      </c>
      <c r="T1320" s="35" t="s">
        <v>6087</v>
      </c>
      <c r="U1320" s="282" t="s">
        <v>40</v>
      </c>
      <c r="V1320" s="240" t="s">
        <v>1336</v>
      </c>
      <c r="W1320" s="35" t="s">
        <v>6088</v>
      </c>
      <c r="X1320" s="55">
        <v>0</v>
      </c>
      <c r="Y1320" s="55">
        <v>0</v>
      </c>
      <c r="Z1320" s="55">
        <v>0</v>
      </c>
      <c r="AA1320" s="168"/>
      <c r="AB1320" s="168"/>
      <c r="AC1320" s="168"/>
    </row>
    <row r="1321" spans="1:34" ht="15" customHeight="1" x14ac:dyDescent="0.2">
      <c r="A1321" s="257">
        <v>115</v>
      </c>
      <c r="B1321" s="257">
        <v>115</v>
      </c>
      <c r="C1321" s="258" t="s">
        <v>1101</v>
      </c>
      <c r="D1321" s="257">
        <v>10337</v>
      </c>
      <c r="E1321" s="258" t="s">
        <v>1102</v>
      </c>
      <c r="F1321" s="25">
        <v>2016</v>
      </c>
      <c r="G1321" s="284">
        <v>42643.703472222223</v>
      </c>
      <c r="H1321" s="234">
        <v>42643.703472222223</v>
      </c>
      <c r="I1321" s="412" t="s">
        <v>36</v>
      </c>
      <c r="J1321" s="412" t="s">
        <v>36</v>
      </c>
      <c r="K1321" s="412"/>
      <c r="L1321" s="235">
        <f>N1321-G1321</f>
        <v>0.44999999999708962</v>
      </c>
      <c r="M1321" s="236">
        <v>648</v>
      </c>
      <c r="N1321" s="284">
        <v>42644.15347222222</v>
      </c>
      <c r="O1321" s="234">
        <v>42644.15347222222</v>
      </c>
      <c r="P1321" s="237" t="s">
        <v>37</v>
      </c>
      <c r="Q1321" s="238" t="s">
        <v>382</v>
      </c>
      <c r="R1321" s="238" t="s">
        <v>383</v>
      </c>
      <c r="S1321" s="35" t="s">
        <v>68</v>
      </c>
      <c r="T1321" s="35" t="s">
        <v>6636</v>
      </c>
      <c r="U1321" s="282" t="s">
        <v>40</v>
      </c>
      <c r="V1321" s="240" t="s">
        <v>1336</v>
      </c>
      <c r="W1321" s="35" t="s">
        <v>6637</v>
      </c>
      <c r="X1321" s="177">
        <v>4</v>
      </c>
      <c r="Y1321" s="55">
        <v>0</v>
      </c>
      <c r="Z1321" s="55">
        <v>0</v>
      </c>
      <c r="AA1321" s="35"/>
      <c r="AB1321" s="35"/>
      <c r="AC1321" s="241"/>
    </row>
    <row r="1322" spans="1:34" ht="15" customHeight="1" x14ac:dyDescent="0.2">
      <c r="A1322" s="257">
        <v>115</v>
      </c>
      <c r="B1322" s="257">
        <v>115</v>
      </c>
      <c r="C1322" s="258" t="s">
        <v>1101</v>
      </c>
      <c r="D1322" s="257">
        <v>10337</v>
      </c>
      <c r="E1322" s="258" t="s">
        <v>1102</v>
      </c>
      <c r="F1322" s="25">
        <v>2017</v>
      </c>
      <c r="G1322" s="232">
        <v>42757.058333333334</v>
      </c>
      <c r="H1322" s="233">
        <v>42758.058333333334</v>
      </c>
      <c r="I1322" s="417" t="s">
        <v>7042</v>
      </c>
      <c r="J1322" s="412" t="s">
        <v>36</v>
      </c>
      <c r="K1322" s="412"/>
      <c r="L1322" s="235">
        <f>N1322-G1322</f>
        <v>6.944444467080757E-4</v>
      </c>
      <c r="M1322" s="236">
        <v>1</v>
      </c>
      <c r="N1322" s="232">
        <v>42757.059027777781</v>
      </c>
      <c r="O1322" s="233">
        <v>42758.059027777781</v>
      </c>
      <c r="P1322" s="237" t="s">
        <v>37</v>
      </c>
      <c r="Q1322" s="35" t="s">
        <v>52</v>
      </c>
      <c r="R1322" s="35" t="s">
        <v>67</v>
      </c>
      <c r="S1322" s="35" t="s">
        <v>101</v>
      </c>
      <c r="T1322" s="52" t="s">
        <v>7524</v>
      </c>
      <c r="U1322" s="303" t="s">
        <v>40</v>
      </c>
      <c r="V1322" s="49" t="s">
        <v>1336</v>
      </c>
      <c r="W1322" s="35" t="s">
        <v>7525</v>
      </c>
      <c r="X1322" s="255">
        <v>0</v>
      </c>
      <c r="Y1322" s="255">
        <v>0</v>
      </c>
      <c r="Z1322" s="255">
        <v>0</v>
      </c>
      <c r="AA1322" s="168"/>
      <c r="AB1322" s="168"/>
      <c r="AC1322" s="168"/>
      <c r="AD1322" s="304">
        <v>5517212</v>
      </c>
      <c r="AE1322" s="35" t="s">
        <v>7102</v>
      </c>
      <c r="AF1322" s="305" t="s">
        <v>7526</v>
      </c>
      <c r="AG1322" s="35" t="s">
        <v>7040</v>
      </c>
      <c r="AH1322" s="44" t="s">
        <v>7041</v>
      </c>
    </row>
    <row r="1323" spans="1:34" ht="15" customHeight="1" x14ac:dyDescent="0.2">
      <c r="A1323" s="257">
        <v>115</v>
      </c>
      <c r="B1323" s="257">
        <v>115</v>
      </c>
      <c r="C1323" s="258" t="s">
        <v>1101</v>
      </c>
      <c r="D1323" s="257">
        <v>10337</v>
      </c>
      <c r="E1323" s="258" t="s">
        <v>1102</v>
      </c>
      <c r="F1323" s="25">
        <v>2017</v>
      </c>
      <c r="G1323" s="232">
        <v>42783.410416666666</v>
      </c>
      <c r="H1323" s="233">
        <v>42783.410416666666</v>
      </c>
      <c r="I1323" s="417" t="s">
        <v>7042</v>
      </c>
      <c r="J1323" s="412" t="s">
        <v>36</v>
      </c>
      <c r="K1323" s="412"/>
      <c r="L1323" s="235">
        <f>N1323-G1323</f>
        <v>6.944444467080757E-4</v>
      </c>
      <c r="M1323" s="236">
        <v>1</v>
      </c>
      <c r="N1323" s="232">
        <v>42783.411111111112</v>
      </c>
      <c r="O1323" s="233">
        <v>42783.411111111112</v>
      </c>
      <c r="P1323" s="237" t="s">
        <v>37</v>
      </c>
      <c r="Q1323" s="35" t="s">
        <v>43</v>
      </c>
      <c r="R1323" s="35" t="s">
        <v>535</v>
      </c>
      <c r="S1323" s="35" t="s">
        <v>54</v>
      </c>
      <c r="T1323" s="52" t="s">
        <v>7869</v>
      </c>
      <c r="U1323" s="303" t="s">
        <v>40</v>
      </c>
      <c r="V1323" s="49" t="s">
        <v>1336</v>
      </c>
      <c r="W1323" s="44" t="s">
        <v>7870</v>
      </c>
      <c r="X1323" s="255">
        <v>3</v>
      </c>
      <c r="Y1323" s="241">
        <v>0</v>
      </c>
      <c r="Z1323" s="241">
        <v>0</v>
      </c>
      <c r="AA1323" s="168"/>
      <c r="AB1323" s="168"/>
      <c r="AC1323" s="168"/>
      <c r="AD1323" s="304">
        <v>5517212</v>
      </c>
      <c r="AE1323" s="35" t="s">
        <v>7102</v>
      </c>
      <c r="AF1323" s="305" t="s">
        <v>7871</v>
      </c>
      <c r="AG1323" s="35" t="s">
        <v>7040</v>
      </c>
      <c r="AH1323" s="52" t="s">
        <v>7041</v>
      </c>
    </row>
    <row r="1324" spans="1:34" ht="15" customHeight="1" x14ac:dyDescent="0.2">
      <c r="A1324" s="257">
        <v>115</v>
      </c>
      <c r="B1324" s="257">
        <v>115</v>
      </c>
      <c r="C1324" s="258" t="s">
        <v>1101</v>
      </c>
      <c r="D1324" s="257">
        <v>10337</v>
      </c>
      <c r="E1324" s="258" t="s">
        <v>1102</v>
      </c>
      <c r="F1324" s="25">
        <v>2017</v>
      </c>
      <c r="G1324" s="232">
        <v>42783.412499999999</v>
      </c>
      <c r="H1324" s="233">
        <v>42783.412499999999</v>
      </c>
      <c r="I1324" s="417" t="s">
        <v>7042</v>
      </c>
      <c r="J1324" s="412" t="s">
        <v>36</v>
      </c>
      <c r="K1324" s="412"/>
      <c r="L1324" s="235">
        <f>N1324-G1324</f>
        <v>0.23472222222335404</v>
      </c>
      <c r="M1324" s="236">
        <v>338</v>
      </c>
      <c r="N1324" s="232">
        <v>42783.647222222222</v>
      </c>
      <c r="O1324" s="233">
        <v>42783.647222222222</v>
      </c>
      <c r="P1324" s="237" t="s">
        <v>37</v>
      </c>
      <c r="Q1324" s="35" t="s">
        <v>43</v>
      </c>
      <c r="R1324" s="35" t="s">
        <v>535</v>
      </c>
      <c r="S1324" s="35" t="s">
        <v>54</v>
      </c>
      <c r="T1324" s="52" t="s">
        <v>7872</v>
      </c>
      <c r="U1324" s="303" t="s">
        <v>40</v>
      </c>
      <c r="V1324" s="49" t="s">
        <v>1336</v>
      </c>
      <c r="W1324" s="44" t="s">
        <v>7873</v>
      </c>
      <c r="X1324" s="255">
        <v>3</v>
      </c>
      <c r="Y1324" s="241">
        <v>0</v>
      </c>
      <c r="Z1324" s="241">
        <v>0</v>
      </c>
      <c r="AA1324" s="168"/>
      <c r="AB1324" s="168"/>
      <c r="AC1324" s="168"/>
      <c r="AD1324" s="304">
        <v>5517212</v>
      </c>
      <c r="AE1324" s="35" t="s">
        <v>7102</v>
      </c>
      <c r="AF1324" s="305" t="s">
        <v>7871</v>
      </c>
      <c r="AG1324" s="35" t="s">
        <v>7040</v>
      </c>
      <c r="AH1324" s="52" t="s">
        <v>7041</v>
      </c>
    </row>
    <row r="1325" spans="1:34" ht="15" customHeight="1" x14ac:dyDescent="0.2">
      <c r="A1325" s="272">
        <v>115</v>
      </c>
      <c r="B1325" s="272">
        <v>115</v>
      </c>
      <c r="C1325" s="331" t="s">
        <v>1101</v>
      </c>
      <c r="D1325" s="272">
        <v>10337</v>
      </c>
      <c r="E1325" s="331" t="s">
        <v>1102</v>
      </c>
      <c r="F1325" s="25">
        <v>2018</v>
      </c>
      <c r="G1325" s="284">
        <v>43105.71597222222</v>
      </c>
      <c r="H1325" s="234">
        <v>43105.71597222222</v>
      </c>
      <c r="I1325" s="412" t="s">
        <v>36</v>
      </c>
      <c r="J1325" s="412" t="s">
        <v>36</v>
      </c>
      <c r="K1325" s="412" t="s">
        <v>36</v>
      </c>
      <c r="L1325" s="235">
        <f>N1325-G1325</f>
        <v>6.944444467080757E-4</v>
      </c>
      <c r="M1325" s="236">
        <v>1</v>
      </c>
      <c r="N1325" s="284">
        <v>43105.716666666667</v>
      </c>
      <c r="O1325" s="234">
        <v>43105.716666666667</v>
      </c>
      <c r="P1325" s="237" t="s">
        <v>37</v>
      </c>
      <c r="Q1325" s="238" t="s">
        <v>1285</v>
      </c>
      <c r="R1325" s="167" t="s">
        <v>10231</v>
      </c>
      <c r="S1325" s="238" t="s">
        <v>68</v>
      </c>
      <c r="T1325" s="167" t="s">
        <v>10232</v>
      </c>
      <c r="U1325" s="224">
        <v>114176020</v>
      </c>
      <c r="V1325" s="240" t="s">
        <v>1336</v>
      </c>
      <c r="W1325" s="167" t="s">
        <v>10233</v>
      </c>
      <c r="X1325" s="255">
        <v>1</v>
      </c>
      <c r="Y1325" s="255">
        <v>0</v>
      </c>
      <c r="Z1325" s="255">
        <v>0</v>
      </c>
      <c r="AA1325" s="374"/>
      <c r="AB1325" s="374"/>
      <c r="AC1325" s="374"/>
      <c r="AD1325" s="255">
        <v>5517212</v>
      </c>
      <c r="AE1325" s="167" t="s">
        <v>7102</v>
      </c>
      <c r="AF1325" s="382" t="s">
        <v>7928</v>
      </c>
      <c r="AG1325" s="167" t="s">
        <v>7040</v>
      </c>
      <c r="AH1325" s="167" t="s">
        <v>7041</v>
      </c>
    </row>
    <row r="1326" spans="1:34" ht="15" customHeight="1" x14ac:dyDescent="0.2">
      <c r="A1326" s="272">
        <v>115</v>
      </c>
      <c r="B1326" s="272">
        <v>115</v>
      </c>
      <c r="C1326" s="331" t="s">
        <v>1101</v>
      </c>
      <c r="D1326" s="272">
        <v>10337</v>
      </c>
      <c r="E1326" s="331" t="s">
        <v>1102</v>
      </c>
      <c r="F1326" s="25">
        <v>2018</v>
      </c>
      <c r="G1326" s="284">
        <v>43105.745138888888</v>
      </c>
      <c r="H1326" s="234">
        <v>43105.745138888888</v>
      </c>
      <c r="I1326" s="412" t="s">
        <v>36</v>
      </c>
      <c r="J1326" s="417" t="s">
        <v>7042</v>
      </c>
      <c r="K1326" s="412" t="s">
        <v>36</v>
      </c>
      <c r="L1326" s="235">
        <f>N1326-G1326</f>
        <v>1.086111111115315</v>
      </c>
      <c r="M1326" s="236">
        <v>1564</v>
      </c>
      <c r="N1326" s="284">
        <v>43106.831250000003</v>
      </c>
      <c r="O1326" s="234">
        <v>43106.831250000003</v>
      </c>
      <c r="P1326" s="237" t="s">
        <v>37</v>
      </c>
      <c r="Q1326" s="238" t="s">
        <v>1285</v>
      </c>
      <c r="R1326" s="167" t="s">
        <v>10231</v>
      </c>
      <c r="S1326" s="238" t="s">
        <v>68</v>
      </c>
      <c r="T1326" s="167" t="s">
        <v>10234</v>
      </c>
      <c r="U1326" s="224">
        <v>114176020</v>
      </c>
      <c r="V1326" s="240" t="s">
        <v>1336</v>
      </c>
      <c r="W1326" s="167" t="s">
        <v>10235</v>
      </c>
      <c r="X1326" s="255">
        <v>1</v>
      </c>
      <c r="Y1326" s="255">
        <v>0</v>
      </c>
      <c r="Z1326" s="255">
        <v>0</v>
      </c>
      <c r="AA1326" s="374"/>
      <c r="AB1326" s="374"/>
      <c r="AC1326" s="374"/>
      <c r="AD1326" s="255">
        <v>5517212</v>
      </c>
      <c r="AE1326" s="167" t="s">
        <v>7063</v>
      </c>
      <c r="AF1326" s="382" t="s">
        <v>7928</v>
      </c>
      <c r="AG1326" s="167" t="s">
        <v>7040</v>
      </c>
      <c r="AH1326" s="167" t="s">
        <v>7041</v>
      </c>
    </row>
    <row r="1327" spans="1:34" s="41" customFormat="1" ht="15" customHeight="1" x14ac:dyDescent="0.2">
      <c r="A1327" s="257">
        <v>115</v>
      </c>
      <c r="B1327" s="257">
        <v>115</v>
      </c>
      <c r="C1327" s="258" t="s">
        <v>1101</v>
      </c>
      <c r="D1327" s="257">
        <v>10337</v>
      </c>
      <c r="E1327" s="258" t="s">
        <v>1102</v>
      </c>
      <c r="F1327" s="25">
        <v>2018</v>
      </c>
      <c r="G1327" s="232">
        <v>43147.17291666667</v>
      </c>
      <c r="H1327" s="233">
        <v>43147.17291666667</v>
      </c>
      <c r="I1327" s="412" t="s">
        <v>36</v>
      </c>
      <c r="J1327" s="412" t="s">
        <v>36</v>
      </c>
      <c r="K1327" s="412" t="s">
        <v>36</v>
      </c>
      <c r="L1327" s="235">
        <f>N1327-G1327</f>
        <v>6.9444443943211809E-4</v>
      </c>
      <c r="M1327" s="236">
        <v>1</v>
      </c>
      <c r="N1327" s="232">
        <v>43147.173611111109</v>
      </c>
      <c r="O1327" s="233">
        <v>43147.173611111109</v>
      </c>
      <c r="P1327" s="237" t="s">
        <v>37</v>
      </c>
      <c r="Q1327" s="359" t="s">
        <v>48</v>
      </c>
      <c r="R1327" s="35" t="s">
        <v>10200</v>
      </c>
      <c r="S1327" s="277" t="s">
        <v>40</v>
      </c>
      <c r="T1327" s="167" t="s">
        <v>10482</v>
      </c>
      <c r="U1327" s="192" t="s">
        <v>40</v>
      </c>
      <c r="V1327" s="240" t="s">
        <v>1336</v>
      </c>
      <c r="W1327" s="167" t="s">
        <v>10483</v>
      </c>
      <c r="X1327" s="255">
        <v>1</v>
      </c>
      <c r="Y1327" s="241">
        <v>0</v>
      </c>
      <c r="Z1327" s="241">
        <v>0</v>
      </c>
      <c r="AA1327" s="266"/>
      <c r="AB1327" s="266"/>
      <c r="AC1327" s="266"/>
      <c r="AD1327" s="241">
        <v>5517212</v>
      </c>
      <c r="AE1327" s="277" t="s">
        <v>7060</v>
      </c>
      <c r="AF1327" s="439" t="s">
        <v>10484</v>
      </c>
      <c r="AG1327" s="277" t="s">
        <v>7040</v>
      </c>
      <c r="AH1327" s="277" t="s">
        <v>7041</v>
      </c>
    </row>
    <row r="1328" spans="1:34" s="41" customFormat="1" ht="15" customHeight="1" x14ac:dyDescent="0.2">
      <c r="A1328" s="257">
        <v>115</v>
      </c>
      <c r="B1328" s="257">
        <v>115</v>
      </c>
      <c r="C1328" s="258" t="s">
        <v>1101</v>
      </c>
      <c r="D1328" s="257">
        <v>10337</v>
      </c>
      <c r="E1328" s="258" t="s">
        <v>1102</v>
      </c>
      <c r="F1328" s="25">
        <v>2018</v>
      </c>
      <c r="G1328" s="284">
        <v>43292.09097222222</v>
      </c>
      <c r="H1328" s="233">
        <v>43292.09097222222</v>
      </c>
      <c r="I1328" s="412" t="s">
        <v>36</v>
      </c>
      <c r="J1328" s="417" t="s">
        <v>7042</v>
      </c>
      <c r="K1328" s="412" t="s">
        <v>36</v>
      </c>
      <c r="L1328" s="235">
        <f>N1328-G1328</f>
        <v>1.0576388888875954</v>
      </c>
      <c r="M1328" s="236">
        <v>1523</v>
      </c>
      <c r="N1328" s="284">
        <v>43293.148611111108</v>
      </c>
      <c r="O1328" s="233">
        <v>43293.148611111108</v>
      </c>
      <c r="P1328" s="237" t="s">
        <v>37</v>
      </c>
      <c r="Q1328" s="359" t="s">
        <v>1246</v>
      </c>
      <c r="R1328" s="35" t="s">
        <v>10189</v>
      </c>
      <c r="S1328" s="277" t="s">
        <v>68</v>
      </c>
      <c r="T1328" s="167" t="s">
        <v>11506</v>
      </c>
      <c r="U1328" s="88">
        <v>114788937</v>
      </c>
      <c r="V1328" s="240" t="s">
        <v>1336</v>
      </c>
      <c r="W1328" s="167" t="s">
        <v>11507</v>
      </c>
      <c r="X1328" s="255">
        <v>1</v>
      </c>
      <c r="Y1328" s="241">
        <v>0</v>
      </c>
      <c r="Z1328" s="241">
        <v>0</v>
      </c>
      <c r="AA1328" s="277"/>
      <c r="AB1328" s="277"/>
      <c r="AC1328" s="277"/>
      <c r="AD1328" s="241">
        <v>5517212</v>
      </c>
      <c r="AE1328" s="467" t="s">
        <v>7076</v>
      </c>
      <c r="AF1328" s="468" t="s">
        <v>7353</v>
      </c>
      <c r="AG1328" s="277" t="s">
        <v>7040</v>
      </c>
      <c r="AH1328" s="277" t="s">
        <v>7041</v>
      </c>
    </row>
    <row r="1329" spans="1:34" s="41" customFormat="1" ht="15" customHeight="1" x14ac:dyDescent="0.2">
      <c r="A1329" s="58">
        <v>115</v>
      </c>
      <c r="B1329" s="58">
        <v>115</v>
      </c>
      <c r="C1329" s="76" t="s">
        <v>533</v>
      </c>
      <c r="D1329" s="23">
        <v>10338</v>
      </c>
      <c r="E1329" s="60" t="s">
        <v>534</v>
      </c>
      <c r="F1329" s="25">
        <v>2014</v>
      </c>
      <c r="G1329" s="61">
        <v>41640.777777777781</v>
      </c>
      <c r="H1329" s="62">
        <v>41640.777777777781</v>
      </c>
      <c r="I1329" s="625" t="s">
        <v>36</v>
      </c>
      <c r="J1329" s="628" t="s">
        <v>313</v>
      </c>
      <c r="K1329" s="628"/>
      <c r="L1329" s="64">
        <f>N1329-G1329</f>
        <v>0.83263888888905058</v>
      </c>
      <c r="M1329" s="65">
        <v>1199</v>
      </c>
      <c r="N1329" s="61">
        <v>41641.61041666667</v>
      </c>
      <c r="O1329" s="62">
        <v>41641.61041666667</v>
      </c>
      <c r="P1329" s="66" t="s">
        <v>37</v>
      </c>
      <c r="Q1329" s="67" t="s">
        <v>38</v>
      </c>
      <c r="R1329" s="67" t="s">
        <v>413</v>
      </c>
      <c r="S1329" s="68" t="s">
        <v>54</v>
      </c>
      <c r="T1329" s="69" t="s">
        <v>1671</v>
      </c>
      <c r="U1329" s="77">
        <v>10042</v>
      </c>
      <c r="V1329" s="78" t="s">
        <v>1336</v>
      </c>
      <c r="W1329" s="69" t="s">
        <v>1672</v>
      </c>
      <c r="X1329" s="32">
        <v>2</v>
      </c>
      <c r="Y1329" s="32">
        <v>0</v>
      </c>
      <c r="Z1329" s="32">
        <v>0</v>
      </c>
      <c r="AA1329" s="79">
        <v>0</v>
      </c>
      <c r="AB1329" s="80">
        <v>0</v>
      </c>
      <c r="AC1329" s="32">
        <v>0</v>
      </c>
      <c r="AD1329" s="28"/>
      <c r="AE1329" s="28"/>
      <c r="AF1329" s="28"/>
      <c r="AG1329" s="28"/>
      <c r="AH1329" s="28"/>
    </row>
    <row r="1330" spans="1:34" s="41" customFormat="1" ht="15" customHeight="1" x14ac:dyDescent="0.2">
      <c r="A1330" s="58">
        <v>115</v>
      </c>
      <c r="B1330" s="58">
        <v>115</v>
      </c>
      <c r="C1330" s="76" t="s">
        <v>533</v>
      </c>
      <c r="D1330" s="23">
        <v>10338</v>
      </c>
      <c r="E1330" s="60" t="s">
        <v>534</v>
      </c>
      <c r="F1330" s="25">
        <v>2014</v>
      </c>
      <c r="G1330" s="61">
        <v>41660.248611111114</v>
      </c>
      <c r="H1330" s="62">
        <v>41660.248611111114</v>
      </c>
      <c r="I1330" s="625" t="s">
        <v>36</v>
      </c>
      <c r="J1330" s="628" t="s">
        <v>313</v>
      </c>
      <c r="K1330" s="628"/>
      <c r="L1330" s="64">
        <f>N1330-G1330</f>
        <v>1.3534722222175333</v>
      </c>
      <c r="M1330" s="65">
        <v>1949</v>
      </c>
      <c r="N1330" s="61">
        <v>41661.602083333331</v>
      </c>
      <c r="O1330" s="62">
        <v>41661.602083333331</v>
      </c>
      <c r="P1330" s="66" t="s">
        <v>37</v>
      </c>
      <c r="Q1330" s="67" t="s">
        <v>52</v>
      </c>
      <c r="R1330" s="67" t="s">
        <v>53</v>
      </c>
      <c r="S1330" s="68" t="s">
        <v>54</v>
      </c>
      <c r="T1330" s="69" t="s">
        <v>1721</v>
      </c>
      <c r="U1330" s="77">
        <v>10043</v>
      </c>
      <c r="V1330" s="78" t="s">
        <v>1336</v>
      </c>
      <c r="W1330" s="69" t="s">
        <v>1720</v>
      </c>
      <c r="X1330" s="32">
        <v>0</v>
      </c>
      <c r="Y1330" s="32">
        <v>2</v>
      </c>
      <c r="Z1330" s="83">
        <v>0</v>
      </c>
      <c r="AA1330" s="84">
        <v>0</v>
      </c>
      <c r="AB1330" s="85">
        <v>0</v>
      </c>
      <c r="AC1330" s="83">
        <v>0</v>
      </c>
      <c r="AD1330" s="28"/>
      <c r="AE1330" s="28"/>
      <c r="AF1330" s="28"/>
      <c r="AG1330" s="28"/>
      <c r="AH1330" s="28"/>
    </row>
    <row r="1331" spans="1:34" s="41" customFormat="1" ht="15" customHeight="1" x14ac:dyDescent="0.2">
      <c r="A1331" s="58">
        <v>115</v>
      </c>
      <c r="B1331" s="58">
        <v>115</v>
      </c>
      <c r="C1331" s="76" t="s">
        <v>533</v>
      </c>
      <c r="D1331" s="23">
        <v>10338</v>
      </c>
      <c r="E1331" s="60" t="s">
        <v>534</v>
      </c>
      <c r="F1331" s="25">
        <v>2014</v>
      </c>
      <c r="G1331" s="61">
        <v>41676.798611111109</v>
      </c>
      <c r="H1331" s="62">
        <v>41676.798611111109</v>
      </c>
      <c r="I1331" s="625" t="s">
        <v>36</v>
      </c>
      <c r="J1331" s="625" t="s">
        <v>36</v>
      </c>
      <c r="K1331" s="625"/>
      <c r="L1331" s="64">
        <f>N1331-G1331</f>
        <v>46.864583333335759</v>
      </c>
      <c r="M1331" s="65">
        <v>67485</v>
      </c>
      <c r="N1331" s="61">
        <v>41723.663194444445</v>
      </c>
      <c r="O1331" s="62">
        <v>41723.663194444445</v>
      </c>
      <c r="P1331" s="90" t="s">
        <v>173</v>
      </c>
      <c r="Q1331" s="67" t="s">
        <v>52</v>
      </c>
      <c r="R1331" s="67" t="s">
        <v>114</v>
      </c>
      <c r="S1331" s="68" t="s">
        <v>107</v>
      </c>
      <c r="T1331" s="69" t="s">
        <v>1783</v>
      </c>
      <c r="U1331" s="192" t="s">
        <v>40</v>
      </c>
      <c r="V1331" s="78" t="s">
        <v>1336</v>
      </c>
      <c r="W1331" s="69" t="s">
        <v>1784</v>
      </c>
      <c r="X1331" s="32">
        <v>1</v>
      </c>
      <c r="Y1331" s="32">
        <v>1</v>
      </c>
      <c r="Z1331" s="32">
        <v>0</v>
      </c>
      <c r="AA1331" s="79">
        <v>0</v>
      </c>
      <c r="AB1331" s="80">
        <v>0</v>
      </c>
      <c r="AC1331" s="32">
        <v>0</v>
      </c>
      <c r="AD1331" s="28"/>
      <c r="AE1331" s="28"/>
      <c r="AF1331" s="28"/>
      <c r="AG1331" s="28"/>
      <c r="AH1331" s="28"/>
    </row>
    <row r="1332" spans="1:34" s="41" customFormat="1" ht="15" customHeight="1" x14ac:dyDescent="0.2">
      <c r="A1332" s="175">
        <v>115</v>
      </c>
      <c r="B1332" s="175">
        <v>115</v>
      </c>
      <c r="C1332" s="24" t="s">
        <v>533</v>
      </c>
      <c r="D1332" s="175">
        <v>10338</v>
      </c>
      <c r="E1332" s="24" t="s">
        <v>534</v>
      </c>
      <c r="F1332" s="25">
        <v>2015</v>
      </c>
      <c r="G1332" s="156">
        <v>42149.385416666664</v>
      </c>
      <c r="H1332" s="157">
        <v>42149.385416666664</v>
      </c>
      <c r="I1332" s="620" t="s">
        <v>36</v>
      </c>
      <c r="J1332" s="620" t="s">
        <v>36</v>
      </c>
      <c r="K1332" s="620"/>
      <c r="L1332" s="159">
        <f>N1332-G1332</f>
        <v>1.1805555557657499E-2</v>
      </c>
      <c r="M1332" s="160">
        <v>17</v>
      </c>
      <c r="N1332" s="156">
        <v>42149.397222222222</v>
      </c>
      <c r="O1332" s="157">
        <v>42149.397222222222</v>
      </c>
      <c r="P1332" s="171" t="s">
        <v>242</v>
      </c>
      <c r="Q1332" s="35" t="s">
        <v>43</v>
      </c>
      <c r="R1332" s="35" t="s">
        <v>266</v>
      </c>
      <c r="S1332" s="35" t="s">
        <v>526</v>
      </c>
      <c r="T1332" s="35" t="s">
        <v>4046</v>
      </c>
      <c r="U1332" s="192" t="s">
        <v>40</v>
      </c>
      <c r="V1332" s="167" t="s">
        <v>1336</v>
      </c>
      <c r="W1332" s="35" t="s">
        <v>4047</v>
      </c>
      <c r="X1332" s="55">
        <v>0</v>
      </c>
      <c r="Y1332" s="55">
        <v>0</v>
      </c>
      <c r="Z1332" s="168"/>
      <c r="AA1332" s="168"/>
      <c r="AB1332" s="168"/>
      <c r="AC1332" s="168"/>
      <c r="AD1332" s="28"/>
      <c r="AE1332" s="28"/>
      <c r="AF1332" s="28"/>
      <c r="AG1332" s="28"/>
      <c r="AH1332" s="28"/>
    </row>
    <row r="1333" spans="1:34" s="41" customFormat="1" ht="15" customHeight="1" x14ac:dyDescent="0.2">
      <c r="A1333" s="257">
        <v>115</v>
      </c>
      <c r="B1333" s="257">
        <v>115</v>
      </c>
      <c r="C1333" s="258" t="s">
        <v>533</v>
      </c>
      <c r="D1333" s="257">
        <v>10338</v>
      </c>
      <c r="E1333" s="258" t="s">
        <v>534</v>
      </c>
      <c r="F1333" s="25">
        <v>2017</v>
      </c>
      <c r="G1333" s="232">
        <v>42834.255555555559</v>
      </c>
      <c r="H1333" s="233">
        <v>42834.255555555559</v>
      </c>
      <c r="I1333" s="412" t="s">
        <v>36</v>
      </c>
      <c r="J1333" s="412" t="s">
        <v>36</v>
      </c>
      <c r="K1333" s="412"/>
      <c r="L1333" s="235">
        <f>N1333-G1333</f>
        <v>6.9444443943211809E-4</v>
      </c>
      <c r="M1333" s="236">
        <v>1</v>
      </c>
      <c r="N1333" s="232">
        <v>42834.256249999999</v>
      </c>
      <c r="O1333" s="233">
        <v>42834.256249999999</v>
      </c>
      <c r="P1333" s="237" t="s">
        <v>37</v>
      </c>
      <c r="Q1333" s="35" t="s">
        <v>48</v>
      </c>
      <c r="R1333" s="35" t="s">
        <v>49</v>
      </c>
      <c r="S1333" s="35" t="s">
        <v>40</v>
      </c>
      <c r="T1333" s="52" t="s">
        <v>8310</v>
      </c>
      <c r="U1333" s="303" t="s">
        <v>40</v>
      </c>
      <c r="V1333" s="49" t="s">
        <v>1336</v>
      </c>
      <c r="W1333" s="44" t="s">
        <v>8311</v>
      </c>
      <c r="X1333" s="241">
        <v>19337</v>
      </c>
      <c r="Y1333" s="241">
        <v>0</v>
      </c>
      <c r="Z1333" s="241">
        <v>0</v>
      </c>
      <c r="AA1333" s="168"/>
      <c r="AB1333" s="168"/>
      <c r="AC1333" s="168"/>
      <c r="AD1333" s="304">
        <v>5517212</v>
      </c>
      <c r="AE1333" s="305" t="s">
        <v>7102</v>
      </c>
      <c r="AF1333" s="305" t="s">
        <v>8312</v>
      </c>
      <c r="AG1333" s="35" t="s">
        <v>7040</v>
      </c>
      <c r="AH1333" s="52" t="s">
        <v>7041</v>
      </c>
    </row>
    <row r="1334" spans="1:34" ht="15" customHeight="1" x14ac:dyDescent="0.2">
      <c r="A1334" s="257">
        <v>115</v>
      </c>
      <c r="B1334" s="257">
        <v>115</v>
      </c>
      <c r="C1334" s="258" t="s">
        <v>533</v>
      </c>
      <c r="D1334" s="257">
        <v>10338</v>
      </c>
      <c r="E1334" s="258" t="s">
        <v>534</v>
      </c>
      <c r="F1334" s="25">
        <v>2018</v>
      </c>
      <c r="G1334" s="284">
        <v>43399.740972222222</v>
      </c>
      <c r="H1334" s="234">
        <v>43399.740972222222</v>
      </c>
      <c r="I1334" s="412" t="s">
        <v>36</v>
      </c>
      <c r="J1334" s="412" t="s">
        <v>36</v>
      </c>
      <c r="K1334" s="412" t="s">
        <v>36</v>
      </c>
      <c r="L1334" s="235">
        <f>N1334-G1334</f>
        <v>6.944444467080757E-4</v>
      </c>
      <c r="M1334" s="236">
        <v>1</v>
      </c>
      <c r="N1334" s="284">
        <v>43399.741666666669</v>
      </c>
      <c r="O1334" s="234">
        <v>43399.741666666669</v>
      </c>
      <c r="P1334" s="248" t="s">
        <v>242</v>
      </c>
      <c r="Q1334" s="162" t="s">
        <v>43</v>
      </c>
      <c r="R1334" s="167" t="s">
        <v>10204</v>
      </c>
      <c r="S1334" s="163" t="s">
        <v>170</v>
      </c>
      <c r="T1334" s="167" t="s">
        <v>12224</v>
      </c>
      <c r="U1334" s="416" t="s">
        <v>40</v>
      </c>
      <c r="V1334" s="240" t="s">
        <v>1336</v>
      </c>
      <c r="W1334" s="167" t="s">
        <v>12225</v>
      </c>
      <c r="X1334" s="255">
        <v>2</v>
      </c>
      <c r="Y1334" s="241">
        <v>0</v>
      </c>
      <c r="Z1334" s="241">
        <v>0</v>
      </c>
      <c r="AA1334" s="266"/>
      <c r="AB1334" s="266"/>
      <c r="AC1334" s="266"/>
      <c r="AD1334" s="241">
        <v>5517212</v>
      </c>
      <c r="AE1334" s="461" t="s">
        <v>7060</v>
      </c>
      <c r="AF1334" s="468" t="s">
        <v>12226</v>
      </c>
      <c r="AG1334" s="163" t="s">
        <v>7040</v>
      </c>
      <c r="AH1334" s="277" t="s">
        <v>7041</v>
      </c>
    </row>
    <row r="1335" spans="1:34" ht="15" customHeight="1" x14ac:dyDescent="0.2">
      <c r="A1335" s="257">
        <v>115</v>
      </c>
      <c r="B1335" s="257">
        <v>115</v>
      </c>
      <c r="C1335" s="258" t="s">
        <v>10419</v>
      </c>
      <c r="D1335" s="257">
        <v>10339</v>
      </c>
      <c r="E1335" s="258" t="s">
        <v>10420</v>
      </c>
      <c r="F1335" s="25">
        <v>2018</v>
      </c>
      <c r="G1335" s="232">
        <v>43135.570833333331</v>
      </c>
      <c r="H1335" s="233">
        <v>43135.570833333331</v>
      </c>
      <c r="I1335" s="412" t="s">
        <v>36</v>
      </c>
      <c r="J1335" s="412" t="s">
        <v>36</v>
      </c>
      <c r="K1335" s="412" t="s">
        <v>36</v>
      </c>
      <c r="L1335" s="235">
        <f>N1335-G1335</f>
        <v>7.1527777778101154E-2</v>
      </c>
      <c r="M1335" s="236">
        <v>103</v>
      </c>
      <c r="N1335" s="232">
        <v>43135.642361111109</v>
      </c>
      <c r="O1335" s="233">
        <v>43135.642361111109</v>
      </c>
      <c r="P1335" s="237" t="s">
        <v>37</v>
      </c>
      <c r="Q1335" s="359" t="s">
        <v>1246</v>
      </c>
      <c r="R1335" s="35" t="s">
        <v>10421</v>
      </c>
      <c r="S1335" s="277" t="s">
        <v>526</v>
      </c>
      <c r="T1335" s="167" t="s">
        <v>10422</v>
      </c>
      <c r="U1335" s="430">
        <v>114274155</v>
      </c>
      <c r="V1335" s="240" t="s">
        <v>1390</v>
      </c>
      <c r="W1335" s="167" t="s">
        <v>10423</v>
      </c>
      <c r="X1335" s="255">
        <v>0</v>
      </c>
      <c r="Y1335" s="241">
        <v>0</v>
      </c>
      <c r="Z1335" s="241">
        <v>0</v>
      </c>
      <c r="AA1335" s="266"/>
      <c r="AB1335" s="266"/>
      <c r="AC1335" s="266"/>
      <c r="AD1335" s="241">
        <v>5517212</v>
      </c>
      <c r="AE1335" s="35" t="s">
        <v>1270</v>
      </c>
      <c r="AF1335" s="153" t="s">
        <v>1270</v>
      </c>
      <c r="AG1335" s="35" t="s">
        <v>7040</v>
      </c>
      <c r="AH1335" s="35" t="s">
        <v>7041</v>
      </c>
    </row>
    <row r="1336" spans="1:34" ht="15" customHeight="1" x14ac:dyDescent="0.2">
      <c r="A1336" s="257">
        <v>115</v>
      </c>
      <c r="B1336" s="257">
        <v>115</v>
      </c>
      <c r="C1336" s="258" t="s">
        <v>10419</v>
      </c>
      <c r="D1336" s="257">
        <v>10339</v>
      </c>
      <c r="E1336" s="258" t="s">
        <v>10420</v>
      </c>
      <c r="F1336" s="25">
        <v>2018</v>
      </c>
      <c r="G1336" s="232">
        <v>43194.613194444442</v>
      </c>
      <c r="H1336" s="233">
        <v>43194.613194444442</v>
      </c>
      <c r="I1336" s="412" t="s">
        <v>36</v>
      </c>
      <c r="J1336" s="412" t="s">
        <v>36</v>
      </c>
      <c r="K1336" s="412" t="s">
        <v>36</v>
      </c>
      <c r="L1336" s="235">
        <f>N1336-G1336</f>
        <v>4.1666666671517305E-2</v>
      </c>
      <c r="M1336" s="236">
        <v>60</v>
      </c>
      <c r="N1336" s="232">
        <v>43194.654861111114</v>
      </c>
      <c r="O1336" s="233">
        <v>43194.654861111114</v>
      </c>
      <c r="P1336" s="237" t="s">
        <v>37</v>
      </c>
      <c r="Q1336" s="359" t="s">
        <v>1285</v>
      </c>
      <c r="R1336" s="35" t="s">
        <v>10447</v>
      </c>
      <c r="S1336" s="277" t="s">
        <v>106</v>
      </c>
      <c r="T1336" s="167" t="s">
        <v>10871</v>
      </c>
      <c r="U1336" s="88">
        <v>114473045</v>
      </c>
      <c r="V1336" s="240" t="s">
        <v>1390</v>
      </c>
      <c r="W1336" s="167" t="s">
        <v>10872</v>
      </c>
      <c r="X1336" s="255">
        <v>0</v>
      </c>
      <c r="Y1336" s="241">
        <v>0</v>
      </c>
      <c r="Z1336" s="241">
        <v>0</v>
      </c>
      <c r="AA1336" s="266"/>
      <c r="AB1336" s="266"/>
      <c r="AC1336" s="266"/>
      <c r="AD1336" s="241">
        <v>5517212</v>
      </c>
      <c r="AE1336" s="461" t="s">
        <v>1270</v>
      </c>
      <c r="AF1336" s="462" t="s">
        <v>1270</v>
      </c>
      <c r="AG1336" s="277" t="s">
        <v>7040</v>
      </c>
      <c r="AH1336" s="277" t="s">
        <v>7041</v>
      </c>
    </row>
    <row r="1337" spans="1:34" ht="15" customHeight="1" x14ac:dyDescent="0.2">
      <c r="A1337" s="153">
        <v>115</v>
      </c>
      <c r="B1337" s="153">
        <v>115</v>
      </c>
      <c r="C1337" s="24" t="s">
        <v>224</v>
      </c>
      <c r="D1337" s="175">
        <v>10340</v>
      </c>
      <c r="E1337" s="24" t="s">
        <v>225</v>
      </c>
      <c r="F1337" s="25">
        <v>2015</v>
      </c>
      <c r="G1337" s="179">
        <v>42044.56527777778</v>
      </c>
      <c r="H1337" s="158">
        <v>42044.56527777778</v>
      </c>
      <c r="I1337" s="620" t="s">
        <v>36</v>
      </c>
      <c r="J1337" s="620" t="s">
        <v>36</v>
      </c>
      <c r="K1337" s="620"/>
      <c r="L1337" s="159">
        <f>N1337-G1337</f>
        <v>6.9444443943211809E-4</v>
      </c>
      <c r="M1337" s="160">
        <v>1</v>
      </c>
      <c r="N1337" s="156">
        <v>42044.565972222219</v>
      </c>
      <c r="O1337" s="157">
        <v>42044.565972222219</v>
      </c>
      <c r="P1337" s="161" t="s">
        <v>37</v>
      </c>
      <c r="Q1337" s="35" t="s">
        <v>213</v>
      </c>
      <c r="R1337" s="35" t="s">
        <v>320</v>
      </c>
      <c r="S1337" s="35" t="s">
        <v>40</v>
      </c>
      <c r="T1337" s="35" t="s">
        <v>3508</v>
      </c>
      <c r="U1337" s="192" t="s">
        <v>40</v>
      </c>
      <c r="V1337" s="167" t="s">
        <v>384</v>
      </c>
      <c r="W1337" s="35" t="s">
        <v>3509</v>
      </c>
      <c r="X1337" s="55">
        <v>0</v>
      </c>
      <c r="Y1337" s="55">
        <v>0</v>
      </c>
      <c r="Z1337" s="168"/>
      <c r="AA1337" s="168"/>
      <c r="AB1337" s="168"/>
      <c r="AC1337" s="168"/>
    </row>
    <row r="1338" spans="1:34" ht="15" customHeight="1" x14ac:dyDescent="0.2">
      <c r="A1338" s="175">
        <v>115</v>
      </c>
      <c r="B1338" s="175">
        <v>115</v>
      </c>
      <c r="C1338" s="24" t="s">
        <v>224</v>
      </c>
      <c r="D1338" s="175">
        <v>10340</v>
      </c>
      <c r="E1338" s="24" t="s">
        <v>225</v>
      </c>
      <c r="F1338" s="25">
        <v>2015</v>
      </c>
      <c r="G1338" s="156">
        <v>42193.796527777777</v>
      </c>
      <c r="H1338" s="157">
        <v>42193.796527777777</v>
      </c>
      <c r="I1338" s="620" t="s">
        <v>36</v>
      </c>
      <c r="J1338" s="620" t="s">
        <v>36</v>
      </c>
      <c r="K1338" s="620"/>
      <c r="L1338" s="159">
        <f>N1338-G1338</f>
        <v>6.944444467080757E-4</v>
      </c>
      <c r="M1338" s="160">
        <v>1</v>
      </c>
      <c r="N1338" s="156">
        <v>42193.797222222223</v>
      </c>
      <c r="O1338" s="157">
        <v>42193.797222222223</v>
      </c>
      <c r="P1338" s="161" t="s">
        <v>37</v>
      </c>
      <c r="Q1338" s="35" t="s">
        <v>213</v>
      </c>
      <c r="R1338" s="35" t="s">
        <v>287</v>
      </c>
      <c r="S1338" s="35" t="s">
        <v>101</v>
      </c>
      <c r="T1338" s="35" t="s">
        <v>4270</v>
      </c>
      <c r="U1338" s="192" t="s">
        <v>40</v>
      </c>
      <c r="V1338" s="167" t="s">
        <v>384</v>
      </c>
      <c r="W1338" s="35" t="s">
        <v>4271</v>
      </c>
      <c r="X1338" s="55">
        <v>0</v>
      </c>
      <c r="Y1338" s="55">
        <v>0</v>
      </c>
      <c r="Z1338" s="168"/>
      <c r="AA1338" s="168"/>
      <c r="AB1338" s="168"/>
      <c r="AC1338" s="168"/>
    </row>
    <row r="1339" spans="1:34" ht="15" customHeight="1" x14ac:dyDescent="0.2">
      <c r="A1339" s="257">
        <v>115</v>
      </c>
      <c r="B1339" s="257">
        <v>115</v>
      </c>
      <c r="C1339" s="258" t="s">
        <v>224</v>
      </c>
      <c r="D1339" s="257">
        <v>10340</v>
      </c>
      <c r="E1339" s="258" t="s">
        <v>225</v>
      </c>
      <c r="F1339" s="25">
        <v>2016</v>
      </c>
      <c r="G1339" s="284">
        <v>42514.712500000001</v>
      </c>
      <c r="H1339" s="234">
        <v>42514.712500000001</v>
      </c>
      <c r="I1339" s="412" t="s">
        <v>36</v>
      </c>
      <c r="J1339" s="412" t="s">
        <v>36</v>
      </c>
      <c r="K1339" s="412"/>
      <c r="L1339" s="235">
        <f>N1339-G1339</f>
        <v>6.9444443943211809E-4</v>
      </c>
      <c r="M1339" s="236">
        <v>1</v>
      </c>
      <c r="N1339" s="284">
        <v>42514.713194444441</v>
      </c>
      <c r="O1339" s="234">
        <v>42514.713194444441</v>
      </c>
      <c r="P1339" s="237" t="s">
        <v>37</v>
      </c>
      <c r="Q1339" s="238" t="s">
        <v>213</v>
      </c>
      <c r="R1339" s="238" t="s">
        <v>287</v>
      </c>
      <c r="S1339" s="35" t="s">
        <v>40</v>
      </c>
      <c r="T1339" s="35" t="s">
        <v>6119</v>
      </c>
      <c r="U1339" s="282" t="s">
        <v>40</v>
      </c>
      <c r="V1339" s="240" t="s">
        <v>384</v>
      </c>
      <c r="W1339" s="35" t="s">
        <v>6120</v>
      </c>
      <c r="X1339" s="55">
        <v>0</v>
      </c>
      <c r="Y1339" s="55">
        <v>0</v>
      </c>
      <c r="Z1339" s="55">
        <v>0</v>
      </c>
      <c r="AA1339" s="35"/>
      <c r="AB1339" s="35"/>
      <c r="AC1339" s="35"/>
    </row>
    <row r="1340" spans="1:34" s="41" customFormat="1" ht="15" customHeight="1" x14ac:dyDescent="0.2">
      <c r="A1340" s="257">
        <v>115</v>
      </c>
      <c r="B1340" s="257">
        <v>115</v>
      </c>
      <c r="C1340" s="258" t="s">
        <v>224</v>
      </c>
      <c r="D1340" s="257">
        <v>10340</v>
      </c>
      <c r="E1340" s="258" t="s">
        <v>225</v>
      </c>
      <c r="F1340" s="25">
        <v>2017</v>
      </c>
      <c r="G1340" s="232">
        <v>42815.541666666664</v>
      </c>
      <c r="H1340" s="233">
        <v>42815.541666666664</v>
      </c>
      <c r="I1340" s="412" t="s">
        <v>36</v>
      </c>
      <c r="J1340" s="412" t="s">
        <v>36</v>
      </c>
      <c r="K1340" s="412"/>
      <c r="L1340" s="235">
        <f>N1340-G1340</f>
        <v>6.944444467080757E-4</v>
      </c>
      <c r="M1340" s="236">
        <v>1</v>
      </c>
      <c r="N1340" s="232">
        <v>42815.542361111111</v>
      </c>
      <c r="O1340" s="233">
        <v>42815.542361111111</v>
      </c>
      <c r="P1340" s="237" t="s">
        <v>37</v>
      </c>
      <c r="Q1340" s="35" t="s">
        <v>48</v>
      </c>
      <c r="R1340" s="35" t="s">
        <v>49</v>
      </c>
      <c r="S1340" s="35" t="s">
        <v>40</v>
      </c>
      <c r="T1340" s="52" t="s">
        <v>8148</v>
      </c>
      <c r="U1340" s="303" t="s">
        <v>40</v>
      </c>
      <c r="V1340" s="49" t="s">
        <v>384</v>
      </c>
      <c r="W1340" s="44" t="s">
        <v>8149</v>
      </c>
      <c r="X1340" s="255">
        <v>0</v>
      </c>
      <c r="Y1340" s="241">
        <v>0</v>
      </c>
      <c r="Z1340" s="241">
        <v>0</v>
      </c>
      <c r="AA1340" s="168"/>
      <c r="AB1340" s="168"/>
      <c r="AC1340" s="168"/>
      <c r="AD1340" s="304">
        <v>5517212</v>
      </c>
      <c r="AE1340" s="35" t="s">
        <v>7083</v>
      </c>
      <c r="AF1340" s="305" t="s">
        <v>8150</v>
      </c>
      <c r="AG1340" s="35" t="s">
        <v>7040</v>
      </c>
      <c r="AH1340" s="52" t="s">
        <v>7041</v>
      </c>
    </row>
    <row r="1341" spans="1:34" s="41" customFormat="1" ht="15" customHeight="1" x14ac:dyDescent="0.2">
      <c r="A1341" s="257">
        <v>115</v>
      </c>
      <c r="B1341" s="257">
        <v>115</v>
      </c>
      <c r="C1341" s="258" t="s">
        <v>224</v>
      </c>
      <c r="D1341" s="257">
        <v>10340</v>
      </c>
      <c r="E1341" s="331" t="s">
        <v>225</v>
      </c>
      <c r="F1341" s="25">
        <v>2017</v>
      </c>
      <c r="G1341" s="284">
        <v>43017.420138888891</v>
      </c>
      <c r="H1341" s="233">
        <v>43017.420138888891</v>
      </c>
      <c r="I1341" s="417" t="s">
        <v>7042</v>
      </c>
      <c r="J1341" s="412" t="s">
        <v>36</v>
      </c>
      <c r="K1341" s="412"/>
      <c r="L1341" s="235">
        <f>N1341-G1341</f>
        <v>0.22291666666569654</v>
      </c>
      <c r="M1341" s="236">
        <v>321</v>
      </c>
      <c r="N1341" s="232">
        <v>43017.643055555556</v>
      </c>
      <c r="O1341" s="233">
        <v>43017.643055555556</v>
      </c>
      <c r="P1341" s="237" t="s">
        <v>37</v>
      </c>
      <c r="Q1341" s="35" t="s">
        <v>382</v>
      </c>
      <c r="R1341" s="35" t="s">
        <v>383</v>
      </c>
      <c r="S1341" s="277" t="s">
        <v>526</v>
      </c>
      <c r="T1341" s="167" t="s">
        <v>9738</v>
      </c>
      <c r="U1341" s="332" t="s">
        <v>40</v>
      </c>
      <c r="V1341" s="240" t="s">
        <v>384</v>
      </c>
      <c r="W1341" s="167" t="s">
        <v>9739</v>
      </c>
      <c r="X1341" s="241">
        <v>0</v>
      </c>
      <c r="Y1341" s="241">
        <v>0</v>
      </c>
      <c r="Z1341" s="241">
        <v>0</v>
      </c>
      <c r="AA1341" s="277"/>
      <c r="AB1341" s="277"/>
      <c r="AC1341" s="277"/>
      <c r="AD1341" s="304">
        <v>5517212</v>
      </c>
      <c r="AE1341" s="333" t="s">
        <v>1270</v>
      </c>
      <c r="AF1341" s="333" t="s">
        <v>1270</v>
      </c>
      <c r="AG1341" s="167" t="s">
        <v>7066</v>
      </c>
      <c r="AH1341" s="29" t="s">
        <v>7067</v>
      </c>
    </row>
    <row r="1342" spans="1:34" ht="15" customHeight="1" x14ac:dyDescent="0.2">
      <c r="A1342" s="257">
        <v>115</v>
      </c>
      <c r="B1342" s="257">
        <v>115</v>
      </c>
      <c r="C1342" s="258" t="s">
        <v>224</v>
      </c>
      <c r="D1342" s="257">
        <v>10340</v>
      </c>
      <c r="E1342" s="258" t="s">
        <v>225</v>
      </c>
      <c r="F1342" s="25">
        <v>2018</v>
      </c>
      <c r="G1342" s="232">
        <v>43138.666666666664</v>
      </c>
      <c r="H1342" s="233">
        <v>43138.666666666664</v>
      </c>
      <c r="I1342" s="412" t="s">
        <v>36</v>
      </c>
      <c r="J1342" s="412" t="s">
        <v>36</v>
      </c>
      <c r="K1342" s="412" t="s">
        <v>36</v>
      </c>
      <c r="L1342" s="235">
        <f>N1342-G1342</f>
        <v>0.98125000000436557</v>
      </c>
      <c r="M1342" s="236">
        <v>1413</v>
      </c>
      <c r="N1342" s="232">
        <v>43139.647916666669</v>
      </c>
      <c r="O1342" s="233">
        <v>43139.647916666669</v>
      </c>
      <c r="P1342" s="237" t="s">
        <v>37</v>
      </c>
      <c r="Q1342" s="359" t="s">
        <v>1285</v>
      </c>
      <c r="R1342" s="35" t="s">
        <v>10433</v>
      </c>
      <c r="S1342" s="277" t="s">
        <v>107</v>
      </c>
      <c r="T1342" s="167" t="s">
        <v>10434</v>
      </c>
      <c r="U1342" s="192" t="s">
        <v>40</v>
      </c>
      <c r="V1342" s="240" t="s">
        <v>384</v>
      </c>
      <c r="W1342" s="167" t="s">
        <v>10435</v>
      </c>
      <c r="X1342" s="255">
        <v>0</v>
      </c>
      <c r="Y1342" s="241">
        <v>0</v>
      </c>
      <c r="Z1342" s="241">
        <v>0</v>
      </c>
      <c r="AA1342" s="266"/>
      <c r="AB1342" s="266"/>
      <c r="AC1342" s="266"/>
      <c r="AD1342" s="241">
        <v>5517212</v>
      </c>
      <c r="AE1342" s="35" t="s">
        <v>1270</v>
      </c>
      <c r="AF1342" s="153" t="s">
        <v>1270</v>
      </c>
      <c r="AG1342" s="35" t="s">
        <v>7066</v>
      </c>
      <c r="AH1342" s="35" t="s">
        <v>7067</v>
      </c>
    </row>
    <row r="1343" spans="1:34" ht="15" customHeight="1" x14ac:dyDescent="0.2">
      <c r="A1343" s="257">
        <v>115</v>
      </c>
      <c r="B1343" s="257">
        <v>115</v>
      </c>
      <c r="C1343" s="258" t="s">
        <v>224</v>
      </c>
      <c r="D1343" s="257">
        <v>10340</v>
      </c>
      <c r="E1343" s="258" t="s">
        <v>225</v>
      </c>
      <c r="F1343" s="25">
        <v>2018</v>
      </c>
      <c r="G1343" s="232">
        <v>43160.505555555559</v>
      </c>
      <c r="H1343" s="233">
        <v>43160.505555555559</v>
      </c>
      <c r="I1343" s="412" t="s">
        <v>36</v>
      </c>
      <c r="J1343" s="412" t="s">
        <v>36</v>
      </c>
      <c r="K1343" s="412" t="s">
        <v>36</v>
      </c>
      <c r="L1343" s="235">
        <f>N1343-G1343</f>
        <v>6.9444443943211809E-4</v>
      </c>
      <c r="M1343" s="236">
        <v>1</v>
      </c>
      <c r="N1343" s="232">
        <v>43160.506249999999</v>
      </c>
      <c r="O1343" s="233">
        <v>43160.506249999999</v>
      </c>
      <c r="P1343" s="237" t="s">
        <v>37</v>
      </c>
      <c r="Q1343" s="359" t="s">
        <v>48</v>
      </c>
      <c r="R1343" s="35" t="s">
        <v>10200</v>
      </c>
      <c r="S1343" s="277" t="s">
        <v>54</v>
      </c>
      <c r="T1343" s="167" t="s">
        <v>10577</v>
      </c>
      <c r="U1343" s="282" t="s">
        <v>40</v>
      </c>
      <c r="V1343" s="240" t="s">
        <v>384</v>
      </c>
      <c r="W1343" s="167" t="s">
        <v>10578</v>
      </c>
      <c r="X1343" s="255">
        <v>0</v>
      </c>
      <c r="Y1343" s="241">
        <v>0</v>
      </c>
      <c r="Z1343" s="241">
        <v>0</v>
      </c>
      <c r="AA1343" s="266"/>
      <c r="AB1343" s="266"/>
      <c r="AC1343" s="266"/>
      <c r="AD1343" s="241">
        <v>5517212</v>
      </c>
      <c r="AE1343" s="461" t="s">
        <v>7063</v>
      </c>
      <c r="AF1343" s="462" t="s">
        <v>10579</v>
      </c>
      <c r="AG1343" s="277" t="s">
        <v>7040</v>
      </c>
      <c r="AH1343" s="277" t="s">
        <v>7041</v>
      </c>
    </row>
    <row r="1344" spans="1:34" ht="15" customHeight="1" x14ac:dyDescent="0.2">
      <c r="A1344" s="257">
        <v>115</v>
      </c>
      <c r="B1344" s="257">
        <v>115</v>
      </c>
      <c r="C1344" s="258" t="s">
        <v>224</v>
      </c>
      <c r="D1344" s="257">
        <v>10340</v>
      </c>
      <c r="E1344" s="258" t="s">
        <v>225</v>
      </c>
      <c r="F1344" s="25">
        <v>2018</v>
      </c>
      <c r="G1344" s="284">
        <v>43304.577777777777</v>
      </c>
      <c r="H1344" s="234">
        <v>43304.577777777777</v>
      </c>
      <c r="I1344" s="412" t="s">
        <v>36</v>
      </c>
      <c r="J1344" s="417" t="s">
        <v>7042</v>
      </c>
      <c r="K1344" s="417" t="s">
        <v>7042</v>
      </c>
      <c r="L1344" s="235">
        <f>N1344-G1344</f>
        <v>24.059027777781012</v>
      </c>
      <c r="M1344" s="236">
        <v>34645</v>
      </c>
      <c r="N1344" s="284">
        <v>43328.636805555558</v>
      </c>
      <c r="O1344" s="234">
        <v>43328.636805555558</v>
      </c>
      <c r="P1344" s="294" t="s">
        <v>173</v>
      </c>
      <c r="Q1344" s="359" t="s">
        <v>382</v>
      </c>
      <c r="R1344" s="35" t="s">
        <v>10211</v>
      </c>
      <c r="S1344" s="277" t="s">
        <v>68</v>
      </c>
      <c r="T1344" s="167" t="s">
        <v>11595</v>
      </c>
      <c r="U1344" s="282" t="s">
        <v>40</v>
      </c>
      <c r="V1344" s="240" t="s">
        <v>384</v>
      </c>
      <c r="W1344" s="168" t="s">
        <v>11596</v>
      </c>
      <c r="X1344" s="255">
        <v>0</v>
      </c>
      <c r="Y1344" s="241">
        <v>0</v>
      </c>
      <c r="Z1344" s="241">
        <v>0</v>
      </c>
      <c r="AA1344" s="266"/>
      <c r="AB1344" s="266"/>
      <c r="AC1344" s="266"/>
      <c r="AD1344" s="241">
        <v>5517212</v>
      </c>
      <c r="AE1344" s="467" t="s">
        <v>7172</v>
      </c>
      <c r="AF1344" s="468" t="s">
        <v>11597</v>
      </c>
      <c r="AG1344" s="277" t="s">
        <v>7040</v>
      </c>
      <c r="AH1344" s="277" t="s">
        <v>7041</v>
      </c>
    </row>
    <row r="1345" spans="1:34" ht="15" customHeight="1" x14ac:dyDescent="0.2">
      <c r="A1345" s="521">
        <v>115</v>
      </c>
      <c r="B1345" s="521">
        <v>115</v>
      </c>
      <c r="C1345" s="522" t="s">
        <v>224</v>
      </c>
      <c r="D1345" s="521">
        <v>10340</v>
      </c>
      <c r="E1345" s="522" t="s">
        <v>225</v>
      </c>
      <c r="F1345" s="25">
        <v>2019</v>
      </c>
      <c r="G1345" s="573">
        <v>43600.586805555555</v>
      </c>
      <c r="H1345" s="574">
        <v>43600.586805555555</v>
      </c>
      <c r="I1345" s="572" t="s">
        <v>36</v>
      </c>
      <c r="J1345" s="572" t="s">
        <v>36</v>
      </c>
      <c r="K1345" s="572" t="s">
        <v>36</v>
      </c>
      <c r="L1345" s="235">
        <f>N1345-G1345</f>
        <v>0.2305555555576575</v>
      </c>
      <c r="M1345" s="236">
        <v>332</v>
      </c>
      <c r="N1345" s="573">
        <v>43600.817361111112</v>
      </c>
      <c r="O1345" s="574">
        <v>43600.817361111112</v>
      </c>
      <c r="P1345" s="237" t="s">
        <v>37</v>
      </c>
      <c r="Q1345" s="359" t="s">
        <v>1285</v>
      </c>
      <c r="R1345" s="35" t="s">
        <v>10433</v>
      </c>
      <c r="S1345" s="277" t="s">
        <v>107</v>
      </c>
      <c r="T1345" s="167" t="s">
        <v>14053</v>
      </c>
      <c r="U1345" s="77">
        <v>117246258</v>
      </c>
      <c r="V1345" s="49" t="s">
        <v>384</v>
      </c>
      <c r="W1345" s="167" t="s">
        <v>14054</v>
      </c>
      <c r="X1345" s="536">
        <v>0</v>
      </c>
      <c r="Y1345" s="255">
        <v>0</v>
      </c>
      <c r="Z1345" s="255">
        <v>0</v>
      </c>
      <c r="AA1345" s="264">
        <f>Y1345/AD1345</f>
        <v>0</v>
      </c>
      <c r="AB1345" s="265">
        <f>Z1345/AD1345</f>
        <v>0</v>
      </c>
      <c r="AC1345" s="255">
        <v>0</v>
      </c>
      <c r="AD1345" s="255">
        <v>5548929</v>
      </c>
      <c r="AE1345" s="240" t="s">
        <v>1270</v>
      </c>
      <c r="AF1345" s="527" t="s">
        <v>1270</v>
      </c>
      <c r="AG1345" s="555" t="s">
        <v>7066</v>
      </c>
      <c r="AH1345" s="525" t="s">
        <v>12671</v>
      </c>
    </row>
    <row r="1346" spans="1:34" ht="15" customHeight="1" x14ac:dyDescent="0.2">
      <c r="A1346" s="58">
        <v>115</v>
      </c>
      <c r="B1346" s="58">
        <v>115</v>
      </c>
      <c r="C1346" s="76" t="s">
        <v>544</v>
      </c>
      <c r="D1346" s="23">
        <v>10341</v>
      </c>
      <c r="E1346" s="24" t="s">
        <v>545</v>
      </c>
      <c r="F1346" s="25">
        <v>2014</v>
      </c>
      <c r="G1346" s="61">
        <v>41679.576388888891</v>
      </c>
      <c r="H1346" s="62">
        <v>41679.576388888891</v>
      </c>
      <c r="I1346" s="625" t="s">
        <v>36</v>
      </c>
      <c r="J1346" s="625" t="s">
        <v>36</v>
      </c>
      <c r="K1346" s="625"/>
      <c r="L1346" s="64">
        <f>N1346-G1346</f>
        <v>6.9444443943211809E-4</v>
      </c>
      <c r="M1346" s="65">
        <v>1</v>
      </c>
      <c r="N1346" s="61">
        <v>41679.57708333333</v>
      </c>
      <c r="O1346" s="62">
        <v>41679.57708333333</v>
      </c>
      <c r="P1346" s="66" t="s">
        <v>37</v>
      </c>
      <c r="Q1346" s="67" t="s">
        <v>52</v>
      </c>
      <c r="R1346" s="67" t="s">
        <v>639</v>
      </c>
      <c r="S1346" s="68" t="s">
        <v>101</v>
      </c>
      <c r="T1346" s="69" t="s">
        <v>1812</v>
      </c>
      <c r="U1346" s="77">
        <v>10084</v>
      </c>
      <c r="V1346" s="78" t="s">
        <v>1385</v>
      </c>
      <c r="W1346" s="69" t="s">
        <v>1813</v>
      </c>
      <c r="X1346" s="32">
        <v>0</v>
      </c>
      <c r="Y1346" s="32">
        <v>0</v>
      </c>
      <c r="Z1346" s="83"/>
      <c r="AA1346" s="84"/>
      <c r="AB1346" s="85"/>
      <c r="AC1346" s="83"/>
    </row>
    <row r="1347" spans="1:34" ht="15" customHeight="1" x14ac:dyDescent="0.2">
      <c r="A1347" s="175">
        <v>115</v>
      </c>
      <c r="B1347" s="175">
        <v>115</v>
      </c>
      <c r="C1347" s="24" t="s">
        <v>544</v>
      </c>
      <c r="D1347" s="175">
        <v>10341</v>
      </c>
      <c r="E1347" s="43" t="s">
        <v>545</v>
      </c>
      <c r="F1347" s="25">
        <v>2015</v>
      </c>
      <c r="G1347" s="156">
        <v>42310.501388888886</v>
      </c>
      <c r="H1347" s="157">
        <v>42310.501388888886</v>
      </c>
      <c r="I1347" s="620" t="s">
        <v>36</v>
      </c>
      <c r="J1347" s="620" t="s">
        <v>36</v>
      </c>
      <c r="K1347" s="620"/>
      <c r="L1347" s="159">
        <f>N1347-G1347</f>
        <v>0.20138888889050577</v>
      </c>
      <c r="M1347" s="160">
        <v>290</v>
      </c>
      <c r="N1347" s="156">
        <v>42310.702777777777</v>
      </c>
      <c r="O1347" s="157">
        <v>42310.702777777777</v>
      </c>
      <c r="P1347" s="161" t="s">
        <v>37</v>
      </c>
      <c r="Q1347" s="162" t="s">
        <v>52</v>
      </c>
      <c r="R1347" s="162" t="s">
        <v>243</v>
      </c>
      <c r="S1347" s="35" t="s">
        <v>106</v>
      </c>
      <c r="T1347" s="35" t="s">
        <v>5075</v>
      </c>
      <c r="U1347" s="192" t="s">
        <v>40</v>
      </c>
      <c r="V1347" s="167" t="s">
        <v>1385</v>
      </c>
      <c r="W1347" s="35" t="s">
        <v>5076</v>
      </c>
      <c r="X1347" s="55">
        <v>0</v>
      </c>
      <c r="Y1347" s="168"/>
      <c r="Z1347" s="168"/>
      <c r="AA1347" s="168"/>
      <c r="AB1347" s="168"/>
      <c r="AC1347" s="168"/>
    </row>
    <row r="1348" spans="1:34" ht="15" customHeight="1" x14ac:dyDescent="0.2">
      <c r="A1348" s="249">
        <v>115</v>
      </c>
      <c r="B1348" s="249">
        <v>115</v>
      </c>
      <c r="C1348" s="250" t="s">
        <v>544</v>
      </c>
      <c r="D1348" s="249">
        <v>10341</v>
      </c>
      <c r="E1348" s="250" t="s">
        <v>545</v>
      </c>
      <c r="F1348" s="25">
        <v>2016</v>
      </c>
      <c r="G1348" s="232">
        <v>42392.395833333336</v>
      </c>
      <c r="H1348" s="233">
        <v>42392.395833333336</v>
      </c>
      <c r="I1348" s="412" t="s">
        <v>36</v>
      </c>
      <c r="J1348" s="412" t="s">
        <v>36</v>
      </c>
      <c r="K1348" s="412"/>
      <c r="L1348" s="235">
        <f>N1348-G1348</f>
        <v>6.9444443943211809E-4</v>
      </c>
      <c r="M1348" s="236">
        <v>1</v>
      </c>
      <c r="N1348" s="232">
        <v>42392.396527777775</v>
      </c>
      <c r="O1348" s="233">
        <v>42392.396527777775</v>
      </c>
      <c r="P1348" s="237" t="s">
        <v>37</v>
      </c>
      <c r="Q1348" s="238" t="s">
        <v>48</v>
      </c>
      <c r="R1348" s="238" t="s">
        <v>49</v>
      </c>
      <c r="S1348" s="238" t="s">
        <v>40</v>
      </c>
      <c r="T1348" s="239" t="s">
        <v>5509</v>
      </c>
      <c r="U1348" s="254" t="s">
        <v>40</v>
      </c>
      <c r="V1348" s="240" t="s">
        <v>1385</v>
      </c>
      <c r="W1348" s="239" t="s">
        <v>5510</v>
      </c>
      <c r="X1348" s="241">
        <v>0</v>
      </c>
      <c r="Y1348" s="241">
        <v>0</v>
      </c>
      <c r="Z1348" s="241">
        <v>0</v>
      </c>
      <c r="AA1348" s="251"/>
      <c r="AB1348" s="251"/>
      <c r="AC1348" s="251"/>
    </row>
    <row r="1349" spans="1:34" ht="15" customHeight="1" x14ac:dyDescent="0.2">
      <c r="A1349" s="257">
        <v>115</v>
      </c>
      <c r="B1349" s="257">
        <v>115</v>
      </c>
      <c r="C1349" s="258" t="s">
        <v>544</v>
      </c>
      <c r="D1349" s="257">
        <v>10341</v>
      </c>
      <c r="E1349" s="258" t="s">
        <v>545</v>
      </c>
      <c r="F1349" s="25">
        <v>2016</v>
      </c>
      <c r="G1349" s="284">
        <v>42514.643750000003</v>
      </c>
      <c r="H1349" s="234">
        <v>42514.643750000003</v>
      </c>
      <c r="I1349" s="412" t="s">
        <v>36</v>
      </c>
      <c r="J1349" s="412" t="s">
        <v>36</v>
      </c>
      <c r="K1349" s="412"/>
      <c r="L1349" s="235">
        <f>N1349-G1349</f>
        <v>6.9444443943211809E-4</v>
      </c>
      <c r="M1349" s="236">
        <v>1</v>
      </c>
      <c r="N1349" s="284">
        <v>42514.644444444442</v>
      </c>
      <c r="O1349" s="234">
        <v>42514.644444444442</v>
      </c>
      <c r="P1349" s="237" t="s">
        <v>37</v>
      </c>
      <c r="Q1349" s="238" t="s">
        <v>213</v>
      </c>
      <c r="R1349" s="238" t="s">
        <v>287</v>
      </c>
      <c r="S1349" s="35" t="s">
        <v>40</v>
      </c>
      <c r="T1349" s="35" t="s">
        <v>6115</v>
      </c>
      <c r="U1349" s="282" t="s">
        <v>40</v>
      </c>
      <c r="V1349" s="240" t="s">
        <v>1385</v>
      </c>
      <c r="W1349" s="35" t="s">
        <v>6116</v>
      </c>
      <c r="X1349" s="55">
        <v>0</v>
      </c>
      <c r="Y1349" s="55">
        <v>0</v>
      </c>
      <c r="Z1349" s="55">
        <v>0</v>
      </c>
      <c r="AA1349" s="35"/>
      <c r="AB1349" s="35"/>
      <c r="AC1349" s="35"/>
    </row>
    <row r="1350" spans="1:34" ht="15" customHeight="1" x14ac:dyDescent="0.2">
      <c r="A1350" s="257">
        <v>115</v>
      </c>
      <c r="B1350" s="257">
        <v>115</v>
      </c>
      <c r="C1350" s="258" t="s">
        <v>544</v>
      </c>
      <c r="D1350" s="257">
        <v>10341</v>
      </c>
      <c r="E1350" s="258" t="s">
        <v>545</v>
      </c>
      <c r="F1350" s="25">
        <v>2017</v>
      </c>
      <c r="G1350" s="232">
        <v>43006.568055555559</v>
      </c>
      <c r="H1350" s="233">
        <v>43006.568055555559</v>
      </c>
      <c r="I1350" s="412" t="s">
        <v>36</v>
      </c>
      <c r="J1350" s="412" t="s">
        <v>36</v>
      </c>
      <c r="K1350" s="412"/>
      <c r="L1350" s="235">
        <f>N1350-G1350</f>
        <v>3.6111111105128657E-2</v>
      </c>
      <c r="M1350" s="236">
        <v>52</v>
      </c>
      <c r="N1350" s="232">
        <v>43006.604166666664</v>
      </c>
      <c r="O1350" s="233">
        <v>43006.604166666664</v>
      </c>
      <c r="P1350" s="237" t="s">
        <v>37</v>
      </c>
      <c r="Q1350" s="35" t="s">
        <v>52</v>
      </c>
      <c r="R1350" s="35" t="s">
        <v>106</v>
      </c>
      <c r="S1350" s="35" t="s">
        <v>106</v>
      </c>
      <c r="T1350" s="167" t="s">
        <v>9607</v>
      </c>
      <c r="U1350" s="332" t="s">
        <v>40</v>
      </c>
      <c r="V1350" s="240" t="s">
        <v>1385</v>
      </c>
      <c r="W1350" s="167" t="s">
        <v>9608</v>
      </c>
      <c r="X1350" s="241">
        <v>0</v>
      </c>
      <c r="Y1350" s="241">
        <v>0</v>
      </c>
      <c r="Z1350" s="241">
        <v>0</v>
      </c>
      <c r="AA1350" s="266"/>
      <c r="AB1350" s="266"/>
      <c r="AC1350" s="266"/>
      <c r="AD1350" s="304">
        <v>5517212</v>
      </c>
      <c r="AE1350" s="333" t="s">
        <v>1270</v>
      </c>
      <c r="AF1350" s="333" t="s">
        <v>1270</v>
      </c>
      <c r="AG1350" s="167" t="s">
        <v>7066</v>
      </c>
      <c r="AH1350" s="29" t="s">
        <v>7067</v>
      </c>
    </row>
    <row r="1351" spans="1:34" ht="15" customHeight="1" x14ac:dyDescent="0.2">
      <c r="A1351" s="257">
        <v>115</v>
      </c>
      <c r="B1351" s="257">
        <v>115</v>
      </c>
      <c r="C1351" s="258" t="s">
        <v>544</v>
      </c>
      <c r="D1351" s="257">
        <v>10341</v>
      </c>
      <c r="E1351" s="258" t="s">
        <v>545</v>
      </c>
      <c r="F1351" s="25">
        <v>2018</v>
      </c>
      <c r="G1351" s="232">
        <v>43166.445138888892</v>
      </c>
      <c r="H1351" s="233">
        <v>43166.445138888892</v>
      </c>
      <c r="I1351" s="412" t="s">
        <v>36</v>
      </c>
      <c r="J1351" s="412" t="s">
        <v>36</v>
      </c>
      <c r="K1351" s="412" t="s">
        <v>36</v>
      </c>
      <c r="L1351" s="235">
        <f>N1351-G1351</f>
        <v>7.3194444444379769</v>
      </c>
      <c r="M1351" s="236">
        <v>10540</v>
      </c>
      <c r="N1351" s="232">
        <v>43173.76458333333</v>
      </c>
      <c r="O1351" s="233">
        <v>43173.76458333333</v>
      </c>
      <c r="P1351" s="294" t="s">
        <v>173</v>
      </c>
      <c r="Q1351" s="359" t="s">
        <v>1285</v>
      </c>
      <c r="R1351" s="35" t="s">
        <v>10447</v>
      </c>
      <c r="S1351" s="277" t="s">
        <v>106</v>
      </c>
      <c r="T1351" s="167" t="s">
        <v>10639</v>
      </c>
      <c r="U1351" s="282" t="s">
        <v>40</v>
      </c>
      <c r="V1351" s="240" t="s">
        <v>1385</v>
      </c>
      <c r="W1351" s="167" t="s">
        <v>10640</v>
      </c>
      <c r="X1351" s="255">
        <v>0</v>
      </c>
      <c r="Y1351" s="241">
        <v>0</v>
      </c>
      <c r="Z1351" s="241">
        <v>0</v>
      </c>
      <c r="AA1351" s="266"/>
      <c r="AB1351" s="266"/>
      <c r="AC1351" s="266"/>
      <c r="AD1351" s="241">
        <v>5517212</v>
      </c>
      <c r="AE1351" s="461" t="s">
        <v>1270</v>
      </c>
      <c r="AF1351" s="462" t="s">
        <v>1270</v>
      </c>
      <c r="AG1351" s="277" t="s">
        <v>7066</v>
      </c>
      <c r="AH1351" s="277" t="s">
        <v>7067</v>
      </c>
    </row>
    <row r="1352" spans="1:34" ht="15" customHeight="1" x14ac:dyDescent="0.2">
      <c r="A1352" s="257">
        <v>115</v>
      </c>
      <c r="B1352" s="257">
        <v>115</v>
      </c>
      <c r="C1352" s="258" t="s">
        <v>544</v>
      </c>
      <c r="D1352" s="257">
        <v>10341</v>
      </c>
      <c r="E1352" s="258" t="s">
        <v>545</v>
      </c>
      <c r="F1352" s="25">
        <v>2018</v>
      </c>
      <c r="G1352" s="232">
        <v>43205.26666666667</v>
      </c>
      <c r="H1352" s="233">
        <v>43205.26666666667</v>
      </c>
      <c r="I1352" s="412" t="s">
        <v>36</v>
      </c>
      <c r="J1352" s="412" t="s">
        <v>36</v>
      </c>
      <c r="K1352" s="412" t="s">
        <v>36</v>
      </c>
      <c r="L1352" s="235">
        <f>N1352-G1352</f>
        <v>6.9444443943211809E-4</v>
      </c>
      <c r="M1352" s="236">
        <v>1</v>
      </c>
      <c r="N1352" s="232">
        <v>43205.267361111109</v>
      </c>
      <c r="O1352" s="233">
        <v>43205.267361111109</v>
      </c>
      <c r="P1352" s="237" t="s">
        <v>37</v>
      </c>
      <c r="Q1352" s="359" t="s">
        <v>48</v>
      </c>
      <c r="R1352" s="35" t="s">
        <v>10200</v>
      </c>
      <c r="S1352" s="277" t="s">
        <v>40</v>
      </c>
      <c r="T1352" s="167" t="s">
        <v>10930</v>
      </c>
      <c r="U1352" s="282" t="s">
        <v>40</v>
      </c>
      <c r="V1352" s="240" t="s">
        <v>1385</v>
      </c>
      <c r="W1352" s="167" t="s">
        <v>10931</v>
      </c>
      <c r="X1352" s="255">
        <v>0</v>
      </c>
      <c r="Y1352" s="241">
        <v>0</v>
      </c>
      <c r="Z1352" s="241">
        <v>0</v>
      </c>
      <c r="AA1352" s="266"/>
      <c r="AB1352" s="266"/>
      <c r="AC1352" s="266"/>
      <c r="AD1352" s="241">
        <v>5517212</v>
      </c>
      <c r="AE1352" s="461" t="s">
        <v>7102</v>
      </c>
      <c r="AF1352" s="462" t="s">
        <v>10932</v>
      </c>
      <c r="AG1352" s="277" t="s">
        <v>7040</v>
      </c>
      <c r="AH1352" s="277" t="s">
        <v>7041</v>
      </c>
    </row>
    <row r="1353" spans="1:34" ht="15" customHeight="1" x14ac:dyDescent="0.2">
      <c r="A1353" s="257">
        <v>115</v>
      </c>
      <c r="B1353" s="257">
        <v>115</v>
      </c>
      <c r="C1353" s="258" t="s">
        <v>544</v>
      </c>
      <c r="D1353" s="257">
        <v>10341</v>
      </c>
      <c r="E1353" s="258" t="s">
        <v>545</v>
      </c>
      <c r="F1353" s="25">
        <v>2018</v>
      </c>
      <c r="G1353" s="284">
        <v>43278.436111111114</v>
      </c>
      <c r="H1353" s="233">
        <v>43278.436111111114</v>
      </c>
      <c r="I1353" s="412" t="s">
        <v>36</v>
      </c>
      <c r="J1353" s="412" t="s">
        <v>36</v>
      </c>
      <c r="K1353" s="412" t="s">
        <v>36</v>
      </c>
      <c r="L1353" s="235">
        <f>N1353-G1353</f>
        <v>0.23263888888322981</v>
      </c>
      <c r="M1353" s="236">
        <v>335</v>
      </c>
      <c r="N1353" s="284">
        <v>43278.668749999997</v>
      </c>
      <c r="O1353" s="233">
        <v>43278.668749999997</v>
      </c>
      <c r="P1353" s="237" t="s">
        <v>37</v>
      </c>
      <c r="Q1353" s="359" t="s">
        <v>1285</v>
      </c>
      <c r="R1353" s="35" t="s">
        <v>11395</v>
      </c>
      <c r="S1353" s="277" t="s">
        <v>80</v>
      </c>
      <c r="T1353" s="167" t="s">
        <v>11396</v>
      </c>
      <c r="U1353" s="282" t="s">
        <v>40</v>
      </c>
      <c r="V1353" s="240" t="s">
        <v>1385</v>
      </c>
      <c r="W1353" s="167" t="s">
        <v>11397</v>
      </c>
      <c r="X1353" s="255">
        <v>0</v>
      </c>
      <c r="Y1353" s="241">
        <v>0</v>
      </c>
      <c r="Z1353" s="241">
        <v>0</v>
      </c>
      <c r="AA1353" s="266"/>
      <c r="AB1353" s="266"/>
      <c r="AC1353" s="266"/>
      <c r="AD1353" s="241">
        <v>5517212</v>
      </c>
      <c r="AE1353" s="461" t="s">
        <v>1270</v>
      </c>
      <c r="AF1353" s="462" t="s">
        <v>1270</v>
      </c>
      <c r="AG1353" s="277" t="s">
        <v>7066</v>
      </c>
      <c r="AH1353" s="277" t="s">
        <v>7067</v>
      </c>
    </row>
    <row r="1354" spans="1:34" ht="15" customHeight="1" x14ac:dyDescent="0.2">
      <c r="A1354" s="257">
        <v>115</v>
      </c>
      <c r="B1354" s="257">
        <v>115</v>
      </c>
      <c r="C1354" s="258" t="s">
        <v>544</v>
      </c>
      <c r="D1354" s="257">
        <v>10341</v>
      </c>
      <c r="E1354" s="258" t="s">
        <v>545</v>
      </c>
      <c r="F1354" s="25">
        <v>2018</v>
      </c>
      <c r="G1354" s="284">
        <v>43308.73541666667</v>
      </c>
      <c r="H1354" s="234">
        <v>43308.73541666667</v>
      </c>
      <c r="I1354" s="412" t="s">
        <v>36</v>
      </c>
      <c r="J1354" s="412" t="s">
        <v>36</v>
      </c>
      <c r="K1354" s="412" t="s">
        <v>36</v>
      </c>
      <c r="L1354" s="235">
        <f>N1354-G1354</f>
        <v>2.0305555555532919</v>
      </c>
      <c r="M1354" s="236">
        <v>2924</v>
      </c>
      <c r="N1354" s="284">
        <v>43310.765972222223</v>
      </c>
      <c r="O1354" s="234">
        <v>43310.765972222223</v>
      </c>
      <c r="P1354" s="237" t="s">
        <v>37</v>
      </c>
      <c r="Q1354" s="359" t="s">
        <v>382</v>
      </c>
      <c r="R1354" s="35" t="s">
        <v>10211</v>
      </c>
      <c r="S1354" s="277" t="s">
        <v>68</v>
      </c>
      <c r="T1354" s="167" t="s">
        <v>11634</v>
      </c>
      <c r="U1354" s="282" t="s">
        <v>40</v>
      </c>
      <c r="V1354" s="240" t="s">
        <v>1385</v>
      </c>
      <c r="W1354" s="167" t="s">
        <v>11635</v>
      </c>
      <c r="X1354" s="255">
        <v>0</v>
      </c>
      <c r="Y1354" s="241">
        <v>0</v>
      </c>
      <c r="Z1354" s="241">
        <v>0</v>
      </c>
      <c r="AA1354" s="266"/>
      <c r="AB1354" s="266"/>
      <c r="AC1354" s="266"/>
      <c r="AD1354" s="241">
        <v>5517212</v>
      </c>
      <c r="AE1354" s="461" t="s">
        <v>1270</v>
      </c>
      <c r="AF1354" s="462" t="s">
        <v>1270</v>
      </c>
      <c r="AG1354" s="277" t="s">
        <v>7066</v>
      </c>
      <c r="AH1354" s="277" t="s">
        <v>7067</v>
      </c>
    </row>
    <row r="1355" spans="1:34" ht="15" customHeight="1" x14ac:dyDescent="0.2">
      <c r="A1355" s="523">
        <v>115</v>
      </c>
      <c r="B1355" s="523">
        <v>115</v>
      </c>
      <c r="C1355" s="524" t="s">
        <v>407</v>
      </c>
      <c r="D1355" s="523">
        <v>10345</v>
      </c>
      <c r="E1355" s="524" t="s">
        <v>408</v>
      </c>
      <c r="F1355" s="25">
        <v>2019</v>
      </c>
      <c r="G1355" s="573">
        <v>43538.328472222223</v>
      </c>
      <c r="H1355" s="574">
        <v>43538.328472222223</v>
      </c>
      <c r="I1355" s="572" t="s">
        <v>36</v>
      </c>
      <c r="J1355" s="572" t="s">
        <v>36</v>
      </c>
      <c r="K1355" s="572" t="s">
        <v>36</v>
      </c>
      <c r="L1355" s="235">
        <f>N1355-G1355</f>
        <v>0.28958333333139308</v>
      </c>
      <c r="M1355" s="236">
        <v>417</v>
      </c>
      <c r="N1355" s="573">
        <v>43538.618055555555</v>
      </c>
      <c r="O1355" s="574">
        <v>43538.618055555555</v>
      </c>
      <c r="P1355" s="237" t="s">
        <v>37</v>
      </c>
      <c r="Q1355" s="162" t="s">
        <v>1285</v>
      </c>
      <c r="R1355" s="167" t="s">
        <v>10192</v>
      </c>
      <c r="S1355" s="238" t="s">
        <v>68</v>
      </c>
      <c r="T1355" s="167" t="s">
        <v>13576</v>
      </c>
      <c r="U1355" s="459" t="s">
        <v>40</v>
      </c>
      <c r="V1355" s="240" t="s">
        <v>384</v>
      </c>
      <c r="W1355" s="167" t="s">
        <v>13577</v>
      </c>
      <c r="X1355" s="536">
        <v>0</v>
      </c>
      <c r="Y1355" s="255">
        <v>0</v>
      </c>
      <c r="Z1355" s="255">
        <v>0</v>
      </c>
      <c r="AA1355" s="264">
        <f>Y1355/AD1355</f>
        <v>0</v>
      </c>
      <c r="AB1355" s="265">
        <f>Z1355/AD1355</f>
        <v>0</v>
      </c>
      <c r="AC1355" s="255">
        <v>0</v>
      </c>
      <c r="AD1355" s="255">
        <v>5548929</v>
      </c>
      <c r="AE1355" s="240" t="s">
        <v>1270</v>
      </c>
      <c r="AF1355" s="527" t="s">
        <v>1270</v>
      </c>
      <c r="AG1355" s="555" t="s">
        <v>7066</v>
      </c>
      <c r="AH1355" s="525" t="s">
        <v>12671</v>
      </c>
    </row>
    <row r="1356" spans="1:34" ht="15" customHeight="1" x14ac:dyDescent="0.2">
      <c r="A1356" s="257">
        <v>115</v>
      </c>
      <c r="B1356" s="257">
        <v>115</v>
      </c>
      <c r="C1356" s="258" t="s">
        <v>1439</v>
      </c>
      <c r="D1356" s="257">
        <v>10346</v>
      </c>
      <c r="E1356" s="258" t="s">
        <v>1440</v>
      </c>
      <c r="F1356" s="25">
        <v>2018</v>
      </c>
      <c r="G1356" s="232">
        <v>43162.981249999997</v>
      </c>
      <c r="H1356" s="233">
        <v>43162.981249999997</v>
      </c>
      <c r="I1356" s="412" t="s">
        <v>36</v>
      </c>
      <c r="J1356" s="412" t="s">
        <v>36</v>
      </c>
      <c r="K1356" s="412" t="s">
        <v>36</v>
      </c>
      <c r="L1356" s="235">
        <f>N1356-G1356</f>
        <v>6.944444467080757E-4</v>
      </c>
      <c r="M1356" s="236">
        <v>1</v>
      </c>
      <c r="N1356" s="232">
        <v>43162.981944444444</v>
      </c>
      <c r="O1356" s="233">
        <v>43162.981944444444</v>
      </c>
      <c r="P1356" s="237" t="s">
        <v>37</v>
      </c>
      <c r="Q1356" s="162" t="s">
        <v>48</v>
      </c>
      <c r="R1356" s="167" t="s">
        <v>10200</v>
      </c>
      <c r="S1356" s="163" t="s">
        <v>40</v>
      </c>
      <c r="T1356" s="167" t="s">
        <v>10621</v>
      </c>
      <c r="U1356" s="282" t="s">
        <v>40</v>
      </c>
      <c r="V1356" s="240" t="s">
        <v>384</v>
      </c>
      <c r="W1356" s="167" t="s">
        <v>10622</v>
      </c>
      <c r="X1356" s="255">
        <v>2</v>
      </c>
      <c r="Y1356" s="241">
        <v>0</v>
      </c>
      <c r="Z1356" s="241">
        <v>0</v>
      </c>
      <c r="AA1356" s="266"/>
      <c r="AB1356" s="266"/>
      <c r="AC1356" s="266"/>
      <c r="AD1356" s="241">
        <v>5517212</v>
      </c>
      <c r="AE1356" s="461" t="s">
        <v>7063</v>
      </c>
      <c r="AF1356" s="462" t="s">
        <v>10623</v>
      </c>
      <c r="AG1356" s="277" t="s">
        <v>7040</v>
      </c>
      <c r="AH1356" s="277" t="s">
        <v>7041</v>
      </c>
    </row>
    <row r="1357" spans="1:34" ht="15" customHeight="1" x14ac:dyDescent="0.2">
      <c r="A1357" s="257">
        <v>115</v>
      </c>
      <c r="B1357" s="257">
        <v>115</v>
      </c>
      <c r="C1357" s="258" t="s">
        <v>764</v>
      </c>
      <c r="D1357" s="257">
        <v>10347</v>
      </c>
      <c r="E1357" s="258" t="s">
        <v>765</v>
      </c>
      <c r="F1357" s="25">
        <v>2017</v>
      </c>
      <c r="G1357" s="232">
        <v>43037.308333333334</v>
      </c>
      <c r="H1357" s="233">
        <v>43037.308333333334</v>
      </c>
      <c r="I1357" s="412" t="s">
        <v>36</v>
      </c>
      <c r="J1357" s="412" t="s">
        <v>36</v>
      </c>
      <c r="K1357" s="412"/>
      <c r="L1357" s="235">
        <f>N1357-G1357</f>
        <v>6.944444467080757E-4</v>
      </c>
      <c r="M1357" s="236">
        <v>1</v>
      </c>
      <c r="N1357" s="232">
        <v>43037.309027777781</v>
      </c>
      <c r="O1357" s="233">
        <v>43037.309027777781</v>
      </c>
      <c r="P1357" s="237" t="s">
        <v>37</v>
      </c>
      <c r="Q1357" s="35" t="s">
        <v>52</v>
      </c>
      <c r="R1357" s="35" t="s">
        <v>67</v>
      </c>
      <c r="S1357" s="35" t="s">
        <v>101</v>
      </c>
      <c r="T1357" s="167" t="s">
        <v>9881</v>
      </c>
      <c r="U1357" s="332" t="s">
        <v>40</v>
      </c>
      <c r="V1357" s="240" t="s">
        <v>384</v>
      </c>
      <c r="W1357" s="167" t="s">
        <v>9882</v>
      </c>
      <c r="X1357" s="241">
        <v>4009</v>
      </c>
      <c r="Y1357" s="241">
        <v>0</v>
      </c>
      <c r="Z1357" s="241">
        <v>0</v>
      </c>
      <c r="AA1357" s="266"/>
      <c r="AB1357" s="266"/>
      <c r="AC1357" s="266"/>
      <c r="AD1357" s="304">
        <v>5517212</v>
      </c>
      <c r="AE1357" s="333" t="s">
        <v>7102</v>
      </c>
      <c r="AF1357" s="383" t="s">
        <v>9883</v>
      </c>
      <c r="AG1357" s="167" t="s">
        <v>7040</v>
      </c>
      <c r="AH1357" s="29" t="s">
        <v>7041</v>
      </c>
    </row>
    <row r="1358" spans="1:34" ht="15" customHeight="1" x14ac:dyDescent="0.2">
      <c r="A1358" s="257">
        <v>115</v>
      </c>
      <c r="B1358" s="257">
        <v>115</v>
      </c>
      <c r="C1358" s="258" t="s">
        <v>764</v>
      </c>
      <c r="D1358" s="257">
        <v>10347</v>
      </c>
      <c r="E1358" s="258" t="s">
        <v>765</v>
      </c>
      <c r="F1358" s="25">
        <v>2018</v>
      </c>
      <c r="G1358" s="284">
        <v>43426.09375</v>
      </c>
      <c r="H1358" s="234">
        <v>43426.09375</v>
      </c>
      <c r="I1358" s="412" t="s">
        <v>36</v>
      </c>
      <c r="J1358" s="412" t="s">
        <v>36</v>
      </c>
      <c r="K1358" s="417" t="s">
        <v>7042</v>
      </c>
      <c r="L1358" s="235">
        <f>N1358-G1358</f>
        <v>3.4722222189884633E-3</v>
      </c>
      <c r="M1358" s="236">
        <v>5</v>
      </c>
      <c r="N1358" s="284">
        <v>43426.097222222219</v>
      </c>
      <c r="O1358" s="234">
        <v>43426.097222222219</v>
      </c>
      <c r="P1358" s="237" t="s">
        <v>37</v>
      </c>
      <c r="Q1358" s="162" t="s">
        <v>48</v>
      </c>
      <c r="R1358" s="167" t="s">
        <v>10200</v>
      </c>
      <c r="S1358" s="163" t="s">
        <v>40</v>
      </c>
      <c r="T1358" s="167" t="s">
        <v>12389</v>
      </c>
      <c r="U1358" s="416" t="s">
        <v>40</v>
      </c>
      <c r="V1358" s="240" t="s">
        <v>384</v>
      </c>
      <c r="W1358" s="167" t="s">
        <v>12390</v>
      </c>
      <c r="X1358" s="255">
        <v>17189</v>
      </c>
      <c r="Y1358" s="514">
        <v>15787</v>
      </c>
      <c r="Z1358" s="514">
        <v>94725</v>
      </c>
      <c r="AA1358" s="264">
        <f>Y1358/AD1358</f>
        <v>2.8614089870028559E-3</v>
      </c>
      <c r="AB1358" s="265">
        <f>Z1358/AD1358</f>
        <v>1.7168997674912617E-2</v>
      </c>
      <c r="AC1358" s="255">
        <f>Z1358/Y1358</f>
        <v>6.0001900297713311</v>
      </c>
      <c r="AD1358" s="241">
        <v>5517212</v>
      </c>
      <c r="AE1358" s="461" t="s">
        <v>7056</v>
      </c>
      <c r="AF1358" s="468" t="s">
        <v>12391</v>
      </c>
      <c r="AG1358" s="163" t="s">
        <v>7040</v>
      </c>
      <c r="AH1358" s="277" t="s">
        <v>7303</v>
      </c>
    </row>
    <row r="1359" spans="1:34" ht="15" customHeight="1" x14ac:dyDescent="0.2">
      <c r="A1359" s="153">
        <v>115</v>
      </c>
      <c r="B1359" s="153">
        <v>115</v>
      </c>
      <c r="C1359" s="24" t="s">
        <v>861</v>
      </c>
      <c r="D1359" s="175">
        <v>10348</v>
      </c>
      <c r="E1359" s="24" t="s">
        <v>862</v>
      </c>
      <c r="F1359" s="25">
        <v>2015</v>
      </c>
      <c r="G1359" s="156">
        <v>42052.490972222222</v>
      </c>
      <c r="H1359" s="157">
        <v>42052.490972222222</v>
      </c>
      <c r="I1359" s="620" t="s">
        <v>36</v>
      </c>
      <c r="J1359" s="620" t="s">
        <v>36</v>
      </c>
      <c r="K1359" s="620"/>
      <c r="L1359" s="159">
        <f>N1359-G1359</f>
        <v>0.19444444444525288</v>
      </c>
      <c r="M1359" s="160">
        <v>280</v>
      </c>
      <c r="N1359" s="156">
        <v>42052.685416666667</v>
      </c>
      <c r="O1359" s="157">
        <v>42052.685416666667</v>
      </c>
      <c r="P1359" s="161" t="s">
        <v>37</v>
      </c>
      <c r="Q1359" s="35" t="s">
        <v>1285</v>
      </c>
      <c r="R1359" s="35" t="s">
        <v>114</v>
      </c>
      <c r="S1359" s="35" t="s">
        <v>107</v>
      </c>
      <c r="T1359" s="35" t="s">
        <v>3528</v>
      </c>
      <c r="U1359" s="416" t="s">
        <v>40</v>
      </c>
      <c r="V1359" s="167" t="s">
        <v>384</v>
      </c>
      <c r="W1359" s="35" t="s">
        <v>3529</v>
      </c>
      <c r="X1359" s="55">
        <v>0</v>
      </c>
      <c r="Y1359" s="55">
        <v>0</v>
      </c>
      <c r="Z1359" s="168"/>
      <c r="AA1359" s="168"/>
      <c r="AB1359" s="168"/>
      <c r="AC1359" s="168"/>
      <c r="AD1359" s="41"/>
      <c r="AE1359" s="41"/>
      <c r="AF1359" s="41"/>
      <c r="AG1359" s="41"/>
      <c r="AH1359" s="41"/>
    </row>
    <row r="1360" spans="1:34" ht="15" customHeight="1" x14ac:dyDescent="0.2">
      <c r="A1360" s="175">
        <v>115</v>
      </c>
      <c r="B1360" s="175">
        <v>115</v>
      </c>
      <c r="C1360" s="24" t="s">
        <v>861</v>
      </c>
      <c r="D1360" s="175">
        <v>10348</v>
      </c>
      <c r="E1360" s="43" t="s">
        <v>862</v>
      </c>
      <c r="F1360" s="25">
        <v>2015</v>
      </c>
      <c r="G1360" s="156">
        <v>42315.271527777775</v>
      </c>
      <c r="H1360" s="157">
        <v>42315.271527777775</v>
      </c>
      <c r="I1360" s="620" t="s">
        <v>36</v>
      </c>
      <c r="J1360" s="620" t="s">
        <v>36</v>
      </c>
      <c r="K1360" s="620"/>
      <c r="L1360" s="159">
        <f>N1360-G1360</f>
        <v>6.944444467080757E-4</v>
      </c>
      <c r="M1360" s="160">
        <v>1</v>
      </c>
      <c r="N1360" s="156">
        <v>42315.272222222222</v>
      </c>
      <c r="O1360" s="157">
        <v>42315.272222222222</v>
      </c>
      <c r="P1360" s="161" t="s">
        <v>37</v>
      </c>
      <c r="Q1360" s="162" t="s">
        <v>48</v>
      </c>
      <c r="R1360" s="162" t="s">
        <v>49</v>
      </c>
      <c r="S1360" s="35" t="s">
        <v>40</v>
      </c>
      <c r="T1360" s="35" t="s">
        <v>5120</v>
      </c>
      <c r="U1360" s="416" t="s">
        <v>40</v>
      </c>
      <c r="V1360" s="167" t="s">
        <v>384</v>
      </c>
      <c r="W1360" s="35" t="s">
        <v>5121</v>
      </c>
      <c r="X1360" s="55">
        <v>14063</v>
      </c>
      <c r="Y1360" s="168"/>
      <c r="Z1360" s="168"/>
      <c r="AA1360" s="168"/>
      <c r="AB1360" s="168"/>
      <c r="AC1360" s="168"/>
    </row>
    <row r="1361" spans="1:34" ht="15" customHeight="1" x14ac:dyDescent="0.2">
      <c r="A1361" s="175">
        <v>115</v>
      </c>
      <c r="B1361" s="175">
        <v>115</v>
      </c>
      <c r="C1361" s="24" t="s">
        <v>861</v>
      </c>
      <c r="D1361" s="175">
        <v>10348</v>
      </c>
      <c r="E1361" s="43" t="s">
        <v>862</v>
      </c>
      <c r="F1361" s="25">
        <v>2015</v>
      </c>
      <c r="G1361" s="156">
        <v>42328.714583333334</v>
      </c>
      <c r="H1361" s="157">
        <v>42328.714583333334</v>
      </c>
      <c r="I1361" s="620" t="s">
        <v>36</v>
      </c>
      <c r="J1361" s="620" t="s">
        <v>36</v>
      </c>
      <c r="K1361" s="620"/>
      <c r="L1361" s="159">
        <f>N1361-G1361</f>
        <v>0.28819444444525288</v>
      </c>
      <c r="M1361" s="160">
        <v>415</v>
      </c>
      <c r="N1361" s="156">
        <v>42329.00277777778</v>
      </c>
      <c r="O1361" s="157">
        <v>42329.00277777778</v>
      </c>
      <c r="P1361" s="161" t="s">
        <v>37</v>
      </c>
      <c r="Q1361" s="35" t="s">
        <v>222</v>
      </c>
      <c r="R1361" s="35" t="s">
        <v>223</v>
      </c>
      <c r="S1361" s="35" t="s">
        <v>526</v>
      </c>
      <c r="T1361" s="35" t="s">
        <v>5205</v>
      </c>
      <c r="U1361" s="416" t="s">
        <v>40</v>
      </c>
      <c r="V1361" s="167" t="s">
        <v>384</v>
      </c>
      <c r="W1361" s="35" t="s">
        <v>5206</v>
      </c>
      <c r="X1361" s="55">
        <v>0</v>
      </c>
      <c r="Y1361" s="168"/>
      <c r="Z1361" s="168"/>
      <c r="AA1361" s="168"/>
      <c r="AB1361" s="168"/>
      <c r="AC1361" s="168"/>
    </row>
    <row r="1362" spans="1:34" ht="15" customHeight="1" x14ac:dyDescent="0.2">
      <c r="A1362" s="257">
        <v>115</v>
      </c>
      <c r="B1362" s="257">
        <v>115</v>
      </c>
      <c r="C1362" s="258" t="s">
        <v>861</v>
      </c>
      <c r="D1362" s="257">
        <v>10348</v>
      </c>
      <c r="E1362" s="258" t="s">
        <v>862</v>
      </c>
      <c r="F1362" s="25">
        <v>2016</v>
      </c>
      <c r="G1362" s="284">
        <v>42725.479166666664</v>
      </c>
      <c r="H1362" s="234">
        <v>42725.479166666664</v>
      </c>
      <c r="I1362" s="412" t="s">
        <v>36</v>
      </c>
      <c r="J1362" s="412" t="s">
        <v>36</v>
      </c>
      <c r="K1362" s="412"/>
      <c r="L1362" s="235">
        <f>N1362-G1362</f>
        <v>6.944444467080757E-4</v>
      </c>
      <c r="M1362" s="236">
        <v>1</v>
      </c>
      <c r="N1362" s="284">
        <v>42725.479861111111</v>
      </c>
      <c r="O1362" s="234">
        <v>42725.479861111111</v>
      </c>
      <c r="P1362" s="237" t="s">
        <v>37</v>
      </c>
      <c r="Q1362" s="35" t="s">
        <v>48</v>
      </c>
      <c r="R1362" s="35" t="s">
        <v>49</v>
      </c>
      <c r="S1362" s="35" t="s">
        <v>40</v>
      </c>
      <c r="T1362" s="35" t="s">
        <v>7017</v>
      </c>
      <c r="U1362" s="282" t="s">
        <v>40</v>
      </c>
      <c r="V1362" s="240" t="s">
        <v>384</v>
      </c>
      <c r="W1362" s="35" t="s">
        <v>7018</v>
      </c>
      <c r="X1362" s="177">
        <v>8882</v>
      </c>
      <c r="Y1362" s="55">
        <v>0</v>
      </c>
      <c r="Z1362" s="55">
        <v>0</v>
      </c>
      <c r="AA1362" s="168"/>
      <c r="AB1362" s="168"/>
      <c r="AC1362" s="168"/>
    </row>
    <row r="1363" spans="1:34" ht="15" customHeight="1" x14ac:dyDescent="0.2">
      <c r="A1363" s="257">
        <v>115</v>
      </c>
      <c r="B1363" s="257">
        <v>115</v>
      </c>
      <c r="C1363" s="258" t="s">
        <v>861</v>
      </c>
      <c r="D1363" s="257">
        <v>10348</v>
      </c>
      <c r="E1363" s="258" t="s">
        <v>862</v>
      </c>
      <c r="F1363" s="25">
        <v>2018</v>
      </c>
      <c r="G1363" s="232">
        <v>43194.40347222222</v>
      </c>
      <c r="H1363" s="233">
        <v>43194.40347222222</v>
      </c>
      <c r="I1363" s="412" t="s">
        <v>36</v>
      </c>
      <c r="J1363" s="412" t="s">
        <v>36</v>
      </c>
      <c r="K1363" s="412" t="s">
        <v>36</v>
      </c>
      <c r="L1363" s="235">
        <f>N1363-G1363</f>
        <v>0.12777777777955635</v>
      </c>
      <c r="M1363" s="236">
        <v>184</v>
      </c>
      <c r="N1363" s="232">
        <v>43194.53125</v>
      </c>
      <c r="O1363" s="233">
        <v>43194.53125</v>
      </c>
      <c r="P1363" s="237" t="s">
        <v>37</v>
      </c>
      <c r="Q1363" s="359" t="s">
        <v>1285</v>
      </c>
      <c r="R1363" s="35" t="s">
        <v>10231</v>
      </c>
      <c r="S1363" s="277" t="s">
        <v>101</v>
      </c>
      <c r="T1363" s="167" t="s">
        <v>10868</v>
      </c>
      <c r="U1363" s="282" t="s">
        <v>40</v>
      </c>
      <c r="V1363" s="240" t="s">
        <v>384</v>
      </c>
      <c r="W1363" s="167" t="s">
        <v>10869</v>
      </c>
      <c r="X1363" s="255">
        <v>14679</v>
      </c>
      <c r="Y1363" s="241">
        <v>0</v>
      </c>
      <c r="Z1363" s="241">
        <v>0</v>
      </c>
      <c r="AA1363" s="266"/>
      <c r="AB1363" s="266"/>
      <c r="AC1363" s="266"/>
      <c r="AD1363" s="241">
        <v>5517212</v>
      </c>
      <c r="AE1363" s="461" t="s">
        <v>7063</v>
      </c>
      <c r="AF1363" s="462" t="s">
        <v>10870</v>
      </c>
      <c r="AG1363" s="277" t="s">
        <v>7040</v>
      </c>
      <c r="AH1363" s="277" t="s">
        <v>7041</v>
      </c>
    </row>
    <row r="1364" spans="1:34" ht="15" customHeight="1" x14ac:dyDescent="0.2">
      <c r="A1364" s="257">
        <v>115</v>
      </c>
      <c r="B1364" s="257">
        <v>115</v>
      </c>
      <c r="C1364" s="258" t="s">
        <v>861</v>
      </c>
      <c r="D1364" s="257">
        <v>10348</v>
      </c>
      <c r="E1364" s="258" t="s">
        <v>862</v>
      </c>
      <c r="F1364" s="25">
        <v>2018</v>
      </c>
      <c r="G1364" s="284">
        <v>43330.260416666664</v>
      </c>
      <c r="H1364" s="234">
        <v>43330.260416666664</v>
      </c>
      <c r="I1364" s="412" t="s">
        <v>36</v>
      </c>
      <c r="J1364" s="412" t="s">
        <v>36</v>
      </c>
      <c r="K1364" s="417" t="s">
        <v>7042</v>
      </c>
      <c r="L1364" s="235">
        <f>N1364-G1364</f>
        <v>0.17430555555620231</v>
      </c>
      <c r="M1364" s="236">
        <v>251</v>
      </c>
      <c r="N1364" s="284">
        <v>43330.43472222222</v>
      </c>
      <c r="O1364" s="234">
        <v>43330.43472222222</v>
      </c>
      <c r="P1364" s="237" t="s">
        <v>37</v>
      </c>
      <c r="Q1364" s="162" t="s">
        <v>1285</v>
      </c>
      <c r="R1364" s="167" t="s">
        <v>10231</v>
      </c>
      <c r="S1364" s="163" t="s">
        <v>101</v>
      </c>
      <c r="T1364" s="167" t="s">
        <v>11758</v>
      </c>
      <c r="U1364" s="287" t="s">
        <v>40</v>
      </c>
      <c r="V1364" s="240" t="s">
        <v>384</v>
      </c>
      <c r="W1364" s="167" t="s">
        <v>11759</v>
      </c>
      <c r="X1364" s="255">
        <v>14815</v>
      </c>
      <c r="Y1364" s="241">
        <v>0</v>
      </c>
      <c r="Z1364" s="241">
        <v>0</v>
      </c>
      <c r="AA1364" s="266"/>
      <c r="AB1364" s="266"/>
      <c r="AC1364" s="266"/>
      <c r="AD1364" s="241">
        <v>5517212</v>
      </c>
      <c r="AE1364" s="467" t="s">
        <v>7102</v>
      </c>
      <c r="AF1364" s="468" t="s">
        <v>10749</v>
      </c>
      <c r="AG1364" s="163" t="s">
        <v>7040</v>
      </c>
      <c r="AH1364" s="277" t="s">
        <v>7041</v>
      </c>
    </row>
    <row r="1365" spans="1:34" ht="15" customHeight="1" x14ac:dyDescent="0.2">
      <c r="A1365" s="257">
        <v>115</v>
      </c>
      <c r="B1365" s="257">
        <v>115</v>
      </c>
      <c r="C1365" s="258" t="s">
        <v>861</v>
      </c>
      <c r="D1365" s="257">
        <v>10348</v>
      </c>
      <c r="E1365" s="258" t="s">
        <v>862</v>
      </c>
      <c r="F1365" s="25">
        <v>2018</v>
      </c>
      <c r="G1365" s="284">
        <v>43426.09375</v>
      </c>
      <c r="H1365" s="234">
        <v>43426.09375</v>
      </c>
      <c r="I1365" s="412" t="s">
        <v>36</v>
      </c>
      <c r="J1365" s="412" t="s">
        <v>36</v>
      </c>
      <c r="K1365" s="417" t="s">
        <v>7042</v>
      </c>
      <c r="L1365" s="235">
        <f>N1365-G1365</f>
        <v>4.166666665696539E-3</v>
      </c>
      <c r="M1365" s="236">
        <v>6</v>
      </c>
      <c r="N1365" s="284">
        <v>43426.097916666666</v>
      </c>
      <c r="O1365" s="234">
        <v>43426.097916666666</v>
      </c>
      <c r="P1365" s="237" t="s">
        <v>37</v>
      </c>
      <c r="Q1365" s="162" t="s">
        <v>48</v>
      </c>
      <c r="R1365" s="167" t="s">
        <v>10200</v>
      </c>
      <c r="S1365" s="163" t="s">
        <v>40</v>
      </c>
      <c r="T1365" s="167" t="s">
        <v>12389</v>
      </c>
      <c r="U1365" s="416" t="s">
        <v>40</v>
      </c>
      <c r="V1365" s="240" t="s">
        <v>384</v>
      </c>
      <c r="W1365" s="167" t="s">
        <v>12392</v>
      </c>
      <c r="X1365" s="255">
        <v>23583</v>
      </c>
      <c r="Y1365" s="514">
        <v>11792</v>
      </c>
      <c r="Z1365" s="514">
        <v>70749</v>
      </c>
      <c r="AA1365" s="264">
        <f>Y1365/AD1365</f>
        <v>2.1373113811831049E-3</v>
      </c>
      <c r="AB1365" s="265">
        <f>Z1365/AD1365</f>
        <v>1.2823324534203144E-2</v>
      </c>
      <c r="AC1365" s="255">
        <f>Z1365/Y1365</f>
        <v>5.9997455902306651</v>
      </c>
      <c r="AD1365" s="241">
        <v>5517212</v>
      </c>
      <c r="AE1365" s="461" t="s">
        <v>7172</v>
      </c>
      <c r="AF1365" s="468" t="s">
        <v>12393</v>
      </c>
      <c r="AG1365" s="163" t="s">
        <v>7040</v>
      </c>
      <c r="AH1365" s="277" t="s">
        <v>7303</v>
      </c>
    </row>
    <row r="1366" spans="1:34" ht="15" customHeight="1" x14ac:dyDescent="0.2">
      <c r="A1366" s="523">
        <v>115</v>
      </c>
      <c r="B1366" s="523">
        <v>115</v>
      </c>
      <c r="C1366" s="524" t="s">
        <v>861</v>
      </c>
      <c r="D1366" s="523">
        <v>10348</v>
      </c>
      <c r="E1366" s="524" t="s">
        <v>862</v>
      </c>
      <c r="F1366" s="25">
        <v>2019</v>
      </c>
      <c r="G1366" s="284">
        <v>43479.421527777777</v>
      </c>
      <c r="H1366" s="234">
        <v>43479.421527777777</v>
      </c>
      <c r="I1366" s="412" t="s">
        <v>36</v>
      </c>
      <c r="J1366" s="412" t="s">
        <v>36</v>
      </c>
      <c r="K1366" s="412" t="s">
        <v>36</v>
      </c>
      <c r="L1366" s="235">
        <f>N1366-G1366</f>
        <v>6.944444467080757E-4</v>
      </c>
      <c r="M1366" s="236">
        <v>1</v>
      </c>
      <c r="N1366" s="284">
        <v>43479.422222222223</v>
      </c>
      <c r="O1366" s="234">
        <v>43479.422222222223</v>
      </c>
      <c r="P1366" s="237" t="s">
        <v>37</v>
      </c>
      <c r="Q1366" s="162" t="s">
        <v>48</v>
      </c>
      <c r="R1366" s="167" t="s">
        <v>10200</v>
      </c>
      <c r="S1366" s="238" t="s">
        <v>40</v>
      </c>
      <c r="T1366" s="167" t="s">
        <v>12790</v>
      </c>
      <c r="U1366" s="414" t="s">
        <v>40</v>
      </c>
      <c r="V1366" s="240" t="s">
        <v>384</v>
      </c>
      <c r="W1366" s="167" t="s">
        <v>12791</v>
      </c>
      <c r="X1366" s="536">
        <v>9375</v>
      </c>
      <c r="Y1366" s="255">
        <v>0</v>
      </c>
      <c r="Z1366" s="255">
        <v>0</v>
      </c>
      <c r="AA1366" s="264">
        <f>Y1366/AD1366</f>
        <v>0</v>
      </c>
      <c r="AB1366" s="265">
        <f>Z1366/AD1366</f>
        <v>0</v>
      </c>
      <c r="AC1366" s="255">
        <v>0</v>
      </c>
      <c r="AD1366" s="255">
        <v>5548929</v>
      </c>
      <c r="AE1366" s="240" t="s">
        <v>7102</v>
      </c>
      <c r="AF1366" s="527" t="s">
        <v>12792</v>
      </c>
      <c r="AG1366" s="240" t="s">
        <v>7040</v>
      </c>
      <c r="AH1366" s="525" t="s">
        <v>7041</v>
      </c>
    </row>
    <row r="1367" spans="1:34" ht="15" customHeight="1" x14ac:dyDescent="0.2">
      <c r="A1367" s="58">
        <v>115</v>
      </c>
      <c r="B1367" s="58">
        <v>115</v>
      </c>
      <c r="C1367" s="76" t="s">
        <v>380</v>
      </c>
      <c r="D1367" s="23">
        <v>10349</v>
      </c>
      <c r="E1367" s="60" t="s">
        <v>381</v>
      </c>
      <c r="F1367" s="25">
        <v>2014</v>
      </c>
      <c r="G1367" s="61">
        <v>41740.277083333334</v>
      </c>
      <c r="H1367" s="62">
        <v>41740.277083333334</v>
      </c>
      <c r="I1367" s="625" t="s">
        <v>36</v>
      </c>
      <c r="J1367" s="625" t="s">
        <v>36</v>
      </c>
      <c r="K1367" s="625"/>
      <c r="L1367" s="64">
        <f>N1367-G1367</f>
        <v>6.944444467080757E-4</v>
      </c>
      <c r="M1367" s="65">
        <v>1</v>
      </c>
      <c r="N1367" s="61">
        <v>41740.277777777781</v>
      </c>
      <c r="O1367" s="62">
        <v>41740.277777777781</v>
      </c>
      <c r="P1367" s="66" t="s">
        <v>37</v>
      </c>
      <c r="Q1367" s="69" t="s">
        <v>62</v>
      </c>
      <c r="R1367" s="69" t="s">
        <v>397</v>
      </c>
      <c r="S1367" s="87" t="s">
        <v>101</v>
      </c>
      <c r="T1367" s="69" t="s">
        <v>2080</v>
      </c>
      <c r="U1367" s="414" t="s">
        <v>40</v>
      </c>
      <c r="V1367" s="39" t="s">
        <v>384</v>
      </c>
      <c r="W1367" s="69" t="s">
        <v>2081</v>
      </c>
      <c r="X1367" s="32">
        <v>8298</v>
      </c>
      <c r="Y1367" s="32">
        <v>0</v>
      </c>
      <c r="Z1367" s="83"/>
      <c r="AA1367" s="84"/>
      <c r="AB1367" s="85"/>
      <c r="AC1367" s="83"/>
    </row>
    <row r="1368" spans="1:34" ht="15" customHeight="1" x14ac:dyDescent="0.2">
      <c r="A1368" s="175">
        <v>115</v>
      </c>
      <c r="B1368" s="175">
        <v>115</v>
      </c>
      <c r="C1368" s="24" t="s">
        <v>380</v>
      </c>
      <c r="D1368" s="175">
        <v>10349</v>
      </c>
      <c r="E1368" s="24" t="s">
        <v>381</v>
      </c>
      <c r="F1368" s="25">
        <v>2015</v>
      </c>
      <c r="G1368" s="156">
        <v>42119.748611111114</v>
      </c>
      <c r="H1368" s="157">
        <v>42119.748611111114</v>
      </c>
      <c r="I1368" s="620" t="s">
        <v>36</v>
      </c>
      <c r="J1368" s="620" t="s">
        <v>36</v>
      </c>
      <c r="K1368" s="620"/>
      <c r="L1368" s="159">
        <f>N1368-G1368</f>
        <v>6.9444443943211809E-4</v>
      </c>
      <c r="M1368" s="160">
        <v>1</v>
      </c>
      <c r="N1368" s="156">
        <v>42119.749305555553</v>
      </c>
      <c r="O1368" s="157">
        <v>42119.749305555553</v>
      </c>
      <c r="P1368" s="161" t="s">
        <v>37</v>
      </c>
      <c r="Q1368" s="35" t="s">
        <v>38</v>
      </c>
      <c r="R1368" s="35" t="s">
        <v>413</v>
      </c>
      <c r="S1368" s="35" t="s">
        <v>101</v>
      </c>
      <c r="T1368" s="35" t="s">
        <v>3848</v>
      </c>
      <c r="U1368" s="414" t="s">
        <v>40</v>
      </c>
      <c r="V1368" s="39" t="s">
        <v>384</v>
      </c>
      <c r="W1368" s="35" t="s">
        <v>3849</v>
      </c>
      <c r="X1368" s="55">
        <v>0</v>
      </c>
      <c r="Y1368" s="55">
        <v>0</v>
      </c>
      <c r="Z1368" s="168"/>
      <c r="AA1368" s="168"/>
      <c r="AB1368" s="168"/>
      <c r="AC1368" s="168"/>
    </row>
    <row r="1369" spans="1:34" ht="15" customHeight="1" x14ac:dyDescent="0.2">
      <c r="A1369" s="257">
        <v>115</v>
      </c>
      <c r="B1369" s="257">
        <v>115</v>
      </c>
      <c r="C1369" s="258" t="s">
        <v>380</v>
      </c>
      <c r="D1369" s="257">
        <v>10349</v>
      </c>
      <c r="E1369" s="258" t="s">
        <v>381</v>
      </c>
      <c r="F1369" s="25">
        <v>2016</v>
      </c>
      <c r="G1369" s="284">
        <v>42628.581944444442</v>
      </c>
      <c r="H1369" s="234">
        <v>42628.581944444442</v>
      </c>
      <c r="I1369" s="412" t="s">
        <v>36</v>
      </c>
      <c r="J1369" s="412" t="s">
        <v>36</v>
      </c>
      <c r="K1369" s="412"/>
      <c r="L1369" s="235">
        <f>N1369-G1369</f>
        <v>0.12569444444670808</v>
      </c>
      <c r="M1369" s="236">
        <v>181</v>
      </c>
      <c r="N1369" s="284">
        <v>42628.707638888889</v>
      </c>
      <c r="O1369" s="234">
        <v>42628.707638888889</v>
      </c>
      <c r="P1369" s="237" t="s">
        <v>37</v>
      </c>
      <c r="Q1369" s="238" t="s">
        <v>382</v>
      </c>
      <c r="R1369" s="238" t="s">
        <v>383</v>
      </c>
      <c r="S1369" s="35" t="s">
        <v>88</v>
      </c>
      <c r="T1369" s="35" t="s">
        <v>6585</v>
      </c>
      <c r="U1369" s="170">
        <v>12494</v>
      </c>
      <c r="V1369" s="240" t="s">
        <v>384</v>
      </c>
      <c r="W1369" s="35" t="s">
        <v>6586</v>
      </c>
      <c r="X1369" s="298">
        <v>8456</v>
      </c>
      <c r="Y1369" s="298">
        <v>8456</v>
      </c>
      <c r="Z1369" s="298">
        <v>152208</v>
      </c>
      <c r="AA1369" s="289">
        <v>1.5525199164474026E-3</v>
      </c>
      <c r="AB1369" s="290">
        <v>2.7945358496053247E-2</v>
      </c>
      <c r="AC1369" s="291">
        <v>18</v>
      </c>
    </row>
    <row r="1370" spans="1:34" ht="15" customHeight="1" x14ac:dyDescent="0.2">
      <c r="A1370" s="257">
        <v>115</v>
      </c>
      <c r="B1370" s="257">
        <v>115</v>
      </c>
      <c r="C1370" s="258" t="s">
        <v>380</v>
      </c>
      <c r="D1370" s="257">
        <v>10349</v>
      </c>
      <c r="E1370" s="258" t="s">
        <v>381</v>
      </c>
      <c r="F1370" s="25">
        <v>2017</v>
      </c>
      <c r="G1370" s="232">
        <v>42776.747916666667</v>
      </c>
      <c r="H1370" s="233">
        <v>42776.747916666667</v>
      </c>
      <c r="I1370" s="412" t="s">
        <v>36</v>
      </c>
      <c r="J1370" s="417" t="s">
        <v>7042</v>
      </c>
      <c r="K1370" s="417"/>
      <c r="L1370" s="235">
        <f>N1370-G1370</f>
        <v>52.091666666667152</v>
      </c>
      <c r="M1370" s="236">
        <v>75012</v>
      </c>
      <c r="N1370" s="232">
        <v>42828.839583333334</v>
      </c>
      <c r="O1370" s="233">
        <v>42828.839583333334</v>
      </c>
      <c r="P1370" s="294" t="s">
        <v>173</v>
      </c>
      <c r="Q1370" s="35" t="s">
        <v>52</v>
      </c>
      <c r="R1370" s="35" t="s">
        <v>302</v>
      </c>
      <c r="S1370" s="35" t="s">
        <v>54</v>
      </c>
      <c r="T1370" s="52" t="s">
        <v>7787</v>
      </c>
      <c r="U1370" s="303" t="s">
        <v>40</v>
      </c>
      <c r="V1370" s="49" t="s">
        <v>384</v>
      </c>
      <c r="W1370" s="35" t="s">
        <v>7788</v>
      </c>
      <c r="X1370" s="255">
        <v>0</v>
      </c>
      <c r="Y1370" s="241">
        <v>0</v>
      </c>
      <c r="Z1370" s="241">
        <v>0</v>
      </c>
      <c r="AA1370" s="168"/>
      <c r="AB1370" s="168"/>
      <c r="AC1370" s="168"/>
      <c r="AD1370" s="304">
        <v>5517212</v>
      </c>
      <c r="AE1370" s="35" t="s">
        <v>1270</v>
      </c>
      <c r="AF1370" s="305" t="s">
        <v>1270</v>
      </c>
      <c r="AG1370" s="35" t="s">
        <v>7066</v>
      </c>
      <c r="AH1370" s="44" t="s">
        <v>7067</v>
      </c>
    </row>
    <row r="1371" spans="1:34" ht="15" customHeight="1" x14ac:dyDescent="0.2">
      <c r="A1371" s="175">
        <v>115</v>
      </c>
      <c r="B1371" s="175">
        <v>115</v>
      </c>
      <c r="C1371" s="24" t="s">
        <v>540</v>
      </c>
      <c r="D1371" s="175">
        <v>10350</v>
      </c>
      <c r="E1371" s="24" t="s">
        <v>541</v>
      </c>
      <c r="F1371" s="25">
        <v>2015</v>
      </c>
      <c r="G1371" s="156">
        <v>42119.748611111114</v>
      </c>
      <c r="H1371" s="157">
        <v>42119.748611111114</v>
      </c>
      <c r="I1371" s="620" t="s">
        <v>36</v>
      </c>
      <c r="J1371" s="620" t="s">
        <v>36</v>
      </c>
      <c r="K1371" s="620"/>
      <c r="L1371" s="159">
        <f>N1371-G1371</f>
        <v>6.9444443943211809E-4</v>
      </c>
      <c r="M1371" s="160">
        <v>1</v>
      </c>
      <c r="N1371" s="156">
        <v>42119.749305555553</v>
      </c>
      <c r="O1371" s="157">
        <v>42119.749305555553</v>
      </c>
      <c r="P1371" s="161" t="s">
        <v>37</v>
      </c>
      <c r="Q1371" s="35" t="s">
        <v>38</v>
      </c>
      <c r="R1371" s="35" t="s">
        <v>413</v>
      </c>
      <c r="S1371" s="35" t="s">
        <v>101</v>
      </c>
      <c r="T1371" s="35" t="s">
        <v>3848</v>
      </c>
      <c r="U1371" s="303" t="s">
        <v>40</v>
      </c>
      <c r="V1371" s="167" t="s">
        <v>384</v>
      </c>
      <c r="W1371" s="35" t="s">
        <v>3849</v>
      </c>
      <c r="X1371" s="55">
        <v>0</v>
      </c>
      <c r="Y1371" s="55">
        <v>0</v>
      </c>
      <c r="Z1371" s="168"/>
      <c r="AA1371" s="168"/>
      <c r="AB1371" s="168"/>
      <c r="AC1371" s="168"/>
    </row>
    <row r="1372" spans="1:34" ht="15" customHeight="1" x14ac:dyDescent="0.2">
      <c r="A1372" s="257">
        <v>115</v>
      </c>
      <c r="B1372" s="257">
        <v>115</v>
      </c>
      <c r="C1372" s="258" t="s">
        <v>540</v>
      </c>
      <c r="D1372" s="257">
        <v>10350</v>
      </c>
      <c r="E1372" s="258" t="s">
        <v>541</v>
      </c>
      <c r="F1372" s="25">
        <v>2016</v>
      </c>
      <c r="G1372" s="284">
        <v>42696.487500000003</v>
      </c>
      <c r="H1372" s="234">
        <v>42696.487500000003</v>
      </c>
      <c r="I1372" s="412" t="s">
        <v>36</v>
      </c>
      <c r="J1372" s="412" t="s">
        <v>36</v>
      </c>
      <c r="K1372" s="412"/>
      <c r="L1372" s="235">
        <f>N1372-G1372</f>
        <v>0.21944444443943212</v>
      </c>
      <c r="M1372" s="236">
        <v>316</v>
      </c>
      <c r="N1372" s="284">
        <v>42696.706944444442</v>
      </c>
      <c r="O1372" s="234">
        <v>42696.706944444442</v>
      </c>
      <c r="P1372" s="237" t="s">
        <v>37</v>
      </c>
      <c r="Q1372" s="35" t="s">
        <v>52</v>
      </c>
      <c r="R1372" s="35" t="s">
        <v>59</v>
      </c>
      <c r="S1372" s="35" t="s">
        <v>98</v>
      </c>
      <c r="T1372" s="35" t="s">
        <v>6900</v>
      </c>
      <c r="U1372" s="282" t="s">
        <v>40</v>
      </c>
      <c r="V1372" s="240" t="s">
        <v>384</v>
      </c>
      <c r="W1372" s="35" t="s">
        <v>6901</v>
      </c>
      <c r="X1372" s="177">
        <v>0</v>
      </c>
      <c r="Y1372" s="55">
        <v>0</v>
      </c>
      <c r="Z1372" s="55">
        <v>0</v>
      </c>
      <c r="AA1372" s="55"/>
      <c r="AB1372" s="55"/>
      <c r="AC1372" s="55"/>
    </row>
    <row r="1373" spans="1:34" ht="15" customHeight="1" x14ac:dyDescent="0.2">
      <c r="A1373" s="257">
        <v>115</v>
      </c>
      <c r="B1373" s="257">
        <v>115</v>
      </c>
      <c r="C1373" s="258" t="s">
        <v>540</v>
      </c>
      <c r="D1373" s="257">
        <v>10350</v>
      </c>
      <c r="E1373" s="258" t="s">
        <v>541</v>
      </c>
      <c r="F1373" s="25">
        <v>2017</v>
      </c>
      <c r="G1373" s="232">
        <v>42757.552083333336</v>
      </c>
      <c r="H1373" s="233">
        <v>42757.552083333336</v>
      </c>
      <c r="I1373" s="417" t="s">
        <v>7042</v>
      </c>
      <c r="J1373" s="412" t="s">
        <v>36</v>
      </c>
      <c r="K1373" s="412"/>
      <c r="L1373" s="235">
        <f>N1373-G1373</f>
        <v>0.34930555555183673</v>
      </c>
      <c r="M1373" s="236">
        <v>503</v>
      </c>
      <c r="N1373" s="232">
        <v>42757.901388888888</v>
      </c>
      <c r="O1373" s="233">
        <v>42757.901388888888</v>
      </c>
      <c r="P1373" s="237" t="s">
        <v>37</v>
      </c>
      <c r="Q1373" s="35" t="s">
        <v>52</v>
      </c>
      <c r="R1373" s="35" t="s">
        <v>302</v>
      </c>
      <c r="S1373" s="35" t="s">
        <v>68</v>
      </c>
      <c r="T1373" s="167" t="s">
        <v>7568</v>
      </c>
      <c r="U1373" s="303" t="s">
        <v>40</v>
      </c>
      <c r="V1373" s="49" t="s">
        <v>384</v>
      </c>
      <c r="W1373" s="35" t="s">
        <v>7563</v>
      </c>
      <c r="X1373" s="255">
        <v>0</v>
      </c>
      <c r="Y1373" s="255">
        <v>0</v>
      </c>
      <c r="Z1373" s="255">
        <v>0</v>
      </c>
      <c r="AA1373" s="35"/>
      <c r="AB1373" s="35"/>
      <c r="AC1373" s="35"/>
      <c r="AD1373" s="304">
        <v>5517212</v>
      </c>
      <c r="AE1373" s="35" t="s">
        <v>1270</v>
      </c>
      <c r="AF1373" s="305" t="s">
        <v>1270</v>
      </c>
      <c r="AG1373" s="35" t="s">
        <v>7066</v>
      </c>
      <c r="AH1373" s="44" t="s">
        <v>7067</v>
      </c>
    </row>
    <row r="1374" spans="1:34" ht="15" customHeight="1" x14ac:dyDescent="0.2">
      <c r="A1374" s="272">
        <v>115</v>
      </c>
      <c r="B1374" s="272">
        <v>115</v>
      </c>
      <c r="C1374" s="331" t="s">
        <v>540</v>
      </c>
      <c r="D1374" s="272">
        <v>10350</v>
      </c>
      <c r="E1374" s="331" t="s">
        <v>541</v>
      </c>
      <c r="F1374" s="25">
        <v>2018</v>
      </c>
      <c r="G1374" s="284">
        <v>43157.553472222222</v>
      </c>
      <c r="H1374" s="234">
        <v>43157.553472222222</v>
      </c>
      <c r="I1374" s="412" t="s">
        <v>36</v>
      </c>
      <c r="J1374" s="412" t="s">
        <v>36</v>
      </c>
      <c r="K1374" s="412" t="s">
        <v>36</v>
      </c>
      <c r="L1374" s="235">
        <f>N1374-G1374</f>
        <v>6.944444467080757E-4</v>
      </c>
      <c r="M1374" s="236">
        <v>1</v>
      </c>
      <c r="N1374" s="284">
        <v>43157.554166666669</v>
      </c>
      <c r="O1374" s="234">
        <v>43157.554166666669</v>
      </c>
      <c r="P1374" s="237" t="s">
        <v>37</v>
      </c>
      <c r="Q1374" s="162" t="s">
        <v>10316</v>
      </c>
      <c r="R1374" s="167" t="s">
        <v>10554</v>
      </c>
      <c r="S1374" s="163" t="s">
        <v>88</v>
      </c>
      <c r="T1374" s="167" t="s">
        <v>10551</v>
      </c>
      <c r="U1374" s="293">
        <v>114340327</v>
      </c>
      <c r="V1374" s="240" t="s">
        <v>384</v>
      </c>
      <c r="W1374" s="167" t="s">
        <v>10555</v>
      </c>
      <c r="X1374" s="255">
        <v>0</v>
      </c>
      <c r="Y1374" s="255">
        <v>0</v>
      </c>
      <c r="Z1374" s="255">
        <v>0</v>
      </c>
      <c r="AA1374" s="374"/>
      <c r="AB1374" s="374"/>
      <c r="AC1374" s="374"/>
      <c r="AD1374" s="255">
        <v>5517212</v>
      </c>
      <c r="AE1374" s="467" t="s">
        <v>1270</v>
      </c>
      <c r="AF1374" s="468" t="s">
        <v>1270</v>
      </c>
      <c r="AG1374" s="163" t="s">
        <v>7040</v>
      </c>
      <c r="AH1374" s="163" t="s">
        <v>7173</v>
      </c>
    </row>
    <row r="1375" spans="1:34" ht="15" customHeight="1" x14ac:dyDescent="0.2">
      <c r="A1375" s="257">
        <v>115</v>
      </c>
      <c r="B1375" s="257">
        <v>115</v>
      </c>
      <c r="C1375" s="258" t="s">
        <v>540</v>
      </c>
      <c r="D1375" s="257">
        <v>10350</v>
      </c>
      <c r="E1375" s="258" t="s">
        <v>541</v>
      </c>
      <c r="F1375" s="25">
        <v>2018</v>
      </c>
      <c r="G1375" s="232">
        <v>43157.599305555559</v>
      </c>
      <c r="H1375" s="233">
        <v>43157.599305555559</v>
      </c>
      <c r="I1375" s="412" t="s">
        <v>36</v>
      </c>
      <c r="J1375" s="412" t="s">
        <v>36</v>
      </c>
      <c r="K1375" s="412" t="s">
        <v>36</v>
      </c>
      <c r="L1375" s="235">
        <f>N1375-G1375</f>
        <v>6.9444443943211809E-4</v>
      </c>
      <c r="M1375" s="236">
        <v>1</v>
      </c>
      <c r="N1375" s="232">
        <v>43157.599999999999</v>
      </c>
      <c r="O1375" s="233">
        <v>43157.599999999999</v>
      </c>
      <c r="P1375" s="237" t="s">
        <v>37</v>
      </c>
      <c r="Q1375" s="359" t="s">
        <v>10316</v>
      </c>
      <c r="R1375" s="35" t="s">
        <v>10554</v>
      </c>
      <c r="S1375" s="277" t="s">
        <v>88</v>
      </c>
      <c r="T1375" s="167" t="s">
        <v>10551</v>
      </c>
      <c r="U1375" s="88">
        <v>114340327</v>
      </c>
      <c r="V1375" s="240" t="s">
        <v>384</v>
      </c>
      <c r="W1375" s="167" t="s">
        <v>10558</v>
      </c>
      <c r="X1375" s="255">
        <v>0</v>
      </c>
      <c r="Y1375" s="241">
        <v>0</v>
      </c>
      <c r="Z1375" s="241">
        <v>0</v>
      </c>
      <c r="AA1375" s="266"/>
      <c r="AB1375" s="266"/>
      <c r="AC1375" s="266"/>
      <c r="AD1375" s="241">
        <v>5517212</v>
      </c>
      <c r="AE1375" s="461" t="s">
        <v>1270</v>
      </c>
      <c r="AF1375" s="462" t="s">
        <v>1270</v>
      </c>
      <c r="AG1375" s="277" t="s">
        <v>7040</v>
      </c>
      <c r="AH1375" s="277" t="s">
        <v>7173</v>
      </c>
    </row>
    <row r="1376" spans="1:34" ht="15" customHeight="1" x14ac:dyDescent="0.2">
      <c r="A1376" s="257">
        <v>115</v>
      </c>
      <c r="B1376" s="257">
        <v>115</v>
      </c>
      <c r="C1376" s="258" t="s">
        <v>540</v>
      </c>
      <c r="D1376" s="257">
        <v>10350</v>
      </c>
      <c r="E1376" s="258" t="s">
        <v>541</v>
      </c>
      <c r="F1376" s="25">
        <v>2018</v>
      </c>
      <c r="G1376" s="284">
        <v>43308.463194444441</v>
      </c>
      <c r="H1376" s="234">
        <v>43308.463194444441</v>
      </c>
      <c r="I1376" s="412" t="s">
        <v>36</v>
      </c>
      <c r="J1376" s="412" t="s">
        <v>36</v>
      </c>
      <c r="K1376" s="412" t="s">
        <v>36</v>
      </c>
      <c r="L1376" s="235">
        <f>N1376-G1376</f>
        <v>6.944444467080757E-4</v>
      </c>
      <c r="M1376" s="236">
        <v>1</v>
      </c>
      <c r="N1376" s="284">
        <v>43308.463888888888</v>
      </c>
      <c r="O1376" s="234">
        <v>43308.463888888888</v>
      </c>
      <c r="P1376" s="237" t="s">
        <v>37</v>
      </c>
      <c r="Q1376" s="359" t="s">
        <v>1285</v>
      </c>
      <c r="R1376" s="35" t="s">
        <v>10259</v>
      </c>
      <c r="S1376" s="277" t="s">
        <v>1470</v>
      </c>
      <c r="T1376" s="167" t="s">
        <v>11630</v>
      </c>
      <c r="U1376" s="88">
        <v>114839120</v>
      </c>
      <c r="V1376" s="240" t="s">
        <v>384</v>
      </c>
      <c r="W1376" s="167" t="s">
        <v>11631</v>
      </c>
      <c r="X1376" s="255">
        <v>6543</v>
      </c>
      <c r="Y1376" s="241">
        <v>0</v>
      </c>
      <c r="Z1376" s="241">
        <v>0</v>
      </c>
      <c r="AA1376" s="266"/>
      <c r="AB1376" s="266"/>
      <c r="AC1376" s="266"/>
      <c r="AD1376" s="241">
        <v>5517212</v>
      </c>
      <c r="AE1376" s="461" t="s">
        <v>1270</v>
      </c>
      <c r="AF1376" s="462" t="s">
        <v>1270</v>
      </c>
      <c r="AG1376" s="277" t="s">
        <v>7066</v>
      </c>
      <c r="AH1376" s="277" t="s">
        <v>7067</v>
      </c>
    </row>
    <row r="1377" spans="1:34" ht="15" customHeight="1" x14ac:dyDescent="0.2">
      <c r="A1377" s="58">
        <v>115</v>
      </c>
      <c r="B1377" s="58">
        <v>115</v>
      </c>
      <c r="C1377" s="76" t="s">
        <v>1069</v>
      </c>
      <c r="D1377" s="23">
        <v>10351</v>
      </c>
      <c r="E1377" s="60" t="s">
        <v>1070</v>
      </c>
      <c r="F1377" s="25">
        <v>2014</v>
      </c>
      <c r="G1377" s="61">
        <v>41815.15347222222</v>
      </c>
      <c r="H1377" s="62">
        <v>41815.15347222222</v>
      </c>
      <c r="I1377" s="625" t="s">
        <v>36</v>
      </c>
      <c r="J1377" s="625" t="s">
        <v>36</v>
      </c>
      <c r="K1377" s="625"/>
      <c r="L1377" s="64">
        <f>N1377-G1377</f>
        <v>6.944444467080757E-4</v>
      </c>
      <c r="M1377" s="65">
        <v>1</v>
      </c>
      <c r="N1377" s="61">
        <v>41815.154166666667</v>
      </c>
      <c r="O1377" s="62">
        <v>41815.154166666667</v>
      </c>
      <c r="P1377" s="66" t="s">
        <v>37</v>
      </c>
      <c r="Q1377" s="69" t="s">
        <v>48</v>
      </c>
      <c r="R1377" s="69" t="s">
        <v>49</v>
      </c>
      <c r="S1377" s="87" t="s">
        <v>107</v>
      </c>
      <c r="T1377" s="69" t="s">
        <v>2408</v>
      </c>
      <c r="U1377" s="303" t="s">
        <v>40</v>
      </c>
      <c r="V1377" s="87" t="s">
        <v>788</v>
      </c>
      <c r="W1377" s="69" t="s">
        <v>2409</v>
      </c>
      <c r="X1377" s="32">
        <v>11854</v>
      </c>
      <c r="Y1377" s="32">
        <v>0</v>
      </c>
      <c r="Z1377" s="83"/>
      <c r="AA1377" s="84"/>
      <c r="AB1377" s="85"/>
      <c r="AC1377" s="83"/>
    </row>
    <row r="1378" spans="1:34" ht="15" customHeight="1" x14ac:dyDescent="0.2">
      <c r="A1378" s="153">
        <v>115</v>
      </c>
      <c r="B1378" s="153">
        <v>115</v>
      </c>
      <c r="C1378" s="24" t="s">
        <v>1069</v>
      </c>
      <c r="D1378" s="175">
        <v>10351</v>
      </c>
      <c r="E1378" s="24" t="s">
        <v>1070</v>
      </c>
      <c r="F1378" s="25">
        <v>2015</v>
      </c>
      <c r="G1378" s="179">
        <v>42045.168055555558</v>
      </c>
      <c r="H1378" s="158">
        <v>42045.168055555558</v>
      </c>
      <c r="I1378" s="620" t="s">
        <v>36</v>
      </c>
      <c r="J1378" s="620" t="s">
        <v>36</v>
      </c>
      <c r="K1378" s="620"/>
      <c r="L1378" s="159">
        <f>N1378-G1378</f>
        <v>6.3888888886140194E-2</v>
      </c>
      <c r="M1378" s="160">
        <v>92</v>
      </c>
      <c r="N1378" s="156">
        <v>42045.231944444444</v>
      </c>
      <c r="O1378" s="157">
        <v>42045.231944444444</v>
      </c>
      <c r="P1378" s="161" t="s">
        <v>37</v>
      </c>
      <c r="Q1378" s="35" t="s">
        <v>1285</v>
      </c>
      <c r="R1378" s="35" t="s">
        <v>124</v>
      </c>
      <c r="S1378" s="35" t="s">
        <v>106</v>
      </c>
      <c r="T1378" s="35" t="s">
        <v>3515</v>
      </c>
      <c r="U1378" s="170">
        <v>10891</v>
      </c>
      <c r="V1378" s="167" t="s">
        <v>788</v>
      </c>
      <c r="W1378" s="35" t="s">
        <v>3516</v>
      </c>
      <c r="X1378" s="55">
        <v>11897</v>
      </c>
      <c r="Y1378" s="168"/>
      <c r="Z1378" s="168"/>
      <c r="AA1378" s="168"/>
      <c r="AB1378" s="168"/>
      <c r="AC1378" s="168"/>
    </row>
    <row r="1379" spans="1:34" ht="15" customHeight="1" x14ac:dyDescent="0.2">
      <c r="A1379" s="175">
        <v>115</v>
      </c>
      <c r="B1379" s="175">
        <v>115</v>
      </c>
      <c r="C1379" s="24" t="s">
        <v>1069</v>
      </c>
      <c r="D1379" s="175">
        <v>10351</v>
      </c>
      <c r="E1379" s="43" t="s">
        <v>1070</v>
      </c>
      <c r="F1379" s="25">
        <v>2015</v>
      </c>
      <c r="G1379" s="156">
        <v>42340.850694444445</v>
      </c>
      <c r="H1379" s="157">
        <v>42340.850694444445</v>
      </c>
      <c r="I1379" s="620" t="s">
        <v>36</v>
      </c>
      <c r="J1379" s="620" t="s">
        <v>36</v>
      </c>
      <c r="K1379" s="620"/>
      <c r="L1379" s="159">
        <f>N1379-G1379</f>
        <v>0.81111111111385981</v>
      </c>
      <c r="M1379" s="160">
        <v>1168</v>
      </c>
      <c r="N1379" s="156">
        <v>42341.661805555559</v>
      </c>
      <c r="O1379" s="157">
        <v>42341.661805555559</v>
      </c>
      <c r="P1379" s="161" t="s">
        <v>37</v>
      </c>
      <c r="Q1379" s="162" t="s">
        <v>52</v>
      </c>
      <c r="R1379" s="162" t="s">
        <v>243</v>
      </c>
      <c r="S1379" s="35" t="s">
        <v>107</v>
      </c>
      <c r="T1379" s="35" t="s">
        <v>5257</v>
      </c>
      <c r="U1379" s="303" t="s">
        <v>40</v>
      </c>
      <c r="V1379" s="167" t="s">
        <v>788</v>
      </c>
      <c r="W1379" s="35" t="s">
        <v>5258</v>
      </c>
      <c r="X1379" s="55">
        <v>0</v>
      </c>
      <c r="Y1379" s="168"/>
      <c r="Z1379" s="168"/>
      <c r="AA1379" s="168"/>
      <c r="AB1379" s="168"/>
      <c r="AC1379" s="168"/>
    </row>
    <row r="1380" spans="1:34" ht="15" customHeight="1" x14ac:dyDescent="0.2">
      <c r="A1380" s="257">
        <v>115</v>
      </c>
      <c r="B1380" s="257">
        <v>115</v>
      </c>
      <c r="C1380" s="258" t="s">
        <v>1069</v>
      </c>
      <c r="D1380" s="257">
        <v>10351</v>
      </c>
      <c r="E1380" s="258" t="s">
        <v>1070</v>
      </c>
      <c r="F1380" s="25">
        <v>2016</v>
      </c>
      <c r="G1380" s="284">
        <v>42530.632638888892</v>
      </c>
      <c r="H1380" s="234">
        <v>42530.632638888892</v>
      </c>
      <c r="I1380" s="412" t="s">
        <v>36</v>
      </c>
      <c r="J1380" s="412" t="s">
        <v>36</v>
      </c>
      <c r="K1380" s="412"/>
      <c r="L1380" s="235">
        <f>N1380-G1380</f>
        <v>0.44097222221898846</v>
      </c>
      <c r="M1380" s="236">
        <v>635</v>
      </c>
      <c r="N1380" s="284">
        <v>42531.073611111111</v>
      </c>
      <c r="O1380" s="234">
        <v>42531.073611111111</v>
      </c>
      <c r="P1380" s="237" t="s">
        <v>37</v>
      </c>
      <c r="Q1380" s="238" t="s">
        <v>52</v>
      </c>
      <c r="R1380" s="238" t="s">
        <v>67</v>
      </c>
      <c r="S1380" s="168" t="s">
        <v>88</v>
      </c>
      <c r="T1380" s="35" t="s">
        <v>6184</v>
      </c>
      <c r="U1380" s="88">
        <v>12241</v>
      </c>
      <c r="V1380" s="240" t="s">
        <v>761</v>
      </c>
      <c r="W1380" s="35" t="s">
        <v>6185</v>
      </c>
      <c r="X1380" s="188">
        <v>12112</v>
      </c>
      <c r="Y1380" s="177">
        <v>9787</v>
      </c>
      <c r="Z1380" s="177">
        <v>166989</v>
      </c>
      <c r="AA1380" s="259">
        <v>1.7853399999160869E-3</v>
      </c>
      <c r="AB1380" s="260">
        <v>3.0462055915601048E-2</v>
      </c>
      <c r="AC1380" s="241">
        <v>17.062327577398591</v>
      </c>
    </row>
    <row r="1381" spans="1:34" ht="15" customHeight="1" x14ac:dyDescent="0.2">
      <c r="A1381" s="257">
        <v>115</v>
      </c>
      <c r="B1381" s="257">
        <v>115</v>
      </c>
      <c r="C1381" s="258" t="s">
        <v>1069</v>
      </c>
      <c r="D1381" s="257">
        <v>10351</v>
      </c>
      <c r="E1381" s="258" t="s">
        <v>1070</v>
      </c>
      <c r="F1381" s="25">
        <v>2016</v>
      </c>
      <c r="G1381" s="284">
        <v>42639.306944444441</v>
      </c>
      <c r="H1381" s="234">
        <v>42639.306944444441</v>
      </c>
      <c r="I1381" s="412" t="s">
        <v>36</v>
      </c>
      <c r="J1381" s="412" t="s">
        <v>36</v>
      </c>
      <c r="K1381" s="412"/>
      <c r="L1381" s="235">
        <f>N1381-G1381</f>
        <v>6.944444467080757E-4</v>
      </c>
      <c r="M1381" s="236">
        <v>1</v>
      </c>
      <c r="N1381" s="284">
        <v>42639.307638888888</v>
      </c>
      <c r="O1381" s="234">
        <v>42639.307638888888</v>
      </c>
      <c r="P1381" s="237" t="s">
        <v>37</v>
      </c>
      <c r="Q1381" s="238" t="s">
        <v>48</v>
      </c>
      <c r="R1381" s="238" t="s">
        <v>49</v>
      </c>
      <c r="S1381" s="35" t="s">
        <v>40</v>
      </c>
      <c r="T1381" s="35" t="s">
        <v>6621</v>
      </c>
      <c r="U1381" s="176">
        <v>12524</v>
      </c>
      <c r="V1381" s="240" t="s">
        <v>788</v>
      </c>
      <c r="W1381" s="167" t="s">
        <v>6622</v>
      </c>
      <c r="X1381" s="177">
        <v>12120</v>
      </c>
      <c r="Y1381" s="55">
        <v>0</v>
      </c>
      <c r="Z1381" s="55">
        <v>0</v>
      </c>
      <c r="AA1381" s="35"/>
      <c r="AB1381" s="35"/>
      <c r="AC1381" s="241"/>
    </row>
    <row r="1382" spans="1:34" ht="15" customHeight="1" x14ac:dyDescent="0.2">
      <c r="A1382" s="257">
        <v>115</v>
      </c>
      <c r="B1382" s="257">
        <v>115</v>
      </c>
      <c r="C1382" s="258" t="s">
        <v>1069</v>
      </c>
      <c r="D1382" s="257">
        <v>10351</v>
      </c>
      <c r="E1382" s="258" t="s">
        <v>1070</v>
      </c>
      <c r="F1382" s="25">
        <v>2016</v>
      </c>
      <c r="G1382" s="284">
        <v>42639.310416666667</v>
      </c>
      <c r="H1382" s="234">
        <v>42639.310416666667</v>
      </c>
      <c r="I1382" s="412" t="s">
        <v>36</v>
      </c>
      <c r="J1382" s="412" t="s">
        <v>36</v>
      </c>
      <c r="K1382" s="412"/>
      <c r="L1382" s="235">
        <f>N1382-G1382</f>
        <v>6.944444467080757E-4</v>
      </c>
      <c r="M1382" s="236">
        <v>1</v>
      </c>
      <c r="N1382" s="284">
        <v>42639.311111111114</v>
      </c>
      <c r="O1382" s="234">
        <v>42639.311111111114</v>
      </c>
      <c r="P1382" s="237" t="s">
        <v>37</v>
      </c>
      <c r="Q1382" s="238" t="s">
        <v>6434</v>
      </c>
      <c r="R1382" s="238" t="s">
        <v>600</v>
      </c>
      <c r="S1382" s="35" t="s">
        <v>579</v>
      </c>
      <c r="T1382" s="35" t="s">
        <v>6623</v>
      </c>
      <c r="U1382" s="176">
        <v>12521</v>
      </c>
      <c r="V1382" s="240" t="s">
        <v>788</v>
      </c>
      <c r="W1382" s="167" t="s">
        <v>6624</v>
      </c>
      <c r="X1382" s="177">
        <v>1</v>
      </c>
      <c r="Y1382" s="55">
        <v>0</v>
      </c>
      <c r="Z1382" s="55">
        <v>0</v>
      </c>
      <c r="AA1382" s="35"/>
      <c r="AB1382" s="35"/>
      <c r="AC1382" s="241"/>
    </row>
    <row r="1383" spans="1:34" ht="15" customHeight="1" x14ac:dyDescent="0.2">
      <c r="A1383" s="257">
        <v>115</v>
      </c>
      <c r="B1383" s="257">
        <v>115</v>
      </c>
      <c r="C1383" s="258" t="s">
        <v>1069</v>
      </c>
      <c r="D1383" s="257">
        <v>10351</v>
      </c>
      <c r="E1383" s="258" t="s">
        <v>1070</v>
      </c>
      <c r="F1383" s="25">
        <v>2017</v>
      </c>
      <c r="G1383" s="232">
        <v>42757.491666666669</v>
      </c>
      <c r="H1383" s="233">
        <v>42758.491666666669</v>
      </c>
      <c r="I1383" s="417" t="s">
        <v>7042</v>
      </c>
      <c r="J1383" s="412" t="s">
        <v>36</v>
      </c>
      <c r="K1383" s="412"/>
      <c r="L1383" s="235">
        <f>N1383-G1383</f>
        <v>0.32499999999708962</v>
      </c>
      <c r="M1383" s="236">
        <v>468</v>
      </c>
      <c r="N1383" s="232">
        <v>42757.816666666666</v>
      </c>
      <c r="O1383" s="233">
        <v>42757.816666666666</v>
      </c>
      <c r="P1383" s="237" t="s">
        <v>37</v>
      </c>
      <c r="Q1383" s="35" t="s">
        <v>43</v>
      </c>
      <c r="R1383" s="35" t="s">
        <v>535</v>
      </c>
      <c r="S1383" s="35" t="s">
        <v>101</v>
      </c>
      <c r="T1383" s="167" t="s">
        <v>7565</v>
      </c>
      <c r="U1383" s="303" t="s">
        <v>40</v>
      </c>
      <c r="V1383" s="49" t="s">
        <v>788</v>
      </c>
      <c r="W1383" s="35" t="s">
        <v>7566</v>
      </c>
      <c r="X1383" s="255">
        <v>12109</v>
      </c>
      <c r="Y1383" s="255">
        <v>2347</v>
      </c>
      <c r="Z1383" s="255">
        <v>521065</v>
      </c>
      <c r="AA1383" s="173">
        <v>4.2539601523378112E-4</v>
      </c>
      <c r="AB1383" s="174">
        <v>9.4443534161819415E-2</v>
      </c>
      <c r="AC1383" s="241">
        <v>222.01320835108649</v>
      </c>
      <c r="AD1383" s="304">
        <v>5517212</v>
      </c>
      <c r="AE1383" s="35" t="s">
        <v>7056</v>
      </c>
      <c r="AF1383" s="305" t="s">
        <v>7567</v>
      </c>
      <c r="AG1383" s="35" t="s">
        <v>7040</v>
      </c>
      <c r="AH1383" s="44" t="s">
        <v>7041</v>
      </c>
    </row>
    <row r="1384" spans="1:34" ht="15" customHeight="1" x14ac:dyDescent="0.2">
      <c r="A1384" s="257">
        <v>115</v>
      </c>
      <c r="B1384" s="257">
        <v>115</v>
      </c>
      <c r="C1384" s="258" t="s">
        <v>1069</v>
      </c>
      <c r="D1384" s="257">
        <v>10351</v>
      </c>
      <c r="E1384" s="258" t="s">
        <v>1070</v>
      </c>
      <c r="F1384" s="25">
        <v>2017</v>
      </c>
      <c r="G1384" s="232">
        <v>42981.710416666669</v>
      </c>
      <c r="H1384" s="233">
        <v>42981.710416666669</v>
      </c>
      <c r="I1384" s="417" t="s">
        <v>7042</v>
      </c>
      <c r="J1384" s="412" t="s">
        <v>36</v>
      </c>
      <c r="K1384" s="412"/>
      <c r="L1384" s="235">
        <f>N1384-G1384</f>
        <v>6.9444443943211809E-4</v>
      </c>
      <c r="M1384" s="236">
        <v>1</v>
      </c>
      <c r="N1384" s="232">
        <v>42981.711111111108</v>
      </c>
      <c r="O1384" s="233">
        <v>42981.711111111108</v>
      </c>
      <c r="P1384" s="237" t="s">
        <v>37</v>
      </c>
      <c r="Q1384" s="35" t="s">
        <v>213</v>
      </c>
      <c r="R1384" s="35" t="s">
        <v>287</v>
      </c>
      <c r="S1384" s="35" t="s">
        <v>40</v>
      </c>
      <c r="T1384" s="167" t="s">
        <v>9305</v>
      </c>
      <c r="U1384" s="303" t="s">
        <v>40</v>
      </c>
      <c r="V1384" s="240" t="s">
        <v>788</v>
      </c>
      <c r="W1384" s="167" t="s">
        <v>9306</v>
      </c>
      <c r="X1384" s="241">
        <v>12111</v>
      </c>
      <c r="Y1384" s="241">
        <v>0</v>
      </c>
      <c r="Z1384" s="241">
        <v>0</v>
      </c>
      <c r="AA1384" s="266"/>
      <c r="AB1384" s="266"/>
      <c r="AC1384" s="266"/>
      <c r="AD1384" s="304">
        <v>5517212</v>
      </c>
      <c r="AE1384" s="333" t="s">
        <v>7056</v>
      </c>
      <c r="AF1384" s="333" t="s">
        <v>9307</v>
      </c>
      <c r="AG1384" s="167" t="s">
        <v>7040</v>
      </c>
      <c r="AH1384" s="29" t="s">
        <v>7041</v>
      </c>
    </row>
    <row r="1385" spans="1:34" ht="15" customHeight="1" x14ac:dyDescent="0.2">
      <c r="A1385" s="58">
        <v>115</v>
      </c>
      <c r="B1385" s="58">
        <v>115</v>
      </c>
      <c r="C1385" s="76" t="s">
        <v>846</v>
      </c>
      <c r="D1385" s="23">
        <v>10354</v>
      </c>
      <c r="E1385" s="60" t="s">
        <v>847</v>
      </c>
      <c r="F1385" s="25">
        <v>2014</v>
      </c>
      <c r="G1385" s="61">
        <v>41650.629861111112</v>
      </c>
      <c r="H1385" s="62">
        <v>41650.629861111112</v>
      </c>
      <c r="I1385" s="625" t="s">
        <v>36</v>
      </c>
      <c r="J1385" s="625" t="s">
        <v>36</v>
      </c>
      <c r="K1385" s="625"/>
      <c r="L1385" s="64">
        <f>N1385-G1385</f>
        <v>3.7499999998544808E-2</v>
      </c>
      <c r="M1385" s="65">
        <v>54</v>
      </c>
      <c r="N1385" s="61">
        <v>41650.667361111111</v>
      </c>
      <c r="O1385" s="62">
        <v>41650.667361111111</v>
      </c>
      <c r="P1385" s="66" t="s">
        <v>37</v>
      </c>
      <c r="Q1385" s="67" t="s">
        <v>38</v>
      </c>
      <c r="R1385" s="67" t="s">
        <v>39</v>
      </c>
      <c r="S1385" s="68" t="s">
        <v>40</v>
      </c>
      <c r="T1385" s="69" t="s">
        <v>1692</v>
      </c>
      <c r="U1385" s="77">
        <v>10021</v>
      </c>
      <c r="V1385" s="78" t="s">
        <v>1336</v>
      </c>
      <c r="W1385" s="69" t="s">
        <v>1693</v>
      </c>
      <c r="X1385" s="32">
        <v>0</v>
      </c>
      <c r="Y1385" s="32">
        <v>0</v>
      </c>
      <c r="Z1385" s="32"/>
      <c r="AA1385" s="79"/>
      <c r="AB1385" s="80"/>
      <c r="AC1385" s="32"/>
      <c r="AD1385" s="41"/>
      <c r="AE1385" s="41"/>
      <c r="AF1385" s="41"/>
      <c r="AG1385" s="41"/>
      <c r="AH1385" s="41"/>
    </row>
    <row r="1386" spans="1:34" ht="15" customHeight="1" x14ac:dyDescent="0.2">
      <c r="A1386" s="58">
        <v>115</v>
      </c>
      <c r="B1386" s="58">
        <v>115</v>
      </c>
      <c r="C1386" s="76" t="s">
        <v>846</v>
      </c>
      <c r="D1386" s="23">
        <v>10354</v>
      </c>
      <c r="E1386" s="60" t="s">
        <v>847</v>
      </c>
      <c r="F1386" s="25">
        <v>2014</v>
      </c>
      <c r="G1386" s="61">
        <v>41650.756249999999</v>
      </c>
      <c r="H1386" s="62">
        <v>41650.756249999999</v>
      </c>
      <c r="I1386" s="625" t="s">
        <v>36</v>
      </c>
      <c r="J1386" s="625" t="s">
        <v>36</v>
      </c>
      <c r="K1386" s="625"/>
      <c r="L1386" s="64">
        <f>N1386-G1386</f>
        <v>4.640972222223354</v>
      </c>
      <c r="M1386" s="65">
        <f>111*60+23</f>
        <v>6683</v>
      </c>
      <c r="N1386" s="61">
        <v>41655.397222222222</v>
      </c>
      <c r="O1386" s="62">
        <v>41655.397222222222</v>
      </c>
      <c r="P1386" s="82" t="s">
        <v>173</v>
      </c>
      <c r="Q1386" s="67" t="s">
        <v>155</v>
      </c>
      <c r="R1386" s="67" t="s">
        <v>155</v>
      </c>
      <c r="S1386" s="68" t="s">
        <v>106</v>
      </c>
      <c r="T1386" s="69" t="s">
        <v>1694</v>
      </c>
      <c r="U1386" s="303" t="s">
        <v>40</v>
      </c>
      <c r="V1386" s="78" t="s">
        <v>1336</v>
      </c>
      <c r="W1386" s="69" t="s">
        <v>1695</v>
      </c>
      <c r="X1386" s="32">
        <v>0</v>
      </c>
      <c r="Y1386" s="32">
        <v>0</v>
      </c>
      <c r="Z1386" s="83"/>
      <c r="AA1386" s="84"/>
      <c r="AB1386" s="85"/>
      <c r="AC1386" s="83"/>
      <c r="AD1386" s="41"/>
      <c r="AE1386" s="41"/>
      <c r="AF1386" s="41"/>
      <c r="AG1386" s="41"/>
      <c r="AH1386" s="41"/>
    </row>
    <row r="1387" spans="1:34" ht="15" customHeight="1" x14ac:dyDescent="0.2">
      <c r="A1387" s="175">
        <v>115</v>
      </c>
      <c r="B1387" s="175">
        <v>115</v>
      </c>
      <c r="C1387" s="24" t="s">
        <v>846</v>
      </c>
      <c r="D1387" s="175">
        <v>10354</v>
      </c>
      <c r="E1387" s="24" t="s">
        <v>847</v>
      </c>
      <c r="F1387" s="25">
        <v>2015</v>
      </c>
      <c r="G1387" s="156">
        <v>42119.324999999997</v>
      </c>
      <c r="H1387" s="157">
        <v>42119.324999999997</v>
      </c>
      <c r="I1387" s="620" t="s">
        <v>36</v>
      </c>
      <c r="J1387" s="620" t="s">
        <v>36</v>
      </c>
      <c r="K1387" s="620"/>
      <c r="L1387" s="159">
        <f>N1387-G1387</f>
        <v>6.944444467080757E-4</v>
      </c>
      <c r="M1387" s="160">
        <v>1</v>
      </c>
      <c r="N1387" s="156">
        <v>42119.325694444444</v>
      </c>
      <c r="O1387" s="157">
        <v>42119.325694444444</v>
      </c>
      <c r="P1387" s="161" t="s">
        <v>37</v>
      </c>
      <c r="Q1387" s="35" t="s">
        <v>1285</v>
      </c>
      <c r="R1387" s="35" t="s">
        <v>67</v>
      </c>
      <c r="S1387" s="35" t="s">
        <v>101</v>
      </c>
      <c r="T1387" s="35" t="s">
        <v>3840</v>
      </c>
      <c r="U1387" s="303" t="s">
        <v>40</v>
      </c>
      <c r="V1387" s="167" t="s">
        <v>1336</v>
      </c>
      <c r="W1387" s="35" t="s">
        <v>3841</v>
      </c>
      <c r="X1387" s="55">
        <v>0</v>
      </c>
      <c r="Y1387" s="55">
        <v>0</v>
      </c>
      <c r="Z1387" s="168"/>
      <c r="AA1387" s="168"/>
      <c r="AB1387" s="168"/>
      <c r="AC1387" s="168"/>
    </row>
    <row r="1388" spans="1:34" ht="15" customHeight="1" x14ac:dyDescent="0.2">
      <c r="A1388" s="153">
        <v>115</v>
      </c>
      <c r="B1388" s="153">
        <v>115</v>
      </c>
      <c r="C1388" s="24" t="s">
        <v>846</v>
      </c>
      <c r="D1388" s="175">
        <v>10354</v>
      </c>
      <c r="E1388" s="24" t="s">
        <v>847</v>
      </c>
      <c r="F1388" s="25">
        <v>2015</v>
      </c>
      <c r="G1388" s="156">
        <v>42186.729166666664</v>
      </c>
      <c r="H1388" s="157">
        <v>42186.729166666664</v>
      </c>
      <c r="I1388" s="620" t="s">
        <v>36</v>
      </c>
      <c r="J1388" s="620" t="s">
        <v>36</v>
      </c>
      <c r="K1388" s="620"/>
      <c r="L1388" s="159">
        <f>N1388-G1388</f>
        <v>6.944444467080757E-4</v>
      </c>
      <c r="M1388" s="160">
        <v>1</v>
      </c>
      <c r="N1388" s="156">
        <v>42186.729861111111</v>
      </c>
      <c r="O1388" s="157">
        <v>42186.729861111111</v>
      </c>
      <c r="P1388" s="161" t="s">
        <v>37</v>
      </c>
      <c r="Q1388" s="35" t="s">
        <v>213</v>
      </c>
      <c r="R1388" s="35" t="s">
        <v>287</v>
      </c>
      <c r="S1388" s="35" t="s">
        <v>101</v>
      </c>
      <c r="T1388" s="35" t="s">
        <v>4219</v>
      </c>
      <c r="U1388" s="303" t="s">
        <v>40</v>
      </c>
      <c r="V1388" s="167" t="s">
        <v>1336</v>
      </c>
      <c r="W1388" s="35" t="s">
        <v>4220</v>
      </c>
      <c r="X1388" s="55">
        <v>0</v>
      </c>
      <c r="Y1388" s="55">
        <v>0</v>
      </c>
      <c r="Z1388" s="168"/>
      <c r="AA1388" s="168"/>
      <c r="AB1388" s="168"/>
      <c r="AC1388" s="168"/>
    </row>
    <row r="1389" spans="1:34" ht="15" customHeight="1" x14ac:dyDescent="0.2">
      <c r="A1389" s="58">
        <v>115</v>
      </c>
      <c r="B1389" s="58">
        <v>115</v>
      </c>
      <c r="C1389" s="76" t="s">
        <v>1332</v>
      </c>
      <c r="D1389" s="23">
        <v>10355</v>
      </c>
      <c r="E1389" s="60" t="s">
        <v>1333</v>
      </c>
      <c r="F1389" s="25">
        <v>2014</v>
      </c>
      <c r="G1389" s="61">
        <v>41706.254861111112</v>
      </c>
      <c r="H1389" s="62">
        <v>41706.254861111112</v>
      </c>
      <c r="I1389" s="625" t="s">
        <v>36</v>
      </c>
      <c r="J1389" s="625" t="s">
        <v>36</v>
      </c>
      <c r="K1389" s="625"/>
      <c r="L1389" s="64">
        <f>N1389-G1389</f>
        <v>6.944444467080757E-4</v>
      </c>
      <c r="M1389" s="65">
        <v>1</v>
      </c>
      <c r="N1389" s="61">
        <v>41706.255555555559</v>
      </c>
      <c r="O1389" s="62">
        <v>41706.255555555559</v>
      </c>
      <c r="P1389" s="66" t="s">
        <v>37</v>
      </c>
      <c r="Q1389" s="67" t="s">
        <v>62</v>
      </c>
      <c r="R1389" s="67" t="s">
        <v>397</v>
      </c>
      <c r="S1389" s="68" t="s">
        <v>101</v>
      </c>
      <c r="T1389" s="69" t="s">
        <v>1941</v>
      </c>
      <c r="U1389" s="303" t="s">
        <v>40</v>
      </c>
      <c r="V1389" s="78" t="s">
        <v>1336</v>
      </c>
      <c r="W1389" s="69" t="s">
        <v>1942</v>
      </c>
      <c r="X1389" s="32">
        <v>0</v>
      </c>
      <c r="Y1389" s="32">
        <v>0</v>
      </c>
      <c r="Z1389" s="83"/>
      <c r="AA1389" s="84"/>
      <c r="AB1389" s="85"/>
      <c r="AC1389" s="83"/>
    </row>
    <row r="1390" spans="1:34" ht="15" customHeight="1" x14ac:dyDescent="0.2">
      <c r="A1390" s="257">
        <v>115</v>
      </c>
      <c r="B1390" s="257">
        <v>115</v>
      </c>
      <c r="C1390" s="258" t="s">
        <v>1332</v>
      </c>
      <c r="D1390" s="257">
        <v>10355</v>
      </c>
      <c r="E1390" s="258" t="s">
        <v>1333</v>
      </c>
      <c r="F1390" s="25">
        <v>2017</v>
      </c>
      <c r="G1390" s="232">
        <v>42783.416666666664</v>
      </c>
      <c r="H1390" s="233">
        <v>42783.416666666664</v>
      </c>
      <c r="I1390" s="417" t="s">
        <v>7042</v>
      </c>
      <c r="J1390" s="417" t="s">
        <v>7042</v>
      </c>
      <c r="K1390" s="417"/>
      <c r="L1390" s="235">
        <f>N1390-G1390</f>
        <v>0.56180555556056788</v>
      </c>
      <c r="M1390" s="236">
        <v>809</v>
      </c>
      <c r="N1390" s="232">
        <v>42783.978472222225</v>
      </c>
      <c r="O1390" s="233">
        <v>42783.978472222225</v>
      </c>
      <c r="P1390" s="237" t="s">
        <v>37</v>
      </c>
      <c r="Q1390" s="35" t="s">
        <v>52</v>
      </c>
      <c r="R1390" s="35" t="s">
        <v>53</v>
      </c>
      <c r="S1390" s="35" t="s">
        <v>68</v>
      </c>
      <c r="T1390" s="52" t="s">
        <v>7874</v>
      </c>
      <c r="U1390" s="303" t="s">
        <v>40</v>
      </c>
      <c r="V1390" s="49" t="s">
        <v>1336</v>
      </c>
      <c r="W1390" s="44" t="s">
        <v>7875</v>
      </c>
      <c r="X1390" s="255">
        <v>0</v>
      </c>
      <c r="Y1390" s="241">
        <v>0</v>
      </c>
      <c r="Z1390" s="241">
        <v>0</v>
      </c>
      <c r="AA1390" s="168"/>
      <c r="AB1390" s="168"/>
      <c r="AC1390" s="168"/>
      <c r="AD1390" s="304">
        <v>5517212</v>
      </c>
      <c r="AE1390" s="35" t="s">
        <v>7060</v>
      </c>
      <c r="AF1390" s="305" t="s">
        <v>7531</v>
      </c>
      <c r="AG1390" s="35" t="s">
        <v>7040</v>
      </c>
      <c r="AH1390" s="52" t="s">
        <v>7176</v>
      </c>
    </row>
    <row r="1391" spans="1:34" ht="15" customHeight="1" x14ac:dyDescent="0.2">
      <c r="A1391" s="521">
        <v>115</v>
      </c>
      <c r="B1391" s="521">
        <v>115</v>
      </c>
      <c r="C1391" s="522" t="s">
        <v>1332</v>
      </c>
      <c r="D1391" s="521">
        <v>10355</v>
      </c>
      <c r="E1391" s="522" t="s">
        <v>1333</v>
      </c>
      <c r="F1391" s="25">
        <v>2019</v>
      </c>
      <c r="G1391" s="232">
        <v>43515.217361111114</v>
      </c>
      <c r="H1391" s="233">
        <v>43515.217361111114</v>
      </c>
      <c r="I1391" s="412" t="s">
        <v>36</v>
      </c>
      <c r="J1391" s="417" t="s">
        <v>7042</v>
      </c>
      <c r="K1391" s="412" t="s">
        <v>36</v>
      </c>
      <c r="L1391" s="235">
        <f>N1391-G1391</f>
        <v>0.40694444443943212</v>
      </c>
      <c r="M1391" s="236">
        <v>586</v>
      </c>
      <c r="N1391" s="232">
        <v>43515.624305555553</v>
      </c>
      <c r="O1391" s="233">
        <v>43515.624305555553</v>
      </c>
      <c r="P1391" s="237" t="s">
        <v>37</v>
      </c>
      <c r="Q1391" s="162" t="s">
        <v>1285</v>
      </c>
      <c r="R1391" s="167" t="s">
        <v>10331</v>
      </c>
      <c r="S1391" s="238" t="s">
        <v>54</v>
      </c>
      <c r="T1391" s="167" t="s">
        <v>13357</v>
      </c>
      <c r="U1391" s="483">
        <v>116501566</v>
      </c>
      <c r="V1391" s="240" t="s">
        <v>1336</v>
      </c>
      <c r="W1391" s="167" t="s">
        <v>13358</v>
      </c>
      <c r="X1391" s="164">
        <v>0</v>
      </c>
      <c r="Y1391" s="241">
        <v>0</v>
      </c>
      <c r="Z1391" s="241">
        <v>0</v>
      </c>
      <c r="AA1391" s="264">
        <f>Y1391/AD1391</f>
        <v>0</v>
      </c>
      <c r="AB1391" s="265">
        <f>Z1391/AD1391</f>
        <v>0</v>
      </c>
      <c r="AC1391" s="255">
        <v>0</v>
      </c>
      <c r="AD1391" s="255">
        <v>5548929</v>
      </c>
      <c r="AE1391" s="239" t="s">
        <v>7102</v>
      </c>
      <c r="AF1391" s="229" t="s">
        <v>13359</v>
      </c>
      <c r="AG1391" s="239" t="s">
        <v>7040</v>
      </c>
      <c r="AH1391" s="57" t="s">
        <v>7041</v>
      </c>
    </row>
    <row r="1392" spans="1:34" ht="15" customHeight="1" x14ac:dyDescent="0.2">
      <c r="A1392" s="257">
        <v>115</v>
      </c>
      <c r="B1392" s="257">
        <v>115</v>
      </c>
      <c r="C1392" s="258" t="s">
        <v>1264</v>
      </c>
      <c r="D1392" s="257">
        <v>10356</v>
      </c>
      <c r="E1392" s="258" t="s">
        <v>1265</v>
      </c>
      <c r="F1392" s="25">
        <v>2016</v>
      </c>
      <c r="G1392" s="284">
        <v>42620.424305555556</v>
      </c>
      <c r="H1392" s="234">
        <v>42620.424305555556</v>
      </c>
      <c r="I1392" s="412" t="s">
        <v>36</v>
      </c>
      <c r="J1392" s="412" t="s">
        <v>36</v>
      </c>
      <c r="K1392" s="412"/>
      <c r="L1392" s="235">
        <f>N1392-G1392</f>
        <v>6.944444467080757E-4</v>
      </c>
      <c r="M1392" s="236">
        <v>1</v>
      </c>
      <c r="N1392" s="284">
        <v>42620.425000000003</v>
      </c>
      <c r="O1392" s="234">
        <v>42620.425000000003</v>
      </c>
      <c r="P1392" s="237" t="s">
        <v>37</v>
      </c>
      <c r="Q1392" s="238" t="s">
        <v>52</v>
      </c>
      <c r="R1392" s="238" t="s">
        <v>124</v>
      </c>
      <c r="S1392" s="35" t="s">
        <v>88</v>
      </c>
      <c r="T1392" s="35" t="s">
        <v>6561</v>
      </c>
      <c r="U1392" s="88">
        <v>12515</v>
      </c>
      <c r="V1392" s="240" t="s">
        <v>1336</v>
      </c>
      <c r="W1392" s="35" t="s">
        <v>6562</v>
      </c>
      <c r="X1392" s="177">
        <v>0</v>
      </c>
      <c r="Y1392" s="55">
        <v>0</v>
      </c>
      <c r="Z1392" s="55">
        <v>0</v>
      </c>
      <c r="AA1392" s="35"/>
      <c r="AB1392" s="35"/>
      <c r="AC1392" s="241"/>
    </row>
    <row r="1393" spans="1:34" s="41" customFormat="1" ht="15" customHeight="1" x14ac:dyDescent="0.2">
      <c r="A1393" s="257">
        <v>115</v>
      </c>
      <c r="B1393" s="257">
        <v>115</v>
      </c>
      <c r="C1393" s="258" t="s">
        <v>1264</v>
      </c>
      <c r="D1393" s="257">
        <v>10356</v>
      </c>
      <c r="E1393" s="258" t="s">
        <v>1265</v>
      </c>
      <c r="F1393" s="25">
        <v>2016</v>
      </c>
      <c r="G1393" s="284">
        <v>42696.3</v>
      </c>
      <c r="H1393" s="234">
        <v>42696.3</v>
      </c>
      <c r="I1393" s="412" t="s">
        <v>36</v>
      </c>
      <c r="J1393" s="412" t="s">
        <v>36</v>
      </c>
      <c r="K1393" s="412"/>
      <c r="L1393" s="235">
        <f>N1393-G1393</f>
        <v>0.1756944444423425</v>
      </c>
      <c r="M1393" s="236">
        <v>253</v>
      </c>
      <c r="N1393" s="284">
        <v>42696.475694444445</v>
      </c>
      <c r="O1393" s="234">
        <v>42696.475694444445</v>
      </c>
      <c r="P1393" s="237" t="s">
        <v>37</v>
      </c>
      <c r="Q1393" s="35" t="s">
        <v>52</v>
      </c>
      <c r="R1393" s="35" t="s">
        <v>124</v>
      </c>
      <c r="S1393" s="35" t="s">
        <v>88</v>
      </c>
      <c r="T1393" s="35" t="s">
        <v>6898</v>
      </c>
      <c r="U1393" s="282" t="s">
        <v>40</v>
      </c>
      <c r="V1393" s="240" t="s">
        <v>1336</v>
      </c>
      <c r="W1393" s="35" t="s">
        <v>6899</v>
      </c>
      <c r="X1393" s="177">
        <v>0</v>
      </c>
      <c r="Y1393" s="55">
        <v>0</v>
      </c>
      <c r="Z1393" s="55">
        <v>0</v>
      </c>
      <c r="AA1393" s="55"/>
      <c r="AB1393" s="55"/>
      <c r="AC1393" s="55"/>
      <c r="AD1393" s="28"/>
      <c r="AE1393" s="28"/>
      <c r="AF1393" s="28"/>
      <c r="AG1393" s="28"/>
      <c r="AH1393" s="28"/>
    </row>
    <row r="1394" spans="1:34" s="41" customFormat="1" ht="15" customHeight="1" x14ac:dyDescent="0.2">
      <c r="A1394" s="257">
        <v>115</v>
      </c>
      <c r="B1394" s="257">
        <v>115</v>
      </c>
      <c r="C1394" s="258" t="s">
        <v>1264</v>
      </c>
      <c r="D1394" s="257">
        <v>10356</v>
      </c>
      <c r="E1394" s="258" t="s">
        <v>1265</v>
      </c>
      <c r="F1394" s="25">
        <v>2016</v>
      </c>
      <c r="G1394" s="284">
        <v>42721.475694444445</v>
      </c>
      <c r="H1394" s="234">
        <v>42721.475694444445</v>
      </c>
      <c r="I1394" s="412" t="s">
        <v>36</v>
      </c>
      <c r="J1394" s="412" t="s">
        <v>36</v>
      </c>
      <c r="K1394" s="412"/>
      <c r="L1394" s="235">
        <f>N1394-G1394</f>
        <v>0.29930555555620231</v>
      </c>
      <c r="M1394" s="236">
        <v>431</v>
      </c>
      <c r="N1394" s="284">
        <v>42721.775000000001</v>
      </c>
      <c r="O1394" s="234">
        <v>42721.775000000001</v>
      </c>
      <c r="P1394" s="237" t="s">
        <v>37</v>
      </c>
      <c r="Q1394" s="35" t="s">
        <v>48</v>
      </c>
      <c r="R1394" s="35" t="s">
        <v>49</v>
      </c>
      <c r="S1394" s="35" t="s">
        <v>40</v>
      </c>
      <c r="T1394" s="35" t="s">
        <v>7006</v>
      </c>
      <c r="U1394" s="282" t="s">
        <v>40</v>
      </c>
      <c r="V1394" s="240" t="s">
        <v>1336</v>
      </c>
      <c r="W1394" s="35" t="s">
        <v>7007</v>
      </c>
      <c r="X1394" s="177">
        <v>0</v>
      </c>
      <c r="Y1394" s="55">
        <v>0</v>
      </c>
      <c r="Z1394" s="55">
        <v>0</v>
      </c>
      <c r="AA1394" s="168"/>
      <c r="AB1394" s="168"/>
      <c r="AC1394" s="168"/>
      <c r="AD1394" s="28"/>
      <c r="AE1394" s="28"/>
      <c r="AF1394" s="28"/>
      <c r="AG1394" s="28"/>
      <c r="AH1394" s="28"/>
    </row>
    <row r="1395" spans="1:34" s="41" customFormat="1" ht="15" customHeight="1" x14ac:dyDescent="0.2">
      <c r="A1395" s="257">
        <v>115</v>
      </c>
      <c r="B1395" s="257">
        <v>115</v>
      </c>
      <c r="C1395" s="258" t="s">
        <v>1264</v>
      </c>
      <c r="D1395" s="257">
        <v>10356</v>
      </c>
      <c r="E1395" s="258" t="s">
        <v>1265</v>
      </c>
      <c r="F1395" s="25">
        <v>2018</v>
      </c>
      <c r="G1395" s="232">
        <v>43199.26458333333</v>
      </c>
      <c r="H1395" s="233">
        <v>43199.26458333333</v>
      </c>
      <c r="I1395" s="412" t="s">
        <v>36</v>
      </c>
      <c r="J1395" s="412" t="s">
        <v>36</v>
      </c>
      <c r="K1395" s="412" t="s">
        <v>36</v>
      </c>
      <c r="L1395" s="235">
        <f>N1395-G1395</f>
        <v>6.2500000058207661E-3</v>
      </c>
      <c r="M1395" s="236">
        <v>9</v>
      </c>
      <c r="N1395" s="232">
        <v>43199.270833333336</v>
      </c>
      <c r="O1395" s="233">
        <v>43199.270833333336</v>
      </c>
      <c r="P1395" s="237" t="s">
        <v>37</v>
      </c>
      <c r="Q1395" s="359" t="s">
        <v>43</v>
      </c>
      <c r="R1395" s="35" t="s">
        <v>10292</v>
      </c>
      <c r="S1395" s="277" t="s">
        <v>40</v>
      </c>
      <c r="T1395" s="167" t="s">
        <v>10900</v>
      </c>
      <c r="U1395" s="282" t="s">
        <v>40</v>
      </c>
      <c r="V1395" s="240" t="s">
        <v>1336</v>
      </c>
      <c r="W1395" s="167" t="s">
        <v>10901</v>
      </c>
      <c r="X1395" s="255">
        <v>0</v>
      </c>
      <c r="Y1395" s="241">
        <v>0</v>
      </c>
      <c r="Z1395" s="241">
        <v>0</v>
      </c>
      <c r="AA1395" s="266"/>
      <c r="AB1395" s="266"/>
      <c r="AC1395" s="266"/>
      <c r="AD1395" s="241">
        <v>5517212</v>
      </c>
      <c r="AE1395" s="461" t="s">
        <v>1270</v>
      </c>
      <c r="AF1395" s="462" t="s">
        <v>1270</v>
      </c>
      <c r="AG1395" s="277" t="s">
        <v>7066</v>
      </c>
      <c r="AH1395" s="277" t="s">
        <v>7067</v>
      </c>
    </row>
    <row r="1396" spans="1:34" s="41" customFormat="1" ht="15" customHeight="1" x14ac:dyDescent="0.2">
      <c r="A1396" s="58">
        <v>115</v>
      </c>
      <c r="B1396" s="58">
        <v>115</v>
      </c>
      <c r="C1396" s="76" t="s">
        <v>140</v>
      </c>
      <c r="D1396" s="23">
        <v>10357</v>
      </c>
      <c r="E1396" s="60" t="s">
        <v>141</v>
      </c>
      <c r="F1396" s="25">
        <v>2014</v>
      </c>
      <c r="G1396" s="61">
        <v>41727.192361111112</v>
      </c>
      <c r="H1396" s="62">
        <v>41727.192361111112</v>
      </c>
      <c r="I1396" s="625" t="s">
        <v>36</v>
      </c>
      <c r="J1396" s="625" t="s">
        <v>36</v>
      </c>
      <c r="K1396" s="625"/>
      <c r="L1396" s="64">
        <f>N1396-G1396</f>
        <v>0.1131944444423425</v>
      </c>
      <c r="M1396" s="65">
        <v>163</v>
      </c>
      <c r="N1396" s="61">
        <v>41727.305555555555</v>
      </c>
      <c r="O1396" s="62">
        <v>41727.305555555555</v>
      </c>
      <c r="P1396" s="66" t="s">
        <v>37</v>
      </c>
      <c r="Q1396" s="69" t="s">
        <v>155</v>
      </c>
      <c r="R1396" s="69" t="s">
        <v>155</v>
      </c>
      <c r="S1396" s="87" t="s">
        <v>106</v>
      </c>
      <c r="T1396" s="69" t="s">
        <v>2024</v>
      </c>
      <c r="U1396" s="282" t="s">
        <v>40</v>
      </c>
      <c r="V1396" s="78" t="s">
        <v>1336</v>
      </c>
      <c r="W1396" s="69" t="s">
        <v>2025</v>
      </c>
      <c r="X1396" s="32">
        <v>0</v>
      </c>
      <c r="Y1396" s="32">
        <v>0</v>
      </c>
      <c r="Z1396" s="83"/>
      <c r="AA1396" s="84"/>
      <c r="AB1396" s="85"/>
      <c r="AC1396" s="83"/>
      <c r="AD1396" s="28"/>
      <c r="AE1396" s="28"/>
      <c r="AF1396" s="28"/>
      <c r="AG1396" s="28"/>
      <c r="AH1396" s="28"/>
    </row>
    <row r="1397" spans="1:34" s="41" customFormat="1" ht="15" customHeight="1" x14ac:dyDescent="0.2">
      <c r="A1397" s="153">
        <v>115</v>
      </c>
      <c r="B1397" s="153">
        <v>115</v>
      </c>
      <c r="C1397" s="24" t="s">
        <v>140</v>
      </c>
      <c r="D1397" s="175">
        <v>10357</v>
      </c>
      <c r="E1397" s="24" t="s">
        <v>141</v>
      </c>
      <c r="F1397" s="25">
        <v>2015</v>
      </c>
      <c r="G1397" s="156">
        <v>42021.848611111112</v>
      </c>
      <c r="H1397" s="157">
        <v>42021.848611111112</v>
      </c>
      <c r="I1397" s="620" t="s">
        <v>36</v>
      </c>
      <c r="J1397" s="620" t="s">
        <v>36</v>
      </c>
      <c r="K1397" s="620"/>
      <c r="L1397" s="159">
        <f>N1397-G1397</f>
        <v>5.2083333328482695E-2</v>
      </c>
      <c r="M1397" s="160">
        <v>75</v>
      </c>
      <c r="N1397" s="156">
        <v>42021.900694444441</v>
      </c>
      <c r="O1397" s="157">
        <v>42021.900694444441</v>
      </c>
      <c r="P1397" s="161" t="s">
        <v>37</v>
      </c>
      <c r="Q1397" s="35" t="s">
        <v>43</v>
      </c>
      <c r="R1397" s="35" t="s">
        <v>44</v>
      </c>
      <c r="S1397" s="35" t="s">
        <v>45</v>
      </c>
      <c r="T1397" s="35" t="s">
        <v>3340</v>
      </c>
      <c r="U1397" s="282" t="s">
        <v>40</v>
      </c>
      <c r="V1397" s="167" t="s">
        <v>1336</v>
      </c>
      <c r="W1397" s="35" t="s">
        <v>3341</v>
      </c>
      <c r="X1397" s="55">
        <v>0</v>
      </c>
      <c r="Y1397" s="55">
        <v>0</v>
      </c>
      <c r="Z1397" s="168"/>
      <c r="AA1397" s="168"/>
      <c r="AB1397" s="168"/>
      <c r="AC1397" s="168"/>
      <c r="AD1397" s="28"/>
      <c r="AE1397" s="28"/>
      <c r="AF1397" s="28"/>
      <c r="AG1397" s="28"/>
      <c r="AH1397" s="28"/>
    </row>
    <row r="1398" spans="1:34" s="41" customFormat="1" ht="15" customHeight="1" x14ac:dyDescent="0.2">
      <c r="A1398" s="257">
        <v>115</v>
      </c>
      <c r="B1398" s="257">
        <v>115</v>
      </c>
      <c r="C1398" s="258" t="s">
        <v>140</v>
      </c>
      <c r="D1398" s="257">
        <v>10357</v>
      </c>
      <c r="E1398" s="258" t="s">
        <v>141</v>
      </c>
      <c r="F1398" s="25">
        <v>2017</v>
      </c>
      <c r="G1398" s="232">
        <v>43082.395833333336</v>
      </c>
      <c r="H1398" s="233">
        <v>43082.395833333336</v>
      </c>
      <c r="I1398" s="412" t="s">
        <v>36</v>
      </c>
      <c r="J1398" s="412" t="s">
        <v>36</v>
      </c>
      <c r="K1398" s="412"/>
      <c r="L1398" s="235">
        <f>N1398-G1398</f>
        <v>9.8611111105128657E-2</v>
      </c>
      <c r="M1398" s="236">
        <v>142</v>
      </c>
      <c r="N1398" s="232">
        <v>43082.494444444441</v>
      </c>
      <c r="O1398" s="233">
        <v>43082.494444444441</v>
      </c>
      <c r="P1398" s="237" t="s">
        <v>37</v>
      </c>
      <c r="Q1398" s="167" t="s">
        <v>52</v>
      </c>
      <c r="R1398" s="167" t="s">
        <v>106</v>
      </c>
      <c r="S1398" s="35" t="s">
        <v>106</v>
      </c>
      <c r="T1398" s="167" t="s">
        <v>10133</v>
      </c>
      <c r="U1398" s="282" t="s">
        <v>40</v>
      </c>
      <c r="V1398" s="240" t="s">
        <v>1336</v>
      </c>
      <c r="W1398" s="167" t="s">
        <v>10134</v>
      </c>
      <c r="X1398" s="255">
        <v>0</v>
      </c>
      <c r="Y1398" s="241">
        <v>0</v>
      </c>
      <c r="Z1398" s="241">
        <v>0</v>
      </c>
      <c r="AA1398" s="266"/>
      <c r="AB1398" s="266"/>
      <c r="AC1398" s="266"/>
      <c r="AD1398" s="304">
        <v>5517212</v>
      </c>
      <c r="AE1398" s="333" t="s">
        <v>1270</v>
      </c>
      <c r="AF1398" s="333" t="s">
        <v>1270</v>
      </c>
      <c r="AG1398" s="167" t="s">
        <v>7066</v>
      </c>
      <c r="AH1398" s="29" t="s">
        <v>7067</v>
      </c>
    </row>
    <row r="1399" spans="1:34" s="41" customFormat="1" ht="15" customHeight="1" x14ac:dyDescent="0.2">
      <c r="A1399" s="58">
        <v>115</v>
      </c>
      <c r="B1399" s="58">
        <v>115</v>
      </c>
      <c r="C1399" s="76" t="s">
        <v>575</v>
      </c>
      <c r="D1399" s="23">
        <v>10358</v>
      </c>
      <c r="E1399" s="60" t="s">
        <v>576</v>
      </c>
      <c r="F1399" s="25">
        <v>2014</v>
      </c>
      <c r="G1399" s="61">
        <v>41799.761805555558</v>
      </c>
      <c r="H1399" s="62">
        <v>41799.761805555558</v>
      </c>
      <c r="I1399" s="625" t="s">
        <v>36</v>
      </c>
      <c r="J1399" s="625" t="s">
        <v>36</v>
      </c>
      <c r="K1399" s="625"/>
      <c r="L1399" s="64">
        <f>N1399-G1399</f>
        <v>1.1895833333328483</v>
      </c>
      <c r="M1399" s="65">
        <v>1713</v>
      </c>
      <c r="N1399" s="61">
        <v>41800.951388888891</v>
      </c>
      <c r="O1399" s="62">
        <v>41800.951388888891</v>
      </c>
      <c r="P1399" s="86" t="s">
        <v>242</v>
      </c>
      <c r="Q1399" s="69" t="s">
        <v>43</v>
      </c>
      <c r="R1399" s="69" t="s">
        <v>1663</v>
      </c>
      <c r="S1399" s="87" t="s">
        <v>526</v>
      </c>
      <c r="T1399" s="69" t="s">
        <v>2352</v>
      </c>
      <c r="U1399" s="282" t="s">
        <v>40</v>
      </c>
      <c r="V1399" s="87" t="s">
        <v>1336</v>
      </c>
      <c r="W1399" s="69" t="s">
        <v>2351</v>
      </c>
      <c r="X1399" s="32">
        <v>0</v>
      </c>
      <c r="Y1399" s="32">
        <v>0</v>
      </c>
      <c r="Z1399" s="83"/>
      <c r="AA1399" s="84"/>
      <c r="AB1399" s="85"/>
      <c r="AC1399" s="83"/>
      <c r="AD1399" s="28"/>
      <c r="AE1399" s="28"/>
      <c r="AF1399" s="28"/>
      <c r="AG1399" s="28"/>
      <c r="AH1399" s="28"/>
    </row>
    <row r="1400" spans="1:34" ht="15" customHeight="1" x14ac:dyDescent="0.2">
      <c r="A1400" s="58">
        <v>115</v>
      </c>
      <c r="B1400" s="58">
        <v>115</v>
      </c>
      <c r="C1400" s="76" t="s">
        <v>575</v>
      </c>
      <c r="D1400" s="23">
        <v>10358</v>
      </c>
      <c r="E1400" s="60" t="s">
        <v>576</v>
      </c>
      <c r="F1400" s="25">
        <v>2014</v>
      </c>
      <c r="G1400" s="61">
        <v>41888.184027777781</v>
      </c>
      <c r="H1400" s="62">
        <v>41888.184027777781</v>
      </c>
      <c r="I1400" s="625" t="s">
        <v>36</v>
      </c>
      <c r="J1400" s="625" t="s">
        <v>36</v>
      </c>
      <c r="K1400" s="625"/>
      <c r="L1400" s="64">
        <f>N1400-G1400</f>
        <v>0.34513888888614019</v>
      </c>
      <c r="M1400" s="65">
        <v>497</v>
      </c>
      <c r="N1400" s="61">
        <v>41888.529166666667</v>
      </c>
      <c r="O1400" s="62">
        <v>41888.529166666667</v>
      </c>
      <c r="P1400" s="66" t="s">
        <v>37</v>
      </c>
      <c r="Q1400" s="69" t="s">
        <v>38</v>
      </c>
      <c r="R1400" s="69" t="s">
        <v>135</v>
      </c>
      <c r="S1400" s="87" t="s">
        <v>54</v>
      </c>
      <c r="T1400" s="69" t="s">
        <v>2680</v>
      </c>
      <c r="U1400" s="282" t="s">
        <v>40</v>
      </c>
      <c r="V1400" s="87" t="s">
        <v>1336</v>
      </c>
      <c r="W1400" s="69" t="s">
        <v>2681</v>
      </c>
      <c r="X1400" s="32">
        <v>1415</v>
      </c>
      <c r="Y1400" s="32">
        <v>1415</v>
      </c>
      <c r="Z1400" s="32">
        <v>43476</v>
      </c>
      <c r="AA1400" s="112">
        <f>Y1400/5380759</f>
        <v>2.6297405254537508E-4</v>
      </c>
      <c r="AB1400" s="113">
        <f>Z1400/5380759</f>
        <v>8.079900995380019E-3</v>
      </c>
      <c r="AC1400" s="111">
        <f>Z1400/Y1400</f>
        <v>30.725088339222616</v>
      </c>
    </row>
    <row r="1401" spans="1:34" ht="15" customHeight="1" x14ac:dyDescent="0.2">
      <c r="A1401" s="105">
        <v>115</v>
      </c>
      <c r="B1401" s="105">
        <v>115</v>
      </c>
      <c r="C1401" s="76" t="s">
        <v>575</v>
      </c>
      <c r="D1401" s="23">
        <v>10358</v>
      </c>
      <c r="E1401" s="60" t="s">
        <v>576</v>
      </c>
      <c r="F1401" s="25">
        <v>2014</v>
      </c>
      <c r="G1401" s="61">
        <v>41918.786111111112</v>
      </c>
      <c r="H1401" s="62">
        <v>41918.786111111112</v>
      </c>
      <c r="I1401" s="625" t="s">
        <v>36</v>
      </c>
      <c r="J1401" s="625" t="s">
        <v>36</v>
      </c>
      <c r="K1401" s="625"/>
      <c r="L1401" s="64">
        <f>N1401-G1401</f>
        <v>0.16111111111240461</v>
      </c>
      <c r="M1401" s="65">
        <v>232</v>
      </c>
      <c r="N1401" s="61">
        <v>41918.947222222225</v>
      </c>
      <c r="O1401" s="62">
        <v>41918.947222222225</v>
      </c>
      <c r="P1401" s="86" t="s">
        <v>242</v>
      </c>
      <c r="Q1401" s="69" t="s">
        <v>43</v>
      </c>
      <c r="R1401" s="69" t="s">
        <v>1663</v>
      </c>
      <c r="S1401" s="87" t="s">
        <v>40</v>
      </c>
      <c r="T1401" s="69" t="s">
        <v>2826</v>
      </c>
      <c r="U1401" s="282" t="s">
        <v>40</v>
      </c>
      <c r="V1401" s="87" t="s">
        <v>1336</v>
      </c>
      <c r="W1401" s="69" t="s">
        <v>2825</v>
      </c>
      <c r="X1401" s="32">
        <v>0</v>
      </c>
      <c r="Y1401" s="32">
        <v>0</v>
      </c>
      <c r="Z1401" s="83"/>
      <c r="AA1401" s="84"/>
      <c r="AB1401" s="85"/>
      <c r="AC1401" s="83"/>
    </row>
    <row r="1402" spans="1:34" ht="15" customHeight="1" x14ac:dyDescent="0.2">
      <c r="A1402" s="153">
        <v>115</v>
      </c>
      <c r="B1402" s="153">
        <v>115</v>
      </c>
      <c r="C1402" s="24" t="s">
        <v>575</v>
      </c>
      <c r="D1402" s="175">
        <v>10358</v>
      </c>
      <c r="E1402" s="24" t="s">
        <v>576</v>
      </c>
      <c r="F1402" s="25">
        <v>2015</v>
      </c>
      <c r="G1402" s="179">
        <v>42041.474999999999</v>
      </c>
      <c r="H1402" s="158">
        <v>42041.474999999999</v>
      </c>
      <c r="I1402" s="626" t="s">
        <v>313</v>
      </c>
      <c r="J1402" s="620" t="s">
        <v>36</v>
      </c>
      <c r="K1402" s="620"/>
      <c r="L1402" s="159">
        <f>N1402-G1402</f>
        <v>0.43680555556056788</v>
      </c>
      <c r="M1402" s="160">
        <v>629</v>
      </c>
      <c r="N1402" s="156">
        <v>42041.911805555559</v>
      </c>
      <c r="O1402" s="157">
        <v>42041.911805555559</v>
      </c>
      <c r="P1402" s="161" t="s">
        <v>37</v>
      </c>
      <c r="Q1402" s="35" t="s">
        <v>38</v>
      </c>
      <c r="R1402" s="35" t="s">
        <v>135</v>
      </c>
      <c r="S1402" s="35" t="s">
        <v>68</v>
      </c>
      <c r="T1402" s="35" t="s">
        <v>3424</v>
      </c>
      <c r="U1402" s="170">
        <v>10876</v>
      </c>
      <c r="V1402" s="167" t="s">
        <v>1336</v>
      </c>
      <c r="W1402" s="35" t="s">
        <v>3425</v>
      </c>
      <c r="X1402" s="55">
        <v>2444</v>
      </c>
      <c r="Y1402" s="55">
        <v>2444</v>
      </c>
      <c r="Z1402" s="181"/>
      <c r="AA1402" s="181"/>
      <c r="AB1402" s="181"/>
      <c r="AC1402" s="181"/>
    </row>
    <row r="1403" spans="1:34" ht="15" customHeight="1" x14ac:dyDescent="0.2">
      <c r="A1403" s="175">
        <v>115</v>
      </c>
      <c r="B1403" s="175">
        <v>115</v>
      </c>
      <c r="C1403" s="24" t="s">
        <v>575</v>
      </c>
      <c r="D1403" s="175">
        <v>10358</v>
      </c>
      <c r="E1403" s="24" t="s">
        <v>576</v>
      </c>
      <c r="F1403" s="25">
        <v>2015</v>
      </c>
      <c r="G1403" s="156">
        <v>42223.114583333336</v>
      </c>
      <c r="H1403" s="157">
        <v>42223.114583333336</v>
      </c>
      <c r="I1403" s="620" t="s">
        <v>36</v>
      </c>
      <c r="J1403" s="620" t="s">
        <v>36</v>
      </c>
      <c r="K1403" s="620"/>
      <c r="L1403" s="159">
        <f>N1403-G1403</f>
        <v>6.9444443943211809E-4</v>
      </c>
      <c r="M1403" s="160">
        <v>1</v>
      </c>
      <c r="N1403" s="156">
        <v>42223.115277777775</v>
      </c>
      <c r="O1403" s="157">
        <v>42223.115277777775</v>
      </c>
      <c r="P1403" s="161" t="s">
        <v>37</v>
      </c>
      <c r="Q1403" s="35" t="s">
        <v>213</v>
      </c>
      <c r="R1403" s="35" t="s">
        <v>287</v>
      </c>
      <c r="S1403" s="35" t="s">
        <v>68</v>
      </c>
      <c r="T1403" s="35" t="s">
        <v>4554</v>
      </c>
      <c r="U1403" s="282" t="s">
        <v>40</v>
      </c>
      <c r="V1403" s="167" t="s">
        <v>1336</v>
      </c>
      <c r="W1403" s="35" t="s">
        <v>4555</v>
      </c>
      <c r="X1403" s="55">
        <v>1390</v>
      </c>
      <c r="Y1403" s="168"/>
      <c r="Z1403" s="168"/>
      <c r="AA1403" s="168"/>
      <c r="AB1403" s="168"/>
      <c r="AC1403" s="168"/>
    </row>
    <row r="1404" spans="1:34" ht="15" customHeight="1" x14ac:dyDescent="0.2">
      <c r="A1404" s="257">
        <v>115</v>
      </c>
      <c r="B1404" s="257">
        <v>115</v>
      </c>
      <c r="C1404" s="258" t="s">
        <v>575</v>
      </c>
      <c r="D1404" s="257">
        <v>10358</v>
      </c>
      <c r="E1404" s="258" t="s">
        <v>576</v>
      </c>
      <c r="F1404" s="25">
        <v>2016</v>
      </c>
      <c r="G1404" s="232">
        <v>42489.270138888889</v>
      </c>
      <c r="H1404" s="233">
        <v>42489.270138888889</v>
      </c>
      <c r="I1404" s="412" t="s">
        <v>36</v>
      </c>
      <c r="J1404" s="412" t="s">
        <v>36</v>
      </c>
      <c r="K1404" s="412"/>
      <c r="L1404" s="235">
        <f>N1404-G1404</f>
        <v>6.944444467080757E-4</v>
      </c>
      <c r="M1404" s="236">
        <v>1</v>
      </c>
      <c r="N1404" s="232">
        <v>42489.270833333336</v>
      </c>
      <c r="O1404" s="233">
        <v>42489.270833333336</v>
      </c>
      <c r="P1404" s="237" t="s">
        <v>37</v>
      </c>
      <c r="Q1404" s="238" t="s">
        <v>62</v>
      </c>
      <c r="R1404" s="238" t="s">
        <v>397</v>
      </c>
      <c r="S1404" s="35" t="s">
        <v>40</v>
      </c>
      <c r="T1404" s="35" t="s">
        <v>5996</v>
      </c>
      <c r="U1404" s="282" t="s">
        <v>40</v>
      </c>
      <c r="V1404" s="240" t="s">
        <v>1336</v>
      </c>
      <c r="W1404" s="35" t="s">
        <v>5997</v>
      </c>
      <c r="X1404" s="55">
        <v>2949</v>
      </c>
      <c r="Y1404" s="55">
        <v>0</v>
      </c>
      <c r="Z1404" s="55">
        <v>0</v>
      </c>
      <c r="AA1404" s="168"/>
      <c r="AB1404" s="168"/>
      <c r="AC1404" s="168"/>
    </row>
    <row r="1405" spans="1:34" ht="15" customHeight="1" x14ac:dyDescent="0.2">
      <c r="A1405" s="257">
        <v>115</v>
      </c>
      <c r="B1405" s="257">
        <v>115</v>
      </c>
      <c r="C1405" s="258" t="s">
        <v>575</v>
      </c>
      <c r="D1405" s="257">
        <v>10358</v>
      </c>
      <c r="E1405" s="258" t="s">
        <v>576</v>
      </c>
      <c r="F1405" s="25">
        <v>2018</v>
      </c>
      <c r="G1405" s="232">
        <v>43449.751388888886</v>
      </c>
      <c r="H1405" s="233">
        <v>43449.751388888886</v>
      </c>
      <c r="I1405" s="412" t="s">
        <v>36</v>
      </c>
      <c r="J1405" s="412" t="s">
        <v>36</v>
      </c>
      <c r="K1405" s="412" t="s">
        <v>36</v>
      </c>
      <c r="L1405" s="235">
        <f>N1405-G1405</f>
        <v>0.34861111111240461</v>
      </c>
      <c r="M1405" s="236">
        <v>502</v>
      </c>
      <c r="N1405" s="232">
        <v>43450.1</v>
      </c>
      <c r="O1405" s="233">
        <v>43450.1</v>
      </c>
      <c r="P1405" s="237" t="s">
        <v>37</v>
      </c>
      <c r="Q1405" s="238" t="s">
        <v>1246</v>
      </c>
      <c r="R1405" s="35" t="s">
        <v>10189</v>
      </c>
      <c r="S1405" s="238" t="s">
        <v>68</v>
      </c>
      <c r="T1405" s="167" t="s">
        <v>12590</v>
      </c>
      <c r="U1405" s="282" t="s">
        <v>40</v>
      </c>
      <c r="V1405" s="240" t="s">
        <v>1336</v>
      </c>
      <c r="W1405" s="167" t="s">
        <v>12591</v>
      </c>
      <c r="X1405" s="255">
        <v>1613</v>
      </c>
      <c r="Y1405" s="255">
        <v>1613</v>
      </c>
      <c r="Z1405" s="255">
        <v>156311</v>
      </c>
      <c r="AA1405" s="264">
        <f>Y1405/AD1405</f>
        <v>2.9235780680532126E-4</v>
      </c>
      <c r="AB1405" s="265">
        <f>Z1405/AD1405</f>
        <v>2.833151961534195E-2</v>
      </c>
      <c r="AC1405" s="255">
        <f>Z1405/Y1405</f>
        <v>96.907005579665224</v>
      </c>
      <c r="AD1405" s="241">
        <v>5517212</v>
      </c>
      <c r="AE1405" s="35" t="s">
        <v>1270</v>
      </c>
      <c r="AF1405" s="153" t="s">
        <v>1270</v>
      </c>
      <c r="AG1405" s="35" t="s">
        <v>7066</v>
      </c>
      <c r="AH1405" s="57" t="s">
        <v>7067</v>
      </c>
    </row>
    <row r="1406" spans="1:34" ht="15" customHeight="1" x14ac:dyDescent="0.2">
      <c r="A1406" s="521">
        <v>115</v>
      </c>
      <c r="B1406" s="521">
        <v>115</v>
      </c>
      <c r="C1406" s="522" t="s">
        <v>575</v>
      </c>
      <c r="D1406" s="521">
        <v>10358</v>
      </c>
      <c r="E1406" s="522" t="s">
        <v>576</v>
      </c>
      <c r="F1406" s="25">
        <v>2019</v>
      </c>
      <c r="G1406" s="573">
        <v>43567.271527777775</v>
      </c>
      <c r="H1406" s="574">
        <v>43567.271527777775</v>
      </c>
      <c r="I1406" s="572" t="s">
        <v>36</v>
      </c>
      <c r="J1406" s="572" t="s">
        <v>36</v>
      </c>
      <c r="K1406" s="572" t="s">
        <v>36</v>
      </c>
      <c r="L1406" s="235">
        <f>N1406-G1406</f>
        <v>6.944444467080757E-4</v>
      </c>
      <c r="M1406" s="236">
        <v>1</v>
      </c>
      <c r="N1406" s="573">
        <v>43567.272222222222</v>
      </c>
      <c r="O1406" s="574">
        <v>43567.272222222222</v>
      </c>
      <c r="P1406" s="237" t="s">
        <v>37</v>
      </c>
      <c r="Q1406" s="162" t="s">
        <v>1285</v>
      </c>
      <c r="R1406" s="167" t="s">
        <v>10231</v>
      </c>
      <c r="S1406" s="238" t="s">
        <v>101</v>
      </c>
      <c r="T1406" s="167" t="s">
        <v>13817</v>
      </c>
      <c r="U1406" s="224">
        <v>117095330</v>
      </c>
      <c r="V1406" s="240" t="s">
        <v>1336</v>
      </c>
      <c r="W1406" s="167" t="s">
        <v>13818</v>
      </c>
      <c r="X1406" s="536">
        <v>8271</v>
      </c>
      <c r="Y1406" s="255">
        <v>0</v>
      </c>
      <c r="Z1406" s="255">
        <v>0</v>
      </c>
      <c r="AA1406" s="264">
        <f>Y1406/AD1406</f>
        <v>0</v>
      </c>
      <c r="AB1406" s="265">
        <f>Z1406/AD1406</f>
        <v>0</v>
      </c>
      <c r="AC1406" s="255">
        <v>0</v>
      </c>
      <c r="AD1406" s="255">
        <v>5548929</v>
      </c>
      <c r="AE1406" s="240" t="s">
        <v>7060</v>
      </c>
      <c r="AF1406" s="527" t="s">
        <v>13819</v>
      </c>
      <c r="AG1406" s="240" t="s">
        <v>7040</v>
      </c>
      <c r="AH1406" s="525" t="s">
        <v>7041</v>
      </c>
    </row>
    <row r="1407" spans="1:34" ht="15" customHeight="1" x14ac:dyDescent="0.2">
      <c r="A1407" s="521">
        <v>115</v>
      </c>
      <c r="B1407" s="521">
        <v>115</v>
      </c>
      <c r="C1407" s="522" t="s">
        <v>575</v>
      </c>
      <c r="D1407" s="521">
        <v>10358</v>
      </c>
      <c r="E1407" s="522" t="s">
        <v>576</v>
      </c>
      <c r="F1407" s="25">
        <v>2019</v>
      </c>
      <c r="G1407" s="573">
        <v>43604.296527777777</v>
      </c>
      <c r="H1407" s="574">
        <v>43604.296527777777</v>
      </c>
      <c r="I1407" s="572" t="s">
        <v>36</v>
      </c>
      <c r="J1407" s="572" t="s">
        <v>36</v>
      </c>
      <c r="K1407" s="572" t="s">
        <v>36</v>
      </c>
      <c r="L1407" s="235">
        <f>N1407-G1407</f>
        <v>6.944444467080757E-4</v>
      </c>
      <c r="M1407" s="236">
        <v>1</v>
      </c>
      <c r="N1407" s="573">
        <v>43604.297222222223</v>
      </c>
      <c r="O1407" s="574">
        <v>43604.297222222223</v>
      </c>
      <c r="P1407" s="237" t="s">
        <v>37</v>
      </c>
      <c r="Q1407" s="359" t="s">
        <v>1285</v>
      </c>
      <c r="R1407" s="35" t="s">
        <v>10231</v>
      </c>
      <c r="S1407" s="277" t="s">
        <v>101</v>
      </c>
      <c r="T1407" s="167" t="s">
        <v>14084</v>
      </c>
      <c r="U1407" s="192" t="s">
        <v>40</v>
      </c>
      <c r="V1407" s="49" t="s">
        <v>1336</v>
      </c>
      <c r="W1407" s="167" t="s">
        <v>14085</v>
      </c>
      <c r="X1407" s="536">
        <v>1</v>
      </c>
      <c r="Y1407" s="255">
        <v>0</v>
      </c>
      <c r="Z1407" s="255">
        <v>0</v>
      </c>
      <c r="AA1407" s="264">
        <f>Y1407/AD1407</f>
        <v>0</v>
      </c>
      <c r="AB1407" s="265">
        <f>Z1407/AD1407</f>
        <v>0</v>
      </c>
      <c r="AC1407" s="255">
        <v>0</v>
      </c>
      <c r="AD1407" s="255">
        <v>5548929</v>
      </c>
      <c r="AE1407" s="49" t="s">
        <v>7102</v>
      </c>
      <c r="AF1407" s="349" t="s">
        <v>14086</v>
      </c>
      <c r="AG1407" s="49" t="s">
        <v>7040</v>
      </c>
      <c r="AH1407" s="525" t="s">
        <v>7041</v>
      </c>
    </row>
    <row r="1408" spans="1:34" ht="15" customHeight="1" x14ac:dyDescent="0.2">
      <c r="A1408" s="521">
        <v>115</v>
      </c>
      <c r="B1408" s="521">
        <v>115</v>
      </c>
      <c r="C1408" s="522" t="s">
        <v>575</v>
      </c>
      <c r="D1408" s="521">
        <v>10358</v>
      </c>
      <c r="E1408" s="522" t="s">
        <v>576</v>
      </c>
      <c r="F1408" s="25">
        <v>2019</v>
      </c>
      <c r="G1408" s="573">
        <v>43604.643750000003</v>
      </c>
      <c r="H1408" s="574">
        <v>43604.643750000003</v>
      </c>
      <c r="I1408" s="572" t="s">
        <v>36</v>
      </c>
      <c r="J1408" s="572" t="s">
        <v>36</v>
      </c>
      <c r="K1408" s="572" t="s">
        <v>36</v>
      </c>
      <c r="L1408" s="235">
        <f>N1408-G1408</f>
        <v>3.3569444444437977</v>
      </c>
      <c r="M1408" s="236">
        <v>4834</v>
      </c>
      <c r="N1408" s="573">
        <v>43608.000694444447</v>
      </c>
      <c r="O1408" s="574">
        <v>43608.000694444447</v>
      </c>
      <c r="P1408" s="294" t="s">
        <v>173</v>
      </c>
      <c r="Q1408" s="359" t="s">
        <v>1285</v>
      </c>
      <c r="R1408" s="35" t="s">
        <v>10231</v>
      </c>
      <c r="S1408" s="277" t="s">
        <v>106</v>
      </c>
      <c r="T1408" s="167" t="s">
        <v>14103</v>
      </c>
      <c r="U1408" s="77">
        <v>117299821</v>
      </c>
      <c r="V1408" s="49" t="s">
        <v>1336</v>
      </c>
      <c r="W1408" s="167" t="s">
        <v>14104</v>
      </c>
      <c r="X1408" s="536">
        <v>4141</v>
      </c>
      <c r="Y1408" s="536">
        <v>4141</v>
      </c>
      <c r="Z1408" s="536">
        <v>308971</v>
      </c>
      <c r="AA1408" s="264">
        <f>Y1408/AD1408</f>
        <v>7.4627013609292897E-4</v>
      </c>
      <c r="AB1408" s="265">
        <f>Z1408/AD1408</f>
        <v>5.568119541626862E-2</v>
      </c>
      <c r="AC1408" s="255">
        <f>Z1408/Y1408</f>
        <v>74.612653948321665</v>
      </c>
      <c r="AD1408" s="255">
        <v>5548929</v>
      </c>
      <c r="AE1408" s="49" t="s">
        <v>7076</v>
      </c>
      <c r="AF1408" s="349" t="s">
        <v>14105</v>
      </c>
      <c r="AG1408" s="49" t="s">
        <v>7040</v>
      </c>
      <c r="AH1408" s="525" t="s">
        <v>7041</v>
      </c>
    </row>
    <row r="1409" spans="1:34" ht="15" customHeight="1" x14ac:dyDescent="0.2">
      <c r="A1409" s="521">
        <v>115</v>
      </c>
      <c r="B1409" s="521">
        <v>115</v>
      </c>
      <c r="C1409" s="522" t="s">
        <v>575</v>
      </c>
      <c r="D1409" s="521">
        <v>10358</v>
      </c>
      <c r="E1409" s="522" t="s">
        <v>576</v>
      </c>
      <c r="F1409" s="25">
        <v>2019</v>
      </c>
      <c r="G1409" s="573">
        <v>43608.006944444445</v>
      </c>
      <c r="H1409" s="574">
        <v>43608.006944444445</v>
      </c>
      <c r="I1409" s="572" t="s">
        <v>36</v>
      </c>
      <c r="J1409" s="572" t="s">
        <v>36</v>
      </c>
      <c r="K1409" s="572" t="s">
        <v>36</v>
      </c>
      <c r="L1409" s="235">
        <f>N1409-G1409</f>
        <v>1.452777777776646</v>
      </c>
      <c r="M1409" s="236">
        <v>2092</v>
      </c>
      <c r="N1409" s="573">
        <v>43609.459722222222</v>
      </c>
      <c r="O1409" s="574">
        <v>43609.459722222222</v>
      </c>
      <c r="P1409" s="237" t="s">
        <v>37</v>
      </c>
      <c r="Q1409" s="359" t="s">
        <v>1285</v>
      </c>
      <c r="R1409" s="35" t="s">
        <v>10433</v>
      </c>
      <c r="S1409" s="277" t="s">
        <v>107</v>
      </c>
      <c r="T1409" s="167" t="s">
        <v>14148</v>
      </c>
      <c r="U1409" s="192" t="s">
        <v>40</v>
      </c>
      <c r="V1409" s="49" t="s">
        <v>1336</v>
      </c>
      <c r="W1409" s="167" t="s">
        <v>14149</v>
      </c>
      <c r="X1409" s="536">
        <v>0</v>
      </c>
      <c r="Y1409" s="255">
        <v>0</v>
      </c>
      <c r="Z1409" s="255">
        <v>0</v>
      </c>
      <c r="AA1409" s="264">
        <f>Y1409/AD1409</f>
        <v>0</v>
      </c>
      <c r="AB1409" s="265">
        <f>Z1409/AD1409</f>
        <v>0</v>
      </c>
      <c r="AC1409" s="255">
        <v>0</v>
      </c>
      <c r="AD1409" s="255">
        <v>5548929</v>
      </c>
      <c r="AE1409" s="240" t="s">
        <v>1270</v>
      </c>
      <c r="AF1409" s="527" t="s">
        <v>1270</v>
      </c>
      <c r="AG1409" s="555" t="s">
        <v>7066</v>
      </c>
      <c r="AH1409" s="525" t="s">
        <v>12671</v>
      </c>
    </row>
    <row r="1410" spans="1:34" ht="15" customHeight="1" x14ac:dyDescent="0.2">
      <c r="A1410" s="105">
        <v>115</v>
      </c>
      <c r="B1410" s="105">
        <v>115</v>
      </c>
      <c r="C1410" s="76" t="s">
        <v>945</v>
      </c>
      <c r="D1410" s="23">
        <v>10359</v>
      </c>
      <c r="E1410" s="60" t="s">
        <v>946</v>
      </c>
      <c r="F1410" s="25">
        <v>2014</v>
      </c>
      <c r="G1410" s="61">
        <v>41934.269444444442</v>
      </c>
      <c r="H1410" s="62">
        <v>41934.269444444442</v>
      </c>
      <c r="I1410" s="625" t="s">
        <v>36</v>
      </c>
      <c r="J1410" s="625" t="s">
        <v>36</v>
      </c>
      <c r="K1410" s="625"/>
      <c r="L1410" s="64">
        <f>N1410-G1410</f>
        <v>0.47222222222626442</v>
      </c>
      <c r="M1410" s="65">
        <v>680</v>
      </c>
      <c r="N1410" s="61">
        <v>41934.741666666669</v>
      </c>
      <c r="O1410" s="62">
        <v>41934.741666666669</v>
      </c>
      <c r="P1410" s="86" t="s">
        <v>242</v>
      </c>
      <c r="Q1410" s="69" t="s">
        <v>43</v>
      </c>
      <c r="R1410" s="69" t="s">
        <v>266</v>
      </c>
      <c r="S1410" s="87" t="s">
        <v>40</v>
      </c>
      <c r="T1410" s="69" t="s">
        <v>2899</v>
      </c>
      <c r="U1410" s="282" t="s">
        <v>40</v>
      </c>
      <c r="V1410" s="87" t="s">
        <v>384</v>
      </c>
      <c r="W1410" s="69" t="s">
        <v>2900</v>
      </c>
      <c r="X1410" s="32">
        <v>0</v>
      </c>
      <c r="Y1410" s="32">
        <v>0</v>
      </c>
      <c r="Z1410" s="83"/>
      <c r="AA1410" s="84"/>
      <c r="AB1410" s="85"/>
      <c r="AC1410" s="83"/>
    </row>
    <row r="1411" spans="1:34" ht="15" customHeight="1" x14ac:dyDescent="0.2">
      <c r="A1411" s="105">
        <v>115</v>
      </c>
      <c r="B1411" s="105">
        <v>115</v>
      </c>
      <c r="C1411" s="76" t="s">
        <v>945</v>
      </c>
      <c r="D1411" s="23">
        <v>10359</v>
      </c>
      <c r="E1411" s="60" t="s">
        <v>946</v>
      </c>
      <c r="F1411" s="25">
        <v>2014</v>
      </c>
      <c r="G1411" s="61">
        <v>41956.546527777777</v>
      </c>
      <c r="H1411" s="62">
        <v>41956.546527777777</v>
      </c>
      <c r="I1411" s="625" t="s">
        <v>36</v>
      </c>
      <c r="J1411" s="625" t="s">
        <v>36</v>
      </c>
      <c r="K1411" s="625"/>
      <c r="L1411" s="64">
        <f>N1411-G1411</f>
        <v>7.1527777778101154E-2</v>
      </c>
      <c r="M1411" s="65">
        <v>103</v>
      </c>
      <c r="N1411" s="61">
        <v>41956.618055555555</v>
      </c>
      <c r="O1411" s="62">
        <v>41956.618055555555</v>
      </c>
      <c r="P1411" s="86" t="s">
        <v>242</v>
      </c>
      <c r="Q1411" s="69" t="s">
        <v>43</v>
      </c>
      <c r="R1411" s="69" t="s">
        <v>1663</v>
      </c>
      <c r="S1411" s="87" t="s">
        <v>40</v>
      </c>
      <c r="T1411" s="69" t="s">
        <v>3022</v>
      </c>
      <c r="U1411" s="282" t="s">
        <v>40</v>
      </c>
      <c r="V1411" s="87" t="s">
        <v>384</v>
      </c>
      <c r="W1411" s="69" t="s">
        <v>3023</v>
      </c>
      <c r="X1411" s="32">
        <v>0</v>
      </c>
      <c r="Y1411" s="32">
        <v>0</v>
      </c>
      <c r="Z1411" s="83"/>
      <c r="AA1411" s="84"/>
      <c r="AB1411" s="85"/>
      <c r="AC1411" s="83"/>
      <c r="AD1411" s="41"/>
      <c r="AE1411" s="41"/>
      <c r="AF1411" s="41"/>
      <c r="AG1411" s="41"/>
      <c r="AH1411" s="41"/>
    </row>
    <row r="1412" spans="1:34" ht="15" customHeight="1" x14ac:dyDescent="0.2">
      <c r="A1412" s="58">
        <v>115</v>
      </c>
      <c r="B1412" s="58">
        <v>115</v>
      </c>
      <c r="C1412" s="76" t="s">
        <v>331</v>
      </c>
      <c r="D1412" s="23">
        <v>10360</v>
      </c>
      <c r="E1412" s="60" t="s">
        <v>332</v>
      </c>
      <c r="F1412" s="25">
        <v>2014</v>
      </c>
      <c r="G1412" s="61">
        <v>41752.316666666666</v>
      </c>
      <c r="H1412" s="62">
        <v>41752.316666666666</v>
      </c>
      <c r="I1412" s="625" t="s">
        <v>36</v>
      </c>
      <c r="J1412" s="625" t="s">
        <v>36</v>
      </c>
      <c r="K1412" s="625"/>
      <c r="L1412" s="64">
        <f>N1412-G1412</f>
        <v>0.15208333333430346</v>
      </c>
      <c r="M1412" s="65">
        <v>219</v>
      </c>
      <c r="N1412" s="61">
        <v>41752.46875</v>
      </c>
      <c r="O1412" s="62">
        <v>41752.46875</v>
      </c>
      <c r="P1412" s="66" t="s">
        <v>37</v>
      </c>
      <c r="Q1412" s="69" t="s">
        <v>52</v>
      </c>
      <c r="R1412" s="69" t="s">
        <v>302</v>
      </c>
      <c r="S1412" s="87" t="s">
        <v>68</v>
      </c>
      <c r="T1412" s="69" t="s">
        <v>2117</v>
      </c>
      <c r="U1412" s="282" t="s">
        <v>40</v>
      </c>
      <c r="V1412" s="78" t="s">
        <v>384</v>
      </c>
      <c r="W1412" s="69" t="s">
        <v>2118</v>
      </c>
      <c r="X1412" s="32">
        <v>0</v>
      </c>
      <c r="Y1412" s="32">
        <v>0</v>
      </c>
      <c r="Z1412" s="83"/>
      <c r="AA1412" s="84"/>
      <c r="AB1412" s="85"/>
      <c r="AC1412" s="83"/>
    </row>
    <row r="1413" spans="1:34" ht="15" customHeight="1" x14ac:dyDescent="0.2">
      <c r="A1413" s="58">
        <v>115</v>
      </c>
      <c r="B1413" s="58">
        <v>115</v>
      </c>
      <c r="C1413" s="76" t="s">
        <v>331</v>
      </c>
      <c r="D1413" s="23">
        <v>10360</v>
      </c>
      <c r="E1413" s="60" t="s">
        <v>332</v>
      </c>
      <c r="F1413" s="25">
        <v>2014</v>
      </c>
      <c r="G1413" s="61">
        <v>41773.49722222222</v>
      </c>
      <c r="H1413" s="62">
        <v>41773.49722222222</v>
      </c>
      <c r="I1413" s="625" t="s">
        <v>36</v>
      </c>
      <c r="J1413" s="628" t="s">
        <v>313</v>
      </c>
      <c r="K1413" s="628"/>
      <c r="L1413" s="64">
        <f>N1413-G1413</f>
        <v>0.69374999999854481</v>
      </c>
      <c r="M1413" s="65">
        <v>999</v>
      </c>
      <c r="N1413" s="61">
        <v>41774.190972222219</v>
      </c>
      <c r="O1413" s="62">
        <v>41774.190972222219</v>
      </c>
      <c r="P1413" s="66" t="s">
        <v>37</v>
      </c>
      <c r="Q1413" s="69" t="s">
        <v>52</v>
      </c>
      <c r="R1413" s="69" t="s">
        <v>67</v>
      </c>
      <c r="S1413" s="87" t="s">
        <v>68</v>
      </c>
      <c r="T1413" s="69" t="s">
        <v>2227</v>
      </c>
      <c r="U1413" s="77">
        <v>10287</v>
      </c>
      <c r="V1413" s="78" t="s">
        <v>384</v>
      </c>
      <c r="W1413" s="69" t="s">
        <v>2228</v>
      </c>
      <c r="X1413" s="32">
        <v>726</v>
      </c>
      <c r="Y1413" s="32">
        <v>726</v>
      </c>
      <c r="Z1413" s="32">
        <v>54072</v>
      </c>
      <c r="AA1413" s="79">
        <f>Y1413/5380759</f>
        <v>1.3492520293140799E-4</v>
      </c>
      <c r="AB1413" s="80">
        <f>Z1413/5380759</f>
        <v>1.0049139907585528E-2</v>
      </c>
      <c r="AC1413" s="32">
        <f>Z1413/Y1413</f>
        <v>74.47933884297521</v>
      </c>
    </row>
    <row r="1414" spans="1:34" ht="15" customHeight="1" x14ac:dyDescent="0.2">
      <c r="A1414" s="175">
        <v>115</v>
      </c>
      <c r="B1414" s="175">
        <v>115</v>
      </c>
      <c r="C1414" s="24" t="s">
        <v>331</v>
      </c>
      <c r="D1414" s="175">
        <v>10360</v>
      </c>
      <c r="E1414" s="24" t="s">
        <v>332</v>
      </c>
      <c r="F1414" s="25">
        <v>2015</v>
      </c>
      <c r="G1414" s="156">
        <v>42157.790277777778</v>
      </c>
      <c r="H1414" s="157">
        <v>42157.790277777778</v>
      </c>
      <c r="I1414" s="620" t="s">
        <v>36</v>
      </c>
      <c r="J1414" s="620" t="s">
        <v>36</v>
      </c>
      <c r="K1414" s="620"/>
      <c r="L1414" s="159">
        <f>N1414-G1414</f>
        <v>1.8055555556202307E-2</v>
      </c>
      <c r="M1414" s="160">
        <v>26</v>
      </c>
      <c r="N1414" s="156">
        <v>42157.808333333334</v>
      </c>
      <c r="O1414" s="157">
        <v>42157.808333333334</v>
      </c>
      <c r="P1414" s="161" t="s">
        <v>37</v>
      </c>
      <c r="Q1414" s="35" t="s">
        <v>1285</v>
      </c>
      <c r="R1414" s="35" t="s">
        <v>79</v>
      </c>
      <c r="S1414" s="35" t="s">
        <v>80</v>
      </c>
      <c r="T1414" s="35" t="s">
        <v>4083</v>
      </c>
      <c r="U1414" s="282" t="s">
        <v>40</v>
      </c>
      <c r="V1414" s="167" t="s">
        <v>384</v>
      </c>
      <c r="W1414" s="35" t="s">
        <v>4084</v>
      </c>
      <c r="X1414" s="55">
        <v>725</v>
      </c>
      <c r="Y1414" s="55">
        <v>0</v>
      </c>
      <c r="Z1414" s="168"/>
      <c r="AA1414" s="168"/>
      <c r="AB1414" s="168"/>
      <c r="AC1414" s="168"/>
    </row>
    <row r="1415" spans="1:34" ht="15" customHeight="1" x14ac:dyDescent="0.2">
      <c r="A1415" s="175">
        <v>115</v>
      </c>
      <c r="B1415" s="175">
        <v>115</v>
      </c>
      <c r="C1415" s="24" t="s">
        <v>331</v>
      </c>
      <c r="D1415" s="175">
        <v>10360</v>
      </c>
      <c r="E1415" s="43" t="s">
        <v>332</v>
      </c>
      <c r="F1415" s="25">
        <v>2015</v>
      </c>
      <c r="G1415" s="156">
        <v>42260.224999999999</v>
      </c>
      <c r="H1415" s="157">
        <v>42260.224999999999</v>
      </c>
      <c r="I1415" s="620" t="s">
        <v>36</v>
      </c>
      <c r="J1415" s="620" t="s">
        <v>36</v>
      </c>
      <c r="K1415" s="620"/>
      <c r="L1415" s="159">
        <f>N1415-G1415</f>
        <v>4.4465277777781012</v>
      </c>
      <c r="M1415" s="160">
        <v>6403</v>
      </c>
      <c r="N1415" s="156">
        <v>42264.671527777777</v>
      </c>
      <c r="O1415" s="157">
        <v>42264.671527777777</v>
      </c>
      <c r="P1415" s="171" t="s">
        <v>242</v>
      </c>
      <c r="Q1415" s="35" t="s">
        <v>382</v>
      </c>
      <c r="R1415" s="35" t="s">
        <v>383</v>
      </c>
      <c r="S1415" s="35" t="s">
        <v>526</v>
      </c>
      <c r="T1415" s="35" t="s">
        <v>4774</v>
      </c>
      <c r="U1415" s="282" t="s">
        <v>40</v>
      </c>
      <c r="V1415" s="167" t="s">
        <v>384</v>
      </c>
      <c r="W1415" s="35" t="s">
        <v>4775</v>
      </c>
      <c r="X1415" s="55">
        <v>0</v>
      </c>
      <c r="Y1415" s="168"/>
      <c r="Z1415" s="168"/>
      <c r="AA1415" s="168"/>
      <c r="AB1415" s="168"/>
      <c r="AC1415" s="168"/>
    </row>
    <row r="1416" spans="1:34" ht="15" customHeight="1" x14ac:dyDescent="0.2">
      <c r="A1416" s="257">
        <v>115</v>
      </c>
      <c r="B1416" s="257">
        <v>115</v>
      </c>
      <c r="C1416" s="258" t="s">
        <v>331</v>
      </c>
      <c r="D1416" s="257">
        <v>10360</v>
      </c>
      <c r="E1416" s="258" t="s">
        <v>332</v>
      </c>
      <c r="F1416" s="25">
        <v>2017</v>
      </c>
      <c r="G1416" s="232">
        <v>42771.146527777775</v>
      </c>
      <c r="H1416" s="233">
        <v>42771.146527777775</v>
      </c>
      <c r="I1416" s="412" t="s">
        <v>36</v>
      </c>
      <c r="J1416" s="412" t="s">
        <v>36</v>
      </c>
      <c r="K1416" s="412"/>
      <c r="L1416" s="235">
        <f>N1416-G1416</f>
        <v>0.53263888889341615</v>
      </c>
      <c r="M1416" s="236">
        <v>767</v>
      </c>
      <c r="N1416" s="232">
        <v>42771.679166666669</v>
      </c>
      <c r="O1416" s="233">
        <v>42771.679166666669</v>
      </c>
      <c r="P1416" s="237" t="s">
        <v>37</v>
      </c>
      <c r="Q1416" s="35" t="s">
        <v>145</v>
      </c>
      <c r="R1416" s="35" t="s">
        <v>146</v>
      </c>
      <c r="S1416" s="35" t="s">
        <v>68</v>
      </c>
      <c r="T1416" s="52" t="s">
        <v>7658</v>
      </c>
      <c r="U1416" s="303" t="s">
        <v>40</v>
      </c>
      <c r="V1416" s="49" t="s">
        <v>384</v>
      </c>
      <c r="W1416" s="44" t="s">
        <v>7659</v>
      </c>
      <c r="X1416" s="255">
        <v>732</v>
      </c>
      <c r="Y1416" s="255">
        <v>732</v>
      </c>
      <c r="Z1416" s="255">
        <v>91610</v>
      </c>
      <c r="AA1416" s="173">
        <v>1.3267570649813711E-4</v>
      </c>
      <c r="AB1416" s="174">
        <v>1.6604400918434889E-2</v>
      </c>
      <c r="AC1416" s="241">
        <v>125.15027322404372</v>
      </c>
      <c r="AD1416" s="304">
        <v>5517212</v>
      </c>
      <c r="AE1416" s="35" t="s">
        <v>7083</v>
      </c>
      <c r="AF1416" s="305" t="s">
        <v>7660</v>
      </c>
      <c r="AG1416" s="35" t="s">
        <v>7040</v>
      </c>
      <c r="AH1416" s="44" t="s">
        <v>7041</v>
      </c>
    </row>
    <row r="1417" spans="1:34" ht="15" customHeight="1" x14ac:dyDescent="0.2">
      <c r="A1417" s="257">
        <v>115</v>
      </c>
      <c r="B1417" s="257">
        <v>115</v>
      </c>
      <c r="C1417" s="258" t="s">
        <v>331</v>
      </c>
      <c r="D1417" s="257">
        <v>10360</v>
      </c>
      <c r="E1417" s="258" t="s">
        <v>332</v>
      </c>
      <c r="F1417" s="25">
        <v>2017</v>
      </c>
      <c r="G1417" s="232">
        <v>42839.965277777781</v>
      </c>
      <c r="H1417" s="233">
        <v>42839.965277777781</v>
      </c>
      <c r="I1417" s="412" t="s">
        <v>36</v>
      </c>
      <c r="J1417" s="412" t="s">
        <v>36</v>
      </c>
      <c r="K1417" s="412"/>
      <c r="L1417" s="235">
        <f>N1417-G1417</f>
        <v>0.87777777777228039</v>
      </c>
      <c r="M1417" s="236">
        <v>1264</v>
      </c>
      <c r="N1417" s="232">
        <v>42840.843055555553</v>
      </c>
      <c r="O1417" s="233">
        <v>42840.843055555553</v>
      </c>
      <c r="P1417" s="237" t="s">
        <v>37</v>
      </c>
      <c r="Q1417" s="35" t="s">
        <v>222</v>
      </c>
      <c r="R1417" s="35" t="s">
        <v>223</v>
      </c>
      <c r="S1417" s="35" t="s">
        <v>54</v>
      </c>
      <c r="T1417" s="52" t="s">
        <v>8377</v>
      </c>
      <c r="U1417" s="332" t="s">
        <v>40</v>
      </c>
      <c r="V1417" s="240" t="s">
        <v>384</v>
      </c>
      <c r="W1417" s="44" t="s">
        <v>8378</v>
      </c>
      <c r="X1417" s="241">
        <v>732</v>
      </c>
      <c r="Y1417" s="241">
        <v>732</v>
      </c>
      <c r="Z1417" s="241">
        <v>43506</v>
      </c>
      <c r="AA1417" s="173">
        <v>1.3267570649813711E-4</v>
      </c>
      <c r="AB1417" s="174">
        <v>7.885504490311411E-3</v>
      </c>
      <c r="AC1417" s="241">
        <v>59.434426229508198</v>
      </c>
      <c r="AD1417" s="304">
        <v>5517212</v>
      </c>
      <c r="AE1417" s="305" t="s">
        <v>7172</v>
      </c>
      <c r="AF1417" s="305" t="s">
        <v>7597</v>
      </c>
      <c r="AG1417" s="35" t="s">
        <v>7040</v>
      </c>
      <c r="AH1417" s="44" t="s">
        <v>7041</v>
      </c>
    </row>
    <row r="1418" spans="1:34" ht="15" customHeight="1" x14ac:dyDescent="0.2">
      <c r="A1418" s="257">
        <v>115</v>
      </c>
      <c r="B1418" s="257">
        <v>115</v>
      </c>
      <c r="C1418" s="258" t="s">
        <v>331</v>
      </c>
      <c r="D1418" s="257">
        <v>10360</v>
      </c>
      <c r="E1418" s="258" t="s">
        <v>332</v>
      </c>
      <c r="F1418" s="25">
        <v>2017</v>
      </c>
      <c r="G1418" s="232">
        <v>42976.666666666664</v>
      </c>
      <c r="H1418" s="233">
        <v>42976.666666666664</v>
      </c>
      <c r="I1418" s="412" t="s">
        <v>36</v>
      </c>
      <c r="J1418" s="412" t="s">
        <v>36</v>
      </c>
      <c r="K1418" s="412"/>
      <c r="L1418" s="235">
        <f>N1418-G1418</f>
        <v>5.586111111115315</v>
      </c>
      <c r="M1418" s="236">
        <v>8044</v>
      </c>
      <c r="N1418" s="232">
        <v>42982.25277777778</v>
      </c>
      <c r="O1418" s="233">
        <v>42982.25277777778</v>
      </c>
      <c r="P1418" s="294" t="s">
        <v>173</v>
      </c>
      <c r="Q1418" s="35" t="s">
        <v>382</v>
      </c>
      <c r="R1418" s="35" t="s">
        <v>383</v>
      </c>
      <c r="S1418" s="35" t="s">
        <v>526</v>
      </c>
      <c r="T1418" s="167" t="s">
        <v>9262</v>
      </c>
      <c r="U1418" s="303" t="s">
        <v>40</v>
      </c>
      <c r="V1418" s="240" t="s">
        <v>384</v>
      </c>
      <c r="W1418" s="167" t="s">
        <v>9263</v>
      </c>
      <c r="X1418" s="241">
        <v>0</v>
      </c>
      <c r="Y1418" s="241">
        <v>0</v>
      </c>
      <c r="Z1418" s="241">
        <v>0</v>
      </c>
      <c r="AA1418" s="266"/>
      <c r="AB1418" s="266"/>
      <c r="AC1418" s="266"/>
      <c r="AD1418" s="304">
        <v>5517212</v>
      </c>
      <c r="AE1418" s="333" t="s">
        <v>1270</v>
      </c>
      <c r="AF1418" s="333" t="s">
        <v>1270</v>
      </c>
      <c r="AG1418" s="167" t="s">
        <v>7066</v>
      </c>
      <c r="AH1418" s="29" t="s">
        <v>7067</v>
      </c>
    </row>
    <row r="1419" spans="1:34" ht="15" customHeight="1" x14ac:dyDescent="0.2">
      <c r="A1419" s="521">
        <v>115</v>
      </c>
      <c r="B1419" s="521">
        <v>115</v>
      </c>
      <c r="C1419" s="522" t="s">
        <v>331</v>
      </c>
      <c r="D1419" s="521">
        <v>10360</v>
      </c>
      <c r="E1419" s="522" t="s">
        <v>332</v>
      </c>
      <c r="F1419" s="25">
        <v>2019</v>
      </c>
      <c r="G1419" s="570">
        <v>43521.898611111108</v>
      </c>
      <c r="H1419" s="571">
        <v>43521.898611111108</v>
      </c>
      <c r="I1419" s="572" t="s">
        <v>36</v>
      </c>
      <c r="J1419" s="572" t="s">
        <v>36</v>
      </c>
      <c r="K1419" s="572" t="s">
        <v>36</v>
      </c>
      <c r="L1419" s="235">
        <f>N1419-G1419</f>
        <v>0.97708333333866904</v>
      </c>
      <c r="M1419" s="236">
        <v>1407</v>
      </c>
      <c r="N1419" s="570">
        <v>43522.875694444447</v>
      </c>
      <c r="O1419" s="571">
        <v>43522.875694444447</v>
      </c>
      <c r="P1419" s="237" t="s">
        <v>37</v>
      </c>
      <c r="Q1419" s="162" t="s">
        <v>1285</v>
      </c>
      <c r="R1419" s="167" t="s">
        <v>10192</v>
      </c>
      <c r="S1419" s="238" t="s">
        <v>68</v>
      </c>
      <c r="T1419" s="167" t="s">
        <v>13423</v>
      </c>
      <c r="U1419" s="77">
        <v>116630731</v>
      </c>
      <c r="V1419" s="240" t="s">
        <v>384</v>
      </c>
      <c r="W1419" s="167" t="s">
        <v>13424</v>
      </c>
      <c r="X1419" s="164">
        <v>640</v>
      </c>
      <c r="Y1419" s="164">
        <v>640</v>
      </c>
      <c r="Z1419" s="164">
        <v>111420</v>
      </c>
      <c r="AA1419" s="264">
        <f>Y1419/AD1419</f>
        <v>1.1533757234954709E-4</v>
      </c>
      <c r="AB1419" s="265">
        <f>Z1419/AD1419</f>
        <v>2.0079550486228965E-2</v>
      </c>
      <c r="AC1419" s="255">
        <f>Z1419/Y1419</f>
        <v>174.09375</v>
      </c>
      <c r="AD1419" s="255">
        <v>5548929</v>
      </c>
      <c r="AE1419" s="239" t="s">
        <v>1270</v>
      </c>
      <c r="AF1419" s="229" t="s">
        <v>1270</v>
      </c>
      <c r="AG1419" s="239" t="s">
        <v>7040</v>
      </c>
      <c r="AH1419" s="57" t="s">
        <v>7041</v>
      </c>
    </row>
    <row r="1420" spans="1:34" ht="15" customHeight="1" x14ac:dyDescent="0.2">
      <c r="A1420" s="257">
        <v>115</v>
      </c>
      <c r="B1420" s="257">
        <v>115</v>
      </c>
      <c r="C1420" s="258" t="s">
        <v>6840</v>
      </c>
      <c r="D1420" s="257">
        <v>10364</v>
      </c>
      <c r="E1420" s="258" t="s">
        <v>6841</v>
      </c>
      <c r="F1420" s="25">
        <v>2016</v>
      </c>
      <c r="G1420" s="284">
        <v>42684.544444444444</v>
      </c>
      <c r="H1420" s="234">
        <v>42684.544444444444</v>
      </c>
      <c r="I1420" s="412" t="s">
        <v>36</v>
      </c>
      <c r="J1420" s="412" t="s">
        <v>36</v>
      </c>
      <c r="K1420" s="412"/>
      <c r="L1420" s="235">
        <f>N1420-G1420</f>
        <v>9.7222222248092294E-3</v>
      </c>
      <c r="M1420" s="236">
        <v>14</v>
      </c>
      <c r="N1420" s="284">
        <v>42684.554166666669</v>
      </c>
      <c r="O1420" s="234">
        <v>42684.554166666669</v>
      </c>
      <c r="P1420" s="237" t="s">
        <v>37</v>
      </c>
      <c r="Q1420" s="35" t="s">
        <v>6434</v>
      </c>
      <c r="R1420" s="35" t="s">
        <v>600</v>
      </c>
      <c r="S1420" s="35" t="s">
        <v>579</v>
      </c>
      <c r="T1420" s="35" t="s">
        <v>6842</v>
      </c>
      <c r="U1420" s="303" t="s">
        <v>40</v>
      </c>
      <c r="V1420" s="240" t="s">
        <v>384</v>
      </c>
      <c r="W1420" s="35" t="s">
        <v>6843</v>
      </c>
      <c r="X1420" s="177">
        <v>0</v>
      </c>
      <c r="Y1420" s="55">
        <v>0</v>
      </c>
      <c r="Z1420" s="55">
        <v>0</v>
      </c>
      <c r="AA1420" s="55"/>
      <c r="AB1420" s="55"/>
      <c r="AC1420" s="55"/>
    </row>
    <row r="1421" spans="1:34" ht="15" customHeight="1" x14ac:dyDescent="0.2">
      <c r="A1421" s="105">
        <v>115</v>
      </c>
      <c r="B1421" s="105">
        <v>115</v>
      </c>
      <c r="C1421" s="76" t="s">
        <v>1567</v>
      </c>
      <c r="D1421" s="23">
        <v>10365</v>
      </c>
      <c r="E1421" s="60" t="s">
        <v>1568</v>
      </c>
      <c r="F1421" s="25">
        <v>2014</v>
      </c>
      <c r="G1421" s="61">
        <v>41983.378472222219</v>
      </c>
      <c r="H1421" s="62">
        <v>41983.378472222219</v>
      </c>
      <c r="I1421" s="625" t="s">
        <v>36</v>
      </c>
      <c r="J1421" s="625" t="s">
        <v>36</v>
      </c>
      <c r="K1421" s="625"/>
      <c r="L1421" s="64">
        <f>N1421-G1421</f>
        <v>0.1680555555576575</v>
      </c>
      <c r="M1421" s="65">
        <v>242</v>
      </c>
      <c r="N1421" s="61">
        <v>41983.546527777777</v>
      </c>
      <c r="O1421" s="62">
        <v>41983.546527777777</v>
      </c>
      <c r="P1421" s="86" t="s">
        <v>242</v>
      </c>
      <c r="Q1421" s="69" t="s">
        <v>43</v>
      </c>
      <c r="R1421" s="69" t="s">
        <v>266</v>
      </c>
      <c r="S1421" s="87" t="s">
        <v>106</v>
      </c>
      <c r="T1421" s="69" t="s">
        <v>3119</v>
      </c>
      <c r="U1421" s="303" t="s">
        <v>40</v>
      </c>
      <c r="V1421" s="87" t="s">
        <v>1336</v>
      </c>
      <c r="W1421" s="69" t="s">
        <v>3120</v>
      </c>
      <c r="X1421" s="32">
        <v>0</v>
      </c>
      <c r="Y1421" s="32">
        <v>0</v>
      </c>
      <c r="Z1421" s="83"/>
      <c r="AA1421" s="84"/>
      <c r="AB1421" s="85"/>
      <c r="AC1421" s="83"/>
      <c r="AD1421" s="41"/>
      <c r="AE1421" s="41"/>
      <c r="AF1421" s="41"/>
      <c r="AG1421" s="41"/>
      <c r="AH1421" s="41"/>
    </row>
    <row r="1422" spans="1:34" ht="15" customHeight="1" x14ac:dyDescent="0.2">
      <c r="A1422" s="175">
        <v>115</v>
      </c>
      <c r="B1422" s="175">
        <v>115</v>
      </c>
      <c r="C1422" s="24" t="s">
        <v>1567</v>
      </c>
      <c r="D1422" s="175">
        <v>10365</v>
      </c>
      <c r="E1422" s="24" t="s">
        <v>1568</v>
      </c>
      <c r="F1422" s="25">
        <v>2015</v>
      </c>
      <c r="G1422" s="156">
        <v>42197.986805555556</v>
      </c>
      <c r="H1422" s="157">
        <v>42197.986805555556</v>
      </c>
      <c r="I1422" s="620" t="s">
        <v>36</v>
      </c>
      <c r="J1422" s="620" t="s">
        <v>36</v>
      </c>
      <c r="K1422" s="620"/>
      <c r="L1422" s="159">
        <f>N1422-G1422</f>
        <v>11.578472222223354</v>
      </c>
      <c r="M1422" s="160">
        <v>16673</v>
      </c>
      <c r="N1422" s="156">
        <v>42209.56527777778</v>
      </c>
      <c r="O1422" s="157">
        <v>42209.56527777778</v>
      </c>
      <c r="P1422" s="180" t="s">
        <v>173</v>
      </c>
      <c r="Q1422" s="35" t="s">
        <v>155</v>
      </c>
      <c r="R1422" s="35" t="s">
        <v>155</v>
      </c>
      <c r="S1422" s="35" t="s">
        <v>106</v>
      </c>
      <c r="T1422" s="35" t="s">
        <v>4302</v>
      </c>
      <c r="U1422" s="303" t="s">
        <v>40</v>
      </c>
      <c r="V1422" s="167" t="s">
        <v>1336</v>
      </c>
      <c r="W1422" s="35" t="s">
        <v>4303</v>
      </c>
      <c r="X1422" s="55">
        <v>0</v>
      </c>
      <c r="Y1422" s="55">
        <v>0</v>
      </c>
      <c r="Z1422" s="168"/>
      <c r="AA1422" s="168"/>
      <c r="AB1422" s="168"/>
      <c r="AC1422" s="168"/>
    </row>
    <row r="1423" spans="1:34" ht="15" customHeight="1" x14ac:dyDescent="0.2">
      <c r="A1423" s="58">
        <v>115</v>
      </c>
      <c r="B1423" s="58">
        <v>115</v>
      </c>
      <c r="C1423" s="76" t="s">
        <v>877</v>
      </c>
      <c r="D1423" s="23">
        <v>10369</v>
      </c>
      <c r="E1423" s="60" t="s">
        <v>878</v>
      </c>
      <c r="F1423" s="25">
        <v>2014</v>
      </c>
      <c r="G1423" s="61">
        <v>41704.283333333333</v>
      </c>
      <c r="H1423" s="62">
        <v>41704.283333333333</v>
      </c>
      <c r="I1423" s="625" t="s">
        <v>36</v>
      </c>
      <c r="J1423" s="625" t="s">
        <v>36</v>
      </c>
      <c r="K1423" s="625"/>
      <c r="L1423" s="64">
        <f>N1423-G1423</f>
        <v>6.944444467080757E-4</v>
      </c>
      <c r="M1423" s="65">
        <v>1</v>
      </c>
      <c r="N1423" s="61">
        <v>41704.28402777778</v>
      </c>
      <c r="O1423" s="62">
        <v>41704.28402777778</v>
      </c>
      <c r="P1423" s="66" t="s">
        <v>37</v>
      </c>
      <c r="Q1423" s="69" t="s">
        <v>1752</v>
      </c>
      <c r="R1423" s="69" t="s">
        <v>214</v>
      </c>
      <c r="S1423" s="87" t="s">
        <v>40</v>
      </c>
      <c r="T1423" s="69" t="s">
        <v>1933</v>
      </c>
      <c r="U1423" s="303" t="s">
        <v>40</v>
      </c>
      <c r="V1423" s="78" t="s">
        <v>384</v>
      </c>
      <c r="W1423" s="69" t="s">
        <v>1934</v>
      </c>
      <c r="X1423" s="32">
        <v>2048</v>
      </c>
      <c r="Y1423" s="32">
        <v>0</v>
      </c>
      <c r="Z1423" s="83"/>
      <c r="AA1423" s="84"/>
      <c r="AB1423" s="85"/>
      <c r="AC1423" s="83"/>
    </row>
    <row r="1424" spans="1:34" ht="15" customHeight="1" x14ac:dyDescent="0.2">
      <c r="A1424" s="58">
        <v>115</v>
      </c>
      <c r="B1424" s="58">
        <v>115</v>
      </c>
      <c r="C1424" s="76" t="s">
        <v>877</v>
      </c>
      <c r="D1424" s="23">
        <v>10369</v>
      </c>
      <c r="E1424" s="60" t="s">
        <v>878</v>
      </c>
      <c r="F1424" s="25">
        <v>2014</v>
      </c>
      <c r="G1424" s="61">
        <v>41862.461111111108</v>
      </c>
      <c r="H1424" s="62">
        <v>41862.461111111108</v>
      </c>
      <c r="I1424" s="625" t="s">
        <v>36</v>
      </c>
      <c r="J1424" s="625" t="s">
        <v>36</v>
      </c>
      <c r="K1424" s="625"/>
      <c r="L1424" s="64">
        <f>N1424-G1424</f>
        <v>6.944444467080757E-4</v>
      </c>
      <c r="M1424" s="65">
        <v>1</v>
      </c>
      <c r="N1424" s="61">
        <v>41862.461805555555</v>
      </c>
      <c r="O1424" s="62">
        <v>41862.461805555555</v>
      </c>
      <c r="P1424" s="66" t="s">
        <v>37</v>
      </c>
      <c r="Q1424" s="69" t="s">
        <v>1752</v>
      </c>
      <c r="R1424" s="69" t="s">
        <v>287</v>
      </c>
      <c r="S1424" s="87" t="s">
        <v>40</v>
      </c>
      <c r="T1424" s="69" t="s">
        <v>2585</v>
      </c>
      <c r="U1424" s="303" t="s">
        <v>40</v>
      </c>
      <c r="V1424" s="87" t="s">
        <v>384</v>
      </c>
      <c r="W1424" s="69" t="s">
        <v>2586</v>
      </c>
      <c r="X1424" s="32">
        <v>2050</v>
      </c>
      <c r="Y1424" s="32">
        <v>0</v>
      </c>
      <c r="Z1424" s="83"/>
      <c r="AA1424" s="84"/>
      <c r="AB1424" s="85"/>
      <c r="AC1424" s="83"/>
    </row>
    <row r="1425" spans="1:34" ht="15" customHeight="1" x14ac:dyDescent="0.2">
      <c r="A1425" s="153">
        <v>115</v>
      </c>
      <c r="B1425" s="153">
        <v>115</v>
      </c>
      <c r="C1425" s="24" t="s">
        <v>877</v>
      </c>
      <c r="D1425" s="175">
        <v>10369</v>
      </c>
      <c r="E1425" s="24" t="s">
        <v>878</v>
      </c>
      <c r="F1425" s="25">
        <v>2015</v>
      </c>
      <c r="G1425" s="156">
        <v>42032.548611111109</v>
      </c>
      <c r="H1425" s="157">
        <v>42032.548611111109</v>
      </c>
      <c r="I1425" s="620" t="s">
        <v>36</v>
      </c>
      <c r="J1425" s="620" t="s">
        <v>36</v>
      </c>
      <c r="K1425" s="620"/>
      <c r="L1425" s="159">
        <f>N1425-G1425</f>
        <v>6.944444467080757E-4</v>
      </c>
      <c r="M1425" s="160">
        <v>1</v>
      </c>
      <c r="N1425" s="156">
        <v>42032.549305555556</v>
      </c>
      <c r="O1425" s="157">
        <v>42032.549305555556</v>
      </c>
      <c r="P1425" s="161" t="s">
        <v>37</v>
      </c>
      <c r="Q1425" s="35" t="s">
        <v>48</v>
      </c>
      <c r="R1425" s="35" t="s">
        <v>49</v>
      </c>
      <c r="S1425" s="35" t="s">
        <v>40</v>
      </c>
      <c r="T1425" s="35" t="s">
        <v>3366</v>
      </c>
      <c r="U1425" s="303" t="s">
        <v>40</v>
      </c>
      <c r="V1425" s="167" t="s">
        <v>384</v>
      </c>
      <c r="W1425" s="35" t="s">
        <v>3367</v>
      </c>
      <c r="X1425" s="55">
        <v>0</v>
      </c>
      <c r="Y1425" s="55">
        <v>0</v>
      </c>
      <c r="Z1425" s="168"/>
      <c r="AA1425" s="168"/>
      <c r="AB1425" s="168"/>
      <c r="AC1425" s="168"/>
    </row>
    <row r="1426" spans="1:34" ht="15" customHeight="1" x14ac:dyDescent="0.2">
      <c r="A1426" s="175">
        <v>115</v>
      </c>
      <c r="B1426" s="175">
        <v>115</v>
      </c>
      <c r="C1426" s="24" t="s">
        <v>877</v>
      </c>
      <c r="D1426" s="175">
        <v>10369</v>
      </c>
      <c r="E1426" s="24" t="s">
        <v>878</v>
      </c>
      <c r="F1426" s="25">
        <v>2015</v>
      </c>
      <c r="G1426" s="156">
        <v>42138.717361111114</v>
      </c>
      <c r="H1426" s="157">
        <v>42138.717361111114</v>
      </c>
      <c r="I1426" s="620" t="s">
        <v>36</v>
      </c>
      <c r="J1426" s="620" t="s">
        <v>36</v>
      </c>
      <c r="K1426" s="620"/>
      <c r="L1426" s="159">
        <f>N1426-G1426</f>
        <v>6.9444443943211809E-4</v>
      </c>
      <c r="M1426" s="160">
        <v>1</v>
      </c>
      <c r="N1426" s="156">
        <v>42138.718055555553</v>
      </c>
      <c r="O1426" s="157">
        <v>42138.718055555553</v>
      </c>
      <c r="P1426" s="161" t="s">
        <v>37</v>
      </c>
      <c r="Q1426" s="35" t="s">
        <v>213</v>
      </c>
      <c r="R1426" s="35" t="s">
        <v>287</v>
      </c>
      <c r="S1426" s="35" t="s">
        <v>40</v>
      </c>
      <c r="T1426" s="35" t="s">
        <v>3998</v>
      </c>
      <c r="U1426" s="303" t="s">
        <v>40</v>
      </c>
      <c r="V1426" s="167" t="s">
        <v>384</v>
      </c>
      <c r="W1426" s="35" t="s">
        <v>3999</v>
      </c>
      <c r="X1426" s="55">
        <v>2054</v>
      </c>
      <c r="Y1426" s="55">
        <v>0</v>
      </c>
      <c r="Z1426" s="168"/>
      <c r="AA1426" s="168"/>
      <c r="AB1426" s="168"/>
      <c r="AC1426" s="168"/>
      <c r="AD1426" s="41"/>
      <c r="AE1426" s="41"/>
      <c r="AF1426" s="41"/>
      <c r="AG1426" s="41"/>
      <c r="AH1426" s="41"/>
    </row>
    <row r="1427" spans="1:34" ht="15" customHeight="1" x14ac:dyDescent="0.2">
      <c r="A1427" s="175">
        <v>115</v>
      </c>
      <c r="B1427" s="175">
        <v>115</v>
      </c>
      <c r="C1427" s="24" t="s">
        <v>877</v>
      </c>
      <c r="D1427" s="175">
        <v>10369</v>
      </c>
      <c r="E1427" s="24" t="s">
        <v>878</v>
      </c>
      <c r="F1427" s="25">
        <v>2015</v>
      </c>
      <c r="G1427" s="156">
        <v>42202.343055555553</v>
      </c>
      <c r="H1427" s="157">
        <v>42202.343055555553</v>
      </c>
      <c r="I1427" s="620" t="s">
        <v>36</v>
      </c>
      <c r="J1427" s="620" t="s">
        <v>36</v>
      </c>
      <c r="K1427" s="620"/>
      <c r="L1427" s="159">
        <f>N1427-G1427</f>
        <v>0.15763888889341615</v>
      </c>
      <c r="M1427" s="160">
        <v>227</v>
      </c>
      <c r="N1427" s="156">
        <v>42202.500694444447</v>
      </c>
      <c r="O1427" s="157">
        <v>42202.500694444447</v>
      </c>
      <c r="P1427" s="161" t="s">
        <v>37</v>
      </c>
      <c r="Q1427" s="35" t="s">
        <v>38</v>
      </c>
      <c r="R1427" s="35" t="s">
        <v>413</v>
      </c>
      <c r="S1427" s="35" t="s">
        <v>526</v>
      </c>
      <c r="T1427" s="35" t="s">
        <v>4312</v>
      </c>
      <c r="U1427" s="303" t="s">
        <v>40</v>
      </c>
      <c r="V1427" s="167" t="s">
        <v>384</v>
      </c>
      <c r="W1427" s="35" t="s">
        <v>4313</v>
      </c>
      <c r="X1427" s="55">
        <v>0</v>
      </c>
      <c r="Y1427" s="55">
        <v>0</v>
      </c>
      <c r="Z1427" s="168"/>
      <c r="AA1427" s="168"/>
      <c r="AB1427" s="168"/>
      <c r="AC1427" s="168"/>
    </row>
    <row r="1428" spans="1:34" ht="15" customHeight="1" x14ac:dyDescent="0.2">
      <c r="A1428" s="175">
        <v>115</v>
      </c>
      <c r="B1428" s="175">
        <v>115</v>
      </c>
      <c r="C1428" s="24" t="s">
        <v>877</v>
      </c>
      <c r="D1428" s="175">
        <v>10369</v>
      </c>
      <c r="E1428" s="43" t="s">
        <v>878</v>
      </c>
      <c r="F1428" s="25">
        <v>2015</v>
      </c>
      <c r="G1428" s="156">
        <v>42323.591666666667</v>
      </c>
      <c r="H1428" s="157">
        <v>42323.591666666667</v>
      </c>
      <c r="I1428" s="620" t="s">
        <v>36</v>
      </c>
      <c r="J1428" s="620" t="s">
        <v>36</v>
      </c>
      <c r="K1428" s="620"/>
      <c r="L1428" s="159">
        <f>N1428-G1428</f>
        <v>6.944444467080757E-4</v>
      </c>
      <c r="M1428" s="160">
        <v>1</v>
      </c>
      <c r="N1428" s="156">
        <v>42323.592361111114</v>
      </c>
      <c r="O1428" s="157">
        <v>42323.592361111114</v>
      </c>
      <c r="P1428" s="161" t="s">
        <v>37</v>
      </c>
      <c r="Q1428" s="35" t="s">
        <v>213</v>
      </c>
      <c r="R1428" s="35" t="s">
        <v>287</v>
      </c>
      <c r="S1428" s="35" t="s">
        <v>98</v>
      </c>
      <c r="T1428" s="35" t="s">
        <v>5165</v>
      </c>
      <c r="U1428" s="303" t="s">
        <v>40</v>
      </c>
      <c r="V1428" s="167" t="s">
        <v>384</v>
      </c>
      <c r="W1428" s="35" t="s">
        <v>5166</v>
      </c>
      <c r="X1428" s="55">
        <v>2057</v>
      </c>
      <c r="Y1428" s="168"/>
      <c r="Z1428" s="168"/>
      <c r="AA1428" s="168"/>
      <c r="AB1428" s="168"/>
      <c r="AC1428" s="168"/>
    </row>
    <row r="1429" spans="1:34" ht="15" customHeight="1" x14ac:dyDescent="0.2">
      <c r="A1429" s="175">
        <v>115</v>
      </c>
      <c r="B1429" s="175">
        <v>115</v>
      </c>
      <c r="C1429" s="24" t="s">
        <v>877</v>
      </c>
      <c r="D1429" s="175">
        <v>10369</v>
      </c>
      <c r="E1429" s="43" t="s">
        <v>878</v>
      </c>
      <c r="F1429" s="25">
        <v>2015</v>
      </c>
      <c r="G1429" s="156">
        <v>42323.593055555553</v>
      </c>
      <c r="H1429" s="157">
        <v>42323.593055555553</v>
      </c>
      <c r="I1429" s="620" t="s">
        <v>36</v>
      </c>
      <c r="J1429" s="620" t="s">
        <v>36</v>
      </c>
      <c r="K1429" s="620"/>
      <c r="L1429" s="159">
        <f>N1429-G1429</f>
        <v>6.944444467080757E-4</v>
      </c>
      <c r="M1429" s="160">
        <v>1</v>
      </c>
      <c r="N1429" s="156">
        <v>42323.59375</v>
      </c>
      <c r="O1429" s="157">
        <v>42323.59375</v>
      </c>
      <c r="P1429" s="161" t="s">
        <v>37</v>
      </c>
      <c r="Q1429" s="35" t="s">
        <v>213</v>
      </c>
      <c r="R1429" s="35" t="s">
        <v>287</v>
      </c>
      <c r="S1429" s="35" t="s">
        <v>98</v>
      </c>
      <c r="T1429" s="35" t="s">
        <v>5165</v>
      </c>
      <c r="U1429" s="303" t="s">
        <v>40</v>
      </c>
      <c r="V1429" s="167" t="s">
        <v>384</v>
      </c>
      <c r="W1429" s="35" t="s">
        <v>5167</v>
      </c>
      <c r="X1429" s="55">
        <v>2057</v>
      </c>
      <c r="Y1429" s="168"/>
      <c r="Z1429" s="168"/>
      <c r="AA1429" s="168"/>
      <c r="AB1429" s="168"/>
      <c r="AC1429" s="168"/>
    </row>
    <row r="1430" spans="1:34" ht="15" customHeight="1" x14ac:dyDescent="0.2">
      <c r="A1430" s="257">
        <v>115</v>
      </c>
      <c r="B1430" s="257">
        <v>115</v>
      </c>
      <c r="C1430" s="258" t="s">
        <v>877</v>
      </c>
      <c r="D1430" s="257">
        <v>10369</v>
      </c>
      <c r="E1430" s="258" t="s">
        <v>878</v>
      </c>
      <c r="F1430" s="25">
        <v>2017</v>
      </c>
      <c r="G1430" s="232">
        <v>42997.334027777775</v>
      </c>
      <c r="H1430" s="233">
        <v>42997.334027777775</v>
      </c>
      <c r="I1430" s="412" t="s">
        <v>36</v>
      </c>
      <c r="J1430" s="412" t="s">
        <v>36</v>
      </c>
      <c r="K1430" s="412"/>
      <c r="L1430" s="235">
        <f>N1430-G1430</f>
        <v>6.944444467080757E-4</v>
      </c>
      <c r="M1430" s="236">
        <v>1</v>
      </c>
      <c r="N1430" s="232">
        <v>42997.334722222222</v>
      </c>
      <c r="O1430" s="233">
        <v>42997.334722222222</v>
      </c>
      <c r="P1430" s="237" t="s">
        <v>37</v>
      </c>
      <c r="Q1430" s="35" t="s">
        <v>38</v>
      </c>
      <c r="R1430" s="35" t="s">
        <v>413</v>
      </c>
      <c r="S1430" s="35" t="s">
        <v>40</v>
      </c>
      <c r="T1430" s="167" t="s">
        <v>9534</v>
      </c>
      <c r="U1430" s="303" t="s">
        <v>40</v>
      </c>
      <c r="V1430" s="240" t="s">
        <v>384</v>
      </c>
      <c r="W1430" s="167" t="s">
        <v>9535</v>
      </c>
      <c r="X1430" s="241">
        <v>2063</v>
      </c>
      <c r="Y1430" s="241">
        <v>0</v>
      </c>
      <c r="Z1430" s="241">
        <v>0</v>
      </c>
      <c r="AA1430" s="266"/>
      <c r="AB1430" s="266"/>
      <c r="AC1430" s="266"/>
      <c r="AD1430" s="304">
        <v>5517212</v>
      </c>
      <c r="AE1430" s="382" t="s">
        <v>7060</v>
      </c>
      <c r="AF1430" s="383" t="s">
        <v>9536</v>
      </c>
      <c r="AG1430" s="167" t="s">
        <v>7040</v>
      </c>
      <c r="AH1430" s="29" t="s">
        <v>7041</v>
      </c>
    </row>
    <row r="1431" spans="1:34" ht="15" customHeight="1" x14ac:dyDescent="0.2">
      <c r="A1431" s="257">
        <v>115</v>
      </c>
      <c r="B1431" s="257">
        <v>115</v>
      </c>
      <c r="C1431" s="258" t="s">
        <v>877</v>
      </c>
      <c r="D1431" s="257">
        <v>10369</v>
      </c>
      <c r="E1431" s="258" t="s">
        <v>878</v>
      </c>
      <c r="F1431" s="25">
        <v>2017</v>
      </c>
      <c r="G1431" s="232">
        <v>42999.35</v>
      </c>
      <c r="H1431" s="233">
        <v>42999.35</v>
      </c>
      <c r="I1431" s="412" t="s">
        <v>36</v>
      </c>
      <c r="J1431" s="412" t="s">
        <v>36</v>
      </c>
      <c r="K1431" s="412"/>
      <c r="L1431" s="235">
        <f>N1431-G1431</f>
        <v>0.21597222222044365</v>
      </c>
      <c r="M1431" s="236">
        <v>311</v>
      </c>
      <c r="N1431" s="232">
        <v>42999.565972222219</v>
      </c>
      <c r="O1431" s="233">
        <v>42999.565972222219</v>
      </c>
      <c r="P1431" s="237" t="s">
        <v>37</v>
      </c>
      <c r="Q1431" s="35" t="s">
        <v>52</v>
      </c>
      <c r="R1431" s="35" t="s">
        <v>53</v>
      </c>
      <c r="S1431" s="35" t="s">
        <v>54</v>
      </c>
      <c r="T1431" s="167" t="s">
        <v>9553</v>
      </c>
      <c r="U1431" s="307" t="s">
        <v>40</v>
      </c>
      <c r="V1431" s="240" t="s">
        <v>384</v>
      </c>
      <c r="W1431" s="167" t="s">
        <v>9554</v>
      </c>
      <c r="X1431" s="241">
        <v>0</v>
      </c>
      <c r="Y1431" s="241">
        <v>0</v>
      </c>
      <c r="Z1431" s="241">
        <v>0</v>
      </c>
      <c r="AA1431" s="266"/>
      <c r="AB1431" s="266"/>
      <c r="AC1431" s="266"/>
      <c r="AD1431" s="304">
        <v>5517212</v>
      </c>
      <c r="AE1431" s="333" t="s">
        <v>1270</v>
      </c>
      <c r="AF1431" s="333" t="s">
        <v>1270</v>
      </c>
      <c r="AG1431" s="167" t="s">
        <v>7066</v>
      </c>
      <c r="AH1431" s="29" t="s">
        <v>7067</v>
      </c>
    </row>
    <row r="1432" spans="1:34" ht="15" customHeight="1" x14ac:dyDescent="0.2">
      <c r="A1432" s="257">
        <v>115</v>
      </c>
      <c r="B1432" s="257">
        <v>115</v>
      </c>
      <c r="C1432" s="258" t="s">
        <v>1431</v>
      </c>
      <c r="D1432" s="257">
        <v>10372</v>
      </c>
      <c r="E1432" s="258" t="s">
        <v>1432</v>
      </c>
      <c r="F1432" s="25">
        <v>2018</v>
      </c>
      <c r="G1432" s="232">
        <v>43208.453472222223</v>
      </c>
      <c r="H1432" s="233">
        <v>43208.453472222223</v>
      </c>
      <c r="I1432" s="412" t="s">
        <v>36</v>
      </c>
      <c r="J1432" s="412" t="s">
        <v>36</v>
      </c>
      <c r="K1432" s="412" t="s">
        <v>36</v>
      </c>
      <c r="L1432" s="235">
        <f>N1432-G1432</f>
        <v>4.8611111109494232E-2</v>
      </c>
      <c r="M1432" s="236">
        <v>70</v>
      </c>
      <c r="N1432" s="232">
        <v>43208.502083333333</v>
      </c>
      <c r="O1432" s="233">
        <v>43208.502083333333</v>
      </c>
      <c r="P1432" s="237" t="s">
        <v>37</v>
      </c>
      <c r="Q1432" s="359" t="s">
        <v>1285</v>
      </c>
      <c r="R1432" s="35" t="s">
        <v>10447</v>
      </c>
      <c r="S1432" s="277" t="s">
        <v>106</v>
      </c>
      <c r="T1432" s="167" t="s">
        <v>10960</v>
      </c>
      <c r="U1432" s="88">
        <v>114515976</v>
      </c>
      <c r="V1432" s="240" t="s">
        <v>1336</v>
      </c>
      <c r="W1432" s="167" t="s">
        <v>10961</v>
      </c>
      <c r="X1432" s="255">
        <v>8040</v>
      </c>
      <c r="Y1432" s="255">
        <v>8040</v>
      </c>
      <c r="Z1432" s="261">
        <v>679567</v>
      </c>
      <c r="AA1432" s="264">
        <f>Y1432/AD1432</f>
        <v>1.4572577598975715E-3</v>
      </c>
      <c r="AB1432" s="265">
        <f>Z1432/AD1432</f>
        <v>0.12317217464182997</v>
      </c>
      <c r="AC1432" s="255">
        <f>Z1432/Y1432</f>
        <v>84.523258706467658</v>
      </c>
      <c r="AD1432" s="255">
        <v>5517212</v>
      </c>
      <c r="AE1432" s="461" t="s">
        <v>7083</v>
      </c>
      <c r="AF1432" s="462" t="s">
        <v>10962</v>
      </c>
      <c r="AG1432" s="277" t="s">
        <v>7040</v>
      </c>
      <c r="AH1432" s="277" t="s">
        <v>7041</v>
      </c>
    </row>
    <row r="1433" spans="1:34" ht="15" customHeight="1" x14ac:dyDescent="0.2">
      <c r="A1433" s="58">
        <v>115</v>
      </c>
      <c r="B1433" s="58">
        <v>115</v>
      </c>
      <c r="C1433" s="76" t="s">
        <v>1045</v>
      </c>
      <c r="D1433" s="23">
        <v>10373</v>
      </c>
      <c r="E1433" s="60" t="s">
        <v>1046</v>
      </c>
      <c r="F1433" s="25">
        <v>2014</v>
      </c>
      <c r="G1433" s="61">
        <v>41726.381944444445</v>
      </c>
      <c r="H1433" s="62">
        <v>41726.381944444445</v>
      </c>
      <c r="I1433" s="625" t="s">
        <v>36</v>
      </c>
      <c r="J1433" s="625" t="s">
        <v>36</v>
      </c>
      <c r="K1433" s="625"/>
      <c r="L1433" s="64">
        <f>N1433-G1433</f>
        <v>1.5972222223354038E-2</v>
      </c>
      <c r="M1433" s="65">
        <v>23</v>
      </c>
      <c r="N1433" s="61">
        <v>41726.397916666669</v>
      </c>
      <c r="O1433" s="62">
        <v>41726.397916666669</v>
      </c>
      <c r="P1433" s="66" t="s">
        <v>37</v>
      </c>
      <c r="Q1433" s="69" t="s">
        <v>155</v>
      </c>
      <c r="R1433" s="69" t="s">
        <v>155</v>
      </c>
      <c r="S1433" s="87" t="s">
        <v>106</v>
      </c>
      <c r="T1433" s="69" t="s">
        <v>2020</v>
      </c>
      <c r="U1433" s="303" t="s">
        <v>40</v>
      </c>
      <c r="V1433" s="78" t="s">
        <v>1336</v>
      </c>
      <c r="W1433" s="69" t="s">
        <v>2021</v>
      </c>
      <c r="X1433" s="32">
        <v>0</v>
      </c>
      <c r="Y1433" s="32">
        <v>0</v>
      </c>
      <c r="Z1433" s="83"/>
      <c r="AA1433" s="84"/>
      <c r="AB1433" s="85"/>
      <c r="AC1433" s="83"/>
    </row>
    <row r="1434" spans="1:34" ht="15" customHeight="1" x14ac:dyDescent="0.2">
      <c r="A1434" s="175">
        <v>115</v>
      </c>
      <c r="B1434" s="175">
        <v>115</v>
      </c>
      <c r="C1434" s="24" t="s">
        <v>1045</v>
      </c>
      <c r="D1434" s="175">
        <v>10373</v>
      </c>
      <c r="E1434" s="24" t="s">
        <v>1046</v>
      </c>
      <c r="F1434" s="25">
        <v>2015</v>
      </c>
      <c r="G1434" s="156">
        <v>42222.954861111109</v>
      </c>
      <c r="H1434" s="157">
        <v>42222.954861111109</v>
      </c>
      <c r="I1434" s="620" t="s">
        <v>36</v>
      </c>
      <c r="J1434" s="620" t="s">
        <v>36</v>
      </c>
      <c r="K1434" s="620"/>
      <c r="L1434" s="159">
        <f>N1434-G1434</f>
        <v>6.944444467080757E-4</v>
      </c>
      <c r="M1434" s="160">
        <v>1</v>
      </c>
      <c r="N1434" s="156">
        <v>42222.955555555556</v>
      </c>
      <c r="O1434" s="157">
        <v>42222.955555555556</v>
      </c>
      <c r="P1434" s="161" t="s">
        <v>37</v>
      </c>
      <c r="Q1434" s="35" t="s">
        <v>213</v>
      </c>
      <c r="R1434" s="35" t="s">
        <v>287</v>
      </c>
      <c r="S1434" s="35" t="s">
        <v>40</v>
      </c>
      <c r="T1434" s="35" t="s">
        <v>4539</v>
      </c>
      <c r="U1434" s="303" t="s">
        <v>40</v>
      </c>
      <c r="V1434" s="167" t="s">
        <v>1336</v>
      </c>
      <c r="W1434" s="35" t="s">
        <v>4540</v>
      </c>
      <c r="X1434" s="55">
        <v>1</v>
      </c>
      <c r="Y1434" s="168"/>
      <c r="Z1434" s="168"/>
      <c r="AA1434" s="168"/>
      <c r="AB1434" s="168"/>
      <c r="AC1434" s="168"/>
    </row>
    <row r="1435" spans="1:34" ht="15" customHeight="1" x14ac:dyDescent="0.2">
      <c r="A1435" s="257">
        <v>115</v>
      </c>
      <c r="B1435" s="257">
        <v>115</v>
      </c>
      <c r="C1435" s="258" t="s">
        <v>1045</v>
      </c>
      <c r="D1435" s="257">
        <v>10373</v>
      </c>
      <c r="E1435" s="258" t="s">
        <v>1046</v>
      </c>
      <c r="F1435" s="25">
        <v>2016</v>
      </c>
      <c r="G1435" s="232">
        <v>42420.570138888892</v>
      </c>
      <c r="H1435" s="233">
        <v>42420.570138888892</v>
      </c>
      <c r="I1435" s="412" t="s">
        <v>36</v>
      </c>
      <c r="J1435" s="412" t="s">
        <v>36</v>
      </c>
      <c r="K1435" s="412"/>
      <c r="L1435" s="235">
        <f>N1435-G1435</f>
        <v>6.9444443943211809E-4</v>
      </c>
      <c r="M1435" s="236">
        <v>1</v>
      </c>
      <c r="N1435" s="232">
        <v>42420.570833333331</v>
      </c>
      <c r="O1435" s="233">
        <v>42420.570833333331</v>
      </c>
      <c r="P1435" s="237" t="s">
        <v>37</v>
      </c>
      <c r="Q1435" s="238" t="s">
        <v>38</v>
      </c>
      <c r="R1435" s="238" t="s">
        <v>39</v>
      </c>
      <c r="S1435" s="238" t="s">
        <v>101</v>
      </c>
      <c r="T1435" s="35" t="s">
        <v>5594</v>
      </c>
      <c r="U1435" s="254" t="s">
        <v>40</v>
      </c>
      <c r="V1435" s="240" t="s">
        <v>1336</v>
      </c>
      <c r="W1435" s="35" t="s">
        <v>5595</v>
      </c>
      <c r="X1435" s="55">
        <v>11457</v>
      </c>
      <c r="Y1435" s="55">
        <v>0</v>
      </c>
      <c r="Z1435" s="55">
        <v>0</v>
      </c>
      <c r="AA1435" s="168"/>
      <c r="AB1435" s="168"/>
      <c r="AC1435" s="168"/>
    </row>
    <row r="1436" spans="1:34" ht="15" customHeight="1" x14ac:dyDescent="0.2">
      <c r="A1436" s="257">
        <v>115</v>
      </c>
      <c r="B1436" s="257">
        <v>115</v>
      </c>
      <c r="C1436" s="258" t="s">
        <v>1045</v>
      </c>
      <c r="D1436" s="257">
        <v>10373</v>
      </c>
      <c r="E1436" s="258" t="s">
        <v>1046</v>
      </c>
      <c r="F1436" s="25">
        <v>2017</v>
      </c>
      <c r="G1436" s="232">
        <v>42766.923611111109</v>
      </c>
      <c r="H1436" s="233">
        <v>42766.923611111109</v>
      </c>
      <c r="I1436" s="412" t="s">
        <v>36</v>
      </c>
      <c r="J1436" s="412" t="s">
        <v>36</v>
      </c>
      <c r="K1436" s="412"/>
      <c r="L1436" s="235">
        <f>N1436-G1436</f>
        <v>0.47083333333284827</v>
      </c>
      <c r="M1436" s="236">
        <v>678</v>
      </c>
      <c r="N1436" s="232">
        <v>42767.394444444442</v>
      </c>
      <c r="O1436" s="233">
        <v>42767.394444444442</v>
      </c>
      <c r="P1436" s="237" t="s">
        <v>37</v>
      </c>
      <c r="Q1436" s="35" t="s">
        <v>52</v>
      </c>
      <c r="R1436" s="35" t="s">
        <v>106</v>
      </c>
      <c r="S1436" s="35" t="s">
        <v>106</v>
      </c>
      <c r="T1436" s="52" t="s">
        <v>7636</v>
      </c>
      <c r="U1436" s="303" t="s">
        <v>40</v>
      </c>
      <c r="V1436" s="49" t="s">
        <v>1336</v>
      </c>
      <c r="W1436" s="44" t="s">
        <v>7637</v>
      </c>
      <c r="X1436" s="255">
        <v>0</v>
      </c>
      <c r="Y1436" s="255">
        <v>0</v>
      </c>
      <c r="Z1436" s="255">
        <v>0</v>
      </c>
      <c r="AA1436" s="168"/>
      <c r="AB1436" s="168"/>
      <c r="AC1436" s="168"/>
      <c r="AD1436" s="304">
        <v>5517212</v>
      </c>
      <c r="AE1436" s="35" t="s">
        <v>1270</v>
      </c>
      <c r="AF1436" s="305" t="s">
        <v>1270</v>
      </c>
      <c r="AG1436" s="35" t="s">
        <v>7066</v>
      </c>
      <c r="AH1436" s="44" t="s">
        <v>7067</v>
      </c>
    </row>
    <row r="1437" spans="1:34" ht="15" customHeight="1" x14ac:dyDescent="0.2">
      <c r="A1437" s="257">
        <v>115</v>
      </c>
      <c r="B1437" s="257">
        <v>115</v>
      </c>
      <c r="C1437" s="258" t="s">
        <v>1045</v>
      </c>
      <c r="D1437" s="257">
        <v>10373</v>
      </c>
      <c r="E1437" s="258" t="s">
        <v>1046</v>
      </c>
      <c r="F1437" s="25">
        <v>2017</v>
      </c>
      <c r="G1437" s="232">
        <v>42818.38958333333</v>
      </c>
      <c r="H1437" s="233">
        <v>42818.38958333333</v>
      </c>
      <c r="I1437" s="412" t="s">
        <v>36</v>
      </c>
      <c r="J1437" s="412" t="s">
        <v>36</v>
      </c>
      <c r="K1437" s="412"/>
      <c r="L1437" s="235">
        <f>N1437-G1437</f>
        <v>1.1111111110949423E-2</v>
      </c>
      <c r="M1437" s="236">
        <v>16</v>
      </c>
      <c r="N1437" s="232">
        <v>42818.400694444441</v>
      </c>
      <c r="O1437" s="233">
        <v>42818.400694444441</v>
      </c>
      <c r="P1437" s="237" t="s">
        <v>37</v>
      </c>
      <c r="Q1437" s="35" t="s">
        <v>6434</v>
      </c>
      <c r="R1437" s="35" t="s">
        <v>8136</v>
      </c>
      <c r="S1437" s="35" t="s">
        <v>579</v>
      </c>
      <c r="T1437" s="52" t="s">
        <v>8194</v>
      </c>
      <c r="U1437" s="88">
        <v>112710589</v>
      </c>
      <c r="V1437" s="49" t="s">
        <v>1336</v>
      </c>
      <c r="W1437" s="35" t="s">
        <v>8195</v>
      </c>
      <c r="X1437" s="255">
        <v>9057</v>
      </c>
      <c r="Y1437" s="255">
        <v>9057</v>
      </c>
      <c r="Z1437" s="255">
        <v>135855</v>
      </c>
      <c r="AA1437" s="173">
        <v>1.6415899914667045E-3</v>
      </c>
      <c r="AB1437" s="174">
        <v>2.4623849872000569E-2</v>
      </c>
      <c r="AC1437" s="241">
        <v>15</v>
      </c>
      <c r="AD1437" s="304">
        <v>5517212</v>
      </c>
      <c r="AE1437" s="305" t="s">
        <v>1270</v>
      </c>
      <c r="AF1437" s="305" t="s">
        <v>1270</v>
      </c>
      <c r="AG1437" s="35" t="s">
        <v>7040</v>
      </c>
      <c r="AH1437" s="52" t="s">
        <v>7041</v>
      </c>
    </row>
    <row r="1438" spans="1:34" ht="15" customHeight="1" x14ac:dyDescent="0.2">
      <c r="A1438" s="257">
        <v>115</v>
      </c>
      <c r="B1438" s="257">
        <v>115</v>
      </c>
      <c r="C1438" s="258" t="s">
        <v>1045</v>
      </c>
      <c r="D1438" s="257">
        <v>10373</v>
      </c>
      <c r="E1438" s="258" t="s">
        <v>1046</v>
      </c>
      <c r="F1438" s="25">
        <v>2017</v>
      </c>
      <c r="G1438" s="232">
        <v>42865.211111111108</v>
      </c>
      <c r="H1438" s="233">
        <v>42865.211111111108</v>
      </c>
      <c r="I1438" s="412" t="s">
        <v>36</v>
      </c>
      <c r="J1438" s="412" t="s">
        <v>36</v>
      </c>
      <c r="K1438" s="412"/>
      <c r="L1438" s="235">
        <f>N1438-G1438</f>
        <v>0.39027777778392192</v>
      </c>
      <c r="M1438" s="236">
        <v>562</v>
      </c>
      <c r="N1438" s="232">
        <v>42865.601388888892</v>
      </c>
      <c r="O1438" s="233">
        <v>42865.601388888892</v>
      </c>
      <c r="P1438" s="237" t="s">
        <v>37</v>
      </c>
      <c r="Q1438" s="35" t="s">
        <v>52</v>
      </c>
      <c r="R1438" s="35" t="s">
        <v>5649</v>
      </c>
      <c r="S1438" s="35" t="s">
        <v>80</v>
      </c>
      <c r="T1438" s="52" t="s">
        <v>8536</v>
      </c>
      <c r="U1438" s="332" t="s">
        <v>40</v>
      </c>
      <c r="V1438" s="240" t="s">
        <v>1336</v>
      </c>
      <c r="W1438" s="44" t="s">
        <v>8537</v>
      </c>
      <c r="X1438" s="241">
        <v>0</v>
      </c>
      <c r="Y1438" s="241">
        <v>0</v>
      </c>
      <c r="Z1438" s="241">
        <v>0</v>
      </c>
      <c r="AA1438" s="168"/>
      <c r="AB1438" s="168"/>
      <c r="AC1438" s="168"/>
      <c r="AD1438" s="304">
        <v>5517212</v>
      </c>
      <c r="AE1438" s="305" t="s">
        <v>1270</v>
      </c>
      <c r="AF1438" s="305" t="s">
        <v>1270</v>
      </c>
      <c r="AG1438" s="35" t="s">
        <v>7066</v>
      </c>
      <c r="AH1438" s="44" t="s">
        <v>7067</v>
      </c>
    </row>
    <row r="1439" spans="1:34" ht="15" customHeight="1" x14ac:dyDescent="0.2">
      <c r="A1439" s="257">
        <v>115</v>
      </c>
      <c r="B1439" s="257">
        <v>115</v>
      </c>
      <c r="C1439" s="258" t="s">
        <v>1045</v>
      </c>
      <c r="D1439" s="257">
        <v>10373</v>
      </c>
      <c r="E1439" s="331" t="s">
        <v>1046</v>
      </c>
      <c r="F1439" s="25">
        <v>2018</v>
      </c>
      <c r="G1439" s="232">
        <v>43105.239583333336</v>
      </c>
      <c r="H1439" s="233">
        <v>43105.239583333336</v>
      </c>
      <c r="I1439" s="412" t="s">
        <v>36</v>
      </c>
      <c r="J1439" s="412" t="s">
        <v>36</v>
      </c>
      <c r="K1439" s="412" t="s">
        <v>36</v>
      </c>
      <c r="L1439" s="235">
        <f>N1439-G1439</f>
        <v>6.9444443943211809E-4</v>
      </c>
      <c r="M1439" s="236">
        <v>1</v>
      </c>
      <c r="N1439" s="232">
        <v>43105.240277777775</v>
      </c>
      <c r="O1439" s="233">
        <v>43105.240277777775</v>
      </c>
      <c r="P1439" s="237" t="s">
        <v>37</v>
      </c>
      <c r="Q1439" s="238" t="s">
        <v>1246</v>
      </c>
      <c r="R1439" s="35" t="s">
        <v>10189</v>
      </c>
      <c r="S1439" s="238" t="s">
        <v>40</v>
      </c>
      <c r="T1439" s="167" t="s">
        <v>10226</v>
      </c>
      <c r="U1439" s="170">
        <v>114157518</v>
      </c>
      <c r="V1439" s="240" t="s">
        <v>1336</v>
      </c>
      <c r="W1439" s="167" t="s">
        <v>10227</v>
      </c>
      <c r="X1439" s="241">
        <v>1</v>
      </c>
      <c r="Y1439" s="241">
        <v>0</v>
      </c>
      <c r="Z1439" s="241">
        <v>0</v>
      </c>
      <c r="AA1439" s="266"/>
      <c r="AB1439" s="266"/>
      <c r="AC1439" s="266"/>
      <c r="AD1439" s="241">
        <v>5517212</v>
      </c>
      <c r="AE1439" s="35" t="s">
        <v>7172</v>
      </c>
      <c r="AF1439" s="153" t="s">
        <v>10228</v>
      </c>
      <c r="AG1439" s="35" t="s">
        <v>7040</v>
      </c>
      <c r="AH1439" s="35" t="s">
        <v>7041</v>
      </c>
    </row>
    <row r="1440" spans="1:34" ht="15" customHeight="1" x14ac:dyDescent="0.2">
      <c r="A1440" s="257">
        <v>115</v>
      </c>
      <c r="B1440" s="257">
        <v>115</v>
      </c>
      <c r="C1440" s="258" t="s">
        <v>1045</v>
      </c>
      <c r="D1440" s="257">
        <v>10373</v>
      </c>
      <c r="E1440" s="331" t="s">
        <v>1046</v>
      </c>
      <c r="F1440" s="25">
        <v>2018</v>
      </c>
      <c r="G1440" s="232">
        <v>43105.302083333336</v>
      </c>
      <c r="H1440" s="233">
        <v>43105.302083333336</v>
      </c>
      <c r="I1440" s="412" t="s">
        <v>36</v>
      </c>
      <c r="J1440" s="412" t="s">
        <v>36</v>
      </c>
      <c r="K1440" s="412" t="s">
        <v>36</v>
      </c>
      <c r="L1440" s="235">
        <f>N1440-G1440</f>
        <v>0.42499999999563443</v>
      </c>
      <c r="M1440" s="236">
        <v>612</v>
      </c>
      <c r="N1440" s="232">
        <v>43105.727083333331</v>
      </c>
      <c r="O1440" s="233">
        <v>43105.727083333331</v>
      </c>
      <c r="P1440" s="237" t="s">
        <v>37</v>
      </c>
      <c r="Q1440" s="238" t="s">
        <v>1246</v>
      </c>
      <c r="R1440" s="35" t="s">
        <v>10189</v>
      </c>
      <c r="S1440" s="238" t="s">
        <v>68</v>
      </c>
      <c r="T1440" s="167" t="s">
        <v>10229</v>
      </c>
      <c r="U1440" s="170">
        <v>114157518</v>
      </c>
      <c r="V1440" s="240" t="s">
        <v>1336</v>
      </c>
      <c r="W1440" s="167" t="s">
        <v>10230</v>
      </c>
      <c r="X1440" s="241">
        <v>0</v>
      </c>
      <c r="Y1440" s="241">
        <v>0</v>
      </c>
      <c r="Z1440" s="241">
        <v>0</v>
      </c>
      <c r="AA1440" s="266"/>
      <c r="AB1440" s="266"/>
      <c r="AC1440" s="266"/>
      <c r="AD1440" s="241">
        <v>5517212</v>
      </c>
      <c r="AE1440" s="35" t="s">
        <v>1270</v>
      </c>
      <c r="AF1440" s="153" t="s">
        <v>1270</v>
      </c>
      <c r="AG1440" s="35" t="s">
        <v>7066</v>
      </c>
      <c r="AH1440" s="57" t="s">
        <v>7067</v>
      </c>
    </row>
    <row r="1441" spans="1:34" ht="15" customHeight="1" x14ac:dyDescent="0.2">
      <c r="A1441" s="257">
        <v>115</v>
      </c>
      <c r="B1441" s="257">
        <v>115</v>
      </c>
      <c r="C1441" s="258" t="s">
        <v>1045</v>
      </c>
      <c r="D1441" s="257">
        <v>10373</v>
      </c>
      <c r="E1441" s="258" t="s">
        <v>1046</v>
      </c>
      <c r="F1441" s="25">
        <v>2018</v>
      </c>
      <c r="G1441" s="284">
        <v>43234.719444444447</v>
      </c>
      <c r="H1441" s="233">
        <v>43234.719444444447</v>
      </c>
      <c r="I1441" s="412" t="s">
        <v>36</v>
      </c>
      <c r="J1441" s="412" t="s">
        <v>36</v>
      </c>
      <c r="K1441" s="412" t="s">
        <v>36</v>
      </c>
      <c r="L1441" s="235">
        <f>N1441-G1441</f>
        <v>0.24930555555329192</v>
      </c>
      <c r="M1441" s="236">
        <v>359</v>
      </c>
      <c r="N1441" s="284">
        <v>43234.96875</v>
      </c>
      <c r="O1441" s="233">
        <v>43234.96875</v>
      </c>
      <c r="P1441" s="237" t="s">
        <v>37</v>
      </c>
      <c r="Q1441" s="359" t="s">
        <v>1246</v>
      </c>
      <c r="R1441" s="35" t="s">
        <v>10509</v>
      </c>
      <c r="S1441" s="277" t="s">
        <v>107</v>
      </c>
      <c r="T1441" s="167" t="s">
        <v>11111</v>
      </c>
      <c r="U1441" s="282" t="s">
        <v>40</v>
      </c>
      <c r="V1441" s="240" t="s">
        <v>1336</v>
      </c>
      <c r="W1441" s="266" t="s">
        <v>11112</v>
      </c>
      <c r="X1441" s="255">
        <v>0</v>
      </c>
      <c r="Y1441" s="241">
        <v>0</v>
      </c>
      <c r="Z1441" s="241">
        <v>0</v>
      </c>
      <c r="AA1441" s="277"/>
      <c r="AB1441" s="277"/>
      <c r="AC1441" s="277"/>
      <c r="AD1441" s="241">
        <v>5517212</v>
      </c>
      <c r="AE1441" s="461" t="s">
        <v>1270</v>
      </c>
      <c r="AF1441" s="462" t="s">
        <v>1270</v>
      </c>
      <c r="AG1441" s="277" t="s">
        <v>7066</v>
      </c>
      <c r="AH1441" s="277" t="s">
        <v>7067</v>
      </c>
    </row>
    <row r="1442" spans="1:34" ht="15" customHeight="1" x14ac:dyDescent="0.2">
      <c r="A1442" s="257">
        <v>115</v>
      </c>
      <c r="B1442" s="257">
        <v>115</v>
      </c>
      <c r="C1442" s="258" t="s">
        <v>1045</v>
      </c>
      <c r="D1442" s="257">
        <v>10373</v>
      </c>
      <c r="E1442" s="258" t="s">
        <v>1046</v>
      </c>
      <c r="F1442" s="25">
        <v>2018</v>
      </c>
      <c r="G1442" s="284">
        <v>43323.834027777775</v>
      </c>
      <c r="H1442" s="234">
        <v>43323.834027777775</v>
      </c>
      <c r="I1442" s="412" t="s">
        <v>36</v>
      </c>
      <c r="J1442" s="412" t="s">
        <v>36</v>
      </c>
      <c r="K1442" s="412" t="s">
        <v>36</v>
      </c>
      <c r="L1442" s="235">
        <f>N1442-G1442</f>
        <v>0.27083333333575865</v>
      </c>
      <c r="M1442" s="236">
        <v>390</v>
      </c>
      <c r="N1442" s="284">
        <v>43324.104861111111</v>
      </c>
      <c r="O1442" s="234">
        <v>43324.104861111111</v>
      </c>
      <c r="P1442" s="237" t="s">
        <v>37</v>
      </c>
      <c r="Q1442" s="162" t="s">
        <v>1246</v>
      </c>
      <c r="R1442" s="167" t="s">
        <v>10189</v>
      </c>
      <c r="S1442" s="163" t="s">
        <v>68</v>
      </c>
      <c r="T1442" s="167" t="s">
        <v>11736</v>
      </c>
      <c r="U1442" s="287" t="s">
        <v>40</v>
      </c>
      <c r="V1442" s="240" t="s">
        <v>1336</v>
      </c>
      <c r="W1442" s="167" t="s">
        <v>11737</v>
      </c>
      <c r="X1442" s="255">
        <v>0</v>
      </c>
      <c r="Y1442" s="241">
        <v>0</v>
      </c>
      <c r="Z1442" s="241">
        <v>0</v>
      </c>
      <c r="AA1442" s="266"/>
      <c r="AB1442" s="266"/>
      <c r="AC1442" s="266"/>
      <c r="AD1442" s="241">
        <v>5517212</v>
      </c>
      <c r="AE1442" s="461" t="s">
        <v>1270</v>
      </c>
      <c r="AF1442" s="462" t="s">
        <v>1270</v>
      </c>
      <c r="AG1442" s="277" t="s">
        <v>7066</v>
      </c>
      <c r="AH1442" s="277" t="s">
        <v>7067</v>
      </c>
    </row>
    <row r="1443" spans="1:34" ht="15" customHeight="1" x14ac:dyDescent="0.2">
      <c r="A1443" s="257">
        <v>115</v>
      </c>
      <c r="B1443" s="257">
        <v>115</v>
      </c>
      <c r="C1443" s="258" t="s">
        <v>1045</v>
      </c>
      <c r="D1443" s="257">
        <v>10373</v>
      </c>
      <c r="E1443" s="258" t="s">
        <v>1046</v>
      </c>
      <c r="F1443" s="25">
        <v>2018</v>
      </c>
      <c r="G1443" s="284">
        <v>43427.84652777778</v>
      </c>
      <c r="H1443" s="234">
        <v>43427.84652777778</v>
      </c>
      <c r="I1443" s="412" t="s">
        <v>36</v>
      </c>
      <c r="J1443" s="412" t="s">
        <v>36</v>
      </c>
      <c r="K1443" s="412" t="s">
        <v>36</v>
      </c>
      <c r="L1443" s="235">
        <f>N1443-G1443</f>
        <v>0.22222222221898846</v>
      </c>
      <c r="M1443" s="236">
        <v>320</v>
      </c>
      <c r="N1443" s="284">
        <v>43428.068749999999</v>
      </c>
      <c r="O1443" s="234">
        <v>43428.068749999999</v>
      </c>
      <c r="P1443" s="237" t="s">
        <v>37</v>
      </c>
      <c r="Q1443" s="162" t="s">
        <v>1246</v>
      </c>
      <c r="R1443" s="167" t="s">
        <v>10189</v>
      </c>
      <c r="S1443" s="163" t="s">
        <v>68</v>
      </c>
      <c r="T1443" s="167" t="s">
        <v>12399</v>
      </c>
      <c r="U1443" s="416" t="s">
        <v>40</v>
      </c>
      <c r="V1443" s="240" t="s">
        <v>1336</v>
      </c>
      <c r="W1443" s="167" t="s">
        <v>12400</v>
      </c>
      <c r="X1443" s="255">
        <v>0</v>
      </c>
      <c r="Y1443" s="241">
        <v>0</v>
      </c>
      <c r="Z1443" s="241">
        <v>0</v>
      </c>
      <c r="AA1443" s="266"/>
      <c r="AB1443" s="266"/>
      <c r="AC1443" s="266"/>
      <c r="AD1443" s="241">
        <v>5517212</v>
      </c>
      <c r="AE1443" s="461" t="s">
        <v>1270</v>
      </c>
      <c r="AF1443" s="462" t="s">
        <v>1270</v>
      </c>
      <c r="AG1443" s="277" t="s">
        <v>7066</v>
      </c>
      <c r="AH1443" s="277" t="s">
        <v>7067</v>
      </c>
    </row>
    <row r="1444" spans="1:34" ht="15" customHeight="1" x14ac:dyDescent="0.2">
      <c r="A1444" s="105">
        <v>115</v>
      </c>
      <c r="B1444" s="105">
        <v>115</v>
      </c>
      <c r="C1444" s="76" t="s">
        <v>941</v>
      </c>
      <c r="D1444" s="23">
        <v>10380</v>
      </c>
      <c r="E1444" s="60" t="s">
        <v>942</v>
      </c>
      <c r="F1444" s="25">
        <v>2014</v>
      </c>
      <c r="G1444" s="61">
        <v>42003.463194444441</v>
      </c>
      <c r="H1444" s="62">
        <v>42003.463194444441</v>
      </c>
      <c r="I1444" s="628" t="s">
        <v>313</v>
      </c>
      <c r="J1444" s="625" t="s">
        <v>36</v>
      </c>
      <c r="K1444" s="625"/>
      <c r="L1444" s="64">
        <f>N1444-G1444</f>
        <v>6.944444467080757E-4</v>
      </c>
      <c r="M1444" s="65">
        <v>1</v>
      </c>
      <c r="N1444" s="61">
        <v>42003.463888888888</v>
      </c>
      <c r="O1444" s="62">
        <v>42003.463888888888</v>
      </c>
      <c r="P1444" s="66" t="s">
        <v>37</v>
      </c>
      <c r="Q1444" s="69" t="s">
        <v>222</v>
      </c>
      <c r="R1444" s="69" t="s">
        <v>223</v>
      </c>
      <c r="S1444" s="87" t="s">
        <v>40</v>
      </c>
      <c r="T1444" s="69" t="s">
        <v>3282</v>
      </c>
      <c r="U1444" s="303" t="s">
        <v>40</v>
      </c>
      <c r="V1444" s="87" t="s">
        <v>1385</v>
      </c>
      <c r="W1444" s="69" t="s">
        <v>3283</v>
      </c>
      <c r="X1444" s="32">
        <v>21620</v>
      </c>
      <c r="Y1444" s="32">
        <v>0</v>
      </c>
      <c r="Z1444" s="83"/>
      <c r="AA1444" s="84"/>
      <c r="AB1444" s="85"/>
      <c r="AC1444" s="83"/>
    </row>
    <row r="1445" spans="1:34" ht="15" customHeight="1" x14ac:dyDescent="0.2">
      <c r="A1445" s="257">
        <v>115</v>
      </c>
      <c r="B1445" s="257">
        <v>115</v>
      </c>
      <c r="C1445" s="258" t="s">
        <v>941</v>
      </c>
      <c r="D1445" s="257">
        <v>10380</v>
      </c>
      <c r="E1445" s="258" t="s">
        <v>942</v>
      </c>
      <c r="F1445" s="25">
        <v>2017</v>
      </c>
      <c r="G1445" s="232">
        <v>42745.789583333331</v>
      </c>
      <c r="H1445" s="233">
        <v>42745.789583333331</v>
      </c>
      <c r="I1445" s="417" t="s">
        <v>7042</v>
      </c>
      <c r="J1445" s="412" t="s">
        <v>36</v>
      </c>
      <c r="K1445" s="412"/>
      <c r="L1445" s="235">
        <f>N1445-G1445</f>
        <v>8.3333333386690356E-3</v>
      </c>
      <c r="M1445" s="236">
        <v>12</v>
      </c>
      <c r="N1445" s="232">
        <v>42745.79791666667</v>
      </c>
      <c r="O1445" s="233">
        <v>42745.79791666667</v>
      </c>
      <c r="P1445" s="237" t="s">
        <v>37</v>
      </c>
      <c r="Q1445" s="238" t="s">
        <v>222</v>
      </c>
      <c r="R1445" s="238" t="s">
        <v>223</v>
      </c>
      <c r="S1445" s="35" t="s">
        <v>40</v>
      </c>
      <c r="T1445" s="52" t="s">
        <v>7292</v>
      </c>
      <c r="U1445" s="303" t="s">
        <v>40</v>
      </c>
      <c r="V1445" s="49" t="s">
        <v>1385</v>
      </c>
      <c r="W1445" s="44" t="s">
        <v>7293</v>
      </c>
      <c r="X1445" s="241">
        <v>22119</v>
      </c>
      <c r="Y1445" s="241">
        <v>0</v>
      </c>
      <c r="Z1445" s="241">
        <v>0</v>
      </c>
      <c r="AA1445" s="168"/>
      <c r="AB1445" s="168"/>
      <c r="AC1445" s="168"/>
      <c r="AD1445" s="304">
        <v>5517212</v>
      </c>
      <c r="AE1445" s="35" t="s">
        <v>7056</v>
      </c>
      <c r="AF1445" s="305" t="s">
        <v>7294</v>
      </c>
      <c r="AG1445" s="35" t="s">
        <v>7040</v>
      </c>
      <c r="AH1445" s="44" t="s">
        <v>7041</v>
      </c>
    </row>
    <row r="1446" spans="1:34" ht="15" customHeight="1" x14ac:dyDescent="0.2">
      <c r="A1446" s="58">
        <v>115</v>
      </c>
      <c r="B1446" s="58">
        <v>115</v>
      </c>
      <c r="C1446" s="76" t="s">
        <v>1634</v>
      </c>
      <c r="D1446" s="23">
        <v>10381</v>
      </c>
      <c r="E1446" s="60" t="s">
        <v>1635</v>
      </c>
      <c r="F1446" s="25">
        <v>2014</v>
      </c>
      <c r="G1446" s="61">
        <v>41855.526388888888</v>
      </c>
      <c r="H1446" s="62">
        <v>41855.526388888888</v>
      </c>
      <c r="I1446" s="625" t="s">
        <v>36</v>
      </c>
      <c r="J1446" s="625" t="s">
        <v>36</v>
      </c>
      <c r="K1446" s="625"/>
      <c r="L1446" s="64">
        <f>N1446-G1446</f>
        <v>2.5694444448163267E-2</v>
      </c>
      <c r="M1446" s="65">
        <v>37</v>
      </c>
      <c r="N1446" s="61">
        <v>41855.552083333336</v>
      </c>
      <c r="O1446" s="62">
        <v>41855.552083333336</v>
      </c>
      <c r="P1446" s="66" t="s">
        <v>37</v>
      </c>
      <c r="Q1446" s="69" t="s">
        <v>52</v>
      </c>
      <c r="R1446" s="69" t="s">
        <v>142</v>
      </c>
      <c r="S1446" s="87" t="s">
        <v>107</v>
      </c>
      <c r="T1446" s="69" t="s">
        <v>2564</v>
      </c>
      <c r="U1446" s="303" t="s">
        <v>40</v>
      </c>
      <c r="V1446" s="87" t="s">
        <v>1385</v>
      </c>
      <c r="W1446" s="69" t="s">
        <v>2565</v>
      </c>
      <c r="X1446" s="32">
        <v>0</v>
      </c>
      <c r="Y1446" s="32">
        <v>0</v>
      </c>
      <c r="Z1446" s="83"/>
      <c r="AA1446" s="84"/>
      <c r="AB1446" s="85"/>
      <c r="AC1446" s="83"/>
    </row>
    <row r="1447" spans="1:34" ht="15" customHeight="1" x14ac:dyDescent="0.2">
      <c r="A1447" s="175">
        <v>115</v>
      </c>
      <c r="B1447" s="175">
        <v>115</v>
      </c>
      <c r="C1447" s="24" t="s">
        <v>1634</v>
      </c>
      <c r="D1447" s="175">
        <v>10381</v>
      </c>
      <c r="E1447" s="24" t="s">
        <v>1635</v>
      </c>
      <c r="F1447" s="25">
        <v>2015</v>
      </c>
      <c r="G1447" s="156">
        <v>42149.49722222222</v>
      </c>
      <c r="H1447" s="157">
        <v>42149.49722222222</v>
      </c>
      <c r="I1447" s="620" t="s">
        <v>36</v>
      </c>
      <c r="J1447" s="620" t="s">
        <v>36</v>
      </c>
      <c r="K1447" s="620"/>
      <c r="L1447" s="159">
        <f>N1447-G1447</f>
        <v>9.0972222220443655E-2</v>
      </c>
      <c r="M1447" s="160">
        <v>131</v>
      </c>
      <c r="N1447" s="156">
        <v>42149.588194444441</v>
      </c>
      <c r="O1447" s="157">
        <v>42149.588194444441</v>
      </c>
      <c r="P1447" s="161" t="s">
        <v>37</v>
      </c>
      <c r="Q1447" s="35" t="s">
        <v>1285</v>
      </c>
      <c r="R1447" s="35" t="s">
        <v>124</v>
      </c>
      <c r="S1447" s="35" t="s">
        <v>88</v>
      </c>
      <c r="T1447" s="35" t="s">
        <v>4050</v>
      </c>
      <c r="U1447" s="303" t="s">
        <v>40</v>
      </c>
      <c r="V1447" s="167" t="s">
        <v>1385</v>
      </c>
      <c r="W1447" s="35" t="s">
        <v>4051</v>
      </c>
      <c r="X1447" s="55">
        <v>0</v>
      </c>
      <c r="Y1447" s="55">
        <v>0</v>
      </c>
      <c r="Z1447" s="168"/>
      <c r="AA1447" s="168"/>
      <c r="AB1447" s="168"/>
      <c r="AC1447" s="168"/>
    </row>
    <row r="1448" spans="1:34" ht="15" customHeight="1" x14ac:dyDescent="0.2">
      <c r="A1448" s="175">
        <v>115</v>
      </c>
      <c r="B1448" s="175">
        <v>115</v>
      </c>
      <c r="C1448" s="24" t="s">
        <v>1634</v>
      </c>
      <c r="D1448" s="175">
        <v>10381</v>
      </c>
      <c r="E1448" s="24" t="s">
        <v>1635</v>
      </c>
      <c r="F1448" s="25">
        <v>2015</v>
      </c>
      <c r="G1448" s="156">
        <v>42150.458333333336</v>
      </c>
      <c r="H1448" s="157">
        <v>42150.458333333336</v>
      </c>
      <c r="I1448" s="620" t="s">
        <v>36</v>
      </c>
      <c r="J1448" s="620" t="s">
        <v>36</v>
      </c>
      <c r="K1448" s="620"/>
      <c r="L1448" s="159">
        <f>N1448-G1448</f>
        <v>0.15694444443943212</v>
      </c>
      <c r="M1448" s="160">
        <v>226</v>
      </c>
      <c r="N1448" s="156">
        <v>42150.615277777775</v>
      </c>
      <c r="O1448" s="157">
        <v>42150.615277777775</v>
      </c>
      <c r="P1448" s="161" t="s">
        <v>37</v>
      </c>
      <c r="Q1448" s="35" t="s">
        <v>1285</v>
      </c>
      <c r="R1448" s="35" t="s">
        <v>124</v>
      </c>
      <c r="S1448" s="35" t="s">
        <v>88</v>
      </c>
      <c r="T1448" s="35" t="s">
        <v>4056</v>
      </c>
      <c r="U1448" s="303" t="s">
        <v>40</v>
      </c>
      <c r="V1448" s="167" t="s">
        <v>1385</v>
      </c>
      <c r="W1448" s="35" t="s">
        <v>4057</v>
      </c>
      <c r="X1448" s="55">
        <v>0</v>
      </c>
      <c r="Y1448" s="55">
        <v>0</v>
      </c>
      <c r="Z1448" s="168"/>
      <c r="AA1448" s="168"/>
      <c r="AB1448" s="168"/>
      <c r="AC1448" s="168"/>
    </row>
    <row r="1449" spans="1:34" ht="15" customHeight="1" x14ac:dyDescent="0.2">
      <c r="A1449" s="257">
        <v>115</v>
      </c>
      <c r="B1449" s="257">
        <v>115</v>
      </c>
      <c r="C1449" s="258" t="s">
        <v>1634</v>
      </c>
      <c r="D1449" s="257">
        <v>10381</v>
      </c>
      <c r="E1449" s="258" t="s">
        <v>1635</v>
      </c>
      <c r="F1449" s="25">
        <v>2016</v>
      </c>
      <c r="G1449" s="232">
        <v>42497.551388888889</v>
      </c>
      <c r="H1449" s="233">
        <v>42497.551388888889</v>
      </c>
      <c r="I1449" s="412" t="s">
        <v>36</v>
      </c>
      <c r="J1449" s="412" t="s">
        <v>36</v>
      </c>
      <c r="K1449" s="412"/>
      <c r="L1449" s="235">
        <f>N1449-G1449</f>
        <v>6.944444467080757E-4</v>
      </c>
      <c r="M1449" s="236">
        <v>1</v>
      </c>
      <c r="N1449" s="232">
        <v>42497.552083333336</v>
      </c>
      <c r="O1449" s="233">
        <v>42497.552083333336</v>
      </c>
      <c r="P1449" s="237" t="s">
        <v>37</v>
      </c>
      <c r="Q1449" s="238" t="s">
        <v>38</v>
      </c>
      <c r="R1449" s="238" t="s">
        <v>135</v>
      </c>
      <c r="S1449" s="35" t="s">
        <v>98</v>
      </c>
      <c r="T1449" s="35" t="s">
        <v>6066</v>
      </c>
      <c r="U1449" s="282" t="s">
        <v>40</v>
      </c>
      <c r="V1449" s="240" t="s">
        <v>1385</v>
      </c>
      <c r="W1449" s="35" t="s">
        <v>6067</v>
      </c>
      <c r="X1449" s="55">
        <v>0</v>
      </c>
      <c r="Y1449" s="55">
        <v>0</v>
      </c>
      <c r="Z1449" s="55">
        <v>0</v>
      </c>
      <c r="AA1449" s="168"/>
      <c r="AB1449" s="168"/>
      <c r="AC1449" s="168"/>
    </row>
    <row r="1450" spans="1:34" ht="15" customHeight="1" x14ac:dyDescent="0.2">
      <c r="A1450" s="257">
        <v>115</v>
      </c>
      <c r="B1450" s="257">
        <v>115</v>
      </c>
      <c r="C1450" s="258" t="s">
        <v>1634</v>
      </c>
      <c r="D1450" s="257">
        <v>10381</v>
      </c>
      <c r="E1450" s="258" t="s">
        <v>1635</v>
      </c>
      <c r="F1450" s="25">
        <v>2018</v>
      </c>
      <c r="G1450" s="232">
        <v>43173.497916666667</v>
      </c>
      <c r="H1450" s="233">
        <v>43173.497916666667</v>
      </c>
      <c r="I1450" s="412" t="s">
        <v>36</v>
      </c>
      <c r="J1450" s="412" t="s">
        <v>36</v>
      </c>
      <c r="K1450" s="412" t="s">
        <v>36</v>
      </c>
      <c r="L1450" s="235">
        <f>N1450-G1450</f>
        <v>6.944444467080757E-4</v>
      </c>
      <c r="M1450" s="236">
        <v>1</v>
      </c>
      <c r="N1450" s="232">
        <v>43173.498611111114</v>
      </c>
      <c r="O1450" s="233">
        <v>43173.498611111114</v>
      </c>
      <c r="P1450" s="237" t="s">
        <v>37</v>
      </c>
      <c r="Q1450" s="359" t="s">
        <v>48</v>
      </c>
      <c r="R1450" s="35" t="s">
        <v>10200</v>
      </c>
      <c r="S1450" s="277" t="s">
        <v>40</v>
      </c>
      <c r="T1450" s="167" t="s">
        <v>10689</v>
      </c>
      <c r="U1450" s="282" t="s">
        <v>40</v>
      </c>
      <c r="V1450" s="240" t="s">
        <v>190</v>
      </c>
      <c r="W1450" s="167" t="s">
        <v>10690</v>
      </c>
      <c r="X1450" s="255">
        <v>0</v>
      </c>
      <c r="Y1450" s="241">
        <v>0</v>
      </c>
      <c r="Z1450" s="241">
        <v>0</v>
      </c>
      <c r="AA1450" s="266"/>
      <c r="AB1450" s="266"/>
      <c r="AC1450" s="266"/>
      <c r="AD1450" s="241">
        <v>5517212</v>
      </c>
      <c r="AE1450" s="461" t="s">
        <v>7083</v>
      </c>
      <c r="AF1450" s="462" t="s">
        <v>10691</v>
      </c>
      <c r="AG1450" s="277" t="s">
        <v>7040</v>
      </c>
      <c r="AH1450" s="277" t="s">
        <v>7041</v>
      </c>
    </row>
    <row r="1451" spans="1:34" ht="15" customHeight="1" x14ac:dyDescent="0.2">
      <c r="A1451" s="523">
        <v>115</v>
      </c>
      <c r="B1451" s="523">
        <v>115</v>
      </c>
      <c r="C1451" s="524" t="s">
        <v>102</v>
      </c>
      <c r="D1451" s="523">
        <v>10383</v>
      </c>
      <c r="E1451" s="524" t="s">
        <v>103</v>
      </c>
      <c r="F1451" s="25">
        <v>2019</v>
      </c>
      <c r="G1451" s="284">
        <v>43473.030555555553</v>
      </c>
      <c r="H1451" s="234">
        <v>43473.030555555553</v>
      </c>
      <c r="I1451" s="412" t="s">
        <v>36</v>
      </c>
      <c r="J1451" s="417" t="s">
        <v>7042</v>
      </c>
      <c r="K1451" s="412" t="s">
        <v>36</v>
      </c>
      <c r="L1451" s="235">
        <f>N1451-G1451</f>
        <v>2.6833333333343035</v>
      </c>
      <c r="M1451" s="236">
        <v>3864</v>
      </c>
      <c r="N1451" s="284">
        <v>43475.713888888888</v>
      </c>
      <c r="O1451" s="234">
        <v>43475.713888888888</v>
      </c>
      <c r="P1451" s="237" t="s">
        <v>37</v>
      </c>
      <c r="Q1451" s="162" t="s">
        <v>1285</v>
      </c>
      <c r="R1451" s="167" t="s">
        <v>10214</v>
      </c>
      <c r="S1451" s="238" t="s">
        <v>54</v>
      </c>
      <c r="T1451" s="167" t="s">
        <v>12741</v>
      </c>
      <c r="U1451" s="376">
        <v>115675959</v>
      </c>
      <c r="V1451" s="240" t="s">
        <v>1390</v>
      </c>
      <c r="W1451" s="167" t="s">
        <v>12742</v>
      </c>
      <c r="X1451" s="403">
        <v>0</v>
      </c>
      <c r="Y1451" s="255">
        <v>0</v>
      </c>
      <c r="Z1451" s="255">
        <v>0</v>
      </c>
      <c r="AA1451" s="264">
        <f>Y1451/AD1451</f>
        <v>0</v>
      </c>
      <c r="AB1451" s="265">
        <f>Z1451/AD1451</f>
        <v>0</v>
      </c>
      <c r="AC1451" s="255">
        <v>0</v>
      </c>
      <c r="AD1451" s="255">
        <v>5548929</v>
      </c>
      <c r="AE1451" s="240" t="s">
        <v>7182</v>
      </c>
      <c r="AF1451" s="527" t="s">
        <v>7733</v>
      </c>
      <c r="AG1451" s="240" t="s">
        <v>7040</v>
      </c>
      <c r="AH1451" s="525" t="s">
        <v>7041</v>
      </c>
    </row>
    <row r="1452" spans="1:34" ht="15" customHeight="1" x14ac:dyDescent="0.2">
      <c r="A1452" s="175">
        <v>115</v>
      </c>
      <c r="B1452" s="175">
        <v>115</v>
      </c>
      <c r="C1452" s="24" t="s">
        <v>673</v>
      </c>
      <c r="D1452" s="175">
        <v>10385</v>
      </c>
      <c r="E1452" s="24" t="s">
        <v>674</v>
      </c>
      <c r="F1452" s="25">
        <v>2015</v>
      </c>
      <c r="G1452" s="156">
        <v>42157.790277777778</v>
      </c>
      <c r="H1452" s="157">
        <v>42157.790277777778</v>
      </c>
      <c r="I1452" s="620" t="s">
        <v>36</v>
      </c>
      <c r="J1452" s="620" t="s">
        <v>36</v>
      </c>
      <c r="K1452" s="620"/>
      <c r="L1452" s="159">
        <f>N1452-G1452</f>
        <v>6.944444467080757E-4</v>
      </c>
      <c r="M1452" s="160">
        <v>1</v>
      </c>
      <c r="N1452" s="156">
        <v>42157.790972222225</v>
      </c>
      <c r="O1452" s="157">
        <v>42157.790972222225</v>
      </c>
      <c r="P1452" s="161" t="s">
        <v>37</v>
      </c>
      <c r="Q1452" s="35" t="s">
        <v>1285</v>
      </c>
      <c r="R1452" s="35" t="s">
        <v>79</v>
      </c>
      <c r="S1452" s="35" t="s">
        <v>80</v>
      </c>
      <c r="T1452" s="35" t="s">
        <v>4083</v>
      </c>
      <c r="U1452" s="282" t="s">
        <v>40</v>
      </c>
      <c r="V1452" s="167" t="s">
        <v>384</v>
      </c>
      <c r="W1452" s="35" t="s">
        <v>4084</v>
      </c>
      <c r="X1452" s="55">
        <v>17094</v>
      </c>
      <c r="Y1452" s="55">
        <v>0</v>
      </c>
      <c r="Z1452" s="168"/>
      <c r="AA1452" s="168"/>
      <c r="AB1452" s="168"/>
      <c r="AC1452" s="168"/>
    </row>
    <row r="1453" spans="1:34" ht="15" customHeight="1" x14ac:dyDescent="0.2">
      <c r="A1453" s="175">
        <v>115</v>
      </c>
      <c r="B1453" s="175">
        <v>115</v>
      </c>
      <c r="C1453" s="24" t="s">
        <v>673</v>
      </c>
      <c r="D1453" s="175">
        <v>10385</v>
      </c>
      <c r="E1453" s="43" t="s">
        <v>674</v>
      </c>
      <c r="F1453" s="25">
        <v>2015</v>
      </c>
      <c r="G1453" s="156">
        <v>42264.893750000003</v>
      </c>
      <c r="H1453" s="157">
        <v>42264.893750000003</v>
      </c>
      <c r="I1453" s="620" t="s">
        <v>36</v>
      </c>
      <c r="J1453" s="620" t="s">
        <v>36</v>
      </c>
      <c r="K1453" s="620"/>
      <c r="L1453" s="159">
        <f>N1453-G1453</f>
        <v>0.73541666666278616</v>
      </c>
      <c r="M1453" s="160">
        <v>1059</v>
      </c>
      <c r="N1453" s="156">
        <v>42265.629166666666</v>
      </c>
      <c r="O1453" s="157">
        <v>42265.629166666666</v>
      </c>
      <c r="P1453" s="161" t="s">
        <v>37</v>
      </c>
      <c r="Q1453" s="162" t="s">
        <v>52</v>
      </c>
      <c r="R1453" s="162" t="s">
        <v>142</v>
      </c>
      <c r="S1453" s="35" t="s">
        <v>107</v>
      </c>
      <c r="T1453" s="35" t="s">
        <v>4793</v>
      </c>
      <c r="U1453" s="282" t="s">
        <v>40</v>
      </c>
      <c r="V1453" s="167" t="s">
        <v>384</v>
      </c>
      <c r="W1453" s="35" t="s">
        <v>4794</v>
      </c>
      <c r="X1453" s="55">
        <v>0</v>
      </c>
      <c r="Y1453" s="168"/>
      <c r="Z1453" s="168"/>
      <c r="AA1453" s="168"/>
      <c r="AB1453" s="168"/>
      <c r="AC1453" s="168"/>
    </row>
    <row r="1454" spans="1:34" ht="15" customHeight="1" x14ac:dyDescent="0.2">
      <c r="A1454" s="58">
        <v>115</v>
      </c>
      <c r="B1454" s="58">
        <v>115</v>
      </c>
      <c r="C1454" s="76" t="s">
        <v>694</v>
      </c>
      <c r="D1454" s="23">
        <v>10389</v>
      </c>
      <c r="E1454" s="60" t="s">
        <v>695</v>
      </c>
      <c r="F1454" s="25">
        <v>2014</v>
      </c>
      <c r="G1454" s="61">
        <v>41790.802777777775</v>
      </c>
      <c r="H1454" s="62">
        <v>41790.802777777775</v>
      </c>
      <c r="I1454" s="625" t="s">
        <v>36</v>
      </c>
      <c r="J1454" s="625" t="s">
        <v>36</v>
      </c>
      <c r="K1454" s="625"/>
      <c r="L1454" s="64">
        <f>N1454-G1454</f>
        <v>6.944444467080757E-4</v>
      </c>
      <c r="M1454" s="65">
        <v>1</v>
      </c>
      <c r="N1454" s="61">
        <v>41790.803472222222</v>
      </c>
      <c r="O1454" s="62">
        <v>41790.803472222222</v>
      </c>
      <c r="P1454" s="66" t="s">
        <v>37</v>
      </c>
      <c r="Q1454" s="69" t="s">
        <v>62</v>
      </c>
      <c r="R1454" s="69" t="s">
        <v>397</v>
      </c>
      <c r="S1454" s="87" t="s">
        <v>40</v>
      </c>
      <c r="T1454" s="69" t="s">
        <v>2313</v>
      </c>
      <c r="U1454" s="282" t="s">
        <v>40</v>
      </c>
      <c r="V1454" s="78" t="s">
        <v>1390</v>
      </c>
      <c r="W1454" s="69" t="s">
        <v>2314</v>
      </c>
      <c r="X1454" s="32">
        <v>0</v>
      </c>
      <c r="Y1454" s="32">
        <v>0</v>
      </c>
      <c r="Z1454" s="83"/>
      <c r="AA1454" s="84"/>
      <c r="AB1454" s="85"/>
      <c r="AC1454" s="83"/>
    </row>
    <row r="1455" spans="1:34" ht="15" customHeight="1" x14ac:dyDescent="0.2">
      <c r="A1455" s="523">
        <v>115</v>
      </c>
      <c r="B1455" s="523">
        <v>115</v>
      </c>
      <c r="C1455" s="524" t="s">
        <v>694</v>
      </c>
      <c r="D1455" s="523">
        <v>10389</v>
      </c>
      <c r="E1455" s="524" t="s">
        <v>695</v>
      </c>
      <c r="F1455" s="25">
        <v>2019</v>
      </c>
      <c r="G1455" s="573">
        <v>43596.050694444442</v>
      </c>
      <c r="H1455" s="574">
        <v>43596.050694444442</v>
      </c>
      <c r="I1455" s="572" t="s">
        <v>36</v>
      </c>
      <c r="J1455" s="572" t="s">
        <v>36</v>
      </c>
      <c r="K1455" s="572" t="s">
        <v>36</v>
      </c>
      <c r="L1455" s="235">
        <f>N1455-G1455</f>
        <v>6.944444467080757E-4</v>
      </c>
      <c r="M1455" s="236">
        <v>1</v>
      </c>
      <c r="N1455" s="573">
        <v>43596.051388888889</v>
      </c>
      <c r="O1455" s="574">
        <v>43596.051388888889</v>
      </c>
      <c r="P1455" s="237" t="s">
        <v>37</v>
      </c>
      <c r="Q1455" s="162" t="s">
        <v>48</v>
      </c>
      <c r="R1455" s="167" t="s">
        <v>10200</v>
      </c>
      <c r="S1455" s="238" t="s">
        <v>40</v>
      </c>
      <c r="T1455" s="167" t="s">
        <v>14021</v>
      </c>
      <c r="U1455" s="282" t="s">
        <v>40</v>
      </c>
      <c r="V1455" s="49" t="s">
        <v>1390</v>
      </c>
      <c r="W1455" s="167" t="s">
        <v>14022</v>
      </c>
      <c r="X1455" s="536">
        <v>0</v>
      </c>
      <c r="Y1455" s="255">
        <v>0</v>
      </c>
      <c r="Z1455" s="255">
        <v>0</v>
      </c>
      <c r="AA1455" s="264">
        <f>Y1455/AD1455</f>
        <v>0</v>
      </c>
      <c r="AB1455" s="265">
        <f>Z1455/AD1455</f>
        <v>0</v>
      </c>
      <c r="AC1455" s="255">
        <v>0</v>
      </c>
      <c r="AD1455" s="255">
        <v>5548929</v>
      </c>
      <c r="AE1455" s="49" t="s">
        <v>7060</v>
      </c>
      <c r="AF1455" s="610" t="s">
        <v>14023</v>
      </c>
      <c r="AG1455" s="49" t="s">
        <v>7040</v>
      </c>
      <c r="AH1455" s="525" t="s">
        <v>7041</v>
      </c>
    </row>
    <row r="1456" spans="1:34" ht="15" customHeight="1" x14ac:dyDescent="0.2">
      <c r="A1456" s="58">
        <v>115</v>
      </c>
      <c r="B1456" s="58">
        <v>115</v>
      </c>
      <c r="C1456" s="76" t="s">
        <v>151</v>
      </c>
      <c r="D1456" s="23">
        <v>10391</v>
      </c>
      <c r="E1456" s="60" t="s">
        <v>152</v>
      </c>
      <c r="F1456" s="25">
        <v>2014</v>
      </c>
      <c r="G1456" s="61">
        <v>41649.390972222223</v>
      </c>
      <c r="H1456" s="62">
        <v>41649.390972222223</v>
      </c>
      <c r="I1456" s="625" t="s">
        <v>36</v>
      </c>
      <c r="J1456" s="625" t="s">
        <v>36</v>
      </c>
      <c r="K1456" s="625"/>
      <c r="L1456" s="64">
        <f>N1456-G1456</f>
        <v>6.944444467080757E-4</v>
      </c>
      <c r="M1456" s="65">
        <v>1</v>
      </c>
      <c r="N1456" s="61">
        <v>41649.39166666667</v>
      </c>
      <c r="O1456" s="62">
        <v>41649.39166666667</v>
      </c>
      <c r="P1456" s="66" t="s">
        <v>37</v>
      </c>
      <c r="Q1456" s="67" t="s">
        <v>48</v>
      </c>
      <c r="R1456" s="67" t="s">
        <v>49</v>
      </c>
      <c r="S1456" s="68" t="s">
        <v>40</v>
      </c>
      <c r="T1456" s="69" t="s">
        <v>1684</v>
      </c>
      <c r="U1456" s="282" t="s">
        <v>40</v>
      </c>
      <c r="V1456" s="78" t="s">
        <v>1385</v>
      </c>
      <c r="W1456" s="69" t="s">
        <v>1685</v>
      </c>
      <c r="X1456" s="32">
        <v>1</v>
      </c>
      <c r="Y1456" s="32">
        <v>0</v>
      </c>
      <c r="Z1456" s="32">
        <v>0</v>
      </c>
      <c r="AA1456" s="79">
        <v>0</v>
      </c>
      <c r="AB1456" s="80">
        <v>0</v>
      </c>
      <c r="AC1456" s="32">
        <v>0</v>
      </c>
    </row>
    <row r="1457" spans="1:34" ht="15" customHeight="1" x14ac:dyDescent="0.2">
      <c r="A1457" s="58">
        <v>115</v>
      </c>
      <c r="B1457" s="58">
        <v>115</v>
      </c>
      <c r="C1457" s="76" t="s">
        <v>151</v>
      </c>
      <c r="D1457" s="23">
        <v>10391</v>
      </c>
      <c r="E1457" s="60" t="s">
        <v>152</v>
      </c>
      <c r="F1457" s="25">
        <v>2014</v>
      </c>
      <c r="G1457" s="61">
        <v>41789.32916666667</v>
      </c>
      <c r="H1457" s="62">
        <v>41789.32916666667</v>
      </c>
      <c r="I1457" s="625" t="s">
        <v>36</v>
      </c>
      <c r="J1457" s="625" t="s">
        <v>36</v>
      </c>
      <c r="K1457" s="625"/>
      <c r="L1457" s="64">
        <f>N1457-G1457</f>
        <v>0.10833333332993789</v>
      </c>
      <c r="M1457" s="65">
        <v>156</v>
      </c>
      <c r="N1457" s="61">
        <v>41789.4375</v>
      </c>
      <c r="O1457" s="62">
        <v>41789.4375</v>
      </c>
      <c r="P1457" s="66" t="s">
        <v>37</v>
      </c>
      <c r="Q1457" s="69" t="s">
        <v>52</v>
      </c>
      <c r="R1457" s="69" t="s">
        <v>114</v>
      </c>
      <c r="S1457" s="87" t="s">
        <v>107</v>
      </c>
      <c r="T1457" s="69" t="s">
        <v>2309</v>
      </c>
      <c r="U1457" s="282" t="s">
        <v>40</v>
      </c>
      <c r="V1457" s="78" t="s">
        <v>384</v>
      </c>
      <c r="W1457" s="69" t="s">
        <v>2310</v>
      </c>
      <c r="X1457" s="32">
        <v>0</v>
      </c>
      <c r="Y1457" s="32">
        <v>0</v>
      </c>
      <c r="Z1457" s="83"/>
      <c r="AA1457" s="84"/>
      <c r="AB1457" s="85"/>
      <c r="AC1457" s="83"/>
    </row>
    <row r="1458" spans="1:34" ht="15" customHeight="1" x14ac:dyDescent="0.2">
      <c r="A1458" s="58">
        <v>115</v>
      </c>
      <c r="B1458" s="58">
        <v>115</v>
      </c>
      <c r="C1458" s="76" t="s">
        <v>151</v>
      </c>
      <c r="D1458" s="23">
        <v>10391</v>
      </c>
      <c r="E1458" s="60" t="s">
        <v>152</v>
      </c>
      <c r="F1458" s="25">
        <v>2014</v>
      </c>
      <c r="G1458" s="61">
        <v>41843.781944444447</v>
      </c>
      <c r="H1458" s="62">
        <v>41843.781944444447</v>
      </c>
      <c r="I1458" s="625" t="s">
        <v>36</v>
      </c>
      <c r="J1458" s="625" t="s">
        <v>36</v>
      </c>
      <c r="K1458" s="625"/>
      <c r="L1458" s="64">
        <f>N1458-G1458</f>
        <v>0.60486111111094942</v>
      </c>
      <c r="M1458" s="65">
        <v>871</v>
      </c>
      <c r="N1458" s="61">
        <v>41844.386805555558</v>
      </c>
      <c r="O1458" s="62">
        <v>41844.386805555558</v>
      </c>
      <c r="P1458" s="66" t="s">
        <v>37</v>
      </c>
      <c r="Q1458" s="69" t="s">
        <v>43</v>
      </c>
      <c r="R1458" s="69" t="s">
        <v>2517</v>
      </c>
      <c r="S1458" s="87" t="s">
        <v>106</v>
      </c>
      <c r="T1458" s="69" t="s">
        <v>2518</v>
      </c>
      <c r="U1458" s="282" t="s">
        <v>40</v>
      </c>
      <c r="V1458" s="87" t="s">
        <v>384</v>
      </c>
      <c r="W1458" s="69" t="s">
        <v>2519</v>
      </c>
      <c r="X1458" s="32">
        <v>0</v>
      </c>
      <c r="Y1458" s="32">
        <v>0</v>
      </c>
      <c r="Z1458" s="83"/>
      <c r="AA1458" s="84"/>
      <c r="AB1458" s="85"/>
      <c r="AC1458" s="83"/>
    </row>
    <row r="1459" spans="1:34" ht="15" customHeight="1" x14ac:dyDescent="0.2">
      <c r="A1459" s="153">
        <v>115</v>
      </c>
      <c r="B1459" s="153">
        <v>115</v>
      </c>
      <c r="C1459" s="24" t="s">
        <v>151</v>
      </c>
      <c r="D1459" s="175">
        <v>10391</v>
      </c>
      <c r="E1459" s="24" t="s">
        <v>152</v>
      </c>
      <c r="F1459" s="25">
        <v>2015</v>
      </c>
      <c r="G1459" s="179">
        <v>42042.03125</v>
      </c>
      <c r="H1459" s="158">
        <v>42042.03125</v>
      </c>
      <c r="I1459" s="626" t="s">
        <v>313</v>
      </c>
      <c r="J1459" s="620" t="s">
        <v>36</v>
      </c>
      <c r="K1459" s="620"/>
      <c r="L1459" s="159">
        <f>N1459-G1459</f>
        <v>6.944444467080757E-4</v>
      </c>
      <c r="M1459" s="160">
        <v>1</v>
      </c>
      <c r="N1459" s="156">
        <v>42042.031944444447</v>
      </c>
      <c r="O1459" s="157">
        <v>42042.031944444447</v>
      </c>
      <c r="P1459" s="161" t="s">
        <v>37</v>
      </c>
      <c r="Q1459" s="35" t="s">
        <v>213</v>
      </c>
      <c r="R1459" s="35" t="s">
        <v>320</v>
      </c>
      <c r="S1459" s="35" t="s">
        <v>40</v>
      </c>
      <c r="T1459" s="35" t="s">
        <v>3466</v>
      </c>
      <c r="U1459" s="282" t="s">
        <v>40</v>
      </c>
      <c r="V1459" s="167" t="s">
        <v>384</v>
      </c>
      <c r="W1459" s="35" t="s">
        <v>3467</v>
      </c>
      <c r="X1459" s="55">
        <v>0</v>
      </c>
      <c r="Y1459" s="55">
        <v>0</v>
      </c>
      <c r="Z1459" s="168"/>
      <c r="AA1459" s="168"/>
      <c r="AB1459" s="168"/>
      <c r="AC1459" s="168"/>
      <c r="AD1459" s="41"/>
      <c r="AE1459" s="41"/>
      <c r="AF1459" s="41"/>
      <c r="AG1459" s="41"/>
      <c r="AH1459" s="41"/>
    </row>
    <row r="1460" spans="1:34" ht="15" customHeight="1" x14ac:dyDescent="0.2">
      <c r="A1460" s="153">
        <v>115</v>
      </c>
      <c r="B1460" s="153">
        <v>115</v>
      </c>
      <c r="C1460" s="24" t="s">
        <v>151</v>
      </c>
      <c r="D1460" s="175">
        <v>10391</v>
      </c>
      <c r="E1460" s="24" t="s">
        <v>152</v>
      </c>
      <c r="F1460" s="25">
        <v>2015</v>
      </c>
      <c r="G1460" s="179">
        <v>42042.036111111112</v>
      </c>
      <c r="H1460" s="158">
        <v>42042.036111111112</v>
      </c>
      <c r="I1460" s="626" t="s">
        <v>313</v>
      </c>
      <c r="J1460" s="620" t="s">
        <v>36</v>
      </c>
      <c r="K1460" s="620"/>
      <c r="L1460" s="159">
        <f>N1460-G1460</f>
        <v>6.944444467080757E-4</v>
      </c>
      <c r="M1460" s="160">
        <v>1</v>
      </c>
      <c r="N1460" s="156">
        <v>42042.036805555559</v>
      </c>
      <c r="O1460" s="157">
        <v>42042.036805555559</v>
      </c>
      <c r="P1460" s="161" t="s">
        <v>37</v>
      </c>
      <c r="Q1460" s="35" t="s">
        <v>213</v>
      </c>
      <c r="R1460" s="35" t="s">
        <v>320</v>
      </c>
      <c r="S1460" s="35" t="s">
        <v>40</v>
      </c>
      <c r="T1460" s="35" t="s">
        <v>3468</v>
      </c>
      <c r="U1460" s="282" t="s">
        <v>40</v>
      </c>
      <c r="V1460" s="167" t="s">
        <v>384</v>
      </c>
      <c r="W1460" s="35" t="s">
        <v>3469</v>
      </c>
      <c r="X1460" s="55">
        <v>0</v>
      </c>
      <c r="Y1460" s="55">
        <v>0</v>
      </c>
      <c r="Z1460" s="168"/>
      <c r="AA1460" s="168"/>
      <c r="AB1460" s="168"/>
      <c r="AC1460" s="168"/>
    </row>
    <row r="1461" spans="1:34" ht="15" customHeight="1" x14ac:dyDescent="0.2">
      <c r="A1461" s="153">
        <v>115</v>
      </c>
      <c r="B1461" s="153">
        <v>115</v>
      </c>
      <c r="C1461" s="24" t="s">
        <v>151</v>
      </c>
      <c r="D1461" s="175">
        <v>10391</v>
      </c>
      <c r="E1461" s="24" t="s">
        <v>152</v>
      </c>
      <c r="F1461" s="25">
        <v>2015</v>
      </c>
      <c r="G1461" s="179">
        <v>42042.056250000001</v>
      </c>
      <c r="H1461" s="158">
        <v>42042.056250000001</v>
      </c>
      <c r="I1461" s="626" t="s">
        <v>313</v>
      </c>
      <c r="J1461" s="620" t="s">
        <v>36</v>
      </c>
      <c r="K1461" s="620"/>
      <c r="L1461" s="159">
        <f>N1461-G1461</f>
        <v>6.9444443943211809E-4</v>
      </c>
      <c r="M1461" s="160">
        <v>1</v>
      </c>
      <c r="N1461" s="156">
        <v>42042.056944444441</v>
      </c>
      <c r="O1461" s="157">
        <v>42042.056944444441</v>
      </c>
      <c r="P1461" s="161" t="s">
        <v>37</v>
      </c>
      <c r="Q1461" s="35" t="s">
        <v>213</v>
      </c>
      <c r="R1461" s="35" t="s">
        <v>320</v>
      </c>
      <c r="S1461" s="35" t="s">
        <v>40</v>
      </c>
      <c r="T1461" s="35" t="s">
        <v>3468</v>
      </c>
      <c r="U1461" s="282" t="s">
        <v>40</v>
      </c>
      <c r="V1461" s="167" t="s">
        <v>384</v>
      </c>
      <c r="W1461" s="35" t="s">
        <v>3472</v>
      </c>
      <c r="X1461" s="55">
        <v>0</v>
      </c>
      <c r="Y1461" s="55">
        <v>0</v>
      </c>
      <c r="Z1461" s="168"/>
      <c r="AA1461" s="168"/>
      <c r="AB1461" s="168"/>
      <c r="AC1461" s="168"/>
    </row>
    <row r="1462" spans="1:34" ht="15" customHeight="1" x14ac:dyDescent="0.2">
      <c r="A1462" s="153">
        <v>115</v>
      </c>
      <c r="B1462" s="153">
        <v>115</v>
      </c>
      <c r="C1462" s="24" t="s">
        <v>151</v>
      </c>
      <c r="D1462" s="175">
        <v>10391</v>
      </c>
      <c r="E1462" s="24" t="s">
        <v>152</v>
      </c>
      <c r="F1462" s="25">
        <v>2015</v>
      </c>
      <c r="G1462" s="179">
        <v>42042.066666666666</v>
      </c>
      <c r="H1462" s="158">
        <v>42042.066666666666</v>
      </c>
      <c r="I1462" s="626" t="s">
        <v>313</v>
      </c>
      <c r="J1462" s="620" t="s">
        <v>36</v>
      </c>
      <c r="K1462" s="620"/>
      <c r="L1462" s="159">
        <f>N1462-G1462</f>
        <v>3.4902777777751908</v>
      </c>
      <c r="M1462" s="160">
        <v>5026</v>
      </c>
      <c r="N1462" s="156">
        <v>42045.556944444441</v>
      </c>
      <c r="O1462" s="157">
        <v>42045.556944444441</v>
      </c>
      <c r="P1462" s="161" t="s">
        <v>173</v>
      </c>
      <c r="Q1462" s="35" t="s">
        <v>1285</v>
      </c>
      <c r="R1462" s="35" t="s">
        <v>302</v>
      </c>
      <c r="S1462" s="35" t="s">
        <v>68</v>
      </c>
      <c r="T1462" s="35" t="s">
        <v>3473</v>
      </c>
      <c r="U1462" s="282" t="s">
        <v>40</v>
      </c>
      <c r="V1462" s="167" t="s">
        <v>384</v>
      </c>
      <c r="W1462" s="35" t="s">
        <v>3474</v>
      </c>
      <c r="X1462" s="55">
        <v>0</v>
      </c>
      <c r="Y1462" s="55">
        <v>0</v>
      </c>
      <c r="Z1462" s="168"/>
      <c r="AA1462" s="168"/>
      <c r="AB1462" s="168"/>
      <c r="AC1462" s="168"/>
      <c r="AD1462" s="41"/>
      <c r="AE1462" s="41"/>
      <c r="AF1462" s="41"/>
      <c r="AG1462" s="41"/>
      <c r="AH1462" s="41"/>
    </row>
    <row r="1463" spans="1:34" ht="15" customHeight="1" x14ac:dyDescent="0.2">
      <c r="A1463" s="175">
        <v>115</v>
      </c>
      <c r="B1463" s="175">
        <v>115</v>
      </c>
      <c r="C1463" s="24" t="s">
        <v>151</v>
      </c>
      <c r="D1463" s="175">
        <v>10391</v>
      </c>
      <c r="E1463" s="24" t="s">
        <v>152</v>
      </c>
      <c r="F1463" s="25">
        <v>2015</v>
      </c>
      <c r="G1463" s="156">
        <v>42108.493750000001</v>
      </c>
      <c r="H1463" s="157">
        <v>42108.493750000001</v>
      </c>
      <c r="I1463" s="620" t="s">
        <v>36</v>
      </c>
      <c r="J1463" s="620" t="s">
        <v>36</v>
      </c>
      <c r="K1463" s="620"/>
      <c r="L1463" s="159">
        <f>N1463-G1463</f>
        <v>0.33541666666860692</v>
      </c>
      <c r="M1463" s="160">
        <v>483</v>
      </c>
      <c r="N1463" s="156">
        <v>42108.82916666667</v>
      </c>
      <c r="O1463" s="157">
        <v>42108.82916666667</v>
      </c>
      <c r="P1463" s="161" t="s">
        <v>37</v>
      </c>
      <c r="Q1463" s="35" t="s">
        <v>1285</v>
      </c>
      <c r="R1463" s="35" t="s">
        <v>59</v>
      </c>
      <c r="S1463" s="35" t="s">
        <v>54</v>
      </c>
      <c r="T1463" s="35" t="s">
        <v>3777</v>
      </c>
      <c r="U1463" s="282" t="s">
        <v>40</v>
      </c>
      <c r="V1463" s="167" t="s">
        <v>384</v>
      </c>
      <c r="W1463" s="35" t="s">
        <v>3778</v>
      </c>
      <c r="X1463" s="55">
        <v>0</v>
      </c>
      <c r="Y1463" s="55">
        <v>0</v>
      </c>
      <c r="Z1463" s="168"/>
      <c r="AA1463" s="168"/>
      <c r="AB1463" s="168"/>
      <c r="AC1463" s="168"/>
    </row>
    <row r="1464" spans="1:34" ht="15" customHeight="1" x14ac:dyDescent="0.2">
      <c r="A1464" s="175">
        <v>115</v>
      </c>
      <c r="B1464" s="175">
        <v>115</v>
      </c>
      <c r="C1464" s="24" t="s">
        <v>151</v>
      </c>
      <c r="D1464" s="175">
        <v>10391</v>
      </c>
      <c r="E1464" s="24" t="s">
        <v>152</v>
      </c>
      <c r="F1464" s="25">
        <v>2015</v>
      </c>
      <c r="G1464" s="156">
        <v>42126.620833333334</v>
      </c>
      <c r="H1464" s="157">
        <v>42126.620833333334</v>
      </c>
      <c r="I1464" s="620" t="s">
        <v>36</v>
      </c>
      <c r="J1464" s="620" t="s">
        <v>36</v>
      </c>
      <c r="K1464" s="620"/>
      <c r="L1464" s="159">
        <f>N1464-G1464</f>
        <v>6.944444467080757E-4</v>
      </c>
      <c r="M1464" s="160">
        <v>1</v>
      </c>
      <c r="N1464" s="156">
        <v>42126.621527777781</v>
      </c>
      <c r="O1464" s="157">
        <v>42126.621527777781</v>
      </c>
      <c r="P1464" s="161" t="s">
        <v>37</v>
      </c>
      <c r="Q1464" s="35" t="s">
        <v>48</v>
      </c>
      <c r="R1464" s="35" t="s">
        <v>49</v>
      </c>
      <c r="S1464" s="35" t="s">
        <v>40</v>
      </c>
      <c r="T1464" s="35" t="s">
        <v>3876</v>
      </c>
      <c r="U1464" s="282" t="s">
        <v>40</v>
      </c>
      <c r="V1464" s="167" t="s">
        <v>384</v>
      </c>
      <c r="W1464" s="35" t="s">
        <v>3877</v>
      </c>
      <c r="X1464" s="55">
        <v>0</v>
      </c>
      <c r="Y1464" s="55">
        <v>0</v>
      </c>
      <c r="Z1464" s="168"/>
      <c r="AA1464" s="168"/>
      <c r="AB1464" s="168"/>
      <c r="AC1464" s="168"/>
      <c r="AD1464" s="41"/>
      <c r="AE1464" s="41"/>
      <c r="AF1464" s="41"/>
      <c r="AG1464" s="41"/>
      <c r="AH1464" s="41"/>
    </row>
    <row r="1465" spans="1:34" ht="15" customHeight="1" x14ac:dyDescent="0.2">
      <c r="A1465" s="175">
        <v>115</v>
      </c>
      <c r="B1465" s="175">
        <v>115</v>
      </c>
      <c r="C1465" s="24" t="s">
        <v>151</v>
      </c>
      <c r="D1465" s="175">
        <v>10391</v>
      </c>
      <c r="E1465" s="24" t="s">
        <v>152</v>
      </c>
      <c r="F1465" s="25">
        <v>2015</v>
      </c>
      <c r="G1465" s="156">
        <v>42157.790277777778</v>
      </c>
      <c r="H1465" s="157">
        <v>42157.790277777778</v>
      </c>
      <c r="I1465" s="620" t="s">
        <v>36</v>
      </c>
      <c r="J1465" s="620" t="s">
        <v>36</v>
      </c>
      <c r="K1465" s="620"/>
      <c r="L1465" s="159">
        <f>N1465-G1465</f>
        <v>6.944444467080757E-4</v>
      </c>
      <c r="M1465" s="160">
        <v>1</v>
      </c>
      <c r="N1465" s="156">
        <v>42157.790972222225</v>
      </c>
      <c r="O1465" s="157">
        <v>42157.790972222225</v>
      </c>
      <c r="P1465" s="161" t="s">
        <v>37</v>
      </c>
      <c r="Q1465" s="35" t="s">
        <v>1285</v>
      </c>
      <c r="R1465" s="35" t="s">
        <v>79</v>
      </c>
      <c r="S1465" s="35" t="s">
        <v>80</v>
      </c>
      <c r="T1465" s="35" t="s">
        <v>4083</v>
      </c>
      <c r="U1465" s="282" t="s">
        <v>40</v>
      </c>
      <c r="V1465" s="167" t="s">
        <v>384</v>
      </c>
      <c r="W1465" s="35" t="s">
        <v>4084</v>
      </c>
      <c r="X1465" s="55">
        <v>0</v>
      </c>
      <c r="Y1465" s="55">
        <v>0</v>
      </c>
      <c r="Z1465" s="168"/>
      <c r="AA1465" s="168"/>
      <c r="AB1465" s="168"/>
      <c r="AC1465" s="168"/>
    </row>
    <row r="1466" spans="1:34" ht="15" customHeight="1" x14ac:dyDescent="0.2">
      <c r="A1466" s="175">
        <v>115</v>
      </c>
      <c r="B1466" s="175">
        <v>115</v>
      </c>
      <c r="C1466" s="24" t="s">
        <v>151</v>
      </c>
      <c r="D1466" s="175">
        <v>10391</v>
      </c>
      <c r="E1466" s="43" t="s">
        <v>152</v>
      </c>
      <c r="F1466" s="25">
        <v>2015</v>
      </c>
      <c r="G1466" s="156">
        <v>42348.161805555559</v>
      </c>
      <c r="H1466" s="157">
        <v>42348.161805555559</v>
      </c>
      <c r="I1466" s="620" t="s">
        <v>36</v>
      </c>
      <c r="J1466" s="620" t="s">
        <v>36</v>
      </c>
      <c r="K1466" s="620"/>
      <c r="L1466" s="159">
        <f>N1466-G1466</f>
        <v>1.0416666664241347E-2</v>
      </c>
      <c r="M1466" s="160">
        <v>15</v>
      </c>
      <c r="N1466" s="156">
        <v>42348.172222222223</v>
      </c>
      <c r="O1466" s="157">
        <v>42348.172222222223</v>
      </c>
      <c r="P1466" s="161" t="s">
        <v>37</v>
      </c>
      <c r="Q1466" s="35" t="s">
        <v>213</v>
      </c>
      <c r="R1466" s="35" t="s">
        <v>320</v>
      </c>
      <c r="S1466" s="35" t="s">
        <v>40</v>
      </c>
      <c r="T1466" s="35" t="s">
        <v>5310</v>
      </c>
      <c r="U1466" s="282" t="s">
        <v>40</v>
      </c>
      <c r="V1466" s="167" t="s">
        <v>384</v>
      </c>
      <c r="W1466" s="35" t="s">
        <v>5311</v>
      </c>
      <c r="X1466" s="55">
        <v>0</v>
      </c>
      <c r="Y1466" s="168"/>
      <c r="Z1466" s="168"/>
      <c r="AA1466" s="168"/>
      <c r="AB1466" s="168"/>
      <c r="AC1466" s="168"/>
    </row>
    <row r="1467" spans="1:34" ht="15" customHeight="1" x14ac:dyDescent="0.2">
      <c r="A1467" s="175">
        <v>115</v>
      </c>
      <c r="B1467" s="175">
        <v>115</v>
      </c>
      <c r="C1467" s="24" t="s">
        <v>151</v>
      </c>
      <c r="D1467" s="175">
        <v>10391</v>
      </c>
      <c r="E1467" s="43" t="s">
        <v>152</v>
      </c>
      <c r="F1467" s="25">
        <v>2015</v>
      </c>
      <c r="G1467" s="156">
        <v>42348.250694444447</v>
      </c>
      <c r="H1467" s="157">
        <v>42348.250694444447</v>
      </c>
      <c r="I1467" s="620" t="s">
        <v>36</v>
      </c>
      <c r="J1467" s="626" t="s">
        <v>313</v>
      </c>
      <c r="K1467" s="626"/>
      <c r="L1467" s="159">
        <f>N1467-G1467</f>
        <v>0.23055555555038154</v>
      </c>
      <c r="M1467" s="160">
        <v>332</v>
      </c>
      <c r="N1467" s="156">
        <v>42348.481249999997</v>
      </c>
      <c r="O1467" s="157">
        <v>42348.481249999997</v>
      </c>
      <c r="P1467" s="161" t="s">
        <v>37</v>
      </c>
      <c r="Q1467" s="35" t="s">
        <v>222</v>
      </c>
      <c r="R1467" s="35" t="s">
        <v>223</v>
      </c>
      <c r="S1467" s="35" t="s">
        <v>54</v>
      </c>
      <c r="T1467" s="35" t="s">
        <v>5313</v>
      </c>
      <c r="U1467" s="170">
        <v>11744</v>
      </c>
      <c r="V1467" s="167" t="s">
        <v>384</v>
      </c>
      <c r="W1467" s="35" t="s">
        <v>5314</v>
      </c>
      <c r="X1467" s="55">
        <v>0</v>
      </c>
      <c r="Y1467" s="168"/>
      <c r="Z1467" s="168"/>
      <c r="AA1467" s="168"/>
      <c r="AB1467" s="168"/>
      <c r="AC1467" s="168"/>
    </row>
    <row r="1468" spans="1:34" ht="15" customHeight="1" x14ac:dyDescent="0.2">
      <c r="A1468" s="175">
        <v>115</v>
      </c>
      <c r="B1468" s="175">
        <v>115</v>
      </c>
      <c r="C1468" s="24" t="s">
        <v>151</v>
      </c>
      <c r="D1468" s="175">
        <v>10391</v>
      </c>
      <c r="E1468" s="43" t="s">
        <v>152</v>
      </c>
      <c r="F1468" s="25">
        <v>2015</v>
      </c>
      <c r="G1468" s="156">
        <v>42358.616666666669</v>
      </c>
      <c r="H1468" s="157">
        <v>42358.616666666669</v>
      </c>
      <c r="I1468" s="620" t="s">
        <v>36</v>
      </c>
      <c r="J1468" s="620" t="s">
        <v>36</v>
      </c>
      <c r="K1468" s="620"/>
      <c r="L1468" s="159">
        <f>N1468-G1468</f>
        <v>6.9444443943211809E-4</v>
      </c>
      <c r="M1468" s="160">
        <v>1</v>
      </c>
      <c r="N1468" s="156">
        <v>42358.617361111108</v>
      </c>
      <c r="O1468" s="157">
        <v>42358.617361111108</v>
      </c>
      <c r="P1468" s="161" t="s">
        <v>37</v>
      </c>
      <c r="Q1468" s="162" t="s">
        <v>48</v>
      </c>
      <c r="R1468" s="162" t="s">
        <v>49</v>
      </c>
      <c r="S1468" s="35" t="s">
        <v>40</v>
      </c>
      <c r="T1468" s="35" t="s">
        <v>5371</v>
      </c>
      <c r="U1468" s="282" t="s">
        <v>40</v>
      </c>
      <c r="V1468" s="167" t="s">
        <v>384</v>
      </c>
      <c r="W1468" s="35" t="s">
        <v>5372</v>
      </c>
      <c r="X1468" s="55">
        <v>1</v>
      </c>
      <c r="Y1468" s="168"/>
      <c r="Z1468" s="168"/>
      <c r="AA1468" s="168"/>
      <c r="AB1468" s="168"/>
      <c r="AC1468" s="168"/>
    </row>
    <row r="1469" spans="1:34" ht="15" customHeight="1" x14ac:dyDescent="0.2">
      <c r="A1469" s="257">
        <v>115</v>
      </c>
      <c r="B1469" s="257">
        <v>115</v>
      </c>
      <c r="C1469" s="258" t="s">
        <v>151</v>
      </c>
      <c r="D1469" s="257">
        <v>10391</v>
      </c>
      <c r="E1469" s="258" t="s">
        <v>152</v>
      </c>
      <c r="F1469" s="25">
        <v>2016</v>
      </c>
      <c r="G1469" s="284">
        <v>42645.731249999997</v>
      </c>
      <c r="H1469" s="234">
        <v>42645.731249999997</v>
      </c>
      <c r="I1469" s="412" t="s">
        <v>36</v>
      </c>
      <c r="J1469" s="412" t="s">
        <v>36</v>
      </c>
      <c r="K1469" s="412"/>
      <c r="L1469" s="235">
        <f>N1469-G1469</f>
        <v>6.944444467080757E-4</v>
      </c>
      <c r="M1469" s="236">
        <v>1</v>
      </c>
      <c r="N1469" s="284">
        <v>42645.731944444444</v>
      </c>
      <c r="O1469" s="234">
        <v>42645.731944444444</v>
      </c>
      <c r="P1469" s="237" t="s">
        <v>37</v>
      </c>
      <c r="Q1469" s="238" t="s">
        <v>213</v>
      </c>
      <c r="R1469" s="238" t="s">
        <v>287</v>
      </c>
      <c r="S1469" s="35" t="s">
        <v>101</v>
      </c>
      <c r="T1469" s="35" t="s">
        <v>6642</v>
      </c>
      <c r="U1469" s="282" t="s">
        <v>40</v>
      </c>
      <c r="V1469" s="240" t="s">
        <v>384</v>
      </c>
      <c r="W1469" s="35" t="s">
        <v>6643</v>
      </c>
      <c r="X1469" s="177">
        <v>1</v>
      </c>
      <c r="Y1469" s="55">
        <v>0</v>
      </c>
      <c r="Z1469" s="55">
        <v>0</v>
      </c>
      <c r="AA1469" s="35"/>
      <c r="AB1469" s="35"/>
      <c r="AC1469" s="241"/>
    </row>
    <row r="1470" spans="1:34" ht="15" customHeight="1" x14ac:dyDescent="0.2">
      <c r="A1470" s="257">
        <v>115</v>
      </c>
      <c r="B1470" s="257">
        <v>115</v>
      </c>
      <c r="C1470" s="258" t="s">
        <v>151</v>
      </c>
      <c r="D1470" s="257">
        <v>10391</v>
      </c>
      <c r="E1470" s="258" t="s">
        <v>152</v>
      </c>
      <c r="F1470" s="25">
        <v>2017</v>
      </c>
      <c r="G1470" s="232">
        <v>42743.384027777778</v>
      </c>
      <c r="H1470" s="233">
        <v>42743.384027777778</v>
      </c>
      <c r="I1470" s="417" t="s">
        <v>7042</v>
      </c>
      <c r="J1470" s="412" t="s">
        <v>36</v>
      </c>
      <c r="K1470" s="412"/>
      <c r="L1470" s="235">
        <f>N1470-G1470</f>
        <v>6.944444467080757E-4</v>
      </c>
      <c r="M1470" s="236">
        <v>1</v>
      </c>
      <c r="N1470" s="232">
        <v>42743.384722222225</v>
      </c>
      <c r="O1470" s="233">
        <v>42743.384722222225</v>
      </c>
      <c r="P1470" s="237" t="s">
        <v>37</v>
      </c>
      <c r="Q1470" s="238" t="s">
        <v>213</v>
      </c>
      <c r="R1470" s="238" t="s">
        <v>214</v>
      </c>
      <c r="S1470" s="35" t="s">
        <v>101</v>
      </c>
      <c r="T1470" s="52" t="s">
        <v>7170</v>
      </c>
      <c r="U1470" s="303" t="s">
        <v>40</v>
      </c>
      <c r="V1470" s="49" t="s">
        <v>384</v>
      </c>
      <c r="W1470" s="44" t="s">
        <v>7174</v>
      </c>
      <c r="X1470" s="329"/>
      <c r="Y1470" s="241">
        <v>0</v>
      </c>
      <c r="Z1470" s="241">
        <v>0</v>
      </c>
      <c r="AA1470" s="168"/>
      <c r="AB1470" s="168"/>
      <c r="AC1470" s="168"/>
      <c r="AD1470" s="304">
        <v>5517212</v>
      </c>
      <c r="AE1470" s="35" t="s">
        <v>7172</v>
      </c>
      <c r="AF1470" s="305" t="s">
        <v>7175</v>
      </c>
      <c r="AG1470" s="35" t="s">
        <v>7040</v>
      </c>
      <c r="AH1470" s="44" t="s">
        <v>7176</v>
      </c>
    </row>
    <row r="1471" spans="1:34" ht="15" customHeight="1" x14ac:dyDescent="0.2">
      <c r="A1471" s="272">
        <v>115</v>
      </c>
      <c r="B1471" s="272">
        <v>115</v>
      </c>
      <c r="C1471" s="331" t="s">
        <v>151</v>
      </c>
      <c r="D1471" s="272">
        <v>10391</v>
      </c>
      <c r="E1471" s="331" t="s">
        <v>152</v>
      </c>
      <c r="F1471" s="25">
        <v>2017</v>
      </c>
      <c r="G1471" s="284">
        <v>42743.529861111114</v>
      </c>
      <c r="H1471" s="234">
        <v>42743.529861111114</v>
      </c>
      <c r="I1471" s="417" t="s">
        <v>7042</v>
      </c>
      <c r="J1471" s="412" t="s">
        <v>36</v>
      </c>
      <c r="K1471" s="412"/>
      <c r="L1471" s="235">
        <f>N1471-G1471</f>
        <v>2.0833333328482695E-3</v>
      </c>
      <c r="M1471" s="236">
        <v>3</v>
      </c>
      <c r="N1471" s="284">
        <v>42743.531944444447</v>
      </c>
      <c r="O1471" s="234">
        <v>42743.531944444447</v>
      </c>
      <c r="P1471" s="237" t="s">
        <v>37</v>
      </c>
      <c r="Q1471" s="238" t="s">
        <v>213</v>
      </c>
      <c r="R1471" s="238" t="s">
        <v>214</v>
      </c>
      <c r="S1471" s="167" t="s">
        <v>101</v>
      </c>
      <c r="T1471" s="167" t="s">
        <v>7214</v>
      </c>
      <c r="U1471" s="332" t="s">
        <v>40</v>
      </c>
      <c r="V1471" s="49" t="s">
        <v>384</v>
      </c>
      <c r="W1471" s="167" t="s">
        <v>7219</v>
      </c>
      <c r="X1471" s="177">
        <v>10852</v>
      </c>
      <c r="Y1471" s="177">
        <v>10852</v>
      </c>
      <c r="Z1471" s="177">
        <v>6584107</v>
      </c>
      <c r="AA1471" s="215">
        <v>1.9669354739313989E-3</v>
      </c>
      <c r="AB1471" s="216">
        <v>1.1933757484758607</v>
      </c>
      <c r="AC1471" s="255">
        <v>606.71830077405082</v>
      </c>
      <c r="AD1471" s="304">
        <v>5517212</v>
      </c>
      <c r="AE1471" s="167" t="s">
        <v>7172</v>
      </c>
      <c r="AF1471" s="333" t="s">
        <v>7175</v>
      </c>
      <c r="AG1471" s="167" t="s">
        <v>7040</v>
      </c>
      <c r="AH1471" s="44" t="s">
        <v>7176</v>
      </c>
    </row>
    <row r="1472" spans="1:34" ht="15" customHeight="1" x14ac:dyDescent="0.2">
      <c r="A1472" s="257">
        <v>115</v>
      </c>
      <c r="B1472" s="257">
        <v>115</v>
      </c>
      <c r="C1472" s="258" t="s">
        <v>151</v>
      </c>
      <c r="D1472" s="257">
        <v>10391</v>
      </c>
      <c r="E1472" s="258" t="s">
        <v>152</v>
      </c>
      <c r="F1472" s="25">
        <v>2017</v>
      </c>
      <c r="G1472" s="232">
        <v>42743.53402777778</v>
      </c>
      <c r="H1472" s="233">
        <v>42743.53402777778</v>
      </c>
      <c r="I1472" s="417" t="s">
        <v>7042</v>
      </c>
      <c r="J1472" s="412" t="s">
        <v>36</v>
      </c>
      <c r="K1472" s="412"/>
      <c r="L1472" s="235">
        <f>N1472-G1472</f>
        <v>3.6111111112404615E-2</v>
      </c>
      <c r="M1472" s="236">
        <v>52</v>
      </c>
      <c r="N1472" s="232">
        <v>42743.570138888892</v>
      </c>
      <c r="O1472" s="233">
        <v>42743.570138888892</v>
      </c>
      <c r="P1472" s="237" t="s">
        <v>37</v>
      </c>
      <c r="Q1472" s="238" t="s">
        <v>213</v>
      </c>
      <c r="R1472" s="238" t="s">
        <v>214</v>
      </c>
      <c r="S1472" s="35" t="s">
        <v>101</v>
      </c>
      <c r="T1472" s="167" t="s">
        <v>7220</v>
      </c>
      <c r="U1472" s="303" t="s">
        <v>40</v>
      </c>
      <c r="V1472" s="49" t="s">
        <v>384</v>
      </c>
      <c r="W1472" s="35" t="s">
        <v>7221</v>
      </c>
      <c r="X1472" s="241">
        <v>0</v>
      </c>
      <c r="Y1472" s="241">
        <v>0</v>
      </c>
      <c r="Z1472" s="241">
        <v>0</v>
      </c>
      <c r="AA1472" s="168"/>
      <c r="AB1472" s="168"/>
      <c r="AC1472" s="168"/>
      <c r="AD1472" s="304">
        <v>5517212</v>
      </c>
      <c r="AE1472" s="35" t="s">
        <v>7172</v>
      </c>
      <c r="AF1472" s="305" t="s">
        <v>7175</v>
      </c>
      <c r="AG1472" s="35" t="s">
        <v>7040</v>
      </c>
      <c r="AH1472" s="44" t="s">
        <v>7041</v>
      </c>
    </row>
    <row r="1473" spans="1:34" ht="15" customHeight="1" x14ac:dyDescent="0.2">
      <c r="A1473" s="257">
        <v>115</v>
      </c>
      <c r="B1473" s="257">
        <v>115</v>
      </c>
      <c r="C1473" s="258" t="s">
        <v>151</v>
      </c>
      <c r="D1473" s="257">
        <v>10391</v>
      </c>
      <c r="E1473" s="258" t="s">
        <v>152</v>
      </c>
      <c r="F1473" s="25">
        <v>2017</v>
      </c>
      <c r="G1473" s="232">
        <v>42743.572916666664</v>
      </c>
      <c r="H1473" s="233">
        <v>42743.572916666664</v>
      </c>
      <c r="I1473" s="417" t="s">
        <v>7042</v>
      </c>
      <c r="J1473" s="412" t="s">
        <v>36</v>
      </c>
      <c r="K1473" s="412"/>
      <c r="L1473" s="235">
        <f>N1473-G1473</f>
        <v>6.1111111113859806E-2</v>
      </c>
      <c r="M1473" s="236">
        <v>88</v>
      </c>
      <c r="N1473" s="232">
        <v>42743.634027777778</v>
      </c>
      <c r="O1473" s="233">
        <v>42743.634027777778</v>
      </c>
      <c r="P1473" s="237" t="s">
        <v>37</v>
      </c>
      <c r="Q1473" s="238" t="s">
        <v>213</v>
      </c>
      <c r="R1473" s="238" t="s">
        <v>214</v>
      </c>
      <c r="S1473" s="35" t="s">
        <v>101</v>
      </c>
      <c r="T1473" s="167" t="s">
        <v>7222</v>
      </c>
      <c r="U1473" s="303" t="s">
        <v>40</v>
      </c>
      <c r="V1473" s="49" t="s">
        <v>384</v>
      </c>
      <c r="W1473" s="35" t="s">
        <v>7223</v>
      </c>
      <c r="X1473" s="241">
        <v>0</v>
      </c>
      <c r="Y1473" s="241">
        <v>0</v>
      </c>
      <c r="Z1473" s="241">
        <v>0</v>
      </c>
      <c r="AA1473" s="168"/>
      <c r="AB1473" s="168"/>
      <c r="AC1473" s="168"/>
      <c r="AD1473" s="304">
        <v>5517212</v>
      </c>
      <c r="AE1473" s="35" t="s">
        <v>7172</v>
      </c>
      <c r="AF1473" s="305" t="s">
        <v>7224</v>
      </c>
      <c r="AG1473" s="35" t="s">
        <v>7040</v>
      </c>
      <c r="AH1473" s="44" t="s">
        <v>7041</v>
      </c>
    </row>
    <row r="1474" spans="1:34" ht="15" customHeight="1" x14ac:dyDescent="0.2">
      <c r="A1474" s="257">
        <v>115</v>
      </c>
      <c r="B1474" s="257">
        <v>115</v>
      </c>
      <c r="C1474" s="258" t="s">
        <v>151</v>
      </c>
      <c r="D1474" s="257">
        <v>10391</v>
      </c>
      <c r="E1474" s="258" t="s">
        <v>152</v>
      </c>
      <c r="F1474" s="25">
        <v>2017</v>
      </c>
      <c r="G1474" s="232">
        <v>42743.659722222219</v>
      </c>
      <c r="H1474" s="233">
        <v>42743.659722222219</v>
      </c>
      <c r="I1474" s="417" t="s">
        <v>7042</v>
      </c>
      <c r="J1474" s="412" t="s">
        <v>36</v>
      </c>
      <c r="K1474" s="412"/>
      <c r="L1474" s="235">
        <f>N1474-G1474</f>
        <v>6.2500000058207661E-3</v>
      </c>
      <c r="M1474" s="236">
        <v>9</v>
      </c>
      <c r="N1474" s="232">
        <v>42743.665972222225</v>
      </c>
      <c r="O1474" s="233">
        <v>42743.665972222225</v>
      </c>
      <c r="P1474" s="237" t="s">
        <v>37</v>
      </c>
      <c r="Q1474" s="238" t="s">
        <v>213</v>
      </c>
      <c r="R1474" s="238" t="s">
        <v>214</v>
      </c>
      <c r="S1474" s="35" t="s">
        <v>101</v>
      </c>
      <c r="T1474" s="52" t="s">
        <v>7228</v>
      </c>
      <c r="U1474" s="303" t="s">
        <v>40</v>
      </c>
      <c r="V1474" s="49" t="s">
        <v>384</v>
      </c>
      <c r="W1474" s="35" t="s">
        <v>7232</v>
      </c>
      <c r="X1474" s="55">
        <v>10943</v>
      </c>
      <c r="Y1474" s="55">
        <v>10943</v>
      </c>
      <c r="Z1474" s="178">
        <v>10943</v>
      </c>
      <c r="AA1474" s="173">
        <v>1.9834293117610849E-3</v>
      </c>
      <c r="AB1474" s="174">
        <v>1.9834293117610849E-3</v>
      </c>
      <c r="AC1474" s="241">
        <v>1</v>
      </c>
      <c r="AD1474" s="304">
        <v>5517212</v>
      </c>
      <c r="AE1474" s="35" t="s">
        <v>7172</v>
      </c>
      <c r="AF1474" s="305" t="s">
        <v>7224</v>
      </c>
      <c r="AG1474" s="35" t="s">
        <v>7040</v>
      </c>
      <c r="AH1474" s="44" t="s">
        <v>7176</v>
      </c>
    </row>
    <row r="1475" spans="1:34" ht="15" customHeight="1" x14ac:dyDescent="0.2">
      <c r="A1475" s="257">
        <v>115</v>
      </c>
      <c r="B1475" s="257">
        <v>115</v>
      </c>
      <c r="C1475" s="258" t="s">
        <v>151</v>
      </c>
      <c r="D1475" s="257">
        <v>10391</v>
      </c>
      <c r="E1475" s="258" t="s">
        <v>152</v>
      </c>
      <c r="F1475" s="25">
        <v>2017</v>
      </c>
      <c r="G1475" s="232">
        <v>42743.704861111109</v>
      </c>
      <c r="H1475" s="233">
        <v>42743.704861111109</v>
      </c>
      <c r="I1475" s="417" t="s">
        <v>7042</v>
      </c>
      <c r="J1475" s="412" t="s">
        <v>36</v>
      </c>
      <c r="K1475" s="412"/>
      <c r="L1475" s="235">
        <f>N1475-G1475</f>
        <v>5.5555555591126904E-3</v>
      </c>
      <c r="M1475" s="236">
        <v>8</v>
      </c>
      <c r="N1475" s="232">
        <v>42743.710416666669</v>
      </c>
      <c r="O1475" s="233">
        <v>42743.710416666669</v>
      </c>
      <c r="P1475" s="237" t="s">
        <v>37</v>
      </c>
      <c r="Q1475" s="238" t="s">
        <v>213</v>
      </c>
      <c r="R1475" s="238" t="s">
        <v>214</v>
      </c>
      <c r="S1475" s="35" t="s">
        <v>101</v>
      </c>
      <c r="T1475" s="167" t="s">
        <v>7233</v>
      </c>
      <c r="U1475" s="303" t="s">
        <v>40</v>
      </c>
      <c r="V1475" s="49" t="s">
        <v>384</v>
      </c>
      <c r="W1475" s="35" t="s">
        <v>7237</v>
      </c>
      <c r="X1475" s="55">
        <v>10943</v>
      </c>
      <c r="Y1475" s="55">
        <v>10943</v>
      </c>
      <c r="Z1475" s="178">
        <v>10943</v>
      </c>
      <c r="AA1475" s="173">
        <v>1.9834293117610849E-3</v>
      </c>
      <c r="AB1475" s="174">
        <v>1.9834293117610849E-3</v>
      </c>
      <c r="AC1475" s="241">
        <v>1</v>
      </c>
      <c r="AD1475" s="304">
        <v>5517212</v>
      </c>
      <c r="AE1475" s="35" t="s">
        <v>7172</v>
      </c>
      <c r="AF1475" s="305" t="s">
        <v>7238</v>
      </c>
      <c r="AG1475" s="35" t="s">
        <v>7040</v>
      </c>
      <c r="AH1475" s="44" t="s">
        <v>7176</v>
      </c>
    </row>
    <row r="1476" spans="1:34" ht="15" customHeight="1" x14ac:dyDescent="0.2">
      <c r="A1476" s="257">
        <v>115</v>
      </c>
      <c r="B1476" s="257">
        <v>115</v>
      </c>
      <c r="C1476" s="258" t="s">
        <v>151</v>
      </c>
      <c r="D1476" s="257">
        <v>10391</v>
      </c>
      <c r="E1476" s="258" t="s">
        <v>152</v>
      </c>
      <c r="F1476" s="25">
        <v>2017</v>
      </c>
      <c r="G1476" s="232">
        <v>42743.71875</v>
      </c>
      <c r="H1476" s="233">
        <v>42743.71875</v>
      </c>
      <c r="I1476" s="417" t="s">
        <v>7042</v>
      </c>
      <c r="J1476" s="412" t="s">
        <v>36</v>
      </c>
      <c r="K1476" s="412"/>
      <c r="L1476" s="235">
        <f>N1476-G1476</f>
        <v>6.944444467080757E-4</v>
      </c>
      <c r="M1476" s="236">
        <v>1</v>
      </c>
      <c r="N1476" s="232">
        <v>42743.719444444447</v>
      </c>
      <c r="O1476" s="233">
        <v>42743.719444444447</v>
      </c>
      <c r="P1476" s="237" t="s">
        <v>37</v>
      </c>
      <c r="Q1476" s="238" t="s">
        <v>213</v>
      </c>
      <c r="R1476" s="238" t="s">
        <v>214</v>
      </c>
      <c r="S1476" s="35" t="s">
        <v>101</v>
      </c>
      <c r="T1476" s="167" t="s">
        <v>7241</v>
      </c>
      <c r="U1476" s="303" t="s">
        <v>40</v>
      </c>
      <c r="V1476" s="49" t="s">
        <v>384</v>
      </c>
      <c r="W1476" s="35" t="s">
        <v>7244</v>
      </c>
      <c r="X1476" s="55">
        <v>10943</v>
      </c>
      <c r="Y1476" s="55">
        <v>10943</v>
      </c>
      <c r="Z1476" s="178">
        <v>10943</v>
      </c>
      <c r="AA1476" s="173">
        <v>1.9834293117610849E-3</v>
      </c>
      <c r="AB1476" s="174">
        <v>1.9834293117610849E-3</v>
      </c>
      <c r="AC1476" s="241">
        <v>1</v>
      </c>
      <c r="AD1476" s="304">
        <v>5517212</v>
      </c>
      <c r="AE1476" s="35" t="s">
        <v>7172</v>
      </c>
      <c r="AF1476" s="305" t="s">
        <v>7238</v>
      </c>
      <c r="AG1476" s="35" t="s">
        <v>7040</v>
      </c>
      <c r="AH1476" s="44" t="s">
        <v>7176</v>
      </c>
    </row>
    <row r="1477" spans="1:34" ht="15" customHeight="1" x14ac:dyDescent="0.2">
      <c r="A1477" s="257">
        <v>115</v>
      </c>
      <c r="B1477" s="257">
        <v>115</v>
      </c>
      <c r="C1477" s="258" t="s">
        <v>151</v>
      </c>
      <c r="D1477" s="257">
        <v>10391</v>
      </c>
      <c r="E1477" s="258" t="s">
        <v>152</v>
      </c>
      <c r="F1477" s="25">
        <v>2017</v>
      </c>
      <c r="G1477" s="232">
        <v>42743.725694444445</v>
      </c>
      <c r="H1477" s="233">
        <v>42743.725694444445</v>
      </c>
      <c r="I1477" s="417" t="s">
        <v>7042</v>
      </c>
      <c r="J1477" s="412" t="s">
        <v>36</v>
      </c>
      <c r="K1477" s="412"/>
      <c r="L1477" s="235">
        <f>N1477-G1477</f>
        <v>0.94652777777810115</v>
      </c>
      <c r="M1477" s="236">
        <v>1363</v>
      </c>
      <c r="N1477" s="232">
        <v>42744.672222222223</v>
      </c>
      <c r="O1477" s="233">
        <v>42744.672222222223</v>
      </c>
      <c r="P1477" s="237" t="s">
        <v>37</v>
      </c>
      <c r="Q1477" s="238" t="s">
        <v>213</v>
      </c>
      <c r="R1477" s="238" t="s">
        <v>214</v>
      </c>
      <c r="S1477" s="35" t="s">
        <v>101</v>
      </c>
      <c r="T1477" s="167" t="s">
        <v>7245</v>
      </c>
      <c r="U1477" s="303" t="s">
        <v>40</v>
      </c>
      <c r="V1477" s="49" t="s">
        <v>384</v>
      </c>
      <c r="W1477" s="35" t="s">
        <v>7246</v>
      </c>
      <c r="X1477" s="241">
        <v>0</v>
      </c>
      <c r="Y1477" s="241">
        <v>0</v>
      </c>
      <c r="Z1477" s="241">
        <v>0</v>
      </c>
      <c r="AA1477" s="168"/>
      <c r="AB1477" s="168"/>
      <c r="AC1477" s="168"/>
      <c r="AD1477" s="304">
        <v>5517212</v>
      </c>
      <c r="AE1477" s="35" t="s">
        <v>7172</v>
      </c>
      <c r="AF1477" s="305" t="s">
        <v>7238</v>
      </c>
      <c r="AG1477" s="35" t="s">
        <v>7040</v>
      </c>
      <c r="AH1477" s="44" t="s">
        <v>7041</v>
      </c>
    </row>
    <row r="1478" spans="1:34" ht="15" customHeight="1" x14ac:dyDescent="0.2">
      <c r="A1478" s="257">
        <v>115</v>
      </c>
      <c r="B1478" s="257">
        <v>115</v>
      </c>
      <c r="C1478" s="258" t="s">
        <v>151</v>
      </c>
      <c r="D1478" s="257">
        <v>10391</v>
      </c>
      <c r="E1478" s="258" t="s">
        <v>152</v>
      </c>
      <c r="F1478" s="25">
        <v>2017</v>
      </c>
      <c r="G1478" s="232">
        <v>42755.459722222222</v>
      </c>
      <c r="H1478" s="233">
        <v>42755.459722222222</v>
      </c>
      <c r="I1478" s="417" t="s">
        <v>7042</v>
      </c>
      <c r="J1478" s="412" t="s">
        <v>36</v>
      </c>
      <c r="K1478" s="412"/>
      <c r="L1478" s="235">
        <f>N1478-G1478</f>
        <v>6.944444467080757E-4</v>
      </c>
      <c r="M1478" s="236">
        <v>1</v>
      </c>
      <c r="N1478" s="232">
        <v>42755.460416666669</v>
      </c>
      <c r="O1478" s="233">
        <v>42755.460416666669</v>
      </c>
      <c r="P1478" s="237" t="s">
        <v>37</v>
      </c>
      <c r="Q1478" s="35" t="s">
        <v>213</v>
      </c>
      <c r="R1478" s="35" t="s">
        <v>1263</v>
      </c>
      <c r="S1478" s="35" t="s">
        <v>40</v>
      </c>
      <c r="T1478" s="167" t="s">
        <v>7461</v>
      </c>
      <c r="U1478" s="303" t="s">
        <v>40</v>
      </c>
      <c r="V1478" s="49" t="s">
        <v>384</v>
      </c>
      <c r="W1478" s="35" t="s">
        <v>7462</v>
      </c>
      <c r="X1478" s="255">
        <v>1</v>
      </c>
      <c r="Y1478" s="241">
        <v>0</v>
      </c>
      <c r="Z1478" s="241">
        <v>0</v>
      </c>
      <c r="AA1478" s="168"/>
      <c r="AB1478" s="168"/>
      <c r="AC1478" s="168"/>
      <c r="AD1478" s="304">
        <v>5517212</v>
      </c>
      <c r="AE1478" s="35" t="s">
        <v>7063</v>
      </c>
      <c r="AF1478" s="305" t="s">
        <v>7463</v>
      </c>
      <c r="AG1478" s="35" t="s">
        <v>7040</v>
      </c>
      <c r="AH1478" s="44" t="s">
        <v>7041</v>
      </c>
    </row>
    <row r="1479" spans="1:34" ht="15" customHeight="1" x14ac:dyDescent="0.2">
      <c r="A1479" s="257">
        <v>115</v>
      </c>
      <c r="B1479" s="257">
        <v>115</v>
      </c>
      <c r="C1479" s="258" t="s">
        <v>151</v>
      </c>
      <c r="D1479" s="257">
        <v>10391</v>
      </c>
      <c r="E1479" s="258" t="s">
        <v>152</v>
      </c>
      <c r="F1479" s="25">
        <v>2017</v>
      </c>
      <c r="G1479" s="232">
        <v>42755.94027777778</v>
      </c>
      <c r="H1479" s="233">
        <v>42755.94027777778</v>
      </c>
      <c r="I1479" s="417" t="s">
        <v>7042</v>
      </c>
      <c r="J1479" s="412" t="s">
        <v>36</v>
      </c>
      <c r="K1479" s="412"/>
      <c r="L1479" s="235">
        <f>N1479-G1479</f>
        <v>6.9444443943211809E-4</v>
      </c>
      <c r="M1479" s="236">
        <v>1</v>
      </c>
      <c r="N1479" s="232">
        <v>42755.940972222219</v>
      </c>
      <c r="O1479" s="233">
        <v>42755.940972222219</v>
      </c>
      <c r="P1479" s="237" t="s">
        <v>37</v>
      </c>
      <c r="Q1479" s="35" t="s">
        <v>213</v>
      </c>
      <c r="R1479" s="35" t="s">
        <v>214</v>
      </c>
      <c r="S1479" s="35" t="s">
        <v>40</v>
      </c>
      <c r="T1479" s="167" t="s">
        <v>7478</v>
      </c>
      <c r="U1479" s="303" t="s">
        <v>40</v>
      </c>
      <c r="V1479" s="49" t="s">
        <v>384</v>
      </c>
      <c r="W1479" s="35" t="s">
        <v>7479</v>
      </c>
      <c r="X1479" s="255">
        <v>0</v>
      </c>
      <c r="Y1479" s="241">
        <v>0</v>
      </c>
      <c r="Z1479" s="241">
        <v>0</v>
      </c>
      <c r="AA1479" s="168"/>
      <c r="AB1479" s="168"/>
      <c r="AC1479" s="168"/>
      <c r="AD1479" s="304">
        <v>5517212</v>
      </c>
      <c r="AE1479" s="35" t="s">
        <v>7063</v>
      </c>
      <c r="AF1479" s="305" t="s">
        <v>7480</v>
      </c>
      <c r="AG1479" s="35" t="s">
        <v>7040</v>
      </c>
      <c r="AH1479" s="44" t="s">
        <v>7041</v>
      </c>
    </row>
    <row r="1480" spans="1:34" ht="15" customHeight="1" x14ac:dyDescent="0.2">
      <c r="A1480" s="272">
        <v>115</v>
      </c>
      <c r="B1480" s="272">
        <v>115</v>
      </c>
      <c r="C1480" s="331" t="s">
        <v>151</v>
      </c>
      <c r="D1480" s="272">
        <v>10391</v>
      </c>
      <c r="E1480" s="331" t="s">
        <v>152</v>
      </c>
      <c r="F1480" s="25">
        <v>2017</v>
      </c>
      <c r="G1480" s="284">
        <v>42776.306944444441</v>
      </c>
      <c r="H1480" s="234">
        <v>42776.306944444441</v>
      </c>
      <c r="I1480" s="412" t="s">
        <v>36</v>
      </c>
      <c r="J1480" s="412" t="s">
        <v>36</v>
      </c>
      <c r="K1480" s="412"/>
      <c r="L1480" s="235">
        <f>N1480-G1480</f>
        <v>137.31111111111386</v>
      </c>
      <c r="M1480" s="236">
        <v>197728</v>
      </c>
      <c r="N1480" s="284">
        <v>42913.618055555555</v>
      </c>
      <c r="O1480" s="234">
        <v>42913.618055555555</v>
      </c>
      <c r="P1480" s="328" t="s">
        <v>242</v>
      </c>
      <c r="Q1480" s="167" t="s">
        <v>43</v>
      </c>
      <c r="R1480" s="167" t="s">
        <v>44</v>
      </c>
      <c r="S1480" s="167" t="s">
        <v>526</v>
      </c>
      <c r="T1480" s="52" t="s">
        <v>7774</v>
      </c>
      <c r="U1480" s="332" t="s">
        <v>40</v>
      </c>
      <c r="V1480" s="49" t="s">
        <v>384</v>
      </c>
      <c r="W1480" s="52" t="s">
        <v>7775</v>
      </c>
      <c r="X1480" s="255">
        <v>0</v>
      </c>
      <c r="Y1480" s="255">
        <v>0</v>
      </c>
      <c r="Z1480" s="255">
        <v>0</v>
      </c>
      <c r="AA1480" s="184"/>
      <c r="AB1480" s="184"/>
      <c r="AC1480" s="184"/>
      <c r="AD1480" s="304">
        <v>5517212</v>
      </c>
      <c r="AE1480" s="167" t="s">
        <v>1270</v>
      </c>
      <c r="AF1480" s="333" t="s">
        <v>1270</v>
      </c>
      <c r="AG1480" s="167" t="s">
        <v>7066</v>
      </c>
      <c r="AH1480" s="44" t="s">
        <v>7067</v>
      </c>
    </row>
    <row r="1481" spans="1:34" ht="15" customHeight="1" x14ac:dyDescent="0.2">
      <c r="A1481" s="257">
        <v>115</v>
      </c>
      <c r="B1481" s="257">
        <v>115</v>
      </c>
      <c r="C1481" s="258" t="s">
        <v>151</v>
      </c>
      <c r="D1481" s="257">
        <v>10391</v>
      </c>
      <c r="E1481" s="258" t="s">
        <v>152</v>
      </c>
      <c r="F1481" s="25">
        <v>2017</v>
      </c>
      <c r="G1481" s="232">
        <v>42786.881944444445</v>
      </c>
      <c r="H1481" s="233">
        <v>42786.881944444445</v>
      </c>
      <c r="I1481" s="417" t="s">
        <v>7042</v>
      </c>
      <c r="J1481" s="412" t="s">
        <v>36</v>
      </c>
      <c r="K1481" s="412"/>
      <c r="L1481" s="235">
        <f>N1481-G1481</f>
        <v>6.944444467080757E-4</v>
      </c>
      <c r="M1481" s="236">
        <v>1</v>
      </c>
      <c r="N1481" s="232">
        <v>42786.882638888892</v>
      </c>
      <c r="O1481" s="233">
        <v>42786.882638888892</v>
      </c>
      <c r="P1481" s="237" t="s">
        <v>37</v>
      </c>
      <c r="Q1481" s="35" t="s">
        <v>213</v>
      </c>
      <c r="R1481" s="35" t="s">
        <v>214</v>
      </c>
      <c r="S1481" s="35" t="s">
        <v>40</v>
      </c>
      <c r="T1481" s="167" t="s">
        <v>7954</v>
      </c>
      <c r="U1481" s="303" t="s">
        <v>40</v>
      </c>
      <c r="V1481" s="49" t="s">
        <v>384</v>
      </c>
      <c r="W1481" s="35" t="s">
        <v>7955</v>
      </c>
      <c r="X1481" s="255">
        <v>0</v>
      </c>
      <c r="Y1481" s="241">
        <v>0</v>
      </c>
      <c r="Z1481" s="241">
        <v>0</v>
      </c>
      <c r="AA1481" s="168"/>
      <c r="AB1481" s="168"/>
      <c r="AC1481" s="168"/>
      <c r="AD1481" s="304">
        <v>5517212</v>
      </c>
      <c r="AE1481" s="35" t="s">
        <v>7056</v>
      </c>
      <c r="AF1481" s="305" t="s">
        <v>7744</v>
      </c>
      <c r="AG1481" s="35" t="s">
        <v>7040</v>
      </c>
      <c r="AH1481" s="52" t="s">
        <v>7041</v>
      </c>
    </row>
    <row r="1482" spans="1:34" ht="15" customHeight="1" x14ac:dyDescent="0.2">
      <c r="A1482" s="257">
        <v>115</v>
      </c>
      <c r="B1482" s="257">
        <v>115</v>
      </c>
      <c r="C1482" s="258" t="s">
        <v>151</v>
      </c>
      <c r="D1482" s="257">
        <v>10391</v>
      </c>
      <c r="E1482" s="258" t="s">
        <v>152</v>
      </c>
      <c r="F1482" s="25">
        <v>2017</v>
      </c>
      <c r="G1482" s="232">
        <v>42787.042361111111</v>
      </c>
      <c r="H1482" s="233">
        <v>42787.042361111111</v>
      </c>
      <c r="I1482" s="417" t="s">
        <v>7042</v>
      </c>
      <c r="J1482" s="412" t="s">
        <v>36</v>
      </c>
      <c r="K1482" s="412"/>
      <c r="L1482" s="235">
        <f>N1482-G1482</f>
        <v>6.944444467080757E-4</v>
      </c>
      <c r="M1482" s="236">
        <v>1</v>
      </c>
      <c r="N1482" s="232">
        <v>42787.043055555558</v>
      </c>
      <c r="O1482" s="233">
        <v>42787.043055555558</v>
      </c>
      <c r="P1482" s="237" t="s">
        <v>37</v>
      </c>
      <c r="Q1482" s="35" t="s">
        <v>213</v>
      </c>
      <c r="R1482" s="35" t="s">
        <v>1263</v>
      </c>
      <c r="S1482" s="35" t="s">
        <v>40</v>
      </c>
      <c r="T1482" s="52" t="s">
        <v>7977</v>
      </c>
      <c r="U1482" s="303" t="s">
        <v>40</v>
      </c>
      <c r="V1482" s="49" t="s">
        <v>384</v>
      </c>
      <c r="W1482" s="44" t="s">
        <v>7978</v>
      </c>
      <c r="X1482" s="255">
        <v>0</v>
      </c>
      <c r="Y1482" s="241">
        <v>0</v>
      </c>
      <c r="Z1482" s="241">
        <v>0</v>
      </c>
      <c r="AA1482" s="168"/>
      <c r="AB1482" s="168"/>
      <c r="AC1482" s="168"/>
      <c r="AD1482" s="304">
        <v>5517212</v>
      </c>
      <c r="AE1482" s="35" t="s">
        <v>7056</v>
      </c>
      <c r="AF1482" s="305" t="s">
        <v>7744</v>
      </c>
      <c r="AG1482" s="35" t="s">
        <v>7040</v>
      </c>
      <c r="AH1482" s="52" t="s">
        <v>7041</v>
      </c>
    </row>
    <row r="1483" spans="1:34" ht="15" customHeight="1" x14ac:dyDescent="0.2">
      <c r="A1483" s="257">
        <v>115</v>
      </c>
      <c r="B1483" s="257">
        <v>115</v>
      </c>
      <c r="C1483" s="258" t="s">
        <v>151</v>
      </c>
      <c r="D1483" s="257">
        <v>10391</v>
      </c>
      <c r="E1483" s="258" t="s">
        <v>152</v>
      </c>
      <c r="F1483" s="25">
        <v>2017</v>
      </c>
      <c r="G1483" s="232">
        <v>42787.044444444444</v>
      </c>
      <c r="H1483" s="233">
        <v>42787.044444444444</v>
      </c>
      <c r="I1483" s="417" t="s">
        <v>7042</v>
      </c>
      <c r="J1483" s="412" t="s">
        <v>36</v>
      </c>
      <c r="K1483" s="412"/>
      <c r="L1483" s="235">
        <f>N1483-G1483</f>
        <v>6.944444467080757E-4</v>
      </c>
      <c r="M1483" s="236">
        <v>1</v>
      </c>
      <c r="N1483" s="232">
        <v>42787.045138888891</v>
      </c>
      <c r="O1483" s="233">
        <v>42787.045138888891</v>
      </c>
      <c r="P1483" s="237" t="s">
        <v>37</v>
      </c>
      <c r="Q1483" s="35" t="s">
        <v>213</v>
      </c>
      <c r="R1483" s="35" t="s">
        <v>1263</v>
      </c>
      <c r="S1483" s="35" t="s">
        <v>40</v>
      </c>
      <c r="T1483" s="52" t="s">
        <v>7977</v>
      </c>
      <c r="U1483" s="303" t="s">
        <v>40</v>
      </c>
      <c r="V1483" s="49" t="s">
        <v>384</v>
      </c>
      <c r="W1483" s="44" t="s">
        <v>7979</v>
      </c>
      <c r="X1483" s="255">
        <v>0</v>
      </c>
      <c r="Y1483" s="241">
        <v>0</v>
      </c>
      <c r="Z1483" s="241">
        <v>0</v>
      </c>
      <c r="AA1483" s="168"/>
      <c r="AB1483" s="168"/>
      <c r="AC1483" s="168"/>
      <c r="AD1483" s="304">
        <v>5517212</v>
      </c>
      <c r="AE1483" s="35" t="s">
        <v>7056</v>
      </c>
      <c r="AF1483" s="305" t="s">
        <v>7744</v>
      </c>
      <c r="AG1483" s="35" t="s">
        <v>7040</v>
      </c>
      <c r="AH1483" s="52" t="s">
        <v>7041</v>
      </c>
    </row>
    <row r="1484" spans="1:34" ht="15" customHeight="1" x14ac:dyDescent="0.2">
      <c r="A1484" s="257">
        <v>115</v>
      </c>
      <c r="B1484" s="257">
        <v>115</v>
      </c>
      <c r="C1484" s="258" t="s">
        <v>151</v>
      </c>
      <c r="D1484" s="257">
        <v>10391</v>
      </c>
      <c r="E1484" s="258" t="s">
        <v>152</v>
      </c>
      <c r="F1484" s="25">
        <v>2017</v>
      </c>
      <c r="G1484" s="232">
        <v>42787.056944444441</v>
      </c>
      <c r="H1484" s="233">
        <v>42787.056944444441</v>
      </c>
      <c r="I1484" s="417" t="s">
        <v>7042</v>
      </c>
      <c r="J1484" s="412" t="s">
        <v>36</v>
      </c>
      <c r="K1484" s="412"/>
      <c r="L1484" s="235">
        <f>N1484-G1484</f>
        <v>0.65138888889487134</v>
      </c>
      <c r="M1484" s="236">
        <v>938</v>
      </c>
      <c r="N1484" s="232">
        <v>42787.708333333336</v>
      </c>
      <c r="O1484" s="233">
        <v>42787.708333333336</v>
      </c>
      <c r="P1484" s="237" t="s">
        <v>37</v>
      </c>
      <c r="Q1484" s="35" t="s">
        <v>213</v>
      </c>
      <c r="R1484" s="35" t="s">
        <v>1263</v>
      </c>
      <c r="S1484" s="35" t="s">
        <v>40</v>
      </c>
      <c r="T1484" s="52" t="s">
        <v>7980</v>
      </c>
      <c r="U1484" s="303" t="s">
        <v>40</v>
      </c>
      <c r="V1484" s="49" t="s">
        <v>384</v>
      </c>
      <c r="W1484" s="44" t="s">
        <v>7981</v>
      </c>
      <c r="X1484" s="255">
        <v>0</v>
      </c>
      <c r="Y1484" s="241">
        <v>0</v>
      </c>
      <c r="Z1484" s="241">
        <v>0</v>
      </c>
      <c r="AA1484" s="168"/>
      <c r="AB1484" s="168"/>
      <c r="AC1484" s="168"/>
      <c r="AD1484" s="304">
        <v>5517212</v>
      </c>
      <c r="AE1484" s="35" t="s">
        <v>7056</v>
      </c>
      <c r="AF1484" s="305" t="s">
        <v>7744</v>
      </c>
      <c r="AG1484" s="35" t="s">
        <v>7040</v>
      </c>
      <c r="AH1484" s="52" t="s">
        <v>7041</v>
      </c>
    </row>
    <row r="1485" spans="1:34" ht="15" customHeight="1" x14ac:dyDescent="0.2">
      <c r="A1485" s="257">
        <v>115</v>
      </c>
      <c r="B1485" s="257">
        <v>115</v>
      </c>
      <c r="C1485" s="258" t="s">
        <v>151</v>
      </c>
      <c r="D1485" s="257">
        <v>10391</v>
      </c>
      <c r="E1485" s="258" t="s">
        <v>152</v>
      </c>
      <c r="F1485" s="25">
        <v>2017</v>
      </c>
      <c r="G1485" s="232">
        <v>42962.724305555559</v>
      </c>
      <c r="H1485" s="233">
        <v>42962.724305555559</v>
      </c>
      <c r="I1485" s="412" t="s">
        <v>36</v>
      </c>
      <c r="J1485" s="412" t="s">
        <v>36</v>
      </c>
      <c r="K1485" s="412"/>
      <c r="L1485" s="235">
        <f>N1485-G1485</f>
        <v>6.9444443943211809E-4</v>
      </c>
      <c r="M1485" s="236">
        <v>1</v>
      </c>
      <c r="N1485" s="232">
        <v>42962.724999999999</v>
      </c>
      <c r="O1485" s="233">
        <v>42962.724999999999</v>
      </c>
      <c r="P1485" s="237" t="s">
        <v>37</v>
      </c>
      <c r="Q1485" s="35" t="s">
        <v>48</v>
      </c>
      <c r="R1485" s="35" t="s">
        <v>49</v>
      </c>
      <c r="S1485" s="35" t="s">
        <v>40</v>
      </c>
      <c r="T1485" s="167" t="s">
        <v>9208</v>
      </c>
      <c r="U1485" s="303" t="s">
        <v>40</v>
      </c>
      <c r="V1485" s="240" t="s">
        <v>384</v>
      </c>
      <c r="W1485" s="167" t="s">
        <v>9209</v>
      </c>
      <c r="X1485" s="241">
        <v>1</v>
      </c>
      <c r="Y1485" s="241">
        <v>0</v>
      </c>
      <c r="Z1485" s="241">
        <v>0</v>
      </c>
      <c r="AA1485" s="266"/>
      <c r="AB1485" s="266"/>
      <c r="AC1485" s="266"/>
      <c r="AD1485" s="304">
        <v>5517212</v>
      </c>
      <c r="AE1485" s="305" t="s">
        <v>7102</v>
      </c>
      <c r="AF1485" s="305" t="s">
        <v>9210</v>
      </c>
      <c r="AG1485" s="35" t="s">
        <v>7040</v>
      </c>
      <c r="AH1485" s="29" t="s">
        <v>7041</v>
      </c>
    </row>
    <row r="1486" spans="1:34" ht="15" customHeight="1" x14ac:dyDescent="0.2">
      <c r="A1486" s="257">
        <v>115</v>
      </c>
      <c r="B1486" s="257">
        <v>115</v>
      </c>
      <c r="C1486" s="258" t="s">
        <v>151</v>
      </c>
      <c r="D1486" s="257">
        <v>10391</v>
      </c>
      <c r="E1486" s="258" t="s">
        <v>152</v>
      </c>
      <c r="F1486" s="25">
        <v>2018</v>
      </c>
      <c r="G1486" s="232">
        <v>43160.488194444442</v>
      </c>
      <c r="H1486" s="233">
        <v>43160.488194444442</v>
      </c>
      <c r="I1486" s="412" t="s">
        <v>36</v>
      </c>
      <c r="J1486" s="412" t="s">
        <v>36</v>
      </c>
      <c r="K1486" s="412" t="s">
        <v>36</v>
      </c>
      <c r="L1486" s="235">
        <f>N1486-G1486</f>
        <v>9.0277777781011537E-3</v>
      </c>
      <c r="M1486" s="236">
        <v>13</v>
      </c>
      <c r="N1486" s="232">
        <v>43160.49722222222</v>
      </c>
      <c r="O1486" s="233">
        <v>43160.49722222222</v>
      </c>
      <c r="P1486" s="237" t="s">
        <v>37</v>
      </c>
      <c r="Q1486" s="359" t="s">
        <v>48</v>
      </c>
      <c r="R1486" s="35" t="s">
        <v>10200</v>
      </c>
      <c r="S1486" s="277" t="s">
        <v>54</v>
      </c>
      <c r="T1486" s="167" t="s">
        <v>10574</v>
      </c>
      <c r="U1486" s="282" t="s">
        <v>40</v>
      </c>
      <c r="V1486" s="240" t="s">
        <v>384</v>
      </c>
      <c r="W1486" s="167" t="s">
        <v>10575</v>
      </c>
      <c r="X1486" s="255">
        <v>0</v>
      </c>
      <c r="Y1486" s="241">
        <v>0</v>
      </c>
      <c r="Z1486" s="241">
        <v>0</v>
      </c>
      <c r="AA1486" s="266"/>
      <c r="AB1486" s="266"/>
      <c r="AC1486" s="266"/>
      <c r="AD1486" s="241">
        <v>5517212</v>
      </c>
      <c r="AE1486" s="461" t="s">
        <v>7060</v>
      </c>
      <c r="AF1486" s="462" t="s">
        <v>10576</v>
      </c>
      <c r="AG1486" s="277" t="s">
        <v>7040</v>
      </c>
      <c r="AH1486" s="277" t="s">
        <v>7041</v>
      </c>
    </row>
    <row r="1487" spans="1:34" ht="15" customHeight="1" x14ac:dyDescent="0.2">
      <c r="A1487" s="257">
        <v>115</v>
      </c>
      <c r="B1487" s="257">
        <v>115</v>
      </c>
      <c r="C1487" s="258" t="s">
        <v>151</v>
      </c>
      <c r="D1487" s="257">
        <v>10391</v>
      </c>
      <c r="E1487" s="258" t="s">
        <v>152</v>
      </c>
      <c r="F1487" s="25">
        <v>2018</v>
      </c>
      <c r="G1487" s="284">
        <v>43319.080555555556</v>
      </c>
      <c r="H1487" s="234">
        <v>43319.080555555556</v>
      </c>
      <c r="I1487" s="412" t="s">
        <v>36</v>
      </c>
      <c r="J1487" s="412" t="s">
        <v>36</v>
      </c>
      <c r="K1487" s="412" t="s">
        <v>36</v>
      </c>
      <c r="L1487" s="235">
        <f>N1487-G1487</f>
        <v>0.29583333332993789</v>
      </c>
      <c r="M1487" s="236">
        <v>426</v>
      </c>
      <c r="N1487" s="284">
        <v>43319.376388888886</v>
      </c>
      <c r="O1487" s="234">
        <v>43319.376388888886</v>
      </c>
      <c r="P1487" s="237" t="s">
        <v>37</v>
      </c>
      <c r="Q1487" s="162" t="s">
        <v>382</v>
      </c>
      <c r="R1487" s="167" t="s">
        <v>10211</v>
      </c>
      <c r="S1487" s="163" t="s">
        <v>526</v>
      </c>
      <c r="T1487" s="167" t="s">
        <v>11717</v>
      </c>
      <c r="U1487" s="293">
        <v>114867509</v>
      </c>
      <c r="V1487" s="240" t="s">
        <v>384</v>
      </c>
      <c r="W1487" s="167" t="s">
        <v>11718</v>
      </c>
      <c r="X1487" s="255">
        <v>1</v>
      </c>
      <c r="Y1487" s="241">
        <v>0</v>
      </c>
      <c r="Z1487" s="241">
        <v>0</v>
      </c>
      <c r="AA1487" s="266"/>
      <c r="AB1487" s="266"/>
      <c r="AC1487" s="266"/>
      <c r="AD1487" s="241">
        <v>5517212</v>
      </c>
      <c r="AE1487" s="461" t="s">
        <v>1270</v>
      </c>
      <c r="AF1487" s="462" t="s">
        <v>1270</v>
      </c>
      <c r="AG1487" s="277" t="s">
        <v>7066</v>
      </c>
      <c r="AH1487" s="277" t="s">
        <v>7067</v>
      </c>
    </row>
    <row r="1488" spans="1:34" ht="15" customHeight="1" x14ac:dyDescent="0.2">
      <c r="A1488" s="257">
        <v>115</v>
      </c>
      <c r="B1488" s="257">
        <v>115</v>
      </c>
      <c r="C1488" s="258" t="s">
        <v>151</v>
      </c>
      <c r="D1488" s="257">
        <v>10391</v>
      </c>
      <c r="E1488" s="258" t="s">
        <v>152</v>
      </c>
      <c r="F1488" s="25">
        <v>2018</v>
      </c>
      <c r="G1488" s="284">
        <v>43412.260416666664</v>
      </c>
      <c r="H1488" s="234">
        <v>43412.260416666664</v>
      </c>
      <c r="I1488" s="412" t="s">
        <v>36</v>
      </c>
      <c r="J1488" s="412" t="s">
        <v>36</v>
      </c>
      <c r="K1488" s="417" t="s">
        <v>7042</v>
      </c>
      <c r="L1488" s="480"/>
      <c r="M1488" s="481"/>
      <c r="N1488" s="480"/>
      <c r="O1488" s="480"/>
      <c r="P1488" s="294" t="s">
        <v>173</v>
      </c>
      <c r="Q1488" s="162" t="s">
        <v>382</v>
      </c>
      <c r="R1488" s="167" t="s">
        <v>10211</v>
      </c>
      <c r="S1488" s="163" t="s">
        <v>40</v>
      </c>
      <c r="T1488" s="167" t="s">
        <v>12281</v>
      </c>
      <c r="U1488" s="293">
        <v>115341843</v>
      </c>
      <c r="V1488" s="240" t="s">
        <v>384</v>
      </c>
      <c r="W1488" s="167" t="s">
        <v>12282</v>
      </c>
      <c r="X1488" s="255">
        <v>0</v>
      </c>
      <c r="Y1488" s="241">
        <v>0</v>
      </c>
      <c r="Z1488" s="241">
        <v>0</v>
      </c>
      <c r="AA1488" s="266"/>
      <c r="AB1488" s="266"/>
      <c r="AC1488" s="266"/>
      <c r="AD1488" s="241">
        <v>5517212</v>
      </c>
      <c r="AE1488" s="461" t="s">
        <v>7063</v>
      </c>
      <c r="AF1488" s="468" t="s">
        <v>8220</v>
      </c>
      <c r="AG1488" s="163" t="s">
        <v>7040</v>
      </c>
      <c r="AH1488" s="277" t="s">
        <v>7041</v>
      </c>
    </row>
    <row r="1489" spans="1:34" ht="15" customHeight="1" x14ac:dyDescent="0.2">
      <c r="A1489" s="175">
        <v>115</v>
      </c>
      <c r="B1489" s="175">
        <v>115</v>
      </c>
      <c r="C1489" s="24" t="s">
        <v>1137</v>
      </c>
      <c r="D1489" s="175">
        <v>10398</v>
      </c>
      <c r="E1489" s="24" t="s">
        <v>1138</v>
      </c>
      <c r="F1489" s="25">
        <v>2015</v>
      </c>
      <c r="G1489" s="156">
        <v>42160.818055555559</v>
      </c>
      <c r="H1489" s="157">
        <v>42160.818055555559</v>
      </c>
      <c r="I1489" s="620" t="s">
        <v>36</v>
      </c>
      <c r="J1489" s="626" t="s">
        <v>313</v>
      </c>
      <c r="K1489" s="626"/>
      <c r="L1489" s="159">
        <f>N1489-G1489</f>
        <v>0.93055555555474712</v>
      </c>
      <c r="M1489" s="160">
        <v>1340</v>
      </c>
      <c r="N1489" s="156">
        <v>42161.748611111114</v>
      </c>
      <c r="O1489" s="157">
        <v>42161.248611111114</v>
      </c>
      <c r="P1489" s="161" t="s">
        <v>37</v>
      </c>
      <c r="Q1489" s="35" t="s">
        <v>213</v>
      </c>
      <c r="R1489" s="35" t="s">
        <v>287</v>
      </c>
      <c r="S1489" s="35" t="s">
        <v>54</v>
      </c>
      <c r="T1489" s="35" t="s">
        <v>4116</v>
      </c>
      <c r="U1489" s="170">
        <v>11176</v>
      </c>
      <c r="V1489" s="167" t="s">
        <v>384</v>
      </c>
      <c r="W1489" s="35" t="s">
        <v>4117</v>
      </c>
      <c r="X1489" s="55">
        <v>0</v>
      </c>
      <c r="Y1489" s="55">
        <v>0</v>
      </c>
      <c r="Z1489" s="168"/>
      <c r="AA1489" s="168"/>
      <c r="AB1489" s="168"/>
      <c r="AC1489" s="168"/>
    </row>
    <row r="1490" spans="1:34" ht="15" customHeight="1" x14ac:dyDescent="0.2">
      <c r="A1490" s="58">
        <v>115</v>
      </c>
      <c r="B1490" s="58">
        <v>115</v>
      </c>
      <c r="C1490" s="76" t="s">
        <v>619</v>
      </c>
      <c r="D1490" s="23">
        <v>10399</v>
      </c>
      <c r="E1490" s="60" t="s">
        <v>620</v>
      </c>
      <c r="F1490" s="25">
        <v>2014</v>
      </c>
      <c r="G1490" s="61">
        <v>41778.853472222225</v>
      </c>
      <c r="H1490" s="62">
        <v>41778.853472222225</v>
      </c>
      <c r="I1490" s="625" t="s">
        <v>36</v>
      </c>
      <c r="J1490" s="625" t="s">
        <v>36</v>
      </c>
      <c r="K1490" s="625"/>
      <c r="L1490" s="64">
        <f>N1490-G1490</f>
        <v>6.9444443943211809E-4</v>
      </c>
      <c r="M1490" s="65">
        <v>1</v>
      </c>
      <c r="N1490" s="61">
        <v>41778.854166666664</v>
      </c>
      <c r="O1490" s="62">
        <v>41778.854166666664</v>
      </c>
      <c r="P1490" s="66" t="s">
        <v>37</v>
      </c>
      <c r="Q1490" s="69" t="s">
        <v>1752</v>
      </c>
      <c r="R1490" s="69" t="s">
        <v>287</v>
      </c>
      <c r="S1490" s="87" t="s">
        <v>40</v>
      </c>
      <c r="T1490" s="69" t="s">
        <v>2248</v>
      </c>
      <c r="U1490" s="282" t="s">
        <v>40</v>
      </c>
      <c r="V1490" s="78" t="s">
        <v>384</v>
      </c>
      <c r="W1490" s="69" t="s">
        <v>2249</v>
      </c>
      <c r="X1490" s="32">
        <v>0</v>
      </c>
      <c r="Y1490" s="32">
        <v>0</v>
      </c>
      <c r="Z1490" s="83"/>
      <c r="AA1490" s="84"/>
      <c r="AB1490" s="85"/>
      <c r="AC1490" s="83"/>
    </row>
    <row r="1491" spans="1:34" ht="15" customHeight="1" x14ac:dyDescent="0.2">
      <c r="A1491" s="153">
        <v>115</v>
      </c>
      <c r="B1491" s="153">
        <v>115</v>
      </c>
      <c r="C1491" s="24" t="s">
        <v>619</v>
      </c>
      <c r="D1491" s="175">
        <v>10399</v>
      </c>
      <c r="E1491" s="24" t="s">
        <v>620</v>
      </c>
      <c r="F1491" s="25">
        <v>2015</v>
      </c>
      <c r="G1491" s="156">
        <v>42100.341666666667</v>
      </c>
      <c r="H1491" s="157">
        <v>42100.341666666667</v>
      </c>
      <c r="I1491" s="626" t="s">
        <v>313</v>
      </c>
      <c r="J1491" s="620" t="s">
        <v>36</v>
      </c>
      <c r="K1491" s="620"/>
      <c r="L1491" s="159">
        <f>N1491-G1491</f>
        <v>0.14930555555474712</v>
      </c>
      <c r="M1491" s="160">
        <v>215</v>
      </c>
      <c r="N1491" s="156">
        <v>42100.490972222222</v>
      </c>
      <c r="O1491" s="157">
        <v>42100.490972222222</v>
      </c>
      <c r="P1491" s="161" t="s">
        <v>37</v>
      </c>
      <c r="Q1491" s="35" t="s">
        <v>1285</v>
      </c>
      <c r="R1491" s="35" t="s">
        <v>142</v>
      </c>
      <c r="S1491" s="35" t="s">
        <v>88</v>
      </c>
      <c r="T1491" s="35" t="s">
        <v>3696</v>
      </c>
      <c r="U1491" s="170">
        <v>11024</v>
      </c>
      <c r="V1491" s="167" t="s">
        <v>384</v>
      </c>
      <c r="W1491" s="35" t="s">
        <v>3697</v>
      </c>
      <c r="X1491" s="55">
        <v>0</v>
      </c>
      <c r="Y1491" s="55">
        <v>0</v>
      </c>
      <c r="Z1491" s="168"/>
      <c r="AA1491" s="168"/>
      <c r="AB1491" s="168"/>
      <c r="AC1491" s="168"/>
    </row>
    <row r="1492" spans="1:34" ht="15" customHeight="1" x14ac:dyDescent="0.2">
      <c r="A1492" s="257">
        <v>115</v>
      </c>
      <c r="B1492" s="257">
        <v>115</v>
      </c>
      <c r="C1492" s="258" t="s">
        <v>619</v>
      </c>
      <c r="D1492" s="257">
        <v>10399</v>
      </c>
      <c r="E1492" s="258" t="s">
        <v>620</v>
      </c>
      <c r="F1492" s="25">
        <v>2018</v>
      </c>
      <c r="G1492" s="284">
        <v>43412.445138888892</v>
      </c>
      <c r="H1492" s="234">
        <v>43412.445138888892</v>
      </c>
      <c r="I1492" s="417" t="s">
        <v>7042</v>
      </c>
      <c r="J1492" s="412" t="s">
        <v>36</v>
      </c>
      <c r="K1492" s="412" t="s">
        <v>36</v>
      </c>
      <c r="L1492" s="235">
        <f>N1492-G1492</f>
        <v>11.952777777776646</v>
      </c>
      <c r="M1492" s="236">
        <v>17212</v>
      </c>
      <c r="N1492" s="284">
        <v>43424.397916666669</v>
      </c>
      <c r="O1492" s="234">
        <v>43424.397916666669</v>
      </c>
      <c r="P1492" s="294" t="s">
        <v>173</v>
      </c>
      <c r="Q1492" s="162" t="s">
        <v>382</v>
      </c>
      <c r="R1492" s="167" t="s">
        <v>10211</v>
      </c>
      <c r="S1492" s="163" t="s">
        <v>68</v>
      </c>
      <c r="T1492" s="167" t="s">
        <v>12296</v>
      </c>
      <c r="U1492" s="416" t="s">
        <v>40</v>
      </c>
      <c r="V1492" s="240" t="s">
        <v>384</v>
      </c>
      <c r="W1492" s="167" t="s">
        <v>12297</v>
      </c>
      <c r="X1492" s="255">
        <v>8567</v>
      </c>
      <c r="Y1492" s="255">
        <v>8566.5</v>
      </c>
      <c r="Z1492" s="341">
        <v>145644</v>
      </c>
      <c r="AA1492" s="491">
        <f>Y1492/AD1492</f>
        <v>1.5526863930550431E-3</v>
      </c>
      <c r="AB1492" s="492">
        <f>Z1492/AD1492</f>
        <v>2.6398115569965411E-2</v>
      </c>
      <c r="AC1492" s="341">
        <f>Z1492/Y1492</f>
        <v>17.001575906146034</v>
      </c>
      <c r="AD1492" s="241">
        <v>5517212</v>
      </c>
      <c r="AE1492" s="461" t="s">
        <v>1270</v>
      </c>
      <c r="AF1492" s="462" t="s">
        <v>1270</v>
      </c>
      <c r="AG1492" s="277" t="s">
        <v>7066</v>
      </c>
      <c r="AH1492" s="277" t="s">
        <v>7067</v>
      </c>
    </row>
    <row r="1493" spans="1:34" ht="15" customHeight="1" x14ac:dyDescent="0.2">
      <c r="A1493" s="58">
        <v>115</v>
      </c>
      <c r="B1493" s="58">
        <v>115</v>
      </c>
      <c r="C1493" s="76" t="s">
        <v>953</v>
      </c>
      <c r="D1493" s="23">
        <v>10400</v>
      </c>
      <c r="E1493" s="60" t="s">
        <v>954</v>
      </c>
      <c r="F1493" s="25">
        <v>2014</v>
      </c>
      <c r="G1493" s="61">
        <v>41703.896527777775</v>
      </c>
      <c r="H1493" s="62">
        <v>41703.896527777775</v>
      </c>
      <c r="I1493" s="625" t="s">
        <v>36</v>
      </c>
      <c r="J1493" s="625" t="s">
        <v>36</v>
      </c>
      <c r="K1493" s="625"/>
      <c r="L1493" s="64">
        <f>N1493-G1493</f>
        <v>6.944444467080757E-4</v>
      </c>
      <c r="M1493" s="65">
        <v>1</v>
      </c>
      <c r="N1493" s="61">
        <v>41703.897222222222</v>
      </c>
      <c r="O1493" s="62">
        <v>41703.897222222222</v>
      </c>
      <c r="P1493" s="66" t="s">
        <v>37</v>
      </c>
      <c r="Q1493" s="69" t="s">
        <v>1752</v>
      </c>
      <c r="R1493" s="69" t="s">
        <v>287</v>
      </c>
      <c r="S1493" s="87" t="s">
        <v>40</v>
      </c>
      <c r="T1493" s="69" t="s">
        <v>1907</v>
      </c>
      <c r="U1493" s="416" t="s">
        <v>40</v>
      </c>
      <c r="V1493" s="78" t="s">
        <v>384</v>
      </c>
      <c r="W1493" s="69" t="s">
        <v>1908</v>
      </c>
      <c r="X1493" s="32">
        <v>0</v>
      </c>
      <c r="Y1493" s="32">
        <v>0</v>
      </c>
      <c r="Z1493" s="83"/>
      <c r="AA1493" s="84"/>
      <c r="AB1493" s="85"/>
      <c r="AC1493" s="83"/>
    </row>
    <row r="1494" spans="1:34" ht="15" customHeight="1" x14ac:dyDescent="0.2">
      <c r="A1494" s="58">
        <v>115</v>
      </c>
      <c r="B1494" s="58">
        <v>115</v>
      </c>
      <c r="C1494" s="76" t="s">
        <v>953</v>
      </c>
      <c r="D1494" s="23">
        <v>10400</v>
      </c>
      <c r="E1494" s="60" t="s">
        <v>954</v>
      </c>
      <c r="F1494" s="25">
        <v>2014</v>
      </c>
      <c r="G1494" s="61">
        <v>41778.85</v>
      </c>
      <c r="H1494" s="62">
        <v>41778.85</v>
      </c>
      <c r="I1494" s="625" t="s">
        <v>36</v>
      </c>
      <c r="J1494" s="625" t="s">
        <v>36</v>
      </c>
      <c r="K1494" s="625"/>
      <c r="L1494" s="64">
        <f>N1494-G1494</f>
        <v>6.944444467080757E-4</v>
      </c>
      <c r="M1494" s="65">
        <v>1</v>
      </c>
      <c r="N1494" s="61">
        <v>41778.850694444445</v>
      </c>
      <c r="O1494" s="62">
        <v>41778.850694444445</v>
      </c>
      <c r="P1494" s="66" t="s">
        <v>37</v>
      </c>
      <c r="Q1494" s="69" t="s">
        <v>1752</v>
      </c>
      <c r="R1494" s="69" t="s">
        <v>287</v>
      </c>
      <c r="S1494" s="87" t="s">
        <v>40</v>
      </c>
      <c r="T1494" s="69" t="s">
        <v>2244</v>
      </c>
      <c r="U1494" s="416" t="s">
        <v>40</v>
      </c>
      <c r="V1494" s="78" t="s">
        <v>384</v>
      </c>
      <c r="W1494" s="69" t="s">
        <v>2245</v>
      </c>
      <c r="X1494" s="32">
        <v>0</v>
      </c>
      <c r="Y1494" s="32">
        <v>0</v>
      </c>
      <c r="Z1494" s="83"/>
      <c r="AA1494" s="84"/>
      <c r="AB1494" s="85"/>
      <c r="AC1494" s="83"/>
    </row>
    <row r="1495" spans="1:34" ht="15" customHeight="1" x14ac:dyDescent="0.2">
      <c r="A1495" s="58">
        <v>115</v>
      </c>
      <c r="B1495" s="58">
        <v>115</v>
      </c>
      <c r="C1495" s="76" t="s">
        <v>953</v>
      </c>
      <c r="D1495" s="23">
        <v>10400</v>
      </c>
      <c r="E1495" s="60" t="s">
        <v>954</v>
      </c>
      <c r="F1495" s="25">
        <v>2014</v>
      </c>
      <c r="G1495" s="61">
        <v>41778.853472222225</v>
      </c>
      <c r="H1495" s="62">
        <v>41778.853472222225</v>
      </c>
      <c r="I1495" s="625" t="s">
        <v>36</v>
      </c>
      <c r="J1495" s="625" t="s">
        <v>36</v>
      </c>
      <c r="K1495" s="625"/>
      <c r="L1495" s="64">
        <f>N1495-G1495</f>
        <v>6.9444443943211809E-4</v>
      </c>
      <c r="M1495" s="65">
        <v>1</v>
      </c>
      <c r="N1495" s="61">
        <v>41778.854166666664</v>
      </c>
      <c r="O1495" s="62">
        <v>41778.854166666664</v>
      </c>
      <c r="P1495" s="66" t="s">
        <v>37</v>
      </c>
      <c r="Q1495" s="69" t="s">
        <v>1752</v>
      </c>
      <c r="R1495" s="69" t="s">
        <v>287</v>
      </c>
      <c r="S1495" s="87" t="s">
        <v>40</v>
      </c>
      <c r="T1495" s="69" t="s">
        <v>2250</v>
      </c>
      <c r="U1495" s="416" t="s">
        <v>40</v>
      </c>
      <c r="V1495" s="78" t="s">
        <v>384</v>
      </c>
      <c r="W1495" s="69" t="s">
        <v>1727</v>
      </c>
      <c r="X1495" s="32">
        <v>0</v>
      </c>
      <c r="Y1495" s="32">
        <v>0</v>
      </c>
      <c r="Z1495" s="83"/>
      <c r="AA1495" s="84"/>
      <c r="AB1495" s="85"/>
      <c r="AC1495" s="83"/>
    </row>
    <row r="1496" spans="1:34" ht="15" customHeight="1" x14ac:dyDescent="0.2">
      <c r="A1496" s="58">
        <v>115</v>
      </c>
      <c r="B1496" s="58">
        <v>115</v>
      </c>
      <c r="C1496" s="76" t="s">
        <v>953</v>
      </c>
      <c r="D1496" s="23">
        <v>10400</v>
      </c>
      <c r="E1496" s="60" t="s">
        <v>954</v>
      </c>
      <c r="F1496" s="25">
        <v>2014</v>
      </c>
      <c r="G1496" s="61">
        <v>41872.992361111108</v>
      </c>
      <c r="H1496" s="62">
        <v>41872.992361111108</v>
      </c>
      <c r="I1496" s="625" t="s">
        <v>36</v>
      </c>
      <c r="J1496" s="625" t="s">
        <v>36</v>
      </c>
      <c r="K1496" s="625"/>
      <c r="L1496" s="64">
        <f>N1496-G1496</f>
        <v>6.944444467080757E-4</v>
      </c>
      <c r="M1496" s="65">
        <v>1</v>
      </c>
      <c r="N1496" s="61">
        <v>41872.993055555555</v>
      </c>
      <c r="O1496" s="62">
        <v>41872.993055555555</v>
      </c>
      <c r="P1496" s="66" t="s">
        <v>37</v>
      </c>
      <c r="Q1496" s="69" t="s">
        <v>38</v>
      </c>
      <c r="R1496" s="69" t="s">
        <v>413</v>
      </c>
      <c r="S1496" s="87" t="s">
        <v>101</v>
      </c>
      <c r="T1496" s="69" t="s">
        <v>2617</v>
      </c>
      <c r="U1496" s="416" t="s">
        <v>40</v>
      </c>
      <c r="V1496" s="87" t="s">
        <v>384</v>
      </c>
      <c r="W1496" s="69" t="s">
        <v>2618</v>
      </c>
      <c r="X1496" s="32">
        <v>0</v>
      </c>
      <c r="Y1496" s="32">
        <v>0</v>
      </c>
      <c r="Z1496" s="83"/>
      <c r="AA1496" s="84"/>
      <c r="AB1496" s="85"/>
      <c r="AC1496" s="83"/>
    </row>
    <row r="1497" spans="1:34" ht="15" customHeight="1" x14ac:dyDescent="0.2">
      <c r="A1497" s="153">
        <v>115</v>
      </c>
      <c r="B1497" s="153">
        <v>115</v>
      </c>
      <c r="C1497" s="24" t="s">
        <v>953</v>
      </c>
      <c r="D1497" s="175">
        <v>10400</v>
      </c>
      <c r="E1497" s="24" t="s">
        <v>954</v>
      </c>
      <c r="F1497" s="25">
        <v>2015</v>
      </c>
      <c r="G1497" s="179">
        <v>42041.946527777778</v>
      </c>
      <c r="H1497" s="158">
        <v>42041.946527777778</v>
      </c>
      <c r="I1497" s="626" t="s">
        <v>313</v>
      </c>
      <c r="J1497" s="620" t="s">
        <v>36</v>
      </c>
      <c r="K1497" s="620"/>
      <c r="L1497" s="159">
        <f>N1497-G1497</f>
        <v>6.944444467080757E-4</v>
      </c>
      <c r="M1497" s="160">
        <v>1</v>
      </c>
      <c r="N1497" s="156">
        <v>42041.947222222225</v>
      </c>
      <c r="O1497" s="157">
        <v>42041.947222222225</v>
      </c>
      <c r="P1497" s="161" t="s">
        <v>37</v>
      </c>
      <c r="Q1497" s="35" t="s">
        <v>213</v>
      </c>
      <c r="R1497" s="35" t="s">
        <v>320</v>
      </c>
      <c r="S1497" s="35" t="s">
        <v>40</v>
      </c>
      <c r="T1497" s="35" t="s">
        <v>3456</v>
      </c>
      <c r="U1497" s="416" t="s">
        <v>40</v>
      </c>
      <c r="V1497" s="167" t="s">
        <v>384</v>
      </c>
      <c r="W1497" s="35" t="s">
        <v>3457</v>
      </c>
      <c r="X1497" s="55">
        <v>0</v>
      </c>
      <c r="Y1497" s="55">
        <v>0</v>
      </c>
      <c r="Z1497" s="168"/>
      <c r="AA1497" s="168"/>
      <c r="AB1497" s="168"/>
      <c r="AC1497" s="168"/>
    </row>
    <row r="1498" spans="1:34" ht="15" customHeight="1" x14ac:dyDescent="0.2">
      <c r="A1498" s="153">
        <v>115</v>
      </c>
      <c r="B1498" s="153">
        <v>115</v>
      </c>
      <c r="C1498" s="24" t="s">
        <v>953</v>
      </c>
      <c r="D1498" s="175">
        <v>10400</v>
      </c>
      <c r="E1498" s="24" t="s">
        <v>954</v>
      </c>
      <c r="F1498" s="25">
        <v>2015</v>
      </c>
      <c r="G1498" s="156">
        <v>42100.341666666667</v>
      </c>
      <c r="H1498" s="157">
        <v>42100.341666666667</v>
      </c>
      <c r="I1498" s="626" t="s">
        <v>313</v>
      </c>
      <c r="J1498" s="620" t="s">
        <v>36</v>
      </c>
      <c r="K1498" s="620"/>
      <c r="L1498" s="159">
        <f>N1498-G1498</f>
        <v>0.14583333333575865</v>
      </c>
      <c r="M1498" s="160">
        <v>210</v>
      </c>
      <c r="N1498" s="156">
        <v>42100.487500000003</v>
      </c>
      <c r="O1498" s="157">
        <v>42100.487500000003</v>
      </c>
      <c r="P1498" s="161" t="s">
        <v>37</v>
      </c>
      <c r="Q1498" s="35" t="s">
        <v>1285</v>
      </c>
      <c r="R1498" s="35" t="s">
        <v>142</v>
      </c>
      <c r="S1498" s="35" t="s">
        <v>88</v>
      </c>
      <c r="T1498" s="35" t="s">
        <v>3696</v>
      </c>
      <c r="U1498" s="170">
        <v>11024</v>
      </c>
      <c r="V1498" s="167" t="s">
        <v>384</v>
      </c>
      <c r="W1498" s="35" t="s">
        <v>3697</v>
      </c>
      <c r="X1498" s="55">
        <v>17429</v>
      </c>
      <c r="Y1498" s="55">
        <v>17429</v>
      </c>
      <c r="Z1498" s="55">
        <v>3883151</v>
      </c>
      <c r="AA1498" s="173">
        <f>Y1498/5412924</f>
        <v>3.2198863313063326E-3</v>
      </c>
      <c r="AB1498" s="174">
        <f>Z1498/5412924</f>
        <v>0.71738509537543849</v>
      </c>
      <c r="AC1498" s="55">
        <f>Z1498/Y1498</f>
        <v>222.79826725572323</v>
      </c>
    </row>
    <row r="1499" spans="1:34" ht="15" customHeight="1" x14ac:dyDescent="0.2">
      <c r="A1499" s="175">
        <v>115</v>
      </c>
      <c r="B1499" s="175">
        <v>115</v>
      </c>
      <c r="C1499" s="24" t="s">
        <v>953</v>
      </c>
      <c r="D1499" s="175">
        <v>10400</v>
      </c>
      <c r="E1499" s="24" t="s">
        <v>954</v>
      </c>
      <c r="F1499" s="25">
        <v>2015</v>
      </c>
      <c r="G1499" s="156">
        <v>42160.84652777778</v>
      </c>
      <c r="H1499" s="157">
        <v>42160.84652777778</v>
      </c>
      <c r="I1499" s="620" t="s">
        <v>36</v>
      </c>
      <c r="J1499" s="620" t="s">
        <v>36</v>
      </c>
      <c r="K1499" s="620"/>
      <c r="L1499" s="159">
        <f>N1499-G1499</f>
        <v>6.9444443943211809E-4</v>
      </c>
      <c r="M1499" s="160">
        <v>1</v>
      </c>
      <c r="N1499" s="156">
        <v>42160.847222222219</v>
      </c>
      <c r="O1499" s="157">
        <v>42160.847222222219</v>
      </c>
      <c r="P1499" s="161" t="s">
        <v>37</v>
      </c>
      <c r="Q1499" s="35" t="s">
        <v>213</v>
      </c>
      <c r="R1499" s="35" t="s">
        <v>287</v>
      </c>
      <c r="S1499" s="35" t="s">
        <v>40</v>
      </c>
      <c r="T1499" s="35" t="s">
        <v>4122</v>
      </c>
      <c r="U1499" s="416" t="s">
        <v>40</v>
      </c>
      <c r="V1499" s="167" t="s">
        <v>384</v>
      </c>
      <c r="W1499" s="35" t="s">
        <v>4123</v>
      </c>
      <c r="X1499" s="55">
        <v>0</v>
      </c>
      <c r="Y1499" s="55">
        <v>0</v>
      </c>
      <c r="Z1499" s="168"/>
      <c r="AA1499" s="168"/>
      <c r="AB1499" s="168"/>
      <c r="AC1499" s="168"/>
    </row>
    <row r="1500" spans="1:34" ht="15" customHeight="1" x14ac:dyDescent="0.2">
      <c r="A1500" s="175">
        <v>115</v>
      </c>
      <c r="B1500" s="175">
        <v>115</v>
      </c>
      <c r="C1500" s="24" t="s">
        <v>953</v>
      </c>
      <c r="D1500" s="175">
        <v>10400</v>
      </c>
      <c r="E1500" s="24" t="s">
        <v>954</v>
      </c>
      <c r="F1500" s="25">
        <v>2015</v>
      </c>
      <c r="G1500" s="156">
        <v>42160.848611111112</v>
      </c>
      <c r="H1500" s="157">
        <v>42160.848611111112</v>
      </c>
      <c r="I1500" s="620" t="s">
        <v>36</v>
      </c>
      <c r="J1500" s="620" t="s">
        <v>36</v>
      </c>
      <c r="K1500" s="620"/>
      <c r="L1500" s="159">
        <f>N1500-G1500</f>
        <v>6.944444467080757E-4</v>
      </c>
      <c r="M1500" s="160">
        <v>1</v>
      </c>
      <c r="N1500" s="156">
        <v>42160.849305555559</v>
      </c>
      <c r="O1500" s="157">
        <v>42160.849305555559</v>
      </c>
      <c r="P1500" s="161" t="s">
        <v>37</v>
      </c>
      <c r="Q1500" s="35" t="s">
        <v>213</v>
      </c>
      <c r="R1500" s="35" t="s">
        <v>287</v>
      </c>
      <c r="S1500" s="35" t="s">
        <v>40</v>
      </c>
      <c r="T1500" s="35" t="s">
        <v>4122</v>
      </c>
      <c r="U1500" s="416" t="s">
        <v>40</v>
      </c>
      <c r="V1500" s="167" t="s">
        <v>384</v>
      </c>
      <c r="W1500" s="35" t="s">
        <v>4124</v>
      </c>
      <c r="X1500" s="55">
        <v>0</v>
      </c>
      <c r="Y1500" s="55">
        <v>0</v>
      </c>
      <c r="Z1500" s="168"/>
      <c r="AA1500" s="168"/>
      <c r="AB1500" s="168"/>
      <c r="AC1500" s="168"/>
    </row>
    <row r="1501" spans="1:34" ht="15" customHeight="1" x14ac:dyDescent="0.2">
      <c r="A1501" s="257">
        <v>115</v>
      </c>
      <c r="B1501" s="257">
        <v>115</v>
      </c>
      <c r="C1501" s="258" t="s">
        <v>953</v>
      </c>
      <c r="D1501" s="257">
        <v>10400</v>
      </c>
      <c r="E1501" s="258" t="s">
        <v>954</v>
      </c>
      <c r="F1501" s="25">
        <v>2018</v>
      </c>
      <c r="G1501" s="284">
        <v>43412.445138888892</v>
      </c>
      <c r="H1501" s="234">
        <v>43412.445138888892</v>
      </c>
      <c r="I1501" s="417" t="s">
        <v>7042</v>
      </c>
      <c r="J1501" s="412" t="s">
        <v>36</v>
      </c>
      <c r="K1501" s="412" t="s">
        <v>36</v>
      </c>
      <c r="L1501" s="235">
        <f>N1501-G1501</f>
        <v>11.961111111108039</v>
      </c>
      <c r="M1501" s="236">
        <v>17224</v>
      </c>
      <c r="N1501" s="284">
        <v>43424.40625</v>
      </c>
      <c r="O1501" s="234">
        <v>43424.40625</v>
      </c>
      <c r="P1501" s="294" t="s">
        <v>173</v>
      </c>
      <c r="Q1501" s="162" t="s">
        <v>382</v>
      </c>
      <c r="R1501" s="167" t="s">
        <v>10211</v>
      </c>
      <c r="S1501" s="163" t="s">
        <v>68</v>
      </c>
      <c r="T1501" s="167" t="s">
        <v>12296</v>
      </c>
      <c r="U1501" s="416" t="s">
        <v>40</v>
      </c>
      <c r="V1501" s="240" t="s">
        <v>384</v>
      </c>
      <c r="W1501" s="167" t="s">
        <v>12298</v>
      </c>
      <c r="X1501" s="255">
        <v>8566</v>
      </c>
      <c r="Y1501" s="255">
        <v>8566</v>
      </c>
      <c r="Z1501" s="341">
        <v>145644</v>
      </c>
      <c r="AA1501" s="491">
        <f>Y1501/AD1501</f>
        <v>1.5525957675724623E-3</v>
      </c>
      <c r="AB1501" s="492">
        <f>Z1501/AD1501</f>
        <v>2.6398115569965411E-2</v>
      </c>
      <c r="AC1501" s="341">
        <f>Z1501/Y1501</f>
        <v>17.002568293252395</v>
      </c>
      <c r="AD1501" s="241">
        <v>5517212</v>
      </c>
      <c r="AE1501" s="461" t="s">
        <v>1270</v>
      </c>
      <c r="AF1501" s="462" t="s">
        <v>1270</v>
      </c>
      <c r="AG1501" s="277" t="s">
        <v>7066</v>
      </c>
      <c r="AH1501" s="277" t="s">
        <v>7067</v>
      </c>
    </row>
    <row r="1502" spans="1:34" ht="15" customHeight="1" x14ac:dyDescent="0.2">
      <c r="A1502" s="523">
        <v>115</v>
      </c>
      <c r="B1502" s="523">
        <v>115</v>
      </c>
      <c r="C1502" s="524" t="s">
        <v>953</v>
      </c>
      <c r="D1502" s="523">
        <v>10400</v>
      </c>
      <c r="E1502" s="524" t="s">
        <v>954</v>
      </c>
      <c r="F1502" s="25">
        <v>2019</v>
      </c>
      <c r="G1502" s="284">
        <v>43481.897222222222</v>
      </c>
      <c r="H1502" s="234">
        <v>43481.897222222222</v>
      </c>
      <c r="I1502" s="417" t="s">
        <v>7042</v>
      </c>
      <c r="J1502" s="412" t="s">
        <v>36</v>
      </c>
      <c r="K1502" s="412" t="s">
        <v>36</v>
      </c>
      <c r="L1502" s="235">
        <f>N1502-G1502</f>
        <v>6.944444467080757E-4</v>
      </c>
      <c r="M1502" s="236">
        <v>1</v>
      </c>
      <c r="N1502" s="284">
        <v>43481.897916666669</v>
      </c>
      <c r="O1502" s="234">
        <v>43481.897916666669</v>
      </c>
      <c r="P1502" s="237" t="s">
        <v>37</v>
      </c>
      <c r="Q1502" s="162" t="s">
        <v>48</v>
      </c>
      <c r="R1502" s="167" t="s">
        <v>10200</v>
      </c>
      <c r="S1502" s="238" t="s">
        <v>40</v>
      </c>
      <c r="T1502" s="167" t="s">
        <v>12845</v>
      </c>
      <c r="U1502" s="414" t="s">
        <v>40</v>
      </c>
      <c r="V1502" s="240" t="s">
        <v>384</v>
      </c>
      <c r="W1502" s="167" t="s">
        <v>12846</v>
      </c>
      <c r="X1502" s="536">
        <v>0</v>
      </c>
      <c r="Y1502" s="255">
        <v>0</v>
      </c>
      <c r="Z1502" s="255">
        <v>0</v>
      </c>
      <c r="AA1502" s="264">
        <f>Y1502/AD1502</f>
        <v>0</v>
      </c>
      <c r="AB1502" s="265">
        <f>Z1502/AD1502</f>
        <v>0</v>
      </c>
      <c r="AC1502" s="255">
        <v>0</v>
      </c>
      <c r="AD1502" s="255">
        <v>5548929</v>
      </c>
      <c r="AE1502" s="240" t="s">
        <v>7060</v>
      </c>
      <c r="AF1502" s="527" t="s">
        <v>12847</v>
      </c>
      <c r="AG1502" s="240" t="s">
        <v>7040</v>
      </c>
      <c r="AH1502" s="525" t="s">
        <v>7041</v>
      </c>
    </row>
    <row r="1503" spans="1:34" ht="15" customHeight="1" x14ac:dyDescent="0.2">
      <c r="A1503" s="523">
        <v>115</v>
      </c>
      <c r="B1503" s="523">
        <v>115</v>
      </c>
      <c r="C1503" s="524" t="s">
        <v>953</v>
      </c>
      <c r="D1503" s="523">
        <v>10400</v>
      </c>
      <c r="E1503" s="524" t="s">
        <v>954</v>
      </c>
      <c r="F1503" s="25">
        <v>2019</v>
      </c>
      <c r="G1503" s="284">
        <v>43481.897916666669</v>
      </c>
      <c r="H1503" s="234">
        <v>43481.897916666669</v>
      </c>
      <c r="I1503" s="417" t="s">
        <v>7042</v>
      </c>
      <c r="J1503" s="412" t="s">
        <v>36</v>
      </c>
      <c r="K1503" s="412" t="s">
        <v>36</v>
      </c>
      <c r="L1503" s="235">
        <f>N1503-G1503</f>
        <v>6.9444443943211809E-4</v>
      </c>
      <c r="M1503" s="236">
        <v>1</v>
      </c>
      <c r="N1503" s="284">
        <v>43481.898611111108</v>
      </c>
      <c r="O1503" s="234">
        <v>43481.898611111108</v>
      </c>
      <c r="P1503" s="237" t="s">
        <v>37</v>
      </c>
      <c r="Q1503" s="162" t="s">
        <v>48</v>
      </c>
      <c r="R1503" s="167" t="s">
        <v>10200</v>
      </c>
      <c r="S1503" s="238" t="s">
        <v>40</v>
      </c>
      <c r="T1503" s="167" t="s">
        <v>12845</v>
      </c>
      <c r="U1503" s="414" t="s">
        <v>40</v>
      </c>
      <c r="V1503" s="240" t="s">
        <v>384</v>
      </c>
      <c r="W1503" s="167" t="s">
        <v>12848</v>
      </c>
      <c r="X1503" s="536">
        <v>0</v>
      </c>
      <c r="Y1503" s="255">
        <v>0</v>
      </c>
      <c r="Z1503" s="255">
        <v>0</v>
      </c>
      <c r="AA1503" s="264">
        <f>Y1503/AD1503</f>
        <v>0</v>
      </c>
      <c r="AB1503" s="265">
        <f>Z1503/AD1503</f>
        <v>0</v>
      </c>
      <c r="AC1503" s="255">
        <v>0</v>
      </c>
      <c r="AD1503" s="255">
        <v>5548929</v>
      </c>
      <c r="AE1503" s="240" t="s">
        <v>7060</v>
      </c>
      <c r="AF1503" s="527" t="s">
        <v>12849</v>
      </c>
      <c r="AG1503" s="240" t="s">
        <v>7040</v>
      </c>
      <c r="AH1503" s="525" t="s">
        <v>7041</v>
      </c>
    </row>
    <row r="1504" spans="1:34" ht="15" customHeight="1" x14ac:dyDescent="0.2">
      <c r="A1504" s="523">
        <v>115</v>
      </c>
      <c r="B1504" s="523">
        <v>115</v>
      </c>
      <c r="C1504" s="524" t="s">
        <v>953</v>
      </c>
      <c r="D1504" s="523">
        <v>10400</v>
      </c>
      <c r="E1504" s="524" t="s">
        <v>954</v>
      </c>
      <c r="F1504" s="25">
        <v>2019</v>
      </c>
      <c r="G1504" s="284">
        <v>43516.829861111109</v>
      </c>
      <c r="H1504" s="234">
        <v>43516.829861111109</v>
      </c>
      <c r="I1504" s="412" t="s">
        <v>36</v>
      </c>
      <c r="J1504" s="412" t="s">
        <v>36</v>
      </c>
      <c r="K1504" s="412" t="s">
        <v>36</v>
      </c>
      <c r="L1504" s="235">
        <f>N1504-G1504</f>
        <v>6.944444467080757E-4</v>
      </c>
      <c r="M1504" s="236">
        <v>1</v>
      </c>
      <c r="N1504" s="284">
        <v>43516.830555555556</v>
      </c>
      <c r="O1504" s="234">
        <v>43516.830555555556</v>
      </c>
      <c r="P1504" s="237" t="s">
        <v>37</v>
      </c>
      <c r="Q1504" s="162" t="s">
        <v>48</v>
      </c>
      <c r="R1504" s="167" t="s">
        <v>10200</v>
      </c>
      <c r="S1504" s="238" t="s">
        <v>40</v>
      </c>
      <c r="T1504" s="167" t="s">
        <v>13373</v>
      </c>
      <c r="U1504" s="459" t="s">
        <v>40</v>
      </c>
      <c r="V1504" s="240" t="s">
        <v>384</v>
      </c>
      <c r="W1504" s="167" t="s">
        <v>13374</v>
      </c>
      <c r="X1504" s="536">
        <v>0</v>
      </c>
      <c r="Y1504" s="255">
        <v>0</v>
      </c>
      <c r="Z1504" s="255">
        <v>0</v>
      </c>
      <c r="AA1504" s="264">
        <f>Y1504/AD1504</f>
        <v>0</v>
      </c>
      <c r="AB1504" s="265">
        <f>Z1504/AD1504</f>
        <v>0</v>
      </c>
      <c r="AC1504" s="255">
        <v>0</v>
      </c>
      <c r="AD1504" s="255">
        <v>5548929</v>
      </c>
      <c r="AE1504" s="240" t="s">
        <v>7063</v>
      </c>
      <c r="AF1504" s="527" t="s">
        <v>13375</v>
      </c>
      <c r="AG1504" s="240" t="s">
        <v>7040</v>
      </c>
      <c r="AH1504" s="525" t="s">
        <v>7041</v>
      </c>
    </row>
    <row r="1505" spans="1:34" ht="15" customHeight="1" x14ac:dyDescent="0.2">
      <c r="A1505" s="257">
        <v>115</v>
      </c>
      <c r="B1505" s="257">
        <v>115</v>
      </c>
      <c r="C1505" s="258" t="s">
        <v>1237</v>
      </c>
      <c r="D1505" s="257">
        <v>10401</v>
      </c>
      <c r="E1505" s="258" t="s">
        <v>1238</v>
      </c>
      <c r="F1505" s="25">
        <v>2018</v>
      </c>
      <c r="G1505" s="232">
        <v>43447.365277777775</v>
      </c>
      <c r="H1505" s="233">
        <v>43447.365277777775</v>
      </c>
      <c r="I1505" s="412" t="s">
        <v>36</v>
      </c>
      <c r="J1505" s="412" t="s">
        <v>36</v>
      </c>
      <c r="K1505" s="412" t="s">
        <v>36</v>
      </c>
      <c r="L1505" s="235">
        <f>N1505-G1505</f>
        <v>0.46388888889487134</v>
      </c>
      <c r="M1505" s="236">
        <v>668</v>
      </c>
      <c r="N1505" s="232">
        <v>43447.82916666667</v>
      </c>
      <c r="O1505" s="233">
        <v>43447.82916666667</v>
      </c>
      <c r="P1505" s="237" t="s">
        <v>37</v>
      </c>
      <c r="Q1505" s="238" t="s">
        <v>1285</v>
      </c>
      <c r="R1505" s="35" t="s">
        <v>10236</v>
      </c>
      <c r="S1505" s="238" t="s">
        <v>88</v>
      </c>
      <c r="T1505" s="167" t="s">
        <v>12551</v>
      </c>
      <c r="U1505" s="282" t="s">
        <v>40</v>
      </c>
      <c r="V1505" s="240" t="s">
        <v>1390</v>
      </c>
      <c r="W1505" s="167" t="s">
        <v>12552</v>
      </c>
      <c r="X1505" s="255">
        <v>0</v>
      </c>
      <c r="Y1505" s="241">
        <v>0</v>
      </c>
      <c r="Z1505" s="241">
        <v>0</v>
      </c>
      <c r="AA1505" s="266"/>
      <c r="AB1505" s="266"/>
      <c r="AC1505" s="266"/>
      <c r="AD1505" s="241">
        <v>5517212</v>
      </c>
      <c r="AE1505" s="35" t="s">
        <v>1270</v>
      </c>
      <c r="AF1505" s="153" t="s">
        <v>1270</v>
      </c>
      <c r="AG1505" s="35" t="s">
        <v>7066</v>
      </c>
      <c r="AH1505" s="57" t="s">
        <v>7067</v>
      </c>
    </row>
    <row r="1506" spans="1:34" ht="15" customHeight="1" x14ac:dyDescent="0.2">
      <c r="A1506" s="231">
        <v>115</v>
      </c>
      <c r="B1506" s="231">
        <v>115</v>
      </c>
      <c r="C1506" s="230" t="s">
        <v>5441</v>
      </c>
      <c r="D1506" s="231">
        <v>10402</v>
      </c>
      <c r="E1506" s="230" t="s">
        <v>5442</v>
      </c>
      <c r="F1506" s="25">
        <v>2016</v>
      </c>
      <c r="G1506" s="232">
        <v>42376.618750000001</v>
      </c>
      <c r="H1506" s="233">
        <v>42376.618750000001</v>
      </c>
      <c r="I1506" s="412" t="s">
        <v>36</v>
      </c>
      <c r="J1506" s="412" t="s">
        <v>36</v>
      </c>
      <c r="K1506" s="412"/>
      <c r="L1506" s="235">
        <f>N1506-G1506</f>
        <v>1.1805555557657499E-2</v>
      </c>
      <c r="M1506" s="236">
        <v>17</v>
      </c>
      <c r="N1506" s="232">
        <v>42376.630555555559</v>
      </c>
      <c r="O1506" s="233">
        <v>42376.630555555559</v>
      </c>
      <c r="P1506" s="248" t="s">
        <v>242</v>
      </c>
      <c r="Q1506" s="238" t="s">
        <v>43</v>
      </c>
      <c r="R1506" s="238" t="s">
        <v>1663</v>
      </c>
      <c r="S1506" s="238" t="s">
        <v>40</v>
      </c>
      <c r="T1506" s="239" t="s">
        <v>5443</v>
      </c>
      <c r="U1506" s="243" t="s">
        <v>40</v>
      </c>
      <c r="V1506" s="240" t="s">
        <v>1390</v>
      </c>
      <c r="W1506" s="239" t="s">
        <v>5444</v>
      </c>
      <c r="X1506" s="241">
        <v>0</v>
      </c>
      <c r="Y1506" s="241">
        <v>0</v>
      </c>
      <c r="Z1506" s="241">
        <v>0</v>
      </c>
      <c r="AA1506" s="242"/>
      <c r="AB1506" s="242"/>
      <c r="AC1506" s="242"/>
    </row>
    <row r="1507" spans="1:34" ht="15" customHeight="1" x14ac:dyDescent="0.2">
      <c r="A1507" s="521">
        <v>115</v>
      </c>
      <c r="B1507" s="521">
        <v>115</v>
      </c>
      <c r="C1507" s="522" t="s">
        <v>1067</v>
      </c>
      <c r="D1507" s="521">
        <v>10407</v>
      </c>
      <c r="E1507" s="522" t="s">
        <v>1068</v>
      </c>
      <c r="F1507" s="25">
        <v>2019</v>
      </c>
      <c r="G1507" s="573">
        <v>43557.665972222225</v>
      </c>
      <c r="H1507" s="574">
        <v>43557.665972222225</v>
      </c>
      <c r="I1507" s="572" t="s">
        <v>36</v>
      </c>
      <c r="J1507" s="572" t="s">
        <v>36</v>
      </c>
      <c r="K1507" s="572" t="s">
        <v>36</v>
      </c>
      <c r="L1507" s="235">
        <f>N1507-G1507</f>
        <v>0.37222222222044365</v>
      </c>
      <c r="M1507" s="236">
        <v>536</v>
      </c>
      <c r="N1507" s="573">
        <v>43558.038194444445</v>
      </c>
      <c r="O1507" s="574">
        <v>43558.038194444445</v>
      </c>
      <c r="P1507" s="237" t="s">
        <v>37</v>
      </c>
      <c r="Q1507" s="162" t="s">
        <v>1285</v>
      </c>
      <c r="R1507" s="167" t="s">
        <v>10331</v>
      </c>
      <c r="S1507" s="238" t="s">
        <v>54</v>
      </c>
      <c r="T1507" s="167" t="s">
        <v>13753</v>
      </c>
      <c r="U1507" s="459" t="s">
        <v>40</v>
      </c>
      <c r="V1507" s="240" t="s">
        <v>190</v>
      </c>
      <c r="W1507" s="167" t="s">
        <v>13754</v>
      </c>
      <c r="X1507" s="536">
        <v>0</v>
      </c>
      <c r="Y1507" s="255">
        <v>0</v>
      </c>
      <c r="Z1507" s="255">
        <v>0</v>
      </c>
      <c r="AA1507" s="264">
        <f>Y1507/AD1507</f>
        <v>0</v>
      </c>
      <c r="AB1507" s="265">
        <f>Z1507/AD1507</f>
        <v>0</v>
      </c>
      <c r="AC1507" s="255">
        <v>0</v>
      </c>
      <c r="AD1507" s="255">
        <v>5548929</v>
      </c>
      <c r="AE1507" s="240" t="s">
        <v>1270</v>
      </c>
      <c r="AF1507" s="527" t="s">
        <v>1270</v>
      </c>
      <c r="AG1507" s="555" t="s">
        <v>7066</v>
      </c>
      <c r="AH1507" s="525" t="s">
        <v>12671</v>
      </c>
    </row>
    <row r="1508" spans="1:34" ht="15" customHeight="1" x14ac:dyDescent="0.2">
      <c r="A1508" s="58">
        <v>115</v>
      </c>
      <c r="B1508" s="58">
        <v>115</v>
      </c>
      <c r="C1508" s="76" t="s">
        <v>1435</v>
      </c>
      <c r="D1508" s="23">
        <v>10408</v>
      </c>
      <c r="E1508" s="60" t="s">
        <v>1436</v>
      </c>
      <c r="F1508" s="25">
        <v>2014</v>
      </c>
      <c r="G1508" s="61">
        <v>41870.586111111108</v>
      </c>
      <c r="H1508" s="62">
        <v>41870.586111111108</v>
      </c>
      <c r="I1508" s="625" t="s">
        <v>36</v>
      </c>
      <c r="J1508" s="625" t="s">
        <v>36</v>
      </c>
      <c r="K1508" s="625"/>
      <c r="L1508" s="64">
        <f>N1508-G1508</f>
        <v>0.37430555556056788</v>
      </c>
      <c r="M1508" s="65">
        <v>539</v>
      </c>
      <c r="N1508" s="61">
        <v>41870.960416666669</v>
      </c>
      <c r="O1508" s="62">
        <v>41870.960416666669</v>
      </c>
      <c r="P1508" s="66" t="s">
        <v>37</v>
      </c>
      <c r="Q1508" s="69" t="s">
        <v>38</v>
      </c>
      <c r="R1508" s="69" t="s">
        <v>413</v>
      </c>
      <c r="S1508" s="87" t="s">
        <v>170</v>
      </c>
      <c r="T1508" s="69" t="s">
        <v>2609</v>
      </c>
      <c r="U1508" s="459" t="s">
        <v>40</v>
      </c>
      <c r="V1508" s="87" t="s">
        <v>190</v>
      </c>
      <c r="W1508" s="69" t="s">
        <v>2610</v>
      </c>
      <c r="X1508" s="32">
        <v>13134</v>
      </c>
      <c r="Y1508" s="32">
        <v>13134</v>
      </c>
      <c r="Z1508" s="32">
        <v>318133</v>
      </c>
      <c r="AA1508" s="112">
        <f>Y1508/5380759</f>
        <v>2.4409195803045628E-3</v>
      </c>
      <c r="AB1508" s="113">
        <f>Z1508/5380759</f>
        <v>5.9124186755065596E-2</v>
      </c>
      <c r="AC1508" s="111">
        <f>Z1508/Y1508</f>
        <v>24.222095325110402</v>
      </c>
    </row>
    <row r="1509" spans="1:34" ht="15" customHeight="1" x14ac:dyDescent="0.2">
      <c r="A1509" s="175">
        <v>115</v>
      </c>
      <c r="B1509" s="175">
        <v>115</v>
      </c>
      <c r="C1509" s="24" t="s">
        <v>1065</v>
      </c>
      <c r="D1509" s="175">
        <v>10411</v>
      </c>
      <c r="E1509" s="24" t="s">
        <v>1066</v>
      </c>
      <c r="F1509" s="25">
        <v>2015</v>
      </c>
      <c r="G1509" s="156">
        <v>42177.259722222225</v>
      </c>
      <c r="H1509" s="157">
        <v>42177.259722222225</v>
      </c>
      <c r="I1509" s="620" t="s">
        <v>36</v>
      </c>
      <c r="J1509" s="620" t="s">
        <v>36</v>
      </c>
      <c r="K1509" s="620"/>
      <c r="L1509" s="159">
        <f>N1509-G1509</f>
        <v>6.9444443943211809E-4</v>
      </c>
      <c r="M1509" s="160">
        <v>1</v>
      </c>
      <c r="N1509" s="156">
        <v>42177.260416666664</v>
      </c>
      <c r="O1509" s="157">
        <v>42177.260416666664</v>
      </c>
      <c r="P1509" s="161" t="s">
        <v>37</v>
      </c>
      <c r="Q1509" s="35" t="s">
        <v>38</v>
      </c>
      <c r="R1509" s="35" t="s">
        <v>413</v>
      </c>
      <c r="S1509" s="35" t="s">
        <v>40</v>
      </c>
      <c r="T1509" s="35" t="s">
        <v>4186</v>
      </c>
      <c r="U1509" s="459" t="s">
        <v>40</v>
      </c>
      <c r="V1509" s="167" t="s">
        <v>190</v>
      </c>
      <c r="W1509" s="35" t="s">
        <v>4167</v>
      </c>
      <c r="X1509" s="55">
        <v>25826</v>
      </c>
      <c r="Y1509" s="55">
        <v>0</v>
      </c>
      <c r="Z1509" s="168"/>
      <c r="AA1509" s="168"/>
      <c r="AB1509" s="168"/>
      <c r="AC1509" s="168"/>
    </row>
    <row r="1510" spans="1:34" ht="15" customHeight="1" x14ac:dyDescent="0.2">
      <c r="A1510" s="257">
        <v>115</v>
      </c>
      <c r="B1510" s="257">
        <v>115</v>
      </c>
      <c r="C1510" s="258" t="s">
        <v>1065</v>
      </c>
      <c r="D1510" s="257">
        <v>10411</v>
      </c>
      <c r="E1510" s="258" t="s">
        <v>1066</v>
      </c>
      <c r="F1510" s="25">
        <v>2017</v>
      </c>
      <c r="G1510" s="232">
        <v>42902.092361111114</v>
      </c>
      <c r="H1510" s="233">
        <v>42902.092361111114</v>
      </c>
      <c r="I1510" s="412" t="s">
        <v>36</v>
      </c>
      <c r="J1510" s="412" t="s">
        <v>36</v>
      </c>
      <c r="K1510" s="412"/>
      <c r="L1510" s="235">
        <f>N1510-G1510</f>
        <v>6.9444443943211809E-4</v>
      </c>
      <c r="M1510" s="236">
        <v>1</v>
      </c>
      <c r="N1510" s="232">
        <v>42902.093055555553</v>
      </c>
      <c r="O1510" s="233">
        <v>42902.093055555553</v>
      </c>
      <c r="P1510" s="237" t="s">
        <v>37</v>
      </c>
      <c r="Q1510" s="35" t="s">
        <v>48</v>
      </c>
      <c r="R1510" s="35" t="s">
        <v>49</v>
      </c>
      <c r="S1510" s="35" t="s">
        <v>40</v>
      </c>
      <c r="T1510" s="52" t="s">
        <v>8766</v>
      </c>
      <c r="U1510" s="332" t="s">
        <v>40</v>
      </c>
      <c r="V1510" s="240" t="s">
        <v>190</v>
      </c>
      <c r="W1510" s="44" t="s">
        <v>8767</v>
      </c>
      <c r="X1510" s="241">
        <v>25282</v>
      </c>
      <c r="Y1510" s="241">
        <v>0</v>
      </c>
      <c r="Z1510" s="241">
        <v>0</v>
      </c>
      <c r="AA1510" s="168"/>
      <c r="AB1510" s="168"/>
      <c r="AC1510" s="168"/>
      <c r="AD1510" s="304">
        <v>5517212</v>
      </c>
      <c r="AE1510" s="305" t="s">
        <v>7102</v>
      </c>
      <c r="AF1510" s="305" t="s">
        <v>8667</v>
      </c>
      <c r="AG1510" s="35" t="s">
        <v>7040</v>
      </c>
      <c r="AH1510" s="44" t="s">
        <v>7041</v>
      </c>
    </row>
    <row r="1511" spans="1:34" ht="15" customHeight="1" x14ac:dyDescent="0.2">
      <c r="A1511" s="521">
        <v>115</v>
      </c>
      <c r="B1511" s="521">
        <v>115</v>
      </c>
      <c r="C1511" s="522" t="s">
        <v>1065</v>
      </c>
      <c r="D1511" s="521">
        <v>10411</v>
      </c>
      <c r="E1511" s="522" t="s">
        <v>1066</v>
      </c>
      <c r="F1511" s="25">
        <v>2019</v>
      </c>
      <c r="G1511" s="232">
        <v>43514.398611111108</v>
      </c>
      <c r="H1511" s="233">
        <v>43514.398611111108</v>
      </c>
      <c r="I1511" s="412" t="s">
        <v>36</v>
      </c>
      <c r="J1511" s="412" t="s">
        <v>36</v>
      </c>
      <c r="K1511" s="412" t="s">
        <v>36</v>
      </c>
      <c r="L1511" s="235">
        <f>N1511-G1511</f>
        <v>0.23402777778392192</v>
      </c>
      <c r="M1511" s="236">
        <v>337</v>
      </c>
      <c r="N1511" s="232">
        <v>43514.632638888892</v>
      </c>
      <c r="O1511" s="233">
        <v>43514.632638888892</v>
      </c>
      <c r="P1511" s="237" t="s">
        <v>37</v>
      </c>
      <c r="Q1511" s="162" t="s">
        <v>1285</v>
      </c>
      <c r="R1511" s="167" t="s">
        <v>10192</v>
      </c>
      <c r="S1511" s="238" t="s">
        <v>68</v>
      </c>
      <c r="T1511" s="167" t="s">
        <v>13351</v>
      </c>
      <c r="U1511" s="416" t="s">
        <v>40</v>
      </c>
      <c r="V1511" s="240" t="s">
        <v>190</v>
      </c>
      <c r="W1511" s="167" t="s">
        <v>13352</v>
      </c>
      <c r="X1511" s="164">
        <v>0</v>
      </c>
      <c r="Y1511" s="241">
        <v>0</v>
      </c>
      <c r="Z1511" s="241">
        <v>0</v>
      </c>
      <c r="AA1511" s="264">
        <f>Y1511/AD1511</f>
        <v>0</v>
      </c>
      <c r="AB1511" s="265">
        <f>Z1511/AD1511</f>
        <v>0</v>
      </c>
      <c r="AC1511" s="255">
        <v>0</v>
      </c>
      <c r="AD1511" s="255">
        <v>5548929</v>
      </c>
      <c r="AE1511" s="239" t="s">
        <v>1270</v>
      </c>
      <c r="AF1511" s="229" t="s">
        <v>1270</v>
      </c>
      <c r="AG1511" s="545" t="s">
        <v>7066</v>
      </c>
      <c r="AH1511" s="57" t="s">
        <v>12671</v>
      </c>
    </row>
    <row r="1512" spans="1:34" ht="15" customHeight="1" x14ac:dyDescent="0.2">
      <c r="A1512" s="521">
        <v>115</v>
      </c>
      <c r="B1512" s="521">
        <v>115</v>
      </c>
      <c r="C1512" s="522" t="s">
        <v>1065</v>
      </c>
      <c r="D1512" s="521">
        <v>10411</v>
      </c>
      <c r="E1512" s="522" t="s">
        <v>1066</v>
      </c>
      <c r="F1512" s="25">
        <v>2019</v>
      </c>
      <c r="G1512" s="232">
        <v>43515.650694444441</v>
      </c>
      <c r="H1512" s="233">
        <v>43515.650694444441</v>
      </c>
      <c r="I1512" s="412" t="s">
        <v>36</v>
      </c>
      <c r="J1512" s="412" t="s">
        <v>36</v>
      </c>
      <c r="K1512" s="412" t="s">
        <v>36</v>
      </c>
      <c r="L1512" s="235">
        <f>N1512-G1512</f>
        <v>0.45347222222335404</v>
      </c>
      <c r="M1512" s="236">
        <v>653</v>
      </c>
      <c r="N1512" s="232">
        <v>43516.104166666664</v>
      </c>
      <c r="O1512" s="233">
        <v>43516.104166666664</v>
      </c>
      <c r="P1512" s="237" t="s">
        <v>37</v>
      </c>
      <c r="Q1512" s="162" t="s">
        <v>1285</v>
      </c>
      <c r="R1512" s="167" t="s">
        <v>10433</v>
      </c>
      <c r="S1512" s="238" t="s">
        <v>107</v>
      </c>
      <c r="T1512" s="167" t="s">
        <v>13360</v>
      </c>
      <c r="U1512" s="416" t="s">
        <v>40</v>
      </c>
      <c r="V1512" s="240" t="s">
        <v>190</v>
      </c>
      <c r="W1512" s="167" t="s">
        <v>13361</v>
      </c>
      <c r="X1512" s="164">
        <v>0</v>
      </c>
      <c r="Y1512" s="241">
        <v>0</v>
      </c>
      <c r="Z1512" s="241">
        <v>0</v>
      </c>
      <c r="AA1512" s="264">
        <f>Y1512/AD1512</f>
        <v>0</v>
      </c>
      <c r="AB1512" s="265">
        <f>Z1512/AD1512</f>
        <v>0</v>
      </c>
      <c r="AC1512" s="255">
        <v>0</v>
      </c>
      <c r="AD1512" s="255">
        <v>5548929</v>
      </c>
      <c r="AE1512" s="239" t="s">
        <v>1270</v>
      </c>
      <c r="AF1512" s="229" t="s">
        <v>1270</v>
      </c>
      <c r="AG1512" s="545" t="s">
        <v>7066</v>
      </c>
      <c r="AH1512" s="57" t="s">
        <v>12671</v>
      </c>
    </row>
    <row r="1513" spans="1:34" ht="15" customHeight="1" x14ac:dyDescent="0.2">
      <c r="A1513" s="58">
        <v>115</v>
      </c>
      <c r="B1513" s="58">
        <v>115</v>
      </c>
      <c r="C1513" s="76" t="s">
        <v>46</v>
      </c>
      <c r="D1513" s="23">
        <v>10412</v>
      </c>
      <c r="E1513" s="60" t="s">
        <v>47</v>
      </c>
      <c r="F1513" s="25">
        <v>2014</v>
      </c>
      <c r="G1513" s="61">
        <v>41873.120138888888</v>
      </c>
      <c r="H1513" s="62">
        <v>41873.120138888888</v>
      </c>
      <c r="I1513" s="625" t="s">
        <v>36</v>
      </c>
      <c r="J1513" s="625" t="s">
        <v>36</v>
      </c>
      <c r="K1513" s="625"/>
      <c r="L1513" s="64">
        <f>N1513-G1513</f>
        <v>6.944444467080757E-4</v>
      </c>
      <c r="M1513" s="65">
        <v>1</v>
      </c>
      <c r="N1513" s="61">
        <v>41873.120833333334</v>
      </c>
      <c r="O1513" s="62">
        <v>41873.120833333334</v>
      </c>
      <c r="P1513" s="66" t="s">
        <v>37</v>
      </c>
      <c r="Q1513" s="69" t="s">
        <v>62</v>
      </c>
      <c r="R1513" s="69" t="s">
        <v>1028</v>
      </c>
      <c r="S1513" s="87" t="s">
        <v>107</v>
      </c>
      <c r="T1513" s="69" t="s">
        <v>2619</v>
      </c>
      <c r="U1513" s="416" t="s">
        <v>40</v>
      </c>
      <c r="V1513" s="87" t="s">
        <v>190</v>
      </c>
      <c r="W1513" s="69" t="s">
        <v>2620</v>
      </c>
      <c r="X1513" s="32">
        <v>2</v>
      </c>
      <c r="Y1513" s="32">
        <v>0</v>
      </c>
      <c r="Z1513" s="83"/>
      <c r="AA1513" s="84"/>
      <c r="AB1513" s="85"/>
      <c r="AC1513" s="83"/>
    </row>
    <row r="1514" spans="1:34" ht="15" customHeight="1" x14ac:dyDescent="0.2">
      <c r="A1514" s="58">
        <v>115</v>
      </c>
      <c r="B1514" s="58">
        <v>115</v>
      </c>
      <c r="C1514" s="76" t="s">
        <v>46</v>
      </c>
      <c r="D1514" s="23">
        <v>10412</v>
      </c>
      <c r="E1514" s="60" t="s">
        <v>47</v>
      </c>
      <c r="F1514" s="25">
        <v>2014</v>
      </c>
      <c r="G1514" s="61">
        <v>41884.15902777778</v>
      </c>
      <c r="H1514" s="62">
        <v>41884.15902777778</v>
      </c>
      <c r="I1514" s="625" t="s">
        <v>36</v>
      </c>
      <c r="J1514" s="625" t="s">
        <v>36</v>
      </c>
      <c r="K1514" s="625"/>
      <c r="L1514" s="64">
        <f>N1514-G1514</f>
        <v>6.9444443943211809E-4</v>
      </c>
      <c r="M1514" s="65">
        <v>1</v>
      </c>
      <c r="N1514" s="61">
        <v>41884.159722222219</v>
      </c>
      <c r="O1514" s="62">
        <v>41884.159722222219</v>
      </c>
      <c r="P1514" s="66" t="s">
        <v>37</v>
      </c>
      <c r="Q1514" s="69" t="s">
        <v>62</v>
      </c>
      <c r="R1514" s="69" t="s">
        <v>1028</v>
      </c>
      <c r="S1514" s="87" t="s">
        <v>101</v>
      </c>
      <c r="T1514" s="69" t="s">
        <v>2668</v>
      </c>
      <c r="U1514" s="416" t="s">
        <v>40</v>
      </c>
      <c r="V1514" s="87" t="s">
        <v>190</v>
      </c>
      <c r="W1514" s="69" t="s">
        <v>2669</v>
      </c>
      <c r="X1514" s="32">
        <v>2</v>
      </c>
      <c r="Y1514" s="32">
        <v>0</v>
      </c>
      <c r="Z1514" s="83"/>
      <c r="AA1514" s="84"/>
      <c r="AB1514" s="85"/>
      <c r="AC1514" s="83"/>
      <c r="AD1514" s="41"/>
      <c r="AE1514" s="41"/>
      <c r="AF1514" s="41"/>
      <c r="AG1514" s="41"/>
      <c r="AH1514" s="41"/>
    </row>
    <row r="1515" spans="1:34" ht="15" customHeight="1" x14ac:dyDescent="0.2">
      <c r="A1515" s="175">
        <v>115</v>
      </c>
      <c r="B1515" s="175">
        <v>115</v>
      </c>
      <c r="C1515" s="24" t="s">
        <v>46</v>
      </c>
      <c r="D1515" s="175">
        <v>10412</v>
      </c>
      <c r="E1515" s="43" t="s">
        <v>47</v>
      </c>
      <c r="F1515" s="25">
        <v>2015</v>
      </c>
      <c r="G1515" s="156">
        <v>42287.087500000001</v>
      </c>
      <c r="H1515" s="157">
        <v>42287.087500000001</v>
      </c>
      <c r="I1515" s="620" t="s">
        <v>36</v>
      </c>
      <c r="J1515" s="620" t="s">
        <v>36</v>
      </c>
      <c r="K1515" s="620"/>
      <c r="L1515" s="159">
        <f>N1515-G1515</f>
        <v>6.9444443943211809E-4</v>
      </c>
      <c r="M1515" s="160">
        <v>1</v>
      </c>
      <c r="N1515" s="156">
        <v>42287.088194444441</v>
      </c>
      <c r="O1515" s="157">
        <v>42287.088194444441</v>
      </c>
      <c r="P1515" s="171" t="s">
        <v>242</v>
      </c>
      <c r="Q1515" s="35" t="s">
        <v>43</v>
      </c>
      <c r="R1515" s="162" t="s">
        <v>266</v>
      </c>
      <c r="S1515" s="35" t="s">
        <v>101</v>
      </c>
      <c r="T1515" s="35" t="s">
        <v>4878</v>
      </c>
      <c r="U1515" s="416" t="s">
        <v>40</v>
      </c>
      <c r="V1515" s="167" t="s">
        <v>190</v>
      </c>
      <c r="W1515" s="35" t="s">
        <v>4879</v>
      </c>
      <c r="X1515" s="55">
        <v>2</v>
      </c>
      <c r="Y1515" s="168"/>
      <c r="Z1515" s="168"/>
      <c r="AA1515" s="168"/>
      <c r="AB1515" s="168"/>
      <c r="AC1515" s="168"/>
    </row>
    <row r="1516" spans="1:34" ht="15" customHeight="1" x14ac:dyDescent="0.2">
      <c r="A1516" s="175">
        <v>115</v>
      </c>
      <c r="B1516" s="175">
        <v>115</v>
      </c>
      <c r="C1516" s="24" t="s">
        <v>46</v>
      </c>
      <c r="D1516" s="175">
        <v>10412</v>
      </c>
      <c r="E1516" s="43" t="s">
        <v>47</v>
      </c>
      <c r="F1516" s="25">
        <v>2015</v>
      </c>
      <c r="G1516" s="156">
        <v>42287.09652777778</v>
      </c>
      <c r="H1516" s="157">
        <v>42287.09652777778</v>
      </c>
      <c r="I1516" s="620" t="s">
        <v>36</v>
      </c>
      <c r="J1516" s="620" t="s">
        <v>36</v>
      </c>
      <c r="K1516" s="620"/>
      <c r="L1516" s="159">
        <f>N1516-G1516</f>
        <v>6.9444443943211809E-4</v>
      </c>
      <c r="M1516" s="160">
        <v>1</v>
      </c>
      <c r="N1516" s="156">
        <v>42287.097222222219</v>
      </c>
      <c r="O1516" s="157">
        <v>42287.097222222219</v>
      </c>
      <c r="P1516" s="171" t="s">
        <v>242</v>
      </c>
      <c r="Q1516" s="35" t="s">
        <v>43</v>
      </c>
      <c r="R1516" s="162" t="s">
        <v>266</v>
      </c>
      <c r="S1516" s="35" t="s">
        <v>101</v>
      </c>
      <c r="T1516" s="35" t="s">
        <v>4878</v>
      </c>
      <c r="U1516" s="416" t="s">
        <v>40</v>
      </c>
      <c r="V1516" s="167" t="s">
        <v>190</v>
      </c>
      <c r="W1516" s="35" t="s">
        <v>4880</v>
      </c>
      <c r="X1516" s="55">
        <v>2</v>
      </c>
      <c r="Y1516" s="168"/>
      <c r="Z1516" s="168"/>
      <c r="AA1516" s="168"/>
      <c r="AB1516" s="168"/>
      <c r="AC1516" s="168"/>
    </row>
    <row r="1517" spans="1:34" ht="15" customHeight="1" x14ac:dyDescent="0.2">
      <c r="A1517" s="175">
        <v>115</v>
      </c>
      <c r="B1517" s="175">
        <v>115</v>
      </c>
      <c r="C1517" s="24" t="s">
        <v>46</v>
      </c>
      <c r="D1517" s="175">
        <v>10412</v>
      </c>
      <c r="E1517" s="43" t="s">
        <v>47</v>
      </c>
      <c r="F1517" s="25">
        <v>2015</v>
      </c>
      <c r="G1517" s="156">
        <v>42287.113194444442</v>
      </c>
      <c r="H1517" s="157">
        <v>42287.113194444442</v>
      </c>
      <c r="I1517" s="620" t="s">
        <v>36</v>
      </c>
      <c r="J1517" s="620" t="s">
        <v>36</v>
      </c>
      <c r="K1517" s="620"/>
      <c r="L1517" s="159">
        <f>N1517-G1517</f>
        <v>6.944444467080757E-4</v>
      </c>
      <c r="M1517" s="160">
        <v>1</v>
      </c>
      <c r="N1517" s="156">
        <v>42287.113888888889</v>
      </c>
      <c r="O1517" s="157">
        <v>42287.113888888889</v>
      </c>
      <c r="P1517" s="171" t="s">
        <v>242</v>
      </c>
      <c r="Q1517" s="35" t="s">
        <v>43</v>
      </c>
      <c r="R1517" s="162" t="s">
        <v>266</v>
      </c>
      <c r="S1517" s="35" t="s">
        <v>101</v>
      </c>
      <c r="T1517" s="35" t="s">
        <v>4878</v>
      </c>
      <c r="U1517" s="416" t="s">
        <v>40</v>
      </c>
      <c r="V1517" s="167" t="s">
        <v>190</v>
      </c>
      <c r="W1517" s="35" t="s">
        <v>4881</v>
      </c>
      <c r="X1517" s="55">
        <v>2</v>
      </c>
      <c r="Y1517" s="168"/>
      <c r="Z1517" s="168"/>
      <c r="AA1517" s="168"/>
      <c r="AB1517" s="168"/>
      <c r="AC1517" s="168"/>
    </row>
    <row r="1518" spans="1:34" ht="15" customHeight="1" x14ac:dyDescent="0.2">
      <c r="A1518" s="175">
        <v>115</v>
      </c>
      <c r="B1518" s="175">
        <v>115</v>
      </c>
      <c r="C1518" s="24" t="s">
        <v>46</v>
      </c>
      <c r="D1518" s="175">
        <v>10412</v>
      </c>
      <c r="E1518" s="43" t="s">
        <v>47</v>
      </c>
      <c r="F1518" s="25">
        <v>2015</v>
      </c>
      <c r="G1518" s="156">
        <v>42287.113888888889</v>
      </c>
      <c r="H1518" s="157">
        <v>42287.113888888889</v>
      </c>
      <c r="I1518" s="620" t="s">
        <v>36</v>
      </c>
      <c r="J1518" s="620" t="s">
        <v>36</v>
      </c>
      <c r="K1518" s="620"/>
      <c r="L1518" s="159">
        <f>N1518-G1518</f>
        <v>9.4444444446708076E-2</v>
      </c>
      <c r="M1518" s="160">
        <v>136</v>
      </c>
      <c r="N1518" s="156">
        <v>42287.208333333336</v>
      </c>
      <c r="O1518" s="157">
        <v>42287.208333333336</v>
      </c>
      <c r="P1518" s="171" t="s">
        <v>242</v>
      </c>
      <c r="Q1518" s="35" t="s">
        <v>43</v>
      </c>
      <c r="R1518" s="162" t="s">
        <v>266</v>
      </c>
      <c r="S1518" s="35" t="s">
        <v>101</v>
      </c>
      <c r="T1518" s="35" t="s">
        <v>4882</v>
      </c>
      <c r="U1518" s="416" t="s">
        <v>40</v>
      </c>
      <c r="V1518" s="167" t="s">
        <v>190</v>
      </c>
      <c r="W1518" s="35" t="s">
        <v>4883</v>
      </c>
      <c r="X1518" s="55">
        <v>2</v>
      </c>
      <c r="Y1518" s="168"/>
      <c r="Z1518" s="168"/>
      <c r="AA1518" s="168"/>
      <c r="AB1518" s="168"/>
      <c r="AC1518" s="168"/>
    </row>
    <row r="1519" spans="1:34" ht="15" customHeight="1" x14ac:dyDescent="0.2">
      <c r="A1519" s="175">
        <v>115</v>
      </c>
      <c r="B1519" s="175">
        <v>115</v>
      </c>
      <c r="C1519" s="24" t="s">
        <v>46</v>
      </c>
      <c r="D1519" s="175">
        <v>10412</v>
      </c>
      <c r="E1519" s="43" t="s">
        <v>47</v>
      </c>
      <c r="F1519" s="25">
        <v>2015</v>
      </c>
      <c r="G1519" s="156">
        <v>42287.975694444445</v>
      </c>
      <c r="H1519" s="157">
        <v>42287.975694444445</v>
      </c>
      <c r="I1519" s="620" t="s">
        <v>36</v>
      </c>
      <c r="J1519" s="620" t="s">
        <v>36</v>
      </c>
      <c r="K1519" s="620"/>
      <c r="L1519" s="159">
        <f>N1519-G1519</f>
        <v>1.8749999995634425E-2</v>
      </c>
      <c r="M1519" s="160">
        <v>27</v>
      </c>
      <c r="N1519" s="156">
        <v>42287.994444444441</v>
      </c>
      <c r="O1519" s="157">
        <v>42287.994444444441</v>
      </c>
      <c r="P1519" s="171" t="s">
        <v>242</v>
      </c>
      <c r="Q1519" s="35" t="s">
        <v>43</v>
      </c>
      <c r="R1519" s="162" t="s">
        <v>266</v>
      </c>
      <c r="S1519" s="35" t="s">
        <v>101</v>
      </c>
      <c r="T1519" s="35" t="s">
        <v>4903</v>
      </c>
      <c r="U1519" s="416" t="s">
        <v>40</v>
      </c>
      <c r="V1519" s="167"/>
      <c r="W1519" s="35"/>
      <c r="X1519" s="55"/>
      <c r="Y1519" s="168"/>
      <c r="Z1519" s="168"/>
      <c r="AA1519" s="168"/>
      <c r="AB1519" s="168"/>
      <c r="AC1519" s="168"/>
    </row>
    <row r="1520" spans="1:34" ht="15" customHeight="1" x14ac:dyDescent="0.2">
      <c r="A1520" s="257">
        <v>115</v>
      </c>
      <c r="B1520" s="257">
        <v>115</v>
      </c>
      <c r="C1520" s="258" t="s">
        <v>46</v>
      </c>
      <c r="D1520" s="257">
        <v>10412</v>
      </c>
      <c r="E1520" s="258" t="s">
        <v>47</v>
      </c>
      <c r="F1520" s="25">
        <v>2018</v>
      </c>
      <c r="G1520" s="284">
        <v>43345.152777777781</v>
      </c>
      <c r="H1520" s="234">
        <v>43345.152777777781</v>
      </c>
      <c r="I1520" s="412" t="s">
        <v>36</v>
      </c>
      <c r="J1520" s="412" t="s">
        <v>36</v>
      </c>
      <c r="K1520" s="412" t="s">
        <v>36</v>
      </c>
      <c r="L1520" s="235">
        <f>N1520-G1520</f>
        <v>6.9444443943211809E-4</v>
      </c>
      <c r="M1520" s="236">
        <v>1</v>
      </c>
      <c r="N1520" s="284">
        <v>43345.15347222222</v>
      </c>
      <c r="O1520" s="234">
        <v>43345.15347222222</v>
      </c>
      <c r="P1520" s="237" t="s">
        <v>37</v>
      </c>
      <c r="Q1520" s="162" t="s">
        <v>62</v>
      </c>
      <c r="R1520" s="167" t="s">
        <v>11415</v>
      </c>
      <c r="S1520" s="163" t="s">
        <v>101</v>
      </c>
      <c r="T1520" s="167" t="s">
        <v>11834</v>
      </c>
      <c r="U1520" s="287" t="s">
        <v>40</v>
      </c>
      <c r="V1520" s="240" t="s">
        <v>190</v>
      </c>
      <c r="W1520" s="167" t="s">
        <v>11835</v>
      </c>
      <c r="X1520" s="255">
        <v>2</v>
      </c>
      <c r="Y1520" s="241">
        <v>0</v>
      </c>
      <c r="Z1520" s="241">
        <v>0</v>
      </c>
      <c r="AA1520" s="266"/>
      <c r="AB1520" s="266"/>
      <c r="AC1520" s="266"/>
      <c r="AD1520" s="241">
        <v>5517212</v>
      </c>
      <c r="AE1520" s="467" t="s">
        <v>7063</v>
      </c>
      <c r="AF1520" s="468" t="s">
        <v>7299</v>
      </c>
      <c r="AG1520" s="163" t="s">
        <v>7040</v>
      </c>
      <c r="AH1520" s="277" t="s">
        <v>7041</v>
      </c>
    </row>
    <row r="1521" spans="1:34" ht="15" customHeight="1" x14ac:dyDescent="0.2">
      <c r="A1521" s="105">
        <v>115</v>
      </c>
      <c r="B1521" s="105">
        <v>115</v>
      </c>
      <c r="C1521" s="76" t="s">
        <v>3050</v>
      </c>
      <c r="D1521" s="23">
        <v>10415</v>
      </c>
      <c r="E1521" s="60" t="s">
        <v>3051</v>
      </c>
      <c r="F1521" s="25">
        <v>2014</v>
      </c>
      <c r="G1521" s="61">
        <v>41962.69027777778</v>
      </c>
      <c r="H1521" s="62">
        <v>41962.69027777778</v>
      </c>
      <c r="I1521" s="625" t="s">
        <v>36</v>
      </c>
      <c r="J1521" s="625" t="s">
        <v>36</v>
      </c>
      <c r="K1521" s="625"/>
      <c r="L1521" s="64">
        <f>N1521-G1521</f>
        <v>6.9444443943211809E-4</v>
      </c>
      <c r="M1521" s="65">
        <v>1</v>
      </c>
      <c r="N1521" s="61">
        <v>41962.690972222219</v>
      </c>
      <c r="O1521" s="62">
        <v>41962.690972222219</v>
      </c>
      <c r="P1521" s="66" t="s">
        <v>37</v>
      </c>
      <c r="Q1521" s="69" t="s">
        <v>48</v>
      </c>
      <c r="R1521" s="69" t="s">
        <v>49</v>
      </c>
      <c r="S1521" s="87" t="s">
        <v>40</v>
      </c>
      <c r="T1521" s="69" t="s">
        <v>3052</v>
      </c>
      <c r="U1521" s="287" t="s">
        <v>40</v>
      </c>
      <c r="V1521" s="87" t="s">
        <v>1390</v>
      </c>
      <c r="W1521" s="69" t="s">
        <v>3053</v>
      </c>
      <c r="X1521" s="32">
        <v>7872</v>
      </c>
      <c r="Y1521" s="32">
        <v>0</v>
      </c>
      <c r="Z1521" s="83"/>
      <c r="AA1521" s="84"/>
      <c r="AB1521" s="85"/>
      <c r="AC1521" s="83"/>
    </row>
    <row r="1522" spans="1:34" ht="15" customHeight="1" x14ac:dyDescent="0.2">
      <c r="A1522" s="257">
        <v>115</v>
      </c>
      <c r="B1522" s="257">
        <v>115</v>
      </c>
      <c r="C1522" s="258" t="s">
        <v>1257</v>
      </c>
      <c r="D1522" s="257">
        <v>10417</v>
      </c>
      <c r="E1522" s="258" t="s">
        <v>1258</v>
      </c>
      <c r="F1522" s="25">
        <v>2018</v>
      </c>
      <c r="G1522" s="284">
        <v>43213.574305555558</v>
      </c>
      <c r="H1522" s="234">
        <v>43213.574305555558</v>
      </c>
      <c r="I1522" s="412" t="s">
        <v>36</v>
      </c>
      <c r="J1522" s="412" t="s">
        <v>36</v>
      </c>
      <c r="K1522" s="412" t="s">
        <v>36</v>
      </c>
      <c r="L1522" s="235">
        <f>N1522-G1522</f>
        <v>0.23055555555038154</v>
      </c>
      <c r="M1522" s="236">
        <v>332</v>
      </c>
      <c r="N1522" s="284">
        <v>43213.804861111108</v>
      </c>
      <c r="O1522" s="234">
        <v>43213.804861111108</v>
      </c>
      <c r="P1522" s="328" t="s">
        <v>242</v>
      </c>
      <c r="Q1522" s="359" t="s">
        <v>43</v>
      </c>
      <c r="R1522" s="35" t="s">
        <v>10292</v>
      </c>
      <c r="S1522" s="277" t="s">
        <v>526</v>
      </c>
      <c r="T1522" s="167" t="s">
        <v>10999</v>
      </c>
      <c r="U1522" s="282" t="s">
        <v>40</v>
      </c>
      <c r="V1522" s="240" t="s">
        <v>1390</v>
      </c>
      <c r="W1522" s="167" t="s">
        <v>11000</v>
      </c>
      <c r="X1522" s="255">
        <v>0</v>
      </c>
      <c r="Y1522" s="241">
        <v>0</v>
      </c>
      <c r="Z1522" s="241">
        <v>0</v>
      </c>
      <c r="AA1522" s="266"/>
      <c r="AB1522" s="266"/>
      <c r="AC1522" s="266"/>
      <c r="AD1522" s="241">
        <v>5517212</v>
      </c>
      <c r="AE1522" s="461" t="s">
        <v>1270</v>
      </c>
      <c r="AF1522" s="462" t="s">
        <v>1270</v>
      </c>
      <c r="AG1522" s="277" t="s">
        <v>7066</v>
      </c>
      <c r="AH1522" s="277" t="s">
        <v>7067</v>
      </c>
    </row>
    <row r="1523" spans="1:34" ht="15" customHeight="1" x14ac:dyDescent="0.2">
      <c r="A1523" s="257">
        <v>115</v>
      </c>
      <c r="B1523" s="257">
        <v>115</v>
      </c>
      <c r="C1523" s="258" t="s">
        <v>1257</v>
      </c>
      <c r="D1523" s="257">
        <v>10417</v>
      </c>
      <c r="E1523" s="258" t="s">
        <v>1258</v>
      </c>
      <c r="F1523" s="25">
        <v>2018</v>
      </c>
      <c r="G1523" s="284">
        <v>43215.560416666667</v>
      </c>
      <c r="H1523" s="233">
        <v>43215.560416666667</v>
      </c>
      <c r="I1523" s="412" t="s">
        <v>36</v>
      </c>
      <c r="J1523" s="412" t="s">
        <v>36</v>
      </c>
      <c r="K1523" s="412" t="s">
        <v>36</v>
      </c>
      <c r="L1523" s="235">
        <f>N1523-G1523</f>
        <v>9.7222222218988463E-2</v>
      </c>
      <c r="M1523" s="236">
        <v>140</v>
      </c>
      <c r="N1523" s="284">
        <v>43215.657638888886</v>
      </c>
      <c r="O1523" s="233">
        <v>43215.657638888886</v>
      </c>
      <c r="P1523" s="328" t="s">
        <v>242</v>
      </c>
      <c r="Q1523" s="359" t="s">
        <v>43</v>
      </c>
      <c r="R1523" s="35" t="s">
        <v>10292</v>
      </c>
      <c r="S1523" s="277" t="s">
        <v>526</v>
      </c>
      <c r="T1523" s="167" t="s">
        <v>11027</v>
      </c>
      <c r="U1523" s="282" t="s">
        <v>40</v>
      </c>
      <c r="V1523" s="240" t="s">
        <v>1390</v>
      </c>
      <c r="W1523" s="277" t="s">
        <v>11028</v>
      </c>
      <c r="X1523" s="255">
        <v>0</v>
      </c>
      <c r="Y1523" s="241">
        <v>0</v>
      </c>
      <c r="Z1523" s="241">
        <v>0</v>
      </c>
      <c r="AA1523" s="277"/>
      <c r="AB1523" s="277"/>
      <c r="AC1523" s="277"/>
      <c r="AD1523" s="241">
        <v>5517212</v>
      </c>
      <c r="AE1523" s="461" t="s">
        <v>1270</v>
      </c>
      <c r="AF1523" s="462" t="s">
        <v>1270</v>
      </c>
      <c r="AG1523" s="277" t="s">
        <v>7066</v>
      </c>
      <c r="AH1523" s="277" t="s">
        <v>7067</v>
      </c>
    </row>
    <row r="1524" spans="1:34" ht="15" customHeight="1" x14ac:dyDescent="0.2">
      <c r="A1524" s="257">
        <v>115</v>
      </c>
      <c r="B1524" s="257">
        <v>115</v>
      </c>
      <c r="C1524" s="258" t="s">
        <v>598</v>
      </c>
      <c r="D1524" s="257">
        <v>10418</v>
      </c>
      <c r="E1524" s="258" t="s">
        <v>599</v>
      </c>
      <c r="F1524" s="25">
        <v>2017</v>
      </c>
      <c r="G1524" s="232">
        <v>42991.456250000003</v>
      </c>
      <c r="H1524" s="233">
        <v>42991.456250000003</v>
      </c>
      <c r="I1524" s="412" t="s">
        <v>36</v>
      </c>
      <c r="J1524" s="412" t="s">
        <v>36</v>
      </c>
      <c r="K1524" s="412"/>
      <c r="L1524" s="235">
        <f>N1524-G1524</f>
        <v>6.9444443943211809E-4</v>
      </c>
      <c r="M1524" s="236">
        <v>1</v>
      </c>
      <c r="N1524" s="232">
        <v>42991.456944444442</v>
      </c>
      <c r="O1524" s="233">
        <v>42991.456944444442</v>
      </c>
      <c r="P1524" s="237" t="s">
        <v>37</v>
      </c>
      <c r="Q1524" s="35" t="s">
        <v>48</v>
      </c>
      <c r="R1524" s="35" t="s">
        <v>49</v>
      </c>
      <c r="S1524" s="35" t="s">
        <v>40</v>
      </c>
      <c r="T1524" s="167" t="s">
        <v>9497</v>
      </c>
      <c r="U1524" s="303" t="s">
        <v>40</v>
      </c>
      <c r="V1524" s="240" t="s">
        <v>1390</v>
      </c>
      <c r="W1524" s="167" t="s">
        <v>9498</v>
      </c>
      <c r="X1524" s="241">
        <v>0</v>
      </c>
      <c r="Y1524" s="241">
        <v>0</v>
      </c>
      <c r="Z1524" s="241">
        <v>0</v>
      </c>
      <c r="AA1524" s="266"/>
      <c r="AB1524" s="266"/>
      <c r="AC1524" s="266"/>
      <c r="AD1524" s="304">
        <v>5517212</v>
      </c>
      <c r="AE1524" s="382" t="s">
        <v>7063</v>
      </c>
      <c r="AF1524" s="383" t="s">
        <v>9499</v>
      </c>
      <c r="AG1524" s="167" t="s">
        <v>7040</v>
      </c>
      <c r="AH1524" s="29" t="s">
        <v>7041</v>
      </c>
    </row>
    <row r="1525" spans="1:34" ht="15" customHeight="1" x14ac:dyDescent="0.2">
      <c r="A1525" s="175">
        <v>115</v>
      </c>
      <c r="B1525" s="175">
        <v>115</v>
      </c>
      <c r="C1525" s="24" t="s">
        <v>411</v>
      </c>
      <c r="D1525" s="175">
        <v>10420</v>
      </c>
      <c r="E1525" s="24" t="s">
        <v>412</v>
      </c>
      <c r="F1525" s="25">
        <v>2015</v>
      </c>
      <c r="G1525" s="156">
        <v>42110.430555555555</v>
      </c>
      <c r="H1525" s="157">
        <v>42110.430555555555</v>
      </c>
      <c r="I1525" s="620" t="s">
        <v>36</v>
      </c>
      <c r="J1525" s="620" t="s">
        <v>36</v>
      </c>
      <c r="K1525" s="620"/>
      <c r="L1525" s="159">
        <f>N1525-G1525</f>
        <v>0.32708333333721384</v>
      </c>
      <c r="M1525" s="160">
        <v>471</v>
      </c>
      <c r="N1525" s="156">
        <v>42110.757638888892</v>
      </c>
      <c r="O1525" s="157">
        <v>42110.757638888892</v>
      </c>
      <c r="P1525" s="161" t="s">
        <v>37</v>
      </c>
      <c r="Q1525" s="35" t="s">
        <v>222</v>
      </c>
      <c r="R1525" s="35" t="s">
        <v>223</v>
      </c>
      <c r="S1525" s="35" t="s">
        <v>526</v>
      </c>
      <c r="T1525" s="35" t="s">
        <v>3785</v>
      </c>
      <c r="U1525" s="303" t="s">
        <v>40</v>
      </c>
      <c r="V1525" s="167" t="s">
        <v>190</v>
      </c>
      <c r="W1525" s="35" t="s">
        <v>3786</v>
      </c>
      <c r="X1525" s="55">
        <v>0</v>
      </c>
      <c r="Y1525" s="55">
        <v>0</v>
      </c>
      <c r="Z1525" s="168"/>
      <c r="AA1525" s="168"/>
      <c r="AB1525" s="168"/>
      <c r="AC1525" s="168"/>
    </row>
    <row r="1526" spans="1:34" ht="15" customHeight="1" x14ac:dyDescent="0.2">
      <c r="A1526" s="257">
        <v>115</v>
      </c>
      <c r="B1526" s="257">
        <v>115</v>
      </c>
      <c r="C1526" s="258" t="s">
        <v>411</v>
      </c>
      <c r="D1526" s="257">
        <v>10420</v>
      </c>
      <c r="E1526" s="258" t="s">
        <v>412</v>
      </c>
      <c r="F1526" s="25">
        <v>2017</v>
      </c>
      <c r="G1526" s="232">
        <v>42940.44027777778</v>
      </c>
      <c r="H1526" s="233">
        <v>42940.44027777778</v>
      </c>
      <c r="I1526" s="412" t="s">
        <v>36</v>
      </c>
      <c r="J1526" s="412" t="s">
        <v>36</v>
      </c>
      <c r="K1526" s="412"/>
      <c r="L1526" s="235">
        <f>N1526-G1526</f>
        <v>1.2499999997089617E-2</v>
      </c>
      <c r="M1526" s="236">
        <v>18</v>
      </c>
      <c r="N1526" s="232">
        <v>42940.452777777777</v>
      </c>
      <c r="O1526" s="233">
        <v>42940.452777777777</v>
      </c>
      <c r="P1526" s="237" t="s">
        <v>37</v>
      </c>
      <c r="Q1526" s="35" t="s">
        <v>6434</v>
      </c>
      <c r="R1526" s="35" t="s">
        <v>600</v>
      </c>
      <c r="S1526" s="35" t="s">
        <v>579</v>
      </c>
      <c r="T1526" s="167" t="s">
        <v>9040</v>
      </c>
      <c r="U1526" s="170">
        <v>113084690</v>
      </c>
      <c r="V1526" s="240" t="s">
        <v>190</v>
      </c>
      <c r="W1526" s="167" t="s">
        <v>9042</v>
      </c>
      <c r="X1526" s="241">
        <v>9683</v>
      </c>
      <c r="Y1526" s="241">
        <v>9683</v>
      </c>
      <c r="Z1526" s="241">
        <v>215725</v>
      </c>
      <c r="AA1526" s="215">
        <v>1.7550530956577345E-3</v>
      </c>
      <c r="AB1526" s="216">
        <v>3.9100364459440748E-2</v>
      </c>
      <c r="AC1526" s="255">
        <v>22.27873592894764</v>
      </c>
      <c r="AD1526" s="304">
        <v>5517212</v>
      </c>
      <c r="AE1526" s="305" t="s">
        <v>1270</v>
      </c>
      <c r="AF1526" s="305" t="s">
        <v>1270</v>
      </c>
      <c r="AG1526" s="35" t="s">
        <v>7040</v>
      </c>
      <c r="AH1526" s="29" t="s">
        <v>7173</v>
      </c>
    </row>
    <row r="1527" spans="1:34" ht="15" customHeight="1" x14ac:dyDescent="0.2">
      <c r="A1527" s="257">
        <v>115</v>
      </c>
      <c r="B1527" s="257">
        <v>115</v>
      </c>
      <c r="C1527" s="258" t="s">
        <v>411</v>
      </c>
      <c r="D1527" s="257">
        <v>10420</v>
      </c>
      <c r="E1527" s="258" t="s">
        <v>412</v>
      </c>
      <c r="F1527" s="25">
        <v>2018</v>
      </c>
      <c r="G1527" s="284">
        <v>43214.739583333336</v>
      </c>
      <c r="H1527" s="233">
        <v>43214.739583333336</v>
      </c>
      <c r="I1527" s="412" t="s">
        <v>36</v>
      </c>
      <c r="J1527" s="412" t="s">
        <v>36</v>
      </c>
      <c r="K1527" s="412" t="s">
        <v>36</v>
      </c>
      <c r="L1527" s="235">
        <f>N1527-G1527</f>
        <v>20.847222222218988</v>
      </c>
      <c r="M1527" s="236">
        <v>30020</v>
      </c>
      <c r="N1527" s="284">
        <v>43235.586805555555</v>
      </c>
      <c r="O1527" s="233">
        <v>43235.586805555555</v>
      </c>
      <c r="P1527" s="294" t="s">
        <v>173</v>
      </c>
      <c r="Q1527" s="359" t="s">
        <v>1285</v>
      </c>
      <c r="R1527" s="35" t="s">
        <v>10447</v>
      </c>
      <c r="S1527" s="277" t="s">
        <v>106</v>
      </c>
      <c r="T1527" s="167" t="s">
        <v>11011</v>
      </c>
      <c r="U1527" s="88">
        <v>114534281</v>
      </c>
      <c r="V1527" s="240" t="s">
        <v>190</v>
      </c>
      <c r="W1527" s="167" t="s">
        <v>11012</v>
      </c>
      <c r="X1527" s="255">
        <v>0</v>
      </c>
      <c r="Y1527" s="241">
        <v>0</v>
      </c>
      <c r="Z1527" s="241">
        <v>0</v>
      </c>
      <c r="AA1527" s="266"/>
      <c r="AB1527" s="266"/>
      <c r="AC1527" s="266"/>
      <c r="AD1527" s="241">
        <v>5517212</v>
      </c>
      <c r="AE1527" s="461" t="s">
        <v>1270</v>
      </c>
      <c r="AF1527" s="462" t="s">
        <v>1270</v>
      </c>
      <c r="AG1527" s="277" t="s">
        <v>7066</v>
      </c>
      <c r="AH1527" s="277" t="s">
        <v>7067</v>
      </c>
    </row>
    <row r="1528" spans="1:34" ht="15" customHeight="1" x14ac:dyDescent="0.2">
      <c r="A1528" s="257">
        <v>115</v>
      </c>
      <c r="B1528" s="257">
        <v>115</v>
      </c>
      <c r="C1528" s="258" t="s">
        <v>411</v>
      </c>
      <c r="D1528" s="257">
        <v>10420</v>
      </c>
      <c r="E1528" s="258" t="s">
        <v>412</v>
      </c>
      <c r="F1528" s="25">
        <v>2018</v>
      </c>
      <c r="G1528" s="284">
        <v>43259.790277777778</v>
      </c>
      <c r="H1528" s="233">
        <v>43259.790277777778</v>
      </c>
      <c r="I1528" s="412" t="s">
        <v>36</v>
      </c>
      <c r="J1528" s="412" t="s">
        <v>36</v>
      </c>
      <c r="K1528" s="412" t="s">
        <v>36</v>
      </c>
      <c r="L1528" s="235">
        <f>N1528-G1528</f>
        <v>6.944444467080757E-4</v>
      </c>
      <c r="M1528" s="236">
        <v>1</v>
      </c>
      <c r="N1528" s="284">
        <v>43259.790972222225</v>
      </c>
      <c r="O1528" s="233">
        <v>43259.790972222225</v>
      </c>
      <c r="P1528" s="237" t="s">
        <v>37</v>
      </c>
      <c r="Q1528" s="359" t="s">
        <v>48</v>
      </c>
      <c r="R1528" s="35" t="s">
        <v>10200</v>
      </c>
      <c r="S1528" s="277" t="s">
        <v>40</v>
      </c>
      <c r="T1528" s="167" t="s">
        <v>11270</v>
      </c>
      <c r="U1528" s="282" t="s">
        <v>40</v>
      </c>
      <c r="V1528" s="240" t="s">
        <v>190</v>
      </c>
      <c r="W1528" s="167" t="s">
        <v>11271</v>
      </c>
      <c r="X1528" s="255">
        <v>0</v>
      </c>
      <c r="Y1528" s="241">
        <v>0</v>
      </c>
      <c r="Z1528" s="241">
        <v>0</v>
      </c>
      <c r="AA1528" s="266"/>
      <c r="AB1528" s="266"/>
      <c r="AC1528" s="266"/>
      <c r="AD1528" s="241">
        <v>5517212</v>
      </c>
      <c r="AE1528" s="461" t="s">
        <v>7060</v>
      </c>
      <c r="AF1528" s="462" t="s">
        <v>11272</v>
      </c>
      <c r="AG1528" s="277" t="s">
        <v>7040</v>
      </c>
      <c r="AH1528" s="277" t="s">
        <v>7041</v>
      </c>
    </row>
    <row r="1529" spans="1:34" ht="15" customHeight="1" x14ac:dyDescent="0.2">
      <c r="A1529" s="257">
        <v>115</v>
      </c>
      <c r="B1529" s="257">
        <v>115</v>
      </c>
      <c r="C1529" s="258" t="s">
        <v>411</v>
      </c>
      <c r="D1529" s="257">
        <v>10420</v>
      </c>
      <c r="E1529" s="258" t="s">
        <v>412</v>
      </c>
      <c r="F1529" s="25">
        <v>2018</v>
      </c>
      <c r="G1529" s="284">
        <v>43277.282638888886</v>
      </c>
      <c r="H1529" s="233">
        <v>43277.282638888886</v>
      </c>
      <c r="I1529" s="412" t="s">
        <v>36</v>
      </c>
      <c r="J1529" s="412" t="s">
        <v>36</v>
      </c>
      <c r="K1529" s="412" t="s">
        <v>36</v>
      </c>
      <c r="L1529" s="235">
        <f>N1529-G1529</f>
        <v>0.33125000000291038</v>
      </c>
      <c r="M1529" s="236">
        <v>477</v>
      </c>
      <c r="N1529" s="284">
        <v>43277.613888888889</v>
      </c>
      <c r="O1529" s="233">
        <v>43277.613888888889</v>
      </c>
      <c r="P1529" s="237" t="s">
        <v>37</v>
      </c>
      <c r="Q1529" s="359" t="s">
        <v>10316</v>
      </c>
      <c r="R1529" s="35" t="s">
        <v>10542</v>
      </c>
      <c r="S1529" s="277" t="s">
        <v>54</v>
      </c>
      <c r="T1529" s="167" t="s">
        <v>11386</v>
      </c>
      <c r="U1529" s="282" t="s">
        <v>40</v>
      </c>
      <c r="V1529" s="240" t="s">
        <v>190</v>
      </c>
      <c r="W1529" s="167" t="s">
        <v>11387</v>
      </c>
      <c r="X1529" s="255">
        <v>0</v>
      </c>
      <c r="Y1529" s="241">
        <v>0</v>
      </c>
      <c r="Z1529" s="241">
        <v>0</v>
      </c>
      <c r="AA1529" s="266"/>
      <c r="AB1529" s="266"/>
      <c r="AC1529" s="266"/>
      <c r="AD1529" s="241">
        <v>5517212</v>
      </c>
      <c r="AE1529" s="461" t="s">
        <v>1270</v>
      </c>
      <c r="AF1529" s="462" t="s">
        <v>1270</v>
      </c>
      <c r="AG1529" s="277" t="s">
        <v>7066</v>
      </c>
      <c r="AH1529" s="277" t="s">
        <v>7067</v>
      </c>
    </row>
    <row r="1530" spans="1:34" ht="15" customHeight="1" x14ac:dyDescent="0.2">
      <c r="A1530" s="175">
        <v>115</v>
      </c>
      <c r="B1530" s="175">
        <v>115</v>
      </c>
      <c r="C1530" s="24" t="s">
        <v>801</v>
      </c>
      <c r="D1530" s="175">
        <v>10422</v>
      </c>
      <c r="E1530" s="24" t="s">
        <v>802</v>
      </c>
      <c r="F1530" s="25">
        <v>2015</v>
      </c>
      <c r="G1530" s="156">
        <v>42108.36041666667</v>
      </c>
      <c r="H1530" s="157">
        <v>42108.36041666667</v>
      </c>
      <c r="I1530" s="620" t="s">
        <v>36</v>
      </c>
      <c r="J1530" s="620" t="s">
        <v>36</v>
      </c>
      <c r="K1530" s="620"/>
      <c r="L1530" s="159">
        <f>N1530-G1530</f>
        <v>6.9444443943211809E-4</v>
      </c>
      <c r="M1530" s="160">
        <v>1</v>
      </c>
      <c r="N1530" s="156">
        <v>42108.361111111109</v>
      </c>
      <c r="O1530" s="157">
        <v>42108.361111111109</v>
      </c>
      <c r="P1530" s="161" t="s">
        <v>37</v>
      </c>
      <c r="Q1530" s="35" t="s">
        <v>48</v>
      </c>
      <c r="R1530" s="35" t="s">
        <v>49</v>
      </c>
      <c r="S1530" s="35" t="s">
        <v>40</v>
      </c>
      <c r="T1530" s="35" t="s">
        <v>3773</v>
      </c>
      <c r="U1530" s="282" t="s">
        <v>40</v>
      </c>
      <c r="V1530" s="167" t="s">
        <v>788</v>
      </c>
      <c r="W1530" s="35" t="s">
        <v>3774</v>
      </c>
      <c r="X1530" s="55">
        <v>0</v>
      </c>
      <c r="Y1530" s="55">
        <v>0</v>
      </c>
      <c r="Z1530" s="168"/>
      <c r="AA1530" s="168"/>
      <c r="AB1530" s="168"/>
      <c r="AC1530" s="168"/>
    </row>
    <row r="1531" spans="1:34" ht="15" customHeight="1" x14ac:dyDescent="0.2">
      <c r="A1531" s="175">
        <v>115</v>
      </c>
      <c r="B1531" s="175">
        <v>115</v>
      </c>
      <c r="C1531" s="24" t="s">
        <v>801</v>
      </c>
      <c r="D1531" s="175">
        <v>10422</v>
      </c>
      <c r="E1531" s="24" t="s">
        <v>802</v>
      </c>
      <c r="F1531" s="25">
        <v>2015</v>
      </c>
      <c r="G1531" s="156">
        <v>42194.311111111114</v>
      </c>
      <c r="H1531" s="157">
        <v>42194.311111111114</v>
      </c>
      <c r="I1531" s="620" t="s">
        <v>36</v>
      </c>
      <c r="J1531" s="620" t="s">
        <v>36</v>
      </c>
      <c r="K1531" s="620"/>
      <c r="L1531" s="159">
        <f>N1531-G1531</f>
        <v>6.9444443943211809E-4</v>
      </c>
      <c r="M1531" s="160">
        <v>1</v>
      </c>
      <c r="N1531" s="156">
        <v>42194.311805555553</v>
      </c>
      <c r="O1531" s="157">
        <v>42194.311805555553</v>
      </c>
      <c r="P1531" s="161" t="s">
        <v>37</v>
      </c>
      <c r="Q1531" s="35" t="s">
        <v>213</v>
      </c>
      <c r="R1531" s="35" t="s">
        <v>287</v>
      </c>
      <c r="S1531" s="35" t="s">
        <v>40</v>
      </c>
      <c r="T1531" s="35" t="s">
        <v>4276</v>
      </c>
      <c r="U1531" s="282" t="s">
        <v>40</v>
      </c>
      <c r="V1531" s="167" t="s">
        <v>788</v>
      </c>
      <c r="W1531" s="35" t="s">
        <v>4277</v>
      </c>
      <c r="X1531" s="55">
        <v>1</v>
      </c>
      <c r="Y1531" s="55">
        <v>0</v>
      </c>
      <c r="Z1531" s="168"/>
      <c r="AA1531" s="168"/>
      <c r="AB1531" s="168"/>
      <c r="AC1531" s="168"/>
    </row>
    <row r="1532" spans="1:34" ht="15" customHeight="1" x14ac:dyDescent="0.2">
      <c r="A1532" s="175">
        <v>115</v>
      </c>
      <c r="B1532" s="175">
        <v>115</v>
      </c>
      <c r="C1532" s="24" t="s">
        <v>801</v>
      </c>
      <c r="D1532" s="175">
        <v>10422</v>
      </c>
      <c r="E1532" s="24" t="s">
        <v>802</v>
      </c>
      <c r="F1532" s="25">
        <v>2015</v>
      </c>
      <c r="G1532" s="156">
        <v>42194.368055555555</v>
      </c>
      <c r="H1532" s="157">
        <v>42194.368055555555</v>
      </c>
      <c r="I1532" s="620" t="s">
        <v>36</v>
      </c>
      <c r="J1532" s="620" t="s">
        <v>36</v>
      </c>
      <c r="K1532" s="620"/>
      <c r="L1532" s="159">
        <f>N1532-G1532</f>
        <v>0.31736111111240461</v>
      </c>
      <c r="M1532" s="160">
        <v>457</v>
      </c>
      <c r="N1532" s="156">
        <v>42194.685416666667</v>
      </c>
      <c r="O1532" s="157">
        <v>42194.685416666667</v>
      </c>
      <c r="P1532" s="161" t="s">
        <v>37</v>
      </c>
      <c r="Q1532" s="35" t="s">
        <v>213</v>
      </c>
      <c r="R1532" s="35" t="s">
        <v>287</v>
      </c>
      <c r="S1532" s="35" t="s">
        <v>68</v>
      </c>
      <c r="T1532" s="35" t="s">
        <v>4278</v>
      </c>
      <c r="U1532" s="282" t="s">
        <v>40</v>
      </c>
      <c r="V1532" s="167" t="s">
        <v>788</v>
      </c>
      <c r="W1532" s="35" t="s">
        <v>4279</v>
      </c>
      <c r="X1532" s="55">
        <v>1</v>
      </c>
      <c r="Y1532" s="55">
        <v>0</v>
      </c>
      <c r="Z1532" s="168"/>
      <c r="AA1532" s="168"/>
      <c r="AB1532" s="168"/>
      <c r="AC1532" s="168"/>
    </row>
    <row r="1533" spans="1:34" ht="15" customHeight="1" x14ac:dyDescent="0.2">
      <c r="A1533" s="257">
        <v>115</v>
      </c>
      <c r="B1533" s="257">
        <v>115</v>
      </c>
      <c r="C1533" s="258" t="s">
        <v>801</v>
      </c>
      <c r="D1533" s="257">
        <v>10422</v>
      </c>
      <c r="E1533" s="258" t="s">
        <v>802</v>
      </c>
      <c r="F1533" s="25">
        <v>2017</v>
      </c>
      <c r="G1533" s="232">
        <v>42882.706250000003</v>
      </c>
      <c r="H1533" s="233">
        <v>42882.706250000003</v>
      </c>
      <c r="I1533" s="412" t="s">
        <v>36</v>
      </c>
      <c r="J1533" s="412" t="s">
        <v>36</v>
      </c>
      <c r="K1533" s="412"/>
      <c r="L1533" s="235">
        <f>N1533-G1533</f>
        <v>6.9444443943211809E-4</v>
      </c>
      <c r="M1533" s="236">
        <v>1</v>
      </c>
      <c r="N1533" s="232">
        <v>42882.706944444442</v>
      </c>
      <c r="O1533" s="233">
        <v>42882.706944444442</v>
      </c>
      <c r="P1533" s="237" t="s">
        <v>37</v>
      </c>
      <c r="Q1533" s="35" t="s">
        <v>48</v>
      </c>
      <c r="R1533" s="35" t="s">
        <v>49</v>
      </c>
      <c r="S1533" s="35" t="s">
        <v>40</v>
      </c>
      <c r="T1533" s="52" t="s">
        <v>8622</v>
      </c>
      <c r="U1533" s="332" t="s">
        <v>40</v>
      </c>
      <c r="V1533" s="240" t="s">
        <v>788</v>
      </c>
      <c r="W1533" s="44" t="s">
        <v>8623</v>
      </c>
      <c r="X1533" s="255">
        <v>0</v>
      </c>
      <c r="Y1533" s="241">
        <v>0</v>
      </c>
      <c r="Z1533" s="241">
        <v>0</v>
      </c>
      <c r="AA1533" s="168"/>
      <c r="AB1533" s="168"/>
      <c r="AC1533" s="168"/>
      <c r="AD1533" s="304">
        <v>5517212</v>
      </c>
      <c r="AE1533" s="305" t="s">
        <v>1270</v>
      </c>
      <c r="AF1533" s="305" t="s">
        <v>1270</v>
      </c>
      <c r="AG1533" s="35" t="s">
        <v>7040</v>
      </c>
      <c r="AH1533" s="44" t="s">
        <v>7041</v>
      </c>
    </row>
    <row r="1534" spans="1:34" ht="15" customHeight="1" x14ac:dyDescent="0.2">
      <c r="A1534" s="257">
        <v>115</v>
      </c>
      <c r="B1534" s="257">
        <v>115</v>
      </c>
      <c r="C1534" s="258" t="s">
        <v>801</v>
      </c>
      <c r="D1534" s="257">
        <v>10422</v>
      </c>
      <c r="E1534" s="258" t="s">
        <v>802</v>
      </c>
      <c r="F1534" s="25">
        <v>2017</v>
      </c>
      <c r="G1534" s="284">
        <v>42914.353472222225</v>
      </c>
      <c r="H1534" s="234">
        <v>42914.353472222225</v>
      </c>
      <c r="I1534" s="412" t="s">
        <v>36</v>
      </c>
      <c r="J1534" s="412" t="s">
        <v>36</v>
      </c>
      <c r="K1534" s="412"/>
      <c r="L1534" s="235">
        <f>N1534-G1534</f>
        <v>6.9444443943211809E-4</v>
      </c>
      <c r="M1534" s="236">
        <v>1</v>
      </c>
      <c r="N1534" s="284">
        <v>42914.354166666664</v>
      </c>
      <c r="O1534" s="234">
        <v>42914.354166666664</v>
      </c>
      <c r="P1534" s="237" t="s">
        <v>37</v>
      </c>
      <c r="Q1534" s="35" t="s">
        <v>222</v>
      </c>
      <c r="R1534" s="35" t="s">
        <v>749</v>
      </c>
      <c r="S1534" s="35" t="s">
        <v>526</v>
      </c>
      <c r="T1534" s="52" t="s">
        <v>8823</v>
      </c>
      <c r="U1534" s="332" t="s">
        <v>40</v>
      </c>
      <c r="V1534" s="240" t="s">
        <v>788</v>
      </c>
      <c r="W1534" s="44" t="s">
        <v>8824</v>
      </c>
      <c r="X1534" s="241">
        <v>1</v>
      </c>
      <c r="Y1534" s="241">
        <v>0</v>
      </c>
      <c r="Z1534" s="241">
        <v>0</v>
      </c>
      <c r="AA1534" s="168"/>
      <c r="AB1534" s="168"/>
      <c r="AC1534" s="168"/>
      <c r="AD1534" s="304">
        <v>5517212</v>
      </c>
      <c r="AE1534" s="305" t="s">
        <v>7060</v>
      </c>
      <c r="AF1534" s="305" t="s">
        <v>8825</v>
      </c>
      <c r="AG1534" s="35" t="s">
        <v>7040</v>
      </c>
      <c r="AH1534" s="44" t="s">
        <v>7041</v>
      </c>
    </row>
    <row r="1535" spans="1:34" ht="15" customHeight="1" x14ac:dyDescent="0.2">
      <c r="A1535" s="257">
        <v>115</v>
      </c>
      <c r="B1535" s="257">
        <v>115</v>
      </c>
      <c r="C1535" s="258" t="s">
        <v>801</v>
      </c>
      <c r="D1535" s="257">
        <v>10422</v>
      </c>
      <c r="E1535" s="258" t="s">
        <v>802</v>
      </c>
      <c r="F1535" s="25">
        <v>2017</v>
      </c>
      <c r="G1535" s="232">
        <v>42989.737500000003</v>
      </c>
      <c r="H1535" s="233">
        <v>42989.737500000003</v>
      </c>
      <c r="I1535" s="417" t="s">
        <v>7042</v>
      </c>
      <c r="J1535" s="417" t="s">
        <v>7042</v>
      </c>
      <c r="K1535" s="417"/>
      <c r="L1535" s="235">
        <f>N1535-G1535</f>
        <v>1.5513888888890506</v>
      </c>
      <c r="M1535" s="236">
        <v>2234</v>
      </c>
      <c r="N1535" s="232">
        <v>42991.288888888892</v>
      </c>
      <c r="O1535" s="233">
        <v>42991.288888888892</v>
      </c>
      <c r="P1535" s="237" t="s">
        <v>37</v>
      </c>
      <c r="Q1535" s="35" t="s">
        <v>213</v>
      </c>
      <c r="R1535" s="35" t="s">
        <v>287</v>
      </c>
      <c r="S1535" s="35" t="s">
        <v>54</v>
      </c>
      <c r="T1535" s="167" t="s">
        <v>9435</v>
      </c>
      <c r="U1535" s="303" t="s">
        <v>40</v>
      </c>
      <c r="V1535" s="240" t="s">
        <v>788</v>
      </c>
      <c r="W1535" s="167" t="s">
        <v>9436</v>
      </c>
      <c r="X1535" s="241">
        <v>1</v>
      </c>
      <c r="Y1535" s="241">
        <v>0</v>
      </c>
      <c r="Z1535" s="241">
        <v>0</v>
      </c>
      <c r="AA1535" s="277"/>
      <c r="AB1535" s="277"/>
      <c r="AC1535" s="277"/>
      <c r="AD1535" s="304">
        <v>5517212</v>
      </c>
      <c r="AE1535" s="382" t="s">
        <v>7083</v>
      </c>
      <c r="AF1535" s="383" t="s">
        <v>9437</v>
      </c>
      <c r="AG1535" s="167" t="s">
        <v>7040</v>
      </c>
      <c r="AH1535" s="29" t="s">
        <v>7041</v>
      </c>
    </row>
    <row r="1536" spans="1:34" ht="15" customHeight="1" x14ac:dyDescent="0.2">
      <c r="A1536" s="257">
        <v>115</v>
      </c>
      <c r="B1536" s="257">
        <v>115</v>
      </c>
      <c r="C1536" s="258" t="s">
        <v>801</v>
      </c>
      <c r="D1536" s="257">
        <v>10422</v>
      </c>
      <c r="E1536" s="258" t="s">
        <v>802</v>
      </c>
      <c r="F1536" s="25">
        <v>2017</v>
      </c>
      <c r="G1536" s="232">
        <v>42999.599305555559</v>
      </c>
      <c r="H1536" s="233">
        <v>42999.599305555559</v>
      </c>
      <c r="I1536" s="412" t="s">
        <v>36</v>
      </c>
      <c r="J1536" s="412" t="s">
        <v>36</v>
      </c>
      <c r="K1536" s="412"/>
      <c r="L1536" s="235">
        <f>N1536-G1536</f>
        <v>0.48055555555038154</v>
      </c>
      <c r="M1536" s="236">
        <v>692</v>
      </c>
      <c r="N1536" s="232">
        <v>43000.079861111109</v>
      </c>
      <c r="O1536" s="233">
        <v>43000.079861111109</v>
      </c>
      <c r="P1536" s="237" t="s">
        <v>37</v>
      </c>
      <c r="Q1536" s="35" t="s">
        <v>38</v>
      </c>
      <c r="R1536" s="35" t="s">
        <v>135</v>
      </c>
      <c r="S1536" s="35" t="s">
        <v>68</v>
      </c>
      <c r="T1536" s="167" t="s">
        <v>9557</v>
      </c>
      <c r="U1536" s="196">
        <v>113268088</v>
      </c>
      <c r="V1536" s="240" t="s">
        <v>788</v>
      </c>
      <c r="W1536" s="167" t="s">
        <v>9558</v>
      </c>
      <c r="X1536" s="241">
        <v>0</v>
      </c>
      <c r="Y1536" s="241">
        <v>0</v>
      </c>
      <c r="Z1536" s="241">
        <v>0</v>
      </c>
      <c r="AA1536" s="266"/>
      <c r="AB1536" s="266"/>
      <c r="AC1536" s="266"/>
      <c r="AD1536" s="304">
        <v>5517212</v>
      </c>
      <c r="AE1536" s="333" t="s">
        <v>1270</v>
      </c>
      <c r="AF1536" s="333" t="s">
        <v>1270</v>
      </c>
      <c r="AG1536" s="167" t="s">
        <v>7066</v>
      </c>
      <c r="AH1536" s="29" t="s">
        <v>7067</v>
      </c>
    </row>
    <row r="1537" spans="1:34" ht="15" customHeight="1" x14ac:dyDescent="0.2">
      <c r="A1537" s="521">
        <v>115</v>
      </c>
      <c r="B1537" s="521">
        <v>115</v>
      </c>
      <c r="C1537" s="522" t="s">
        <v>801</v>
      </c>
      <c r="D1537" s="521">
        <v>10422</v>
      </c>
      <c r="E1537" s="522" t="s">
        <v>802</v>
      </c>
      <c r="F1537" s="25">
        <v>2019</v>
      </c>
      <c r="G1537" s="570">
        <v>43526.279861111114</v>
      </c>
      <c r="H1537" s="571">
        <v>43526.279861111114</v>
      </c>
      <c r="I1537" s="572" t="s">
        <v>36</v>
      </c>
      <c r="J1537" s="572" t="s">
        <v>36</v>
      </c>
      <c r="K1537" s="572" t="s">
        <v>36</v>
      </c>
      <c r="L1537" s="235">
        <f>N1537-G1537</f>
        <v>6.9444443943211809E-4</v>
      </c>
      <c r="M1537" s="236">
        <v>1</v>
      </c>
      <c r="N1537" s="570">
        <v>43526.280555555553</v>
      </c>
      <c r="O1537" s="571">
        <v>43526.280555555553</v>
      </c>
      <c r="P1537" s="328" t="s">
        <v>242</v>
      </c>
      <c r="Q1537" s="162" t="s">
        <v>43</v>
      </c>
      <c r="R1537" s="167" t="s">
        <v>10204</v>
      </c>
      <c r="S1537" s="238" t="s">
        <v>526</v>
      </c>
      <c r="T1537" s="167" t="s">
        <v>13477</v>
      </c>
      <c r="U1537" s="77">
        <v>116626702</v>
      </c>
      <c r="V1537" s="240" t="s">
        <v>788</v>
      </c>
      <c r="W1537" s="167" t="s">
        <v>13478</v>
      </c>
      <c r="X1537" s="164">
        <v>1</v>
      </c>
      <c r="Y1537" s="241">
        <v>0</v>
      </c>
      <c r="Z1537" s="241">
        <v>0</v>
      </c>
      <c r="AA1537" s="264">
        <f>Y1537/AD1537</f>
        <v>0</v>
      </c>
      <c r="AB1537" s="265">
        <f>Z1537/AD1537</f>
        <v>0</v>
      </c>
      <c r="AC1537" s="255">
        <v>0</v>
      </c>
      <c r="AD1537" s="255">
        <v>5548929</v>
      </c>
      <c r="AE1537" s="240" t="s">
        <v>1270</v>
      </c>
      <c r="AF1537" s="527" t="s">
        <v>1270</v>
      </c>
      <c r="AG1537" s="239" t="s">
        <v>7040</v>
      </c>
      <c r="AH1537" s="57" t="s">
        <v>7041</v>
      </c>
    </row>
    <row r="1538" spans="1:34" ht="15" customHeight="1" x14ac:dyDescent="0.2">
      <c r="A1538" s="521">
        <v>115</v>
      </c>
      <c r="B1538" s="521">
        <v>115</v>
      </c>
      <c r="C1538" s="522" t="s">
        <v>801</v>
      </c>
      <c r="D1538" s="521">
        <v>10422</v>
      </c>
      <c r="E1538" s="522" t="s">
        <v>802</v>
      </c>
      <c r="F1538" s="25">
        <v>2019</v>
      </c>
      <c r="G1538" s="570">
        <v>43527.283333333333</v>
      </c>
      <c r="H1538" s="571">
        <v>43527.283333333333</v>
      </c>
      <c r="I1538" s="572" t="s">
        <v>36</v>
      </c>
      <c r="J1538" s="572" t="s">
        <v>36</v>
      </c>
      <c r="K1538" s="572" t="s">
        <v>36</v>
      </c>
      <c r="L1538" s="235">
        <f>N1538-G1538</f>
        <v>9.0277777781011537E-3</v>
      </c>
      <c r="M1538" s="236">
        <v>13</v>
      </c>
      <c r="N1538" s="570">
        <v>43527.292361111111</v>
      </c>
      <c r="O1538" s="571">
        <v>43527.292361111111</v>
      </c>
      <c r="P1538" s="328" t="s">
        <v>242</v>
      </c>
      <c r="Q1538" s="162" t="s">
        <v>43</v>
      </c>
      <c r="R1538" s="167" t="s">
        <v>10204</v>
      </c>
      <c r="S1538" s="238" t="s">
        <v>107</v>
      </c>
      <c r="T1538" s="167" t="s">
        <v>13479</v>
      </c>
      <c r="U1538" s="77">
        <v>116626702</v>
      </c>
      <c r="V1538" s="240" t="s">
        <v>788</v>
      </c>
      <c r="W1538" s="167" t="s">
        <v>13480</v>
      </c>
      <c r="X1538" s="164">
        <v>1</v>
      </c>
      <c r="Y1538" s="241">
        <v>0</v>
      </c>
      <c r="Z1538" s="241">
        <v>0</v>
      </c>
      <c r="AA1538" s="264">
        <f>Y1538/AD1538</f>
        <v>0</v>
      </c>
      <c r="AB1538" s="265">
        <f>Z1538/AD1538</f>
        <v>0</v>
      </c>
      <c r="AC1538" s="255">
        <v>0</v>
      </c>
      <c r="AD1538" s="255">
        <v>5548929</v>
      </c>
      <c r="AE1538" s="240" t="s">
        <v>1270</v>
      </c>
      <c r="AF1538" s="527" t="s">
        <v>1270</v>
      </c>
      <c r="AG1538" s="555" t="s">
        <v>7066</v>
      </c>
      <c r="AH1538" s="525" t="s">
        <v>12671</v>
      </c>
    </row>
    <row r="1539" spans="1:34" ht="15" customHeight="1" x14ac:dyDescent="0.2">
      <c r="A1539" s="521">
        <v>115</v>
      </c>
      <c r="B1539" s="521">
        <v>115</v>
      </c>
      <c r="C1539" s="522" t="s">
        <v>801</v>
      </c>
      <c r="D1539" s="521">
        <v>10422</v>
      </c>
      <c r="E1539" s="522" t="s">
        <v>802</v>
      </c>
      <c r="F1539" s="25">
        <v>2019</v>
      </c>
      <c r="G1539" s="570">
        <v>43527.314583333333</v>
      </c>
      <c r="H1539" s="571">
        <v>43527.314583333333</v>
      </c>
      <c r="I1539" s="572" t="s">
        <v>36</v>
      </c>
      <c r="J1539" s="572" t="s">
        <v>36</v>
      </c>
      <c r="K1539" s="572" t="s">
        <v>36</v>
      </c>
      <c r="L1539" s="235">
        <f>N1539-G1539</f>
        <v>0.41180555555911269</v>
      </c>
      <c r="M1539" s="236">
        <v>593</v>
      </c>
      <c r="N1539" s="570">
        <v>43527.726388888892</v>
      </c>
      <c r="O1539" s="571">
        <v>43527.726388888892</v>
      </c>
      <c r="P1539" s="328" t="s">
        <v>242</v>
      </c>
      <c r="Q1539" s="162" t="s">
        <v>43</v>
      </c>
      <c r="R1539" s="167" t="s">
        <v>10204</v>
      </c>
      <c r="S1539" s="238" t="s">
        <v>80</v>
      </c>
      <c r="T1539" s="167" t="s">
        <v>13484</v>
      </c>
      <c r="U1539" s="77">
        <v>116626702</v>
      </c>
      <c r="V1539" s="240" t="s">
        <v>788</v>
      </c>
      <c r="W1539" s="167" t="s">
        <v>13485</v>
      </c>
      <c r="X1539" s="164">
        <v>1</v>
      </c>
      <c r="Y1539" s="241">
        <v>0</v>
      </c>
      <c r="Z1539" s="241">
        <v>0</v>
      </c>
      <c r="AA1539" s="264">
        <f>Y1539/AD1539</f>
        <v>0</v>
      </c>
      <c r="AB1539" s="265">
        <f>Z1539/AD1539</f>
        <v>0</v>
      </c>
      <c r="AC1539" s="255">
        <v>0</v>
      </c>
      <c r="AD1539" s="255">
        <v>5548929</v>
      </c>
      <c r="AE1539" s="240" t="s">
        <v>1270</v>
      </c>
      <c r="AF1539" s="527" t="s">
        <v>1270</v>
      </c>
      <c r="AG1539" s="555" t="s">
        <v>7066</v>
      </c>
      <c r="AH1539" s="525" t="s">
        <v>12671</v>
      </c>
    </row>
    <row r="1540" spans="1:34" ht="15" customHeight="1" x14ac:dyDescent="0.2">
      <c r="A1540" s="58">
        <v>115</v>
      </c>
      <c r="B1540" s="58">
        <v>115</v>
      </c>
      <c r="C1540" s="76" t="s">
        <v>257</v>
      </c>
      <c r="D1540" s="23">
        <v>10423</v>
      </c>
      <c r="E1540" s="60" t="s">
        <v>258</v>
      </c>
      <c r="F1540" s="25">
        <v>2014</v>
      </c>
      <c r="G1540" s="61">
        <v>41831.624305555553</v>
      </c>
      <c r="H1540" s="62">
        <v>41831.624305555553</v>
      </c>
      <c r="I1540" s="625" t="s">
        <v>36</v>
      </c>
      <c r="J1540" s="625" t="s">
        <v>36</v>
      </c>
      <c r="K1540" s="625"/>
      <c r="L1540" s="64">
        <f>N1540-G1540</f>
        <v>2.7777777795563452E-3</v>
      </c>
      <c r="M1540" s="65">
        <v>4</v>
      </c>
      <c r="N1540" s="61">
        <v>41831.627083333333</v>
      </c>
      <c r="O1540" s="62">
        <v>41831.627083333333</v>
      </c>
      <c r="P1540" s="66" t="s">
        <v>37</v>
      </c>
      <c r="Q1540" s="69" t="s">
        <v>52</v>
      </c>
      <c r="R1540" s="69" t="s">
        <v>243</v>
      </c>
      <c r="S1540" s="87" t="s">
        <v>106</v>
      </c>
      <c r="T1540" s="69" t="s">
        <v>2474</v>
      </c>
      <c r="U1540" s="332" t="s">
        <v>40</v>
      </c>
      <c r="V1540" s="87" t="s">
        <v>788</v>
      </c>
      <c r="W1540" s="69" t="s">
        <v>2475</v>
      </c>
      <c r="X1540" s="32">
        <v>1</v>
      </c>
      <c r="Y1540" s="32">
        <v>0</v>
      </c>
      <c r="Z1540" s="83"/>
      <c r="AA1540" s="84"/>
      <c r="AB1540" s="85"/>
      <c r="AC1540" s="83"/>
    </row>
    <row r="1541" spans="1:34" ht="15" customHeight="1" x14ac:dyDescent="0.2">
      <c r="A1541" s="153">
        <v>115</v>
      </c>
      <c r="B1541" s="153">
        <v>115</v>
      </c>
      <c r="C1541" s="24" t="s">
        <v>257</v>
      </c>
      <c r="D1541" s="175">
        <v>10423</v>
      </c>
      <c r="E1541" s="24" t="s">
        <v>258</v>
      </c>
      <c r="F1541" s="25">
        <v>2015</v>
      </c>
      <c r="G1541" s="156">
        <v>42092.079861111109</v>
      </c>
      <c r="H1541" s="157">
        <v>42092.079861111109</v>
      </c>
      <c r="I1541" s="620" t="s">
        <v>36</v>
      </c>
      <c r="J1541" s="620" t="s">
        <v>36</v>
      </c>
      <c r="K1541" s="620"/>
      <c r="L1541" s="159">
        <f>N1541-G1541</f>
        <v>6.944444467080757E-4</v>
      </c>
      <c r="M1541" s="160">
        <v>1</v>
      </c>
      <c r="N1541" s="156">
        <v>42092.080555555556</v>
      </c>
      <c r="O1541" s="157">
        <v>42092.080555555556</v>
      </c>
      <c r="P1541" s="161" t="s">
        <v>37</v>
      </c>
      <c r="Q1541" s="35" t="s">
        <v>48</v>
      </c>
      <c r="R1541" s="35" t="s">
        <v>49</v>
      </c>
      <c r="S1541" s="35" t="s">
        <v>40</v>
      </c>
      <c r="T1541" s="35" t="s">
        <v>3656</v>
      </c>
      <c r="U1541" s="332" t="s">
        <v>40</v>
      </c>
      <c r="V1541" s="167" t="s">
        <v>788</v>
      </c>
      <c r="W1541" s="35" t="s">
        <v>3657</v>
      </c>
      <c r="X1541" s="55">
        <v>2</v>
      </c>
      <c r="Y1541" s="55">
        <v>0</v>
      </c>
      <c r="Z1541" s="168"/>
      <c r="AA1541" s="168"/>
      <c r="AB1541" s="168"/>
      <c r="AC1541" s="168"/>
    </row>
    <row r="1542" spans="1:34" ht="15" customHeight="1" x14ac:dyDescent="0.2">
      <c r="A1542" s="175">
        <v>115</v>
      </c>
      <c r="B1542" s="175">
        <v>115</v>
      </c>
      <c r="C1542" s="24" t="s">
        <v>257</v>
      </c>
      <c r="D1542" s="175">
        <v>10423</v>
      </c>
      <c r="E1542" s="24" t="s">
        <v>258</v>
      </c>
      <c r="F1542" s="25">
        <v>2015</v>
      </c>
      <c r="G1542" s="156">
        <v>42101.693749999999</v>
      </c>
      <c r="H1542" s="157">
        <v>42101.693749999999</v>
      </c>
      <c r="I1542" s="620" t="s">
        <v>36</v>
      </c>
      <c r="J1542" s="620" t="s">
        <v>36</v>
      </c>
      <c r="K1542" s="620"/>
      <c r="L1542" s="159">
        <f>N1542-G1542</f>
        <v>6.944444467080757E-4</v>
      </c>
      <c r="M1542" s="160">
        <v>1</v>
      </c>
      <c r="N1542" s="156">
        <v>42101.694444444445</v>
      </c>
      <c r="O1542" s="157">
        <v>42101.694444444445</v>
      </c>
      <c r="P1542" s="161" t="s">
        <v>37</v>
      </c>
      <c r="Q1542" s="35" t="s">
        <v>213</v>
      </c>
      <c r="R1542" s="35" t="s">
        <v>214</v>
      </c>
      <c r="S1542" s="35" t="s">
        <v>101</v>
      </c>
      <c r="T1542" s="35" t="s">
        <v>3738</v>
      </c>
      <c r="U1542" s="332" t="s">
        <v>40</v>
      </c>
      <c r="V1542" s="167" t="s">
        <v>788</v>
      </c>
      <c r="W1542" s="35" t="s">
        <v>3739</v>
      </c>
      <c r="X1542" s="55">
        <v>0</v>
      </c>
      <c r="Y1542" s="55">
        <v>0</v>
      </c>
      <c r="Z1542" s="168"/>
      <c r="AA1542" s="168"/>
      <c r="AB1542" s="168"/>
      <c r="AC1542" s="168"/>
      <c r="AD1542" s="41"/>
      <c r="AE1542" s="41"/>
      <c r="AF1542" s="41"/>
      <c r="AG1542" s="41"/>
      <c r="AH1542" s="41"/>
    </row>
    <row r="1543" spans="1:34" ht="15" customHeight="1" x14ac:dyDescent="0.2">
      <c r="A1543" s="175">
        <v>115</v>
      </c>
      <c r="B1543" s="175">
        <v>115</v>
      </c>
      <c r="C1543" s="24" t="s">
        <v>257</v>
      </c>
      <c r="D1543" s="175">
        <v>10423</v>
      </c>
      <c r="E1543" s="43" t="s">
        <v>258</v>
      </c>
      <c r="F1543" s="25">
        <v>2015</v>
      </c>
      <c r="G1543" s="156">
        <v>42292.769444444442</v>
      </c>
      <c r="H1543" s="157">
        <v>42292.769444444442</v>
      </c>
      <c r="I1543" s="620" t="s">
        <v>36</v>
      </c>
      <c r="J1543" s="620" t="s">
        <v>36</v>
      </c>
      <c r="K1543" s="620"/>
      <c r="L1543" s="159">
        <f>N1543-G1543</f>
        <v>6.944444467080757E-4</v>
      </c>
      <c r="M1543" s="160">
        <v>1</v>
      </c>
      <c r="N1543" s="156">
        <v>42292.770138888889</v>
      </c>
      <c r="O1543" s="157">
        <v>42292.770138888889</v>
      </c>
      <c r="P1543" s="161" t="s">
        <v>37</v>
      </c>
      <c r="Q1543" s="35" t="s">
        <v>213</v>
      </c>
      <c r="R1543" s="35" t="s">
        <v>287</v>
      </c>
      <c r="S1543" s="35" t="s">
        <v>40</v>
      </c>
      <c r="T1543" s="35" t="s">
        <v>4966</v>
      </c>
      <c r="U1543" s="332" t="s">
        <v>40</v>
      </c>
      <c r="V1543" s="167" t="s">
        <v>788</v>
      </c>
      <c r="W1543" s="35" t="s">
        <v>4967</v>
      </c>
      <c r="X1543" s="55">
        <v>1</v>
      </c>
      <c r="Y1543" s="168"/>
      <c r="Z1543" s="168"/>
      <c r="AA1543" s="168"/>
      <c r="AB1543" s="168"/>
      <c r="AC1543" s="168"/>
    </row>
    <row r="1544" spans="1:34" ht="15" customHeight="1" x14ac:dyDescent="0.2">
      <c r="A1544" s="105">
        <v>115</v>
      </c>
      <c r="B1544" s="105">
        <v>115</v>
      </c>
      <c r="C1544" s="76" t="s">
        <v>686</v>
      </c>
      <c r="D1544" s="23">
        <v>10424</v>
      </c>
      <c r="E1544" s="60" t="s">
        <v>687</v>
      </c>
      <c r="F1544" s="25">
        <v>2014</v>
      </c>
      <c r="G1544" s="61">
        <v>41910.347916666666</v>
      </c>
      <c r="H1544" s="62">
        <v>41910.347916666666</v>
      </c>
      <c r="I1544" s="625" t="s">
        <v>36</v>
      </c>
      <c r="J1544" s="625" t="s">
        <v>36</v>
      </c>
      <c r="K1544" s="625"/>
      <c r="L1544" s="64">
        <f>N1544-G1544</f>
        <v>6.944444467080757E-4</v>
      </c>
      <c r="M1544" s="65">
        <v>1</v>
      </c>
      <c r="N1544" s="61">
        <v>41910.348611111112</v>
      </c>
      <c r="O1544" s="62">
        <v>41910.348611111112</v>
      </c>
      <c r="P1544" s="66" t="s">
        <v>37</v>
      </c>
      <c r="Q1544" s="69" t="s">
        <v>145</v>
      </c>
      <c r="R1544" s="69" t="s">
        <v>146</v>
      </c>
      <c r="S1544" s="87" t="s">
        <v>101</v>
      </c>
      <c r="T1544" s="69" t="s">
        <v>2791</v>
      </c>
      <c r="U1544" s="77">
        <v>10595</v>
      </c>
      <c r="V1544" s="87" t="s">
        <v>1390</v>
      </c>
      <c r="W1544" s="69" t="s">
        <v>2792</v>
      </c>
      <c r="X1544" s="32">
        <v>0</v>
      </c>
      <c r="Y1544" s="32">
        <v>0</v>
      </c>
      <c r="Z1544" s="83"/>
      <c r="AA1544" s="84"/>
      <c r="AB1544" s="85"/>
      <c r="AC1544" s="83"/>
    </row>
    <row r="1545" spans="1:34" ht="15" customHeight="1" x14ac:dyDescent="0.2">
      <c r="A1545" s="175">
        <v>115</v>
      </c>
      <c r="B1545" s="175">
        <v>115</v>
      </c>
      <c r="C1545" s="24" t="s">
        <v>686</v>
      </c>
      <c r="D1545" s="175">
        <v>10424</v>
      </c>
      <c r="E1545" s="43" t="s">
        <v>687</v>
      </c>
      <c r="F1545" s="25">
        <v>2015</v>
      </c>
      <c r="G1545" s="156">
        <v>42317.388194444444</v>
      </c>
      <c r="H1545" s="157">
        <v>42317.388194444444</v>
      </c>
      <c r="I1545" s="620" t="s">
        <v>36</v>
      </c>
      <c r="J1545" s="620" t="s">
        <v>36</v>
      </c>
      <c r="K1545" s="620"/>
      <c r="L1545" s="159">
        <f>N1545-G1545</f>
        <v>6.944444467080757E-4</v>
      </c>
      <c r="M1545" s="160">
        <v>1</v>
      </c>
      <c r="N1545" s="156">
        <v>42317.388888888891</v>
      </c>
      <c r="O1545" s="157">
        <v>42317.388888888891</v>
      </c>
      <c r="P1545" s="161" t="s">
        <v>37</v>
      </c>
      <c r="Q1545" s="162" t="s">
        <v>145</v>
      </c>
      <c r="R1545" s="35" t="s">
        <v>146</v>
      </c>
      <c r="S1545" s="35" t="s">
        <v>40</v>
      </c>
      <c r="T1545" s="35" t="s">
        <v>5138</v>
      </c>
      <c r="U1545" s="332" t="s">
        <v>40</v>
      </c>
      <c r="V1545" s="35" t="s">
        <v>1390</v>
      </c>
      <c r="W1545" s="35" t="s">
        <v>5139</v>
      </c>
      <c r="X1545" s="55">
        <v>0</v>
      </c>
      <c r="Y1545" s="168"/>
      <c r="Z1545" s="168"/>
      <c r="AA1545" s="168"/>
      <c r="AB1545" s="168"/>
      <c r="AC1545" s="168"/>
    </row>
    <row r="1546" spans="1:34" ht="15" customHeight="1" x14ac:dyDescent="0.2">
      <c r="A1546" s="257">
        <v>115</v>
      </c>
      <c r="B1546" s="257">
        <v>115</v>
      </c>
      <c r="C1546" s="258" t="s">
        <v>686</v>
      </c>
      <c r="D1546" s="257">
        <v>10424</v>
      </c>
      <c r="E1546" s="258" t="s">
        <v>687</v>
      </c>
      <c r="F1546" s="25">
        <v>2018</v>
      </c>
      <c r="G1546" s="284">
        <v>43292.825694444444</v>
      </c>
      <c r="H1546" s="233">
        <v>43292.825694444444</v>
      </c>
      <c r="I1546" s="412" t="s">
        <v>36</v>
      </c>
      <c r="J1546" s="412" t="s">
        <v>36</v>
      </c>
      <c r="K1546" s="412" t="s">
        <v>36</v>
      </c>
      <c r="L1546" s="235">
        <f>N1546-G1546</f>
        <v>6.944444467080757E-4</v>
      </c>
      <c r="M1546" s="236">
        <v>1</v>
      </c>
      <c r="N1546" s="284">
        <v>43292.826388888891</v>
      </c>
      <c r="O1546" s="233">
        <v>43292.826388888891</v>
      </c>
      <c r="P1546" s="237" t="s">
        <v>37</v>
      </c>
      <c r="Q1546" s="359" t="s">
        <v>48</v>
      </c>
      <c r="R1546" s="35" t="s">
        <v>10200</v>
      </c>
      <c r="S1546" s="277" t="s">
        <v>40</v>
      </c>
      <c r="T1546" s="167" t="s">
        <v>11515</v>
      </c>
      <c r="U1546" s="282" t="s">
        <v>40</v>
      </c>
      <c r="V1546" s="240" t="s">
        <v>1390</v>
      </c>
      <c r="W1546" s="167" t="s">
        <v>11516</v>
      </c>
      <c r="X1546" s="255">
        <v>0</v>
      </c>
      <c r="Y1546" s="241">
        <v>0</v>
      </c>
      <c r="Z1546" s="241">
        <v>0</v>
      </c>
      <c r="AA1546" s="277"/>
      <c r="AB1546" s="277"/>
      <c r="AC1546" s="277"/>
      <c r="AD1546" s="241">
        <v>5517212</v>
      </c>
      <c r="AE1546" s="467" t="s">
        <v>7063</v>
      </c>
      <c r="AF1546" s="468" t="s">
        <v>7319</v>
      </c>
      <c r="AG1546" s="277" t="s">
        <v>7040</v>
      </c>
      <c r="AH1546" s="277" t="s">
        <v>7041</v>
      </c>
    </row>
    <row r="1547" spans="1:34" ht="15" customHeight="1" x14ac:dyDescent="0.2">
      <c r="A1547" s="175">
        <v>115</v>
      </c>
      <c r="B1547" s="175">
        <v>115</v>
      </c>
      <c r="C1547" s="24" t="s">
        <v>371</v>
      </c>
      <c r="D1547" s="175">
        <v>10425</v>
      </c>
      <c r="E1547" s="43" t="s">
        <v>372</v>
      </c>
      <c r="F1547" s="25">
        <v>2015</v>
      </c>
      <c r="G1547" s="156">
        <v>42317.388194444444</v>
      </c>
      <c r="H1547" s="157">
        <v>42317.388194444444</v>
      </c>
      <c r="I1547" s="620" t="s">
        <v>36</v>
      </c>
      <c r="J1547" s="620" t="s">
        <v>36</v>
      </c>
      <c r="K1547" s="620"/>
      <c r="L1547" s="159">
        <f>N1547-G1547</f>
        <v>6.944444467080757E-4</v>
      </c>
      <c r="M1547" s="160">
        <v>1</v>
      </c>
      <c r="N1547" s="156">
        <v>42317.388888888891</v>
      </c>
      <c r="O1547" s="157">
        <v>42317.388888888891</v>
      </c>
      <c r="P1547" s="161" t="s">
        <v>37</v>
      </c>
      <c r="Q1547" s="162" t="s">
        <v>145</v>
      </c>
      <c r="R1547" s="35" t="s">
        <v>146</v>
      </c>
      <c r="S1547" s="35" t="s">
        <v>40</v>
      </c>
      <c r="T1547" s="35" t="s">
        <v>5138</v>
      </c>
      <c r="U1547" s="282" t="s">
        <v>40</v>
      </c>
      <c r="V1547" s="35" t="s">
        <v>1390</v>
      </c>
      <c r="W1547" s="35" t="s">
        <v>5140</v>
      </c>
      <c r="X1547" s="55">
        <v>0</v>
      </c>
      <c r="Y1547" s="168"/>
      <c r="Z1547" s="168"/>
      <c r="AA1547" s="168"/>
      <c r="AB1547" s="168"/>
      <c r="AC1547" s="168"/>
    </row>
    <row r="1548" spans="1:34" ht="15" customHeight="1" x14ac:dyDescent="0.2">
      <c r="A1548" s="257">
        <v>115</v>
      </c>
      <c r="B1548" s="257">
        <v>115</v>
      </c>
      <c r="C1548" s="258" t="s">
        <v>371</v>
      </c>
      <c r="D1548" s="257">
        <v>10425</v>
      </c>
      <c r="E1548" s="258" t="s">
        <v>372</v>
      </c>
      <c r="F1548" s="25">
        <v>2018</v>
      </c>
      <c r="G1548" s="284">
        <v>43400.285416666666</v>
      </c>
      <c r="H1548" s="234">
        <v>43400.285416666666</v>
      </c>
      <c r="I1548" s="412" t="s">
        <v>36</v>
      </c>
      <c r="J1548" s="412" t="s">
        <v>36</v>
      </c>
      <c r="K1548" s="417" t="s">
        <v>7042</v>
      </c>
      <c r="L1548" s="235">
        <f>N1548-G1548</f>
        <v>6.9444444452528842E-3</v>
      </c>
      <c r="M1548" s="236">
        <v>10</v>
      </c>
      <c r="N1548" s="284">
        <v>43400.292361111111</v>
      </c>
      <c r="O1548" s="234">
        <v>43400.292361111111</v>
      </c>
      <c r="P1548" s="237" t="s">
        <v>37</v>
      </c>
      <c r="Q1548" s="162" t="s">
        <v>1285</v>
      </c>
      <c r="R1548" s="167" t="s">
        <v>10231</v>
      </c>
      <c r="S1548" s="163" t="s">
        <v>101</v>
      </c>
      <c r="T1548" s="167" t="s">
        <v>12227</v>
      </c>
      <c r="U1548" s="282" t="s">
        <v>40</v>
      </c>
      <c r="V1548" s="240" t="s">
        <v>1390</v>
      </c>
      <c r="W1548" s="167" t="s">
        <v>12228</v>
      </c>
      <c r="X1548" s="255">
        <v>0</v>
      </c>
      <c r="Y1548" s="241">
        <v>0</v>
      </c>
      <c r="Z1548" s="241">
        <v>0</v>
      </c>
      <c r="AA1548" s="266"/>
      <c r="AB1548" s="266"/>
      <c r="AC1548" s="266"/>
      <c r="AD1548" s="241">
        <v>5517212</v>
      </c>
      <c r="AE1548" s="461" t="s">
        <v>7102</v>
      </c>
      <c r="AF1548" s="468" t="s">
        <v>12229</v>
      </c>
      <c r="AG1548" s="163" t="s">
        <v>7040</v>
      </c>
      <c r="AH1548" s="277" t="s">
        <v>7041</v>
      </c>
    </row>
    <row r="1549" spans="1:34" ht="15" customHeight="1" x14ac:dyDescent="0.2">
      <c r="A1549" s="105">
        <v>115</v>
      </c>
      <c r="B1549" s="105">
        <v>115</v>
      </c>
      <c r="C1549" s="76" t="s">
        <v>2793</v>
      </c>
      <c r="D1549" s="23">
        <v>10426</v>
      </c>
      <c r="E1549" s="60" t="s">
        <v>2794</v>
      </c>
      <c r="F1549" s="25">
        <v>2014</v>
      </c>
      <c r="G1549" s="61">
        <v>41910.873611111114</v>
      </c>
      <c r="H1549" s="62">
        <v>41910.873611111114</v>
      </c>
      <c r="I1549" s="625" t="s">
        <v>36</v>
      </c>
      <c r="J1549" s="625" t="s">
        <v>36</v>
      </c>
      <c r="K1549" s="625"/>
      <c r="L1549" s="64">
        <f>N1549-G1549</f>
        <v>0.19374999999854481</v>
      </c>
      <c r="M1549" s="65">
        <v>279</v>
      </c>
      <c r="N1549" s="61">
        <v>41911.067361111112</v>
      </c>
      <c r="O1549" s="62">
        <v>41911.067361111112</v>
      </c>
      <c r="P1549" s="66" t="s">
        <v>37</v>
      </c>
      <c r="Q1549" s="69" t="s">
        <v>38</v>
      </c>
      <c r="R1549" s="69" t="s">
        <v>413</v>
      </c>
      <c r="S1549" s="87" t="s">
        <v>101</v>
      </c>
      <c r="T1549" s="69" t="s">
        <v>2795</v>
      </c>
      <c r="U1549" s="282" t="s">
        <v>40</v>
      </c>
      <c r="V1549" s="87" t="s">
        <v>1390</v>
      </c>
      <c r="W1549" s="69" t="s">
        <v>2796</v>
      </c>
      <c r="X1549" s="32">
        <v>0</v>
      </c>
      <c r="Y1549" s="32">
        <v>0</v>
      </c>
      <c r="Z1549" s="83"/>
      <c r="AA1549" s="84"/>
      <c r="AB1549" s="85"/>
      <c r="AC1549" s="83"/>
    </row>
    <row r="1550" spans="1:34" ht="15" customHeight="1" x14ac:dyDescent="0.2">
      <c r="A1550" s="58">
        <v>115</v>
      </c>
      <c r="B1550" s="58">
        <v>115</v>
      </c>
      <c r="C1550" s="76" t="s">
        <v>1279</v>
      </c>
      <c r="D1550" s="23">
        <v>10429</v>
      </c>
      <c r="E1550" s="60" t="s">
        <v>1280</v>
      </c>
      <c r="F1550" s="25">
        <v>2014</v>
      </c>
      <c r="G1550" s="61">
        <v>41798.219444444447</v>
      </c>
      <c r="H1550" s="62">
        <v>41798.219444444447</v>
      </c>
      <c r="I1550" s="625" t="s">
        <v>36</v>
      </c>
      <c r="J1550" s="625" t="s">
        <v>36</v>
      </c>
      <c r="K1550" s="625"/>
      <c r="L1550" s="64">
        <f>N1550-G1550</f>
        <v>6.9444443943211809E-4</v>
      </c>
      <c r="M1550" s="65">
        <v>1</v>
      </c>
      <c r="N1550" s="61">
        <v>41798.220138888886</v>
      </c>
      <c r="O1550" s="62">
        <v>41798.220138888886</v>
      </c>
      <c r="P1550" s="66" t="s">
        <v>37</v>
      </c>
      <c r="Q1550" s="69" t="s">
        <v>48</v>
      </c>
      <c r="R1550" s="69" t="s">
        <v>49</v>
      </c>
      <c r="S1550" s="87" t="s">
        <v>40</v>
      </c>
      <c r="T1550" s="69" t="s">
        <v>2342</v>
      </c>
      <c r="U1550" s="282" t="s">
        <v>40</v>
      </c>
      <c r="V1550" s="78" t="s">
        <v>190</v>
      </c>
      <c r="W1550" s="69" t="s">
        <v>2343</v>
      </c>
      <c r="X1550" s="32">
        <v>0</v>
      </c>
      <c r="Y1550" s="32">
        <v>0</v>
      </c>
      <c r="Z1550" s="83"/>
      <c r="AA1550" s="84"/>
      <c r="AB1550" s="85"/>
      <c r="AC1550" s="83"/>
    </row>
    <row r="1551" spans="1:34" ht="15" customHeight="1" x14ac:dyDescent="0.2">
      <c r="A1551" s="257">
        <v>115</v>
      </c>
      <c r="B1551" s="257">
        <v>115</v>
      </c>
      <c r="C1551" s="258" t="s">
        <v>1279</v>
      </c>
      <c r="D1551" s="257">
        <v>10429</v>
      </c>
      <c r="E1551" s="258" t="s">
        <v>1280</v>
      </c>
      <c r="F1551" s="25">
        <v>2016</v>
      </c>
      <c r="G1551" s="284">
        <v>42703.078472222223</v>
      </c>
      <c r="H1551" s="234">
        <v>42703.078472222223</v>
      </c>
      <c r="I1551" s="412" t="s">
        <v>36</v>
      </c>
      <c r="J1551" s="412" t="s">
        <v>36</v>
      </c>
      <c r="K1551" s="412"/>
      <c r="L1551" s="235">
        <f>N1551-G1551</f>
        <v>0.43958333333284827</v>
      </c>
      <c r="M1551" s="236">
        <v>633</v>
      </c>
      <c r="N1551" s="284">
        <v>42703.518055555556</v>
      </c>
      <c r="O1551" s="234">
        <v>42703.518055555556</v>
      </c>
      <c r="P1551" s="237" t="s">
        <v>37</v>
      </c>
      <c r="Q1551" s="35" t="s">
        <v>48</v>
      </c>
      <c r="R1551" s="35" t="s">
        <v>49</v>
      </c>
      <c r="S1551" s="35" t="s">
        <v>106</v>
      </c>
      <c r="T1551" s="35" t="s">
        <v>6926</v>
      </c>
      <c r="U1551" s="282" t="s">
        <v>40</v>
      </c>
      <c r="V1551" s="240" t="s">
        <v>190</v>
      </c>
      <c r="W1551" s="35" t="s">
        <v>6927</v>
      </c>
      <c r="X1551" s="177">
        <v>0</v>
      </c>
      <c r="Y1551" s="55">
        <v>0</v>
      </c>
      <c r="Z1551" s="55">
        <v>0</v>
      </c>
      <c r="AA1551" s="55"/>
      <c r="AB1551" s="55"/>
      <c r="AC1551" s="55"/>
    </row>
    <row r="1552" spans="1:34" ht="15" customHeight="1" x14ac:dyDescent="0.2">
      <c r="A1552" s="257">
        <v>115</v>
      </c>
      <c r="B1552" s="257">
        <v>115</v>
      </c>
      <c r="C1552" s="258" t="s">
        <v>1279</v>
      </c>
      <c r="D1552" s="257">
        <v>10429</v>
      </c>
      <c r="E1552" s="258" t="s">
        <v>1280</v>
      </c>
      <c r="F1552" s="25">
        <v>2017</v>
      </c>
      <c r="G1552" s="232">
        <v>43077.167361111111</v>
      </c>
      <c r="H1552" s="233">
        <v>43077.167361111111</v>
      </c>
      <c r="I1552" s="412" t="s">
        <v>36</v>
      </c>
      <c r="J1552" s="412" t="s">
        <v>36</v>
      </c>
      <c r="K1552" s="412"/>
      <c r="L1552" s="235">
        <f>N1552-G1552</f>
        <v>12.388888888890506</v>
      </c>
      <c r="M1552" s="236">
        <v>17840</v>
      </c>
      <c r="N1552" s="232">
        <v>43089.556250000001</v>
      </c>
      <c r="O1552" s="233">
        <v>43089.556250000001</v>
      </c>
      <c r="P1552" s="294" t="s">
        <v>173</v>
      </c>
      <c r="Q1552" s="167" t="s">
        <v>52</v>
      </c>
      <c r="R1552" s="167" t="s">
        <v>106</v>
      </c>
      <c r="S1552" s="35" t="s">
        <v>106</v>
      </c>
      <c r="T1552" s="167" t="s">
        <v>10109</v>
      </c>
      <c r="U1552" s="332" t="s">
        <v>40</v>
      </c>
      <c r="V1552" s="240" t="s">
        <v>190</v>
      </c>
      <c r="W1552" s="167" t="s">
        <v>10110</v>
      </c>
      <c r="X1552" s="255">
        <v>0</v>
      </c>
      <c r="Y1552" s="241">
        <v>0</v>
      </c>
      <c r="Z1552" s="241">
        <v>0</v>
      </c>
      <c r="AA1552" s="266"/>
      <c r="AB1552" s="266"/>
      <c r="AC1552" s="266"/>
      <c r="AD1552" s="304">
        <v>5517212</v>
      </c>
      <c r="AE1552" s="333" t="s">
        <v>1270</v>
      </c>
      <c r="AF1552" s="333" t="s">
        <v>1270</v>
      </c>
      <c r="AG1552" s="167" t="s">
        <v>7066</v>
      </c>
      <c r="AH1552" s="29" t="s">
        <v>7067</v>
      </c>
    </row>
    <row r="1553" spans="1:34" ht="15" customHeight="1" x14ac:dyDescent="0.2">
      <c r="A1553" s="257">
        <v>115</v>
      </c>
      <c r="B1553" s="257">
        <v>115</v>
      </c>
      <c r="C1553" s="258" t="s">
        <v>1279</v>
      </c>
      <c r="D1553" s="257">
        <v>10429</v>
      </c>
      <c r="E1553" s="258" t="s">
        <v>1280</v>
      </c>
      <c r="F1553" s="25">
        <v>2018</v>
      </c>
      <c r="G1553" s="284">
        <v>43369.352777777778</v>
      </c>
      <c r="H1553" s="234">
        <v>43369.352777777778</v>
      </c>
      <c r="I1553" s="412" t="s">
        <v>36</v>
      </c>
      <c r="J1553" s="412" t="s">
        <v>36</v>
      </c>
      <c r="K1553" s="412" t="s">
        <v>36</v>
      </c>
      <c r="L1553" s="235">
        <f>N1553-G1553</f>
        <v>1.1875</v>
      </c>
      <c r="M1553" s="236">
        <v>1710</v>
      </c>
      <c r="N1553" s="284">
        <v>43370.540277777778</v>
      </c>
      <c r="O1553" s="234">
        <v>43370.540277777778</v>
      </c>
      <c r="P1553" s="237" t="s">
        <v>37</v>
      </c>
      <c r="Q1553" s="162" t="s">
        <v>1285</v>
      </c>
      <c r="R1553" s="167" t="s">
        <v>10447</v>
      </c>
      <c r="S1553" s="163" t="s">
        <v>106</v>
      </c>
      <c r="T1553" s="167" t="s">
        <v>11954</v>
      </c>
      <c r="U1553" s="287" t="s">
        <v>40</v>
      </c>
      <c r="V1553" s="240" t="s">
        <v>190</v>
      </c>
      <c r="W1553" s="167" t="s">
        <v>11955</v>
      </c>
      <c r="X1553" s="255">
        <v>0</v>
      </c>
      <c r="Y1553" s="241">
        <v>0</v>
      </c>
      <c r="Z1553" s="241">
        <v>0</v>
      </c>
      <c r="AA1553" s="266"/>
      <c r="AB1553" s="266"/>
      <c r="AC1553" s="266"/>
      <c r="AD1553" s="241">
        <v>5517212</v>
      </c>
      <c r="AE1553" s="461" t="s">
        <v>1270</v>
      </c>
      <c r="AF1553" s="462" t="s">
        <v>1270</v>
      </c>
      <c r="AG1553" s="277" t="s">
        <v>7066</v>
      </c>
      <c r="AH1553" s="277" t="s">
        <v>7067</v>
      </c>
    </row>
    <row r="1554" spans="1:34" ht="15" customHeight="1" x14ac:dyDescent="0.2">
      <c r="A1554" s="521">
        <v>115</v>
      </c>
      <c r="B1554" s="521">
        <v>115</v>
      </c>
      <c r="C1554" s="522" t="s">
        <v>1279</v>
      </c>
      <c r="D1554" s="521">
        <v>10429</v>
      </c>
      <c r="E1554" s="522" t="s">
        <v>1280</v>
      </c>
      <c r="F1554" s="25">
        <v>2019</v>
      </c>
      <c r="G1554" s="232">
        <v>43475.480555555558</v>
      </c>
      <c r="H1554" s="233">
        <v>43475.480555555558</v>
      </c>
      <c r="I1554" s="412" t="s">
        <v>36</v>
      </c>
      <c r="J1554" s="412" t="s">
        <v>36</v>
      </c>
      <c r="K1554" s="412" t="s">
        <v>36</v>
      </c>
      <c r="L1554" s="235">
        <f>N1554-G1554</f>
        <v>0.20902777777519077</v>
      </c>
      <c r="M1554" s="236">
        <v>301</v>
      </c>
      <c r="N1554" s="232">
        <v>43475.689583333333</v>
      </c>
      <c r="O1554" s="233">
        <v>43475.689583333333</v>
      </c>
      <c r="P1554" s="237" t="s">
        <v>37</v>
      </c>
      <c r="Q1554" s="359" t="s">
        <v>1285</v>
      </c>
      <c r="R1554" s="35" t="s">
        <v>10433</v>
      </c>
      <c r="S1554" s="238" t="s">
        <v>107</v>
      </c>
      <c r="T1554" s="167" t="s">
        <v>12784</v>
      </c>
      <c r="U1554" s="416" t="s">
        <v>40</v>
      </c>
      <c r="V1554" s="240" t="s">
        <v>190</v>
      </c>
      <c r="W1554" s="167" t="s">
        <v>12785</v>
      </c>
      <c r="X1554" s="164">
        <v>0</v>
      </c>
      <c r="Y1554" s="241">
        <v>0</v>
      </c>
      <c r="Z1554" s="241">
        <v>0</v>
      </c>
      <c r="AA1554" s="264">
        <f>Y1554/AD1554</f>
        <v>0</v>
      </c>
      <c r="AB1554" s="265">
        <f>Z1554/AD1554</f>
        <v>0</v>
      </c>
      <c r="AC1554" s="255">
        <v>0</v>
      </c>
      <c r="AD1554" s="241">
        <v>5548929</v>
      </c>
      <c r="AE1554" s="239" t="s">
        <v>1270</v>
      </c>
      <c r="AF1554" s="229" t="s">
        <v>1270</v>
      </c>
      <c r="AG1554" s="239" t="s">
        <v>7066</v>
      </c>
      <c r="AH1554" s="57" t="s">
        <v>12671</v>
      </c>
    </row>
    <row r="1555" spans="1:34" ht="15" customHeight="1" x14ac:dyDescent="0.2">
      <c r="A1555" s="175">
        <v>115</v>
      </c>
      <c r="B1555" s="175">
        <v>115</v>
      </c>
      <c r="C1555" s="24" t="s">
        <v>3727</v>
      </c>
      <c r="D1555" s="175">
        <v>10430</v>
      </c>
      <c r="E1555" s="24" t="s">
        <v>3728</v>
      </c>
      <c r="F1555" s="25">
        <v>2015</v>
      </c>
      <c r="G1555" s="156">
        <v>42101.620833333334</v>
      </c>
      <c r="H1555" s="157">
        <v>42101.620833333334</v>
      </c>
      <c r="I1555" s="620" t="s">
        <v>36</v>
      </c>
      <c r="J1555" s="620" t="s">
        <v>36</v>
      </c>
      <c r="K1555" s="620"/>
      <c r="L1555" s="159">
        <f>N1555-G1555</f>
        <v>6.944444467080757E-4</v>
      </c>
      <c r="M1555" s="160">
        <v>1</v>
      </c>
      <c r="N1555" s="156">
        <v>42101.621527777781</v>
      </c>
      <c r="O1555" s="157">
        <v>42101.621527777781</v>
      </c>
      <c r="P1555" s="161" t="s">
        <v>37</v>
      </c>
      <c r="Q1555" s="35" t="s">
        <v>213</v>
      </c>
      <c r="R1555" s="35" t="s">
        <v>287</v>
      </c>
      <c r="S1555" s="35" t="s">
        <v>40</v>
      </c>
      <c r="T1555" s="35" t="s">
        <v>3725</v>
      </c>
      <c r="U1555" s="416" t="s">
        <v>40</v>
      </c>
      <c r="V1555" s="167" t="s">
        <v>384</v>
      </c>
      <c r="W1555" s="35" t="s">
        <v>3726</v>
      </c>
      <c r="X1555" s="55">
        <v>1</v>
      </c>
      <c r="Y1555" s="55">
        <v>0</v>
      </c>
      <c r="Z1555" s="168"/>
      <c r="AA1555" s="168"/>
      <c r="AB1555" s="168"/>
      <c r="AC1555" s="168"/>
      <c r="AD1555" s="41"/>
      <c r="AE1555" s="41"/>
      <c r="AF1555" s="41"/>
      <c r="AG1555" s="41"/>
      <c r="AH1555" s="41"/>
    </row>
    <row r="1556" spans="1:34" ht="15" customHeight="1" x14ac:dyDescent="0.2">
      <c r="A1556" s="175">
        <v>115</v>
      </c>
      <c r="B1556" s="175">
        <v>115</v>
      </c>
      <c r="C1556" s="24" t="s">
        <v>5067</v>
      </c>
      <c r="D1556" s="175">
        <v>10433</v>
      </c>
      <c r="E1556" s="43" t="s">
        <v>5068</v>
      </c>
      <c r="F1556" s="25">
        <v>2015</v>
      </c>
      <c r="G1556" s="156">
        <v>42310.035416666666</v>
      </c>
      <c r="H1556" s="157">
        <v>42310.035416666666</v>
      </c>
      <c r="I1556" s="620" t="s">
        <v>36</v>
      </c>
      <c r="J1556" s="620" t="s">
        <v>36</v>
      </c>
      <c r="K1556" s="620"/>
      <c r="L1556" s="159">
        <f>N1556-G1556</f>
        <v>0.61527777777519077</v>
      </c>
      <c r="M1556" s="160">
        <v>886</v>
      </c>
      <c r="N1556" s="156">
        <v>42310.650694444441</v>
      </c>
      <c r="O1556" s="157">
        <v>42310.650694444441</v>
      </c>
      <c r="P1556" s="161" t="s">
        <v>37</v>
      </c>
      <c r="Q1556" s="162" t="s">
        <v>52</v>
      </c>
      <c r="R1556" s="35" t="s">
        <v>67</v>
      </c>
      <c r="S1556" s="168" t="s">
        <v>107</v>
      </c>
      <c r="T1556" s="35" t="s">
        <v>5069</v>
      </c>
      <c r="U1556" s="416" t="s">
        <v>40</v>
      </c>
      <c r="V1556" s="167" t="s">
        <v>1336</v>
      </c>
      <c r="W1556" s="35" t="s">
        <v>5070</v>
      </c>
      <c r="X1556" s="55">
        <v>1</v>
      </c>
      <c r="Y1556" s="168"/>
      <c r="Z1556" s="168"/>
      <c r="AA1556" s="168"/>
      <c r="AB1556" s="168"/>
      <c r="AC1556" s="168"/>
    </row>
    <row r="1557" spans="1:34" ht="15" customHeight="1" x14ac:dyDescent="0.2">
      <c r="A1557" s="175">
        <v>115</v>
      </c>
      <c r="B1557" s="175">
        <v>115</v>
      </c>
      <c r="C1557" s="24" t="s">
        <v>1115</v>
      </c>
      <c r="D1557" s="175">
        <v>10435</v>
      </c>
      <c r="E1557" s="24" t="s">
        <v>1116</v>
      </c>
      <c r="F1557" s="25">
        <v>2015</v>
      </c>
      <c r="G1557" s="156">
        <v>42244.895138888889</v>
      </c>
      <c r="H1557" s="157">
        <v>42244.895138888889</v>
      </c>
      <c r="I1557" s="620" t="s">
        <v>36</v>
      </c>
      <c r="J1557" s="626" t="s">
        <v>313</v>
      </c>
      <c r="K1557" s="626"/>
      <c r="L1557" s="159">
        <f>N1557-G1557</f>
        <v>1.0659722222189885</v>
      </c>
      <c r="M1557" s="160">
        <v>1535</v>
      </c>
      <c r="N1557" s="156">
        <v>42245.961111111108</v>
      </c>
      <c r="O1557" s="157">
        <v>42245.961111111108</v>
      </c>
      <c r="P1557" s="161" t="s">
        <v>37</v>
      </c>
      <c r="Q1557" s="35" t="s">
        <v>38</v>
      </c>
      <c r="R1557" s="35" t="s">
        <v>413</v>
      </c>
      <c r="S1557" s="35" t="s">
        <v>68</v>
      </c>
      <c r="T1557" s="35" t="s">
        <v>4664</v>
      </c>
      <c r="U1557" s="170">
        <v>11443</v>
      </c>
      <c r="V1557" s="167" t="s">
        <v>190</v>
      </c>
      <c r="W1557" s="35" t="s">
        <v>4665</v>
      </c>
      <c r="X1557" s="55">
        <v>7746</v>
      </c>
      <c r="Y1557" s="168"/>
      <c r="Z1557" s="168"/>
      <c r="AA1557" s="168"/>
      <c r="AB1557" s="168"/>
      <c r="AC1557" s="168"/>
    </row>
    <row r="1558" spans="1:34" ht="15" customHeight="1" x14ac:dyDescent="0.2">
      <c r="A1558" s="257">
        <v>115</v>
      </c>
      <c r="B1558" s="257">
        <v>115</v>
      </c>
      <c r="C1558" s="258" t="s">
        <v>1115</v>
      </c>
      <c r="D1558" s="257">
        <v>10435</v>
      </c>
      <c r="E1558" s="258" t="s">
        <v>1116</v>
      </c>
      <c r="F1558" s="25">
        <v>2016</v>
      </c>
      <c r="G1558" s="232">
        <v>42433.481944444444</v>
      </c>
      <c r="H1558" s="233">
        <v>42433.481944444444</v>
      </c>
      <c r="I1558" s="412" t="s">
        <v>36</v>
      </c>
      <c r="J1558" s="412" t="s">
        <v>36</v>
      </c>
      <c r="K1558" s="412"/>
      <c r="L1558" s="235">
        <f>N1558-G1558</f>
        <v>6.944444467080757E-4</v>
      </c>
      <c r="M1558" s="236">
        <v>1</v>
      </c>
      <c r="N1558" s="232">
        <v>42433.482638888891</v>
      </c>
      <c r="O1558" s="233">
        <v>42433.482638888891</v>
      </c>
      <c r="P1558" s="237" t="s">
        <v>37</v>
      </c>
      <c r="Q1558" s="238" t="s">
        <v>48</v>
      </c>
      <c r="R1558" s="238" t="s">
        <v>49</v>
      </c>
      <c r="S1558" s="238" t="s">
        <v>40</v>
      </c>
      <c r="T1558" s="35" t="s">
        <v>5642</v>
      </c>
      <c r="U1558" s="254" t="s">
        <v>40</v>
      </c>
      <c r="V1558" s="240" t="s">
        <v>190</v>
      </c>
      <c r="W1558" s="35" t="s">
        <v>5643</v>
      </c>
      <c r="X1558" s="55">
        <v>7768</v>
      </c>
      <c r="Y1558" s="55">
        <v>0</v>
      </c>
      <c r="Z1558" s="55">
        <v>0</v>
      </c>
      <c r="AA1558" s="168"/>
      <c r="AB1558" s="168"/>
      <c r="AC1558" s="168"/>
    </row>
    <row r="1559" spans="1:34" ht="15" customHeight="1" x14ac:dyDescent="0.2">
      <c r="A1559" s="257">
        <v>115</v>
      </c>
      <c r="B1559" s="257">
        <v>115</v>
      </c>
      <c r="C1559" s="258" t="s">
        <v>1115</v>
      </c>
      <c r="D1559" s="257">
        <v>10435</v>
      </c>
      <c r="E1559" s="258" t="s">
        <v>1116</v>
      </c>
      <c r="F1559" s="25">
        <v>2017</v>
      </c>
      <c r="G1559" s="232">
        <v>42989.892361111109</v>
      </c>
      <c r="H1559" s="233">
        <v>42989.892361111109</v>
      </c>
      <c r="I1559" s="417" t="s">
        <v>7042</v>
      </c>
      <c r="J1559" s="412" t="s">
        <v>36</v>
      </c>
      <c r="K1559" s="412"/>
      <c r="L1559" s="235">
        <f>N1559-G1559</f>
        <v>6.944444467080757E-4</v>
      </c>
      <c r="M1559" s="236">
        <v>1</v>
      </c>
      <c r="N1559" s="232">
        <v>42989.893055555556</v>
      </c>
      <c r="O1559" s="233">
        <v>42989.893055555556</v>
      </c>
      <c r="P1559" s="237" t="s">
        <v>37</v>
      </c>
      <c r="Q1559" s="35" t="s">
        <v>213</v>
      </c>
      <c r="R1559" s="35" t="s">
        <v>287</v>
      </c>
      <c r="S1559" s="35" t="s">
        <v>40</v>
      </c>
      <c r="T1559" s="167" t="s">
        <v>9461</v>
      </c>
      <c r="U1559" s="303" t="s">
        <v>40</v>
      </c>
      <c r="V1559" s="240" t="s">
        <v>190</v>
      </c>
      <c r="W1559" s="167" t="s">
        <v>9462</v>
      </c>
      <c r="X1559" s="241">
        <v>7686</v>
      </c>
      <c r="Y1559" s="241">
        <v>0</v>
      </c>
      <c r="Z1559" s="241">
        <v>0</v>
      </c>
      <c r="AA1559" s="266"/>
      <c r="AB1559" s="266"/>
      <c r="AC1559" s="266"/>
      <c r="AD1559" s="304">
        <v>5517212</v>
      </c>
      <c r="AE1559" s="382" t="s">
        <v>7063</v>
      </c>
      <c r="AF1559" s="383" t="s">
        <v>9463</v>
      </c>
      <c r="AG1559" s="167" t="s">
        <v>7040</v>
      </c>
      <c r="AH1559" s="29" t="s">
        <v>7041</v>
      </c>
    </row>
    <row r="1560" spans="1:34" ht="15" customHeight="1" x14ac:dyDescent="0.2">
      <c r="A1560" s="257">
        <v>115</v>
      </c>
      <c r="B1560" s="257">
        <v>115</v>
      </c>
      <c r="C1560" s="258" t="s">
        <v>1115</v>
      </c>
      <c r="D1560" s="257">
        <v>10435</v>
      </c>
      <c r="E1560" s="258" t="s">
        <v>1116</v>
      </c>
      <c r="F1560" s="25">
        <v>2017</v>
      </c>
      <c r="G1560" s="232">
        <v>42989.895138888889</v>
      </c>
      <c r="H1560" s="233">
        <v>42989.895138888889</v>
      </c>
      <c r="I1560" s="417" t="s">
        <v>7042</v>
      </c>
      <c r="J1560" s="412" t="s">
        <v>36</v>
      </c>
      <c r="K1560" s="412"/>
      <c r="L1560" s="235">
        <f>N1560-G1560</f>
        <v>6.944444467080757E-4</v>
      </c>
      <c r="M1560" s="236">
        <v>1</v>
      </c>
      <c r="N1560" s="232">
        <v>42989.895833333336</v>
      </c>
      <c r="O1560" s="233">
        <v>42989.895833333336</v>
      </c>
      <c r="P1560" s="237" t="s">
        <v>37</v>
      </c>
      <c r="Q1560" s="35" t="s">
        <v>213</v>
      </c>
      <c r="R1560" s="35" t="s">
        <v>287</v>
      </c>
      <c r="S1560" s="35" t="s">
        <v>40</v>
      </c>
      <c r="T1560" s="167" t="s">
        <v>9461</v>
      </c>
      <c r="U1560" s="303" t="s">
        <v>40</v>
      </c>
      <c r="V1560" s="240" t="s">
        <v>190</v>
      </c>
      <c r="W1560" s="167" t="s">
        <v>9464</v>
      </c>
      <c r="X1560" s="241">
        <v>7686</v>
      </c>
      <c r="Y1560" s="241">
        <v>0</v>
      </c>
      <c r="Z1560" s="241">
        <v>0</v>
      </c>
      <c r="AA1560" s="266"/>
      <c r="AB1560" s="266"/>
      <c r="AC1560" s="266"/>
      <c r="AD1560" s="304">
        <v>5517212</v>
      </c>
      <c r="AE1560" s="382" t="s">
        <v>7063</v>
      </c>
      <c r="AF1560" s="383" t="s">
        <v>9465</v>
      </c>
      <c r="AG1560" s="167" t="s">
        <v>7040</v>
      </c>
      <c r="AH1560" s="29" t="s">
        <v>7041</v>
      </c>
    </row>
    <row r="1561" spans="1:34" ht="15" customHeight="1" x14ac:dyDescent="0.2">
      <c r="A1561" s="257">
        <v>115</v>
      </c>
      <c r="B1561" s="257">
        <v>115</v>
      </c>
      <c r="C1561" s="258" t="s">
        <v>1115</v>
      </c>
      <c r="D1561" s="257">
        <v>10435</v>
      </c>
      <c r="E1561" s="258" t="s">
        <v>1116</v>
      </c>
      <c r="F1561" s="25">
        <v>2017</v>
      </c>
      <c r="G1561" s="232">
        <v>43096.450694444444</v>
      </c>
      <c r="H1561" s="233">
        <v>43096.450694444444</v>
      </c>
      <c r="I1561" s="412" t="s">
        <v>36</v>
      </c>
      <c r="J1561" s="412" t="s">
        <v>36</v>
      </c>
      <c r="K1561" s="412"/>
      <c r="L1561" s="235">
        <f>N1561-G1561</f>
        <v>6.944444467080757E-4</v>
      </c>
      <c r="M1561" s="236">
        <v>1</v>
      </c>
      <c r="N1561" s="232">
        <v>43096.451388888891</v>
      </c>
      <c r="O1561" s="233">
        <v>43096.451388888891</v>
      </c>
      <c r="P1561" s="237" t="s">
        <v>37</v>
      </c>
      <c r="Q1561" s="167" t="s">
        <v>48</v>
      </c>
      <c r="R1561" s="167" t="s">
        <v>49</v>
      </c>
      <c r="S1561" s="35" t="s">
        <v>40</v>
      </c>
      <c r="T1561" s="167" t="s">
        <v>10184</v>
      </c>
      <c r="U1561" s="332" t="s">
        <v>40</v>
      </c>
      <c r="V1561" s="240" t="s">
        <v>190</v>
      </c>
      <c r="W1561" s="167" t="s">
        <v>10185</v>
      </c>
      <c r="X1561" s="255">
        <v>7699</v>
      </c>
      <c r="Y1561" s="241">
        <v>0</v>
      </c>
      <c r="Z1561" s="241">
        <v>0</v>
      </c>
      <c r="AA1561" s="266"/>
      <c r="AB1561" s="266"/>
      <c r="AC1561" s="266"/>
      <c r="AD1561" s="304">
        <v>5517212</v>
      </c>
      <c r="AE1561" s="333" t="s">
        <v>7060</v>
      </c>
      <c r="AF1561" s="383" t="s">
        <v>10186</v>
      </c>
      <c r="AG1561" s="167" t="s">
        <v>7040</v>
      </c>
      <c r="AH1561" s="29" t="s">
        <v>7041</v>
      </c>
    </row>
    <row r="1562" spans="1:34" ht="15" customHeight="1" x14ac:dyDescent="0.2">
      <c r="A1562" s="175">
        <v>115</v>
      </c>
      <c r="B1562" s="175">
        <v>115</v>
      </c>
      <c r="C1562" s="24" t="s">
        <v>1468</v>
      </c>
      <c r="D1562" s="175">
        <v>10437</v>
      </c>
      <c r="E1562" s="24" t="s">
        <v>1469</v>
      </c>
      <c r="F1562" s="25">
        <v>2015</v>
      </c>
      <c r="G1562" s="156">
        <v>42238.87777777778</v>
      </c>
      <c r="H1562" s="157">
        <v>42238.87777777778</v>
      </c>
      <c r="I1562" s="620" t="s">
        <v>36</v>
      </c>
      <c r="J1562" s="620" t="s">
        <v>36</v>
      </c>
      <c r="K1562" s="620"/>
      <c r="L1562" s="159">
        <f>N1562-G1562</f>
        <v>6.9444443943211809E-4</v>
      </c>
      <c r="M1562" s="160">
        <v>1</v>
      </c>
      <c r="N1562" s="156">
        <v>42238.878472222219</v>
      </c>
      <c r="O1562" s="157">
        <v>42238.878472222219</v>
      </c>
      <c r="P1562" s="161" t="s">
        <v>37</v>
      </c>
      <c r="Q1562" s="35" t="s">
        <v>38</v>
      </c>
      <c r="R1562" s="35" t="s">
        <v>135</v>
      </c>
      <c r="S1562" s="35" t="s">
        <v>40</v>
      </c>
      <c r="T1562" s="35" t="s">
        <v>4640</v>
      </c>
      <c r="U1562" s="332" t="s">
        <v>40</v>
      </c>
      <c r="V1562" s="167" t="s">
        <v>788</v>
      </c>
      <c r="W1562" s="35" t="s">
        <v>4641</v>
      </c>
      <c r="X1562" s="55">
        <v>1</v>
      </c>
      <c r="Y1562" s="168"/>
      <c r="Z1562" s="168"/>
      <c r="AA1562" s="168"/>
      <c r="AB1562" s="168"/>
      <c r="AC1562" s="168"/>
    </row>
    <row r="1563" spans="1:34" ht="15" customHeight="1" x14ac:dyDescent="0.2">
      <c r="A1563" s="521">
        <v>115</v>
      </c>
      <c r="B1563" s="521">
        <v>115</v>
      </c>
      <c r="C1563" s="522" t="s">
        <v>1468</v>
      </c>
      <c r="D1563" s="521">
        <v>10437</v>
      </c>
      <c r="E1563" s="522" t="s">
        <v>1469</v>
      </c>
      <c r="F1563" s="25">
        <v>2019</v>
      </c>
      <c r="G1563" s="573">
        <v>43601.688888888886</v>
      </c>
      <c r="H1563" s="574">
        <v>43601.688888888886</v>
      </c>
      <c r="I1563" s="572" t="s">
        <v>36</v>
      </c>
      <c r="J1563" s="572" t="s">
        <v>36</v>
      </c>
      <c r="K1563" s="572" t="s">
        <v>36</v>
      </c>
      <c r="L1563" s="235">
        <f>N1563-G1563</f>
        <v>6.944444467080757E-4</v>
      </c>
      <c r="M1563" s="236">
        <v>1</v>
      </c>
      <c r="N1563" s="573">
        <v>43601.689583333333</v>
      </c>
      <c r="O1563" s="574">
        <v>43601.689583333333</v>
      </c>
      <c r="P1563" s="237" t="s">
        <v>37</v>
      </c>
      <c r="Q1563" s="359" t="s">
        <v>213</v>
      </c>
      <c r="R1563" s="35" t="s">
        <v>10774</v>
      </c>
      <c r="S1563" s="277" t="s">
        <v>101</v>
      </c>
      <c r="T1563" s="167" t="s">
        <v>14069</v>
      </c>
      <c r="U1563" s="192" t="s">
        <v>40</v>
      </c>
      <c r="V1563" s="49" t="s">
        <v>788</v>
      </c>
      <c r="W1563" s="167" t="s">
        <v>14070</v>
      </c>
      <c r="X1563" s="536">
        <v>1</v>
      </c>
      <c r="Y1563" s="255">
        <v>0</v>
      </c>
      <c r="Z1563" s="255">
        <v>0</v>
      </c>
      <c r="AA1563" s="264">
        <f>Y1563/AD1563</f>
        <v>0</v>
      </c>
      <c r="AB1563" s="265">
        <f>Z1563/AD1563</f>
        <v>0</v>
      </c>
      <c r="AC1563" s="255">
        <v>0</v>
      </c>
      <c r="AD1563" s="255">
        <v>5548929</v>
      </c>
      <c r="AE1563" s="49" t="s">
        <v>7076</v>
      </c>
      <c r="AF1563" s="349" t="s">
        <v>11476</v>
      </c>
      <c r="AG1563" s="49" t="s">
        <v>7040</v>
      </c>
      <c r="AH1563" s="525" t="s">
        <v>7041</v>
      </c>
    </row>
    <row r="1564" spans="1:34" ht="15" customHeight="1" x14ac:dyDescent="0.2">
      <c r="A1564" s="58">
        <v>115</v>
      </c>
      <c r="B1564" s="58">
        <v>115</v>
      </c>
      <c r="C1564" s="76" t="s">
        <v>165</v>
      </c>
      <c r="D1564" s="23">
        <v>10438</v>
      </c>
      <c r="E1564" s="60" t="s">
        <v>166</v>
      </c>
      <c r="F1564" s="25">
        <v>2014</v>
      </c>
      <c r="G1564" s="61">
        <v>41698.248611111114</v>
      </c>
      <c r="H1564" s="62">
        <v>41698.248611111114</v>
      </c>
      <c r="I1564" s="625" t="s">
        <v>36</v>
      </c>
      <c r="J1564" s="625" t="s">
        <v>36</v>
      </c>
      <c r="K1564" s="625"/>
      <c r="L1564" s="64">
        <f>N1564-G1564</f>
        <v>6.9444443943211809E-4</v>
      </c>
      <c r="M1564" s="65">
        <v>1</v>
      </c>
      <c r="N1564" s="61">
        <v>41698.249305555553</v>
      </c>
      <c r="O1564" s="62">
        <v>41698.249305555553</v>
      </c>
      <c r="P1564" s="66" t="s">
        <v>37</v>
      </c>
      <c r="Q1564" s="67" t="s">
        <v>1752</v>
      </c>
      <c r="R1564" s="67" t="s">
        <v>214</v>
      </c>
      <c r="S1564" s="68" t="s">
        <v>40</v>
      </c>
      <c r="T1564" s="69" t="s">
        <v>1876</v>
      </c>
      <c r="U1564" s="192" t="s">
        <v>40</v>
      </c>
      <c r="V1564" s="78" t="s">
        <v>788</v>
      </c>
      <c r="W1564" s="69" t="s">
        <v>1877</v>
      </c>
      <c r="X1564" s="32">
        <v>0</v>
      </c>
      <c r="Y1564" s="32">
        <v>0</v>
      </c>
      <c r="Z1564" s="83"/>
      <c r="AA1564" s="84"/>
      <c r="AB1564" s="85"/>
      <c r="AC1564" s="83"/>
    </row>
    <row r="1565" spans="1:34" ht="15" customHeight="1" x14ac:dyDescent="0.2">
      <c r="A1565" s="58">
        <v>115</v>
      </c>
      <c r="B1565" s="58">
        <v>115</v>
      </c>
      <c r="C1565" s="76" t="s">
        <v>165</v>
      </c>
      <c r="D1565" s="23">
        <v>10438</v>
      </c>
      <c r="E1565" s="60" t="s">
        <v>166</v>
      </c>
      <c r="F1565" s="25">
        <v>2014</v>
      </c>
      <c r="G1565" s="61">
        <v>41788.671527777777</v>
      </c>
      <c r="H1565" s="62">
        <v>41788.671527777777</v>
      </c>
      <c r="I1565" s="625" t="s">
        <v>36</v>
      </c>
      <c r="J1565" s="625" t="s">
        <v>36</v>
      </c>
      <c r="K1565" s="625"/>
      <c r="L1565" s="64">
        <f>N1565-G1565</f>
        <v>0.28333333333284827</v>
      </c>
      <c r="M1565" s="65">
        <v>408</v>
      </c>
      <c r="N1565" s="61">
        <v>41788.954861111109</v>
      </c>
      <c r="O1565" s="62">
        <v>41788.954861111109</v>
      </c>
      <c r="P1565" s="66" t="s">
        <v>37</v>
      </c>
      <c r="Q1565" s="69" t="s">
        <v>38</v>
      </c>
      <c r="R1565" s="69" t="s">
        <v>135</v>
      </c>
      <c r="S1565" s="87" t="s">
        <v>68</v>
      </c>
      <c r="T1565" s="69" t="s">
        <v>2307</v>
      </c>
      <c r="U1565" s="192" t="s">
        <v>40</v>
      </c>
      <c r="V1565" s="78" t="s">
        <v>788</v>
      </c>
      <c r="W1565" s="69" t="s">
        <v>2308</v>
      </c>
      <c r="X1565" s="32">
        <v>0</v>
      </c>
      <c r="Y1565" s="32">
        <v>0</v>
      </c>
      <c r="Z1565" s="83"/>
      <c r="AA1565" s="84"/>
      <c r="AB1565" s="85"/>
      <c r="AC1565" s="83"/>
    </row>
    <row r="1566" spans="1:34" ht="15" customHeight="1" x14ac:dyDescent="0.2">
      <c r="A1566" s="58">
        <v>115</v>
      </c>
      <c r="B1566" s="58">
        <v>115</v>
      </c>
      <c r="C1566" s="76" t="s">
        <v>1509</v>
      </c>
      <c r="D1566" s="23">
        <v>10440</v>
      </c>
      <c r="E1566" s="60" t="s">
        <v>1510</v>
      </c>
      <c r="F1566" s="25">
        <v>2014</v>
      </c>
      <c r="G1566" s="61">
        <v>41819.326388888891</v>
      </c>
      <c r="H1566" s="62">
        <v>41819.326388888891</v>
      </c>
      <c r="I1566" s="625" t="s">
        <v>36</v>
      </c>
      <c r="J1566" s="625" t="s">
        <v>36</v>
      </c>
      <c r="K1566" s="625"/>
      <c r="L1566" s="64">
        <f>N1566-G1566</f>
        <v>2.7777777795563452E-3</v>
      </c>
      <c r="M1566" s="65">
        <v>4</v>
      </c>
      <c r="N1566" s="61">
        <v>41819.32916666667</v>
      </c>
      <c r="O1566" s="62">
        <v>41819.32916666667</v>
      </c>
      <c r="P1566" s="66" t="s">
        <v>37</v>
      </c>
      <c r="Q1566" s="37" t="s">
        <v>71</v>
      </c>
      <c r="R1566" s="69" t="s">
        <v>72</v>
      </c>
      <c r="S1566" s="87" t="s">
        <v>579</v>
      </c>
      <c r="T1566" s="69" t="s">
        <v>2432</v>
      </c>
      <c r="U1566" s="77">
        <v>10376</v>
      </c>
      <c r="V1566" s="87" t="s">
        <v>1390</v>
      </c>
      <c r="W1566" s="69" t="s">
        <v>2433</v>
      </c>
      <c r="X1566" s="32">
        <v>0</v>
      </c>
      <c r="Y1566" s="32">
        <v>0</v>
      </c>
      <c r="Z1566" s="83"/>
      <c r="AA1566" s="84"/>
      <c r="AB1566" s="85"/>
      <c r="AC1566" s="83"/>
    </row>
    <row r="1567" spans="1:34" ht="15" customHeight="1" x14ac:dyDescent="0.2">
      <c r="A1567" s="257">
        <v>115</v>
      </c>
      <c r="B1567" s="257">
        <v>115</v>
      </c>
      <c r="C1567" s="258" t="s">
        <v>1509</v>
      </c>
      <c r="D1567" s="257">
        <v>10440</v>
      </c>
      <c r="E1567" s="258" t="s">
        <v>1510</v>
      </c>
      <c r="F1567" s="25">
        <v>2016</v>
      </c>
      <c r="G1567" s="284">
        <v>42613.436111111114</v>
      </c>
      <c r="H1567" s="234">
        <v>42613.436111111114</v>
      </c>
      <c r="I1567" s="412" t="s">
        <v>36</v>
      </c>
      <c r="J1567" s="412" t="s">
        <v>36</v>
      </c>
      <c r="K1567" s="412"/>
      <c r="L1567" s="235">
        <f>N1567-G1567</f>
        <v>0.19027777777228039</v>
      </c>
      <c r="M1567" s="236">
        <v>274</v>
      </c>
      <c r="N1567" s="284">
        <v>42613.626388888886</v>
      </c>
      <c r="O1567" s="234">
        <v>42613.626388888886</v>
      </c>
      <c r="P1567" s="237" t="s">
        <v>37</v>
      </c>
      <c r="Q1567" s="238" t="s">
        <v>145</v>
      </c>
      <c r="R1567" s="238" t="s">
        <v>146</v>
      </c>
      <c r="S1567" s="35" t="s">
        <v>40</v>
      </c>
      <c r="T1567" s="35" t="s">
        <v>6532</v>
      </c>
      <c r="U1567" s="282" t="s">
        <v>40</v>
      </c>
      <c r="V1567" s="240" t="s">
        <v>1390</v>
      </c>
      <c r="W1567" s="35" t="s">
        <v>6533</v>
      </c>
      <c r="X1567" s="177">
        <v>0</v>
      </c>
      <c r="Y1567" s="55">
        <v>0</v>
      </c>
      <c r="Z1567" s="55">
        <v>0</v>
      </c>
      <c r="AA1567" s="35"/>
      <c r="AB1567" s="35"/>
      <c r="AC1567" s="241"/>
    </row>
    <row r="1568" spans="1:34" ht="15" customHeight="1" x14ac:dyDescent="0.2">
      <c r="A1568" s="257">
        <v>115</v>
      </c>
      <c r="B1568" s="257">
        <v>115</v>
      </c>
      <c r="C1568" s="258" t="s">
        <v>1509</v>
      </c>
      <c r="D1568" s="257">
        <v>10440</v>
      </c>
      <c r="E1568" s="258" t="s">
        <v>1510</v>
      </c>
      <c r="F1568" s="25">
        <v>2018</v>
      </c>
      <c r="G1568" s="284">
        <v>43365.67083333333</v>
      </c>
      <c r="H1568" s="234">
        <v>43365.67083333333</v>
      </c>
      <c r="I1568" s="412" t="s">
        <v>36</v>
      </c>
      <c r="J1568" s="412" t="s">
        <v>36</v>
      </c>
      <c r="K1568" s="412" t="s">
        <v>36</v>
      </c>
      <c r="L1568" s="235">
        <f>N1568-G1568</f>
        <v>1.1805555557657499E-2</v>
      </c>
      <c r="M1568" s="236">
        <v>17</v>
      </c>
      <c r="N1568" s="284">
        <v>43365.682638888888</v>
      </c>
      <c r="O1568" s="234">
        <v>43365.682638888888</v>
      </c>
      <c r="P1568" s="237" t="s">
        <v>37</v>
      </c>
      <c r="Q1568" s="162" t="s">
        <v>43</v>
      </c>
      <c r="R1568" s="167" t="s">
        <v>10739</v>
      </c>
      <c r="S1568" s="163" t="s">
        <v>717</v>
      </c>
      <c r="T1568" s="167" t="s">
        <v>11943</v>
      </c>
      <c r="U1568" s="287" t="s">
        <v>40</v>
      </c>
      <c r="V1568" s="240" t="s">
        <v>1390</v>
      </c>
      <c r="W1568" s="167" t="s">
        <v>11944</v>
      </c>
      <c r="X1568" s="255">
        <v>0</v>
      </c>
      <c r="Y1568" s="241">
        <v>0</v>
      </c>
      <c r="Z1568" s="241">
        <v>0</v>
      </c>
      <c r="AA1568" s="266"/>
      <c r="AB1568" s="266"/>
      <c r="AC1568" s="266"/>
      <c r="AD1568" s="241">
        <v>5517212</v>
      </c>
      <c r="AE1568" s="461" t="s">
        <v>1270</v>
      </c>
      <c r="AF1568" s="462" t="s">
        <v>1270</v>
      </c>
      <c r="AG1568" s="277" t="s">
        <v>7066</v>
      </c>
      <c r="AH1568" s="277" t="s">
        <v>7067</v>
      </c>
    </row>
    <row r="1569" spans="1:34" ht="15" customHeight="1" x14ac:dyDescent="0.2">
      <c r="A1569" s="257">
        <v>115</v>
      </c>
      <c r="B1569" s="257">
        <v>115</v>
      </c>
      <c r="C1569" s="258" t="s">
        <v>1509</v>
      </c>
      <c r="D1569" s="257">
        <v>10440</v>
      </c>
      <c r="E1569" s="258" t="s">
        <v>1510</v>
      </c>
      <c r="F1569" s="25">
        <v>2018</v>
      </c>
      <c r="G1569" s="284">
        <v>43432.57916666667</v>
      </c>
      <c r="H1569" s="234">
        <v>43432.57916666667</v>
      </c>
      <c r="I1569" s="412" t="s">
        <v>36</v>
      </c>
      <c r="J1569" s="412" t="s">
        <v>36</v>
      </c>
      <c r="K1569" s="412" t="s">
        <v>36</v>
      </c>
      <c r="L1569" s="235">
        <f>N1569-G1569</f>
        <v>0.14166666666278616</v>
      </c>
      <c r="M1569" s="236">
        <v>204</v>
      </c>
      <c r="N1569" s="284">
        <v>43432.720833333333</v>
      </c>
      <c r="O1569" s="234">
        <v>43432.720833333333</v>
      </c>
      <c r="P1569" s="237" t="s">
        <v>37</v>
      </c>
      <c r="Q1569" s="162" t="s">
        <v>145</v>
      </c>
      <c r="R1569" s="167" t="s">
        <v>10207</v>
      </c>
      <c r="S1569" s="163" t="s">
        <v>40</v>
      </c>
      <c r="T1569" s="167" t="s">
        <v>12437</v>
      </c>
      <c r="U1569" s="416" t="s">
        <v>40</v>
      </c>
      <c r="V1569" s="240" t="s">
        <v>1390</v>
      </c>
      <c r="W1569" s="167" t="s">
        <v>12438</v>
      </c>
      <c r="X1569" s="255">
        <v>0</v>
      </c>
      <c r="Y1569" s="241">
        <v>0</v>
      </c>
      <c r="Z1569" s="241">
        <v>0</v>
      </c>
      <c r="AA1569" s="266"/>
      <c r="AB1569" s="266"/>
      <c r="AC1569" s="266"/>
      <c r="AD1569" s="241">
        <v>5517212</v>
      </c>
      <c r="AE1569" s="461" t="s">
        <v>7102</v>
      </c>
      <c r="AF1569" s="468" t="s">
        <v>12439</v>
      </c>
      <c r="AG1569" s="163" t="s">
        <v>7040</v>
      </c>
      <c r="AH1569" s="57" t="s">
        <v>7041</v>
      </c>
    </row>
    <row r="1570" spans="1:34" ht="15" customHeight="1" x14ac:dyDescent="0.2">
      <c r="A1570" s="58">
        <v>115</v>
      </c>
      <c r="B1570" s="58">
        <v>115</v>
      </c>
      <c r="C1570" s="76" t="s">
        <v>1522</v>
      </c>
      <c r="D1570" s="23">
        <v>10441</v>
      </c>
      <c r="E1570" s="60" t="s">
        <v>1523</v>
      </c>
      <c r="F1570" s="25">
        <v>2014</v>
      </c>
      <c r="G1570" s="61">
        <v>41730.40902777778</v>
      </c>
      <c r="H1570" s="62">
        <v>41730.40902777778</v>
      </c>
      <c r="I1570" s="625" t="s">
        <v>36</v>
      </c>
      <c r="J1570" s="625" t="s">
        <v>36</v>
      </c>
      <c r="K1570" s="625"/>
      <c r="L1570" s="64">
        <f>N1570-G1570</f>
        <v>6.9444443943211809E-4</v>
      </c>
      <c r="M1570" s="65">
        <v>1</v>
      </c>
      <c r="N1570" s="61">
        <v>41730.409722222219</v>
      </c>
      <c r="O1570" s="62">
        <v>41730.409722222219</v>
      </c>
      <c r="P1570" s="86" t="s">
        <v>242</v>
      </c>
      <c r="Q1570" s="69" t="s">
        <v>43</v>
      </c>
      <c r="R1570" s="69" t="s">
        <v>266</v>
      </c>
      <c r="S1570" s="87" t="s">
        <v>526</v>
      </c>
      <c r="T1570" s="69" t="s">
        <v>2042</v>
      </c>
      <c r="U1570" s="416" t="s">
        <v>40</v>
      </c>
      <c r="V1570" s="78" t="s">
        <v>788</v>
      </c>
      <c r="W1570" s="69" t="s">
        <v>2043</v>
      </c>
      <c r="X1570" s="32">
        <v>0</v>
      </c>
      <c r="Y1570" s="32">
        <v>0</v>
      </c>
      <c r="Z1570" s="83"/>
      <c r="AA1570" s="84"/>
      <c r="AB1570" s="85"/>
      <c r="AC1570" s="83"/>
    </row>
    <row r="1571" spans="1:34" ht="15" customHeight="1" x14ac:dyDescent="0.2">
      <c r="A1571" s="58">
        <v>115</v>
      </c>
      <c r="B1571" s="58">
        <v>115</v>
      </c>
      <c r="C1571" s="76" t="s">
        <v>1522</v>
      </c>
      <c r="D1571" s="23">
        <v>10441</v>
      </c>
      <c r="E1571" s="60" t="s">
        <v>1523</v>
      </c>
      <c r="F1571" s="25">
        <v>2014</v>
      </c>
      <c r="G1571" s="61">
        <v>41730.537499999999</v>
      </c>
      <c r="H1571" s="62">
        <v>41730.537499999999</v>
      </c>
      <c r="I1571" s="625" t="s">
        <v>36</v>
      </c>
      <c r="J1571" s="625" t="s">
        <v>36</v>
      </c>
      <c r="K1571" s="625"/>
      <c r="L1571" s="64">
        <f>N1571-G1571</f>
        <v>0.18819444444670808</v>
      </c>
      <c r="M1571" s="65">
        <v>271</v>
      </c>
      <c r="N1571" s="61">
        <v>41730.725694444445</v>
      </c>
      <c r="O1571" s="62">
        <v>41730.725694444445</v>
      </c>
      <c r="P1571" s="86" t="s">
        <v>242</v>
      </c>
      <c r="Q1571" s="69" t="s">
        <v>43</v>
      </c>
      <c r="R1571" s="69" t="s">
        <v>266</v>
      </c>
      <c r="S1571" s="87" t="s">
        <v>526</v>
      </c>
      <c r="T1571" s="69" t="s">
        <v>2044</v>
      </c>
      <c r="U1571" s="416" t="s">
        <v>40</v>
      </c>
      <c r="V1571" s="78" t="s">
        <v>788</v>
      </c>
      <c r="W1571" s="69" t="s">
        <v>2045</v>
      </c>
      <c r="X1571" s="32">
        <v>0</v>
      </c>
      <c r="Y1571" s="32">
        <v>0</v>
      </c>
      <c r="Z1571" s="83"/>
      <c r="AA1571" s="84"/>
      <c r="AB1571" s="85"/>
      <c r="AC1571" s="83"/>
    </row>
    <row r="1572" spans="1:34" ht="15" customHeight="1" x14ac:dyDescent="0.2">
      <c r="A1572" s="175">
        <v>115</v>
      </c>
      <c r="B1572" s="175">
        <v>115</v>
      </c>
      <c r="C1572" s="24" t="s">
        <v>1522</v>
      </c>
      <c r="D1572" s="175">
        <v>10441</v>
      </c>
      <c r="E1572" s="43" t="s">
        <v>1523</v>
      </c>
      <c r="F1572" s="25">
        <v>2015</v>
      </c>
      <c r="G1572" s="156">
        <v>42327.272916666669</v>
      </c>
      <c r="H1572" s="157">
        <v>42327.272916666669</v>
      </c>
      <c r="I1572" s="620" t="s">
        <v>36</v>
      </c>
      <c r="J1572" s="620" t="s">
        <v>36</v>
      </c>
      <c r="K1572" s="620"/>
      <c r="L1572" s="159">
        <f>N1572-G1572</f>
        <v>3.4722222189884633E-3</v>
      </c>
      <c r="M1572" s="160">
        <v>5</v>
      </c>
      <c r="N1572" s="156">
        <v>42327.276388888888</v>
      </c>
      <c r="O1572" s="157">
        <v>42327.276388888888</v>
      </c>
      <c r="P1572" s="161" t="s">
        <v>37</v>
      </c>
      <c r="Q1572" s="35" t="s">
        <v>71</v>
      </c>
      <c r="R1572" s="35" t="s">
        <v>349</v>
      </c>
      <c r="S1572" s="35" t="s">
        <v>88</v>
      </c>
      <c r="T1572" s="35" t="s">
        <v>5190</v>
      </c>
      <c r="U1572" s="416" t="s">
        <v>40</v>
      </c>
      <c r="V1572" s="167" t="s">
        <v>788</v>
      </c>
      <c r="W1572" s="35" t="s">
        <v>5191</v>
      </c>
      <c r="X1572" s="55">
        <v>0</v>
      </c>
      <c r="Y1572" s="168"/>
      <c r="Z1572" s="168"/>
      <c r="AA1572" s="168"/>
      <c r="AB1572" s="168"/>
      <c r="AC1572" s="168"/>
    </row>
    <row r="1573" spans="1:34" ht="15" customHeight="1" x14ac:dyDescent="0.2">
      <c r="A1573" s="153">
        <v>115</v>
      </c>
      <c r="B1573" s="153">
        <v>115</v>
      </c>
      <c r="C1573" s="24" t="s">
        <v>983</v>
      </c>
      <c r="D1573" s="175">
        <v>10442</v>
      </c>
      <c r="E1573" s="24" t="s">
        <v>984</v>
      </c>
      <c r="F1573" s="25">
        <v>2015</v>
      </c>
      <c r="G1573" s="156">
        <v>42100.341666666667</v>
      </c>
      <c r="H1573" s="157">
        <v>42100.341666666667</v>
      </c>
      <c r="I1573" s="626" t="s">
        <v>313</v>
      </c>
      <c r="J1573" s="620" t="s">
        <v>36</v>
      </c>
      <c r="K1573" s="620"/>
      <c r="L1573" s="159">
        <f>N1573-G1573</f>
        <v>0.15277777777373558</v>
      </c>
      <c r="M1573" s="160">
        <v>220</v>
      </c>
      <c r="N1573" s="156">
        <v>42100.494444444441</v>
      </c>
      <c r="O1573" s="157">
        <v>42100.494444444441</v>
      </c>
      <c r="P1573" s="161" t="s">
        <v>37</v>
      </c>
      <c r="Q1573" s="35" t="s">
        <v>1285</v>
      </c>
      <c r="R1573" s="35" t="s">
        <v>142</v>
      </c>
      <c r="S1573" s="35" t="s">
        <v>88</v>
      </c>
      <c r="T1573" s="35" t="s">
        <v>3696</v>
      </c>
      <c r="U1573" s="170">
        <v>11024</v>
      </c>
      <c r="V1573" s="167" t="s">
        <v>384</v>
      </c>
      <c r="W1573" s="35" t="s">
        <v>3697</v>
      </c>
      <c r="X1573" s="55">
        <v>0</v>
      </c>
      <c r="Y1573" s="55">
        <v>0</v>
      </c>
      <c r="Z1573" s="168"/>
      <c r="AA1573" s="168"/>
      <c r="AB1573" s="168"/>
      <c r="AC1573" s="168"/>
    </row>
    <row r="1574" spans="1:34" ht="15" customHeight="1" x14ac:dyDescent="0.2">
      <c r="A1574" s="257">
        <v>115</v>
      </c>
      <c r="B1574" s="257">
        <v>115</v>
      </c>
      <c r="C1574" s="258" t="s">
        <v>983</v>
      </c>
      <c r="D1574" s="257">
        <v>10442</v>
      </c>
      <c r="E1574" s="258" t="s">
        <v>984</v>
      </c>
      <c r="F1574" s="25">
        <v>2017</v>
      </c>
      <c r="G1574" s="232">
        <v>42838.645138888889</v>
      </c>
      <c r="H1574" s="233">
        <v>42838.645138888889</v>
      </c>
      <c r="I1574" s="412" t="s">
        <v>36</v>
      </c>
      <c r="J1574" s="412" t="s">
        <v>36</v>
      </c>
      <c r="K1574" s="412"/>
      <c r="L1574" s="235">
        <f>N1574-G1574</f>
        <v>5.6250000001455192E-2</v>
      </c>
      <c r="M1574" s="236">
        <v>81</v>
      </c>
      <c r="N1574" s="232">
        <v>42838.701388888891</v>
      </c>
      <c r="O1574" s="233">
        <v>42838.701388888891</v>
      </c>
      <c r="P1574" s="237" t="s">
        <v>37</v>
      </c>
      <c r="Q1574" s="35" t="s">
        <v>213</v>
      </c>
      <c r="R1574" s="35" t="s">
        <v>287</v>
      </c>
      <c r="S1574" s="35" t="s">
        <v>68</v>
      </c>
      <c r="T1574" s="52" t="s">
        <v>8363</v>
      </c>
      <c r="U1574" s="332" t="s">
        <v>40</v>
      </c>
      <c r="V1574" s="240" t="s">
        <v>384</v>
      </c>
      <c r="W1574" s="44" t="s">
        <v>8364</v>
      </c>
      <c r="X1574" s="241">
        <v>0</v>
      </c>
      <c r="Y1574" s="241">
        <v>0</v>
      </c>
      <c r="Z1574" s="241">
        <v>0</v>
      </c>
      <c r="AA1574" s="177"/>
      <c r="AB1574" s="177"/>
      <c r="AC1574" s="177"/>
      <c r="AD1574" s="304">
        <v>5517212</v>
      </c>
      <c r="AE1574" s="305" t="s">
        <v>7083</v>
      </c>
      <c r="AF1574" s="305" t="s">
        <v>8365</v>
      </c>
      <c r="AG1574" s="35" t="s">
        <v>7040</v>
      </c>
      <c r="AH1574" s="44" t="s">
        <v>7041</v>
      </c>
    </row>
    <row r="1575" spans="1:34" ht="15" customHeight="1" x14ac:dyDescent="0.2">
      <c r="A1575" s="105">
        <v>115</v>
      </c>
      <c r="B1575" s="105">
        <v>115</v>
      </c>
      <c r="C1575" s="76" t="s">
        <v>967</v>
      </c>
      <c r="D1575" s="23">
        <v>10443</v>
      </c>
      <c r="E1575" s="60" t="s">
        <v>968</v>
      </c>
      <c r="F1575" s="25">
        <v>2014</v>
      </c>
      <c r="G1575" s="61">
        <v>41961.401388888888</v>
      </c>
      <c r="H1575" s="62">
        <v>41961.401388888888</v>
      </c>
      <c r="I1575" s="625" t="s">
        <v>36</v>
      </c>
      <c r="J1575" s="625" t="s">
        <v>36</v>
      </c>
      <c r="K1575" s="625"/>
      <c r="L1575" s="64">
        <f>N1575-G1575</f>
        <v>2.2916666668606922E-2</v>
      </c>
      <c r="M1575" s="65">
        <v>33</v>
      </c>
      <c r="N1575" s="61">
        <v>41961.424305555556</v>
      </c>
      <c r="O1575" s="62">
        <v>41961.424305555556</v>
      </c>
      <c r="P1575" s="66" t="s">
        <v>37</v>
      </c>
      <c r="Q1575" s="69" t="s">
        <v>43</v>
      </c>
      <c r="R1575" s="69" t="s">
        <v>535</v>
      </c>
      <c r="S1575" s="87" t="s">
        <v>40</v>
      </c>
      <c r="T1575" s="69" t="s">
        <v>3034</v>
      </c>
      <c r="U1575" s="332" t="s">
        <v>40</v>
      </c>
      <c r="V1575" s="87" t="s">
        <v>384</v>
      </c>
      <c r="W1575" s="69" t="s">
        <v>3035</v>
      </c>
      <c r="X1575" s="32">
        <v>0</v>
      </c>
      <c r="Y1575" s="32">
        <v>0</v>
      </c>
      <c r="Z1575" s="83"/>
      <c r="AA1575" s="84"/>
      <c r="AB1575" s="85"/>
      <c r="AC1575" s="83"/>
    </row>
    <row r="1576" spans="1:34" ht="15" customHeight="1" x14ac:dyDescent="0.2">
      <c r="A1576" s="153">
        <v>115</v>
      </c>
      <c r="B1576" s="153">
        <v>115</v>
      </c>
      <c r="C1576" s="24" t="s">
        <v>967</v>
      </c>
      <c r="D1576" s="175">
        <v>10443</v>
      </c>
      <c r="E1576" s="24" t="s">
        <v>968</v>
      </c>
      <c r="F1576" s="25">
        <v>2015</v>
      </c>
      <c r="G1576" s="156">
        <v>42026.554861111108</v>
      </c>
      <c r="H1576" s="157">
        <v>42026.554861111108</v>
      </c>
      <c r="I1576" s="620" t="s">
        <v>36</v>
      </c>
      <c r="J1576" s="620" t="s">
        <v>36</v>
      </c>
      <c r="K1576" s="620"/>
      <c r="L1576" s="159">
        <f>N1576-G1576</f>
        <v>4.0972222224809229E-2</v>
      </c>
      <c r="M1576" s="160">
        <v>59</v>
      </c>
      <c r="N1576" s="156">
        <v>42026.595833333333</v>
      </c>
      <c r="O1576" s="157">
        <v>42026.595833333333</v>
      </c>
      <c r="P1576" s="161" t="s">
        <v>37</v>
      </c>
      <c r="Q1576" s="35" t="s">
        <v>1285</v>
      </c>
      <c r="R1576" s="35" t="s">
        <v>114</v>
      </c>
      <c r="S1576" s="35" t="s">
        <v>107</v>
      </c>
      <c r="T1576" s="35" t="s">
        <v>3351</v>
      </c>
      <c r="U1576" s="332" t="s">
        <v>40</v>
      </c>
      <c r="V1576" s="167" t="s">
        <v>384</v>
      </c>
      <c r="W1576" s="35" t="s">
        <v>3352</v>
      </c>
      <c r="X1576" s="55">
        <v>0</v>
      </c>
      <c r="Y1576" s="55">
        <v>0</v>
      </c>
      <c r="Z1576" s="168"/>
      <c r="AA1576" s="168"/>
      <c r="AB1576" s="168"/>
      <c r="AC1576" s="168"/>
    </row>
    <row r="1577" spans="1:34" ht="15" customHeight="1" x14ac:dyDescent="0.2">
      <c r="A1577" s="153">
        <v>115</v>
      </c>
      <c r="B1577" s="153">
        <v>115</v>
      </c>
      <c r="C1577" s="24" t="s">
        <v>967</v>
      </c>
      <c r="D1577" s="175">
        <v>10443</v>
      </c>
      <c r="E1577" s="24" t="s">
        <v>968</v>
      </c>
      <c r="F1577" s="25">
        <v>2015</v>
      </c>
      <c r="G1577" s="156">
        <v>42074.486111111109</v>
      </c>
      <c r="H1577" s="157">
        <v>42074.486111111109</v>
      </c>
      <c r="I1577" s="620" t="s">
        <v>36</v>
      </c>
      <c r="J1577" s="620" t="s">
        <v>36</v>
      </c>
      <c r="K1577" s="620"/>
      <c r="L1577" s="159">
        <f>N1577-G1577</f>
        <v>7.0833333331393078E-2</v>
      </c>
      <c r="M1577" s="160">
        <v>102</v>
      </c>
      <c r="N1577" s="156">
        <v>42074.556944444441</v>
      </c>
      <c r="O1577" s="157">
        <v>42074.556944444441</v>
      </c>
      <c r="P1577" s="161" t="s">
        <v>37</v>
      </c>
      <c r="Q1577" s="35" t="s">
        <v>1285</v>
      </c>
      <c r="R1577" s="35" t="s">
        <v>114</v>
      </c>
      <c r="S1577" s="35" t="s">
        <v>107</v>
      </c>
      <c r="T1577" s="35" t="s">
        <v>3611</v>
      </c>
      <c r="U1577" s="332" t="s">
        <v>40</v>
      </c>
      <c r="V1577" s="167" t="s">
        <v>384</v>
      </c>
      <c r="W1577" s="35" t="s">
        <v>3612</v>
      </c>
      <c r="X1577" s="55">
        <v>0</v>
      </c>
      <c r="Y1577" s="55">
        <v>0</v>
      </c>
      <c r="Z1577" s="168"/>
      <c r="AA1577" s="168"/>
      <c r="AB1577" s="168"/>
      <c r="AC1577" s="168"/>
    </row>
    <row r="1578" spans="1:34" ht="15" customHeight="1" x14ac:dyDescent="0.2">
      <c r="A1578" s="153">
        <v>115</v>
      </c>
      <c r="B1578" s="153">
        <v>115</v>
      </c>
      <c r="C1578" s="24" t="s">
        <v>967</v>
      </c>
      <c r="D1578" s="175">
        <v>10443</v>
      </c>
      <c r="E1578" s="24" t="s">
        <v>968</v>
      </c>
      <c r="F1578" s="25">
        <v>2015</v>
      </c>
      <c r="G1578" s="156">
        <v>42100.341666666667</v>
      </c>
      <c r="H1578" s="157">
        <v>42100.341666666667</v>
      </c>
      <c r="I1578" s="626" t="s">
        <v>313</v>
      </c>
      <c r="J1578" s="620" t="s">
        <v>36</v>
      </c>
      <c r="K1578" s="620"/>
      <c r="L1578" s="159">
        <f>N1578-G1578</f>
        <v>0.13888888889050577</v>
      </c>
      <c r="M1578" s="160">
        <v>200</v>
      </c>
      <c r="N1578" s="156">
        <v>42100.480555555558</v>
      </c>
      <c r="O1578" s="157">
        <v>42100.480555555558</v>
      </c>
      <c r="P1578" s="161" t="s">
        <v>37</v>
      </c>
      <c r="Q1578" s="35" t="s">
        <v>1285</v>
      </c>
      <c r="R1578" s="35" t="s">
        <v>142</v>
      </c>
      <c r="S1578" s="35" t="s">
        <v>88</v>
      </c>
      <c r="T1578" s="35" t="s">
        <v>3696</v>
      </c>
      <c r="U1578" s="170">
        <v>11024</v>
      </c>
      <c r="V1578" s="167" t="s">
        <v>384</v>
      </c>
      <c r="W1578" s="35" t="s">
        <v>3697</v>
      </c>
      <c r="X1578" s="55">
        <v>25461</v>
      </c>
      <c r="Y1578" s="55">
        <v>25461</v>
      </c>
      <c r="Z1578" s="55">
        <v>5345820</v>
      </c>
      <c r="AA1578" s="173">
        <f>Y1578/5412924</f>
        <v>4.7037423765787217E-3</v>
      </c>
      <c r="AB1578" s="174">
        <f>Z1578/5412924</f>
        <v>0.98760300347834185</v>
      </c>
      <c r="AC1578" s="55">
        <f>Z1578/Y1578</f>
        <v>209.96111700247437</v>
      </c>
    </row>
    <row r="1579" spans="1:34" ht="15" customHeight="1" x14ac:dyDescent="0.2">
      <c r="A1579" s="257">
        <v>115</v>
      </c>
      <c r="B1579" s="257">
        <v>115</v>
      </c>
      <c r="C1579" s="258" t="s">
        <v>967</v>
      </c>
      <c r="D1579" s="257">
        <v>10443</v>
      </c>
      <c r="E1579" s="258" t="s">
        <v>968</v>
      </c>
      <c r="F1579" s="25">
        <v>2018</v>
      </c>
      <c r="G1579" s="232">
        <v>43445.334722222222</v>
      </c>
      <c r="H1579" s="233">
        <v>43445.334722222222</v>
      </c>
      <c r="I1579" s="412" t="s">
        <v>36</v>
      </c>
      <c r="J1579" s="412" t="s">
        <v>36</v>
      </c>
      <c r="K1579" s="412" t="s">
        <v>36</v>
      </c>
      <c r="L1579" s="235">
        <f>N1579-G1579</f>
        <v>1.4555555555562023</v>
      </c>
      <c r="M1579" s="236">
        <v>2096</v>
      </c>
      <c r="N1579" s="232">
        <v>43446.790277777778</v>
      </c>
      <c r="O1579" s="233">
        <v>43446.790277777778</v>
      </c>
      <c r="P1579" s="237" t="s">
        <v>37</v>
      </c>
      <c r="Q1579" s="238" t="s">
        <v>1285</v>
      </c>
      <c r="R1579" s="35" t="s">
        <v>10192</v>
      </c>
      <c r="S1579" s="238" t="s">
        <v>68</v>
      </c>
      <c r="T1579" s="167" t="s">
        <v>12526</v>
      </c>
      <c r="U1579" s="282" t="s">
        <v>40</v>
      </c>
      <c r="V1579" s="240" t="s">
        <v>384</v>
      </c>
      <c r="W1579" s="167" t="s">
        <v>12527</v>
      </c>
      <c r="X1579" s="255">
        <v>0</v>
      </c>
      <c r="Y1579" s="241">
        <v>0</v>
      </c>
      <c r="Z1579" s="241">
        <v>0</v>
      </c>
      <c r="AA1579" s="277"/>
      <c r="AB1579" s="277"/>
      <c r="AC1579" s="277"/>
      <c r="AD1579" s="241">
        <v>5517212</v>
      </c>
      <c r="AE1579" s="35" t="s">
        <v>1270</v>
      </c>
      <c r="AF1579" s="153" t="s">
        <v>1270</v>
      </c>
      <c r="AG1579" s="35" t="s">
        <v>7066</v>
      </c>
      <c r="AH1579" s="57" t="s">
        <v>7067</v>
      </c>
    </row>
    <row r="1580" spans="1:34" ht="15" customHeight="1" x14ac:dyDescent="0.2">
      <c r="A1580" s="521">
        <v>115</v>
      </c>
      <c r="B1580" s="521">
        <v>115</v>
      </c>
      <c r="C1580" s="522" t="s">
        <v>967</v>
      </c>
      <c r="D1580" s="521">
        <v>10443</v>
      </c>
      <c r="E1580" s="522" t="s">
        <v>968</v>
      </c>
      <c r="F1580" s="25">
        <v>2019</v>
      </c>
      <c r="G1580" s="573">
        <v>43575.695833333331</v>
      </c>
      <c r="H1580" s="574">
        <v>43575.695833333331</v>
      </c>
      <c r="I1580" s="572" t="s">
        <v>36</v>
      </c>
      <c r="J1580" s="572" t="s">
        <v>36</v>
      </c>
      <c r="K1580" s="572" t="s">
        <v>36</v>
      </c>
      <c r="L1580" s="235">
        <f>N1580-G1580</f>
        <v>6.944444467080757E-4</v>
      </c>
      <c r="M1580" s="236">
        <v>1</v>
      </c>
      <c r="N1580" s="573">
        <v>43575.696527777778</v>
      </c>
      <c r="O1580" s="574">
        <v>43575.696527777778</v>
      </c>
      <c r="P1580" s="237" t="s">
        <v>37</v>
      </c>
      <c r="Q1580" s="162" t="s">
        <v>213</v>
      </c>
      <c r="R1580" s="167" t="s">
        <v>10774</v>
      </c>
      <c r="S1580" s="238" t="s">
        <v>40</v>
      </c>
      <c r="T1580" s="167" t="s">
        <v>13868</v>
      </c>
      <c r="U1580" s="459" t="s">
        <v>40</v>
      </c>
      <c r="V1580" s="240" t="s">
        <v>384</v>
      </c>
      <c r="W1580" s="167" t="s">
        <v>13869</v>
      </c>
      <c r="X1580" s="536">
        <v>0</v>
      </c>
      <c r="Y1580" s="255">
        <v>0</v>
      </c>
      <c r="Z1580" s="255">
        <v>0</v>
      </c>
      <c r="AA1580" s="264">
        <f>Y1580/AD1580</f>
        <v>0</v>
      </c>
      <c r="AB1580" s="265">
        <f>Z1580/AD1580</f>
        <v>0</v>
      </c>
      <c r="AC1580" s="255">
        <v>0</v>
      </c>
      <c r="AD1580" s="255">
        <v>5548929</v>
      </c>
      <c r="AE1580" s="240" t="s">
        <v>7102</v>
      </c>
      <c r="AF1580" s="527" t="s">
        <v>13870</v>
      </c>
      <c r="AG1580" s="240" t="s">
        <v>7040</v>
      </c>
      <c r="AH1580" s="525" t="s">
        <v>7041</v>
      </c>
    </row>
    <row r="1581" spans="1:34" ht="15" customHeight="1" x14ac:dyDescent="0.2">
      <c r="A1581" s="58">
        <v>115</v>
      </c>
      <c r="B1581" s="58">
        <v>115</v>
      </c>
      <c r="C1581" s="76" t="s">
        <v>1219</v>
      </c>
      <c r="D1581" s="23">
        <v>10445</v>
      </c>
      <c r="E1581" s="60" t="s">
        <v>1220</v>
      </c>
      <c r="F1581" s="25">
        <v>2014</v>
      </c>
      <c r="G1581" s="61">
        <v>41821.872916666667</v>
      </c>
      <c r="H1581" s="62">
        <v>41821.872916666667</v>
      </c>
      <c r="I1581" s="625" t="s">
        <v>36</v>
      </c>
      <c r="J1581" s="625" t="s">
        <v>36</v>
      </c>
      <c r="K1581" s="625"/>
      <c r="L1581" s="64">
        <f>N1581-G1581</f>
        <v>8.9583333334303461E-2</v>
      </c>
      <c r="M1581" s="65">
        <v>129</v>
      </c>
      <c r="N1581" s="61">
        <v>41821.962500000001</v>
      </c>
      <c r="O1581" s="62">
        <v>41821.962500000001</v>
      </c>
      <c r="P1581" s="66" t="s">
        <v>37</v>
      </c>
      <c r="Q1581" s="69" t="s">
        <v>155</v>
      </c>
      <c r="R1581" s="69" t="s">
        <v>155</v>
      </c>
      <c r="S1581" s="87" t="s">
        <v>106</v>
      </c>
      <c r="T1581" s="69" t="s">
        <v>2442</v>
      </c>
      <c r="U1581" s="459" t="s">
        <v>40</v>
      </c>
      <c r="V1581" s="87" t="s">
        <v>1385</v>
      </c>
      <c r="W1581" s="69" t="s">
        <v>2443</v>
      </c>
      <c r="X1581" s="32">
        <v>0</v>
      </c>
      <c r="Y1581" s="32">
        <v>0</v>
      </c>
      <c r="Z1581" s="83"/>
      <c r="AA1581" s="84"/>
      <c r="AB1581" s="85"/>
      <c r="AC1581" s="83"/>
    </row>
    <row r="1582" spans="1:34" ht="15" customHeight="1" x14ac:dyDescent="0.2">
      <c r="A1582" s="257">
        <v>115</v>
      </c>
      <c r="B1582" s="257">
        <v>115</v>
      </c>
      <c r="C1582" s="258" t="s">
        <v>1219</v>
      </c>
      <c r="D1582" s="257">
        <v>10445</v>
      </c>
      <c r="E1582" s="258" t="s">
        <v>1220</v>
      </c>
      <c r="F1582" s="25">
        <v>2016</v>
      </c>
      <c r="G1582" s="284">
        <v>42711.631944444445</v>
      </c>
      <c r="H1582" s="234">
        <v>42711.631944444445</v>
      </c>
      <c r="I1582" s="412" t="s">
        <v>36</v>
      </c>
      <c r="J1582" s="412" t="s">
        <v>36</v>
      </c>
      <c r="K1582" s="412"/>
      <c r="L1582" s="235">
        <f>N1582-G1582</f>
        <v>6.944444467080757E-4</v>
      </c>
      <c r="M1582" s="236">
        <v>1</v>
      </c>
      <c r="N1582" s="284">
        <v>42711.632638888892</v>
      </c>
      <c r="O1582" s="234">
        <v>42711.632638888892</v>
      </c>
      <c r="P1582" s="237" t="s">
        <v>37</v>
      </c>
      <c r="Q1582" s="35" t="s">
        <v>145</v>
      </c>
      <c r="R1582" s="35" t="s">
        <v>696</v>
      </c>
      <c r="S1582" s="277" t="s">
        <v>526</v>
      </c>
      <c r="T1582" s="35" t="s">
        <v>6950</v>
      </c>
      <c r="U1582" s="282" t="s">
        <v>40</v>
      </c>
      <c r="V1582" s="240" t="s">
        <v>1385</v>
      </c>
      <c r="W1582" s="35" t="s">
        <v>6951</v>
      </c>
      <c r="X1582" s="177">
        <v>0</v>
      </c>
      <c r="Y1582" s="55">
        <v>0</v>
      </c>
      <c r="Z1582" s="55">
        <v>0</v>
      </c>
      <c r="AA1582" s="168"/>
      <c r="AB1582" s="168"/>
      <c r="AC1582" s="168"/>
    </row>
    <row r="1583" spans="1:34" ht="15" customHeight="1" x14ac:dyDescent="0.2">
      <c r="A1583" s="257">
        <v>115</v>
      </c>
      <c r="B1583" s="257">
        <v>115</v>
      </c>
      <c r="C1583" s="258" t="s">
        <v>1219</v>
      </c>
      <c r="D1583" s="257">
        <v>10445</v>
      </c>
      <c r="E1583" s="331" t="s">
        <v>1220</v>
      </c>
      <c r="F1583" s="25">
        <v>2017</v>
      </c>
      <c r="G1583" s="284">
        <v>43017.068055555559</v>
      </c>
      <c r="H1583" s="233">
        <v>43017.068055555559</v>
      </c>
      <c r="I1583" s="417" t="s">
        <v>7042</v>
      </c>
      <c r="J1583" s="412" t="s">
        <v>36</v>
      </c>
      <c r="K1583" s="412"/>
      <c r="L1583" s="235">
        <f>N1583-G1583</f>
        <v>0.45347222221607808</v>
      </c>
      <c r="M1583" s="236">
        <v>654</v>
      </c>
      <c r="N1583" s="232">
        <v>43017.521527777775</v>
      </c>
      <c r="O1583" s="233">
        <v>43017.521527777775</v>
      </c>
      <c r="P1583" s="237" t="s">
        <v>37</v>
      </c>
      <c r="Q1583" s="35" t="s">
        <v>382</v>
      </c>
      <c r="R1583" s="35" t="s">
        <v>383</v>
      </c>
      <c r="S1583" s="277" t="s">
        <v>40</v>
      </c>
      <c r="T1583" s="167" t="s">
        <v>9704</v>
      </c>
      <c r="U1583" s="332" t="s">
        <v>40</v>
      </c>
      <c r="V1583" s="240" t="s">
        <v>1385</v>
      </c>
      <c r="W1583" s="167" t="s">
        <v>9706</v>
      </c>
      <c r="X1583" s="241">
        <v>4991</v>
      </c>
      <c r="Y1583" s="241">
        <v>4991</v>
      </c>
      <c r="Z1583" s="241">
        <v>17577301</v>
      </c>
      <c r="AA1583" s="215">
        <v>9.046235671204949E-4</v>
      </c>
      <c r="AB1583" s="216">
        <v>3.1859027711822567</v>
      </c>
      <c r="AC1583" s="255">
        <v>3521.7994389901824</v>
      </c>
      <c r="AD1583" s="304">
        <v>5517212</v>
      </c>
      <c r="AE1583" s="333" t="s">
        <v>7189</v>
      </c>
      <c r="AF1583" s="383" t="s">
        <v>9707</v>
      </c>
      <c r="AG1583" s="167" t="s">
        <v>7040</v>
      </c>
      <c r="AH1583" s="29" t="s">
        <v>7176</v>
      </c>
    </row>
    <row r="1584" spans="1:34" ht="15" customHeight="1" x14ac:dyDescent="0.2">
      <c r="A1584" s="521">
        <v>115</v>
      </c>
      <c r="B1584" s="521">
        <v>115</v>
      </c>
      <c r="C1584" s="522" t="s">
        <v>1219</v>
      </c>
      <c r="D1584" s="521">
        <v>10445</v>
      </c>
      <c r="E1584" s="522" t="s">
        <v>1220</v>
      </c>
      <c r="F1584" s="25">
        <v>2019</v>
      </c>
      <c r="G1584" s="573">
        <v>43567.270138888889</v>
      </c>
      <c r="H1584" s="574">
        <v>43567.270138888889</v>
      </c>
      <c r="I1584" s="572" t="s">
        <v>36</v>
      </c>
      <c r="J1584" s="572" t="s">
        <v>36</v>
      </c>
      <c r="K1584" s="572" t="s">
        <v>36</v>
      </c>
      <c r="L1584" s="235">
        <f>N1584-G1584</f>
        <v>6.944444467080757E-4</v>
      </c>
      <c r="M1584" s="236">
        <v>1</v>
      </c>
      <c r="N1584" s="573">
        <v>43567.270833333336</v>
      </c>
      <c r="O1584" s="574">
        <v>43567.270833333336</v>
      </c>
      <c r="P1584" s="237" t="s">
        <v>37</v>
      </c>
      <c r="Q1584" s="162" t="s">
        <v>1285</v>
      </c>
      <c r="R1584" s="167" t="s">
        <v>10231</v>
      </c>
      <c r="S1584" s="238" t="s">
        <v>101</v>
      </c>
      <c r="T1584" s="167" t="s">
        <v>13814</v>
      </c>
      <c r="U1584" s="459" t="s">
        <v>40</v>
      </c>
      <c r="V1584" s="240" t="s">
        <v>1385</v>
      </c>
      <c r="W1584" s="167" t="s">
        <v>13815</v>
      </c>
      <c r="X1584" s="536">
        <v>24194</v>
      </c>
      <c r="Y1584" s="255">
        <v>0</v>
      </c>
      <c r="Z1584" s="255">
        <v>0</v>
      </c>
      <c r="AA1584" s="264">
        <f>Y1584/AD1584</f>
        <v>0</v>
      </c>
      <c r="AB1584" s="265">
        <f>Z1584/AD1584</f>
        <v>0</v>
      </c>
      <c r="AC1584" s="255">
        <v>0</v>
      </c>
      <c r="AD1584" s="255">
        <v>5548929</v>
      </c>
      <c r="AE1584" s="240" t="s">
        <v>7060</v>
      </c>
      <c r="AF1584" s="527" t="s">
        <v>13816</v>
      </c>
      <c r="AG1584" s="240" t="s">
        <v>7040</v>
      </c>
      <c r="AH1584" s="525" t="s">
        <v>7041</v>
      </c>
    </row>
    <row r="1585" spans="1:34" ht="15" customHeight="1" x14ac:dyDescent="0.2">
      <c r="A1585" s="521">
        <v>115</v>
      </c>
      <c r="B1585" s="521">
        <v>115</v>
      </c>
      <c r="C1585" s="522" t="s">
        <v>1219</v>
      </c>
      <c r="D1585" s="521">
        <v>10445</v>
      </c>
      <c r="E1585" s="522" t="s">
        <v>1220</v>
      </c>
      <c r="F1585" s="25">
        <v>2019</v>
      </c>
      <c r="G1585" s="573">
        <v>43608.458333333336</v>
      </c>
      <c r="H1585" s="574">
        <v>43608.458333333336</v>
      </c>
      <c r="I1585" s="572" t="s">
        <v>36</v>
      </c>
      <c r="J1585" s="572" t="s">
        <v>36</v>
      </c>
      <c r="K1585" s="572" t="s">
        <v>36</v>
      </c>
      <c r="L1585" s="235">
        <f>N1585-G1585</f>
        <v>6.9444443943211809E-4</v>
      </c>
      <c r="M1585" s="236">
        <v>1</v>
      </c>
      <c r="N1585" s="573">
        <v>43608.459027777775</v>
      </c>
      <c r="O1585" s="574">
        <v>43608.459027777775</v>
      </c>
      <c r="P1585" s="237" t="s">
        <v>37</v>
      </c>
      <c r="Q1585" s="359" t="s">
        <v>1246</v>
      </c>
      <c r="R1585" s="35" t="s">
        <v>10736</v>
      </c>
      <c r="S1585" s="277" t="s">
        <v>40</v>
      </c>
      <c r="T1585" s="167" t="s">
        <v>14154</v>
      </c>
      <c r="U1585" s="192" t="s">
        <v>40</v>
      </c>
      <c r="V1585" s="49" t="s">
        <v>1385</v>
      </c>
      <c r="W1585" s="167" t="s">
        <v>14155</v>
      </c>
      <c r="X1585" s="536">
        <v>14541</v>
      </c>
      <c r="Y1585" s="255">
        <v>0</v>
      </c>
      <c r="Z1585" s="255">
        <v>0</v>
      </c>
      <c r="AA1585" s="264">
        <f>Y1585/AD1585</f>
        <v>0</v>
      </c>
      <c r="AB1585" s="265">
        <f>Z1585/AD1585</f>
        <v>0</v>
      </c>
      <c r="AC1585" s="255">
        <v>0</v>
      </c>
      <c r="AD1585" s="255">
        <v>5548929</v>
      </c>
      <c r="AE1585" s="49" t="s">
        <v>8271</v>
      </c>
      <c r="AF1585" s="349" t="s">
        <v>14156</v>
      </c>
      <c r="AG1585" s="49" t="s">
        <v>7040</v>
      </c>
      <c r="AH1585" s="525" t="s">
        <v>7041</v>
      </c>
    </row>
    <row r="1586" spans="1:34" ht="15" customHeight="1" x14ac:dyDescent="0.2">
      <c r="A1586" s="58">
        <v>115</v>
      </c>
      <c r="B1586" s="58">
        <v>115</v>
      </c>
      <c r="C1586" s="76" t="s">
        <v>1374</v>
      </c>
      <c r="D1586" s="23">
        <v>10446</v>
      </c>
      <c r="E1586" s="60" t="s">
        <v>1375</v>
      </c>
      <c r="F1586" s="25">
        <v>2014</v>
      </c>
      <c r="G1586" s="61">
        <v>41825.55972222222</v>
      </c>
      <c r="H1586" s="62">
        <v>41825.55972222222</v>
      </c>
      <c r="I1586" s="625" t="s">
        <v>36</v>
      </c>
      <c r="J1586" s="625" t="s">
        <v>36</v>
      </c>
      <c r="K1586" s="625"/>
      <c r="L1586" s="64">
        <f>N1586-G1586</f>
        <v>6.944444467080757E-4</v>
      </c>
      <c r="M1586" s="65">
        <v>1</v>
      </c>
      <c r="N1586" s="61">
        <v>41825.560416666667</v>
      </c>
      <c r="O1586" s="62">
        <v>41825.560416666667</v>
      </c>
      <c r="P1586" s="66" t="s">
        <v>37</v>
      </c>
      <c r="Q1586" s="69" t="s">
        <v>382</v>
      </c>
      <c r="R1586" s="69" t="s">
        <v>383</v>
      </c>
      <c r="S1586" s="87" t="s">
        <v>68</v>
      </c>
      <c r="T1586" s="69" t="s">
        <v>2454</v>
      </c>
      <c r="U1586" s="77">
        <v>10397</v>
      </c>
      <c r="V1586" s="87" t="s">
        <v>1385</v>
      </c>
      <c r="W1586" s="69" t="s">
        <v>2455</v>
      </c>
      <c r="X1586" s="32">
        <v>1456</v>
      </c>
      <c r="Y1586" s="32">
        <v>0</v>
      </c>
      <c r="Z1586" s="83"/>
      <c r="AA1586" s="84"/>
      <c r="AB1586" s="85"/>
      <c r="AC1586" s="83"/>
    </row>
    <row r="1587" spans="1:34" ht="15" customHeight="1" x14ac:dyDescent="0.2">
      <c r="A1587" s="58">
        <v>115</v>
      </c>
      <c r="B1587" s="58">
        <v>115</v>
      </c>
      <c r="C1587" s="76" t="s">
        <v>1374</v>
      </c>
      <c r="D1587" s="23">
        <v>10446</v>
      </c>
      <c r="E1587" s="60" t="s">
        <v>1375</v>
      </c>
      <c r="F1587" s="25">
        <v>2014</v>
      </c>
      <c r="G1587" s="61">
        <v>41825.871527777781</v>
      </c>
      <c r="H1587" s="62">
        <v>41825.871527777781</v>
      </c>
      <c r="I1587" s="625" t="s">
        <v>36</v>
      </c>
      <c r="J1587" s="625" t="s">
        <v>36</v>
      </c>
      <c r="K1587" s="625"/>
      <c r="L1587" s="64">
        <f>N1587-G1587</f>
        <v>0.65277777777373558</v>
      </c>
      <c r="M1587" s="65">
        <v>940</v>
      </c>
      <c r="N1587" s="61">
        <v>41826.524305555555</v>
      </c>
      <c r="O1587" s="62">
        <v>41826.524305555555</v>
      </c>
      <c r="P1587" s="66" t="s">
        <v>37</v>
      </c>
      <c r="Q1587" s="69" t="s">
        <v>382</v>
      </c>
      <c r="R1587" s="69" t="s">
        <v>383</v>
      </c>
      <c r="S1587" s="87" t="s">
        <v>68</v>
      </c>
      <c r="T1587" s="69" t="s">
        <v>2460</v>
      </c>
      <c r="U1587" s="77">
        <v>10397</v>
      </c>
      <c r="V1587" s="87" t="s">
        <v>1385</v>
      </c>
      <c r="W1587" s="69" t="s">
        <v>2461</v>
      </c>
      <c r="X1587" s="32">
        <v>0</v>
      </c>
      <c r="Y1587" s="32">
        <v>0</v>
      </c>
      <c r="Z1587" s="83"/>
      <c r="AA1587" s="84"/>
      <c r="AB1587" s="85"/>
      <c r="AC1587" s="83"/>
    </row>
    <row r="1588" spans="1:34" ht="15" customHeight="1" x14ac:dyDescent="0.2">
      <c r="A1588" s="257">
        <v>115</v>
      </c>
      <c r="B1588" s="257">
        <v>115</v>
      </c>
      <c r="C1588" s="258" t="s">
        <v>1374</v>
      </c>
      <c r="D1588" s="257">
        <v>10446</v>
      </c>
      <c r="E1588" s="258" t="s">
        <v>1375</v>
      </c>
      <c r="F1588" s="25">
        <v>2016</v>
      </c>
      <c r="G1588" s="284">
        <v>42585.755555555559</v>
      </c>
      <c r="H1588" s="234">
        <v>42585.755555555559</v>
      </c>
      <c r="I1588" s="412" t="s">
        <v>36</v>
      </c>
      <c r="J1588" s="412" t="s">
        <v>36</v>
      </c>
      <c r="K1588" s="412"/>
      <c r="L1588" s="235">
        <f>N1588-G1588</f>
        <v>6.9444443943211809E-4</v>
      </c>
      <c r="M1588" s="236">
        <v>1</v>
      </c>
      <c r="N1588" s="284">
        <v>42585.756249999999</v>
      </c>
      <c r="O1588" s="234">
        <v>42585.756249999999</v>
      </c>
      <c r="P1588" s="237" t="s">
        <v>37</v>
      </c>
      <c r="Q1588" s="238" t="s">
        <v>382</v>
      </c>
      <c r="R1588" s="238" t="s">
        <v>383</v>
      </c>
      <c r="S1588" s="35" t="s">
        <v>40</v>
      </c>
      <c r="T1588" s="35" t="s">
        <v>6427</v>
      </c>
      <c r="U1588" s="282" t="s">
        <v>40</v>
      </c>
      <c r="V1588" s="240" t="s">
        <v>1385</v>
      </c>
      <c r="W1588" s="35" t="s">
        <v>6428</v>
      </c>
      <c r="X1588" s="177">
        <v>1520</v>
      </c>
      <c r="Y1588" s="177">
        <v>0</v>
      </c>
      <c r="Z1588" s="55">
        <v>0</v>
      </c>
      <c r="AA1588" s="35"/>
      <c r="AB1588" s="35"/>
      <c r="AC1588" s="35"/>
    </row>
    <row r="1589" spans="1:34" ht="15" customHeight="1" x14ac:dyDescent="0.2">
      <c r="A1589" s="257">
        <v>115</v>
      </c>
      <c r="B1589" s="257">
        <v>115</v>
      </c>
      <c r="C1589" s="258" t="s">
        <v>1374</v>
      </c>
      <c r="D1589" s="257">
        <v>10446</v>
      </c>
      <c r="E1589" s="331" t="s">
        <v>1375</v>
      </c>
      <c r="F1589" s="25">
        <v>2017</v>
      </c>
      <c r="G1589" s="284">
        <v>43017.068055555559</v>
      </c>
      <c r="H1589" s="233">
        <v>43017.068055555559</v>
      </c>
      <c r="I1589" s="417" t="s">
        <v>7042</v>
      </c>
      <c r="J1589" s="412" t="s">
        <v>36</v>
      </c>
      <c r="K1589" s="412"/>
      <c r="L1589" s="235">
        <f>N1589-G1589</f>
        <v>0.52361111110803904</v>
      </c>
      <c r="M1589" s="236">
        <v>754</v>
      </c>
      <c r="N1589" s="232">
        <v>43017.591666666667</v>
      </c>
      <c r="O1589" s="233">
        <v>43017.591666666667</v>
      </c>
      <c r="P1589" s="237" t="s">
        <v>37</v>
      </c>
      <c r="Q1589" s="35" t="s">
        <v>382</v>
      </c>
      <c r="R1589" s="35" t="s">
        <v>383</v>
      </c>
      <c r="S1589" s="277" t="s">
        <v>40</v>
      </c>
      <c r="T1589" s="167" t="s">
        <v>9704</v>
      </c>
      <c r="U1589" s="332" t="s">
        <v>40</v>
      </c>
      <c r="V1589" s="240" t="s">
        <v>1385</v>
      </c>
      <c r="W1589" s="167" t="s">
        <v>9705</v>
      </c>
      <c r="X1589" s="241">
        <v>8673</v>
      </c>
      <c r="Y1589" s="241">
        <v>222</v>
      </c>
      <c r="Z1589" s="241">
        <v>1816505</v>
      </c>
      <c r="AA1589" s="215">
        <v>4.0237714265828464E-5</v>
      </c>
      <c r="AB1589" s="216">
        <v>0.32924328447048978</v>
      </c>
      <c r="AC1589" s="255">
        <v>8182.4549549549547</v>
      </c>
      <c r="AD1589" s="304">
        <v>5517212</v>
      </c>
      <c r="AE1589" s="333" t="s">
        <v>1270</v>
      </c>
      <c r="AF1589" s="333" t="s">
        <v>1270</v>
      </c>
      <c r="AG1589" s="167" t="s">
        <v>7040</v>
      </c>
      <c r="AH1589" s="29" t="s">
        <v>7173</v>
      </c>
    </row>
    <row r="1590" spans="1:34" ht="15" customHeight="1" x14ac:dyDescent="0.2">
      <c r="A1590" s="257">
        <v>115</v>
      </c>
      <c r="B1590" s="257">
        <v>115</v>
      </c>
      <c r="C1590" s="258" t="s">
        <v>1374</v>
      </c>
      <c r="D1590" s="257">
        <v>10446</v>
      </c>
      <c r="E1590" s="258" t="s">
        <v>1375</v>
      </c>
      <c r="F1590" s="25">
        <v>2018</v>
      </c>
      <c r="G1590" s="284">
        <v>43284.504166666666</v>
      </c>
      <c r="H1590" s="233">
        <v>43284.504166666666</v>
      </c>
      <c r="I1590" s="412" t="s">
        <v>36</v>
      </c>
      <c r="J1590" s="412" t="s">
        <v>36</v>
      </c>
      <c r="K1590" s="412" t="s">
        <v>36</v>
      </c>
      <c r="L1590" s="235">
        <f>N1590-G1590</f>
        <v>1.8263888888905058</v>
      </c>
      <c r="M1590" s="236">
        <v>2630</v>
      </c>
      <c r="N1590" s="284">
        <v>43286.330555555556</v>
      </c>
      <c r="O1590" s="233">
        <v>43286.330555555556</v>
      </c>
      <c r="P1590" s="328" t="s">
        <v>242</v>
      </c>
      <c r="Q1590" s="359" t="s">
        <v>382</v>
      </c>
      <c r="R1590" s="35" t="s">
        <v>10211</v>
      </c>
      <c r="S1590" s="277" t="s">
        <v>526</v>
      </c>
      <c r="T1590" s="167" t="s">
        <v>11461</v>
      </c>
      <c r="U1590" s="282" t="s">
        <v>40</v>
      </c>
      <c r="V1590" s="240" t="s">
        <v>1385</v>
      </c>
      <c r="W1590" s="167" t="s">
        <v>11463</v>
      </c>
      <c r="X1590" s="255">
        <v>0</v>
      </c>
      <c r="Y1590" s="241">
        <v>0</v>
      </c>
      <c r="Z1590" s="241">
        <v>0</v>
      </c>
      <c r="AA1590" s="266"/>
      <c r="AB1590" s="266"/>
      <c r="AC1590" s="266"/>
      <c r="AD1590" s="241">
        <v>5517212</v>
      </c>
      <c r="AE1590" s="461" t="s">
        <v>1270</v>
      </c>
      <c r="AF1590" s="462" t="s">
        <v>1270</v>
      </c>
      <c r="AG1590" s="277" t="s">
        <v>7066</v>
      </c>
      <c r="AH1590" s="277" t="s">
        <v>7067</v>
      </c>
    </row>
    <row r="1591" spans="1:34" ht="15" customHeight="1" x14ac:dyDescent="0.2">
      <c r="A1591" s="58">
        <v>115</v>
      </c>
      <c r="B1591" s="58">
        <v>115</v>
      </c>
      <c r="C1591" s="76" t="s">
        <v>850</v>
      </c>
      <c r="D1591" s="23">
        <v>10447</v>
      </c>
      <c r="E1591" s="60" t="s">
        <v>851</v>
      </c>
      <c r="F1591" s="25">
        <v>2014</v>
      </c>
      <c r="G1591" s="61">
        <v>41847.084027777775</v>
      </c>
      <c r="H1591" s="62">
        <v>41847.084027777775</v>
      </c>
      <c r="I1591" s="625" t="s">
        <v>36</v>
      </c>
      <c r="J1591" s="625" t="s">
        <v>36</v>
      </c>
      <c r="K1591" s="625"/>
      <c r="L1591" s="64">
        <f>N1591-G1591</f>
        <v>6.944444467080757E-4</v>
      </c>
      <c r="M1591" s="65">
        <v>1</v>
      </c>
      <c r="N1591" s="61">
        <v>41847.084722222222</v>
      </c>
      <c r="O1591" s="62">
        <v>41847.084722222222</v>
      </c>
      <c r="P1591" s="66" t="s">
        <v>37</v>
      </c>
      <c r="Q1591" s="69" t="s">
        <v>48</v>
      </c>
      <c r="R1591" s="69" t="s">
        <v>49</v>
      </c>
      <c r="S1591" s="87" t="s">
        <v>40</v>
      </c>
      <c r="T1591" s="69" t="s">
        <v>2530</v>
      </c>
      <c r="U1591" s="282" t="s">
        <v>40</v>
      </c>
      <c r="V1591" s="87" t="s">
        <v>1336</v>
      </c>
      <c r="W1591" s="69" t="s">
        <v>2531</v>
      </c>
      <c r="X1591" s="32">
        <v>6213</v>
      </c>
      <c r="Y1591" s="32">
        <v>0</v>
      </c>
      <c r="Z1591" s="83"/>
      <c r="AA1591" s="84"/>
      <c r="AB1591" s="85"/>
      <c r="AC1591" s="83"/>
    </row>
    <row r="1592" spans="1:34" ht="15" customHeight="1" x14ac:dyDescent="0.2">
      <c r="A1592" s="175">
        <v>115</v>
      </c>
      <c r="B1592" s="175">
        <v>115</v>
      </c>
      <c r="C1592" s="24" t="s">
        <v>850</v>
      </c>
      <c r="D1592" s="175">
        <v>10447</v>
      </c>
      <c r="E1592" s="24" t="s">
        <v>851</v>
      </c>
      <c r="F1592" s="25">
        <v>2015</v>
      </c>
      <c r="G1592" s="156">
        <v>42192.146527777775</v>
      </c>
      <c r="H1592" s="157">
        <v>42192.146527777775</v>
      </c>
      <c r="I1592" s="620" t="s">
        <v>36</v>
      </c>
      <c r="J1592" s="620" t="s">
        <v>36</v>
      </c>
      <c r="K1592" s="620"/>
      <c r="L1592" s="159">
        <f>N1592-G1592</f>
        <v>6.944444467080757E-4</v>
      </c>
      <c r="M1592" s="160">
        <v>1</v>
      </c>
      <c r="N1592" s="156">
        <v>42192.147222222222</v>
      </c>
      <c r="O1592" s="157">
        <v>42192.147222222222</v>
      </c>
      <c r="P1592" s="161" t="s">
        <v>37</v>
      </c>
      <c r="Q1592" s="35" t="s">
        <v>48</v>
      </c>
      <c r="R1592" s="35" t="s">
        <v>49</v>
      </c>
      <c r="S1592" s="35" t="s">
        <v>40</v>
      </c>
      <c r="T1592" s="35" t="s">
        <v>4256</v>
      </c>
      <c r="U1592" s="282" t="s">
        <v>40</v>
      </c>
      <c r="V1592" s="167" t="s">
        <v>1336</v>
      </c>
      <c r="W1592" s="35" t="s">
        <v>4257</v>
      </c>
      <c r="X1592" s="55">
        <v>7744</v>
      </c>
      <c r="Y1592" s="55">
        <v>0</v>
      </c>
      <c r="Z1592" s="168"/>
      <c r="AA1592" s="168"/>
      <c r="AB1592" s="168"/>
      <c r="AC1592" s="168"/>
    </row>
    <row r="1593" spans="1:34" ht="15" customHeight="1" x14ac:dyDescent="0.2">
      <c r="A1593" s="257">
        <v>115</v>
      </c>
      <c r="B1593" s="257">
        <v>115</v>
      </c>
      <c r="C1593" s="258" t="s">
        <v>850</v>
      </c>
      <c r="D1593" s="257">
        <v>10447</v>
      </c>
      <c r="E1593" s="258" t="s">
        <v>851</v>
      </c>
      <c r="F1593" s="25">
        <v>2017</v>
      </c>
      <c r="G1593" s="232">
        <v>42815.533333333333</v>
      </c>
      <c r="H1593" s="233">
        <v>42815.533333333333</v>
      </c>
      <c r="I1593" s="412" t="s">
        <v>36</v>
      </c>
      <c r="J1593" s="412" t="s">
        <v>36</v>
      </c>
      <c r="K1593" s="412"/>
      <c r="L1593" s="235">
        <f>N1593-G1593</f>
        <v>6.944444467080757E-4</v>
      </c>
      <c r="M1593" s="236">
        <v>1</v>
      </c>
      <c r="N1593" s="232">
        <v>42815.53402777778</v>
      </c>
      <c r="O1593" s="233">
        <v>42815.53402777778</v>
      </c>
      <c r="P1593" s="237" t="s">
        <v>37</v>
      </c>
      <c r="Q1593" s="35" t="s">
        <v>48</v>
      </c>
      <c r="R1593" s="35" t="s">
        <v>49</v>
      </c>
      <c r="S1593" s="35" t="s">
        <v>40</v>
      </c>
      <c r="T1593" s="52" t="s">
        <v>8145</v>
      </c>
      <c r="U1593" s="303" t="s">
        <v>40</v>
      </c>
      <c r="V1593" s="49" t="s">
        <v>1336</v>
      </c>
      <c r="W1593" s="44" t="s">
        <v>8146</v>
      </c>
      <c r="X1593" s="255">
        <v>7916</v>
      </c>
      <c r="Y1593" s="241">
        <v>0</v>
      </c>
      <c r="Z1593" s="241">
        <v>0</v>
      </c>
      <c r="AA1593" s="168"/>
      <c r="AB1593" s="168"/>
      <c r="AC1593" s="168"/>
      <c r="AD1593" s="304">
        <v>5517212</v>
      </c>
      <c r="AE1593" s="35" t="s">
        <v>7060</v>
      </c>
      <c r="AF1593" s="305" t="s">
        <v>8147</v>
      </c>
      <c r="AG1593" s="35" t="s">
        <v>7040</v>
      </c>
      <c r="AH1593" s="52" t="s">
        <v>7041</v>
      </c>
    </row>
    <row r="1594" spans="1:34" ht="15" customHeight="1" x14ac:dyDescent="0.2">
      <c r="A1594" s="257">
        <v>115</v>
      </c>
      <c r="B1594" s="257">
        <v>115</v>
      </c>
      <c r="C1594" s="258" t="s">
        <v>850</v>
      </c>
      <c r="D1594" s="257">
        <v>10447</v>
      </c>
      <c r="E1594" s="258" t="s">
        <v>851</v>
      </c>
      <c r="F1594" s="25">
        <v>2017</v>
      </c>
      <c r="G1594" s="232">
        <v>42821.321527777778</v>
      </c>
      <c r="H1594" s="233">
        <v>42821.321527777778</v>
      </c>
      <c r="I1594" s="412" t="s">
        <v>36</v>
      </c>
      <c r="J1594" s="412" t="s">
        <v>36</v>
      </c>
      <c r="K1594" s="412"/>
      <c r="L1594" s="235">
        <f>N1594-G1594</f>
        <v>6.944444467080757E-4</v>
      </c>
      <c r="M1594" s="236">
        <v>1</v>
      </c>
      <c r="N1594" s="232">
        <v>42821.322222222225</v>
      </c>
      <c r="O1594" s="233">
        <v>42821.322222222225</v>
      </c>
      <c r="P1594" s="237" t="s">
        <v>37</v>
      </c>
      <c r="Q1594" s="35" t="s">
        <v>62</v>
      </c>
      <c r="R1594" s="35" t="s">
        <v>397</v>
      </c>
      <c r="S1594" s="35" t="s">
        <v>107</v>
      </c>
      <c r="T1594" s="52" t="s">
        <v>8202</v>
      </c>
      <c r="U1594" s="170">
        <v>112712462</v>
      </c>
      <c r="V1594" s="49" t="s">
        <v>1336</v>
      </c>
      <c r="W1594" s="44" t="s">
        <v>8203</v>
      </c>
      <c r="X1594" s="255">
        <v>7031</v>
      </c>
      <c r="Y1594" s="255">
        <v>601</v>
      </c>
      <c r="Z1594" s="255">
        <v>38442</v>
      </c>
      <c r="AA1594" s="173">
        <v>1.0893183006199508E-4</v>
      </c>
      <c r="AB1594" s="174">
        <v>6.9676496027341345E-3</v>
      </c>
      <c r="AC1594" s="241">
        <v>63.963394342762065</v>
      </c>
      <c r="AD1594" s="304">
        <v>5517212</v>
      </c>
      <c r="AE1594" s="305" t="s">
        <v>7102</v>
      </c>
      <c r="AF1594" s="305" t="s">
        <v>8204</v>
      </c>
      <c r="AG1594" s="35" t="s">
        <v>7040</v>
      </c>
      <c r="AH1594" s="52" t="s">
        <v>7041</v>
      </c>
    </row>
    <row r="1595" spans="1:34" ht="15" customHeight="1" x14ac:dyDescent="0.2">
      <c r="A1595" s="257">
        <v>115</v>
      </c>
      <c r="B1595" s="257">
        <v>115</v>
      </c>
      <c r="C1595" s="258" t="s">
        <v>850</v>
      </c>
      <c r="D1595" s="257">
        <v>10447</v>
      </c>
      <c r="E1595" s="258" t="s">
        <v>851</v>
      </c>
      <c r="F1595" s="25">
        <v>2017</v>
      </c>
      <c r="G1595" s="232">
        <v>42952.530555555553</v>
      </c>
      <c r="H1595" s="233">
        <v>42952.530555555553</v>
      </c>
      <c r="I1595" s="412" t="s">
        <v>36</v>
      </c>
      <c r="J1595" s="412" t="s">
        <v>36</v>
      </c>
      <c r="K1595" s="412"/>
      <c r="L1595" s="235">
        <f>N1595-G1595</f>
        <v>6.944444467080757E-4</v>
      </c>
      <c r="M1595" s="236">
        <v>1</v>
      </c>
      <c r="N1595" s="232">
        <v>42952.53125</v>
      </c>
      <c r="O1595" s="233">
        <v>42952.53125</v>
      </c>
      <c r="P1595" s="237" t="s">
        <v>37</v>
      </c>
      <c r="Q1595" s="35" t="s">
        <v>38</v>
      </c>
      <c r="R1595" s="35" t="s">
        <v>413</v>
      </c>
      <c r="S1595" s="35" t="s">
        <v>40</v>
      </c>
      <c r="T1595" s="167" t="s">
        <v>9114</v>
      </c>
      <c r="U1595" s="303" t="s">
        <v>40</v>
      </c>
      <c r="V1595" s="240" t="s">
        <v>1336</v>
      </c>
      <c r="W1595" s="167" t="s">
        <v>9115</v>
      </c>
      <c r="X1595" s="241">
        <v>0</v>
      </c>
      <c r="Y1595" s="241">
        <v>0</v>
      </c>
      <c r="Z1595" s="241">
        <v>0</v>
      </c>
      <c r="AA1595" s="266"/>
      <c r="AB1595" s="266"/>
      <c r="AC1595" s="266"/>
      <c r="AD1595" s="304">
        <v>5517212</v>
      </c>
      <c r="AE1595" s="305" t="s">
        <v>1270</v>
      </c>
      <c r="AF1595" s="305" t="s">
        <v>1270</v>
      </c>
      <c r="AG1595" s="35" t="s">
        <v>7040</v>
      </c>
      <c r="AH1595" s="29" t="s">
        <v>7173</v>
      </c>
    </row>
    <row r="1596" spans="1:34" ht="15" customHeight="1" x14ac:dyDescent="0.2">
      <c r="A1596" s="257">
        <v>115</v>
      </c>
      <c r="B1596" s="257">
        <v>115</v>
      </c>
      <c r="C1596" s="258" t="s">
        <v>850</v>
      </c>
      <c r="D1596" s="257">
        <v>10447</v>
      </c>
      <c r="E1596" s="258" t="s">
        <v>851</v>
      </c>
      <c r="F1596" s="25">
        <v>2017</v>
      </c>
      <c r="G1596" s="232">
        <v>42952.80972222222</v>
      </c>
      <c r="H1596" s="233">
        <v>42952.80972222222</v>
      </c>
      <c r="I1596" s="412" t="s">
        <v>36</v>
      </c>
      <c r="J1596" s="412" t="s">
        <v>36</v>
      </c>
      <c r="K1596" s="412"/>
      <c r="L1596" s="235">
        <f>N1596-G1596</f>
        <v>6.944444467080757E-4</v>
      </c>
      <c r="M1596" s="236">
        <v>1</v>
      </c>
      <c r="N1596" s="232">
        <v>42952.810416666667</v>
      </c>
      <c r="O1596" s="233">
        <v>42952.810416666667</v>
      </c>
      <c r="P1596" s="237" t="s">
        <v>37</v>
      </c>
      <c r="Q1596" s="35" t="s">
        <v>38</v>
      </c>
      <c r="R1596" s="35" t="s">
        <v>413</v>
      </c>
      <c r="S1596" s="35" t="s">
        <v>40</v>
      </c>
      <c r="T1596" s="167" t="s">
        <v>9114</v>
      </c>
      <c r="U1596" s="303" t="s">
        <v>40</v>
      </c>
      <c r="V1596" s="240" t="s">
        <v>1336</v>
      </c>
      <c r="W1596" s="167" t="s">
        <v>9117</v>
      </c>
      <c r="X1596" s="241">
        <v>0</v>
      </c>
      <c r="Y1596" s="241">
        <v>0</v>
      </c>
      <c r="Z1596" s="241">
        <v>0</v>
      </c>
      <c r="AA1596" s="266"/>
      <c r="AB1596" s="266"/>
      <c r="AC1596" s="266"/>
      <c r="AD1596" s="304">
        <v>5517212</v>
      </c>
      <c r="AE1596" s="305" t="s">
        <v>1270</v>
      </c>
      <c r="AF1596" s="305" t="s">
        <v>1270</v>
      </c>
      <c r="AG1596" s="35" t="s">
        <v>7040</v>
      </c>
      <c r="AH1596" s="29" t="s">
        <v>7173</v>
      </c>
    </row>
    <row r="1597" spans="1:34" ht="15" customHeight="1" x14ac:dyDescent="0.2">
      <c r="A1597" s="257">
        <v>115</v>
      </c>
      <c r="B1597" s="257">
        <v>115</v>
      </c>
      <c r="C1597" s="258" t="s">
        <v>850</v>
      </c>
      <c r="D1597" s="257">
        <v>10447</v>
      </c>
      <c r="E1597" s="258" t="s">
        <v>851</v>
      </c>
      <c r="F1597" s="25">
        <v>2018</v>
      </c>
      <c r="G1597" s="284">
        <v>43252.751388888886</v>
      </c>
      <c r="H1597" s="233">
        <v>43252.751388888886</v>
      </c>
      <c r="I1597" s="412" t="s">
        <v>36</v>
      </c>
      <c r="J1597" s="412" t="s">
        <v>36</v>
      </c>
      <c r="K1597" s="412" t="s">
        <v>36</v>
      </c>
      <c r="L1597" s="235">
        <f>N1597-G1597</f>
        <v>6.944444467080757E-4</v>
      </c>
      <c r="M1597" s="236">
        <v>1</v>
      </c>
      <c r="N1597" s="284">
        <v>43252.752083333333</v>
      </c>
      <c r="O1597" s="233">
        <v>43252.752083333333</v>
      </c>
      <c r="P1597" s="237" t="s">
        <v>37</v>
      </c>
      <c r="Q1597" s="359" t="s">
        <v>62</v>
      </c>
      <c r="R1597" s="35" t="s">
        <v>10303</v>
      </c>
      <c r="S1597" s="277" t="s">
        <v>40</v>
      </c>
      <c r="T1597" s="167" t="s">
        <v>11226</v>
      </c>
      <c r="U1597" s="282" t="s">
        <v>40</v>
      </c>
      <c r="V1597" s="240" t="s">
        <v>1336</v>
      </c>
      <c r="W1597" s="167" t="s">
        <v>11227</v>
      </c>
      <c r="X1597" s="255">
        <v>10553</v>
      </c>
      <c r="Y1597" s="241">
        <v>0</v>
      </c>
      <c r="Z1597" s="241">
        <v>0</v>
      </c>
      <c r="AA1597" s="266"/>
      <c r="AB1597" s="266"/>
      <c r="AC1597" s="266"/>
      <c r="AD1597" s="241">
        <v>5517212</v>
      </c>
      <c r="AE1597" s="461" t="s">
        <v>7063</v>
      </c>
      <c r="AF1597" s="462" t="s">
        <v>11228</v>
      </c>
      <c r="AG1597" s="277" t="s">
        <v>7040</v>
      </c>
      <c r="AH1597" s="277" t="s">
        <v>7041</v>
      </c>
    </row>
    <row r="1598" spans="1:34" ht="15" customHeight="1" x14ac:dyDescent="0.2">
      <c r="A1598" s="272">
        <v>115</v>
      </c>
      <c r="B1598" s="272">
        <v>115</v>
      </c>
      <c r="C1598" s="331" t="s">
        <v>850</v>
      </c>
      <c r="D1598" s="272">
        <v>10447</v>
      </c>
      <c r="E1598" s="331" t="s">
        <v>851</v>
      </c>
      <c r="F1598" s="25">
        <v>2018</v>
      </c>
      <c r="G1598" s="284">
        <v>43385.013888888891</v>
      </c>
      <c r="H1598" s="234">
        <v>43385.013888888891</v>
      </c>
      <c r="I1598" s="412" t="s">
        <v>36</v>
      </c>
      <c r="J1598" s="412" t="s">
        <v>36</v>
      </c>
      <c r="K1598" s="412" t="s">
        <v>36</v>
      </c>
      <c r="L1598" s="235">
        <f>N1598-G1598</f>
        <v>6.9444443943211809E-4</v>
      </c>
      <c r="M1598" s="236">
        <v>1</v>
      </c>
      <c r="N1598" s="284">
        <v>43385.01458333333</v>
      </c>
      <c r="O1598" s="234">
        <v>43385.01458333333</v>
      </c>
      <c r="P1598" s="237" t="s">
        <v>37</v>
      </c>
      <c r="Q1598" s="162" t="s">
        <v>1285</v>
      </c>
      <c r="R1598" s="167" t="s">
        <v>10231</v>
      </c>
      <c r="S1598" s="163" t="s">
        <v>40</v>
      </c>
      <c r="T1598" s="167" t="s">
        <v>12119</v>
      </c>
      <c r="U1598" s="414" t="s">
        <v>40</v>
      </c>
      <c r="V1598" s="240" t="s">
        <v>1336</v>
      </c>
      <c r="W1598" s="167" t="s">
        <v>12120</v>
      </c>
      <c r="X1598" s="255">
        <v>9818</v>
      </c>
      <c r="Y1598" s="255">
        <v>0</v>
      </c>
      <c r="Z1598" s="255">
        <v>0</v>
      </c>
      <c r="AA1598" s="374"/>
      <c r="AB1598" s="374"/>
      <c r="AC1598" s="374"/>
      <c r="AD1598" s="255">
        <v>5517212</v>
      </c>
      <c r="AE1598" s="467" t="s">
        <v>7063</v>
      </c>
      <c r="AF1598" s="468" t="s">
        <v>12121</v>
      </c>
      <c r="AG1598" s="163" t="s">
        <v>7040</v>
      </c>
      <c r="AH1598" s="163" t="s">
        <v>7041</v>
      </c>
    </row>
    <row r="1599" spans="1:34" ht="15" customHeight="1" x14ac:dyDescent="0.2">
      <c r="A1599" s="58">
        <v>115</v>
      </c>
      <c r="B1599" s="58">
        <v>115</v>
      </c>
      <c r="C1599" s="76" t="s">
        <v>369</v>
      </c>
      <c r="D1599" s="23">
        <v>10448</v>
      </c>
      <c r="E1599" s="60" t="s">
        <v>370</v>
      </c>
      <c r="F1599" s="25">
        <v>2014</v>
      </c>
      <c r="G1599" s="61">
        <v>41832.017361111109</v>
      </c>
      <c r="H1599" s="62">
        <v>41832.017361111109</v>
      </c>
      <c r="I1599" s="625" t="s">
        <v>36</v>
      </c>
      <c r="J1599" s="625" t="s">
        <v>36</v>
      </c>
      <c r="K1599" s="625"/>
      <c r="L1599" s="64">
        <f>N1599-G1599</f>
        <v>6.944444467080757E-4</v>
      </c>
      <c r="M1599" s="65">
        <v>1</v>
      </c>
      <c r="N1599" s="61">
        <v>41832.018055555556</v>
      </c>
      <c r="O1599" s="62">
        <v>41832.018055555556</v>
      </c>
      <c r="P1599" s="66" t="s">
        <v>37</v>
      </c>
      <c r="Q1599" s="69" t="s">
        <v>48</v>
      </c>
      <c r="R1599" s="69" t="s">
        <v>49</v>
      </c>
      <c r="S1599" s="87" t="s">
        <v>40</v>
      </c>
      <c r="T1599" s="69" t="s">
        <v>2476</v>
      </c>
      <c r="U1599" s="414" t="s">
        <v>40</v>
      </c>
      <c r="V1599" s="87" t="s">
        <v>1336</v>
      </c>
      <c r="W1599" s="69" t="s">
        <v>2477</v>
      </c>
      <c r="X1599" s="32">
        <v>0</v>
      </c>
      <c r="Y1599" s="32">
        <v>0</v>
      </c>
      <c r="Z1599" s="83"/>
      <c r="AA1599" s="84"/>
      <c r="AB1599" s="85"/>
      <c r="AC1599" s="83"/>
    </row>
    <row r="1600" spans="1:34" ht="15" customHeight="1" x14ac:dyDescent="0.2">
      <c r="A1600" s="175">
        <v>115</v>
      </c>
      <c r="B1600" s="175">
        <v>115</v>
      </c>
      <c r="C1600" s="24" t="s">
        <v>369</v>
      </c>
      <c r="D1600" s="175">
        <v>10448</v>
      </c>
      <c r="E1600" s="24" t="s">
        <v>370</v>
      </c>
      <c r="F1600" s="25">
        <v>2015</v>
      </c>
      <c r="G1600" s="156">
        <v>42131.276388888888</v>
      </c>
      <c r="H1600" s="157">
        <v>42131.276388888888</v>
      </c>
      <c r="I1600" s="620" t="s">
        <v>36</v>
      </c>
      <c r="J1600" s="620" t="s">
        <v>36</v>
      </c>
      <c r="K1600" s="620"/>
      <c r="L1600" s="159">
        <f>N1600-G1600</f>
        <v>6.944444467080757E-4</v>
      </c>
      <c r="M1600" s="160">
        <v>1</v>
      </c>
      <c r="N1600" s="156">
        <v>42131.277083333334</v>
      </c>
      <c r="O1600" s="157">
        <v>42131.277083333334</v>
      </c>
      <c r="P1600" s="161" t="s">
        <v>37</v>
      </c>
      <c r="Q1600" s="35" t="s">
        <v>213</v>
      </c>
      <c r="R1600" s="35" t="s">
        <v>287</v>
      </c>
      <c r="S1600" s="35" t="s">
        <v>40</v>
      </c>
      <c r="T1600" s="35" t="s">
        <v>3922</v>
      </c>
      <c r="U1600" s="170">
        <v>11109</v>
      </c>
      <c r="V1600" s="167" t="s">
        <v>1336</v>
      </c>
      <c r="W1600" s="35" t="s">
        <v>3923</v>
      </c>
      <c r="X1600" s="55">
        <v>4323</v>
      </c>
      <c r="Y1600" s="55">
        <v>0</v>
      </c>
      <c r="Z1600" s="168"/>
      <c r="AA1600" s="168"/>
      <c r="AB1600" s="168"/>
      <c r="AC1600" s="168"/>
    </row>
    <row r="1601" spans="1:34" ht="15" customHeight="1" x14ac:dyDescent="0.2">
      <c r="A1601" s="257">
        <v>115</v>
      </c>
      <c r="B1601" s="257">
        <v>115</v>
      </c>
      <c r="C1601" s="258" t="s">
        <v>369</v>
      </c>
      <c r="D1601" s="257">
        <v>10448</v>
      </c>
      <c r="E1601" s="258" t="s">
        <v>370</v>
      </c>
      <c r="F1601" s="25">
        <v>2016</v>
      </c>
      <c r="G1601" s="232">
        <v>42414.449305555558</v>
      </c>
      <c r="H1601" s="233">
        <v>42414.449305555558</v>
      </c>
      <c r="I1601" s="412" t="s">
        <v>36</v>
      </c>
      <c r="J1601" s="412" t="s">
        <v>36</v>
      </c>
      <c r="K1601" s="412"/>
      <c r="L1601" s="235">
        <f>N1601-G1601</f>
        <v>6.9444443943211809E-4</v>
      </c>
      <c r="M1601" s="236">
        <v>1</v>
      </c>
      <c r="N1601" s="232">
        <v>42414.45</v>
      </c>
      <c r="O1601" s="233">
        <v>42414.45</v>
      </c>
      <c r="P1601" s="267" t="s">
        <v>37</v>
      </c>
      <c r="Q1601" s="238" t="s">
        <v>48</v>
      </c>
      <c r="R1601" s="238" t="s">
        <v>49</v>
      </c>
      <c r="S1601" s="238" t="s">
        <v>40</v>
      </c>
      <c r="T1601" s="35" t="s">
        <v>5559</v>
      </c>
      <c r="U1601" s="254" t="s">
        <v>40</v>
      </c>
      <c r="V1601" s="240" t="s">
        <v>1336</v>
      </c>
      <c r="W1601" s="35" t="s">
        <v>5560</v>
      </c>
      <c r="X1601" s="241">
        <v>0</v>
      </c>
      <c r="Y1601" s="241">
        <v>0</v>
      </c>
      <c r="Z1601" s="241">
        <v>0</v>
      </c>
      <c r="AA1601" s="266"/>
      <c r="AB1601" s="266"/>
      <c r="AC1601" s="266"/>
    </row>
    <row r="1602" spans="1:34" ht="15" customHeight="1" x14ac:dyDescent="0.2">
      <c r="A1602" s="257">
        <v>115</v>
      </c>
      <c r="B1602" s="257">
        <v>115</v>
      </c>
      <c r="C1602" s="258" t="s">
        <v>369</v>
      </c>
      <c r="D1602" s="257">
        <v>10448</v>
      </c>
      <c r="E1602" s="258" t="s">
        <v>370</v>
      </c>
      <c r="F1602" s="25">
        <v>2016</v>
      </c>
      <c r="G1602" s="232">
        <v>42491.703472222223</v>
      </c>
      <c r="H1602" s="233">
        <v>42491.703472222223</v>
      </c>
      <c r="I1602" s="412" t="s">
        <v>36</v>
      </c>
      <c r="J1602" s="412" t="s">
        <v>36</v>
      </c>
      <c r="K1602" s="412"/>
      <c r="L1602" s="235">
        <f>N1602-G1602</f>
        <v>6.944444467080757E-4</v>
      </c>
      <c r="M1602" s="236">
        <v>1</v>
      </c>
      <c r="N1602" s="232">
        <v>42491.70416666667</v>
      </c>
      <c r="O1602" s="233">
        <v>42491.70416666667</v>
      </c>
      <c r="P1602" s="237" t="s">
        <v>37</v>
      </c>
      <c r="Q1602" s="238" t="s">
        <v>213</v>
      </c>
      <c r="R1602" s="238" t="s">
        <v>287</v>
      </c>
      <c r="S1602" s="35" t="s">
        <v>40</v>
      </c>
      <c r="T1602" s="35" t="s">
        <v>6007</v>
      </c>
      <c r="U1602" s="282" t="s">
        <v>40</v>
      </c>
      <c r="V1602" s="240" t="s">
        <v>1336</v>
      </c>
      <c r="W1602" s="35" t="s">
        <v>6008</v>
      </c>
      <c r="X1602" s="55">
        <v>0</v>
      </c>
      <c r="Y1602" s="55">
        <v>0</v>
      </c>
      <c r="Z1602" s="55">
        <v>0</v>
      </c>
      <c r="AA1602" s="168"/>
      <c r="AB1602" s="168"/>
      <c r="AC1602" s="168"/>
    </row>
    <row r="1603" spans="1:34" ht="15" customHeight="1" x14ac:dyDescent="0.2">
      <c r="A1603" s="257">
        <v>115</v>
      </c>
      <c r="B1603" s="257">
        <v>115</v>
      </c>
      <c r="C1603" s="258" t="s">
        <v>369</v>
      </c>
      <c r="D1603" s="257">
        <v>10448</v>
      </c>
      <c r="E1603" s="258" t="s">
        <v>370</v>
      </c>
      <c r="F1603" s="25">
        <v>2016</v>
      </c>
      <c r="G1603" s="284">
        <v>42522.938194444447</v>
      </c>
      <c r="H1603" s="234">
        <v>42522.938194444447</v>
      </c>
      <c r="I1603" s="412" t="s">
        <v>36</v>
      </c>
      <c r="J1603" s="412" t="s">
        <v>36</v>
      </c>
      <c r="K1603" s="412"/>
      <c r="L1603" s="235">
        <f>N1603-G1603</f>
        <v>6.9444443943211809E-4</v>
      </c>
      <c r="M1603" s="236">
        <v>1</v>
      </c>
      <c r="N1603" s="284">
        <v>42522.938888888886</v>
      </c>
      <c r="O1603" s="234">
        <v>42522.938888888886</v>
      </c>
      <c r="P1603" s="237" t="s">
        <v>37</v>
      </c>
      <c r="Q1603" s="238" t="s">
        <v>145</v>
      </c>
      <c r="R1603" s="238" t="s">
        <v>146</v>
      </c>
      <c r="S1603" s="35" t="s">
        <v>40</v>
      </c>
      <c r="T1603" s="35" t="s">
        <v>6149</v>
      </c>
      <c r="U1603" s="282" t="s">
        <v>40</v>
      </c>
      <c r="V1603" s="240" t="s">
        <v>1336</v>
      </c>
      <c r="W1603" s="35" t="s">
        <v>6150</v>
      </c>
      <c r="X1603" s="55">
        <v>0</v>
      </c>
      <c r="Y1603" s="55">
        <v>0</v>
      </c>
      <c r="Z1603" s="55">
        <v>0</v>
      </c>
      <c r="AA1603" s="35"/>
      <c r="AB1603" s="35"/>
      <c r="AC1603" s="35"/>
    </row>
    <row r="1604" spans="1:34" ht="15" customHeight="1" x14ac:dyDescent="0.2">
      <c r="A1604" s="257">
        <v>115</v>
      </c>
      <c r="B1604" s="257">
        <v>115</v>
      </c>
      <c r="C1604" s="258" t="s">
        <v>369</v>
      </c>
      <c r="D1604" s="257">
        <v>10448</v>
      </c>
      <c r="E1604" s="258" t="s">
        <v>370</v>
      </c>
      <c r="F1604" s="25">
        <v>2016</v>
      </c>
      <c r="G1604" s="284">
        <v>42541.197222222225</v>
      </c>
      <c r="H1604" s="234">
        <v>42541.197222222225</v>
      </c>
      <c r="I1604" s="412" t="s">
        <v>36</v>
      </c>
      <c r="J1604" s="412" t="s">
        <v>36</v>
      </c>
      <c r="K1604" s="412"/>
      <c r="L1604" s="235">
        <f>N1604-G1604</f>
        <v>6.9444443943211809E-4</v>
      </c>
      <c r="M1604" s="236">
        <v>1</v>
      </c>
      <c r="N1604" s="284">
        <v>42541.197916666664</v>
      </c>
      <c r="O1604" s="234">
        <v>42541.197916666664</v>
      </c>
      <c r="P1604" s="237" t="s">
        <v>37</v>
      </c>
      <c r="Q1604" s="238" t="s">
        <v>145</v>
      </c>
      <c r="R1604" s="238" t="s">
        <v>146</v>
      </c>
      <c r="S1604" s="35" t="s">
        <v>40</v>
      </c>
      <c r="T1604" s="35" t="s">
        <v>6263</v>
      </c>
      <c r="U1604" s="282" t="s">
        <v>40</v>
      </c>
      <c r="V1604" s="240" t="s">
        <v>1336</v>
      </c>
      <c r="W1604" s="35" t="s">
        <v>6264</v>
      </c>
      <c r="X1604" s="177">
        <v>0</v>
      </c>
      <c r="Y1604" s="177">
        <v>0</v>
      </c>
      <c r="Z1604" s="55">
        <v>0</v>
      </c>
      <c r="AA1604" s="35"/>
      <c r="AB1604" s="35"/>
      <c r="AC1604" s="35"/>
    </row>
    <row r="1605" spans="1:34" s="41" customFormat="1" ht="15" customHeight="1" x14ac:dyDescent="0.2">
      <c r="A1605" s="257">
        <v>115</v>
      </c>
      <c r="B1605" s="257">
        <v>115</v>
      </c>
      <c r="C1605" s="258" t="s">
        <v>369</v>
      </c>
      <c r="D1605" s="257">
        <v>10448</v>
      </c>
      <c r="E1605" s="258" t="s">
        <v>370</v>
      </c>
      <c r="F1605" s="25">
        <v>2016</v>
      </c>
      <c r="G1605" s="284">
        <v>42553.570833333331</v>
      </c>
      <c r="H1605" s="234">
        <v>42553.570833333331</v>
      </c>
      <c r="I1605" s="412" t="s">
        <v>36</v>
      </c>
      <c r="J1605" s="412" t="s">
        <v>36</v>
      </c>
      <c r="K1605" s="412"/>
      <c r="L1605" s="235">
        <f>N1605-G1605</f>
        <v>6.944444467080757E-4</v>
      </c>
      <c r="M1605" s="236">
        <v>1</v>
      </c>
      <c r="N1605" s="284">
        <v>42553.571527777778</v>
      </c>
      <c r="O1605" s="234">
        <v>42553.571527777778</v>
      </c>
      <c r="P1605" s="237" t="s">
        <v>37</v>
      </c>
      <c r="Q1605" s="238" t="s">
        <v>382</v>
      </c>
      <c r="R1605" s="238" t="s">
        <v>383</v>
      </c>
      <c r="S1605" s="35" t="s">
        <v>526</v>
      </c>
      <c r="T1605" s="35" t="s">
        <v>6328</v>
      </c>
      <c r="U1605" s="282" t="s">
        <v>40</v>
      </c>
      <c r="V1605" s="240" t="s">
        <v>1336</v>
      </c>
      <c r="W1605" s="35" t="s">
        <v>6329</v>
      </c>
      <c r="X1605" s="177">
        <v>14798</v>
      </c>
      <c r="Y1605" s="177">
        <v>0</v>
      </c>
      <c r="Z1605" s="55">
        <v>0</v>
      </c>
      <c r="AA1605" s="168"/>
      <c r="AB1605" s="168"/>
      <c r="AC1605" s="168"/>
      <c r="AD1605" s="28"/>
      <c r="AE1605" s="28"/>
      <c r="AF1605" s="28"/>
      <c r="AG1605" s="28"/>
      <c r="AH1605" s="28"/>
    </row>
    <row r="1606" spans="1:34" ht="15" customHeight="1" x14ac:dyDescent="0.2">
      <c r="A1606" s="257">
        <v>115</v>
      </c>
      <c r="B1606" s="257">
        <v>115</v>
      </c>
      <c r="C1606" s="258" t="s">
        <v>369</v>
      </c>
      <c r="D1606" s="257">
        <v>10448</v>
      </c>
      <c r="E1606" s="258" t="s">
        <v>370</v>
      </c>
      <c r="F1606" s="25">
        <v>2016</v>
      </c>
      <c r="G1606" s="284">
        <v>42553.585416666669</v>
      </c>
      <c r="H1606" s="234">
        <v>42553.585416666669</v>
      </c>
      <c r="I1606" s="412" t="s">
        <v>36</v>
      </c>
      <c r="J1606" s="412" t="s">
        <v>36</v>
      </c>
      <c r="K1606" s="412"/>
      <c r="L1606" s="235">
        <f>N1606-G1606</f>
        <v>0.29861111110949423</v>
      </c>
      <c r="M1606" s="236">
        <v>430</v>
      </c>
      <c r="N1606" s="284">
        <v>42553.884027777778</v>
      </c>
      <c r="O1606" s="234">
        <v>42553.884027777778</v>
      </c>
      <c r="P1606" s="237" t="s">
        <v>37</v>
      </c>
      <c r="Q1606" s="238" t="s">
        <v>382</v>
      </c>
      <c r="R1606" s="238" t="s">
        <v>383</v>
      </c>
      <c r="S1606" s="35" t="s">
        <v>526</v>
      </c>
      <c r="T1606" s="35" t="s">
        <v>6330</v>
      </c>
      <c r="U1606" s="88">
        <v>12294</v>
      </c>
      <c r="V1606" s="240" t="s">
        <v>1336</v>
      </c>
      <c r="W1606" s="35" t="s">
        <v>6331</v>
      </c>
      <c r="X1606" s="177">
        <v>14798</v>
      </c>
      <c r="Y1606" s="177">
        <v>14798</v>
      </c>
      <c r="Z1606" s="177">
        <v>4114629</v>
      </c>
      <c r="AA1606" s="289">
        <v>2.7169098537829545E-3</v>
      </c>
      <c r="AB1606" s="290">
        <v>0.75544506519537136</v>
      </c>
      <c r="AC1606" s="291">
        <v>278.05304770914989</v>
      </c>
    </row>
    <row r="1607" spans="1:34" s="41" customFormat="1" ht="15" customHeight="1" x14ac:dyDescent="0.2">
      <c r="A1607" s="257">
        <v>115</v>
      </c>
      <c r="B1607" s="257">
        <v>115</v>
      </c>
      <c r="C1607" s="258" t="s">
        <v>369</v>
      </c>
      <c r="D1607" s="257">
        <v>10448</v>
      </c>
      <c r="E1607" s="258" t="s">
        <v>370</v>
      </c>
      <c r="F1607" s="25">
        <v>2016</v>
      </c>
      <c r="G1607" s="284">
        <v>42694.34097222222</v>
      </c>
      <c r="H1607" s="234">
        <v>42694.34097222222</v>
      </c>
      <c r="I1607" s="412" t="s">
        <v>36</v>
      </c>
      <c r="J1607" s="417" t="s">
        <v>313</v>
      </c>
      <c r="K1607" s="417"/>
      <c r="L1607" s="235">
        <f>N1607-G1607</f>
        <v>0.60069444444525288</v>
      </c>
      <c r="M1607" s="236">
        <v>865</v>
      </c>
      <c r="N1607" s="284">
        <v>42694.941666666666</v>
      </c>
      <c r="O1607" s="234">
        <v>42694.941666666666</v>
      </c>
      <c r="P1607" s="237" t="s">
        <v>37</v>
      </c>
      <c r="Q1607" s="35" t="s">
        <v>52</v>
      </c>
      <c r="R1607" s="35" t="s">
        <v>53</v>
      </c>
      <c r="S1607" s="35" t="s">
        <v>54</v>
      </c>
      <c r="T1607" s="35" t="s">
        <v>6885</v>
      </c>
      <c r="U1607" s="282" t="s">
        <v>40</v>
      </c>
      <c r="V1607" s="240" t="s">
        <v>1336</v>
      </c>
      <c r="W1607" s="35" t="s">
        <v>6886</v>
      </c>
      <c r="X1607" s="177">
        <v>0</v>
      </c>
      <c r="Y1607" s="55">
        <v>0</v>
      </c>
      <c r="Z1607" s="55">
        <v>0</v>
      </c>
      <c r="AA1607" s="55"/>
      <c r="AB1607" s="55"/>
      <c r="AC1607" s="55"/>
      <c r="AD1607" s="28"/>
      <c r="AE1607" s="28"/>
      <c r="AF1607" s="28"/>
      <c r="AG1607" s="28"/>
      <c r="AH1607" s="28"/>
    </row>
    <row r="1608" spans="1:34" s="41" customFormat="1" ht="15" customHeight="1" x14ac:dyDescent="0.2">
      <c r="A1608" s="257">
        <v>115</v>
      </c>
      <c r="B1608" s="257">
        <v>115</v>
      </c>
      <c r="C1608" s="258" t="s">
        <v>369</v>
      </c>
      <c r="D1608" s="257">
        <v>10448</v>
      </c>
      <c r="E1608" s="258" t="s">
        <v>370</v>
      </c>
      <c r="F1608" s="25">
        <v>2017</v>
      </c>
      <c r="G1608" s="232">
        <v>42952.530555555553</v>
      </c>
      <c r="H1608" s="233">
        <v>42952.530555555553</v>
      </c>
      <c r="I1608" s="412" t="s">
        <v>36</v>
      </c>
      <c r="J1608" s="412" t="s">
        <v>36</v>
      </c>
      <c r="K1608" s="412"/>
      <c r="L1608" s="235">
        <f>N1608-G1608</f>
        <v>6.944444467080757E-4</v>
      </c>
      <c r="M1608" s="236">
        <v>1</v>
      </c>
      <c r="N1608" s="232">
        <v>42952.53125</v>
      </c>
      <c r="O1608" s="233">
        <v>42952.53125</v>
      </c>
      <c r="P1608" s="237" t="s">
        <v>37</v>
      </c>
      <c r="Q1608" s="35" t="s">
        <v>38</v>
      </c>
      <c r="R1608" s="35" t="s">
        <v>413</v>
      </c>
      <c r="S1608" s="35" t="s">
        <v>40</v>
      </c>
      <c r="T1608" s="167" t="s">
        <v>9114</v>
      </c>
      <c r="U1608" s="303" t="s">
        <v>40</v>
      </c>
      <c r="V1608" s="240" t="s">
        <v>1336</v>
      </c>
      <c r="W1608" s="167" t="s">
        <v>9116</v>
      </c>
      <c r="X1608" s="241">
        <v>0</v>
      </c>
      <c r="Y1608" s="241">
        <v>0</v>
      </c>
      <c r="Z1608" s="241">
        <v>0</v>
      </c>
      <c r="AA1608" s="266"/>
      <c r="AB1608" s="266"/>
      <c r="AC1608" s="266"/>
      <c r="AD1608" s="304">
        <v>5517212</v>
      </c>
      <c r="AE1608" s="305" t="s">
        <v>7063</v>
      </c>
      <c r="AF1608" s="305" t="s">
        <v>9098</v>
      </c>
      <c r="AG1608" s="35" t="s">
        <v>7040</v>
      </c>
      <c r="AH1608" s="29" t="s">
        <v>7176</v>
      </c>
    </row>
    <row r="1609" spans="1:34" ht="15" customHeight="1" x14ac:dyDescent="0.2">
      <c r="A1609" s="257">
        <v>115</v>
      </c>
      <c r="B1609" s="257">
        <v>115</v>
      </c>
      <c r="C1609" s="258" t="s">
        <v>369</v>
      </c>
      <c r="D1609" s="257">
        <v>10448</v>
      </c>
      <c r="E1609" s="258" t="s">
        <v>370</v>
      </c>
      <c r="F1609" s="25">
        <v>2017</v>
      </c>
      <c r="G1609" s="232">
        <v>42952.80972222222</v>
      </c>
      <c r="H1609" s="233">
        <v>42952.80972222222</v>
      </c>
      <c r="I1609" s="412" t="s">
        <v>36</v>
      </c>
      <c r="J1609" s="412" t="s">
        <v>36</v>
      </c>
      <c r="K1609" s="412"/>
      <c r="L1609" s="235">
        <f>N1609-G1609</f>
        <v>6.944444467080757E-4</v>
      </c>
      <c r="M1609" s="236">
        <v>1</v>
      </c>
      <c r="N1609" s="232">
        <v>42952.810416666667</v>
      </c>
      <c r="O1609" s="233">
        <v>42952.810416666667</v>
      </c>
      <c r="P1609" s="237" t="s">
        <v>37</v>
      </c>
      <c r="Q1609" s="35" t="s">
        <v>38</v>
      </c>
      <c r="R1609" s="35" t="s">
        <v>413</v>
      </c>
      <c r="S1609" s="35" t="s">
        <v>40</v>
      </c>
      <c r="T1609" s="167" t="s">
        <v>9114</v>
      </c>
      <c r="U1609" s="303" t="s">
        <v>40</v>
      </c>
      <c r="V1609" s="240" t="s">
        <v>1336</v>
      </c>
      <c r="W1609" s="167" t="s">
        <v>9118</v>
      </c>
      <c r="X1609" s="241">
        <v>0</v>
      </c>
      <c r="Y1609" s="241">
        <v>0</v>
      </c>
      <c r="Z1609" s="241">
        <v>0</v>
      </c>
      <c r="AA1609" s="266"/>
      <c r="AB1609" s="266"/>
      <c r="AC1609" s="266"/>
      <c r="AD1609" s="304">
        <v>5517212</v>
      </c>
      <c r="AE1609" s="305" t="s">
        <v>7063</v>
      </c>
      <c r="AF1609" s="305" t="s">
        <v>9098</v>
      </c>
      <c r="AG1609" s="35" t="s">
        <v>7040</v>
      </c>
      <c r="AH1609" s="29" t="s">
        <v>7176</v>
      </c>
    </row>
    <row r="1610" spans="1:34" ht="15" customHeight="1" x14ac:dyDescent="0.2">
      <c r="A1610" s="257">
        <v>115</v>
      </c>
      <c r="B1610" s="257">
        <v>115</v>
      </c>
      <c r="C1610" s="258" t="s">
        <v>369</v>
      </c>
      <c r="D1610" s="257">
        <v>10448</v>
      </c>
      <c r="E1610" s="258" t="s">
        <v>370</v>
      </c>
      <c r="F1610" s="25">
        <v>2018</v>
      </c>
      <c r="G1610" s="232">
        <v>43200.585416666669</v>
      </c>
      <c r="H1610" s="233">
        <v>43200.585416666669</v>
      </c>
      <c r="I1610" s="412" t="s">
        <v>36</v>
      </c>
      <c r="J1610" s="412" t="s">
        <v>36</v>
      </c>
      <c r="K1610" s="412" t="s">
        <v>36</v>
      </c>
      <c r="L1610" s="235">
        <f>N1610-G1610</f>
        <v>0.24444444444088731</v>
      </c>
      <c r="M1610" s="236">
        <v>352</v>
      </c>
      <c r="N1610" s="232">
        <v>43200.829861111109</v>
      </c>
      <c r="O1610" s="233">
        <v>43200.829861111109</v>
      </c>
      <c r="P1610" s="237" t="s">
        <v>37</v>
      </c>
      <c r="Q1610" s="359" t="s">
        <v>62</v>
      </c>
      <c r="R1610" s="35" t="s">
        <v>10303</v>
      </c>
      <c r="S1610" s="277" t="s">
        <v>101</v>
      </c>
      <c r="T1610" s="167" t="s">
        <v>10914</v>
      </c>
      <c r="U1610" s="88">
        <v>114515153</v>
      </c>
      <c r="V1610" s="240" t="s">
        <v>1336</v>
      </c>
      <c r="W1610" s="167" t="s">
        <v>10915</v>
      </c>
      <c r="X1610" s="255">
        <v>0</v>
      </c>
      <c r="Y1610" s="241">
        <v>0</v>
      </c>
      <c r="Z1610" s="241">
        <v>0</v>
      </c>
      <c r="AA1610" s="266"/>
      <c r="AB1610" s="266"/>
      <c r="AC1610" s="266"/>
      <c r="AD1610" s="241">
        <v>5517212</v>
      </c>
      <c r="AE1610" s="461" t="s">
        <v>1270</v>
      </c>
      <c r="AF1610" s="462" t="s">
        <v>1270</v>
      </c>
      <c r="AG1610" s="277" t="s">
        <v>7066</v>
      </c>
      <c r="AH1610" s="277" t="s">
        <v>7067</v>
      </c>
    </row>
    <row r="1611" spans="1:34" ht="15" customHeight="1" x14ac:dyDescent="0.2">
      <c r="A1611" s="257">
        <v>115</v>
      </c>
      <c r="B1611" s="257">
        <v>115</v>
      </c>
      <c r="C1611" s="258" t="s">
        <v>369</v>
      </c>
      <c r="D1611" s="257">
        <v>10448</v>
      </c>
      <c r="E1611" s="258" t="s">
        <v>370</v>
      </c>
      <c r="F1611" s="25">
        <v>2018</v>
      </c>
      <c r="G1611" s="232">
        <v>43207.428472222222</v>
      </c>
      <c r="H1611" s="233">
        <v>43207.428472222222</v>
      </c>
      <c r="I1611" s="412" t="s">
        <v>36</v>
      </c>
      <c r="J1611" s="412" t="s">
        <v>36</v>
      </c>
      <c r="K1611" s="412" t="s">
        <v>36</v>
      </c>
      <c r="L1611" s="235">
        <f>N1611-G1611</f>
        <v>0.16180555555911269</v>
      </c>
      <c r="M1611" s="236">
        <v>233</v>
      </c>
      <c r="N1611" s="232">
        <v>43207.590277777781</v>
      </c>
      <c r="O1611" s="233">
        <v>43207.590277777781</v>
      </c>
      <c r="P1611" s="237" t="s">
        <v>37</v>
      </c>
      <c r="Q1611" s="359" t="s">
        <v>62</v>
      </c>
      <c r="R1611" s="35" t="s">
        <v>10303</v>
      </c>
      <c r="S1611" s="277" t="s">
        <v>101</v>
      </c>
      <c r="T1611" s="167" t="s">
        <v>10955</v>
      </c>
      <c r="U1611" s="88">
        <v>114515153</v>
      </c>
      <c r="V1611" s="240" t="s">
        <v>1336</v>
      </c>
      <c r="W1611" s="167" t="s">
        <v>10957</v>
      </c>
      <c r="X1611" s="255">
        <v>0</v>
      </c>
      <c r="Y1611" s="241">
        <v>0</v>
      </c>
      <c r="Z1611" s="241">
        <v>0</v>
      </c>
      <c r="AA1611" s="266"/>
      <c r="AB1611" s="266"/>
      <c r="AC1611" s="266"/>
      <c r="AD1611" s="241">
        <v>5517212</v>
      </c>
      <c r="AE1611" s="461" t="s">
        <v>1270</v>
      </c>
      <c r="AF1611" s="462" t="s">
        <v>1270</v>
      </c>
      <c r="AG1611" s="277" t="s">
        <v>7066</v>
      </c>
      <c r="AH1611" s="277" t="s">
        <v>7067</v>
      </c>
    </row>
    <row r="1612" spans="1:34" s="41" customFormat="1" ht="15" customHeight="1" x14ac:dyDescent="0.2">
      <c r="A1612" s="257">
        <v>115</v>
      </c>
      <c r="B1612" s="257">
        <v>115</v>
      </c>
      <c r="C1612" s="258" t="s">
        <v>369</v>
      </c>
      <c r="D1612" s="257">
        <v>10448</v>
      </c>
      <c r="E1612" s="258" t="s">
        <v>370</v>
      </c>
      <c r="F1612" s="25">
        <v>2018</v>
      </c>
      <c r="G1612" s="284">
        <v>43433.600694444445</v>
      </c>
      <c r="H1612" s="234">
        <v>43433.600694444445</v>
      </c>
      <c r="I1612" s="417" t="s">
        <v>7042</v>
      </c>
      <c r="J1612" s="412" t="s">
        <v>36</v>
      </c>
      <c r="K1612" s="412" t="s">
        <v>36</v>
      </c>
      <c r="L1612" s="235">
        <f>N1612-G1612</f>
        <v>6.944444467080757E-4</v>
      </c>
      <c r="M1612" s="236">
        <v>1</v>
      </c>
      <c r="N1612" s="284">
        <v>43433.601388888892</v>
      </c>
      <c r="O1612" s="234">
        <v>43433.601388888892</v>
      </c>
      <c r="P1612" s="237" t="s">
        <v>37</v>
      </c>
      <c r="Q1612" s="162" t="s">
        <v>48</v>
      </c>
      <c r="R1612" s="167" t="s">
        <v>10200</v>
      </c>
      <c r="S1612" s="163" t="s">
        <v>40</v>
      </c>
      <c r="T1612" s="167" t="s">
        <v>12465</v>
      </c>
      <c r="U1612" s="416" t="s">
        <v>40</v>
      </c>
      <c r="V1612" s="240" t="s">
        <v>1336</v>
      </c>
      <c r="W1612" s="167" t="s">
        <v>12466</v>
      </c>
      <c r="X1612" s="255">
        <v>0</v>
      </c>
      <c r="Y1612" s="241">
        <v>0</v>
      </c>
      <c r="Z1612" s="241">
        <v>0</v>
      </c>
      <c r="AA1612" s="266"/>
      <c r="AB1612" s="266"/>
      <c r="AC1612" s="266"/>
      <c r="AD1612" s="241">
        <v>5517212</v>
      </c>
      <c r="AE1612" s="461" t="s">
        <v>7063</v>
      </c>
      <c r="AF1612" s="468" t="s">
        <v>7388</v>
      </c>
      <c r="AG1612" s="163" t="s">
        <v>7040</v>
      </c>
      <c r="AH1612" s="57" t="s">
        <v>7041</v>
      </c>
    </row>
    <row r="1613" spans="1:34" ht="15" customHeight="1" x14ac:dyDescent="0.2">
      <c r="A1613" s="523">
        <v>115</v>
      </c>
      <c r="B1613" s="523">
        <v>115</v>
      </c>
      <c r="C1613" s="524" t="s">
        <v>369</v>
      </c>
      <c r="D1613" s="523">
        <v>10448</v>
      </c>
      <c r="E1613" s="524" t="s">
        <v>370</v>
      </c>
      <c r="F1613" s="25">
        <v>2019</v>
      </c>
      <c r="G1613" s="284">
        <v>43485.683333333334</v>
      </c>
      <c r="H1613" s="234">
        <v>43485.683333333334</v>
      </c>
      <c r="I1613" s="412" t="s">
        <v>36</v>
      </c>
      <c r="J1613" s="412" t="s">
        <v>36</v>
      </c>
      <c r="K1613" s="412" t="s">
        <v>36</v>
      </c>
      <c r="L1613" s="235">
        <f>N1613-G1613</f>
        <v>6.944444467080757E-4</v>
      </c>
      <c r="M1613" s="236">
        <v>1</v>
      </c>
      <c r="N1613" s="284">
        <v>43485.684027777781</v>
      </c>
      <c r="O1613" s="234">
        <v>43485.684027777781</v>
      </c>
      <c r="P1613" s="237" t="s">
        <v>37</v>
      </c>
      <c r="Q1613" s="162" t="s">
        <v>48</v>
      </c>
      <c r="R1613" s="167" t="s">
        <v>10200</v>
      </c>
      <c r="S1613" s="238" t="s">
        <v>40</v>
      </c>
      <c r="T1613" s="167" t="s">
        <v>12897</v>
      </c>
      <c r="U1613" s="414" t="s">
        <v>40</v>
      </c>
      <c r="V1613" s="240" t="s">
        <v>1336</v>
      </c>
      <c r="W1613" s="167" t="s">
        <v>12898</v>
      </c>
      <c r="X1613" s="536">
        <v>0</v>
      </c>
      <c r="Y1613" s="255">
        <v>0</v>
      </c>
      <c r="Z1613" s="255">
        <v>0</v>
      </c>
      <c r="AA1613" s="264">
        <f>Y1613/AD1613</f>
        <v>0</v>
      </c>
      <c r="AB1613" s="265">
        <f>Z1613/AD1613</f>
        <v>0</v>
      </c>
      <c r="AC1613" s="255">
        <v>0</v>
      </c>
      <c r="AD1613" s="255">
        <v>5548929</v>
      </c>
      <c r="AE1613" s="240" t="s">
        <v>7063</v>
      </c>
      <c r="AF1613" s="527" t="s">
        <v>8220</v>
      </c>
      <c r="AG1613" s="240" t="s">
        <v>7040</v>
      </c>
      <c r="AH1613" s="525" t="s">
        <v>7041</v>
      </c>
    </row>
    <row r="1614" spans="1:34" s="41" customFormat="1" ht="15" customHeight="1" x14ac:dyDescent="0.2">
      <c r="A1614" s="521">
        <v>115</v>
      </c>
      <c r="B1614" s="521">
        <v>115</v>
      </c>
      <c r="C1614" s="522" t="s">
        <v>369</v>
      </c>
      <c r="D1614" s="521">
        <v>10448</v>
      </c>
      <c r="E1614" s="522" t="s">
        <v>370</v>
      </c>
      <c r="F1614" s="25">
        <v>2019</v>
      </c>
      <c r="G1614" s="232">
        <v>43506.1875</v>
      </c>
      <c r="H1614" s="233">
        <v>43506.1875</v>
      </c>
      <c r="I1614" s="417" t="s">
        <v>7042</v>
      </c>
      <c r="J1614" s="412" t="s">
        <v>36</v>
      </c>
      <c r="K1614" s="412" t="s">
        <v>36</v>
      </c>
      <c r="L1614" s="235">
        <f>N1614-G1614</f>
        <v>6.944444467080757E-4</v>
      </c>
      <c r="M1614" s="236">
        <v>1</v>
      </c>
      <c r="N1614" s="232">
        <v>43506.188194444447</v>
      </c>
      <c r="O1614" s="233">
        <v>43506.188194444447</v>
      </c>
      <c r="P1614" s="237" t="s">
        <v>37</v>
      </c>
      <c r="Q1614" s="162" t="s">
        <v>213</v>
      </c>
      <c r="R1614" s="167" t="s">
        <v>10343</v>
      </c>
      <c r="S1614" s="238" t="s">
        <v>40</v>
      </c>
      <c r="T1614" s="167" t="s">
        <v>13116</v>
      </c>
      <c r="U1614" s="416" t="s">
        <v>40</v>
      </c>
      <c r="V1614" s="240" t="s">
        <v>1336</v>
      </c>
      <c r="W1614" s="167" t="s">
        <v>13117</v>
      </c>
      <c r="X1614" s="164">
        <v>0</v>
      </c>
      <c r="Y1614" s="241">
        <v>0</v>
      </c>
      <c r="Z1614" s="241">
        <v>0</v>
      </c>
      <c r="AA1614" s="264">
        <f>Y1614/AD1614</f>
        <v>0</v>
      </c>
      <c r="AB1614" s="265">
        <f>Z1614/AD1614</f>
        <v>0</v>
      </c>
      <c r="AC1614" s="255">
        <v>0</v>
      </c>
      <c r="AD1614" s="255">
        <v>5548929</v>
      </c>
      <c r="AE1614" s="239" t="s">
        <v>7056</v>
      </c>
      <c r="AF1614" s="229" t="s">
        <v>12229</v>
      </c>
      <c r="AG1614" s="239" t="s">
        <v>7040</v>
      </c>
      <c r="AH1614" s="57" t="s">
        <v>7041</v>
      </c>
    </row>
    <row r="1615" spans="1:34" s="41" customFormat="1" ht="15" customHeight="1" x14ac:dyDescent="0.2">
      <c r="A1615" s="521">
        <v>115</v>
      </c>
      <c r="B1615" s="521">
        <v>115</v>
      </c>
      <c r="C1615" s="522" t="s">
        <v>369</v>
      </c>
      <c r="D1615" s="521">
        <v>10448</v>
      </c>
      <c r="E1615" s="522" t="s">
        <v>370</v>
      </c>
      <c r="F1615" s="25">
        <v>2019</v>
      </c>
      <c r="G1615" s="232">
        <v>43506.195833333331</v>
      </c>
      <c r="H1615" s="233">
        <v>43506.195833333331</v>
      </c>
      <c r="I1615" s="417" t="s">
        <v>7042</v>
      </c>
      <c r="J1615" s="412" t="s">
        <v>36</v>
      </c>
      <c r="K1615" s="412" t="s">
        <v>36</v>
      </c>
      <c r="L1615" s="235">
        <f>N1615-G1615</f>
        <v>0.37986111111240461</v>
      </c>
      <c r="M1615" s="236">
        <v>547</v>
      </c>
      <c r="N1615" s="232">
        <v>43506.575694444444</v>
      </c>
      <c r="O1615" s="233">
        <v>43506.575694444444</v>
      </c>
      <c r="P1615" s="237" t="s">
        <v>37</v>
      </c>
      <c r="Q1615" s="162" t="s">
        <v>213</v>
      </c>
      <c r="R1615" s="167" t="s">
        <v>10343</v>
      </c>
      <c r="S1615" s="238" t="s">
        <v>40</v>
      </c>
      <c r="T1615" s="167" t="s">
        <v>13120</v>
      </c>
      <c r="U1615" s="416" t="s">
        <v>40</v>
      </c>
      <c r="V1615" s="240" t="s">
        <v>1336</v>
      </c>
      <c r="W1615" s="167" t="s">
        <v>13121</v>
      </c>
      <c r="X1615" s="490">
        <v>6069</v>
      </c>
      <c r="Y1615" s="490">
        <v>6069</v>
      </c>
      <c r="Z1615" s="490">
        <v>6069</v>
      </c>
      <c r="AA1615" s="491">
        <f>Y1615/AD1615</f>
        <v>1.0937245727959395E-3</v>
      </c>
      <c r="AB1615" s="492">
        <f>Z1615/AD1615</f>
        <v>1.0937245727959395E-3</v>
      </c>
      <c r="AC1615" s="341">
        <f>Z1615/Y1615</f>
        <v>1</v>
      </c>
      <c r="AD1615" s="255">
        <v>5548929</v>
      </c>
      <c r="AE1615" s="239" t="s">
        <v>7056</v>
      </c>
      <c r="AF1615" s="229" t="s">
        <v>9009</v>
      </c>
      <c r="AG1615" s="239" t="s">
        <v>7040</v>
      </c>
      <c r="AH1615" s="57" t="s">
        <v>7041</v>
      </c>
    </row>
    <row r="1616" spans="1:34" s="41" customFormat="1" ht="15" customHeight="1" x14ac:dyDescent="0.2">
      <c r="A1616" s="58">
        <v>115</v>
      </c>
      <c r="B1616" s="58">
        <v>115</v>
      </c>
      <c r="C1616" s="76" t="s">
        <v>1273</v>
      </c>
      <c r="D1616" s="23">
        <v>10449</v>
      </c>
      <c r="E1616" s="60" t="s">
        <v>1274</v>
      </c>
      <c r="F1616" s="25">
        <v>2014</v>
      </c>
      <c r="G1616" s="61">
        <v>41720.283333333333</v>
      </c>
      <c r="H1616" s="62">
        <v>41720.283333333333</v>
      </c>
      <c r="I1616" s="625" t="s">
        <v>36</v>
      </c>
      <c r="J1616" s="625" t="s">
        <v>36</v>
      </c>
      <c r="K1616" s="625"/>
      <c r="L1616" s="64">
        <f>N1616-G1616</f>
        <v>6.944444467080757E-4</v>
      </c>
      <c r="M1616" s="65">
        <v>1</v>
      </c>
      <c r="N1616" s="61">
        <v>41720.28402777778</v>
      </c>
      <c r="O1616" s="62">
        <v>41720.28402777778</v>
      </c>
      <c r="P1616" s="66" t="s">
        <v>37</v>
      </c>
      <c r="Q1616" s="69" t="s">
        <v>52</v>
      </c>
      <c r="R1616" s="69" t="s">
        <v>67</v>
      </c>
      <c r="S1616" s="87" t="s">
        <v>101</v>
      </c>
      <c r="T1616" s="69" t="s">
        <v>2010</v>
      </c>
      <c r="U1616" s="416" t="s">
        <v>40</v>
      </c>
      <c r="V1616" s="78" t="s">
        <v>788</v>
      </c>
      <c r="W1616" s="69" t="s">
        <v>2011</v>
      </c>
      <c r="X1616" s="32">
        <v>5801</v>
      </c>
      <c r="Y1616" s="32">
        <v>0</v>
      </c>
      <c r="Z1616" s="83"/>
      <c r="AA1616" s="84"/>
      <c r="AB1616" s="85"/>
      <c r="AC1616" s="83"/>
      <c r="AD1616" s="28"/>
      <c r="AE1616" s="28"/>
      <c r="AF1616" s="28"/>
      <c r="AG1616" s="28"/>
      <c r="AH1616" s="28"/>
    </row>
    <row r="1617" spans="1:34" ht="15" customHeight="1" x14ac:dyDescent="0.2">
      <c r="A1617" s="175">
        <v>115</v>
      </c>
      <c r="B1617" s="175">
        <v>115</v>
      </c>
      <c r="C1617" s="24" t="s">
        <v>1273</v>
      </c>
      <c r="D1617" s="175">
        <v>10449</v>
      </c>
      <c r="E1617" s="24" t="s">
        <v>1274</v>
      </c>
      <c r="F1617" s="25">
        <v>2015</v>
      </c>
      <c r="G1617" s="156">
        <v>42146.256944444445</v>
      </c>
      <c r="H1617" s="157">
        <v>42146.256944444445</v>
      </c>
      <c r="I1617" s="620" t="s">
        <v>36</v>
      </c>
      <c r="J1617" s="620" t="s">
        <v>36</v>
      </c>
      <c r="K1617" s="620"/>
      <c r="L1617" s="159">
        <f>N1617-G1617</f>
        <v>0.35972222222335404</v>
      </c>
      <c r="M1617" s="160">
        <v>518</v>
      </c>
      <c r="N1617" s="156">
        <v>42146.616666666669</v>
      </c>
      <c r="O1617" s="157">
        <v>42146.616666666669</v>
      </c>
      <c r="P1617" s="161" t="s">
        <v>37</v>
      </c>
      <c r="Q1617" s="35" t="s">
        <v>1285</v>
      </c>
      <c r="R1617" s="35" t="s">
        <v>142</v>
      </c>
      <c r="S1617" s="35" t="s">
        <v>107</v>
      </c>
      <c r="T1617" s="35" t="s">
        <v>4032</v>
      </c>
      <c r="U1617" s="416" t="s">
        <v>40</v>
      </c>
      <c r="V1617" s="167" t="s">
        <v>788</v>
      </c>
      <c r="W1617" s="35" t="s">
        <v>4033</v>
      </c>
      <c r="X1617" s="55">
        <v>0</v>
      </c>
      <c r="Y1617" s="55">
        <v>0</v>
      </c>
      <c r="Z1617" s="168"/>
      <c r="AA1617" s="168"/>
      <c r="AB1617" s="168"/>
      <c r="AC1617" s="168"/>
    </row>
    <row r="1618" spans="1:34" s="41" customFormat="1" ht="15" customHeight="1" x14ac:dyDescent="0.2">
      <c r="A1618" s="257">
        <v>115</v>
      </c>
      <c r="B1618" s="257">
        <v>115</v>
      </c>
      <c r="C1618" s="258" t="s">
        <v>1273</v>
      </c>
      <c r="D1618" s="257">
        <v>10449</v>
      </c>
      <c r="E1618" s="258" t="s">
        <v>1274</v>
      </c>
      <c r="F1618" s="25">
        <v>2017</v>
      </c>
      <c r="G1618" s="232">
        <v>42767.305555555555</v>
      </c>
      <c r="H1618" s="233">
        <v>42767.305555555555</v>
      </c>
      <c r="I1618" s="412" t="s">
        <v>36</v>
      </c>
      <c r="J1618" s="412" t="s">
        <v>36</v>
      </c>
      <c r="K1618" s="412"/>
      <c r="L1618" s="235">
        <f>N1618-G1618</f>
        <v>6.944444467080757E-4</v>
      </c>
      <c r="M1618" s="236">
        <v>1</v>
      </c>
      <c r="N1618" s="232">
        <v>42767.306250000001</v>
      </c>
      <c r="O1618" s="233">
        <v>42767.306250000001</v>
      </c>
      <c r="P1618" s="237" t="s">
        <v>37</v>
      </c>
      <c r="Q1618" s="35" t="s">
        <v>48</v>
      </c>
      <c r="R1618" s="35" t="s">
        <v>49</v>
      </c>
      <c r="S1618" s="35" t="s">
        <v>40</v>
      </c>
      <c r="T1618" s="52" t="s">
        <v>7638</v>
      </c>
      <c r="U1618" s="303" t="s">
        <v>40</v>
      </c>
      <c r="V1618" s="49" t="s">
        <v>1336</v>
      </c>
      <c r="W1618" s="44" t="s">
        <v>7639</v>
      </c>
      <c r="X1618" s="255">
        <v>11037</v>
      </c>
      <c r="Y1618" s="255">
        <v>0</v>
      </c>
      <c r="Z1618" s="255">
        <v>0</v>
      </c>
      <c r="AA1618" s="168"/>
      <c r="AB1618" s="168"/>
      <c r="AC1618" s="168"/>
      <c r="AD1618" s="304">
        <v>5517212</v>
      </c>
      <c r="AE1618" s="35" t="s">
        <v>7063</v>
      </c>
      <c r="AF1618" s="305" t="s">
        <v>7640</v>
      </c>
      <c r="AG1618" s="35" t="s">
        <v>7040</v>
      </c>
      <c r="AH1618" s="44" t="s">
        <v>7041</v>
      </c>
    </row>
    <row r="1619" spans="1:34" ht="15" customHeight="1" x14ac:dyDescent="0.2">
      <c r="A1619" s="257">
        <v>115</v>
      </c>
      <c r="B1619" s="257">
        <v>115</v>
      </c>
      <c r="C1619" s="258" t="s">
        <v>1273</v>
      </c>
      <c r="D1619" s="257">
        <v>10449</v>
      </c>
      <c r="E1619" s="258" t="s">
        <v>1274</v>
      </c>
      <c r="F1619" s="25">
        <v>2017</v>
      </c>
      <c r="G1619" s="232">
        <v>42814.294444444444</v>
      </c>
      <c r="H1619" s="233">
        <v>42814.294444444444</v>
      </c>
      <c r="I1619" s="412" t="s">
        <v>36</v>
      </c>
      <c r="J1619" s="412" t="s">
        <v>36</v>
      </c>
      <c r="K1619" s="412"/>
      <c r="L1619" s="235">
        <f>N1619-G1619</f>
        <v>6.944444467080757E-4</v>
      </c>
      <c r="M1619" s="236">
        <v>1</v>
      </c>
      <c r="N1619" s="232">
        <v>42814.295138888891</v>
      </c>
      <c r="O1619" s="233">
        <v>42814.295138888891</v>
      </c>
      <c r="P1619" s="237" t="s">
        <v>37</v>
      </c>
      <c r="Q1619" s="35" t="s">
        <v>62</v>
      </c>
      <c r="R1619" s="35" t="s">
        <v>397</v>
      </c>
      <c r="S1619" s="35" t="s">
        <v>101</v>
      </c>
      <c r="T1619" s="167" t="s">
        <v>8123</v>
      </c>
      <c r="U1619" s="303" t="s">
        <v>40</v>
      </c>
      <c r="V1619" s="49" t="s">
        <v>788</v>
      </c>
      <c r="W1619" s="44" t="s">
        <v>8124</v>
      </c>
      <c r="X1619" s="255">
        <v>8001</v>
      </c>
      <c r="Y1619" s="241">
        <v>0</v>
      </c>
      <c r="Z1619" s="241">
        <v>0</v>
      </c>
      <c r="AA1619" s="168"/>
      <c r="AB1619" s="168"/>
      <c r="AC1619" s="168"/>
      <c r="AD1619" s="304">
        <v>5517212</v>
      </c>
      <c r="AE1619" s="35" t="s">
        <v>7102</v>
      </c>
      <c r="AF1619" s="305" t="s">
        <v>8125</v>
      </c>
      <c r="AG1619" s="35" t="s">
        <v>7040</v>
      </c>
      <c r="AH1619" s="52" t="s">
        <v>7041</v>
      </c>
    </row>
    <row r="1620" spans="1:34" ht="15" customHeight="1" x14ac:dyDescent="0.2">
      <c r="A1620" s="257">
        <v>115</v>
      </c>
      <c r="B1620" s="257">
        <v>115</v>
      </c>
      <c r="C1620" s="258" t="s">
        <v>1273</v>
      </c>
      <c r="D1620" s="257">
        <v>10449</v>
      </c>
      <c r="E1620" s="258" t="s">
        <v>1274</v>
      </c>
      <c r="F1620" s="25">
        <v>2017</v>
      </c>
      <c r="G1620" s="232">
        <v>42814.663888888892</v>
      </c>
      <c r="H1620" s="233">
        <v>42814.663888888892</v>
      </c>
      <c r="I1620" s="412" t="s">
        <v>36</v>
      </c>
      <c r="J1620" s="412" t="s">
        <v>36</v>
      </c>
      <c r="K1620" s="412"/>
      <c r="L1620" s="235">
        <f>N1620-G1620</f>
        <v>0.10208333333139308</v>
      </c>
      <c r="M1620" s="236">
        <v>147</v>
      </c>
      <c r="N1620" s="232">
        <v>42814.765972222223</v>
      </c>
      <c r="O1620" s="233">
        <v>42814.765972222223</v>
      </c>
      <c r="P1620" s="237" t="s">
        <v>37</v>
      </c>
      <c r="Q1620" s="35" t="s">
        <v>62</v>
      </c>
      <c r="R1620" s="35" t="s">
        <v>397</v>
      </c>
      <c r="S1620" s="35" t="s">
        <v>101</v>
      </c>
      <c r="T1620" s="52" t="s">
        <v>8126</v>
      </c>
      <c r="U1620" s="303" t="s">
        <v>40</v>
      </c>
      <c r="V1620" s="49" t="s">
        <v>788</v>
      </c>
      <c r="W1620" s="35" t="s">
        <v>8127</v>
      </c>
      <c r="X1620" s="255">
        <v>0</v>
      </c>
      <c r="Y1620" s="241">
        <v>0</v>
      </c>
      <c r="Z1620" s="241">
        <v>0</v>
      </c>
      <c r="AA1620" s="168"/>
      <c r="AB1620" s="168"/>
      <c r="AC1620" s="168"/>
      <c r="AD1620" s="304">
        <v>5517212</v>
      </c>
      <c r="AE1620" s="305" t="s">
        <v>1270</v>
      </c>
      <c r="AF1620" s="305" t="s">
        <v>1270</v>
      </c>
      <c r="AG1620" s="35" t="s">
        <v>7066</v>
      </c>
      <c r="AH1620" s="52" t="s">
        <v>7067</v>
      </c>
    </row>
    <row r="1621" spans="1:34" ht="15" customHeight="1" x14ac:dyDescent="0.2">
      <c r="A1621" s="257">
        <v>115</v>
      </c>
      <c r="B1621" s="257">
        <v>115</v>
      </c>
      <c r="C1621" s="258" t="s">
        <v>1273</v>
      </c>
      <c r="D1621" s="257">
        <v>10449</v>
      </c>
      <c r="E1621" s="258" t="s">
        <v>1274</v>
      </c>
      <c r="F1621" s="25">
        <v>2017</v>
      </c>
      <c r="G1621" s="232">
        <v>42896.732638888891</v>
      </c>
      <c r="H1621" s="233">
        <v>42896.732638888891</v>
      </c>
      <c r="I1621" s="412" t="s">
        <v>36</v>
      </c>
      <c r="J1621" s="412" t="s">
        <v>36</v>
      </c>
      <c r="K1621" s="412"/>
      <c r="L1621" s="235">
        <f>N1621-G1621</f>
        <v>6.9444443943211809E-4</v>
      </c>
      <c r="M1621" s="236">
        <v>1</v>
      </c>
      <c r="N1621" s="232">
        <v>42896.73333333333</v>
      </c>
      <c r="O1621" s="233">
        <v>42896.73333333333</v>
      </c>
      <c r="P1621" s="237" t="s">
        <v>37</v>
      </c>
      <c r="Q1621" s="35" t="s">
        <v>48</v>
      </c>
      <c r="R1621" s="35" t="s">
        <v>49</v>
      </c>
      <c r="S1621" s="35" t="s">
        <v>40</v>
      </c>
      <c r="T1621" s="167" t="s">
        <v>8701</v>
      </c>
      <c r="U1621" s="332" t="s">
        <v>40</v>
      </c>
      <c r="V1621" s="240" t="s">
        <v>8702</v>
      </c>
      <c r="W1621" s="35" t="s">
        <v>8703</v>
      </c>
      <c r="X1621" s="241">
        <v>8118</v>
      </c>
      <c r="Y1621" s="241">
        <v>0</v>
      </c>
      <c r="Z1621" s="241">
        <v>0</v>
      </c>
      <c r="AA1621" s="168"/>
      <c r="AB1621" s="168"/>
      <c r="AC1621" s="168"/>
      <c r="AD1621" s="304">
        <v>5517212</v>
      </c>
      <c r="AE1621" s="305" t="s">
        <v>7063</v>
      </c>
      <c r="AF1621" s="305" t="s">
        <v>8704</v>
      </c>
      <c r="AG1621" s="35" t="s">
        <v>7040</v>
      </c>
      <c r="AH1621" s="44" t="s">
        <v>7041</v>
      </c>
    </row>
    <row r="1622" spans="1:34" ht="15" customHeight="1" x14ac:dyDescent="0.2">
      <c r="A1622" s="257">
        <v>115</v>
      </c>
      <c r="B1622" s="257">
        <v>115</v>
      </c>
      <c r="C1622" s="258" t="s">
        <v>1273</v>
      </c>
      <c r="D1622" s="257">
        <v>10449</v>
      </c>
      <c r="E1622" s="258" t="s">
        <v>1274</v>
      </c>
      <c r="F1622" s="25">
        <v>2018</v>
      </c>
      <c r="G1622" s="232">
        <v>43191.275000000001</v>
      </c>
      <c r="H1622" s="233">
        <v>43191.275000000001</v>
      </c>
      <c r="I1622" s="412" t="s">
        <v>36</v>
      </c>
      <c r="J1622" s="412" t="s">
        <v>36</v>
      </c>
      <c r="K1622" s="412" t="s">
        <v>36</v>
      </c>
      <c r="L1622" s="235">
        <f>N1622-G1622</f>
        <v>6.9444443943211809E-4</v>
      </c>
      <c r="M1622" s="236">
        <v>1</v>
      </c>
      <c r="N1622" s="232">
        <v>43191.275694444441</v>
      </c>
      <c r="O1622" s="233">
        <v>43191.275694444441</v>
      </c>
      <c r="P1622" s="237" t="s">
        <v>37</v>
      </c>
      <c r="Q1622" s="359" t="s">
        <v>1285</v>
      </c>
      <c r="R1622" s="35" t="s">
        <v>10231</v>
      </c>
      <c r="S1622" s="277" t="s">
        <v>101</v>
      </c>
      <c r="T1622" s="167" t="s">
        <v>10842</v>
      </c>
      <c r="U1622" s="282" t="s">
        <v>40</v>
      </c>
      <c r="V1622" s="240" t="s">
        <v>788</v>
      </c>
      <c r="W1622" s="167" t="s">
        <v>10843</v>
      </c>
      <c r="X1622" s="255">
        <v>1</v>
      </c>
      <c r="Y1622" s="241">
        <v>0</v>
      </c>
      <c r="Z1622" s="241">
        <v>0</v>
      </c>
      <c r="AA1622" s="266"/>
      <c r="AB1622" s="266"/>
      <c r="AC1622" s="266"/>
      <c r="AD1622" s="241">
        <v>5517212</v>
      </c>
      <c r="AE1622" s="461" t="s">
        <v>7063</v>
      </c>
      <c r="AF1622" s="462" t="s">
        <v>10844</v>
      </c>
      <c r="AG1622" s="277" t="s">
        <v>7040</v>
      </c>
      <c r="AH1622" s="277" t="s">
        <v>7041</v>
      </c>
    </row>
    <row r="1623" spans="1:34" ht="15" customHeight="1" x14ac:dyDescent="0.2">
      <c r="A1623" s="257">
        <v>115</v>
      </c>
      <c r="B1623" s="257">
        <v>115</v>
      </c>
      <c r="C1623" s="258" t="s">
        <v>1273</v>
      </c>
      <c r="D1623" s="257">
        <v>10449</v>
      </c>
      <c r="E1623" s="258" t="s">
        <v>1274</v>
      </c>
      <c r="F1623" s="25">
        <v>2018</v>
      </c>
      <c r="G1623" s="284">
        <v>43314.856944444444</v>
      </c>
      <c r="H1623" s="234">
        <v>43314.856944444444</v>
      </c>
      <c r="I1623" s="412" t="s">
        <v>36</v>
      </c>
      <c r="J1623" s="412" t="s">
        <v>36</v>
      </c>
      <c r="K1623" s="412" t="s">
        <v>36</v>
      </c>
      <c r="L1623" s="235">
        <f>N1623-G1623</f>
        <v>0.27222222222189885</v>
      </c>
      <c r="M1623" s="236">
        <v>392</v>
      </c>
      <c r="N1623" s="284">
        <v>43315.129166666666</v>
      </c>
      <c r="O1623" s="234">
        <v>43315.129166666666</v>
      </c>
      <c r="P1623" s="237" t="s">
        <v>37</v>
      </c>
      <c r="Q1623" s="162" t="s">
        <v>1285</v>
      </c>
      <c r="R1623" s="167" t="s">
        <v>10447</v>
      </c>
      <c r="S1623" s="163" t="s">
        <v>106</v>
      </c>
      <c r="T1623" s="167" t="s">
        <v>11690</v>
      </c>
      <c r="U1623" s="287" t="s">
        <v>40</v>
      </c>
      <c r="V1623" s="240" t="s">
        <v>788</v>
      </c>
      <c r="W1623" s="167" t="s">
        <v>11691</v>
      </c>
      <c r="X1623" s="255">
        <v>0</v>
      </c>
      <c r="Y1623" s="241">
        <v>0</v>
      </c>
      <c r="Z1623" s="241">
        <v>0</v>
      </c>
      <c r="AA1623" s="266"/>
      <c r="AB1623" s="266"/>
      <c r="AC1623" s="266"/>
      <c r="AD1623" s="241">
        <v>5517212</v>
      </c>
      <c r="AE1623" s="461" t="s">
        <v>1270</v>
      </c>
      <c r="AF1623" s="462" t="s">
        <v>1270</v>
      </c>
      <c r="AG1623" s="277" t="s">
        <v>7066</v>
      </c>
      <c r="AH1623" s="277" t="s">
        <v>7067</v>
      </c>
    </row>
    <row r="1624" spans="1:34" ht="15" customHeight="1" x14ac:dyDescent="0.2">
      <c r="A1624" s="521">
        <v>115</v>
      </c>
      <c r="B1624" s="521">
        <v>115</v>
      </c>
      <c r="C1624" s="522" t="s">
        <v>1273</v>
      </c>
      <c r="D1624" s="521">
        <v>10449</v>
      </c>
      <c r="E1624" s="522" t="s">
        <v>1274</v>
      </c>
      <c r="F1624" s="25">
        <v>2019</v>
      </c>
      <c r="G1624" s="573">
        <v>43562.286111111112</v>
      </c>
      <c r="H1624" s="574">
        <v>43562.286111111112</v>
      </c>
      <c r="I1624" s="572" t="s">
        <v>36</v>
      </c>
      <c r="J1624" s="572" t="s">
        <v>36</v>
      </c>
      <c r="K1624" s="572" t="s">
        <v>36</v>
      </c>
      <c r="L1624" s="235">
        <f>N1624-G1624</f>
        <v>6.944444467080757E-4</v>
      </c>
      <c r="M1624" s="236">
        <v>1</v>
      </c>
      <c r="N1624" s="573">
        <v>43562.286805555559</v>
      </c>
      <c r="O1624" s="574">
        <v>43562.286805555559</v>
      </c>
      <c r="P1624" s="237" t="s">
        <v>37</v>
      </c>
      <c r="Q1624" s="162" t="s">
        <v>1246</v>
      </c>
      <c r="R1624" s="167" t="s">
        <v>10509</v>
      </c>
      <c r="S1624" s="238" t="s">
        <v>101</v>
      </c>
      <c r="T1624" s="167" t="s">
        <v>13775</v>
      </c>
      <c r="U1624" s="459" t="s">
        <v>40</v>
      </c>
      <c r="V1624" s="240" t="s">
        <v>788</v>
      </c>
      <c r="W1624" s="167" t="s">
        <v>13776</v>
      </c>
      <c r="X1624" s="536">
        <v>8775</v>
      </c>
      <c r="Y1624" s="255">
        <v>0</v>
      </c>
      <c r="Z1624" s="255">
        <v>0</v>
      </c>
      <c r="AA1624" s="264">
        <f>Y1624/AD1624</f>
        <v>0</v>
      </c>
      <c r="AB1624" s="265">
        <f>Z1624/AD1624</f>
        <v>0</v>
      </c>
      <c r="AC1624" s="255">
        <v>0</v>
      </c>
      <c r="AD1624" s="255">
        <v>5548929</v>
      </c>
      <c r="AE1624" s="240" t="s">
        <v>7063</v>
      </c>
      <c r="AF1624" s="527" t="s">
        <v>13777</v>
      </c>
      <c r="AG1624" s="240" t="s">
        <v>7040</v>
      </c>
      <c r="AH1624" s="525" t="s">
        <v>7041</v>
      </c>
    </row>
    <row r="1625" spans="1:34" ht="15" customHeight="1" x14ac:dyDescent="0.2">
      <c r="A1625" s="175">
        <v>115</v>
      </c>
      <c r="B1625" s="175">
        <v>115</v>
      </c>
      <c r="C1625" s="24" t="s">
        <v>743</v>
      </c>
      <c r="D1625" s="175">
        <v>10450</v>
      </c>
      <c r="E1625" s="43" t="s">
        <v>744</v>
      </c>
      <c r="F1625" s="25">
        <v>2015</v>
      </c>
      <c r="G1625" s="156">
        <v>42329.293749999997</v>
      </c>
      <c r="H1625" s="157">
        <v>42329.293749999997</v>
      </c>
      <c r="I1625" s="620" t="s">
        <v>36</v>
      </c>
      <c r="J1625" s="620" t="s">
        <v>36</v>
      </c>
      <c r="K1625" s="620"/>
      <c r="L1625" s="159">
        <f>N1625-G1625</f>
        <v>6.944444467080757E-4</v>
      </c>
      <c r="M1625" s="160">
        <v>1</v>
      </c>
      <c r="N1625" s="156">
        <v>42329.294444444444</v>
      </c>
      <c r="O1625" s="157">
        <v>42329.294444444444</v>
      </c>
      <c r="P1625" s="161" t="s">
        <v>37</v>
      </c>
      <c r="Q1625" s="162" t="s">
        <v>48</v>
      </c>
      <c r="R1625" s="162" t="s">
        <v>49</v>
      </c>
      <c r="S1625" s="35" t="s">
        <v>40</v>
      </c>
      <c r="T1625" s="35" t="s">
        <v>5207</v>
      </c>
      <c r="U1625" s="459" t="s">
        <v>40</v>
      </c>
      <c r="V1625" s="167" t="s">
        <v>788</v>
      </c>
      <c r="W1625" s="35" t="s">
        <v>5208</v>
      </c>
      <c r="X1625" s="55">
        <v>4300</v>
      </c>
      <c r="Y1625" s="168"/>
      <c r="Z1625" s="168"/>
      <c r="AA1625" s="168"/>
      <c r="AB1625" s="168"/>
      <c r="AC1625" s="168"/>
    </row>
    <row r="1626" spans="1:34" ht="15" customHeight="1" x14ac:dyDescent="0.2">
      <c r="A1626" s="257">
        <v>115</v>
      </c>
      <c r="B1626" s="257">
        <v>115</v>
      </c>
      <c r="C1626" s="258" t="s">
        <v>743</v>
      </c>
      <c r="D1626" s="257">
        <v>10450</v>
      </c>
      <c r="E1626" s="258" t="s">
        <v>744</v>
      </c>
      <c r="F1626" s="25">
        <v>2017</v>
      </c>
      <c r="G1626" s="232">
        <v>42844.268750000003</v>
      </c>
      <c r="H1626" s="233">
        <v>42844.268750000003</v>
      </c>
      <c r="I1626" s="412" t="s">
        <v>36</v>
      </c>
      <c r="J1626" s="412" t="s">
        <v>36</v>
      </c>
      <c r="K1626" s="412"/>
      <c r="L1626" s="235">
        <f>N1626-G1626</f>
        <v>6.9444443943211809E-4</v>
      </c>
      <c r="M1626" s="236">
        <v>1</v>
      </c>
      <c r="N1626" s="232">
        <v>42844.269444444442</v>
      </c>
      <c r="O1626" s="233">
        <v>42844.269444444442</v>
      </c>
      <c r="P1626" s="237" t="s">
        <v>37</v>
      </c>
      <c r="Q1626" s="35" t="s">
        <v>52</v>
      </c>
      <c r="R1626" s="35" t="s">
        <v>67</v>
      </c>
      <c r="S1626" s="35" t="s">
        <v>101</v>
      </c>
      <c r="T1626" s="52" t="s">
        <v>8393</v>
      </c>
      <c r="U1626" s="332" t="s">
        <v>40</v>
      </c>
      <c r="V1626" s="240" t="s">
        <v>788</v>
      </c>
      <c r="W1626" s="44" t="s">
        <v>8394</v>
      </c>
      <c r="X1626" s="241">
        <v>11226</v>
      </c>
      <c r="Y1626" s="241">
        <v>0</v>
      </c>
      <c r="Z1626" s="241">
        <v>0</v>
      </c>
      <c r="AA1626" s="177"/>
      <c r="AB1626" s="177"/>
      <c r="AC1626" s="177"/>
      <c r="AD1626" s="304">
        <v>5517212</v>
      </c>
      <c r="AE1626" s="305" t="s">
        <v>7189</v>
      </c>
      <c r="AF1626" s="305" t="s">
        <v>8395</v>
      </c>
      <c r="AG1626" s="35" t="s">
        <v>7040</v>
      </c>
      <c r="AH1626" s="44" t="s">
        <v>7041</v>
      </c>
    </row>
    <row r="1627" spans="1:34" ht="15" customHeight="1" x14ac:dyDescent="0.2">
      <c r="A1627" s="521">
        <v>115</v>
      </c>
      <c r="B1627" s="521">
        <v>115</v>
      </c>
      <c r="C1627" s="522" t="s">
        <v>743</v>
      </c>
      <c r="D1627" s="521">
        <v>10450</v>
      </c>
      <c r="E1627" s="522" t="s">
        <v>744</v>
      </c>
      <c r="F1627" s="25">
        <v>2019</v>
      </c>
      <c r="G1627" s="573">
        <v>43615.23541666667</v>
      </c>
      <c r="H1627" s="574">
        <v>43615.23541666667</v>
      </c>
      <c r="I1627" s="572" t="s">
        <v>36</v>
      </c>
      <c r="J1627" s="572" t="s">
        <v>36</v>
      </c>
      <c r="K1627" s="572" t="s">
        <v>36</v>
      </c>
      <c r="L1627" s="235">
        <f>N1627-G1627</f>
        <v>6.9444443943211809E-4</v>
      </c>
      <c r="M1627" s="236">
        <v>1</v>
      </c>
      <c r="N1627" s="573">
        <v>43615.236111111109</v>
      </c>
      <c r="O1627" s="574">
        <v>43615.236111111109</v>
      </c>
      <c r="P1627" s="237" t="s">
        <v>37</v>
      </c>
      <c r="Q1627" s="359" t="s">
        <v>48</v>
      </c>
      <c r="R1627" s="35" t="s">
        <v>10200</v>
      </c>
      <c r="S1627" s="277" t="s">
        <v>40</v>
      </c>
      <c r="T1627" s="167" t="s">
        <v>14221</v>
      </c>
      <c r="U1627" s="192" t="s">
        <v>40</v>
      </c>
      <c r="V1627" s="49" t="s">
        <v>788</v>
      </c>
      <c r="W1627" s="167" t="s">
        <v>14222</v>
      </c>
      <c r="X1627" s="536">
        <v>6211</v>
      </c>
      <c r="Y1627" s="255">
        <v>0</v>
      </c>
      <c r="Z1627" s="255">
        <v>0</v>
      </c>
      <c r="AA1627" s="264">
        <f>Y1627/AD1627</f>
        <v>0</v>
      </c>
      <c r="AB1627" s="265">
        <f>Z1627/AD1627</f>
        <v>0</v>
      </c>
      <c r="AC1627" s="255">
        <v>0</v>
      </c>
      <c r="AD1627" s="255">
        <v>5548929</v>
      </c>
      <c r="AE1627" s="240" t="s">
        <v>7060</v>
      </c>
      <c r="AF1627" s="527" t="s">
        <v>14223</v>
      </c>
      <c r="AG1627" s="49" t="s">
        <v>7040</v>
      </c>
      <c r="AH1627" s="525" t="s">
        <v>7041</v>
      </c>
    </row>
    <row r="1628" spans="1:34" ht="15" customHeight="1" x14ac:dyDescent="0.2">
      <c r="A1628" s="249">
        <v>115</v>
      </c>
      <c r="B1628" s="249">
        <v>115</v>
      </c>
      <c r="C1628" s="250" t="s">
        <v>670</v>
      </c>
      <c r="D1628" s="249">
        <v>10451</v>
      </c>
      <c r="E1628" s="250" t="s">
        <v>671</v>
      </c>
      <c r="F1628" s="25">
        <v>2016</v>
      </c>
      <c r="G1628" s="232">
        <v>42388.406944444447</v>
      </c>
      <c r="H1628" s="233">
        <v>42388.406944444447</v>
      </c>
      <c r="I1628" s="412" t="s">
        <v>36</v>
      </c>
      <c r="J1628" s="412" t="s">
        <v>36</v>
      </c>
      <c r="K1628" s="412"/>
      <c r="L1628" s="235">
        <f>N1628-G1628</f>
        <v>6.9444443943211809E-4</v>
      </c>
      <c r="M1628" s="236">
        <v>1</v>
      </c>
      <c r="N1628" s="232">
        <v>42388.407638888886</v>
      </c>
      <c r="O1628" s="233">
        <v>42388.407638888886</v>
      </c>
      <c r="P1628" s="237" t="s">
        <v>37</v>
      </c>
      <c r="Q1628" s="238" t="s">
        <v>48</v>
      </c>
      <c r="R1628" s="238" t="s">
        <v>49</v>
      </c>
      <c r="S1628" s="238" t="s">
        <v>40</v>
      </c>
      <c r="T1628" s="239" t="s">
        <v>5495</v>
      </c>
      <c r="U1628" s="243" t="s">
        <v>40</v>
      </c>
      <c r="V1628" s="240" t="s">
        <v>1336</v>
      </c>
      <c r="W1628" s="239" t="s">
        <v>5496</v>
      </c>
      <c r="X1628" s="241">
        <v>1</v>
      </c>
      <c r="Y1628" s="241">
        <v>0</v>
      </c>
      <c r="Z1628" s="241">
        <v>0</v>
      </c>
      <c r="AA1628" s="251"/>
      <c r="AB1628" s="251"/>
      <c r="AC1628" s="251"/>
    </row>
    <row r="1629" spans="1:34" ht="15" customHeight="1" x14ac:dyDescent="0.2">
      <c r="A1629" s="257">
        <v>115</v>
      </c>
      <c r="B1629" s="257">
        <v>115</v>
      </c>
      <c r="C1629" s="258" t="s">
        <v>670</v>
      </c>
      <c r="D1629" s="257">
        <v>10451</v>
      </c>
      <c r="E1629" s="258" t="s">
        <v>671</v>
      </c>
      <c r="F1629" s="25">
        <v>2017</v>
      </c>
      <c r="G1629" s="232">
        <v>42950.832638888889</v>
      </c>
      <c r="H1629" s="233">
        <v>42950.832638888889</v>
      </c>
      <c r="I1629" s="412" t="s">
        <v>36</v>
      </c>
      <c r="J1629" s="412" t="s">
        <v>36</v>
      </c>
      <c r="K1629" s="412"/>
      <c r="L1629" s="235">
        <f>N1629-G1629</f>
        <v>6.944444467080757E-4</v>
      </c>
      <c r="M1629" s="236">
        <v>1</v>
      </c>
      <c r="N1629" s="232">
        <v>42950.833333333336</v>
      </c>
      <c r="O1629" s="233">
        <v>42950.833333333336</v>
      </c>
      <c r="P1629" s="237" t="s">
        <v>37</v>
      </c>
      <c r="Q1629" s="35" t="s">
        <v>48</v>
      </c>
      <c r="R1629" s="35" t="s">
        <v>49</v>
      </c>
      <c r="S1629" s="35" t="s">
        <v>40</v>
      </c>
      <c r="T1629" s="167" t="s">
        <v>9107</v>
      </c>
      <c r="U1629" s="303" t="s">
        <v>40</v>
      </c>
      <c r="V1629" s="240" t="s">
        <v>1336</v>
      </c>
      <c r="W1629" s="167" t="s">
        <v>9108</v>
      </c>
      <c r="X1629" s="241">
        <v>1</v>
      </c>
      <c r="Y1629" s="241">
        <v>0</v>
      </c>
      <c r="Z1629" s="241">
        <v>0</v>
      </c>
      <c r="AA1629" s="266"/>
      <c r="AB1629" s="266"/>
      <c r="AC1629" s="266"/>
      <c r="AD1629" s="304">
        <v>5517212</v>
      </c>
      <c r="AE1629" s="305" t="s">
        <v>7102</v>
      </c>
      <c r="AF1629" s="305" t="s">
        <v>8356</v>
      </c>
      <c r="AG1629" s="35" t="s">
        <v>7040</v>
      </c>
      <c r="AH1629" s="29" t="s">
        <v>7041</v>
      </c>
    </row>
    <row r="1630" spans="1:34" ht="15" customHeight="1" x14ac:dyDescent="0.2">
      <c r="A1630" s="257">
        <v>115</v>
      </c>
      <c r="B1630" s="257">
        <v>115</v>
      </c>
      <c r="C1630" s="258" t="s">
        <v>1593</v>
      </c>
      <c r="D1630" s="257">
        <v>10454</v>
      </c>
      <c r="E1630" s="258" t="s">
        <v>1594</v>
      </c>
      <c r="F1630" s="25">
        <v>2017</v>
      </c>
      <c r="G1630" s="232">
        <v>42757.209722222222</v>
      </c>
      <c r="H1630" s="233">
        <v>42758.209722222222</v>
      </c>
      <c r="I1630" s="417" t="s">
        <v>7042</v>
      </c>
      <c r="J1630" s="412" t="s">
        <v>36</v>
      </c>
      <c r="K1630" s="412"/>
      <c r="L1630" s="235">
        <f>N1630-G1630</f>
        <v>6.944444467080757E-4</v>
      </c>
      <c r="M1630" s="236">
        <v>1</v>
      </c>
      <c r="N1630" s="232">
        <v>42757.210416666669</v>
      </c>
      <c r="O1630" s="233">
        <v>42758.210416666669</v>
      </c>
      <c r="P1630" s="237" t="s">
        <v>37</v>
      </c>
      <c r="Q1630" s="35" t="s">
        <v>213</v>
      </c>
      <c r="R1630" s="35" t="s">
        <v>320</v>
      </c>
      <c r="S1630" s="35" t="s">
        <v>40</v>
      </c>
      <c r="T1630" s="167" t="s">
        <v>7547</v>
      </c>
      <c r="U1630" s="303" t="s">
        <v>40</v>
      </c>
      <c r="V1630" s="49" t="s">
        <v>384</v>
      </c>
      <c r="W1630" s="35" t="s">
        <v>7548</v>
      </c>
      <c r="X1630" s="255">
        <v>0</v>
      </c>
      <c r="Y1630" s="255">
        <v>0</v>
      </c>
      <c r="Z1630" s="255">
        <v>0</v>
      </c>
      <c r="AA1630" s="168"/>
      <c r="AB1630" s="168"/>
      <c r="AC1630" s="168"/>
      <c r="AD1630" s="304">
        <v>5517212</v>
      </c>
      <c r="AE1630" s="35" t="s">
        <v>7172</v>
      </c>
      <c r="AF1630" s="305" t="s">
        <v>7549</v>
      </c>
      <c r="AG1630" s="35" t="s">
        <v>7040</v>
      </c>
      <c r="AH1630" s="44" t="s">
        <v>7041</v>
      </c>
    </row>
    <row r="1631" spans="1:34" ht="15" customHeight="1" x14ac:dyDescent="0.2">
      <c r="A1631" s="257">
        <v>115</v>
      </c>
      <c r="B1631" s="257">
        <v>115</v>
      </c>
      <c r="C1631" s="258" t="s">
        <v>1593</v>
      </c>
      <c r="D1631" s="257">
        <v>10454</v>
      </c>
      <c r="E1631" s="258" t="s">
        <v>1594</v>
      </c>
      <c r="F1631" s="25">
        <v>2017</v>
      </c>
      <c r="G1631" s="232">
        <v>43085.343055555553</v>
      </c>
      <c r="H1631" s="233">
        <v>43085.343055555553</v>
      </c>
      <c r="I1631" s="417" t="s">
        <v>7042</v>
      </c>
      <c r="J1631" s="412" t="s">
        <v>36</v>
      </c>
      <c r="K1631" s="412"/>
      <c r="L1631" s="235">
        <f>N1631-G1631</f>
        <v>6.944444467080757E-4</v>
      </c>
      <c r="M1631" s="236">
        <v>1</v>
      </c>
      <c r="N1631" s="232">
        <v>43085.34375</v>
      </c>
      <c r="O1631" s="233">
        <v>43085.34375</v>
      </c>
      <c r="P1631" s="237" t="s">
        <v>37</v>
      </c>
      <c r="Q1631" s="167" t="s">
        <v>48</v>
      </c>
      <c r="R1631" s="167" t="s">
        <v>49</v>
      </c>
      <c r="S1631" s="35" t="s">
        <v>40</v>
      </c>
      <c r="T1631" s="167" t="s">
        <v>10142</v>
      </c>
      <c r="U1631" s="332" t="s">
        <v>40</v>
      </c>
      <c r="V1631" s="240" t="s">
        <v>384</v>
      </c>
      <c r="W1631" s="167" t="s">
        <v>10143</v>
      </c>
      <c r="X1631" s="255">
        <v>0</v>
      </c>
      <c r="Y1631" s="241">
        <v>0</v>
      </c>
      <c r="Z1631" s="241">
        <v>0</v>
      </c>
      <c r="AA1631" s="266"/>
      <c r="AB1631" s="266"/>
      <c r="AC1631" s="266"/>
      <c r="AD1631" s="304">
        <v>5517212</v>
      </c>
      <c r="AE1631" s="333" t="s">
        <v>7083</v>
      </c>
      <c r="AF1631" s="383" t="s">
        <v>10144</v>
      </c>
      <c r="AG1631" s="167" t="s">
        <v>7040</v>
      </c>
      <c r="AH1631" s="29" t="s">
        <v>7041</v>
      </c>
    </row>
    <row r="1632" spans="1:34" ht="15" customHeight="1" x14ac:dyDescent="0.2">
      <c r="A1632" s="257">
        <v>115</v>
      </c>
      <c r="B1632" s="257">
        <v>115</v>
      </c>
      <c r="C1632" s="258" t="s">
        <v>1593</v>
      </c>
      <c r="D1632" s="257">
        <v>10454</v>
      </c>
      <c r="E1632" s="258" t="s">
        <v>1594</v>
      </c>
      <c r="F1632" s="25">
        <v>2018</v>
      </c>
      <c r="G1632" s="284">
        <v>43433.119444444441</v>
      </c>
      <c r="H1632" s="234">
        <v>43433.119444444441</v>
      </c>
      <c r="I1632" s="417" t="s">
        <v>7042</v>
      </c>
      <c r="J1632" s="412" t="s">
        <v>36</v>
      </c>
      <c r="K1632" s="412" t="s">
        <v>36</v>
      </c>
      <c r="L1632" s="235">
        <f>N1632-G1632</f>
        <v>6.944444467080757E-4</v>
      </c>
      <c r="M1632" s="236">
        <v>1</v>
      </c>
      <c r="N1632" s="284">
        <v>43433.120138888888</v>
      </c>
      <c r="O1632" s="234">
        <v>43433.120138888888</v>
      </c>
      <c r="P1632" s="248" t="s">
        <v>242</v>
      </c>
      <c r="Q1632" s="162" t="s">
        <v>43</v>
      </c>
      <c r="R1632" s="167" t="s">
        <v>10204</v>
      </c>
      <c r="S1632" s="163" t="s">
        <v>526</v>
      </c>
      <c r="T1632" s="167" t="s">
        <v>12448</v>
      </c>
      <c r="U1632" s="416" t="s">
        <v>40</v>
      </c>
      <c r="V1632" s="240" t="s">
        <v>384</v>
      </c>
      <c r="W1632" s="167" t="s">
        <v>12449</v>
      </c>
      <c r="X1632" s="255">
        <v>0</v>
      </c>
      <c r="Y1632" s="241">
        <v>0</v>
      </c>
      <c r="Z1632" s="241">
        <v>0</v>
      </c>
      <c r="AA1632" s="266"/>
      <c r="AB1632" s="266"/>
      <c r="AC1632" s="266"/>
      <c r="AD1632" s="241">
        <v>5517212</v>
      </c>
      <c r="AE1632" s="461" t="s">
        <v>7172</v>
      </c>
      <c r="AF1632" s="468" t="s">
        <v>7299</v>
      </c>
      <c r="AG1632" s="163" t="s">
        <v>7040</v>
      </c>
      <c r="AH1632" s="57" t="s">
        <v>7041</v>
      </c>
    </row>
    <row r="1633" spans="1:34" ht="15" customHeight="1" x14ac:dyDescent="0.2">
      <c r="A1633" s="523">
        <v>115</v>
      </c>
      <c r="B1633" s="523">
        <v>115</v>
      </c>
      <c r="C1633" s="524" t="s">
        <v>1593</v>
      </c>
      <c r="D1633" s="523">
        <v>10454</v>
      </c>
      <c r="E1633" s="524" t="s">
        <v>1594</v>
      </c>
      <c r="F1633" s="25">
        <v>2019</v>
      </c>
      <c r="G1633" s="284">
        <v>43471.811805555553</v>
      </c>
      <c r="H1633" s="234">
        <v>43471.811805555553</v>
      </c>
      <c r="I1633" s="417" t="s">
        <v>7042</v>
      </c>
      <c r="J1633" s="412" t="s">
        <v>36</v>
      </c>
      <c r="K1633" s="412" t="s">
        <v>36</v>
      </c>
      <c r="L1633" s="235">
        <f>N1633-G1633</f>
        <v>6.944444467080757E-4</v>
      </c>
      <c r="M1633" s="236">
        <v>1</v>
      </c>
      <c r="N1633" s="284">
        <v>43471.8125</v>
      </c>
      <c r="O1633" s="234">
        <v>43471.8125</v>
      </c>
      <c r="P1633" s="237" t="s">
        <v>37</v>
      </c>
      <c r="Q1633" s="238" t="s">
        <v>48</v>
      </c>
      <c r="R1633" s="240" t="s">
        <v>10200</v>
      </c>
      <c r="S1633" s="238" t="s">
        <v>40</v>
      </c>
      <c r="T1633" s="167" t="s">
        <v>12719</v>
      </c>
      <c r="U1633" s="414" t="s">
        <v>40</v>
      </c>
      <c r="V1633" s="240" t="s">
        <v>384</v>
      </c>
      <c r="W1633" s="167" t="s">
        <v>12720</v>
      </c>
      <c r="X1633" s="255">
        <v>0</v>
      </c>
      <c r="Y1633" s="255">
        <v>0</v>
      </c>
      <c r="Z1633" s="255">
        <v>0</v>
      </c>
      <c r="AA1633" s="264">
        <f>Y1633/AD1633</f>
        <v>0</v>
      </c>
      <c r="AB1633" s="265">
        <f>Z1633/AD1633</f>
        <v>0</v>
      </c>
      <c r="AC1633" s="255">
        <v>0</v>
      </c>
      <c r="AD1633" s="255">
        <v>5548929</v>
      </c>
      <c r="AE1633" s="240" t="s">
        <v>7172</v>
      </c>
      <c r="AF1633" s="527" t="s">
        <v>7299</v>
      </c>
      <c r="AG1633" s="240" t="s">
        <v>7040</v>
      </c>
      <c r="AH1633" s="525" t="s">
        <v>7041</v>
      </c>
    </row>
    <row r="1634" spans="1:34" ht="15" customHeight="1" x14ac:dyDescent="0.2">
      <c r="A1634" s="521">
        <v>115</v>
      </c>
      <c r="B1634" s="521">
        <v>115</v>
      </c>
      <c r="C1634" s="522" t="s">
        <v>1593</v>
      </c>
      <c r="D1634" s="521">
        <v>10454</v>
      </c>
      <c r="E1634" s="522" t="s">
        <v>1594</v>
      </c>
      <c r="F1634" s="25">
        <v>2019</v>
      </c>
      <c r="G1634" s="232">
        <v>43506.699305555558</v>
      </c>
      <c r="H1634" s="233">
        <v>43506.699305555558</v>
      </c>
      <c r="I1634" s="417" t="s">
        <v>7042</v>
      </c>
      <c r="J1634" s="412" t="s">
        <v>36</v>
      </c>
      <c r="K1634" s="412" t="s">
        <v>36</v>
      </c>
      <c r="L1634" s="235">
        <f>N1634-G1634</f>
        <v>6.9444443943211809E-4</v>
      </c>
      <c r="M1634" s="236">
        <v>1</v>
      </c>
      <c r="N1634" s="232">
        <v>43506.7</v>
      </c>
      <c r="O1634" s="233">
        <v>43506.7</v>
      </c>
      <c r="P1634" s="237" t="s">
        <v>37</v>
      </c>
      <c r="Q1634" s="162" t="s">
        <v>213</v>
      </c>
      <c r="R1634" s="167" t="s">
        <v>13140</v>
      </c>
      <c r="S1634" s="238" t="s">
        <v>40</v>
      </c>
      <c r="T1634" s="167" t="s">
        <v>13141</v>
      </c>
      <c r="U1634" s="416" t="s">
        <v>40</v>
      </c>
      <c r="V1634" s="240" t="s">
        <v>384</v>
      </c>
      <c r="W1634" s="207" t="s">
        <v>13105</v>
      </c>
      <c r="X1634" s="164">
        <v>0</v>
      </c>
      <c r="Y1634" s="241">
        <v>0</v>
      </c>
      <c r="Z1634" s="241">
        <v>0</v>
      </c>
      <c r="AA1634" s="264">
        <f>Y1634/AD1634</f>
        <v>0</v>
      </c>
      <c r="AB1634" s="265">
        <f>Z1634/AD1634</f>
        <v>0</v>
      </c>
      <c r="AC1634" s="255">
        <v>0</v>
      </c>
      <c r="AD1634" s="255">
        <v>5548929</v>
      </c>
      <c r="AE1634" s="239" t="s">
        <v>1270</v>
      </c>
      <c r="AF1634" s="229" t="s">
        <v>1270</v>
      </c>
      <c r="AG1634" s="239" t="s">
        <v>7040</v>
      </c>
      <c r="AH1634" s="57" t="s">
        <v>7041</v>
      </c>
    </row>
    <row r="1635" spans="1:34" ht="15" customHeight="1" x14ac:dyDescent="0.2">
      <c r="A1635" s="257">
        <v>115</v>
      </c>
      <c r="B1635" s="257">
        <v>115</v>
      </c>
      <c r="C1635" s="258" t="s">
        <v>902</v>
      </c>
      <c r="D1635" s="257">
        <v>10455</v>
      </c>
      <c r="E1635" s="258" t="s">
        <v>903</v>
      </c>
      <c r="F1635" s="25">
        <v>2016</v>
      </c>
      <c r="G1635" s="232">
        <v>42469.465277777781</v>
      </c>
      <c r="H1635" s="233">
        <v>42469.465277777781</v>
      </c>
      <c r="I1635" s="412" t="s">
        <v>36</v>
      </c>
      <c r="J1635" s="412" t="s">
        <v>36</v>
      </c>
      <c r="K1635" s="412"/>
      <c r="L1635" s="235">
        <f>N1635-G1635</f>
        <v>6.9444443943211809E-4</v>
      </c>
      <c r="M1635" s="236">
        <v>1</v>
      </c>
      <c r="N1635" s="232">
        <v>42469.46597222222</v>
      </c>
      <c r="O1635" s="233">
        <v>42469.46597222222</v>
      </c>
      <c r="P1635" s="237" t="s">
        <v>37</v>
      </c>
      <c r="Q1635" s="238" t="s">
        <v>48</v>
      </c>
      <c r="R1635" s="238" t="s">
        <v>49</v>
      </c>
      <c r="S1635" s="35" t="s">
        <v>40</v>
      </c>
      <c r="T1635" s="35" t="s">
        <v>5867</v>
      </c>
      <c r="U1635" s="282" t="s">
        <v>40</v>
      </c>
      <c r="V1635" s="240" t="s">
        <v>384</v>
      </c>
      <c r="W1635" s="35" t="s">
        <v>5868</v>
      </c>
      <c r="X1635" s="55">
        <v>0</v>
      </c>
      <c r="Y1635" s="55">
        <v>0</v>
      </c>
      <c r="Z1635" s="55">
        <v>0</v>
      </c>
      <c r="AA1635" s="168"/>
      <c r="AB1635" s="168"/>
      <c r="AC1635" s="168"/>
    </row>
    <row r="1636" spans="1:34" ht="15" customHeight="1" x14ac:dyDescent="0.2">
      <c r="A1636" s="249">
        <v>115</v>
      </c>
      <c r="B1636" s="249">
        <v>115</v>
      </c>
      <c r="C1636" s="250" t="s">
        <v>904</v>
      </c>
      <c r="D1636" s="249">
        <v>10456</v>
      </c>
      <c r="E1636" s="250" t="s">
        <v>905</v>
      </c>
      <c r="F1636" s="25">
        <v>2016</v>
      </c>
      <c r="G1636" s="232">
        <v>42395.302777777775</v>
      </c>
      <c r="H1636" s="233">
        <v>42395.302777777775</v>
      </c>
      <c r="I1636" s="412" t="s">
        <v>36</v>
      </c>
      <c r="J1636" s="412" t="s">
        <v>36</v>
      </c>
      <c r="K1636" s="412"/>
      <c r="L1636" s="235">
        <f>N1636-G1636</f>
        <v>6.944444467080757E-4</v>
      </c>
      <c r="M1636" s="236">
        <v>1</v>
      </c>
      <c r="N1636" s="232">
        <v>42395.303472222222</v>
      </c>
      <c r="O1636" s="233">
        <v>42395.303472222222</v>
      </c>
      <c r="P1636" s="237" t="s">
        <v>37</v>
      </c>
      <c r="Q1636" s="238" t="s">
        <v>48</v>
      </c>
      <c r="R1636" s="238" t="s">
        <v>49</v>
      </c>
      <c r="S1636" s="238" t="s">
        <v>40</v>
      </c>
      <c r="T1636" s="239" t="s">
        <v>5521</v>
      </c>
      <c r="U1636" s="254" t="s">
        <v>40</v>
      </c>
      <c r="V1636" s="240" t="s">
        <v>384</v>
      </c>
      <c r="W1636" s="239" t="s">
        <v>5522</v>
      </c>
      <c r="X1636" s="241">
        <v>0</v>
      </c>
      <c r="Y1636" s="241">
        <v>0</v>
      </c>
      <c r="Z1636" s="241">
        <v>0</v>
      </c>
      <c r="AA1636" s="251"/>
      <c r="AB1636" s="251"/>
      <c r="AC1636" s="251"/>
    </row>
    <row r="1637" spans="1:34" ht="15" customHeight="1" x14ac:dyDescent="0.2">
      <c r="A1637" s="521">
        <v>115</v>
      </c>
      <c r="B1637" s="521">
        <v>115</v>
      </c>
      <c r="C1637" s="522" t="s">
        <v>904</v>
      </c>
      <c r="D1637" s="521">
        <v>10456</v>
      </c>
      <c r="E1637" s="522" t="s">
        <v>905</v>
      </c>
      <c r="F1637" s="25">
        <v>2019</v>
      </c>
      <c r="G1637" s="573">
        <v>43611.375</v>
      </c>
      <c r="H1637" s="574">
        <v>43611.375</v>
      </c>
      <c r="I1637" s="572" t="s">
        <v>36</v>
      </c>
      <c r="J1637" s="572" t="s">
        <v>36</v>
      </c>
      <c r="K1637" s="572" t="s">
        <v>36</v>
      </c>
      <c r="L1637" s="235">
        <f>N1637-G1637</f>
        <v>6.0416666667151731E-2</v>
      </c>
      <c r="M1637" s="236">
        <v>87</v>
      </c>
      <c r="N1637" s="573">
        <v>43611.435416666667</v>
      </c>
      <c r="O1637" s="574">
        <v>43611.435416666667</v>
      </c>
      <c r="P1637" s="237" t="s">
        <v>37</v>
      </c>
      <c r="Q1637" s="359" t="s">
        <v>1285</v>
      </c>
      <c r="R1637" s="35" t="s">
        <v>10545</v>
      </c>
      <c r="S1637" s="277" t="s">
        <v>88</v>
      </c>
      <c r="T1637" s="167" t="s">
        <v>14182</v>
      </c>
      <c r="U1637" s="192" t="s">
        <v>40</v>
      </c>
      <c r="V1637" s="49" t="s">
        <v>384</v>
      </c>
      <c r="W1637" s="167" t="s">
        <v>14183</v>
      </c>
      <c r="X1637" s="536">
        <v>0</v>
      </c>
      <c r="Y1637" s="255">
        <v>0</v>
      </c>
      <c r="Z1637" s="255">
        <v>0</v>
      </c>
      <c r="AA1637" s="264">
        <f>Y1637/AD1637</f>
        <v>0</v>
      </c>
      <c r="AB1637" s="265">
        <f>Z1637/AD1637</f>
        <v>0</v>
      </c>
      <c r="AC1637" s="255">
        <v>0</v>
      </c>
      <c r="AD1637" s="255">
        <v>5548929</v>
      </c>
      <c r="AE1637" s="240" t="s">
        <v>1270</v>
      </c>
      <c r="AF1637" s="527" t="s">
        <v>1270</v>
      </c>
      <c r="AG1637" s="555" t="s">
        <v>7066</v>
      </c>
      <c r="AH1637" s="525" t="s">
        <v>12671</v>
      </c>
    </row>
    <row r="1638" spans="1:34" ht="15" customHeight="1" x14ac:dyDescent="0.2">
      <c r="A1638" s="58">
        <v>115</v>
      </c>
      <c r="B1638" s="58">
        <v>115</v>
      </c>
      <c r="C1638" s="76" t="s">
        <v>462</v>
      </c>
      <c r="D1638" s="23">
        <v>10457</v>
      </c>
      <c r="E1638" s="60" t="s">
        <v>463</v>
      </c>
      <c r="F1638" s="25">
        <v>2014</v>
      </c>
      <c r="G1638" s="61">
        <v>41717.29791666667</v>
      </c>
      <c r="H1638" s="62">
        <v>41717.29791666667</v>
      </c>
      <c r="I1638" s="625" t="s">
        <v>36</v>
      </c>
      <c r="J1638" s="625" t="s">
        <v>36</v>
      </c>
      <c r="K1638" s="625"/>
      <c r="L1638" s="64">
        <f>N1638-G1638</f>
        <v>2.361111110803904E-2</v>
      </c>
      <c r="M1638" s="65">
        <v>34</v>
      </c>
      <c r="N1638" s="61">
        <v>41717.321527777778</v>
      </c>
      <c r="O1638" s="62">
        <v>41717.321527777778</v>
      </c>
      <c r="P1638" s="66" t="s">
        <v>37</v>
      </c>
      <c r="Q1638" s="69" t="s">
        <v>52</v>
      </c>
      <c r="R1638" s="69" t="s">
        <v>59</v>
      </c>
      <c r="S1638" s="87" t="s">
        <v>54</v>
      </c>
      <c r="T1638" s="69" t="s">
        <v>1992</v>
      </c>
      <c r="U1638" s="192" t="s">
        <v>40</v>
      </c>
      <c r="V1638" s="78" t="s">
        <v>1385</v>
      </c>
      <c r="W1638" s="69" t="s">
        <v>1993</v>
      </c>
      <c r="X1638" s="32">
        <v>0</v>
      </c>
      <c r="Y1638" s="32">
        <v>0</v>
      </c>
      <c r="Z1638" s="83"/>
      <c r="AA1638" s="84"/>
      <c r="AB1638" s="85"/>
      <c r="AC1638" s="83"/>
    </row>
    <row r="1639" spans="1:34" ht="15" customHeight="1" x14ac:dyDescent="0.2">
      <c r="A1639" s="257">
        <v>115</v>
      </c>
      <c r="B1639" s="257">
        <v>115</v>
      </c>
      <c r="C1639" s="258" t="s">
        <v>462</v>
      </c>
      <c r="D1639" s="257">
        <v>10457</v>
      </c>
      <c r="E1639" s="258" t="s">
        <v>463</v>
      </c>
      <c r="F1639" s="25">
        <v>2016</v>
      </c>
      <c r="G1639" s="284">
        <v>42657.349305555559</v>
      </c>
      <c r="H1639" s="234">
        <v>42657.349305555559</v>
      </c>
      <c r="I1639" s="417" t="s">
        <v>313</v>
      </c>
      <c r="J1639" s="412" t="s">
        <v>36</v>
      </c>
      <c r="K1639" s="412"/>
      <c r="L1639" s="235">
        <f>N1639-G1639</f>
        <v>6.9444443943211809E-4</v>
      </c>
      <c r="M1639" s="236">
        <v>1</v>
      </c>
      <c r="N1639" s="284">
        <v>42657.35</v>
      </c>
      <c r="O1639" s="234">
        <v>42657.35</v>
      </c>
      <c r="P1639" s="237" t="s">
        <v>37</v>
      </c>
      <c r="Q1639" s="238" t="s">
        <v>48</v>
      </c>
      <c r="R1639" s="238" t="s">
        <v>49</v>
      </c>
      <c r="S1639" s="35" t="s">
        <v>40</v>
      </c>
      <c r="T1639" s="35" t="s">
        <v>6702</v>
      </c>
      <c r="U1639" s="192" t="s">
        <v>40</v>
      </c>
      <c r="V1639" s="240" t="s">
        <v>1385</v>
      </c>
      <c r="W1639" s="35" t="s">
        <v>6703</v>
      </c>
      <c r="X1639" s="177">
        <v>0</v>
      </c>
      <c r="Y1639" s="55">
        <v>0</v>
      </c>
      <c r="Z1639" s="55">
        <v>0</v>
      </c>
      <c r="AA1639" s="35"/>
      <c r="AB1639" s="35"/>
      <c r="AC1639" s="241"/>
    </row>
    <row r="1640" spans="1:34" ht="15" customHeight="1" x14ac:dyDescent="0.2">
      <c r="A1640" s="521">
        <v>115</v>
      </c>
      <c r="B1640" s="521">
        <v>115</v>
      </c>
      <c r="C1640" s="522" t="s">
        <v>462</v>
      </c>
      <c r="D1640" s="521">
        <v>10457</v>
      </c>
      <c r="E1640" s="522" t="s">
        <v>463</v>
      </c>
      <c r="F1640" s="25">
        <v>2019</v>
      </c>
      <c r="G1640" s="573">
        <v>43561.543749999997</v>
      </c>
      <c r="H1640" s="574">
        <v>43561.543749999997</v>
      </c>
      <c r="I1640" s="572" t="s">
        <v>36</v>
      </c>
      <c r="J1640" s="572" t="s">
        <v>36</v>
      </c>
      <c r="K1640" s="572" t="s">
        <v>36</v>
      </c>
      <c r="L1640" s="235">
        <f>N1640-G1640</f>
        <v>0.13263888889196096</v>
      </c>
      <c r="M1640" s="236">
        <v>191</v>
      </c>
      <c r="N1640" s="573">
        <v>43561.676388888889</v>
      </c>
      <c r="O1640" s="574">
        <v>43561.676388888889</v>
      </c>
      <c r="P1640" s="237" t="s">
        <v>37</v>
      </c>
      <c r="Q1640" s="162" t="s">
        <v>1285</v>
      </c>
      <c r="R1640" s="167" t="s">
        <v>10433</v>
      </c>
      <c r="S1640" s="238" t="s">
        <v>107</v>
      </c>
      <c r="T1640" s="167" t="s">
        <v>13768</v>
      </c>
      <c r="U1640" s="192" t="s">
        <v>40</v>
      </c>
      <c r="V1640" s="240" t="s">
        <v>1385</v>
      </c>
      <c r="W1640" s="167" t="s">
        <v>13769</v>
      </c>
      <c r="X1640" s="536">
        <v>0</v>
      </c>
      <c r="Y1640" s="255">
        <v>0</v>
      </c>
      <c r="Z1640" s="255">
        <v>0</v>
      </c>
      <c r="AA1640" s="264">
        <f>Y1640/AD1640</f>
        <v>0</v>
      </c>
      <c r="AB1640" s="265">
        <f>Z1640/AD1640</f>
        <v>0</v>
      </c>
      <c r="AC1640" s="255">
        <v>0</v>
      </c>
      <c r="AD1640" s="255">
        <v>5548929</v>
      </c>
      <c r="AE1640" s="240" t="s">
        <v>1270</v>
      </c>
      <c r="AF1640" s="527" t="s">
        <v>1270</v>
      </c>
      <c r="AG1640" s="555" t="s">
        <v>7066</v>
      </c>
      <c r="AH1640" s="525" t="s">
        <v>12671</v>
      </c>
    </row>
    <row r="1641" spans="1:34" ht="15" customHeight="1" x14ac:dyDescent="0.2">
      <c r="A1641" s="105">
        <v>115</v>
      </c>
      <c r="B1641" s="105">
        <v>115</v>
      </c>
      <c r="C1641" s="76" t="s">
        <v>1376</v>
      </c>
      <c r="D1641" s="23">
        <v>10458</v>
      </c>
      <c r="E1641" s="60" t="s">
        <v>1377</v>
      </c>
      <c r="F1641" s="25">
        <v>2014</v>
      </c>
      <c r="G1641" s="61">
        <v>41920.390277777777</v>
      </c>
      <c r="H1641" s="62">
        <v>41920.390277777777</v>
      </c>
      <c r="I1641" s="625" t="s">
        <v>36</v>
      </c>
      <c r="J1641" s="625" t="s">
        <v>36</v>
      </c>
      <c r="K1641" s="625"/>
      <c r="L1641" s="64">
        <f>N1641-G1641</f>
        <v>6.944444467080757E-4</v>
      </c>
      <c r="M1641" s="65">
        <v>1</v>
      </c>
      <c r="N1641" s="61">
        <v>41920.390972222223</v>
      </c>
      <c r="O1641" s="62">
        <v>41920.390972222223</v>
      </c>
      <c r="P1641" s="66" t="s">
        <v>37</v>
      </c>
      <c r="Q1641" s="69" t="s">
        <v>48</v>
      </c>
      <c r="R1641" s="69" t="s">
        <v>49</v>
      </c>
      <c r="S1641" s="87" t="s">
        <v>40</v>
      </c>
      <c r="T1641" s="69" t="s">
        <v>2834</v>
      </c>
      <c r="U1641" s="192" t="s">
        <v>40</v>
      </c>
      <c r="V1641" s="87" t="s">
        <v>384</v>
      </c>
      <c r="W1641" s="69" t="s">
        <v>2835</v>
      </c>
      <c r="X1641" s="32">
        <v>0</v>
      </c>
      <c r="Y1641" s="32">
        <v>0</v>
      </c>
      <c r="Z1641" s="83"/>
      <c r="AA1641" s="84"/>
      <c r="AB1641" s="85"/>
      <c r="AC1641" s="83"/>
    </row>
    <row r="1642" spans="1:34" ht="15" customHeight="1" x14ac:dyDescent="0.2">
      <c r="A1642" s="175">
        <v>115</v>
      </c>
      <c r="B1642" s="175">
        <v>115</v>
      </c>
      <c r="C1642" s="24" t="s">
        <v>1376</v>
      </c>
      <c r="D1642" s="175">
        <v>10458</v>
      </c>
      <c r="E1642" s="24" t="s">
        <v>1377</v>
      </c>
      <c r="F1642" s="25">
        <v>2015</v>
      </c>
      <c r="G1642" s="156">
        <v>42160.811805555553</v>
      </c>
      <c r="H1642" s="157">
        <v>42160.811805555553</v>
      </c>
      <c r="I1642" s="620" t="s">
        <v>36</v>
      </c>
      <c r="J1642" s="620" t="s">
        <v>36</v>
      </c>
      <c r="K1642" s="620"/>
      <c r="L1642" s="159">
        <f>N1642-G1642</f>
        <v>6.944444467080757E-4</v>
      </c>
      <c r="M1642" s="160">
        <v>1</v>
      </c>
      <c r="N1642" s="156">
        <v>42160.8125</v>
      </c>
      <c r="O1642" s="157">
        <v>42160.8125</v>
      </c>
      <c r="P1642" s="161" t="s">
        <v>37</v>
      </c>
      <c r="Q1642" s="35" t="s">
        <v>213</v>
      </c>
      <c r="R1642" s="35" t="s">
        <v>287</v>
      </c>
      <c r="S1642" s="35" t="s">
        <v>40</v>
      </c>
      <c r="T1642" s="35" t="s">
        <v>4112</v>
      </c>
      <c r="U1642" s="192" t="s">
        <v>40</v>
      </c>
      <c r="V1642" s="167" t="s">
        <v>384</v>
      </c>
      <c r="W1642" s="35" t="s">
        <v>4113</v>
      </c>
      <c r="X1642" s="55">
        <v>0</v>
      </c>
      <c r="Y1642" s="55">
        <v>0</v>
      </c>
      <c r="Z1642" s="168"/>
      <c r="AA1642" s="168"/>
      <c r="AB1642" s="168"/>
      <c r="AC1642" s="168"/>
    </row>
    <row r="1643" spans="1:34" ht="15" customHeight="1" x14ac:dyDescent="0.2">
      <c r="A1643" s="58">
        <v>115</v>
      </c>
      <c r="B1643" s="58">
        <v>115</v>
      </c>
      <c r="C1643" s="76" t="s">
        <v>1341</v>
      </c>
      <c r="D1643" s="23">
        <v>10459</v>
      </c>
      <c r="E1643" s="60" t="s">
        <v>1342</v>
      </c>
      <c r="F1643" s="25">
        <v>2014</v>
      </c>
      <c r="G1643" s="61">
        <v>41819.81527777778</v>
      </c>
      <c r="H1643" s="62">
        <v>41819.81527777778</v>
      </c>
      <c r="I1643" s="625" t="s">
        <v>36</v>
      </c>
      <c r="J1643" s="625" t="s">
        <v>36</v>
      </c>
      <c r="K1643" s="625"/>
      <c r="L1643" s="64">
        <f>N1643-G1643</f>
        <v>6.9444443943211809E-4</v>
      </c>
      <c r="M1643" s="65">
        <v>1</v>
      </c>
      <c r="N1643" s="61">
        <v>41819.815972222219</v>
      </c>
      <c r="O1643" s="62">
        <v>41819.815972222219</v>
      </c>
      <c r="P1643" s="66" t="s">
        <v>37</v>
      </c>
      <c r="Q1643" s="69" t="s">
        <v>48</v>
      </c>
      <c r="R1643" s="69" t="s">
        <v>49</v>
      </c>
      <c r="S1643" s="87" t="s">
        <v>40</v>
      </c>
      <c r="T1643" s="69" t="s">
        <v>2434</v>
      </c>
      <c r="U1643" s="192" t="s">
        <v>40</v>
      </c>
      <c r="V1643" s="87" t="s">
        <v>384</v>
      </c>
      <c r="W1643" s="69" t="s">
        <v>2435</v>
      </c>
      <c r="X1643" s="32">
        <v>0</v>
      </c>
      <c r="Y1643" s="32">
        <v>0</v>
      </c>
      <c r="Z1643" s="83"/>
      <c r="AA1643" s="84"/>
      <c r="AB1643" s="85"/>
      <c r="AC1643" s="83"/>
    </row>
    <row r="1644" spans="1:34" ht="15" customHeight="1" x14ac:dyDescent="0.2">
      <c r="A1644" s="153">
        <v>115</v>
      </c>
      <c r="B1644" s="153">
        <v>115</v>
      </c>
      <c r="C1644" s="24" t="s">
        <v>1341</v>
      </c>
      <c r="D1644" s="175">
        <v>10459</v>
      </c>
      <c r="E1644" s="24" t="s">
        <v>1342</v>
      </c>
      <c r="F1644" s="25">
        <v>2015</v>
      </c>
      <c r="G1644" s="156">
        <v>42092.436111111114</v>
      </c>
      <c r="H1644" s="157">
        <v>42092.436111111114</v>
      </c>
      <c r="I1644" s="620" t="s">
        <v>36</v>
      </c>
      <c r="J1644" s="626" t="s">
        <v>313</v>
      </c>
      <c r="K1644" s="626"/>
      <c r="L1644" s="159">
        <f>N1644-G1644</f>
        <v>0.42083333332993789</v>
      </c>
      <c r="M1644" s="160">
        <v>606</v>
      </c>
      <c r="N1644" s="156">
        <v>42092.856944444444</v>
      </c>
      <c r="O1644" s="157">
        <v>42092.856944444444</v>
      </c>
      <c r="P1644" s="161" t="s">
        <v>37</v>
      </c>
      <c r="Q1644" s="35" t="s">
        <v>222</v>
      </c>
      <c r="R1644" s="35" t="s">
        <v>223</v>
      </c>
      <c r="S1644" s="35" t="s">
        <v>54</v>
      </c>
      <c r="T1644" s="35" t="s">
        <v>3660</v>
      </c>
      <c r="U1644" s="170">
        <v>11017</v>
      </c>
      <c r="V1644" s="167" t="s">
        <v>384</v>
      </c>
      <c r="W1644" s="35" t="s">
        <v>3661</v>
      </c>
      <c r="X1644" s="55">
        <v>0</v>
      </c>
      <c r="Y1644" s="55">
        <v>0</v>
      </c>
      <c r="Z1644" s="168"/>
      <c r="AA1644" s="168"/>
      <c r="AB1644" s="168"/>
      <c r="AC1644" s="168"/>
    </row>
    <row r="1645" spans="1:34" ht="15" customHeight="1" x14ac:dyDescent="0.2">
      <c r="A1645" s="175">
        <v>115</v>
      </c>
      <c r="B1645" s="175">
        <v>115</v>
      </c>
      <c r="C1645" s="24" t="s">
        <v>1341</v>
      </c>
      <c r="D1645" s="175">
        <v>10459</v>
      </c>
      <c r="E1645" s="24" t="s">
        <v>1342</v>
      </c>
      <c r="F1645" s="25">
        <v>2015</v>
      </c>
      <c r="G1645" s="156">
        <v>42131.070138888892</v>
      </c>
      <c r="H1645" s="157">
        <v>42131.070138888892</v>
      </c>
      <c r="I1645" s="620" t="s">
        <v>36</v>
      </c>
      <c r="J1645" s="620" t="s">
        <v>36</v>
      </c>
      <c r="K1645" s="620"/>
      <c r="L1645" s="159">
        <f>N1645-G1645</f>
        <v>6.9444443943211809E-4</v>
      </c>
      <c r="M1645" s="160">
        <v>1</v>
      </c>
      <c r="N1645" s="156">
        <v>42131.070833333331</v>
      </c>
      <c r="O1645" s="157">
        <v>42131.070833333331</v>
      </c>
      <c r="P1645" s="161" t="s">
        <v>37</v>
      </c>
      <c r="Q1645" s="35" t="s">
        <v>213</v>
      </c>
      <c r="R1645" s="35" t="s">
        <v>287</v>
      </c>
      <c r="S1645" s="35" t="s">
        <v>40</v>
      </c>
      <c r="T1645" s="35" t="s">
        <v>3901</v>
      </c>
      <c r="U1645" s="192" t="s">
        <v>40</v>
      </c>
      <c r="V1645" s="167" t="s">
        <v>384</v>
      </c>
      <c r="W1645" s="35" t="s">
        <v>3902</v>
      </c>
      <c r="X1645" s="55">
        <v>16664</v>
      </c>
      <c r="Y1645" s="55">
        <v>0</v>
      </c>
      <c r="Z1645" s="168"/>
      <c r="AA1645" s="168"/>
      <c r="AB1645" s="168"/>
      <c r="AC1645" s="168"/>
      <c r="AD1645" s="41"/>
      <c r="AE1645" s="41"/>
      <c r="AF1645" s="41"/>
      <c r="AG1645" s="41"/>
      <c r="AH1645" s="41"/>
    </row>
    <row r="1646" spans="1:34" ht="15" customHeight="1" x14ac:dyDescent="0.2">
      <c r="A1646" s="175">
        <v>115</v>
      </c>
      <c r="B1646" s="175">
        <v>115</v>
      </c>
      <c r="C1646" s="24" t="s">
        <v>1341</v>
      </c>
      <c r="D1646" s="175">
        <v>10459</v>
      </c>
      <c r="E1646" s="24" t="s">
        <v>1342</v>
      </c>
      <c r="F1646" s="25">
        <v>2015</v>
      </c>
      <c r="G1646" s="156">
        <v>42131.072222222225</v>
      </c>
      <c r="H1646" s="157">
        <v>42131.072222222225</v>
      </c>
      <c r="I1646" s="620" t="s">
        <v>36</v>
      </c>
      <c r="J1646" s="620" t="s">
        <v>36</v>
      </c>
      <c r="K1646" s="620"/>
      <c r="L1646" s="159">
        <f>N1646-G1646</f>
        <v>6.9444443943211809E-4</v>
      </c>
      <c r="M1646" s="160">
        <v>1</v>
      </c>
      <c r="N1646" s="156">
        <v>42131.072916666664</v>
      </c>
      <c r="O1646" s="157">
        <v>42131.072916666664</v>
      </c>
      <c r="P1646" s="161" t="s">
        <v>37</v>
      </c>
      <c r="Q1646" s="35" t="s">
        <v>213</v>
      </c>
      <c r="R1646" s="35" t="s">
        <v>287</v>
      </c>
      <c r="S1646" s="35" t="s">
        <v>40</v>
      </c>
      <c r="T1646" s="35" t="s">
        <v>3901</v>
      </c>
      <c r="U1646" s="192" t="s">
        <v>40</v>
      </c>
      <c r="V1646" s="167" t="s">
        <v>384</v>
      </c>
      <c r="W1646" s="35" t="s">
        <v>3905</v>
      </c>
      <c r="X1646" s="55">
        <v>16664</v>
      </c>
      <c r="Y1646" s="55">
        <v>0</v>
      </c>
      <c r="Z1646" s="168"/>
      <c r="AA1646" s="168"/>
      <c r="AB1646" s="168"/>
      <c r="AC1646" s="168"/>
    </row>
    <row r="1647" spans="1:34" ht="15" customHeight="1" x14ac:dyDescent="0.2">
      <c r="A1647" s="249">
        <v>115</v>
      </c>
      <c r="B1647" s="249">
        <v>115</v>
      </c>
      <c r="C1647" s="250" t="s">
        <v>1341</v>
      </c>
      <c r="D1647" s="249">
        <v>10459</v>
      </c>
      <c r="E1647" s="250" t="s">
        <v>1342</v>
      </c>
      <c r="F1647" s="25">
        <v>2016</v>
      </c>
      <c r="G1647" s="232">
        <v>42387.240972222222</v>
      </c>
      <c r="H1647" s="233">
        <v>42387.240972222222</v>
      </c>
      <c r="I1647" s="412" t="s">
        <v>36</v>
      </c>
      <c r="J1647" s="417" t="s">
        <v>313</v>
      </c>
      <c r="K1647" s="417"/>
      <c r="L1647" s="235">
        <f>N1647-G1647</f>
        <v>1.3729166666671517</v>
      </c>
      <c r="M1647" s="236">
        <v>1977</v>
      </c>
      <c r="N1647" s="232">
        <v>42388.613888888889</v>
      </c>
      <c r="O1647" s="233">
        <v>42388.613888888889</v>
      </c>
      <c r="P1647" s="237" t="s">
        <v>37</v>
      </c>
      <c r="Q1647" s="238" t="s">
        <v>222</v>
      </c>
      <c r="R1647" s="238" t="s">
        <v>223</v>
      </c>
      <c r="S1647" s="238" t="s">
        <v>54</v>
      </c>
      <c r="T1647" s="239" t="s">
        <v>5489</v>
      </c>
      <c r="U1647" s="88">
        <v>11842</v>
      </c>
      <c r="V1647" s="240" t="s">
        <v>384</v>
      </c>
      <c r="W1647" s="239" t="s">
        <v>5490</v>
      </c>
      <c r="X1647" s="241">
        <v>2</v>
      </c>
      <c r="Y1647" s="241">
        <v>0</v>
      </c>
      <c r="Z1647" s="241">
        <v>0</v>
      </c>
      <c r="AA1647" s="251"/>
      <c r="AB1647" s="251"/>
      <c r="AC1647" s="251"/>
    </row>
    <row r="1648" spans="1:34" ht="15" customHeight="1" x14ac:dyDescent="0.2">
      <c r="A1648" s="257">
        <v>115</v>
      </c>
      <c r="B1648" s="257">
        <v>115</v>
      </c>
      <c r="C1648" s="258" t="s">
        <v>1341</v>
      </c>
      <c r="D1648" s="257">
        <v>10459</v>
      </c>
      <c r="E1648" s="258" t="s">
        <v>1342</v>
      </c>
      <c r="F1648" s="25">
        <v>2016</v>
      </c>
      <c r="G1648" s="284">
        <v>42510.663194444445</v>
      </c>
      <c r="H1648" s="234">
        <v>42510.663194444445</v>
      </c>
      <c r="I1648" s="412" t="s">
        <v>36</v>
      </c>
      <c r="J1648" s="412" t="s">
        <v>36</v>
      </c>
      <c r="K1648" s="412"/>
      <c r="L1648" s="235">
        <f>N1648-G1648</f>
        <v>6.944444467080757E-4</v>
      </c>
      <c r="M1648" s="236">
        <v>1</v>
      </c>
      <c r="N1648" s="284">
        <v>42510.663888888892</v>
      </c>
      <c r="O1648" s="234">
        <v>42510.663888888892</v>
      </c>
      <c r="P1648" s="237" t="s">
        <v>37</v>
      </c>
      <c r="Q1648" s="238" t="s">
        <v>213</v>
      </c>
      <c r="R1648" s="238" t="s">
        <v>287</v>
      </c>
      <c r="S1648" s="35" t="s">
        <v>40</v>
      </c>
      <c r="T1648" s="35" t="s">
        <v>6093</v>
      </c>
      <c r="U1648" s="282" t="s">
        <v>40</v>
      </c>
      <c r="V1648" s="240" t="s">
        <v>384</v>
      </c>
      <c r="W1648" s="35" t="s">
        <v>6094</v>
      </c>
      <c r="X1648" s="55">
        <v>0</v>
      </c>
      <c r="Y1648" s="55">
        <v>0</v>
      </c>
      <c r="Z1648" s="55">
        <v>0</v>
      </c>
      <c r="AA1648" s="35"/>
      <c r="AB1648" s="35"/>
      <c r="AC1648" s="35"/>
    </row>
    <row r="1649" spans="1:34" ht="15" customHeight="1" x14ac:dyDescent="0.2">
      <c r="A1649" s="257">
        <v>115</v>
      </c>
      <c r="B1649" s="257">
        <v>115</v>
      </c>
      <c r="C1649" s="258" t="s">
        <v>1341</v>
      </c>
      <c r="D1649" s="257">
        <v>10459</v>
      </c>
      <c r="E1649" s="258" t="s">
        <v>1342</v>
      </c>
      <c r="F1649" s="25">
        <v>2016</v>
      </c>
      <c r="G1649" s="284">
        <v>42655.390972222223</v>
      </c>
      <c r="H1649" s="234">
        <v>42655.390972222223</v>
      </c>
      <c r="I1649" s="412" t="s">
        <v>36</v>
      </c>
      <c r="J1649" s="412" t="s">
        <v>36</v>
      </c>
      <c r="K1649" s="412"/>
      <c r="L1649" s="235">
        <f>N1649-G1649</f>
        <v>6.944444467080757E-4</v>
      </c>
      <c r="M1649" s="236">
        <v>1</v>
      </c>
      <c r="N1649" s="284">
        <v>42655.39166666667</v>
      </c>
      <c r="O1649" s="234">
        <v>42655.39166666667</v>
      </c>
      <c r="P1649" s="237" t="s">
        <v>37</v>
      </c>
      <c r="Q1649" s="238" t="s">
        <v>48</v>
      </c>
      <c r="R1649" s="238" t="s">
        <v>49</v>
      </c>
      <c r="S1649" s="35" t="s">
        <v>40</v>
      </c>
      <c r="T1649" s="35" t="s">
        <v>6688</v>
      </c>
      <c r="U1649" s="282" t="s">
        <v>40</v>
      </c>
      <c r="V1649" s="240" t="s">
        <v>384</v>
      </c>
      <c r="W1649" s="35" t="s">
        <v>6689</v>
      </c>
      <c r="X1649" s="177">
        <v>2</v>
      </c>
      <c r="Y1649" s="55">
        <v>0</v>
      </c>
      <c r="Z1649" s="55">
        <v>0</v>
      </c>
      <c r="AA1649" s="35"/>
      <c r="AB1649" s="35"/>
      <c r="AC1649" s="241"/>
    </row>
    <row r="1650" spans="1:34" ht="15" customHeight="1" x14ac:dyDescent="0.2">
      <c r="A1650" s="523">
        <v>115</v>
      </c>
      <c r="B1650" s="523">
        <v>115</v>
      </c>
      <c r="C1650" s="524" t="s">
        <v>1341</v>
      </c>
      <c r="D1650" s="523">
        <v>10459</v>
      </c>
      <c r="E1650" s="524" t="s">
        <v>1342</v>
      </c>
      <c r="F1650" s="25">
        <v>2019</v>
      </c>
      <c r="G1650" s="284">
        <v>43503.407638888886</v>
      </c>
      <c r="H1650" s="234">
        <v>43503.407638888886</v>
      </c>
      <c r="I1650" s="412" t="s">
        <v>36</v>
      </c>
      <c r="J1650" s="412" t="s">
        <v>36</v>
      </c>
      <c r="K1650" s="412" t="s">
        <v>36</v>
      </c>
      <c r="L1650" s="235">
        <f>N1650-G1650</f>
        <v>0.33888888889487134</v>
      </c>
      <c r="M1650" s="236">
        <v>488</v>
      </c>
      <c r="N1650" s="284">
        <v>43503.746527777781</v>
      </c>
      <c r="O1650" s="234">
        <v>43503.746527777781</v>
      </c>
      <c r="P1650" s="237" t="s">
        <v>37</v>
      </c>
      <c r="Q1650" s="162" t="s">
        <v>1246</v>
      </c>
      <c r="R1650" s="167" t="s">
        <v>10421</v>
      </c>
      <c r="S1650" s="238" t="s">
        <v>68</v>
      </c>
      <c r="T1650" s="167" t="s">
        <v>13075</v>
      </c>
      <c r="U1650" s="414" t="s">
        <v>40</v>
      </c>
      <c r="V1650" s="240" t="s">
        <v>384</v>
      </c>
      <c r="W1650" s="167" t="s">
        <v>13076</v>
      </c>
      <c r="X1650" s="536">
        <v>0</v>
      </c>
      <c r="Y1650" s="255">
        <v>0</v>
      </c>
      <c r="Z1650" s="255">
        <v>0</v>
      </c>
      <c r="AA1650" s="264">
        <f>Y1650/AD1650</f>
        <v>0</v>
      </c>
      <c r="AB1650" s="265">
        <f>Z1650/AD1650</f>
        <v>0</v>
      </c>
      <c r="AC1650" s="255">
        <v>0</v>
      </c>
      <c r="AD1650" s="255">
        <v>5548929</v>
      </c>
      <c r="AE1650" s="240" t="s">
        <v>1270</v>
      </c>
      <c r="AF1650" s="527" t="s">
        <v>1270</v>
      </c>
      <c r="AG1650" s="555" t="s">
        <v>7066</v>
      </c>
      <c r="AH1650" s="525" t="s">
        <v>12671</v>
      </c>
    </row>
    <row r="1651" spans="1:34" ht="15" customHeight="1" x14ac:dyDescent="0.2">
      <c r="A1651" s="257">
        <v>115</v>
      </c>
      <c r="B1651" s="257">
        <v>115</v>
      </c>
      <c r="C1651" s="258" t="s">
        <v>1479</v>
      </c>
      <c r="D1651" s="257">
        <v>10460</v>
      </c>
      <c r="E1651" s="258" t="s">
        <v>1480</v>
      </c>
      <c r="F1651" s="25">
        <v>2018</v>
      </c>
      <c r="G1651" s="284">
        <v>43425.606944444444</v>
      </c>
      <c r="H1651" s="234">
        <v>43425.606944444444</v>
      </c>
      <c r="I1651" s="417" t="s">
        <v>7042</v>
      </c>
      <c r="J1651" s="412" t="s">
        <v>36</v>
      </c>
      <c r="K1651" s="412" t="s">
        <v>36</v>
      </c>
      <c r="L1651" s="235">
        <f>N1651-G1651</f>
        <v>0.47152777777955635</v>
      </c>
      <c r="M1651" s="236">
        <v>679</v>
      </c>
      <c r="N1651" s="284">
        <v>43426.078472222223</v>
      </c>
      <c r="O1651" s="234">
        <v>43426.078472222223</v>
      </c>
      <c r="P1651" s="237" t="s">
        <v>37</v>
      </c>
      <c r="Q1651" s="162" t="s">
        <v>43</v>
      </c>
      <c r="R1651" s="167" t="s">
        <v>10388</v>
      </c>
      <c r="S1651" s="163" t="s">
        <v>68</v>
      </c>
      <c r="T1651" s="167" t="s">
        <v>12372</v>
      </c>
      <c r="U1651" s="293">
        <v>115408383</v>
      </c>
      <c r="V1651" s="240" t="s">
        <v>1336</v>
      </c>
      <c r="W1651" s="167" t="s">
        <v>12373</v>
      </c>
      <c r="X1651" s="255">
        <v>0</v>
      </c>
      <c r="Y1651" s="241">
        <v>0</v>
      </c>
      <c r="Z1651" s="241">
        <v>0</v>
      </c>
      <c r="AA1651" s="266"/>
      <c r="AB1651" s="266"/>
      <c r="AC1651" s="266"/>
      <c r="AD1651" s="241">
        <v>5517212</v>
      </c>
      <c r="AE1651" s="461" t="s">
        <v>1270</v>
      </c>
      <c r="AF1651" s="462" t="s">
        <v>1270</v>
      </c>
      <c r="AG1651" s="277" t="s">
        <v>7066</v>
      </c>
      <c r="AH1651" s="277" t="s">
        <v>7067</v>
      </c>
    </row>
    <row r="1652" spans="1:34" ht="15" customHeight="1" x14ac:dyDescent="0.2">
      <c r="A1652" s="58">
        <v>115</v>
      </c>
      <c r="B1652" s="58">
        <v>115</v>
      </c>
      <c r="C1652" s="76" t="s">
        <v>1624</v>
      </c>
      <c r="D1652" s="23">
        <v>10461</v>
      </c>
      <c r="E1652" s="60" t="s">
        <v>1625</v>
      </c>
      <c r="F1652" s="25">
        <v>2014</v>
      </c>
      <c r="G1652" s="61">
        <v>41822.543055555558</v>
      </c>
      <c r="H1652" s="62">
        <v>41822.543055555558</v>
      </c>
      <c r="I1652" s="625" t="s">
        <v>36</v>
      </c>
      <c r="J1652" s="625" t="s">
        <v>36</v>
      </c>
      <c r="K1652" s="625"/>
      <c r="L1652" s="64">
        <f>N1652-G1652</f>
        <v>0.17013888888322981</v>
      </c>
      <c r="M1652" s="65">
        <v>245</v>
      </c>
      <c r="N1652" s="61">
        <v>41822.713194444441</v>
      </c>
      <c r="O1652" s="62">
        <v>41822.713194444441</v>
      </c>
      <c r="P1652" s="66" t="s">
        <v>37</v>
      </c>
      <c r="Q1652" s="69" t="s">
        <v>155</v>
      </c>
      <c r="R1652" s="69" t="s">
        <v>155</v>
      </c>
      <c r="S1652" s="87" t="s">
        <v>106</v>
      </c>
      <c r="T1652" s="69" t="s">
        <v>2444</v>
      </c>
      <c r="U1652" s="282" t="s">
        <v>40</v>
      </c>
      <c r="V1652" s="87" t="s">
        <v>1336</v>
      </c>
      <c r="W1652" s="69" t="s">
        <v>2445</v>
      </c>
      <c r="X1652" s="32">
        <v>0</v>
      </c>
      <c r="Y1652" s="32">
        <v>0</v>
      </c>
      <c r="Z1652" s="83"/>
      <c r="AA1652" s="84"/>
      <c r="AB1652" s="85"/>
      <c r="AC1652" s="83"/>
    </row>
    <row r="1653" spans="1:34" ht="15" customHeight="1" x14ac:dyDescent="0.2">
      <c r="A1653" s="257">
        <v>115</v>
      </c>
      <c r="B1653" s="257">
        <v>115</v>
      </c>
      <c r="C1653" s="258" t="s">
        <v>1624</v>
      </c>
      <c r="D1653" s="257">
        <v>10461</v>
      </c>
      <c r="E1653" s="258" t="s">
        <v>1625</v>
      </c>
      <c r="F1653" s="25">
        <v>2016</v>
      </c>
      <c r="G1653" s="232">
        <v>42469.03125</v>
      </c>
      <c r="H1653" s="233">
        <v>42469.03125</v>
      </c>
      <c r="I1653" s="412" t="s">
        <v>36</v>
      </c>
      <c r="J1653" s="412" t="s">
        <v>36</v>
      </c>
      <c r="K1653" s="412"/>
      <c r="L1653" s="235">
        <f>N1653-G1653</f>
        <v>0.29791666667006211</v>
      </c>
      <c r="M1653" s="236">
        <v>429</v>
      </c>
      <c r="N1653" s="232">
        <v>42469.32916666667</v>
      </c>
      <c r="O1653" s="233">
        <v>42469.32916666667</v>
      </c>
      <c r="P1653" s="237" t="s">
        <v>37</v>
      </c>
      <c r="Q1653" s="35" t="s">
        <v>52</v>
      </c>
      <c r="R1653" s="238" t="s">
        <v>124</v>
      </c>
      <c r="S1653" s="35" t="s">
        <v>88</v>
      </c>
      <c r="T1653" s="35" t="s">
        <v>5858</v>
      </c>
      <c r="U1653" s="282" t="s">
        <v>40</v>
      </c>
      <c r="V1653" s="240" t="s">
        <v>1336</v>
      </c>
      <c r="W1653" s="35" t="s">
        <v>5860</v>
      </c>
      <c r="X1653" s="55">
        <v>0</v>
      </c>
      <c r="Y1653" s="55">
        <v>0</v>
      </c>
      <c r="Z1653" s="55">
        <v>0</v>
      </c>
      <c r="AA1653" s="168"/>
      <c r="AB1653" s="168"/>
      <c r="AC1653" s="168"/>
    </row>
    <row r="1654" spans="1:34" ht="15" customHeight="1" x14ac:dyDescent="0.2">
      <c r="A1654" s="257">
        <v>115</v>
      </c>
      <c r="B1654" s="257">
        <v>115</v>
      </c>
      <c r="C1654" s="258" t="s">
        <v>1624</v>
      </c>
      <c r="D1654" s="257">
        <v>10461</v>
      </c>
      <c r="E1654" s="258" t="s">
        <v>1625</v>
      </c>
      <c r="F1654" s="25">
        <v>2018</v>
      </c>
      <c r="G1654" s="232">
        <v>43151.498611111114</v>
      </c>
      <c r="H1654" s="233">
        <v>43151.498611111114</v>
      </c>
      <c r="I1654" s="412" t="s">
        <v>36</v>
      </c>
      <c r="J1654" s="412" t="s">
        <v>36</v>
      </c>
      <c r="K1654" s="412" t="s">
        <v>36</v>
      </c>
      <c r="L1654" s="235">
        <f>N1654-G1654</f>
        <v>0.33402777777519077</v>
      </c>
      <c r="M1654" s="236">
        <v>481</v>
      </c>
      <c r="N1654" s="232">
        <v>43151.832638888889</v>
      </c>
      <c r="O1654" s="233">
        <v>43151.832638888889</v>
      </c>
      <c r="P1654" s="237" t="s">
        <v>37</v>
      </c>
      <c r="Q1654" s="359" t="s">
        <v>1285</v>
      </c>
      <c r="R1654" s="35" t="s">
        <v>10447</v>
      </c>
      <c r="S1654" s="277" t="s">
        <v>106</v>
      </c>
      <c r="T1654" s="167" t="s">
        <v>10523</v>
      </c>
      <c r="U1654" s="253">
        <v>114326154</v>
      </c>
      <c r="V1654" s="240" t="s">
        <v>1336</v>
      </c>
      <c r="W1654" s="167" t="s">
        <v>10524</v>
      </c>
      <c r="X1654" s="255">
        <v>0</v>
      </c>
      <c r="Y1654" s="241">
        <v>0</v>
      </c>
      <c r="Z1654" s="241">
        <v>0</v>
      </c>
      <c r="AA1654" s="266"/>
      <c r="AB1654" s="266"/>
      <c r="AC1654" s="266"/>
      <c r="AD1654" s="241">
        <v>5517212</v>
      </c>
      <c r="AE1654" s="461" t="s">
        <v>1270</v>
      </c>
      <c r="AF1654" s="462" t="s">
        <v>1270</v>
      </c>
      <c r="AG1654" s="277" t="s">
        <v>7066</v>
      </c>
      <c r="AH1654" s="277" t="s">
        <v>7067</v>
      </c>
    </row>
    <row r="1655" spans="1:34" ht="15" customHeight="1" x14ac:dyDescent="0.2">
      <c r="A1655" s="175">
        <v>115</v>
      </c>
      <c r="B1655" s="175">
        <v>115</v>
      </c>
      <c r="C1655" s="24" t="s">
        <v>1514</v>
      </c>
      <c r="D1655" s="175">
        <v>10462</v>
      </c>
      <c r="E1655" s="24" t="s">
        <v>1515</v>
      </c>
      <c r="F1655" s="25">
        <v>2015</v>
      </c>
      <c r="G1655" s="156">
        <v>42203.71597222222</v>
      </c>
      <c r="H1655" s="157">
        <v>42203.71597222222</v>
      </c>
      <c r="I1655" s="620" t="s">
        <v>36</v>
      </c>
      <c r="J1655" s="620" t="s">
        <v>36</v>
      </c>
      <c r="K1655" s="620"/>
      <c r="L1655" s="159">
        <f>N1655-G1655</f>
        <v>6.944444467080757E-4</v>
      </c>
      <c r="M1655" s="160">
        <v>1</v>
      </c>
      <c r="N1655" s="156">
        <v>42203.716666666667</v>
      </c>
      <c r="O1655" s="157">
        <v>42203.716666666667</v>
      </c>
      <c r="P1655" s="161" t="s">
        <v>37</v>
      </c>
      <c r="Q1655" s="35" t="s">
        <v>213</v>
      </c>
      <c r="R1655" s="35" t="s">
        <v>287</v>
      </c>
      <c r="S1655" s="35" t="s">
        <v>40</v>
      </c>
      <c r="T1655" s="35" t="s">
        <v>4332</v>
      </c>
      <c r="U1655" s="282" t="s">
        <v>40</v>
      </c>
      <c r="V1655" s="167" t="s">
        <v>788</v>
      </c>
      <c r="W1655" s="35" t="s">
        <v>4333</v>
      </c>
      <c r="X1655" s="188"/>
      <c r="Y1655" s="168"/>
      <c r="Z1655" s="168"/>
      <c r="AA1655" s="168"/>
      <c r="AB1655" s="168"/>
      <c r="AC1655" s="168"/>
    </row>
    <row r="1656" spans="1:34" ht="15" customHeight="1" x14ac:dyDescent="0.2">
      <c r="A1656" s="257">
        <v>115</v>
      </c>
      <c r="B1656" s="257">
        <v>115</v>
      </c>
      <c r="C1656" s="258" t="s">
        <v>1514</v>
      </c>
      <c r="D1656" s="257">
        <v>10462</v>
      </c>
      <c r="E1656" s="258" t="s">
        <v>1515</v>
      </c>
      <c r="F1656" s="25">
        <v>2016</v>
      </c>
      <c r="G1656" s="284">
        <v>42552.166666666664</v>
      </c>
      <c r="H1656" s="234">
        <v>42552.166666666664</v>
      </c>
      <c r="I1656" s="412" t="s">
        <v>36</v>
      </c>
      <c r="J1656" s="412" t="s">
        <v>36</v>
      </c>
      <c r="K1656" s="412"/>
      <c r="L1656" s="235">
        <f>N1656-G1656</f>
        <v>6.1805555560567882E-2</v>
      </c>
      <c r="M1656" s="236">
        <v>89</v>
      </c>
      <c r="N1656" s="284">
        <v>42552.228472222225</v>
      </c>
      <c r="O1656" s="234">
        <v>42552.228472222225</v>
      </c>
      <c r="P1656" s="237" t="s">
        <v>37</v>
      </c>
      <c r="Q1656" s="238" t="s">
        <v>52</v>
      </c>
      <c r="R1656" s="238" t="s">
        <v>53</v>
      </c>
      <c r="S1656" s="35" t="s">
        <v>54</v>
      </c>
      <c r="T1656" s="35" t="s">
        <v>6313</v>
      </c>
      <c r="U1656" s="88">
        <v>12286</v>
      </c>
      <c r="V1656" s="240" t="s">
        <v>788</v>
      </c>
      <c r="W1656" s="35" t="s">
        <v>6314</v>
      </c>
      <c r="X1656" s="177">
        <v>588</v>
      </c>
      <c r="Y1656" s="177">
        <v>0</v>
      </c>
      <c r="Z1656" s="55">
        <v>0</v>
      </c>
      <c r="AA1656" s="266"/>
      <c r="AB1656" s="266"/>
      <c r="AC1656" s="266"/>
    </row>
    <row r="1657" spans="1:34" ht="15" customHeight="1" x14ac:dyDescent="0.2">
      <c r="A1657" s="257">
        <v>115</v>
      </c>
      <c r="B1657" s="257">
        <v>115</v>
      </c>
      <c r="C1657" s="258" t="s">
        <v>1514</v>
      </c>
      <c r="D1657" s="257">
        <v>10462</v>
      </c>
      <c r="E1657" s="258" t="s">
        <v>1515</v>
      </c>
      <c r="F1657" s="25">
        <v>2017</v>
      </c>
      <c r="G1657" s="232">
        <v>42981.752083333333</v>
      </c>
      <c r="H1657" s="233">
        <v>42981.752083333333</v>
      </c>
      <c r="I1657" s="417" t="s">
        <v>7042</v>
      </c>
      <c r="J1657" s="412" t="s">
        <v>36</v>
      </c>
      <c r="K1657" s="412"/>
      <c r="L1657" s="235">
        <f>N1657-G1657</f>
        <v>0.1875</v>
      </c>
      <c r="M1657" s="236">
        <v>270</v>
      </c>
      <c r="N1657" s="232">
        <v>42981.939583333333</v>
      </c>
      <c r="O1657" s="233">
        <v>42981.939583333333</v>
      </c>
      <c r="P1657" s="237" t="s">
        <v>37</v>
      </c>
      <c r="Q1657" s="35" t="s">
        <v>213</v>
      </c>
      <c r="R1657" s="35" t="s">
        <v>320</v>
      </c>
      <c r="S1657" s="35" t="s">
        <v>54</v>
      </c>
      <c r="T1657" s="167" t="s">
        <v>9316</v>
      </c>
      <c r="U1657" s="293">
        <v>113216934</v>
      </c>
      <c r="V1657" s="240" t="s">
        <v>788</v>
      </c>
      <c r="W1657" s="266" t="s">
        <v>9317</v>
      </c>
      <c r="X1657" s="241">
        <v>0</v>
      </c>
      <c r="Y1657" s="241">
        <v>0</v>
      </c>
      <c r="Z1657" s="241">
        <v>0</v>
      </c>
      <c r="AA1657" s="266"/>
      <c r="AB1657" s="266"/>
      <c r="AC1657" s="266"/>
      <c r="AD1657" s="304">
        <v>5517212</v>
      </c>
      <c r="AE1657" s="333" t="s">
        <v>1270</v>
      </c>
      <c r="AF1657" s="333" t="s">
        <v>1270</v>
      </c>
      <c r="AG1657" s="167" t="s">
        <v>7040</v>
      </c>
      <c r="AH1657" s="29" t="s">
        <v>7303</v>
      </c>
    </row>
    <row r="1658" spans="1:34" ht="15" customHeight="1" x14ac:dyDescent="0.2">
      <c r="A1658" s="257">
        <v>115</v>
      </c>
      <c r="B1658" s="257">
        <v>115</v>
      </c>
      <c r="C1658" s="258" t="s">
        <v>1640</v>
      </c>
      <c r="D1658" s="257">
        <v>10463</v>
      </c>
      <c r="E1658" s="258" t="s">
        <v>1641</v>
      </c>
      <c r="F1658" s="25">
        <v>2016</v>
      </c>
      <c r="G1658" s="284">
        <v>42537.344444444447</v>
      </c>
      <c r="H1658" s="234">
        <v>42537.344444444447</v>
      </c>
      <c r="I1658" s="412" t="s">
        <v>36</v>
      </c>
      <c r="J1658" s="412" t="s">
        <v>36</v>
      </c>
      <c r="K1658" s="412"/>
      <c r="L1658" s="235">
        <f>N1658-G1658</f>
        <v>6.9444443943211809E-4</v>
      </c>
      <c r="M1658" s="236">
        <v>1</v>
      </c>
      <c r="N1658" s="284">
        <v>42537.345138888886</v>
      </c>
      <c r="O1658" s="234">
        <v>42537.345138888886</v>
      </c>
      <c r="P1658" s="237" t="s">
        <v>37</v>
      </c>
      <c r="Q1658" s="238" t="s">
        <v>48</v>
      </c>
      <c r="R1658" s="238" t="s">
        <v>49</v>
      </c>
      <c r="S1658" s="35" t="s">
        <v>40</v>
      </c>
      <c r="T1658" s="35" t="s">
        <v>6217</v>
      </c>
      <c r="U1658" s="282" t="s">
        <v>40</v>
      </c>
      <c r="V1658" s="240" t="s">
        <v>788</v>
      </c>
      <c r="W1658" s="35" t="s">
        <v>6220</v>
      </c>
      <c r="X1658" s="177">
        <v>0</v>
      </c>
      <c r="Y1658" s="177">
        <v>0</v>
      </c>
      <c r="Z1658" s="55">
        <v>0</v>
      </c>
      <c r="AA1658" s="35"/>
      <c r="AB1658" s="35"/>
      <c r="AC1658" s="35"/>
    </row>
    <row r="1659" spans="1:34" ht="15" customHeight="1" x14ac:dyDescent="0.2">
      <c r="A1659" s="257">
        <v>115</v>
      </c>
      <c r="B1659" s="257">
        <v>115</v>
      </c>
      <c r="C1659" s="258" t="s">
        <v>1640</v>
      </c>
      <c r="D1659" s="257">
        <v>10463</v>
      </c>
      <c r="E1659" s="258" t="s">
        <v>1641</v>
      </c>
      <c r="F1659" s="25">
        <v>2016</v>
      </c>
      <c r="G1659" s="284">
        <v>42552.166666666664</v>
      </c>
      <c r="H1659" s="234">
        <v>42552.166666666664</v>
      </c>
      <c r="I1659" s="412" t="s">
        <v>36</v>
      </c>
      <c r="J1659" s="412" t="s">
        <v>36</v>
      </c>
      <c r="K1659" s="412"/>
      <c r="L1659" s="235">
        <f>N1659-G1659</f>
        <v>6.1111111113859806E-2</v>
      </c>
      <c r="M1659" s="236">
        <v>88</v>
      </c>
      <c r="N1659" s="284">
        <v>42552.227777777778</v>
      </c>
      <c r="O1659" s="234">
        <v>42552.227777777778</v>
      </c>
      <c r="P1659" s="237" t="s">
        <v>37</v>
      </c>
      <c r="Q1659" s="238" t="s">
        <v>52</v>
      </c>
      <c r="R1659" s="238" t="s">
        <v>53</v>
      </c>
      <c r="S1659" s="35" t="s">
        <v>54</v>
      </c>
      <c r="T1659" s="35" t="s">
        <v>6313</v>
      </c>
      <c r="U1659" s="88">
        <v>12286</v>
      </c>
      <c r="V1659" s="240" t="s">
        <v>788</v>
      </c>
      <c r="W1659" s="35" t="s">
        <v>6317</v>
      </c>
      <c r="X1659" s="177">
        <v>2595</v>
      </c>
      <c r="Y1659" s="177">
        <v>0</v>
      </c>
      <c r="Z1659" s="55">
        <v>0</v>
      </c>
      <c r="AA1659" s="266"/>
      <c r="AB1659" s="266"/>
      <c r="AC1659" s="266"/>
    </row>
    <row r="1660" spans="1:34" ht="15" customHeight="1" x14ac:dyDescent="0.2">
      <c r="A1660" s="257">
        <v>115</v>
      </c>
      <c r="B1660" s="257">
        <v>115</v>
      </c>
      <c r="C1660" s="258" t="s">
        <v>1640</v>
      </c>
      <c r="D1660" s="257">
        <v>10463</v>
      </c>
      <c r="E1660" s="258" t="s">
        <v>1641</v>
      </c>
      <c r="F1660" s="25">
        <v>2017</v>
      </c>
      <c r="G1660" s="232">
        <v>42981.752083333333</v>
      </c>
      <c r="H1660" s="233">
        <v>42981.752083333333</v>
      </c>
      <c r="I1660" s="417" t="s">
        <v>7042</v>
      </c>
      <c r="J1660" s="412" t="s">
        <v>36</v>
      </c>
      <c r="K1660" s="412"/>
      <c r="L1660" s="235">
        <f>N1660-G1660</f>
        <v>0.18611111111385981</v>
      </c>
      <c r="M1660" s="236">
        <v>268</v>
      </c>
      <c r="N1660" s="232">
        <v>42981.938194444447</v>
      </c>
      <c r="O1660" s="233">
        <v>42981.938194444447</v>
      </c>
      <c r="P1660" s="237" t="s">
        <v>37</v>
      </c>
      <c r="Q1660" s="35" t="s">
        <v>213</v>
      </c>
      <c r="R1660" s="35" t="s">
        <v>320</v>
      </c>
      <c r="S1660" s="35" t="s">
        <v>54</v>
      </c>
      <c r="T1660" s="167" t="s">
        <v>9316</v>
      </c>
      <c r="U1660" s="293">
        <v>113216934</v>
      </c>
      <c r="V1660" s="240" t="s">
        <v>788</v>
      </c>
      <c r="W1660" s="266" t="s">
        <v>9318</v>
      </c>
      <c r="X1660" s="380">
        <v>0</v>
      </c>
      <c r="Y1660" s="380">
        <v>0</v>
      </c>
      <c r="Z1660" s="380">
        <v>0</v>
      </c>
      <c r="AA1660" s="381"/>
      <c r="AB1660" s="381"/>
      <c r="AC1660" s="381"/>
      <c r="AD1660" s="304">
        <v>5517212</v>
      </c>
      <c r="AE1660" s="333" t="s">
        <v>1270</v>
      </c>
      <c r="AF1660" s="333" t="s">
        <v>1270</v>
      </c>
      <c r="AG1660" s="167" t="s">
        <v>7040</v>
      </c>
      <c r="AH1660" s="29" t="s">
        <v>7303</v>
      </c>
    </row>
    <row r="1661" spans="1:34" ht="15" customHeight="1" x14ac:dyDescent="0.2">
      <c r="A1661" s="257">
        <v>115</v>
      </c>
      <c r="B1661" s="257">
        <v>115</v>
      </c>
      <c r="C1661" s="258" t="s">
        <v>1640</v>
      </c>
      <c r="D1661" s="257">
        <v>10463</v>
      </c>
      <c r="E1661" s="258" t="s">
        <v>1641</v>
      </c>
      <c r="F1661" s="25">
        <v>2018</v>
      </c>
      <c r="G1661" s="284">
        <v>43255.893750000003</v>
      </c>
      <c r="H1661" s="234">
        <v>43255.893750000003</v>
      </c>
      <c r="I1661" s="412" t="s">
        <v>36</v>
      </c>
      <c r="J1661" s="412" t="s">
        <v>36</v>
      </c>
      <c r="K1661" s="412" t="s">
        <v>36</v>
      </c>
      <c r="L1661" s="235">
        <f>N1661-G1661</f>
        <v>0.16111111110512866</v>
      </c>
      <c r="M1661" s="236">
        <v>232</v>
      </c>
      <c r="N1661" s="284">
        <v>43256.054861111108</v>
      </c>
      <c r="O1661" s="233">
        <v>43256.054861111108</v>
      </c>
      <c r="P1661" s="328" t="s">
        <v>242</v>
      </c>
      <c r="Q1661" s="359" t="s">
        <v>43</v>
      </c>
      <c r="R1661" s="35" t="s">
        <v>10292</v>
      </c>
      <c r="S1661" s="277" t="s">
        <v>40</v>
      </c>
      <c r="T1661" s="167" t="s">
        <v>11242</v>
      </c>
      <c r="U1661" s="282" t="s">
        <v>40</v>
      </c>
      <c r="V1661" s="240" t="s">
        <v>788</v>
      </c>
      <c r="W1661" s="167" t="s">
        <v>11243</v>
      </c>
      <c r="X1661" s="255">
        <v>0</v>
      </c>
      <c r="Y1661" s="241">
        <v>0</v>
      </c>
      <c r="Z1661" s="241">
        <v>0</v>
      </c>
      <c r="AA1661" s="266"/>
      <c r="AB1661" s="266"/>
      <c r="AC1661" s="266"/>
      <c r="AD1661" s="241">
        <v>5517212</v>
      </c>
      <c r="AE1661" s="461" t="s">
        <v>1270</v>
      </c>
      <c r="AF1661" s="462" t="s">
        <v>1270</v>
      </c>
      <c r="AG1661" s="277" t="s">
        <v>7066</v>
      </c>
      <c r="AH1661" s="277" t="s">
        <v>7067</v>
      </c>
    </row>
    <row r="1662" spans="1:34" ht="15" customHeight="1" x14ac:dyDescent="0.2">
      <c r="A1662" s="105">
        <v>115</v>
      </c>
      <c r="B1662" s="105">
        <v>115</v>
      </c>
      <c r="C1662" s="76" t="s">
        <v>1512</v>
      </c>
      <c r="D1662" s="23">
        <v>10464</v>
      </c>
      <c r="E1662" s="60" t="s">
        <v>1513</v>
      </c>
      <c r="F1662" s="25">
        <v>2014</v>
      </c>
      <c r="G1662" s="61">
        <v>41939.386805555558</v>
      </c>
      <c r="H1662" s="62">
        <v>41939.386805555558</v>
      </c>
      <c r="I1662" s="625" t="s">
        <v>36</v>
      </c>
      <c r="J1662" s="625" t="s">
        <v>36</v>
      </c>
      <c r="K1662" s="625"/>
      <c r="L1662" s="64">
        <f>N1662-G1662</f>
        <v>6.9444443943211809E-4</v>
      </c>
      <c r="M1662" s="65">
        <v>1</v>
      </c>
      <c r="N1662" s="61">
        <v>41939.387499999997</v>
      </c>
      <c r="O1662" s="62">
        <v>41939.387499999997</v>
      </c>
      <c r="P1662" s="66" t="s">
        <v>37</v>
      </c>
      <c r="Q1662" s="69" t="s">
        <v>52</v>
      </c>
      <c r="R1662" s="69" t="s">
        <v>67</v>
      </c>
      <c r="S1662" s="87" t="s">
        <v>101</v>
      </c>
      <c r="T1662" s="69" t="s">
        <v>2939</v>
      </c>
      <c r="U1662" s="77">
        <v>10659</v>
      </c>
      <c r="V1662" s="87" t="s">
        <v>788</v>
      </c>
      <c r="W1662" s="69" t="s">
        <v>2940</v>
      </c>
      <c r="X1662" s="32">
        <v>0</v>
      </c>
      <c r="Y1662" s="32">
        <v>0</v>
      </c>
      <c r="Z1662" s="83"/>
      <c r="AA1662" s="84"/>
      <c r="AB1662" s="85"/>
      <c r="AC1662" s="83"/>
    </row>
    <row r="1663" spans="1:34" ht="15" customHeight="1" x14ac:dyDescent="0.2">
      <c r="A1663" s="153">
        <v>115</v>
      </c>
      <c r="B1663" s="153">
        <v>115</v>
      </c>
      <c r="C1663" s="24" t="s">
        <v>1512</v>
      </c>
      <c r="D1663" s="175">
        <v>10464</v>
      </c>
      <c r="E1663" s="24" t="s">
        <v>1513</v>
      </c>
      <c r="F1663" s="25">
        <v>2015</v>
      </c>
      <c r="G1663" s="179">
        <v>42045.168055555558</v>
      </c>
      <c r="H1663" s="158">
        <v>42045.168055555558</v>
      </c>
      <c r="I1663" s="620" t="s">
        <v>36</v>
      </c>
      <c r="J1663" s="620" t="s">
        <v>36</v>
      </c>
      <c r="K1663" s="620"/>
      <c r="L1663" s="159">
        <f>N1663-G1663</f>
        <v>6.9444443943211809E-4</v>
      </c>
      <c r="M1663" s="160">
        <v>1</v>
      </c>
      <c r="N1663" s="156">
        <v>42045.168749999997</v>
      </c>
      <c r="O1663" s="157">
        <v>42045.168749999997</v>
      </c>
      <c r="P1663" s="161" t="s">
        <v>37</v>
      </c>
      <c r="Q1663" s="35" t="s">
        <v>1285</v>
      </c>
      <c r="R1663" s="35" t="s">
        <v>124</v>
      </c>
      <c r="S1663" s="35" t="s">
        <v>106</v>
      </c>
      <c r="T1663" s="35" t="s">
        <v>3515</v>
      </c>
      <c r="U1663" s="170">
        <v>10891</v>
      </c>
      <c r="V1663" s="167" t="s">
        <v>788</v>
      </c>
      <c r="W1663" s="35" t="s">
        <v>3516</v>
      </c>
      <c r="X1663" s="55">
        <v>0</v>
      </c>
      <c r="Y1663" s="168"/>
      <c r="Z1663" s="168"/>
      <c r="AA1663" s="168"/>
      <c r="AB1663" s="168"/>
      <c r="AC1663" s="168"/>
      <c r="AD1663" s="41"/>
      <c r="AE1663" s="41"/>
      <c r="AF1663" s="41"/>
      <c r="AG1663" s="41"/>
      <c r="AH1663" s="41"/>
    </row>
    <row r="1664" spans="1:34" ht="15" customHeight="1" x14ac:dyDescent="0.2">
      <c r="A1664" s="175">
        <v>115</v>
      </c>
      <c r="B1664" s="175">
        <v>115</v>
      </c>
      <c r="C1664" s="24" t="s">
        <v>1512</v>
      </c>
      <c r="D1664" s="175">
        <v>10464</v>
      </c>
      <c r="E1664" s="24" t="s">
        <v>1513</v>
      </c>
      <c r="F1664" s="25">
        <v>2015</v>
      </c>
      <c r="G1664" s="156">
        <v>42175.573611111111</v>
      </c>
      <c r="H1664" s="157">
        <v>42175.573611111111</v>
      </c>
      <c r="I1664" s="620" t="s">
        <v>36</v>
      </c>
      <c r="J1664" s="620" t="s">
        <v>36</v>
      </c>
      <c r="K1664" s="620"/>
      <c r="L1664" s="159">
        <f>N1664-G1664</f>
        <v>6.944444467080757E-4</v>
      </c>
      <c r="M1664" s="160">
        <v>1</v>
      </c>
      <c r="N1664" s="156">
        <v>42175.574305555558</v>
      </c>
      <c r="O1664" s="157">
        <v>42175.574305555558</v>
      </c>
      <c r="P1664" s="161" t="s">
        <v>37</v>
      </c>
      <c r="Q1664" s="35" t="s">
        <v>48</v>
      </c>
      <c r="R1664" s="35" t="s">
        <v>49</v>
      </c>
      <c r="S1664" s="35" t="s">
        <v>526</v>
      </c>
      <c r="T1664" s="35" t="s">
        <v>4170</v>
      </c>
      <c r="U1664" s="282" t="s">
        <v>40</v>
      </c>
      <c r="V1664" s="167" t="s">
        <v>788</v>
      </c>
      <c r="W1664" s="35" t="s">
        <v>4171</v>
      </c>
      <c r="X1664" s="55">
        <v>993</v>
      </c>
      <c r="Y1664" s="55">
        <v>0</v>
      </c>
      <c r="Z1664" s="168"/>
      <c r="AA1664" s="168"/>
      <c r="AB1664" s="168"/>
      <c r="AC1664" s="168"/>
    </row>
    <row r="1665" spans="1:34" ht="15" customHeight="1" x14ac:dyDescent="0.2">
      <c r="A1665" s="175">
        <v>115</v>
      </c>
      <c r="B1665" s="175">
        <v>115</v>
      </c>
      <c r="C1665" s="24" t="s">
        <v>1512</v>
      </c>
      <c r="D1665" s="175">
        <v>10464</v>
      </c>
      <c r="E1665" s="24" t="s">
        <v>1513</v>
      </c>
      <c r="F1665" s="25">
        <v>2015</v>
      </c>
      <c r="G1665" s="156">
        <v>42184.548611111109</v>
      </c>
      <c r="H1665" s="157">
        <v>42184.548611111109</v>
      </c>
      <c r="I1665" s="620" t="s">
        <v>36</v>
      </c>
      <c r="J1665" s="620" t="s">
        <v>36</v>
      </c>
      <c r="K1665" s="620"/>
      <c r="L1665" s="159">
        <f>N1665-G1665</f>
        <v>6.944444467080757E-4</v>
      </c>
      <c r="M1665" s="160">
        <v>1</v>
      </c>
      <c r="N1665" s="156">
        <v>42184.549305555556</v>
      </c>
      <c r="O1665" s="157">
        <v>42184.549305555556</v>
      </c>
      <c r="P1665" s="161" t="s">
        <v>37</v>
      </c>
      <c r="Q1665" s="35" t="s">
        <v>1285</v>
      </c>
      <c r="R1665" s="35" t="s">
        <v>67</v>
      </c>
      <c r="S1665" s="35" t="s">
        <v>101</v>
      </c>
      <c r="T1665" s="35" t="s">
        <v>4207</v>
      </c>
      <c r="U1665" s="282" t="s">
        <v>40</v>
      </c>
      <c r="V1665" s="167" t="s">
        <v>788</v>
      </c>
      <c r="W1665" s="35" t="s">
        <v>4208</v>
      </c>
      <c r="X1665" s="55">
        <v>993</v>
      </c>
      <c r="Y1665" s="55">
        <v>0</v>
      </c>
      <c r="Z1665" s="168"/>
      <c r="AA1665" s="168"/>
      <c r="AB1665" s="168"/>
      <c r="AC1665" s="168"/>
    </row>
    <row r="1666" spans="1:34" ht="15" customHeight="1" x14ac:dyDescent="0.2">
      <c r="A1666" s="175">
        <v>115</v>
      </c>
      <c r="B1666" s="175">
        <v>115</v>
      </c>
      <c r="C1666" s="24" t="s">
        <v>1512</v>
      </c>
      <c r="D1666" s="175">
        <v>10464</v>
      </c>
      <c r="E1666" s="24" t="s">
        <v>1513</v>
      </c>
      <c r="F1666" s="25">
        <v>2015</v>
      </c>
      <c r="G1666" s="156">
        <v>42185.013194444444</v>
      </c>
      <c r="H1666" s="157">
        <v>42185.013194444444</v>
      </c>
      <c r="I1666" s="620" t="s">
        <v>36</v>
      </c>
      <c r="J1666" s="620" t="s">
        <v>36</v>
      </c>
      <c r="K1666" s="620"/>
      <c r="L1666" s="159">
        <f>N1666-G1666</f>
        <v>0.22986111111094942</v>
      </c>
      <c r="M1666" s="160">
        <v>331</v>
      </c>
      <c r="N1666" s="156">
        <v>42185.243055555555</v>
      </c>
      <c r="O1666" s="157">
        <v>42185.243055555555</v>
      </c>
      <c r="P1666" s="161" t="s">
        <v>37</v>
      </c>
      <c r="Q1666" s="35" t="s">
        <v>1285</v>
      </c>
      <c r="R1666" s="35" t="s">
        <v>67</v>
      </c>
      <c r="S1666" s="35" t="s">
        <v>101</v>
      </c>
      <c r="T1666" s="35" t="s">
        <v>4209</v>
      </c>
      <c r="U1666" s="282" t="s">
        <v>40</v>
      </c>
      <c r="V1666" s="167" t="s">
        <v>788</v>
      </c>
      <c r="W1666" s="35" t="s">
        <v>4210</v>
      </c>
      <c r="X1666" s="55">
        <v>0</v>
      </c>
      <c r="Y1666" s="55">
        <v>0</v>
      </c>
      <c r="Z1666" s="168"/>
      <c r="AA1666" s="168"/>
      <c r="AB1666" s="168"/>
      <c r="AC1666" s="168"/>
    </row>
    <row r="1667" spans="1:34" ht="15" customHeight="1" x14ac:dyDescent="0.2">
      <c r="A1667" s="175">
        <v>115</v>
      </c>
      <c r="B1667" s="175">
        <v>115</v>
      </c>
      <c r="C1667" s="24" t="s">
        <v>1512</v>
      </c>
      <c r="D1667" s="175">
        <v>10464</v>
      </c>
      <c r="E1667" s="43" t="s">
        <v>1513</v>
      </c>
      <c r="F1667" s="25">
        <v>2015</v>
      </c>
      <c r="G1667" s="156">
        <v>42254.658333333333</v>
      </c>
      <c r="H1667" s="157">
        <v>42254.658333333333</v>
      </c>
      <c r="I1667" s="620" t="s">
        <v>36</v>
      </c>
      <c r="J1667" s="620" t="s">
        <v>36</v>
      </c>
      <c r="K1667" s="620"/>
      <c r="L1667" s="159">
        <f>N1667-G1667</f>
        <v>6.944444467080757E-4</v>
      </c>
      <c r="M1667" s="160">
        <v>1</v>
      </c>
      <c r="N1667" s="156">
        <v>42254.65902777778</v>
      </c>
      <c r="O1667" s="157">
        <v>42254.65902777778</v>
      </c>
      <c r="P1667" s="161" t="s">
        <v>37</v>
      </c>
      <c r="Q1667" s="35" t="s">
        <v>38</v>
      </c>
      <c r="R1667" s="35" t="s">
        <v>135</v>
      </c>
      <c r="S1667" s="35" t="s">
        <v>54</v>
      </c>
      <c r="T1667" s="35" t="s">
        <v>4714</v>
      </c>
      <c r="U1667" s="176">
        <v>11477</v>
      </c>
      <c r="V1667" s="167" t="s">
        <v>788</v>
      </c>
      <c r="W1667" s="35" t="s">
        <v>4713</v>
      </c>
      <c r="X1667" s="55">
        <v>0</v>
      </c>
      <c r="Y1667" s="168"/>
      <c r="Z1667" s="168"/>
      <c r="AA1667" s="168"/>
      <c r="AB1667" s="168"/>
      <c r="AC1667" s="168"/>
    </row>
    <row r="1668" spans="1:34" ht="15" customHeight="1" x14ac:dyDescent="0.2">
      <c r="A1668" s="175">
        <v>115</v>
      </c>
      <c r="B1668" s="175">
        <v>115</v>
      </c>
      <c r="C1668" s="24" t="s">
        <v>1512</v>
      </c>
      <c r="D1668" s="175">
        <v>10464</v>
      </c>
      <c r="E1668" s="43" t="s">
        <v>1513</v>
      </c>
      <c r="F1668" s="25">
        <v>2015</v>
      </c>
      <c r="G1668" s="156">
        <v>42254.956250000003</v>
      </c>
      <c r="H1668" s="157">
        <v>42254.956250000003</v>
      </c>
      <c r="I1668" s="620" t="s">
        <v>36</v>
      </c>
      <c r="J1668" s="620" t="s">
        <v>36</v>
      </c>
      <c r="K1668" s="620"/>
      <c r="L1668" s="159">
        <f>N1668-G1668</f>
        <v>0.23611111110949423</v>
      </c>
      <c r="M1668" s="160">
        <v>340</v>
      </c>
      <c r="N1668" s="156">
        <v>42255.192361111112</v>
      </c>
      <c r="O1668" s="157">
        <v>42255.192361111112</v>
      </c>
      <c r="P1668" s="161" t="s">
        <v>37</v>
      </c>
      <c r="Q1668" s="35" t="s">
        <v>38</v>
      </c>
      <c r="R1668" s="35" t="s">
        <v>135</v>
      </c>
      <c r="S1668" s="35" t="s">
        <v>54</v>
      </c>
      <c r="T1668" s="35" t="s">
        <v>4715</v>
      </c>
      <c r="U1668" s="176">
        <v>11476</v>
      </c>
      <c r="V1668" s="167" t="s">
        <v>788</v>
      </c>
      <c r="W1668" s="35" t="s">
        <v>4716</v>
      </c>
      <c r="X1668" s="55">
        <v>0</v>
      </c>
      <c r="Y1668" s="168"/>
      <c r="Z1668" s="168"/>
      <c r="AA1668" s="168"/>
      <c r="AB1668" s="168"/>
      <c r="AC1668" s="168"/>
    </row>
    <row r="1669" spans="1:34" ht="15" customHeight="1" x14ac:dyDescent="0.2">
      <c r="A1669" s="257">
        <v>115</v>
      </c>
      <c r="B1669" s="257">
        <v>115</v>
      </c>
      <c r="C1669" s="258" t="s">
        <v>1512</v>
      </c>
      <c r="D1669" s="257">
        <v>10464</v>
      </c>
      <c r="E1669" s="258" t="s">
        <v>1513</v>
      </c>
      <c r="F1669" s="25">
        <v>2017</v>
      </c>
      <c r="G1669" s="232">
        <v>42869.802777777775</v>
      </c>
      <c r="H1669" s="233">
        <v>42869.802777777775</v>
      </c>
      <c r="I1669" s="412" t="s">
        <v>36</v>
      </c>
      <c r="J1669" s="412" t="s">
        <v>36</v>
      </c>
      <c r="K1669" s="412"/>
      <c r="L1669" s="235">
        <f>N1669-G1669</f>
        <v>6.944444467080757E-4</v>
      </c>
      <c r="M1669" s="236">
        <v>1</v>
      </c>
      <c r="N1669" s="232">
        <v>42869.803472222222</v>
      </c>
      <c r="O1669" s="233">
        <v>42869.803472222222</v>
      </c>
      <c r="P1669" s="237" t="s">
        <v>37</v>
      </c>
      <c r="Q1669" s="35" t="s">
        <v>52</v>
      </c>
      <c r="R1669" s="35" t="s">
        <v>67</v>
      </c>
      <c r="S1669" s="35" t="s">
        <v>101</v>
      </c>
      <c r="T1669" s="52" t="s">
        <v>8567</v>
      </c>
      <c r="U1669" s="332" t="s">
        <v>40</v>
      </c>
      <c r="V1669" s="240" t="s">
        <v>788</v>
      </c>
      <c r="W1669" s="44" t="s">
        <v>8568</v>
      </c>
      <c r="X1669" s="255">
        <v>1036</v>
      </c>
      <c r="Y1669" s="241">
        <v>0</v>
      </c>
      <c r="Z1669" s="241">
        <v>0</v>
      </c>
      <c r="AA1669" s="168"/>
      <c r="AB1669" s="168"/>
      <c r="AC1669" s="168"/>
      <c r="AD1669" s="304">
        <v>5517212</v>
      </c>
      <c r="AE1669" s="305" t="s">
        <v>7060</v>
      </c>
      <c r="AF1669" s="305" t="s">
        <v>8569</v>
      </c>
      <c r="AG1669" s="35" t="s">
        <v>7040</v>
      </c>
      <c r="AH1669" s="44" t="s">
        <v>7041</v>
      </c>
    </row>
    <row r="1670" spans="1:34" ht="15" customHeight="1" x14ac:dyDescent="0.2">
      <c r="A1670" s="187">
        <v>115</v>
      </c>
      <c r="B1670" s="187">
        <v>115</v>
      </c>
      <c r="C1670" s="43" t="s">
        <v>1512</v>
      </c>
      <c r="D1670" s="187">
        <v>10464</v>
      </c>
      <c r="E1670" s="43" t="s">
        <v>1513</v>
      </c>
      <c r="F1670" s="25">
        <v>2018</v>
      </c>
      <c r="G1670" s="284">
        <v>43173.586111111108</v>
      </c>
      <c r="H1670" s="234">
        <v>43173.586111111108</v>
      </c>
      <c r="I1670" s="412" t="s">
        <v>36</v>
      </c>
      <c r="J1670" s="412" t="s">
        <v>36</v>
      </c>
      <c r="K1670" s="412" t="s">
        <v>36</v>
      </c>
      <c r="L1670" s="235">
        <f>N1670-G1670</f>
        <v>6.944444467080757E-4</v>
      </c>
      <c r="M1670" s="236">
        <v>1</v>
      </c>
      <c r="N1670" s="284">
        <v>43173.586805555555</v>
      </c>
      <c r="O1670" s="234">
        <v>43173.586805555555</v>
      </c>
      <c r="P1670" s="237" t="s">
        <v>37</v>
      </c>
      <c r="Q1670" s="162" t="s">
        <v>1285</v>
      </c>
      <c r="R1670" s="167" t="s">
        <v>10363</v>
      </c>
      <c r="S1670" s="167" t="s">
        <v>717</v>
      </c>
      <c r="T1670" s="167" t="s">
        <v>10694</v>
      </c>
      <c r="U1670" s="287" t="s">
        <v>40</v>
      </c>
      <c r="V1670" s="240" t="s">
        <v>190</v>
      </c>
      <c r="W1670" s="167" t="s">
        <v>10695</v>
      </c>
      <c r="X1670" s="255">
        <v>0</v>
      </c>
      <c r="Y1670" s="255">
        <v>0</v>
      </c>
      <c r="Z1670" s="255">
        <v>0</v>
      </c>
      <c r="AA1670" s="184"/>
      <c r="AB1670" s="184"/>
      <c r="AC1670" s="184"/>
      <c r="AD1670" s="255">
        <v>5517212</v>
      </c>
      <c r="AE1670" s="162" t="s">
        <v>1270</v>
      </c>
      <c r="AF1670" s="477" t="s">
        <v>1270</v>
      </c>
      <c r="AG1670" s="167" t="s">
        <v>7040</v>
      </c>
      <c r="AH1670" s="167" t="s">
        <v>7173</v>
      </c>
    </row>
    <row r="1671" spans="1:34" ht="15" customHeight="1" x14ac:dyDescent="0.2">
      <c r="A1671" s="523">
        <v>115</v>
      </c>
      <c r="B1671" s="523">
        <v>115</v>
      </c>
      <c r="C1671" s="524" t="s">
        <v>1512</v>
      </c>
      <c r="D1671" s="523">
        <v>10464</v>
      </c>
      <c r="E1671" s="524" t="s">
        <v>1513</v>
      </c>
      <c r="F1671" s="25">
        <v>2019</v>
      </c>
      <c r="G1671" s="284">
        <v>43490.665972222225</v>
      </c>
      <c r="H1671" s="234">
        <v>43490.665972222225</v>
      </c>
      <c r="I1671" s="412" t="s">
        <v>36</v>
      </c>
      <c r="J1671" s="412" t="s">
        <v>36</v>
      </c>
      <c r="K1671" s="412" t="s">
        <v>36</v>
      </c>
      <c r="L1671" s="235">
        <f>N1671-G1671</f>
        <v>3.6805555551836733E-2</v>
      </c>
      <c r="M1671" s="236">
        <v>53</v>
      </c>
      <c r="N1671" s="284">
        <v>43490.702777777777</v>
      </c>
      <c r="O1671" s="234">
        <v>43490.702777777777</v>
      </c>
      <c r="P1671" s="237" t="s">
        <v>37</v>
      </c>
      <c r="Q1671" s="162" t="s">
        <v>43</v>
      </c>
      <c r="R1671" s="167" t="s">
        <v>10292</v>
      </c>
      <c r="S1671" s="238" t="s">
        <v>40</v>
      </c>
      <c r="T1671" s="167" t="s">
        <v>12925</v>
      </c>
      <c r="U1671" s="414" t="s">
        <v>40</v>
      </c>
      <c r="V1671" s="240" t="s">
        <v>788</v>
      </c>
      <c r="W1671" s="167" t="s">
        <v>12926</v>
      </c>
      <c r="X1671" s="536">
        <v>0</v>
      </c>
      <c r="Y1671" s="255">
        <v>0</v>
      </c>
      <c r="Z1671" s="255">
        <v>0</v>
      </c>
      <c r="AA1671" s="264">
        <f>Y1671/AD1671</f>
        <v>0</v>
      </c>
      <c r="AB1671" s="265">
        <f>Z1671/AD1671</f>
        <v>0</v>
      </c>
      <c r="AC1671" s="255">
        <v>0</v>
      </c>
      <c r="AD1671" s="255">
        <v>5548929</v>
      </c>
      <c r="AE1671" s="240" t="s">
        <v>1270</v>
      </c>
      <c r="AF1671" s="527" t="s">
        <v>1270</v>
      </c>
      <c r="AG1671" s="240" t="s">
        <v>7066</v>
      </c>
      <c r="AH1671" s="525" t="s">
        <v>12671</v>
      </c>
    </row>
    <row r="1672" spans="1:34" ht="15" customHeight="1" x14ac:dyDescent="0.2">
      <c r="A1672" s="521">
        <v>115</v>
      </c>
      <c r="B1672" s="521">
        <v>115</v>
      </c>
      <c r="C1672" s="522" t="s">
        <v>1512</v>
      </c>
      <c r="D1672" s="521">
        <v>10464</v>
      </c>
      <c r="E1672" s="522" t="s">
        <v>1513</v>
      </c>
      <c r="F1672" s="25">
        <v>2019</v>
      </c>
      <c r="G1672" s="232">
        <v>43516.385416666664</v>
      </c>
      <c r="H1672" s="233">
        <v>43516.385416666664</v>
      </c>
      <c r="I1672" s="412" t="s">
        <v>36</v>
      </c>
      <c r="J1672" s="412" t="s">
        <v>36</v>
      </c>
      <c r="K1672" s="412" t="s">
        <v>36</v>
      </c>
      <c r="L1672" s="235">
        <f>N1672-G1672</f>
        <v>0.26319444444379769</v>
      </c>
      <c r="M1672" s="236">
        <v>379</v>
      </c>
      <c r="N1672" s="232">
        <v>43516.648611111108</v>
      </c>
      <c r="O1672" s="233">
        <v>43516.648611111108</v>
      </c>
      <c r="P1672" s="237" t="s">
        <v>37</v>
      </c>
      <c r="Q1672" s="162" t="s">
        <v>1285</v>
      </c>
      <c r="R1672" s="167" t="s">
        <v>10192</v>
      </c>
      <c r="S1672" s="238" t="s">
        <v>68</v>
      </c>
      <c r="T1672" s="167" t="s">
        <v>13369</v>
      </c>
      <c r="U1672" s="192" t="s">
        <v>40</v>
      </c>
      <c r="V1672" s="240" t="s">
        <v>788</v>
      </c>
      <c r="W1672" s="167" t="s">
        <v>13370</v>
      </c>
      <c r="X1672" s="164">
        <v>0</v>
      </c>
      <c r="Y1672" s="241">
        <v>0</v>
      </c>
      <c r="Z1672" s="241">
        <v>0</v>
      </c>
      <c r="AA1672" s="264">
        <f>Y1672/AD1672</f>
        <v>0</v>
      </c>
      <c r="AB1672" s="265">
        <f>Z1672/AD1672</f>
        <v>0</v>
      </c>
      <c r="AC1672" s="255">
        <v>0</v>
      </c>
      <c r="AD1672" s="255">
        <v>5548929</v>
      </c>
      <c r="AE1672" s="239" t="s">
        <v>1270</v>
      </c>
      <c r="AF1672" s="229" t="s">
        <v>1270</v>
      </c>
      <c r="AG1672" s="545" t="s">
        <v>7066</v>
      </c>
      <c r="AH1672" s="57" t="s">
        <v>12671</v>
      </c>
    </row>
    <row r="1673" spans="1:34" ht="15" customHeight="1" x14ac:dyDescent="0.2">
      <c r="A1673" s="105">
        <v>115</v>
      </c>
      <c r="B1673" s="105">
        <v>115</v>
      </c>
      <c r="C1673" s="76" t="s">
        <v>2937</v>
      </c>
      <c r="D1673" s="23">
        <v>10465</v>
      </c>
      <c r="E1673" s="60" t="s">
        <v>2938</v>
      </c>
      <c r="F1673" s="25">
        <v>2014</v>
      </c>
      <c r="G1673" s="61">
        <v>41939.386805555558</v>
      </c>
      <c r="H1673" s="62">
        <v>41939.386805555558</v>
      </c>
      <c r="I1673" s="625" t="s">
        <v>36</v>
      </c>
      <c r="J1673" s="625" t="s">
        <v>36</v>
      </c>
      <c r="K1673" s="625"/>
      <c r="L1673" s="64">
        <f>N1673-G1673</f>
        <v>6.9444443943211809E-4</v>
      </c>
      <c r="M1673" s="65">
        <v>1</v>
      </c>
      <c r="N1673" s="61">
        <v>41939.387499999997</v>
      </c>
      <c r="O1673" s="62">
        <v>41939.387499999997</v>
      </c>
      <c r="P1673" s="66" t="s">
        <v>37</v>
      </c>
      <c r="Q1673" s="69" t="s">
        <v>52</v>
      </c>
      <c r="R1673" s="69" t="s">
        <v>67</v>
      </c>
      <c r="S1673" s="87" t="s">
        <v>101</v>
      </c>
      <c r="T1673" s="69" t="s">
        <v>2939</v>
      </c>
      <c r="U1673" s="77">
        <v>10659</v>
      </c>
      <c r="V1673" s="87" t="s">
        <v>788</v>
      </c>
      <c r="W1673" s="69" t="s">
        <v>2940</v>
      </c>
      <c r="X1673" s="32">
        <v>5624</v>
      </c>
      <c r="Y1673" s="32">
        <v>0</v>
      </c>
      <c r="Z1673" s="83"/>
      <c r="AA1673" s="84"/>
      <c r="AB1673" s="85"/>
      <c r="AC1673" s="83"/>
    </row>
    <row r="1674" spans="1:34" ht="15" customHeight="1" x14ac:dyDescent="0.2">
      <c r="A1674" s="153">
        <v>115</v>
      </c>
      <c r="B1674" s="153">
        <v>115</v>
      </c>
      <c r="C1674" s="24" t="s">
        <v>2937</v>
      </c>
      <c r="D1674" s="175">
        <v>10465</v>
      </c>
      <c r="E1674" s="24" t="s">
        <v>2938</v>
      </c>
      <c r="F1674" s="25">
        <v>2015</v>
      </c>
      <c r="G1674" s="179">
        <v>42045.168055555558</v>
      </c>
      <c r="H1674" s="158">
        <v>42045.168055555558</v>
      </c>
      <c r="I1674" s="620" t="s">
        <v>36</v>
      </c>
      <c r="J1674" s="620" t="s">
        <v>36</v>
      </c>
      <c r="K1674" s="620"/>
      <c r="L1674" s="159">
        <f>N1674-G1674</f>
        <v>6.9444443943211809E-4</v>
      </c>
      <c r="M1674" s="160">
        <v>1</v>
      </c>
      <c r="N1674" s="156">
        <v>42045.168749999997</v>
      </c>
      <c r="O1674" s="157">
        <v>42045.168749999997</v>
      </c>
      <c r="P1674" s="161" t="s">
        <v>37</v>
      </c>
      <c r="Q1674" s="35" t="s">
        <v>1285</v>
      </c>
      <c r="R1674" s="35" t="s">
        <v>124</v>
      </c>
      <c r="S1674" s="35" t="s">
        <v>106</v>
      </c>
      <c r="T1674" s="35" t="s">
        <v>3515</v>
      </c>
      <c r="U1674" s="170">
        <v>10891</v>
      </c>
      <c r="V1674" s="167" t="s">
        <v>788</v>
      </c>
      <c r="W1674" s="35" t="s">
        <v>3516</v>
      </c>
      <c r="X1674" s="55">
        <v>5372</v>
      </c>
      <c r="Y1674" s="168"/>
      <c r="Z1674" s="168"/>
      <c r="AA1674" s="168"/>
      <c r="AB1674" s="168"/>
      <c r="AC1674" s="168"/>
      <c r="AD1674" s="41"/>
      <c r="AE1674" s="41"/>
      <c r="AF1674" s="41"/>
      <c r="AG1674" s="41"/>
      <c r="AH1674" s="41"/>
    </row>
    <row r="1675" spans="1:34" ht="15" customHeight="1" x14ac:dyDescent="0.2">
      <c r="A1675" s="58">
        <v>115</v>
      </c>
      <c r="B1675" s="58">
        <v>115</v>
      </c>
      <c r="C1675" s="76" t="s">
        <v>1543</v>
      </c>
      <c r="D1675" s="23">
        <v>10467</v>
      </c>
      <c r="E1675" s="60" t="s">
        <v>1544</v>
      </c>
      <c r="F1675" s="25">
        <v>2014</v>
      </c>
      <c r="G1675" s="61">
        <v>41727.288888888892</v>
      </c>
      <c r="H1675" s="62">
        <v>41727.288888888892</v>
      </c>
      <c r="I1675" s="625" t="s">
        <v>36</v>
      </c>
      <c r="J1675" s="625" t="s">
        <v>36</v>
      </c>
      <c r="K1675" s="625"/>
      <c r="L1675" s="64">
        <f>N1675-G1675</f>
        <v>6.9444443943211809E-4</v>
      </c>
      <c r="M1675" s="65">
        <v>1</v>
      </c>
      <c r="N1675" s="61">
        <v>41727.289583333331</v>
      </c>
      <c r="O1675" s="62">
        <v>41727.289583333331</v>
      </c>
      <c r="P1675" s="66" t="s">
        <v>37</v>
      </c>
      <c r="Q1675" s="69" t="s">
        <v>48</v>
      </c>
      <c r="R1675" s="69" t="s">
        <v>49</v>
      </c>
      <c r="S1675" s="87" t="s">
        <v>40</v>
      </c>
      <c r="T1675" s="69" t="s">
        <v>2026</v>
      </c>
      <c r="U1675" s="192" t="s">
        <v>40</v>
      </c>
      <c r="V1675" s="78" t="s">
        <v>788</v>
      </c>
      <c r="W1675" s="69" t="s">
        <v>2027</v>
      </c>
      <c r="X1675" s="32">
        <v>0</v>
      </c>
      <c r="Y1675" s="32">
        <v>0</v>
      </c>
      <c r="Z1675" s="83"/>
      <c r="AA1675" s="84"/>
      <c r="AB1675" s="85"/>
      <c r="AC1675" s="83"/>
    </row>
    <row r="1676" spans="1:34" ht="15" customHeight="1" x14ac:dyDescent="0.2">
      <c r="A1676" s="175">
        <v>115</v>
      </c>
      <c r="B1676" s="175">
        <v>115</v>
      </c>
      <c r="C1676" s="24" t="s">
        <v>1543</v>
      </c>
      <c r="D1676" s="175">
        <v>10467</v>
      </c>
      <c r="E1676" s="24" t="s">
        <v>1544</v>
      </c>
      <c r="F1676" s="25">
        <v>2015</v>
      </c>
      <c r="G1676" s="156">
        <v>42115.249305555553</v>
      </c>
      <c r="H1676" s="157">
        <v>42115.249305555553</v>
      </c>
      <c r="I1676" s="620" t="s">
        <v>36</v>
      </c>
      <c r="J1676" s="620" t="s">
        <v>36</v>
      </c>
      <c r="K1676" s="620"/>
      <c r="L1676" s="159">
        <f>N1676-G1676</f>
        <v>6.944444467080757E-4</v>
      </c>
      <c r="M1676" s="160">
        <v>1</v>
      </c>
      <c r="N1676" s="156">
        <v>42115.25</v>
      </c>
      <c r="O1676" s="157">
        <v>42115.25</v>
      </c>
      <c r="P1676" s="161" t="s">
        <v>37</v>
      </c>
      <c r="Q1676" s="35" t="s">
        <v>48</v>
      </c>
      <c r="R1676" s="35" t="s">
        <v>49</v>
      </c>
      <c r="S1676" s="35" t="s">
        <v>40</v>
      </c>
      <c r="T1676" s="35" t="s">
        <v>3803</v>
      </c>
      <c r="U1676" s="192" t="s">
        <v>40</v>
      </c>
      <c r="V1676" s="167" t="s">
        <v>788</v>
      </c>
      <c r="W1676" s="35" t="s">
        <v>3804</v>
      </c>
      <c r="X1676" s="55">
        <v>0</v>
      </c>
      <c r="Y1676" s="55">
        <v>0</v>
      </c>
      <c r="Z1676" s="168"/>
      <c r="AA1676" s="168"/>
      <c r="AB1676" s="168"/>
      <c r="AC1676" s="168"/>
    </row>
    <row r="1677" spans="1:34" ht="15" customHeight="1" x14ac:dyDescent="0.2">
      <c r="A1677" s="153">
        <v>115</v>
      </c>
      <c r="B1677" s="153">
        <v>115</v>
      </c>
      <c r="C1677" s="24" t="s">
        <v>1543</v>
      </c>
      <c r="D1677" s="175">
        <v>10467</v>
      </c>
      <c r="E1677" s="24" t="s">
        <v>1544</v>
      </c>
      <c r="F1677" s="25">
        <v>2015</v>
      </c>
      <c r="G1677" s="156">
        <v>42186.93472222222</v>
      </c>
      <c r="H1677" s="157">
        <v>42186.93472222222</v>
      </c>
      <c r="I1677" s="620" t="s">
        <v>36</v>
      </c>
      <c r="J1677" s="620" t="s">
        <v>36</v>
      </c>
      <c r="K1677" s="620"/>
      <c r="L1677" s="159">
        <f>N1677-G1677</f>
        <v>6.944444467080757E-4</v>
      </c>
      <c r="M1677" s="160">
        <v>1</v>
      </c>
      <c r="N1677" s="156">
        <v>42186.935416666667</v>
      </c>
      <c r="O1677" s="157">
        <v>42186.935416666667</v>
      </c>
      <c r="P1677" s="161" t="s">
        <v>37</v>
      </c>
      <c r="Q1677" s="35" t="s">
        <v>213</v>
      </c>
      <c r="R1677" s="35" t="s">
        <v>287</v>
      </c>
      <c r="S1677" s="35" t="s">
        <v>101</v>
      </c>
      <c r="T1677" s="35" t="s">
        <v>4232</v>
      </c>
      <c r="U1677" s="192" t="s">
        <v>40</v>
      </c>
      <c r="V1677" s="167" t="s">
        <v>788</v>
      </c>
      <c r="W1677" s="35" t="s">
        <v>4233</v>
      </c>
      <c r="X1677" s="55">
        <v>0</v>
      </c>
      <c r="Y1677" s="55">
        <v>0</v>
      </c>
      <c r="Z1677" s="168"/>
      <c r="AA1677" s="168"/>
      <c r="AB1677" s="168"/>
      <c r="AC1677" s="168"/>
    </row>
    <row r="1678" spans="1:34" ht="15" customHeight="1" x14ac:dyDescent="0.2">
      <c r="A1678" s="257">
        <v>115</v>
      </c>
      <c r="B1678" s="257">
        <v>115</v>
      </c>
      <c r="C1678" s="258" t="s">
        <v>1543</v>
      </c>
      <c r="D1678" s="257">
        <v>10467</v>
      </c>
      <c r="E1678" s="258" t="s">
        <v>1544</v>
      </c>
      <c r="F1678" s="25">
        <v>2017</v>
      </c>
      <c r="G1678" s="232">
        <v>42769.309027777781</v>
      </c>
      <c r="H1678" s="233">
        <v>42769.309027777781</v>
      </c>
      <c r="I1678" s="412" t="s">
        <v>36</v>
      </c>
      <c r="J1678" s="412" t="s">
        <v>36</v>
      </c>
      <c r="K1678" s="412"/>
      <c r="L1678" s="235">
        <f>N1678-G1678</f>
        <v>6.9444443943211809E-4</v>
      </c>
      <c r="M1678" s="236">
        <v>1</v>
      </c>
      <c r="N1678" s="232">
        <v>42769.30972222222</v>
      </c>
      <c r="O1678" s="233">
        <v>42769.30972222222</v>
      </c>
      <c r="P1678" s="237" t="s">
        <v>37</v>
      </c>
      <c r="Q1678" s="35" t="s">
        <v>52</v>
      </c>
      <c r="R1678" s="35" t="s">
        <v>67</v>
      </c>
      <c r="S1678" s="35" t="s">
        <v>101</v>
      </c>
      <c r="T1678" s="52" t="s">
        <v>7650</v>
      </c>
      <c r="U1678" s="303" t="s">
        <v>40</v>
      </c>
      <c r="V1678" s="49" t="s">
        <v>788</v>
      </c>
      <c r="W1678" s="44" t="s">
        <v>7651</v>
      </c>
      <c r="X1678" s="255">
        <v>0</v>
      </c>
      <c r="Y1678" s="255">
        <v>0</v>
      </c>
      <c r="Z1678" s="255">
        <v>0</v>
      </c>
      <c r="AA1678" s="168"/>
      <c r="AB1678" s="168"/>
      <c r="AC1678" s="168"/>
      <c r="AD1678" s="304">
        <v>5517212</v>
      </c>
      <c r="AE1678" s="35" t="s">
        <v>7060</v>
      </c>
      <c r="AF1678" s="305" t="s">
        <v>7652</v>
      </c>
      <c r="AG1678" s="35" t="s">
        <v>7040</v>
      </c>
      <c r="AH1678" s="44" t="s">
        <v>7041</v>
      </c>
    </row>
    <row r="1679" spans="1:34" ht="15" customHeight="1" x14ac:dyDescent="0.2">
      <c r="A1679" s="153">
        <v>115</v>
      </c>
      <c r="B1679" s="153">
        <v>115</v>
      </c>
      <c r="C1679" s="24" t="s">
        <v>1562</v>
      </c>
      <c r="D1679" s="175">
        <v>10468</v>
      </c>
      <c r="E1679" s="24" t="s">
        <v>201</v>
      </c>
      <c r="F1679" s="25">
        <v>2015</v>
      </c>
      <c r="G1679" s="156">
        <v>42076.306944444441</v>
      </c>
      <c r="H1679" s="157">
        <v>42076.306944444441</v>
      </c>
      <c r="I1679" s="620" t="s">
        <v>36</v>
      </c>
      <c r="J1679" s="620" t="s">
        <v>36</v>
      </c>
      <c r="K1679" s="620"/>
      <c r="L1679" s="159">
        <f>N1679-G1679</f>
        <v>0.15486111111385981</v>
      </c>
      <c r="M1679" s="160">
        <v>223</v>
      </c>
      <c r="N1679" s="156">
        <v>42076.461805555555</v>
      </c>
      <c r="O1679" s="157">
        <v>42076.461805555555</v>
      </c>
      <c r="P1679" s="161" t="s">
        <v>37</v>
      </c>
      <c r="Q1679" s="35" t="s">
        <v>155</v>
      </c>
      <c r="R1679" s="35" t="s">
        <v>155</v>
      </c>
      <c r="S1679" s="35" t="s">
        <v>88</v>
      </c>
      <c r="T1679" s="35" t="s">
        <v>3613</v>
      </c>
      <c r="U1679" s="303" t="s">
        <v>40</v>
      </c>
      <c r="V1679" s="167" t="s">
        <v>788</v>
      </c>
      <c r="W1679" s="35" t="s">
        <v>3614</v>
      </c>
      <c r="X1679" s="55">
        <v>288</v>
      </c>
      <c r="Y1679" s="55">
        <v>288</v>
      </c>
      <c r="Z1679" s="55">
        <v>38658</v>
      </c>
      <c r="AA1679" s="173">
        <f>Y1679/5412924</f>
        <v>5.3205993655185256E-5</v>
      </c>
      <c r="AB1679" s="174">
        <f>Z1679/5412924</f>
        <v>7.1417961900074713E-3</v>
      </c>
      <c r="AC1679" s="55">
        <f>Z1679/Y1679</f>
        <v>134.22916666666666</v>
      </c>
    </row>
    <row r="1680" spans="1:34" ht="15" customHeight="1" x14ac:dyDescent="0.2">
      <c r="A1680" s="175">
        <v>115</v>
      </c>
      <c r="B1680" s="175">
        <v>115</v>
      </c>
      <c r="C1680" s="24" t="s">
        <v>1562</v>
      </c>
      <c r="D1680" s="175">
        <v>10468</v>
      </c>
      <c r="E1680" s="24" t="s">
        <v>201</v>
      </c>
      <c r="F1680" s="25">
        <v>2015</v>
      </c>
      <c r="G1680" s="156">
        <v>42111.885416666664</v>
      </c>
      <c r="H1680" s="157">
        <v>42111.885416666664</v>
      </c>
      <c r="I1680" s="620" t="s">
        <v>36</v>
      </c>
      <c r="J1680" s="620" t="s">
        <v>36</v>
      </c>
      <c r="K1680" s="620"/>
      <c r="L1680" s="159">
        <f>N1680-G1680</f>
        <v>9.3055555560567882E-2</v>
      </c>
      <c r="M1680" s="160">
        <v>134</v>
      </c>
      <c r="N1680" s="156">
        <v>42111.978472222225</v>
      </c>
      <c r="O1680" s="157">
        <v>42111.978472222225</v>
      </c>
      <c r="P1680" s="171" t="s">
        <v>242</v>
      </c>
      <c r="Q1680" s="35" t="s">
        <v>43</v>
      </c>
      <c r="R1680" s="35" t="s">
        <v>266</v>
      </c>
      <c r="S1680" s="35" t="s">
        <v>54</v>
      </c>
      <c r="T1680" s="35" t="s">
        <v>3789</v>
      </c>
      <c r="U1680" s="303" t="s">
        <v>40</v>
      </c>
      <c r="V1680" s="167" t="s">
        <v>190</v>
      </c>
      <c r="W1680" s="35"/>
      <c r="X1680" s="55"/>
      <c r="Y1680" s="55"/>
      <c r="Z1680" s="168"/>
      <c r="AA1680" s="168"/>
      <c r="AB1680" s="168"/>
      <c r="AC1680" s="168"/>
    </row>
    <row r="1681" spans="1:34" ht="15" customHeight="1" x14ac:dyDescent="0.2">
      <c r="A1681" s="257">
        <v>115</v>
      </c>
      <c r="B1681" s="257">
        <v>115</v>
      </c>
      <c r="C1681" s="258" t="s">
        <v>200</v>
      </c>
      <c r="D1681" s="257">
        <v>10469</v>
      </c>
      <c r="E1681" s="258" t="s">
        <v>1075</v>
      </c>
      <c r="F1681" s="25">
        <v>2017</v>
      </c>
      <c r="G1681" s="232">
        <v>43021.055555555555</v>
      </c>
      <c r="H1681" s="233">
        <v>43021.055555555555</v>
      </c>
      <c r="I1681" s="412" t="s">
        <v>36</v>
      </c>
      <c r="J1681" s="412" t="s">
        <v>36</v>
      </c>
      <c r="K1681" s="412"/>
      <c r="L1681" s="235">
        <f>N1681-G1681</f>
        <v>6.944444467080757E-4</v>
      </c>
      <c r="M1681" s="236">
        <v>1</v>
      </c>
      <c r="N1681" s="232">
        <v>43021.056250000001</v>
      </c>
      <c r="O1681" s="233">
        <v>43021.056250000001</v>
      </c>
      <c r="P1681" s="237" t="s">
        <v>37</v>
      </c>
      <c r="Q1681" s="35" t="s">
        <v>48</v>
      </c>
      <c r="R1681" s="35" t="s">
        <v>49</v>
      </c>
      <c r="S1681" s="277" t="s">
        <v>40</v>
      </c>
      <c r="T1681" s="167" t="s">
        <v>9774</v>
      </c>
      <c r="U1681" s="332" t="s">
        <v>40</v>
      </c>
      <c r="V1681" s="240" t="s">
        <v>788</v>
      </c>
      <c r="W1681" s="167" t="s">
        <v>9775</v>
      </c>
      <c r="X1681" s="241">
        <v>5923</v>
      </c>
      <c r="Y1681" s="241">
        <v>0</v>
      </c>
      <c r="Z1681" s="241">
        <v>0</v>
      </c>
      <c r="AA1681" s="277"/>
      <c r="AB1681" s="277"/>
      <c r="AC1681" s="277"/>
      <c r="AD1681" s="304">
        <v>5517212</v>
      </c>
      <c r="AE1681" s="333" t="s">
        <v>7060</v>
      </c>
      <c r="AF1681" s="383" t="s">
        <v>9776</v>
      </c>
      <c r="AG1681" s="167" t="s">
        <v>7040</v>
      </c>
      <c r="AH1681" s="29" t="s">
        <v>7041</v>
      </c>
    </row>
    <row r="1682" spans="1:34" ht="15" customHeight="1" x14ac:dyDescent="0.2">
      <c r="A1682" s="523">
        <v>115</v>
      </c>
      <c r="B1682" s="523">
        <v>115</v>
      </c>
      <c r="C1682" s="524" t="s">
        <v>200</v>
      </c>
      <c r="D1682" s="523">
        <v>10469</v>
      </c>
      <c r="E1682" s="524" t="s">
        <v>1075</v>
      </c>
      <c r="F1682" s="25">
        <v>2019</v>
      </c>
      <c r="G1682" s="573">
        <v>43521.477777777778</v>
      </c>
      <c r="H1682" s="574">
        <v>43521.477777777778</v>
      </c>
      <c r="I1682" s="572" t="s">
        <v>36</v>
      </c>
      <c r="J1682" s="572" t="s">
        <v>36</v>
      </c>
      <c r="K1682" s="572" t="s">
        <v>36</v>
      </c>
      <c r="L1682" s="235">
        <f>N1682-G1682</f>
        <v>6.2499999985448085E-3</v>
      </c>
      <c r="M1682" s="236">
        <v>9</v>
      </c>
      <c r="N1682" s="573">
        <v>43521.484027777777</v>
      </c>
      <c r="O1682" s="574">
        <v>43521.484027777777</v>
      </c>
      <c r="P1682" s="237" t="s">
        <v>37</v>
      </c>
      <c r="Q1682" s="162" t="s">
        <v>10316</v>
      </c>
      <c r="R1682" s="167" t="s">
        <v>10542</v>
      </c>
      <c r="S1682" s="238" t="s">
        <v>579</v>
      </c>
      <c r="T1682" s="167" t="s">
        <v>13406</v>
      </c>
      <c r="U1682" s="556">
        <v>116608182</v>
      </c>
      <c r="V1682" s="240" t="s">
        <v>788</v>
      </c>
      <c r="W1682" s="167" t="s">
        <v>13407</v>
      </c>
      <c r="X1682" s="536">
        <v>0</v>
      </c>
      <c r="Y1682" s="255">
        <v>0</v>
      </c>
      <c r="Z1682" s="255">
        <v>0</v>
      </c>
      <c r="AA1682" s="264">
        <f>Y1682/AD1682</f>
        <v>0</v>
      </c>
      <c r="AB1682" s="265">
        <f>Z1682/AD1682</f>
        <v>0</v>
      </c>
      <c r="AC1682" s="255">
        <v>0</v>
      </c>
      <c r="AD1682" s="255">
        <v>5548929</v>
      </c>
      <c r="AE1682" s="240" t="s">
        <v>1270</v>
      </c>
      <c r="AF1682" s="527" t="s">
        <v>1270</v>
      </c>
      <c r="AG1682" s="555" t="s">
        <v>7066</v>
      </c>
      <c r="AH1682" s="525" t="s">
        <v>12671</v>
      </c>
    </row>
    <row r="1683" spans="1:34" ht="15" customHeight="1" x14ac:dyDescent="0.2">
      <c r="A1683" s="58">
        <v>115</v>
      </c>
      <c r="B1683" s="58">
        <v>115</v>
      </c>
      <c r="C1683" s="76" t="s">
        <v>1033</v>
      </c>
      <c r="D1683" s="23">
        <v>10470</v>
      </c>
      <c r="E1683" s="60" t="s">
        <v>1034</v>
      </c>
      <c r="F1683" s="25">
        <v>2014</v>
      </c>
      <c r="G1683" s="61">
        <v>41663.082638888889</v>
      </c>
      <c r="H1683" s="62">
        <v>41663.082638888889</v>
      </c>
      <c r="I1683" s="625" t="s">
        <v>36</v>
      </c>
      <c r="J1683" s="625" t="s">
        <v>36</v>
      </c>
      <c r="K1683" s="625"/>
      <c r="L1683" s="64">
        <f>N1683-G1683</f>
        <v>0.17777777777519077</v>
      </c>
      <c r="M1683" s="65">
        <v>256</v>
      </c>
      <c r="N1683" s="61">
        <v>41663.260416666664</v>
      </c>
      <c r="O1683" s="62">
        <v>41663.260416666664</v>
      </c>
      <c r="P1683" s="66" t="s">
        <v>37</v>
      </c>
      <c r="Q1683" s="67" t="s">
        <v>52</v>
      </c>
      <c r="R1683" s="67" t="s">
        <v>114</v>
      </c>
      <c r="S1683" s="68" t="s">
        <v>107</v>
      </c>
      <c r="T1683" s="69" t="s">
        <v>1734</v>
      </c>
      <c r="U1683" s="287" t="s">
        <v>40</v>
      </c>
      <c r="V1683" s="78" t="s">
        <v>788</v>
      </c>
      <c r="W1683" s="69" t="s">
        <v>1735</v>
      </c>
      <c r="X1683" s="32">
        <v>1</v>
      </c>
      <c r="Y1683" s="32">
        <v>1</v>
      </c>
      <c r="Z1683" s="32">
        <v>0</v>
      </c>
      <c r="AA1683" s="79">
        <v>0</v>
      </c>
      <c r="AB1683" s="80">
        <v>0</v>
      </c>
      <c r="AC1683" s="32">
        <v>0</v>
      </c>
    </row>
    <row r="1684" spans="1:34" ht="15" customHeight="1" x14ac:dyDescent="0.2">
      <c r="A1684" s="58">
        <v>115</v>
      </c>
      <c r="B1684" s="58">
        <v>115</v>
      </c>
      <c r="C1684" s="76" t="s">
        <v>1033</v>
      </c>
      <c r="D1684" s="23">
        <v>10470</v>
      </c>
      <c r="E1684" s="60" t="s">
        <v>1034</v>
      </c>
      <c r="F1684" s="25">
        <v>2014</v>
      </c>
      <c r="G1684" s="61">
        <v>41663.753472222219</v>
      </c>
      <c r="H1684" s="62">
        <v>41663.753472222219</v>
      </c>
      <c r="I1684" s="625" t="s">
        <v>36</v>
      </c>
      <c r="J1684" s="625" t="s">
        <v>36</v>
      </c>
      <c r="K1684" s="625"/>
      <c r="L1684" s="64">
        <f>N1684-G1684</f>
        <v>4.9305555556202307E-2</v>
      </c>
      <c r="M1684" s="65">
        <v>71</v>
      </c>
      <c r="N1684" s="61">
        <v>41663.802777777775</v>
      </c>
      <c r="O1684" s="62">
        <v>41663.802777777775</v>
      </c>
      <c r="P1684" s="66" t="s">
        <v>37</v>
      </c>
      <c r="Q1684" s="67" t="s">
        <v>52</v>
      </c>
      <c r="R1684" s="67" t="s">
        <v>114</v>
      </c>
      <c r="S1684" s="68" t="s">
        <v>107</v>
      </c>
      <c r="T1684" s="69" t="s">
        <v>1736</v>
      </c>
      <c r="U1684" s="287" t="s">
        <v>40</v>
      </c>
      <c r="V1684" s="78" t="s">
        <v>788</v>
      </c>
      <c r="W1684" s="69" t="s">
        <v>1737</v>
      </c>
      <c r="X1684" s="32">
        <v>1</v>
      </c>
      <c r="Y1684" s="32">
        <v>0</v>
      </c>
      <c r="Z1684" s="83"/>
      <c r="AA1684" s="84"/>
      <c r="AB1684" s="85"/>
      <c r="AC1684" s="83"/>
    </row>
    <row r="1685" spans="1:34" ht="15" customHeight="1" x14ac:dyDescent="0.2">
      <c r="A1685" s="58">
        <v>115</v>
      </c>
      <c r="B1685" s="58">
        <v>115</v>
      </c>
      <c r="C1685" s="76" t="s">
        <v>1033</v>
      </c>
      <c r="D1685" s="23">
        <v>10470</v>
      </c>
      <c r="E1685" s="60" t="s">
        <v>1034</v>
      </c>
      <c r="F1685" s="25">
        <v>2014</v>
      </c>
      <c r="G1685" s="61">
        <v>41743.127083333333</v>
      </c>
      <c r="H1685" s="62">
        <v>41743.127083333333</v>
      </c>
      <c r="I1685" s="625" t="s">
        <v>36</v>
      </c>
      <c r="J1685" s="625" t="s">
        <v>36</v>
      </c>
      <c r="K1685" s="625"/>
      <c r="L1685" s="64">
        <f>N1685-G1685</f>
        <v>0.52152777777519077</v>
      </c>
      <c r="M1685" s="65">
        <v>751</v>
      </c>
      <c r="N1685" s="61">
        <v>41743.648611111108</v>
      </c>
      <c r="O1685" s="62">
        <v>41743.648611111108</v>
      </c>
      <c r="P1685" s="66" t="s">
        <v>37</v>
      </c>
      <c r="Q1685" s="69" t="s">
        <v>38</v>
      </c>
      <c r="R1685" s="69" t="s">
        <v>135</v>
      </c>
      <c r="S1685" s="87" t="s">
        <v>68</v>
      </c>
      <c r="T1685" s="69" t="s">
        <v>2086</v>
      </c>
      <c r="U1685" s="287" t="s">
        <v>40</v>
      </c>
      <c r="V1685" s="78" t="s">
        <v>788</v>
      </c>
      <c r="W1685" s="69" t="s">
        <v>2087</v>
      </c>
      <c r="X1685" s="32">
        <v>1</v>
      </c>
      <c r="Y1685" s="32">
        <v>1</v>
      </c>
      <c r="Z1685" s="83"/>
      <c r="AA1685" s="84"/>
      <c r="AB1685" s="85"/>
      <c r="AC1685" s="83"/>
    </row>
    <row r="1686" spans="1:34" ht="15" customHeight="1" x14ac:dyDescent="0.2">
      <c r="A1686" s="58">
        <v>115</v>
      </c>
      <c r="B1686" s="58">
        <v>115</v>
      </c>
      <c r="C1686" s="76" t="s">
        <v>1033</v>
      </c>
      <c r="D1686" s="23">
        <v>10470</v>
      </c>
      <c r="E1686" s="60" t="s">
        <v>1034</v>
      </c>
      <c r="F1686" s="25">
        <v>2014</v>
      </c>
      <c r="G1686" s="61">
        <v>41878.148611111108</v>
      </c>
      <c r="H1686" s="62">
        <v>41878.148611111108</v>
      </c>
      <c r="I1686" s="625" t="s">
        <v>36</v>
      </c>
      <c r="J1686" s="625" t="s">
        <v>36</v>
      </c>
      <c r="K1686" s="625"/>
      <c r="L1686" s="64">
        <f>N1686-G1686</f>
        <v>6.944444467080757E-4</v>
      </c>
      <c r="M1686" s="65">
        <v>1</v>
      </c>
      <c r="N1686" s="61">
        <v>41878.149305555555</v>
      </c>
      <c r="O1686" s="62">
        <v>41878.149305555555</v>
      </c>
      <c r="P1686" s="66" t="s">
        <v>37</v>
      </c>
      <c r="Q1686" s="37" t="s">
        <v>71</v>
      </c>
      <c r="R1686" s="69" t="s">
        <v>349</v>
      </c>
      <c r="S1686" s="87" t="s">
        <v>88</v>
      </c>
      <c r="T1686" s="69" t="s">
        <v>2642</v>
      </c>
      <c r="U1686" s="77">
        <v>10519</v>
      </c>
      <c r="V1686" s="87" t="s">
        <v>788</v>
      </c>
      <c r="W1686" s="69" t="s">
        <v>2643</v>
      </c>
      <c r="X1686" s="32">
        <v>12555</v>
      </c>
      <c r="Y1686" s="32">
        <v>0</v>
      </c>
      <c r="Z1686" s="32"/>
      <c r="AA1686" s="112"/>
      <c r="AB1686" s="113"/>
      <c r="AC1686" s="111"/>
      <c r="AD1686" s="41"/>
      <c r="AE1686" s="41"/>
      <c r="AF1686" s="41"/>
      <c r="AG1686" s="41"/>
      <c r="AH1686" s="41"/>
    </row>
    <row r="1687" spans="1:34" ht="15" customHeight="1" x14ac:dyDescent="0.2">
      <c r="A1687" s="105">
        <v>115</v>
      </c>
      <c r="B1687" s="105">
        <v>115</v>
      </c>
      <c r="C1687" s="76" t="s">
        <v>1033</v>
      </c>
      <c r="D1687" s="23">
        <v>10470</v>
      </c>
      <c r="E1687" s="60" t="s">
        <v>1034</v>
      </c>
      <c r="F1687" s="25">
        <v>2014</v>
      </c>
      <c r="G1687" s="61">
        <v>41939.386805555558</v>
      </c>
      <c r="H1687" s="62">
        <v>41939.386805555558</v>
      </c>
      <c r="I1687" s="625" t="s">
        <v>36</v>
      </c>
      <c r="J1687" s="625" t="s">
        <v>36</v>
      </c>
      <c r="K1687" s="625"/>
      <c r="L1687" s="64">
        <f>N1687-G1687</f>
        <v>6.9444443943211809E-4</v>
      </c>
      <c r="M1687" s="65">
        <v>1</v>
      </c>
      <c r="N1687" s="61">
        <v>41939.387499999997</v>
      </c>
      <c r="O1687" s="62">
        <v>41939.387499999997</v>
      </c>
      <c r="P1687" s="66" t="s">
        <v>37</v>
      </c>
      <c r="Q1687" s="69" t="s">
        <v>52</v>
      </c>
      <c r="R1687" s="69" t="s">
        <v>67</v>
      </c>
      <c r="S1687" s="87" t="s">
        <v>101</v>
      </c>
      <c r="T1687" s="69" t="s">
        <v>2939</v>
      </c>
      <c r="U1687" s="77">
        <v>10659</v>
      </c>
      <c r="V1687" s="87" t="s">
        <v>788</v>
      </c>
      <c r="W1687" s="69" t="s">
        <v>2940</v>
      </c>
      <c r="X1687" s="32">
        <v>6214</v>
      </c>
      <c r="Y1687" s="32">
        <v>0</v>
      </c>
      <c r="Z1687" s="83"/>
      <c r="AA1687" s="84"/>
      <c r="AB1687" s="85"/>
      <c r="AC1687" s="83"/>
    </row>
    <row r="1688" spans="1:34" ht="15" customHeight="1" x14ac:dyDescent="0.2">
      <c r="A1688" s="153">
        <v>115</v>
      </c>
      <c r="B1688" s="153">
        <v>115</v>
      </c>
      <c r="C1688" s="24" t="s">
        <v>1033</v>
      </c>
      <c r="D1688" s="175">
        <v>10470</v>
      </c>
      <c r="E1688" s="24" t="s">
        <v>1034</v>
      </c>
      <c r="F1688" s="25">
        <v>2015</v>
      </c>
      <c r="G1688" s="179">
        <v>42045.168055555558</v>
      </c>
      <c r="H1688" s="158">
        <v>42045.168055555558</v>
      </c>
      <c r="I1688" s="620" t="s">
        <v>36</v>
      </c>
      <c r="J1688" s="620" t="s">
        <v>36</v>
      </c>
      <c r="K1688" s="620"/>
      <c r="L1688" s="159">
        <f>N1688-G1688</f>
        <v>6.9444443943211809E-4</v>
      </c>
      <c r="M1688" s="160">
        <v>1</v>
      </c>
      <c r="N1688" s="156">
        <v>42045.168749999997</v>
      </c>
      <c r="O1688" s="157">
        <v>42045.168749999997</v>
      </c>
      <c r="P1688" s="161" t="s">
        <v>37</v>
      </c>
      <c r="Q1688" s="35" t="s">
        <v>1285</v>
      </c>
      <c r="R1688" s="35" t="s">
        <v>124</v>
      </c>
      <c r="S1688" s="35" t="s">
        <v>106</v>
      </c>
      <c r="T1688" s="35" t="s">
        <v>3515</v>
      </c>
      <c r="U1688" s="170">
        <v>10891</v>
      </c>
      <c r="V1688" s="167" t="s">
        <v>788</v>
      </c>
      <c r="W1688" s="35" t="s">
        <v>3516</v>
      </c>
      <c r="X1688" s="55">
        <v>12744</v>
      </c>
      <c r="Y1688" s="168"/>
      <c r="Z1688" s="168"/>
      <c r="AA1688" s="168"/>
      <c r="AB1688" s="168"/>
      <c r="AC1688" s="168"/>
      <c r="AD1688" s="41"/>
      <c r="AE1688" s="41"/>
      <c r="AF1688" s="41"/>
      <c r="AG1688" s="41"/>
      <c r="AH1688" s="41"/>
    </row>
    <row r="1689" spans="1:34" ht="15" customHeight="1" x14ac:dyDescent="0.2">
      <c r="A1689" s="175">
        <v>115</v>
      </c>
      <c r="B1689" s="175">
        <v>115</v>
      </c>
      <c r="C1689" s="24" t="s">
        <v>1033</v>
      </c>
      <c r="D1689" s="175">
        <v>10470</v>
      </c>
      <c r="E1689" s="24" t="s">
        <v>1034</v>
      </c>
      <c r="F1689" s="25">
        <v>2015</v>
      </c>
      <c r="G1689" s="156">
        <v>42138.658333333333</v>
      </c>
      <c r="H1689" s="157">
        <v>42138.658333333333</v>
      </c>
      <c r="I1689" s="620" t="s">
        <v>36</v>
      </c>
      <c r="J1689" s="620" t="s">
        <v>36</v>
      </c>
      <c r="K1689" s="620"/>
      <c r="L1689" s="159">
        <f>N1689-G1689</f>
        <v>6.944444467080757E-4</v>
      </c>
      <c r="M1689" s="160">
        <v>1</v>
      </c>
      <c r="N1689" s="156">
        <v>42138.65902777778</v>
      </c>
      <c r="O1689" s="157">
        <v>42138.65902777778</v>
      </c>
      <c r="P1689" s="161" t="s">
        <v>37</v>
      </c>
      <c r="Q1689" s="35" t="s">
        <v>213</v>
      </c>
      <c r="R1689" s="35" t="s">
        <v>287</v>
      </c>
      <c r="S1689" s="35" t="s">
        <v>40</v>
      </c>
      <c r="T1689" s="35" t="s">
        <v>3984</v>
      </c>
      <c r="U1689" s="287" t="s">
        <v>40</v>
      </c>
      <c r="V1689" s="167" t="s">
        <v>788</v>
      </c>
      <c r="W1689" s="35" t="s">
        <v>3985</v>
      </c>
      <c r="X1689" s="55">
        <v>6719</v>
      </c>
      <c r="Y1689" s="55">
        <v>0</v>
      </c>
      <c r="Z1689" s="168"/>
      <c r="AA1689" s="168"/>
      <c r="AB1689" s="168"/>
      <c r="AC1689" s="168"/>
      <c r="AD1689" s="41"/>
      <c r="AE1689" s="41"/>
      <c r="AF1689" s="41"/>
      <c r="AG1689" s="41"/>
      <c r="AH1689" s="41"/>
    </row>
    <row r="1690" spans="1:34" ht="15" customHeight="1" x14ac:dyDescent="0.2">
      <c r="A1690" s="257">
        <v>115</v>
      </c>
      <c r="B1690" s="257">
        <v>115</v>
      </c>
      <c r="C1690" s="258" t="s">
        <v>1033</v>
      </c>
      <c r="D1690" s="257">
        <v>10470</v>
      </c>
      <c r="E1690" s="258" t="s">
        <v>1034</v>
      </c>
      <c r="F1690" s="25">
        <v>2018</v>
      </c>
      <c r="G1690" s="284">
        <v>43338.155555555553</v>
      </c>
      <c r="H1690" s="234">
        <v>43338.155555555553</v>
      </c>
      <c r="I1690" s="412" t="s">
        <v>36</v>
      </c>
      <c r="J1690" s="412" t="s">
        <v>36</v>
      </c>
      <c r="K1690" s="412" t="s">
        <v>36</v>
      </c>
      <c r="L1690" s="235">
        <f>N1690-G1690</f>
        <v>6.944444467080757E-4</v>
      </c>
      <c r="M1690" s="236">
        <v>1</v>
      </c>
      <c r="N1690" s="284">
        <v>43338.15625</v>
      </c>
      <c r="O1690" s="234">
        <v>43338.15625</v>
      </c>
      <c r="P1690" s="237" t="s">
        <v>37</v>
      </c>
      <c r="Q1690" s="162" t="s">
        <v>48</v>
      </c>
      <c r="R1690" s="167" t="s">
        <v>10200</v>
      </c>
      <c r="S1690" s="163" t="s">
        <v>40</v>
      </c>
      <c r="T1690" s="167" t="s">
        <v>11791</v>
      </c>
      <c r="U1690" s="287" t="s">
        <v>40</v>
      </c>
      <c r="V1690" s="240" t="s">
        <v>788</v>
      </c>
      <c r="W1690" s="167" t="s">
        <v>11792</v>
      </c>
      <c r="X1690" s="255">
        <v>6064</v>
      </c>
      <c r="Y1690" s="241">
        <v>0</v>
      </c>
      <c r="Z1690" s="241">
        <v>0</v>
      </c>
      <c r="AA1690" s="266"/>
      <c r="AB1690" s="266"/>
      <c r="AC1690" s="266"/>
      <c r="AD1690" s="241">
        <v>5517212</v>
      </c>
      <c r="AE1690" s="467" t="s">
        <v>7060</v>
      </c>
      <c r="AF1690" s="468" t="s">
        <v>10473</v>
      </c>
      <c r="AG1690" s="163" t="s">
        <v>7040</v>
      </c>
      <c r="AH1690" s="277" t="s">
        <v>7041</v>
      </c>
    </row>
    <row r="1691" spans="1:34" ht="15" customHeight="1" x14ac:dyDescent="0.2">
      <c r="A1691" s="58">
        <v>115</v>
      </c>
      <c r="B1691" s="58">
        <v>115</v>
      </c>
      <c r="C1691" s="76" t="s">
        <v>920</v>
      </c>
      <c r="D1691" s="23">
        <v>10471</v>
      </c>
      <c r="E1691" s="60" t="s">
        <v>921</v>
      </c>
      <c r="F1691" s="25">
        <v>2014</v>
      </c>
      <c r="G1691" s="61">
        <v>41753.668749999997</v>
      </c>
      <c r="H1691" s="62">
        <v>41753.668749999997</v>
      </c>
      <c r="I1691" s="625" t="s">
        <v>36</v>
      </c>
      <c r="J1691" s="625" t="s">
        <v>36</v>
      </c>
      <c r="K1691" s="625"/>
      <c r="L1691" s="64">
        <f>N1691-G1691</f>
        <v>2.8472222227719612E-2</v>
      </c>
      <c r="M1691" s="65">
        <v>41</v>
      </c>
      <c r="N1691" s="61">
        <v>41753.697222222225</v>
      </c>
      <c r="O1691" s="62">
        <v>41753.697222222225</v>
      </c>
      <c r="P1691" s="66" t="s">
        <v>37</v>
      </c>
      <c r="Q1691" s="69" t="s">
        <v>43</v>
      </c>
      <c r="R1691" s="69" t="s">
        <v>1663</v>
      </c>
      <c r="S1691" s="87" t="s">
        <v>88</v>
      </c>
      <c r="T1691" s="69" t="s">
        <v>2127</v>
      </c>
      <c r="U1691" s="287" t="s">
        <v>40</v>
      </c>
      <c r="V1691" s="78" t="s">
        <v>788</v>
      </c>
      <c r="W1691" s="69" t="s">
        <v>2128</v>
      </c>
      <c r="X1691" s="32">
        <v>0</v>
      </c>
      <c r="Y1691" s="32">
        <v>0</v>
      </c>
      <c r="Z1691" s="83"/>
      <c r="AA1691" s="84"/>
      <c r="AB1691" s="85"/>
      <c r="AC1691" s="83"/>
    </row>
    <row r="1692" spans="1:34" ht="15" customHeight="1" x14ac:dyDescent="0.2">
      <c r="A1692" s="105">
        <v>115</v>
      </c>
      <c r="B1692" s="105">
        <v>115</v>
      </c>
      <c r="C1692" s="76" t="s">
        <v>920</v>
      </c>
      <c r="D1692" s="23">
        <v>10471</v>
      </c>
      <c r="E1692" s="60" t="s">
        <v>921</v>
      </c>
      <c r="F1692" s="25">
        <v>2014</v>
      </c>
      <c r="G1692" s="61">
        <v>41939.386805555558</v>
      </c>
      <c r="H1692" s="62">
        <v>41939.386805555558</v>
      </c>
      <c r="I1692" s="625" t="s">
        <v>36</v>
      </c>
      <c r="J1692" s="625" t="s">
        <v>36</v>
      </c>
      <c r="K1692" s="625"/>
      <c r="L1692" s="64">
        <f>N1692-G1692</f>
        <v>6.9444443943211809E-4</v>
      </c>
      <c r="M1692" s="65">
        <v>1</v>
      </c>
      <c r="N1692" s="61">
        <v>41939.387499999997</v>
      </c>
      <c r="O1692" s="62">
        <v>41939.387499999997</v>
      </c>
      <c r="P1692" s="66" t="s">
        <v>37</v>
      </c>
      <c r="Q1692" s="69" t="s">
        <v>52</v>
      </c>
      <c r="R1692" s="69" t="s">
        <v>67</v>
      </c>
      <c r="S1692" s="87" t="s">
        <v>101</v>
      </c>
      <c r="T1692" s="69" t="s">
        <v>2939</v>
      </c>
      <c r="U1692" s="77">
        <v>10659</v>
      </c>
      <c r="V1692" s="87" t="s">
        <v>788</v>
      </c>
      <c r="W1692" s="69" t="s">
        <v>2940</v>
      </c>
      <c r="X1692" s="32">
        <v>16979</v>
      </c>
      <c r="Y1692" s="32">
        <v>0</v>
      </c>
      <c r="Z1692" s="83"/>
      <c r="AA1692" s="84"/>
      <c r="AB1692" s="85"/>
      <c r="AC1692" s="83"/>
    </row>
    <row r="1693" spans="1:34" ht="15" customHeight="1" x14ac:dyDescent="0.2">
      <c r="A1693" s="153">
        <v>115</v>
      </c>
      <c r="B1693" s="153">
        <v>115</v>
      </c>
      <c r="C1693" s="24" t="s">
        <v>920</v>
      </c>
      <c r="D1693" s="175">
        <v>10471</v>
      </c>
      <c r="E1693" s="24" t="s">
        <v>921</v>
      </c>
      <c r="F1693" s="25">
        <v>2015</v>
      </c>
      <c r="G1693" s="179">
        <v>42045.168055555558</v>
      </c>
      <c r="H1693" s="158">
        <v>42045.168055555558</v>
      </c>
      <c r="I1693" s="620" t="s">
        <v>36</v>
      </c>
      <c r="J1693" s="620" t="s">
        <v>36</v>
      </c>
      <c r="K1693" s="620"/>
      <c r="L1693" s="159">
        <f>N1693-G1693</f>
        <v>6.9444443943211809E-4</v>
      </c>
      <c r="M1693" s="160">
        <v>1</v>
      </c>
      <c r="N1693" s="156">
        <v>42045.168749999997</v>
      </c>
      <c r="O1693" s="157">
        <v>42045.168749999997</v>
      </c>
      <c r="P1693" s="161" t="s">
        <v>37</v>
      </c>
      <c r="Q1693" s="35" t="s">
        <v>1285</v>
      </c>
      <c r="R1693" s="35" t="s">
        <v>124</v>
      </c>
      <c r="S1693" s="35" t="s">
        <v>106</v>
      </c>
      <c r="T1693" s="35" t="s">
        <v>3515</v>
      </c>
      <c r="U1693" s="170">
        <v>10891</v>
      </c>
      <c r="V1693" s="167" t="s">
        <v>788</v>
      </c>
      <c r="W1693" s="35" t="s">
        <v>3516</v>
      </c>
      <c r="X1693" s="55">
        <v>12967</v>
      </c>
      <c r="Y1693" s="168"/>
      <c r="Z1693" s="168"/>
      <c r="AA1693" s="168"/>
      <c r="AB1693" s="168"/>
      <c r="AC1693" s="168"/>
      <c r="AD1693" s="41"/>
      <c r="AE1693" s="41"/>
      <c r="AF1693" s="41"/>
      <c r="AG1693" s="41"/>
      <c r="AH1693" s="41"/>
    </row>
    <row r="1694" spans="1:34" ht="15" customHeight="1" x14ac:dyDescent="0.2">
      <c r="A1694" s="257">
        <v>115</v>
      </c>
      <c r="B1694" s="257">
        <v>115</v>
      </c>
      <c r="C1694" s="258" t="s">
        <v>920</v>
      </c>
      <c r="D1694" s="257">
        <v>10471</v>
      </c>
      <c r="E1694" s="258" t="s">
        <v>921</v>
      </c>
      <c r="F1694" s="25">
        <v>2016</v>
      </c>
      <c r="G1694" s="232">
        <v>42496.751388888886</v>
      </c>
      <c r="H1694" s="233">
        <v>42496.751388888886</v>
      </c>
      <c r="I1694" s="412" t="s">
        <v>36</v>
      </c>
      <c r="J1694" s="412" t="s">
        <v>36</v>
      </c>
      <c r="K1694" s="412"/>
      <c r="L1694" s="235">
        <f>N1694-G1694</f>
        <v>6.944444467080757E-4</v>
      </c>
      <c r="M1694" s="236">
        <v>1</v>
      </c>
      <c r="N1694" s="232">
        <v>42496.752083333333</v>
      </c>
      <c r="O1694" s="233">
        <v>42496.752083333333</v>
      </c>
      <c r="P1694" s="237" t="s">
        <v>37</v>
      </c>
      <c r="Q1694" s="238" t="s">
        <v>213</v>
      </c>
      <c r="R1694" s="238" t="s">
        <v>287</v>
      </c>
      <c r="S1694" s="35" t="s">
        <v>40</v>
      </c>
      <c r="T1694" s="35" t="s">
        <v>6062</v>
      </c>
      <c r="U1694" s="282" t="s">
        <v>40</v>
      </c>
      <c r="V1694" s="240" t="s">
        <v>788</v>
      </c>
      <c r="W1694" s="35" t="s">
        <v>6063</v>
      </c>
      <c r="X1694" s="55">
        <v>12897</v>
      </c>
      <c r="Y1694" s="55">
        <v>0</v>
      </c>
      <c r="Z1694" s="55">
        <v>0</v>
      </c>
      <c r="AA1694" s="168"/>
      <c r="AB1694" s="168"/>
      <c r="AC1694" s="168"/>
    </row>
    <row r="1695" spans="1:34" ht="15" customHeight="1" x14ac:dyDescent="0.2">
      <c r="A1695" s="257">
        <v>115</v>
      </c>
      <c r="B1695" s="257">
        <v>115</v>
      </c>
      <c r="C1695" s="258" t="s">
        <v>920</v>
      </c>
      <c r="D1695" s="257">
        <v>10471</v>
      </c>
      <c r="E1695" s="258" t="s">
        <v>921</v>
      </c>
      <c r="F1695" s="25">
        <v>2017</v>
      </c>
      <c r="G1695" s="232">
        <v>42821.326388888891</v>
      </c>
      <c r="H1695" s="233">
        <v>42821.326388888891</v>
      </c>
      <c r="I1695" s="412" t="s">
        <v>36</v>
      </c>
      <c r="J1695" s="412" t="s">
        <v>36</v>
      </c>
      <c r="K1695" s="412"/>
      <c r="L1695" s="235">
        <f>N1695-G1695</f>
        <v>6.9444443943211809E-4</v>
      </c>
      <c r="M1695" s="236">
        <v>1</v>
      </c>
      <c r="N1695" s="232">
        <v>42821.32708333333</v>
      </c>
      <c r="O1695" s="233">
        <v>42821.32708333333</v>
      </c>
      <c r="P1695" s="237" t="s">
        <v>37</v>
      </c>
      <c r="Q1695" s="35" t="s">
        <v>62</v>
      </c>
      <c r="R1695" s="35" t="s">
        <v>397</v>
      </c>
      <c r="S1695" s="35" t="s">
        <v>68</v>
      </c>
      <c r="T1695" s="52" t="s">
        <v>8205</v>
      </c>
      <c r="U1695" s="303" t="s">
        <v>40</v>
      </c>
      <c r="V1695" s="49" t="s">
        <v>788</v>
      </c>
      <c r="W1695" s="44" t="s">
        <v>8206</v>
      </c>
      <c r="X1695" s="255">
        <v>7221</v>
      </c>
      <c r="Y1695" s="241">
        <v>0</v>
      </c>
      <c r="Z1695" s="241">
        <v>0</v>
      </c>
      <c r="AA1695" s="168"/>
      <c r="AB1695" s="168"/>
      <c r="AC1695" s="168"/>
      <c r="AD1695" s="304">
        <v>5517212</v>
      </c>
      <c r="AE1695" s="305" t="s">
        <v>7102</v>
      </c>
      <c r="AF1695" s="305" t="s">
        <v>8207</v>
      </c>
      <c r="AG1695" s="35" t="s">
        <v>7040</v>
      </c>
      <c r="AH1695" s="52" t="s">
        <v>7041</v>
      </c>
    </row>
    <row r="1696" spans="1:34" ht="15" customHeight="1" x14ac:dyDescent="0.2">
      <c r="A1696" s="272">
        <v>115</v>
      </c>
      <c r="B1696" s="272">
        <v>115</v>
      </c>
      <c r="C1696" s="331" t="s">
        <v>920</v>
      </c>
      <c r="D1696" s="272">
        <v>10471</v>
      </c>
      <c r="E1696" s="331" t="s">
        <v>921</v>
      </c>
      <c r="F1696" s="25">
        <v>2018</v>
      </c>
      <c r="G1696" s="284">
        <v>43146.263194444444</v>
      </c>
      <c r="H1696" s="234">
        <v>43146.263194444444</v>
      </c>
      <c r="I1696" s="412" t="s">
        <v>36</v>
      </c>
      <c r="J1696" s="412" t="s">
        <v>36</v>
      </c>
      <c r="K1696" s="412" t="s">
        <v>36</v>
      </c>
      <c r="L1696" s="235">
        <f>N1696-G1696</f>
        <v>5.5555555591126904E-3</v>
      </c>
      <c r="M1696" s="236">
        <v>8</v>
      </c>
      <c r="N1696" s="284">
        <v>43146.268750000003</v>
      </c>
      <c r="O1696" s="234">
        <v>43146.268750000003</v>
      </c>
      <c r="P1696" s="237" t="s">
        <v>37</v>
      </c>
      <c r="Q1696" s="162" t="s">
        <v>48</v>
      </c>
      <c r="R1696" s="167" t="s">
        <v>10200</v>
      </c>
      <c r="S1696" s="163" t="s">
        <v>40</v>
      </c>
      <c r="T1696" s="167" t="s">
        <v>10470</v>
      </c>
      <c r="U1696" s="459" t="s">
        <v>40</v>
      </c>
      <c r="V1696" s="240" t="s">
        <v>788</v>
      </c>
      <c r="W1696" s="167" t="s">
        <v>10472</v>
      </c>
      <c r="X1696" s="255">
        <v>55257</v>
      </c>
      <c r="Y1696" s="255">
        <v>0</v>
      </c>
      <c r="Z1696" s="255">
        <v>0</v>
      </c>
      <c r="AA1696" s="374"/>
      <c r="AB1696" s="374"/>
      <c r="AC1696" s="374"/>
      <c r="AD1696" s="255">
        <v>5517212</v>
      </c>
      <c r="AE1696" s="163" t="s">
        <v>7063</v>
      </c>
      <c r="AF1696" s="460" t="s">
        <v>10473</v>
      </c>
      <c r="AG1696" s="163" t="s">
        <v>7040</v>
      </c>
      <c r="AH1696" s="163" t="s">
        <v>7176</v>
      </c>
    </row>
    <row r="1697" spans="1:34" ht="15" customHeight="1" x14ac:dyDescent="0.2">
      <c r="A1697" s="257">
        <v>115</v>
      </c>
      <c r="B1697" s="257">
        <v>115</v>
      </c>
      <c r="C1697" s="258" t="s">
        <v>11874</v>
      </c>
      <c r="D1697" s="257">
        <v>10472</v>
      </c>
      <c r="E1697" s="258" t="s">
        <v>11875</v>
      </c>
      <c r="F1697" s="25">
        <v>2018</v>
      </c>
      <c r="G1697" s="284">
        <v>43353.356249999997</v>
      </c>
      <c r="H1697" s="234">
        <v>43353.356249999997</v>
      </c>
      <c r="I1697" s="412" t="s">
        <v>36</v>
      </c>
      <c r="J1697" s="412" t="s">
        <v>36</v>
      </c>
      <c r="K1697" s="412" t="s">
        <v>36</v>
      </c>
      <c r="L1697" s="235">
        <f>N1697-G1697</f>
        <v>0.3243055555576575</v>
      </c>
      <c r="M1697" s="236">
        <v>467</v>
      </c>
      <c r="N1697" s="284">
        <v>43353.680555555555</v>
      </c>
      <c r="O1697" s="234">
        <v>43353.680555555555</v>
      </c>
      <c r="P1697" s="237" t="s">
        <v>37</v>
      </c>
      <c r="Q1697" s="162" t="s">
        <v>1285</v>
      </c>
      <c r="R1697" s="167" t="s">
        <v>10326</v>
      </c>
      <c r="S1697" s="163" t="s">
        <v>717</v>
      </c>
      <c r="T1697" s="167" t="s">
        <v>11876</v>
      </c>
      <c r="U1697" s="293">
        <v>114966468</v>
      </c>
      <c r="V1697" s="240" t="s">
        <v>1390</v>
      </c>
      <c r="W1697" s="167" t="s">
        <v>11877</v>
      </c>
      <c r="X1697" s="255">
        <v>19311</v>
      </c>
      <c r="Y1697" s="255">
        <v>19311</v>
      </c>
      <c r="Z1697" s="255">
        <v>890834</v>
      </c>
      <c r="AA1697" s="264">
        <f>Y1697/AD1697</f>
        <v>3.5001373882315922E-3</v>
      </c>
      <c r="AB1697" s="265">
        <f>Z1697/AD1697</f>
        <v>0.16146452229858124</v>
      </c>
      <c r="AC1697" s="255">
        <f>Z1697/Y1697</f>
        <v>46.130909844130287</v>
      </c>
      <c r="AD1697" s="241">
        <v>5517212</v>
      </c>
      <c r="AE1697" s="461" t="s">
        <v>1270</v>
      </c>
      <c r="AF1697" s="462" t="s">
        <v>1270</v>
      </c>
      <c r="AG1697" s="277" t="s">
        <v>7066</v>
      </c>
      <c r="AH1697" s="277" t="s">
        <v>7067</v>
      </c>
    </row>
    <row r="1698" spans="1:34" ht="15" customHeight="1" x14ac:dyDescent="0.2">
      <c r="A1698" s="257">
        <v>115</v>
      </c>
      <c r="B1698" s="257">
        <v>115</v>
      </c>
      <c r="C1698" s="258" t="s">
        <v>1605</v>
      </c>
      <c r="D1698" s="257">
        <v>10473</v>
      </c>
      <c r="E1698" s="258" t="s">
        <v>1606</v>
      </c>
      <c r="F1698" s="25">
        <v>2016</v>
      </c>
      <c r="G1698" s="284">
        <v>42533.833333333336</v>
      </c>
      <c r="H1698" s="234">
        <v>42533.833333333336</v>
      </c>
      <c r="I1698" s="412" t="s">
        <v>36</v>
      </c>
      <c r="J1698" s="412" t="s">
        <v>36</v>
      </c>
      <c r="K1698" s="412"/>
      <c r="L1698" s="235">
        <f>N1698-G1698</f>
        <v>6.9444443943211809E-4</v>
      </c>
      <c r="M1698" s="236">
        <v>1</v>
      </c>
      <c r="N1698" s="284">
        <v>42533.834027777775</v>
      </c>
      <c r="O1698" s="234">
        <v>42533.834027777775</v>
      </c>
      <c r="P1698" s="237" t="s">
        <v>37</v>
      </c>
      <c r="Q1698" s="238" t="s">
        <v>38</v>
      </c>
      <c r="R1698" s="238" t="s">
        <v>413</v>
      </c>
      <c r="S1698" s="168" t="s">
        <v>101</v>
      </c>
      <c r="T1698" s="35" t="s">
        <v>6199</v>
      </c>
      <c r="U1698" s="282" t="s">
        <v>40</v>
      </c>
      <c r="V1698" s="240" t="s">
        <v>1390</v>
      </c>
      <c r="W1698" s="35" t="s">
        <v>6200</v>
      </c>
      <c r="X1698" s="55">
        <v>18639</v>
      </c>
      <c r="Y1698" s="177">
        <v>0</v>
      </c>
      <c r="Z1698" s="55">
        <v>0</v>
      </c>
      <c r="AA1698" s="35"/>
      <c r="AB1698" s="35"/>
      <c r="AC1698" s="35"/>
    </row>
    <row r="1699" spans="1:34" ht="15" customHeight="1" x14ac:dyDescent="0.2">
      <c r="A1699" s="523">
        <v>115</v>
      </c>
      <c r="B1699" s="523">
        <v>115</v>
      </c>
      <c r="C1699" s="524" t="s">
        <v>1605</v>
      </c>
      <c r="D1699" s="523">
        <v>10473</v>
      </c>
      <c r="E1699" s="524" t="s">
        <v>1606</v>
      </c>
      <c r="F1699" s="25">
        <v>2019</v>
      </c>
      <c r="G1699" s="573">
        <v>43536.580555555556</v>
      </c>
      <c r="H1699" s="574">
        <v>43536.580555555556</v>
      </c>
      <c r="I1699" s="572" t="s">
        <v>36</v>
      </c>
      <c r="J1699" s="572" t="s">
        <v>36</v>
      </c>
      <c r="K1699" s="572" t="s">
        <v>36</v>
      </c>
      <c r="L1699" s="235">
        <f>N1699-G1699</f>
        <v>9.0972222220443655E-2</v>
      </c>
      <c r="M1699" s="236">
        <v>131</v>
      </c>
      <c r="N1699" s="573">
        <v>43536.671527777777</v>
      </c>
      <c r="O1699" s="574">
        <v>43536.671527777777</v>
      </c>
      <c r="P1699" s="237" t="s">
        <v>37</v>
      </c>
      <c r="Q1699" s="162" t="s">
        <v>1285</v>
      </c>
      <c r="R1699" s="167" t="s">
        <v>10214</v>
      </c>
      <c r="S1699" s="238" t="s">
        <v>54</v>
      </c>
      <c r="T1699" s="167" t="s">
        <v>13561</v>
      </c>
      <c r="U1699" s="192" t="s">
        <v>40</v>
      </c>
      <c r="V1699" s="240" t="s">
        <v>1390</v>
      </c>
      <c r="W1699" s="167" t="s">
        <v>13562</v>
      </c>
      <c r="X1699" s="164">
        <v>19262</v>
      </c>
      <c r="Y1699" s="241">
        <v>0</v>
      </c>
      <c r="Z1699" s="241">
        <v>0</v>
      </c>
      <c r="AA1699" s="264">
        <f>Y1699/AD1699</f>
        <v>0</v>
      </c>
      <c r="AB1699" s="265">
        <f>Z1699/AD1699</f>
        <v>0</v>
      </c>
      <c r="AC1699" s="255">
        <v>0</v>
      </c>
      <c r="AD1699" s="255">
        <v>5548929</v>
      </c>
      <c r="AE1699" s="239" t="s">
        <v>7063</v>
      </c>
      <c r="AF1699" s="229" t="s">
        <v>13563</v>
      </c>
      <c r="AG1699" s="239" t="s">
        <v>7040</v>
      </c>
      <c r="AH1699" s="57" t="s">
        <v>7041</v>
      </c>
    </row>
    <row r="1700" spans="1:34" ht="15" customHeight="1" x14ac:dyDescent="0.2">
      <c r="A1700" s="153">
        <v>115</v>
      </c>
      <c r="B1700" s="153">
        <v>115</v>
      </c>
      <c r="C1700" s="24" t="s">
        <v>963</v>
      </c>
      <c r="D1700" s="175">
        <v>10474</v>
      </c>
      <c r="E1700" s="24" t="s">
        <v>964</v>
      </c>
      <c r="F1700" s="25">
        <v>2015</v>
      </c>
      <c r="G1700" s="179">
        <v>42043.95208333333</v>
      </c>
      <c r="H1700" s="158">
        <v>42043.95208333333</v>
      </c>
      <c r="I1700" s="626" t="s">
        <v>313</v>
      </c>
      <c r="J1700" s="626" t="s">
        <v>313</v>
      </c>
      <c r="K1700" s="626"/>
      <c r="L1700" s="159">
        <f>N1700-G1700</f>
        <v>0.87777777777955635</v>
      </c>
      <c r="M1700" s="160">
        <v>1264</v>
      </c>
      <c r="N1700" s="156">
        <v>42044.829861111109</v>
      </c>
      <c r="O1700" s="157">
        <v>42044.829861111109</v>
      </c>
      <c r="P1700" s="161" t="s">
        <v>37</v>
      </c>
      <c r="Q1700" s="35" t="s">
        <v>1285</v>
      </c>
      <c r="R1700" s="35" t="s">
        <v>302</v>
      </c>
      <c r="S1700" s="35" t="s">
        <v>54</v>
      </c>
      <c r="T1700" s="35" t="s">
        <v>3503</v>
      </c>
      <c r="U1700" s="176">
        <v>10903</v>
      </c>
      <c r="V1700" s="167" t="s">
        <v>1336</v>
      </c>
      <c r="W1700" s="35" t="s">
        <v>3504</v>
      </c>
      <c r="X1700" s="55">
        <v>1</v>
      </c>
      <c r="Y1700" s="55">
        <v>0</v>
      </c>
      <c r="Z1700" s="168"/>
      <c r="AA1700" s="168"/>
      <c r="AB1700" s="168"/>
      <c r="AC1700" s="168"/>
    </row>
    <row r="1701" spans="1:34" ht="15" customHeight="1" x14ac:dyDescent="0.2">
      <c r="A1701" s="257">
        <v>115</v>
      </c>
      <c r="B1701" s="257">
        <v>115</v>
      </c>
      <c r="C1701" s="258" t="s">
        <v>963</v>
      </c>
      <c r="D1701" s="257">
        <v>10474</v>
      </c>
      <c r="E1701" s="258" t="s">
        <v>964</v>
      </c>
      <c r="F1701" s="25">
        <v>2017</v>
      </c>
      <c r="G1701" s="284">
        <v>42910.717361111114</v>
      </c>
      <c r="H1701" s="234">
        <v>42910.717361111114</v>
      </c>
      <c r="I1701" s="412" t="s">
        <v>36</v>
      </c>
      <c r="J1701" s="412" t="s">
        <v>36</v>
      </c>
      <c r="K1701" s="412"/>
      <c r="L1701" s="235">
        <f>N1701-G1701</f>
        <v>6.9444443943211809E-4</v>
      </c>
      <c r="M1701" s="236">
        <v>1</v>
      </c>
      <c r="N1701" s="284">
        <v>42910.718055555553</v>
      </c>
      <c r="O1701" s="234">
        <v>42910.718055555553</v>
      </c>
      <c r="P1701" s="237" t="s">
        <v>37</v>
      </c>
      <c r="Q1701" s="35" t="s">
        <v>48</v>
      </c>
      <c r="R1701" s="35" t="s">
        <v>49</v>
      </c>
      <c r="S1701" s="35" t="s">
        <v>40</v>
      </c>
      <c r="T1701" s="167" t="s">
        <v>8806</v>
      </c>
      <c r="U1701" s="332" t="s">
        <v>40</v>
      </c>
      <c r="V1701" s="240" t="s">
        <v>1336</v>
      </c>
      <c r="W1701" s="35" t="s">
        <v>8807</v>
      </c>
      <c r="X1701" s="241">
        <v>1</v>
      </c>
      <c r="Y1701" s="241">
        <v>0</v>
      </c>
      <c r="Z1701" s="241">
        <v>0</v>
      </c>
      <c r="AA1701" s="168"/>
      <c r="AB1701" s="168"/>
      <c r="AC1701" s="168"/>
      <c r="AD1701" s="304">
        <v>5517212</v>
      </c>
      <c r="AE1701" s="305" t="s">
        <v>7102</v>
      </c>
      <c r="AF1701" s="305" t="s">
        <v>8808</v>
      </c>
      <c r="AG1701" s="35" t="s">
        <v>7040</v>
      </c>
      <c r="AH1701" s="44" t="s">
        <v>7041</v>
      </c>
    </row>
    <row r="1702" spans="1:34" ht="15" customHeight="1" x14ac:dyDescent="0.2">
      <c r="A1702" s="257">
        <v>115</v>
      </c>
      <c r="B1702" s="257">
        <v>115</v>
      </c>
      <c r="C1702" s="258" t="s">
        <v>963</v>
      </c>
      <c r="D1702" s="257">
        <v>10474</v>
      </c>
      <c r="E1702" s="258" t="s">
        <v>964</v>
      </c>
      <c r="F1702" s="25">
        <v>2018</v>
      </c>
      <c r="G1702" s="232">
        <v>43114.303472222222</v>
      </c>
      <c r="H1702" s="233">
        <v>43114.303472222222</v>
      </c>
      <c r="I1702" s="412" t="s">
        <v>36</v>
      </c>
      <c r="J1702" s="412" t="s">
        <v>36</v>
      </c>
      <c r="K1702" s="412" t="s">
        <v>36</v>
      </c>
      <c r="L1702" s="235">
        <f>N1702-G1702</f>
        <v>6.944444467080757E-4</v>
      </c>
      <c r="M1702" s="236">
        <v>1</v>
      </c>
      <c r="N1702" s="232">
        <v>43114.304166666669</v>
      </c>
      <c r="O1702" s="233">
        <v>43114.304166666669</v>
      </c>
      <c r="P1702" s="237" t="s">
        <v>37</v>
      </c>
      <c r="Q1702" s="238" t="s">
        <v>62</v>
      </c>
      <c r="R1702" s="35" t="s">
        <v>10303</v>
      </c>
      <c r="S1702" s="238" t="s">
        <v>40</v>
      </c>
      <c r="T1702" s="167" t="s">
        <v>10304</v>
      </c>
      <c r="U1702" s="192" t="s">
        <v>40</v>
      </c>
      <c r="V1702" s="240" t="s">
        <v>1336</v>
      </c>
      <c r="W1702" s="167" t="s">
        <v>10305</v>
      </c>
      <c r="X1702" s="241">
        <v>1</v>
      </c>
      <c r="Y1702" s="241">
        <v>0</v>
      </c>
      <c r="Z1702" s="241">
        <v>0</v>
      </c>
      <c r="AA1702" s="266"/>
      <c r="AB1702" s="266"/>
      <c r="AC1702" s="266"/>
      <c r="AD1702" s="241">
        <v>5517212</v>
      </c>
      <c r="AE1702" s="35" t="s">
        <v>7060</v>
      </c>
      <c r="AF1702" s="153" t="s">
        <v>10306</v>
      </c>
      <c r="AG1702" s="35" t="s">
        <v>7040</v>
      </c>
      <c r="AH1702" s="35" t="s">
        <v>7041</v>
      </c>
    </row>
    <row r="1703" spans="1:34" ht="15" customHeight="1" x14ac:dyDescent="0.2">
      <c r="A1703" s="58">
        <v>115</v>
      </c>
      <c r="B1703" s="58">
        <v>115</v>
      </c>
      <c r="C1703" s="76" t="s">
        <v>2197</v>
      </c>
      <c r="D1703" s="23">
        <v>10475</v>
      </c>
      <c r="E1703" s="60" t="s">
        <v>2198</v>
      </c>
      <c r="F1703" s="25">
        <v>2014</v>
      </c>
      <c r="G1703" s="61">
        <v>41769.947222222225</v>
      </c>
      <c r="H1703" s="62">
        <v>41769.947222222225</v>
      </c>
      <c r="I1703" s="625" t="s">
        <v>36</v>
      </c>
      <c r="J1703" s="625" t="s">
        <v>36</v>
      </c>
      <c r="K1703" s="625"/>
      <c r="L1703" s="64">
        <f>N1703-G1703</f>
        <v>0.48958333332848269</v>
      </c>
      <c r="M1703" s="65">
        <v>705</v>
      </c>
      <c r="N1703" s="61">
        <v>41770.436805555553</v>
      </c>
      <c r="O1703" s="62">
        <v>41770.436805555553</v>
      </c>
      <c r="P1703" s="66" t="s">
        <v>37</v>
      </c>
      <c r="Q1703" s="69" t="s">
        <v>52</v>
      </c>
      <c r="R1703" s="69" t="s">
        <v>59</v>
      </c>
      <c r="S1703" s="87" t="s">
        <v>54</v>
      </c>
      <c r="T1703" s="69" t="s">
        <v>2199</v>
      </c>
      <c r="U1703" s="192" t="s">
        <v>40</v>
      </c>
      <c r="V1703" s="78" t="s">
        <v>1336</v>
      </c>
      <c r="W1703" s="69" t="s">
        <v>2200</v>
      </c>
      <c r="X1703" s="32">
        <v>0</v>
      </c>
      <c r="Y1703" s="32">
        <v>0</v>
      </c>
      <c r="Z1703" s="83"/>
      <c r="AA1703" s="84"/>
      <c r="AB1703" s="85"/>
      <c r="AC1703" s="83"/>
    </row>
    <row r="1704" spans="1:34" ht="15" customHeight="1" x14ac:dyDescent="0.2">
      <c r="A1704" s="175">
        <v>115</v>
      </c>
      <c r="B1704" s="175">
        <v>115</v>
      </c>
      <c r="C1704" s="24" t="s">
        <v>2197</v>
      </c>
      <c r="D1704" s="187">
        <v>10475</v>
      </c>
      <c r="E1704" s="24" t="s">
        <v>2198</v>
      </c>
      <c r="F1704" s="25">
        <v>2015</v>
      </c>
      <c r="G1704" s="156">
        <v>42235.374305555553</v>
      </c>
      <c r="H1704" s="157">
        <v>42235.374305555553</v>
      </c>
      <c r="I1704" s="620" t="s">
        <v>36</v>
      </c>
      <c r="J1704" s="620" t="s">
        <v>36</v>
      </c>
      <c r="K1704" s="620"/>
      <c r="L1704" s="159">
        <f>N1704-G1704</f>
        <v>6.944444467080757E-4</v>
      </c>
      <c r="M1704" s="160">
        <v>1</v>
      </c>
      <c r="N1704" s="156">
        <v>42235.375</v>
      </c>
      <c r="O1704" s="157">
        <v>42235.375</v>
      </c>
      <c r="P1704" s="161" t="s">
        <v>37</v>
      </c>
      <c r="Q1704" s="35" t="s">
        <v>155</v>
      </c>
      <c r="R1704" s="35" t="s">
        <v>155</v>
      </c>
      <c r="S1704" s="35" t="s">
        <v>80</v>
      </c>
      <c r="T1704" s="35" t="s">
        <v>4610</v>
      </c>
      <c r="U1704" s="166"/>
      <c r="V1704" s="167" t="s">
        <v>1336</v>
      </c>
      <c r="W1704" s="35" t="s">
        <v>4611</v>
      </c>
      <c r="X1704" s="55">
        <v>0</v>
      </c>
      <c r="Y1704" s="168"/>
      <c r="Z1704" s="168"/>
      <c r="AA1704" s="168"/>
      <c r="AB1704" s="168"/>
      <c r="AC1704" s="168"/>
    </row>
    <row r="1705" spans="1:34" ht="15" customHeight="1" x14ac:dyDescent="0.2">
      <c r="A1705" s="249">
        <v>115</v>
      </c>
      <c r="B1705" s="249">
        <v>115</v>
      </c>
      <c r="C1705" s="250" t="s">
        <v>2197</v>
      </c>
      <c r="D1705" s="249">
        <v>10475</v>
      </c>
      <c r="E1705" s="250" t="s">
        <v>2198</v>
      </c>
      <c r="F1705" s="25">
        <v>2016</v>
      </c>
      <c r="G1705" s="232">
        <v>42388.406944444447</v>
      </c>
      <c r="H1705" s="233">
        <v>42388.406944444447</v>
      </c>
      <c r="I1705" s="412" t="s">
        <v>36</v>
      </c>
      <c r="J1705" s="412" t="s">
        <v>36</v>
      </c>
      <c r="K1705" s="412"/>
      <c r="L1705" s="235">
        <f>N1705-G1705</f>
        <v>6.9444443943211809E-4</v>
      </c>
      <c r="M1705" s="236">
        <v>1</v>
      </c>
      <c r="N1705" s="232">
        <v>42388.407638888886</v>
      </c>
      <c r="O1705" s="233">
        <v>42388.407638888886</v>
      </c>
      <c r="P1705" s="237" t="s">
        <v>37</v>
      </c>
      <c r="Q1705" s="238" t="s">
        <v>52</v>
      </c>
      <c r="R1705" s="238" t="s">
        <v>59</v>
      </c>
      <c r="S1705" s="238" t="s">
        <v>54</v>
      </c>
      <c r="T1705" s="239" t="s">
        <v>5497</v>
      </c>
      <c r="U1705" s="88">
        <v>11839</v>
      </c>
      <c r="V1705" s="240" t="s">
        <v>1336</v>
      </c>
      <c r="W1705" s="239" t="s">
        <v>5498</v>
      </c>
      <c r="X1705" s="241">
        <v>0</v>
      </c>
      <c r="Y1705" s="241">
        <v>0</v>
      </c>
      <c r="Z1705" s="241">
        <v>0</v>
      </c>
      <c r="AA1705" s="251"/>
      <c r="AB1705" s="251"/>
      <c r="AC1705" s="251"/>
    </row>
    <row r="1706" spans="1:34" ht="15" customHeight="1" x14ac:dyDescent="0.2">
      <c r="A1706" s="249">
        <v>115</v>
      </c>
      <c r="B1706" s="249">
        <v>115</v>
      </c>
      <c r="C1706" s="250" t="s">
        <v>2197</v>
      </c>
      <c r="D1706" s="249">
        <v>10475</v>
      </c>
      <c r="E1706" s="250" t="s">
        <v>2198</v>
      </c>
      <c r="F1706" s="25">
        <v>2016</v>
      </c>
      <c r="G1706" s="232">
        <v>42388.458333333336</v>
      </c>
      <c r="H1706" s="233">
        <v>42388.458333333336</v>
      </c>
      <c r="I1706" s="412" t="s">
        <v>36</v>
      </c>
      <c r="J1706" s="417" t="s">
        <v>313</v>
      </c>
      <c r="K1706" s="417"/>
      <c r="L1706" s="235">
        <f>N1706-G1706</f>
        <v>0.34930555555183673</v>
      </c>
      <c r="M1706" s="236">
        <v>503</v>
      </c>
      <c r="N1706" s="232">
        <v>42388.807638888888</v>
      </c>
      <c r="O1706" s="233">
        <v>42388.807638888888</v>
      </c>
      <c r="P1706" s="237" t="s">
        <v>37</v>
      </c>
      <c r="Q1706" s="238" t="s">
        <v>52</v>
      </c>
      <c r="R1706" s="238" t="s">
        <v>59</v>
      </c>
      <c r="S1706" s="238" t="s">
        <v>54</v>
      </c>
      <c r="T1706" s="239" t="s">
        <v>5499</v>
      </c>
      <c r="U1706" s="88">
        <v>11839</v>
      </c>
      <c r="V1706" s="240" t="s">
        <v>1336</v>
      </c>
      <c r="W1706" s="239" t="s">
        <v>3373</v>
      </c>
      <c r="X1706" s="241">
        <v>0</v>
      </c>
      <c r="Y1706" s="241">
        <v>0</v>
      </c>
      <c r="Z1706" s="241">
        <v>0</v>
      </c>
      <c r="AA1706" s="251"/>
      <c r="AB1706" s="251"/>
      <c r="AC1706" s="251"/>
    </row>
    <row r="1707" spans="1:34" ht="15" customHeight="1" x14ac:dyDescent="0.2">
      <c r="A1707" s="257">
        <v>115</v>
      </c>
      <c r="B1707" s="257">
        <v>115</v>
      </c>
      <c r="C1707" s="258" t="s">
        <v>2197</v>
      </c>
      <c r="D1707" s="257">
        <v>10475</v>
      </c>
      <c r="E1707" s="258" t="s">
        <v>2198</v>
      </c>
      <c r="F1707" s="25">
        <v>2016</v>
      </c>
      <c r="G1707" s="284">
        <v>42608.378472222219</v>
      </c>
      <c r="H1707" s="234">
        <v>42608.378472222219</v>
      </c>
      <c r="I1707" s="412" t="s">
        <v>36</v>
      </c>
      <c r="J1707" s="412" t="s">
        <v>36</v>
      </c>
      <c r="K1707" s="412"/>
      <c r="L1707" s="235">
        <f>N1707-G1707</f>
        <v>6.6666666672972497E-2</v>
      </c>
      <c r="M1707" s="236">
        <v>96</v>
      </c>
      <c r="N1707" s="284">
        <v>42608.445138888892</v>
      </c>
      <c r="O1707" s="234">
        <v>42608.445138888892</v>
      </c>
      <c r="P1707" s="237" t="s">
        <v>37</v>
      </c>
      <c r="Q1707" s="238" t="s">
        <v>52</v>
      </c>
      <c r="R1707" s="238" t="s">
        <v>106</v>
      </c>
      <c r="S1707" s="35" t="s">
        <v>106</v>
      </c>
      <c r="T1707" s="35" t="s">
        <v>6506</v>
      </c>
      <c r="U1707" s="282" t="s">
        <v>40</v>
      </c>
      <c r="V1707" s="240" t="s">
        <v>1336</v>
      </c>
      <c r="W1707" s="35" t="s">
        <v>6507</v>
      </c>
      <c r="X1707" s="177">
        <v>0</v>
      </c>
      <c r="Y1707" s="55">
        <v>0</v>
      </c>
      <c r="Z1707" s="55">
        <v>0</v>
      </c>
      <c r="AA1707" s="35"/>
      <c r="AB1707" s="35"/>
      <c r="AC1707" s="241"/>
    </row>
    <row r="1708" spans="1:34" ht="15" customHeight="1" x14ac:dyDescent="0.2">
      <c r="A1708" s="257">
        <v>115</v>
      </c>
      <c r="B1708" s="257">
        <v>115</v>
      </c>
      <c r="C1708" s="258" t="s">
        <v>2197</v>
      </c>
      <c r="D1708" s="257">
        <v>10475</v>
      </c>
      <c r="E1708" s="258" t="s">
        <v>2198</v>
      </c>
      <c r="F1708" s="25">
        <v>2018</v>
      </c>
      <c r="G1708" s="284">
        <v>43369.573611111111</v>
      </c>
      <c r="H1708" s="234">
        <v>43369.573611111111</v>
      </c>
      <c r="I1708" s="412" t="s">
        <v>36</v>
      </c>
      <c r="J1708" s="412" t="s">
        <v>36</v>
      </c>
      <c r="K1708" s="412" t="s">
        <v>36</v>
      </c>
      <c r="L1708" s="235">
        <f>N1708-G1708</f>
        <v>0.27638888888759539</v>
      </c>
      <c r="M1708" s="236">
        <v>398</v>
      </c>
      <c r="N1708" s="284">
        <v>43369.85</v>
      </c>
      <c r="O1708" s="234">
        <v>43369.85</v>
      </c>
      <c r="P1708" s="237" t="s">
        <v>37</v>
      </c>
      <c r="Q1708" s="162" t="s">
        <v>1285</v>
      </c>
      <c r="R1708" s="167" t="s">
        <v>10433</v>
      </c>
      <c r="S1708" s="163" t="s">
        <v>107</v>
      </c>
      <c r="T1708" s="167" t="s">
        <v>11956</v>
      </c>
      <c r="U1708" s="287" t="s">
        <v>40</v>
      </c>
      <c r="V1708" s="240" t="s">
        <v>1336</v>
      </c>
      <c r="W1708" s="167" t="s">
        <v>11957</v>
      </c>
      <c r="X1708" s="255">
        <v>0</v>
      </c>
      <c r="Y1708" s="241">
        <v>0</v>
      </c>
      <c r="Z1708" s="241">
        <v>0</v>
      </c>
      <c r="AA1708" s="266"/>
      <c r="AB1708" s="266"/>
      <c r="AC1708" s="266"/>
      <c r="AD1708" s="241">
        <v>5517212</v>
      </c>
      <c r="AE1708" s="461" t="s">
        <v>1270</v>
      </c>
      <c r="AF1708" s="462" t="s">
        <v>1270</v>
      </c>
      <c r="AG1708" s="277" t="s">
        <v>7066</v>
      </c>
      <c r="AH1708" s="277" t="s">
        <v>7067</v>
      </c>
    </row>
    <row r="1709" spans="1:34" ht="15" customHeight="1" x14ac:dyDescent="0.2">
      <c r="A1709" s="257">
        <v>115</v>
      </c>
      <c r="B1709" s="257">
        <v>115</v>
      </c>
      <c r="C1709" s="258" t="s">
        <v>2197</v>
      </c>
      <c r="D1709" s="257">
        <v>10475</v>
      </c>
      <c r="E1709" s="258" t="s">
        <v>2198</v>
      </c>
      <c r="F1709" s="25">
        <v>2018</v>
      </c>
      <c r="G1709" s="232">
        <v>43443.035416666666</v>
      </c>
      <c r="H1709" s="233">
        <v>43443.035416666666</v>
      </c>
      <c r="I1709" s="412" t="s">
        <v>36</v>
      </c>
      <c r="J1709" s="412" t="s">
        <v>36</v>
      </c>
      <c r="K1709" s="412" t="s">
        <v>36</v>
      </c>
      <c r="L1709" s="235">
        <f>N1709-G1709</f>
        <v>6.944444467080757E-4</v>
      </c>
      <c r="M1709" s="236">
        <v>1</v>
      </c>
      <c r="N1709" s="232">
        <v>43443.036111111112</v>
      </c>
      <c r="O1709" s="233">
        <v>43443.036111111112</v>
      </c>
      <c r="P1709" s="237" t="s">
        <v>37</v>
      </c>
      <c r="Q1709" s="238" t="s">
        <v>48</v>
      </c>
      <c r="R1709" s="35" t="s">
        <v>10200</v>
      </c>
      <c r="S1709" s="238" t="s">
        <v>40</v>
      </c>
      <c r="T1709" s="167" t="s">
        <v>12508</v>
      </c>
      <c r="U1709" s="282" t="s">
        <v>40</v>
      </c>
      <c r="V1709" s="240" t="s">
        <v>1336</v>
      </c>
      <c r="W1709" s="167" t="s">
        <v>12509</v>
      </c>
      <c r="X1709" s="255">
        <v>0</v>
      </c>
      <c r="Y1709" s="241">
        <v>0</v>
      </c>
      <c r="Z1709" s="241">
        <v>0</v>
      </c>
      <c r="AA1709" s="277"/>
      <c r="AB1709" s="277"/>
      <c r="AC1709" s="277"/>
      <c r="AD1709" s="241">
        <v>5517212</v>
      </c>
      <c r="AE1709" s="467" t="s">
        <v>7102</v>
      </c>
      <c r="AF1709" s="468" t="s">
        <v>12510</v>
      </c>
      <c r="AG1709" s="277" t="s">
        <v>7040</v>
      </c>
      <c r="AH1709" s="277" t="s">
        <v>7041</v>
      </c>
    </row>
    <row r="1710" spans="1:34" ht="15" customHeight="1" x14ac:dyDescent="0.2">
      <c r="A1710" s="257">
        <v>115</v>
      </c>
      <c r="B1710" s="257">
        <v>115</v>
      </c>
      <c r="C1710" s="258" t="s">
        <v>2197</v>
      </c>
      <c r="D1710" s="257">
        <v>10475</v>
      </c>
      <c r="E1710" s="258" t="s">
        <v>2198</v>
      </c>
      <c r="F1710" s="25">
        <v>2018</v>
      </c>
      <c r="G1710" s="232">
        <v>43443.345138888886</v>
      </c>
      <c r="H1710" s="233">
        <v>43443.345138888886</v>
      </c>
      <c r="I1710" s="412" t="s">
        <v>36</v>
      </c>
      <c r="J1710" s="412" t="s">
        <v>36</v>
      </c>
      <c r="K1710" s="412" t="s">
        <v>36</v>
      </c>
      <c r="L1710" s="235">
        <f>N1710-G1710</f>
        <v>6.944444467080757E-4</v>
      </c>
      <c r="M1710" s="236">
        <v>1</v>
      </c>
      <c r="N1710" s="232">
        <v>43443.345833333333</v>
      </c>
      <c r="O1710" s="233">
        <v>43443.345833333333</v>
      </c>
      <c r="P1710" s="237" t="s">
        <v>37</v>
      </c>
      <c r="Q1710" s="238" t="s">
        <v>1285</v>
      </c>
      <c r="R1710" s="35" t="s">
        <v>10231</v>
      </c>
      <c r="S1710" s="238" t="s">
        <v>101</v>
      </c>
      <c r="T1710" s="167" t="s">
        <v>12511</v>
      </c>
      <c r="U1710" s="282" t="s">
        <v>40</v>
      </c>
      <c r="V1710" s="240" t="s">
        <v>1336</v>
      </c>
      <c r="W1710" s="167" t="s">
        <v>12512</v>
      </c>
      <c r="X1710" s="255">
        <v>0</v>
      </c>
      <c r="Y1710" s="241">
        <v>0</v>
      </c>
      <c r="Z1710" s="241">
        <v>0</v>
      </c>
      <c r="AA1710" s="277"/>
      <c r="AB1710" s="277"/>
      <c r="AC1710" s="277"/>
      <c r="AD1710" s="241">
        <v>5517212</v>
      </c>
      <c r="AE1710" s="467" t="s">
        <v>7102</v>
      </c>
      <c r="AF1710" s="468" t="s">
        <v>12510</v>
      </c>
      <c r="AG1710" s="277" t="s">
        <v>7040</v>
      </c>
      <c r="AH1710" s="277" t="s">
        <v>7041</v>
      </c>
    </row>
    <row r="1711" spans="1:34" ht="15" customHeight="1" x14ac:dyDescent="0.2">
      <c r="A1711" s="257">
        <v>115</v>
      </c>
      <c r="B1711" s="257">
        <v>115</v>
      </c>
      <c r="C1711" s="258" t="s">
        <v>2197</v>
      </c>
      <c r="D1711" s="257">
        <v>10475</v>
      </c>
      <c r="E1711" s="258" t="s">
        <v>2198</v>
      </c>
      <c r="F1711" s="25">
        <v>2018</v>
      </c>
      <c r="G1711" s="232">
        <v>43444.370833333334</v>
      </c>
      <c r="H1711" s="233">
        <v>43444.370833333334</v>
      </c>
      <c r="I1711" s="412" t="s">
        <v>36</v>
      </c>
      <c r="J1711" s="412" t="s">
        <v>36</v>
      </c>
      <c r="K1711" s="412" t="s">
        <v>36</v>
      </c>
      <c r="L1711" s="235">
        <f>N1711-G1711</f>
        <v>0.19097222221898846</v>
      </c>
      <c r="M1711" s="236">
        <v>275</v>
      </c>
      <c r="N1711" s="232">
        <v>43444.561805555553</v>
      </c>
      <c r="O1711" s="233">
        <v>43444.561805555553</v>
      </c>
      <c r="P1711" s="237" t="s">
        <v>37</v>
      </c>
      <c r="Q1711" s="238" t="s">
        <v>1285</v>
      </c>
      <c r="R1711" s="35" t="s">
        <v>10231</v>
      </c>
      <c r="S1711" s="238" t="s">
        <v>101</v>
      </c>
      <c r="T1711" s="167" t="s">
        <v>12516</v>
      </c>
      <c r="U1711" s="282" t="s">
        <v>40</v>
      </c>
      <c r="V1711" s="240" t="s">
        <v>1336</v>
      </c>
      <c r="W1711" s="167" t="s">
        <v>12517</v>
      </c>
      <c r="X1711" s="255">
        <v>0</v>
      </c>
      <c r="Y1711" s="241">
        <v>0</v>
      </c>
      <c r="Z1711" s="241">
        <v>0</v>
      </c>
      <c r="AA1711" s="277"/>
      <c r="AB1711" s="277"/>
      <c r="AC1711" s="277"/>
      <c r="AD1711" s="241">
        <v>5517212</v>
      </c>
      <c r="AE1711" s="35" t="s">
        <v>1270</v>
      </c>
      <c r="AF1711" s="153" t="s">
        <v>1270</v>
      </c>
      <c r="AG1711" s="35" t="s">
        <v>7066</v>
      </c>
      <c r="AH1711" s="57" t="s">
        <v>7067</v>
      </c>
    </row>
    <row r="1712" spans="1:34" ht="15" customHeight="1" x14ac:dyDescent="0.2">
      <c r="A1712" s="257">
        <v>115</v>
      </c>
      <c r="B1712" s="257">
        <v>115</v>
      </c>
      <c r="C1712" s="548" t="s">
        <v>14311</v>
      </c>
      <c r="D1712" s="547">
        <v>10476</v>
      </c>
      <c r="E1712" s="548" t="s">
        <v>14312</v>
      </c>
      <c r="F1712" s="25">
        <v>2016</v>
      </c>
      <c r="G1712" s="284">
        <v>42661.35</v>
      </c>
      <c r="H1712" s="234">
        <v>42661.35</v>
      </c>
      <c r="I1712" s="412" t="s">
        <v>36</v>
      </c>
      <c r="J1712" s="412" t="s">
        <v>36</v>
      </c>
      <c r="K1712" s="412"/>
      <c r="L1712" s="235">
        <f>N1712-G1712</f>
        <v>0.30972222222044365</v>
      </c>
      <c r="M1712" s="236">
        <v>446</v>
      </c>
      <c r="N1712" s="284">
        <v>42661.659722222219</v>
      </c>
      <c r="O1712" s="234">
        <v>42661.659722222219</v>
      </c>
      <c r="P1712" s="237" t="s">
        <v>37</v>
      </c>
      <c r="Q1712" s="35" t="s">
        <v>52</v>
      </c>
      <c r="R1712" s="35" t="s">
        <v>79</v>
      </c>
      <c r="S1712" s="35" t="s">
        <v>80</v>
      </c>
      <c r="T1712" s="35" t="s">
        <v>6756</v>
      </c>
      <c r="U1712" s="282" t="s">
        <v>40</v>
      </c>
      <c r="V1712" s="240" t="s">
        <v>761</v>
      </c>
      <c r="W1712" s="35" t="s">
        <v>6757</v>
      </c>
      <c r="X1712" s="177">
        <v>0</v>
      </c>
      <c r="Y1712" s="55">
        <v>0</v>
      </c>
      <c r="Z1712" s="55">
        <v>0</v>
      </c>
      <c r="AA1712" s="35"/>
      <c r="AB1712" s="35"/>
      <c r="AC1712" s="241"/>
    </row>
    <row r="1713" spans="1:34" ht="15" customHeight="1" x14ac:dyDescent="0.2">
      <c r="A1713" s="175">
        <v>115</v>
      </c>
      <c r="B1713" s="175">
        <v>115</v>
      </c>
      <c r="C1713" s="258" t="s">
        <v>912</v>
      </c>
      <c r="D1713" s="257">
        <v>10478</v>
      </c>
      <c r="E1713" s="331" t="s">
        <v>9247</v>
      </c>
      <c r="F1713" s="25">
        <v>2015</v>
      </c>
      <c r="G1713" s="156">
        <v>42223.071527777778</v>
      </c>
      <c r="H1713" s="157">
        <v>42223.071527777778</v>
      </c>
      <c r="I1713" s="620" t="s">
        <v>36</v>
      </c>
      <c r="J1713" s="620" t="s">
        <v>36</v>
      </c>
      <c r="K1713" s="620"/>
      <c r="L1713" s="159">
        <f>N1713-G1713</f>
        <v>6.944444467080757E-4</v>
      </c>
      <c r="M1713" s="160">
        <v>1</v>
      </c>
      <c r="N1713" s="156">
        <v>42223.072222222225</v>
      </c>
      <c r="O1713" s="157">
        <v>42223.072222222225</v>
      </c>
      <c r="P1713" s="161" t="s">
        <v>37</v>
      </c>
      <c r="Q1713" s="35" t="s">
        <v>213</v>
      </c>
      <c r="R1713" s="35" t="s">
        <v>287</v>
      </c>
      <c r="S1713" s="35" t="s">
        <v>54</v>
      </c>
      <c r="T1713" s="35" t="s">
        <v>4546</v>
      </c>
      <c r="U1713" s="282" t="s">
        <v>40</v>
      </c>
      <c r="V1713" s="167" t="s">
        <v>761</v>
      </c>
      <c r="W1713" s="35" t="s">
        <v>4547</v>
      </c>
      <c r="X1713" s="188"/>
      <c r="Y1713" s="168"/>
      <c r="Z1713" s="168"/>
      <c r="AA1713" s="168"/>
      <c r="AB1713" s="168"/>
      <c r="AC1713" s="168"/>
    </row>
    <row r="1714" spans="1:34" ht="15" customHeight="1" x14ac:dyDescent="0.2">
      <c r="A1714" s="175">
        <v>115</v>
      </c>
      <c r="B1714" s="175">
        <v>115</v>
      </c>
      <c r="C1714" s="258" t="s">
        <v>912</v>
      </c>
      <c r="D1714" s="257">
        <v>10478</v>
      </c>
      <c r="E1714" s="331" t="s">
        <v>9247</v>
      </c>
      <c r="F1714" s="25">
        <v>2015</v>
      </c>
      <c r="G1714" s="156">
        <v>42271.031944444447</v>
      </c>
      <c r="H1714" s="157">
        <v>42271.031944444447</v>
      </c>
      <c r="I1714" s="620" t="s">
        <v>36</v>
      </c>
      <c r="J1714" s="620" t="s">
        <v>36</v>
      </c>
      <c r="K1714" s="620"/>
      <c r="L1714" s="159">
        <f>N1714-G1714</f>
        <v>6.9444443943211809E-4</v>
      </c>
      <c r="M1714" s="160">
        <v>1</v>
      </c>
      <c r="N1714" s="156">
        <v>42271.032638888886</v>
      </c>
      <c r="O1714" s="157">
        <v>42271.032638888886</v>
      </c>
      <c r="P1714" s="161" t="s">
        <v>37</v>
      </c>
      <c r="Q1714" s="162" t="s">
        <v>52</v>
      </c>
      <c r="R1714" s="35" t="s">
        <v>67</v>
      </c>
      <c r="S1714" s="35" t="s">
        <v>101</v>
      </c>
      <c r="T1714" s="35" t="s">
        <v>4815</v>
      </c>
      <c r="U1714" s="282" t="s">
        <v>40</v>
      </c>
      <c r="V1714" s="167" t="s">
        <v>761</v>
      </c>
      <c r="W1714" s="35" t="s">
        <v>4816</v>
      </c>
      <c r="X1714" s="55">
        <v>0</v>
      </c>
      <c r="Y1714" s="168"/>
      <c r="Z1714" s="168"/>
      <c r="AA1714" s="168"/>
      <c r="AB1714" s="168"/>
      <c r="AC1714" s="168"/>
    </row>
    <row r="1715" spans="1:34" ht="15" customHeight="1" x14ac:dyDescent="0.2">
      <c r="A1715" s="187">
        <v>115</v>
      </c>
      <c r="B1715" s="187">
        <v>115</v>
      </c>
      <c r="C1715" s="258" t="s">
        <v>912</v>
      </c>
      <c r="D1715" s="257">
        <v>10478</v>
      </c>
      <c r="E1715" s="331" t="s">
        <v>9247</v>
      </c>
      <c r="F1715" s="25">
        <v>2015</v>
      </c>
      <c r="G1715" s="179">
        <v>42336.518055555556</v>
      </c>
      <c r="H1715" s="158">
        <v>42336.518055555556</v>
      </c>
      <c r="I1715" s="620" t="s">
        <v>36</v>
      </c>
      <c r="J1715" s="620" t="s">
        <v>36</v>
      </c>
      <c r="K1715" s="620"/>
      <c r="L1715" s="159">
        <f>N1715-G1715</f>
        <v>6.944444467080757E-4</v>
      </c>
      <c r="M1715" s="160">
        <v>1</v>
      </c>
      <c r="N1715" s="179">
        <v>42336.518750000003</v>
      </c>
      <c r="O1715" s="158">
        <v>42336.518750000003</v>
      </c>
      <c r="P1715" s="161" t="s">
        <v>37</v>
      </c>
      <c r="Q1715" s="35" t="s">
        <v>71</v>
      </c>
      <c r="R1715" s="35" t="s">
        <v>349</v>
      </c>
      <c r="S1715" s="167" t="s">
        <v>40</v>
      </c>
      <c r="T1715" s="167" t="s">
        <v>5238</v>
      </c>
      <c r="U1715" s="224">
        <v>11718</v>
      </c>
      <c r="V1715" s="167" t="s">
        <v>761</v>
      </c>
      <c r="W1715" s="167" t="s">
        <v>5239</v>
      </c>
      <c r="X1715" s="177">
        <v>0</v>
      </c>
      <c r="Y1715" s="184"/>
      <c r="Z1715" s="184"/>
      <c r="AA1715" s="184"/>
      <c r="AB1715" s="184"/>
      <c r="AC1715" s="184"/>
    </row>
    <row r="1716" spans="1:34" ht="15" customHeight="1" x14ac:dyDescent="0.2">
      <c r="A1716" s="257">
        <v>115</v>
      </c>
      <c r="B1716" s="257">
        <v>115</v>
      </c>
      <c r="C1716" s="258" t="s">
        <v>912</v>
      </c>
      <c r="D1716" s="257">
        <v>10478</v>
      </c>
      <c r="E1716" s="331" t="s">
        <v>9247</v>
      </c>
      <c r="F1716" s="25">
        <v>2016</v>
      </c>
      <c r="G1716" s="284">
        <v>42523.504861111112</v>
      </c>
      <c r="H1716" s="234">
        <v>42523.504861111112</v>
      </c>
      <c r="I1716" s="412" t="s">
        <v>36</v>
      </c>
      <c r="J1716" s="412" t="s">
        <v>36</v>
      </c>
      <c r="K1716" s="412"/>
      <c r="L1716" s="235">
        <f>N1716-G1716</f>
        <v>0.21736111110658385</v>
      </c>
      <c r="M1716" s="236">
        <v>313</v>
      </c>
      <c r="N1716" s="284">
        <v>42523.722222222219</v>
      </c>
      <c r="O1716" s="234">
        <v>42523.722222222219</v>
      </c>
      <c r="P1716" s="237" t="s">
        <v>37</v>
      </c>
      <c r="Q1716" s="238" t="s">
        <v>43</v>
      </c>
      <c r="R1716" s="238" t="s">
        <v>1583</v>
      </c>
      <c r="S1716" s="35" t="s">
        <v>45</v>
      </c>
      <c r="T1716" s="35" t="s">
        <v>6153</v>
      </c>
      <c r="U1716" s="282" t="s">
        <v>40</v>
      </c>
      <c r="V1716" s="240" t="s">
        <v>761</v>
      </c>
      <c r="W1716" s="35" t="s">
        <v>6154</v>
      </c>
      <c r="X1716" s="55">
        <v>0</v>
      </c>
      <c r="Y1716" s="55">
        <v>0</v>
      </c>
      <c r="Z1716" s="55">
        <v>0</v>
      </c>
      <c r="AA1716" s="35"/>
      <c r="AB1716" s="35"/>
      <c r="AC1716" s="35"/>
    </row>
    <row r="1717" spans="1:34" ht="15" customHeight="1" x14ac:dyDescent="0.2">
      <c r="A1717" s="330">
        <v>115</v>
      </c>
      <c r="B1717" s="330">
        <v>115</v>
      </c>
      <c r="C1717" s="340" t="s">
        <v>912</v>
      </c>
      <c r="D1717" s="330">
        <v>10478</v>
      </c>
      <c r="E1717" s="340" t="s">
        <v>9247</v>
      </c>
      <c r="F1717" s="25">
        <v>2017</v>
      </c>
      <c r="G1717" s="232">
        <v>42972.240277777775</v>
      </c>
      <c r="H1717" s="233">
        <v>42972.240277777775</v>
      </c>
      <c r="I1717" s="412" t="s">
        <v>36</v>
      </c>
      <c r="J1717" s="412" t="s">
        <v>36</v>
      </c>
      <c r="K1717" s="412"/>
      <c r="L1717" s="235">
        <f>N1717-G1717</f>
        <v>6.944444467080757E-4</v>
      </c>
      <c r="M1717" s="236">
        <v>1</v>
      </c>
      <c r="N1717" s="232">
        <v>42972.240972222222</v>
      </c>
      <c r="O1717" s="233">
        <v>42972.240972222222</v>
      </c>
      <c r="P1717" s="237" t="s">
        <v>37</v>
      </c>
      <c r="Q1717" s="35" t="s">
        <v>62</v>
      </c>
      <c r="R1717" s="35" t="s">
        <v>1028</v>
      </c>
      <c r="S1717" s="35" t="s">
        <v>101</v>
      </c>
      <c r="T1717" s="167" t="s">
        <v>9248</v>
      </c>
      <c r="U1717" s="303" t="s">
        <v>40</v>
      </c>
      <c r="V1717" s="240" t="s">
        <v>761</v>
      </c>
      <c r="W1717" s="167" t="s">
        <v>9249</v>
      </c>
      <c r="X1717" s="241">
        <v>0</v>
      </c>
      <c r="Y1717" s="241">
        <v>0</v>
      </c>
      <c r="Z1717" s="241">
        <v>0</v>
      </c>
      <c r="AA1717" s="266"/>
      <c r="AB1717" s="266"/>
      <c r="AC1717" s="266"/>
      <c r="AD1717" s="304">
        <v>5517212</v>
      </c>
      <c r="AE1717" s="305" t="s">
        <v>7182</v>
      </c>
      <c r="AF1717" s="305" t="s">
        <v>7847</v>
      </c>
      <c r="AG1717" s="35" t="s">
        <v>7040</v>
      </c>
      <c r="AH1717" s="29" t="s">
        <v>7303</v>
      </c>
    </row>
    <row r="1718" spans="1:34" ht="15" customHeight="1" x14ac:dyDescent="0.2">
      <c r="A1718" s="257">
        <v>115</v>
      </c>
      <c r="B1718" s="257">
        <v>115</v>
      </c>
      <c r="C1718" s="258" t="s">
        <v>912</v>
      </c>
      <c r="D1718" s="257">
        <v>10478</v>
      </c>
      <c r="E1718" s="331" t="s">
        <v>9247</v>
      </c>
      <c r="F1718" s="25">
        <v>2018</v>
      </c>
      <c r="G1718" s="232">
        <v>43124.145138888889</v>
      </c>
      <c r="H1718" s="233">
        <v>43124.145138888889</v>
      </c>
      <c r="I1718" s="412" t="s">
        <v>36</v>
      </c>
      <c r="J1718" s="412" t="s">
        <v>36</v>
      </c>
      <c r="K1718" s="412" t="s">
        <v>36</v>
      </c>
      <c r="L1718" s="235">
        <f>N1718-G1718</f>
        <v>6.944444467080757E-4</v>
      </c>
      <c r="M1718" s="236">
        <v>1</v>
      </c>
      <c r="N1718" s="232">
        <v>43124.145833333336</v>
      </c>
      <c r="O1718" s="233">
        <v>43124.145833333336</v>
      </c>
      <c r="P1718" s="237" t="s">
        <v>37</v>
      </c>
      <c r="Q1718" s="238" t="s">
        <v>1285</v>
      </c>
      <c r="R1718" s="35" t="s">
        <v>10231</v>
      </c>
      <c r="S1718" s="238" t="s">
        <v>101</v>
      </c>
      <c r="T1718" s="167" t="s">
        <v>10369</v>
      </c>
      <c r="U1718" s="88">
        <v>114249104</v>
      </c>
      <c r="V1718" s="240" t="s">
        <v>761</v>
      </c>
      <c r="W1718" s="167" t="s">
        <v>10370</v>
      </c>
      <c r="X1718" s="255">
        <v>0</v>
      </c>
      <c r="Y1718" s="241">
        <v>0</v>
      </c>
      <c r="Z1718" s="241">
        <v>0</v>
      </c>
      <c r="AA1718" s="266"/>
      <c r="AB1718" s="266"/>
      <c r="AC1718" s="266"/>
      <c r="AD1718" s="241">
        <v>5517212</v>
      </c>
      <c r="AE1718" s="35" t="s">
        <v>7102</v>
      </c>
      <c r="AF1718" s="153" t="s">
        <v>10371</v>
      </c>
      <c r="AG1718" s="35" t="s">
        <v>7040</v>
      </c>
      <c r="AH1718" s="35" t="s">
        <v>7041</v>
      </c>
    </row>
    <row r="1719" spans="1:34" ht="15" customHeight="1" x14ac:dyDescent="0.2">
      <c r="A1719" s="257">
        <v>115</v>
      </c>
      <c r="B1719" s="257">
        <v>115</v>
      </c>
      <c r="C1719" s="258" t="s">
        <v>912</v>
      </c>
      <c r="D1719" s="257">
        <v>10478</v>
      </c>
      <c r="E1719" s="331" t="s">
        <v>9247</v>
      </c>
      <c r="F1719" s="25">
        <v>2018</v>
      </c>
      <c r="G1719" s="232">
        <v>43124.59097222222</v>
      </c>
      <c r="H1719" s="233">
        <v>43124.59097222222</v>
      </c>
      <c r="I1719" s="412" t="s">
        <v>36</v>
      </c>
      <c r="J1719" s="412" t="s">
        <v>36</v>
      </c>
      <c r="K1719" s="412" t="s">
        <v>36</v>
      </c>
      <c r="L1719" s="235">
        <f>N1719-G1719</f>
        <v>0.15902777777955635</v>
      </c>
      <c r="M1719" s="236">
        <v>229</v>
      </c>
      <c r="N1719" s="232">
        <v>43124.75</v>
      </c>
      <c r="O1719" s="233">
        <v>43124.75</v>
      </c>
      <c r="P1719" s="237" t="s">
        <v>37</v>
      </c>
      <c r="Q1719" s="238" t="s">
        <v>1285</v>
      </c>
      <c r="R1719" s="35" t="s">
        <v>10231</v>
      </c>
      <c r="S1719" s="238" t="s">
        <v>101</v>
      </c>
      <c r="T1719" s="167" t="s">
        <v>10372</v>
      </c>
      <c r="U1719" s="88">
        <v>114249104</v>
      </c>
      <c r="V1719" s="240" t="s">
        <v>761</v>
      </c>
      <c r="W1719" s="167" t="s">
        <v>10373</v>
      </c>
      <c r="X1719" s="255">
        <v>0</v>
      </c>
      <c r="Y1719" s="241">
        <v>0</v>
      </c>
      <c r="Z1719" s="241">
        <v>0</v>
      </c>
      <c r="AA1719" s="266"/>
      <c r="AB1719" s="266"/>
      <c r="AC1719" s="266"/>
      <c r="AD1719" s="241">
        <v>5517212</v>
      </c>
      <c r="AE1719" s="35" t="s">
        <v>1270</v>
      </c>
      <c r="AF1719" s="153" t="s">
        <v>1270</v>
      </c>
      <c r="AG1719" s="35" t="s">
        <v>7066</v>
      </c>
      <c r="AH1719" s="57" t="s">
        <v>7067</v>
      </c>
    </row>
    <row r="1720" spans="1:34" ht="15" customHeight="1" x14ac:dyDescent="0.2">
      <c r="A1720" s="257">
        <v>115</v>
      </c>
      <c r="B1720" s="257">
        <v>115</v>
      </c>
      <c r="C1720" s="258" t="s">
        <v>912</v>
      </c>
      <c r="D1720" s="257">
        <v>10478</v>
      </c>
      <c r="E1720" s="258" t="s">
        <v>9247</v>
      </c>
      <c r="F1720" s="25">
        <v>2018</v>
      </c>
      <c r="G1720" s="232">
        <v>43134.226388888892</v>
      </c>
      <c r="H1720" s="233">
        <v>43134.226388888892</v>
      </c>
      <c r="I1720" s="412" t="s">
        <v>36</v>
      </c>
      <c r="J1720" s="412" t="s">
        <v>36</v>
      </c>
      <c r="K1720" s="412" t="s">
        <v>36</v>
      </c>
      <c r="L1720" s="235">
        <f>N1720-G1720</f>
        <v>6.9444443943211809E-4</v>
      </c>
      <c r="M1720" s="236">
        <v>1</v>
      </c>
      <c r="N1720" s="232">
        <v>43134.227083333331</v>
      </c>
      <c r="O1720" s="233">
        <v>43134.227083333331</v>
      </c>
      <c r="P1720" s="237" t="s">
        <v>37</v>
      </c>
      <c r="Q1720" s="238" t="s">
        <v>1285</v>
      </c>
      <c r="R1720" s="35" t="s">
        <v>10231</v>
      </c>
      <c r="S1720" s="238" t="s">
        <v>101</v>
      </c>
      <c r="T1720" s="167" t="s">
        <v>10410</v>
      </c>
      <c r="U1720" s="282" t="s">
        <v>40</v>
      </c>
      <c r="V1720" s="240" t="s">
        <v>761</v>
      </c>
      <c r="W1720" s="167" t="s">
        <v>10411</v>
      </c>
      <c r="X1720" s="255">
        <v>0</v>
      </c>
      <c r="Y1720" s="241">
        <v>0</v>
      </c>
      <c r="Z1720" s="241">
        <v>0</v>
      </c>
      <c r="AA1720" s="266"/>
      <c r="AB1720" s="266"/>
      <c r="AC1720" s="266"/>
      <c r="AD1720" s="241">
        <v>5517212</v>
      </c>
      <c r="AE1720" s="35" t="s">
        <v>7102</v>
      </c>
      <c r="AF1720" s="153" t="s">
        <v>10412</v>
      </c>
      <c r="AG1720" s="35" t="s">
        <v>7040</v>
      </c>
      <c r="AH1720" s="35" t="s">
        <v>7041</v>
      </c>
    </row>
    <row r="1721" spans="1:34" ht="15" customHeight="1" x14ac:dyDescent="0.2">
      <c r="A1721" s="257">
        <v>115</v>
      </c>
      <c r="B1721" s="257">
        <v>115</v>
      </c>
      <c r="C1721" s="258" t="s">
        <v>912</v>
      </c>
      <c r="D1721" s="257">
        <v>10478</v>
      </c>
      <c r="E1721" s="258" t="s">
        <v>9247</v>
      </c>
      <c r="F1721" s="25">
        <v>2018</v>
      </c>
      <c r="G1721" s="284">
        <v>43270.183333333334</v>
      </c>
      <c r="H1721" s="233">
        <v>43270.183333333334</v>
      </c>
      <c r="I1721" s="412" t="s">
        <v>36</v>
      </c>
      <c r="J1721" s="412" t="s">
        <v>36</v>
      </c>
      <c r="K1721" s="412" t="s">
        <v>36</v>
      </c>
      <c r="L1721" s="235">
        <f>N1721-G1721</f>
        <v>6.944444467080757E-4</v>
      </c>
      <c r="M1721" s="236">
        <v>1</v>
      </c>
      <c r="N1721" s="284">
        <v>43270.184027777781</v>
      </c>
      <c r="O1721" s="233">
        <v>43270.184027777781</v>
      </c>
      <c r="P1721" s="237" t="s">
        <v>37</v>
      </c>
      <c r="Q1721" s="162" t="s">
        <v>48</v>
      </c>
      <c r="R1721" s="167" t="s">
        <v>10200</v>
      </c>
      <c r="S1721" s="163" t="s">
        <v>40</v>
      </c>
      <c r="T1721" s="167" t="s">
        <v>11338</v>
      </c>
      <c r="U1721" s="88">
        <v>114752217</v>
      </c>
      <c r="V1721" s="240" t="s">
        <v>761</v>
      </c>
      <c r="W1721" s="167" t="s">
        <v>11339</v>
      </c>
      <c r="X1721" s="255">
        <v>0</v>
      </c>
      <c r="Y1721" s="241">
        <v>0</v>
      </c>
      <c r="Z1721" s="241">
        <v>0</v>
      </c>
      <c r="AA1721" s="266"/>
      <c r="AB1721" s="266"/>
      <c r="AC1721" s="266"/>
      <c r="AD1721" s="241">
        <v>5517212</v>
      </c>
      <c r="AE1721" s="35" t="s">
        <v>7076</v>
      </c>
      <c r="AF1721" s="153" t="s">
        <v>11340</v>
      </c>
      <c r="AG1721" s="277" t="s">
        <v>7040</v>
      </c>
      <c r="AH1721" s="277" t="s">
        <v>7303</v>
      </c>
    </row>
    <row r="1722" spans="1:34" ht="15" customHeight="1" x14ac:dyDescent="0.2">
      <c r="A1722" s="257">
        <v>115</v>
      </c>
      <c r="B1722" s="257">
        <v>115</v>
      </c>
      <c r="C1722" s="258" t="s">
        <v>912</v>
      </c>
      <c r="D1722" s="257">
        <v>10478</v>
      </c>
      <c r="E1722" s="258" t="s">
        <v>9247</v>
      </c>
      <c r="F1722" s="25">
        <v>2018</v>
      </c>
      <c r="G1722" s="284">
        <v>43282.152777777781</v>
      </c>
      <c r="H1722" s="233">
        <v>43282.152777777781</v>
      </c>
      <c r="I1722" s="412" t="s">
        <v>36</v>
      </c>
      <c r="J1722" s="412" t="s">
        <v>36</v>
      </c>
      <c r="K1722" s="412" t="s">
        <v>36</v>
      </c>
      <c r="L1722" s="235">
        <f>N1722-G1722</f>
        <v>6.9444443943211809E-4</v>
      </c>
      <c r="M1722" s="236">
        <v>1</v>
      </c>
      <c r="N1722" s="284">
        <v>43282.15347222222</v>
      </c>
      <c r="O1722" s="233">
        <v>43282.15347222222</v>
      </c>
      <c r="P1722" s="237" t="s">
        <v>37</v>
      </c>
      <c r="Q1722" s="359" t="s">
        <v>62</v>
      </c>
      <c r="R1722" s="35" t="s">
        <v>11415</v>
      </c>
      <c r="S1722" s="277" t="s">
        <v>101</v>
      </c>
      <c r="T1722" s="167" t="s">
        <v>11416</v>
      </c>
      <c r="U1722" s="88">
        <v>114752217</v>
      </c>
      <c r="V1722" s="240" t="s">
        <v>761</v>
      </c>
      <c r="W1722" s="167" t="s">
        <v>11417</v>
      </c>
      <c r="X1722" s="255">
        <v>0</v>
      </c>
      <c r="Y1722" s="241">
        <v>0</v>
      </c>
      <c r="Z1722" s="241">
        <v>0</v>
      </c>
      <c r="AA1722" s="266"/>
      <c r="AB1722" s="266"/>
      <c r="AC1722" s="266"/>
      <c r="AD1722" s="241">
        <v>5517212</v>
      </c>
      <c r="AE1722" s="461" t="s">
        <v>7102</v>
      </c>
      <c r="AF1722" s="462" t="s">
        <v>11418</v>
      </c>
      <c r="AG1722" s="277" t="s">
        <v>7040</v>
      </c>
      <c r="AH1722" s="277" t="s">
        <v>7041</v>
      </c>
    </row>
    <row r="1723" spans="1:34" ht="15" customHeight="1" x14ac:dyDescent="0.2">
      <c r="A1723" s="257">
        <v>115</v>
      </c>
      <c r="B1723" s="257">
        <v>115</v>
      </c>
      <c r="C1723" s="258" t="s">
        <v>912</v>
      </c>
      <c r="D1723" s="257">
        <v>10478</v>
      </c>
      <c r="E1723" s="258" t="s">
        <v>9247</v>
      </c>
      <c r="F1723" s="25">
        <v>2018</v>
      </c>
      <c r="G1723" s="284">
        <v>43283.734722222223</v>
      </c>
      <c r="H1723" s="233">
        <v>43283.734722222223</v>
      </c>
      <c r="I1723" s="412" t="s">
        <v>36</v>
      </c>
      <c r="J1723" s="412" t="s">
        <v>36</v>
      </c>
      <c r="K1723" s="412" t="s">
        <v>36</v>
      </c>
      <c r="L1723" s="235">
        <f>N1723-G1723</f>
        <v>8.1249999995634425E-2</v>
      </c>
      <c r="M1723" s="236">
        <v>117</v>
      </c>
      <c r="N1723" s="284">
        <v>43283.815972222219</v>
      </c>
      <c r="O1723" s="233">
        <v>43283.815972222219</v>
      </c>
      <c r="P1723" s="237" t="s">
        <v>37</v>
      </c>
      <c r="Q1723" s="359" t="s">
        <v>62</v>
      </c>
      <c r="R1723" s="35" t="s">
        <v>11415</v>
      </c>
      <c r="S1723" s="277" t="s">
        <v>101</v>
      </c>
      <c r="T1723" s="167" t="s">
        <v>11436</v>
      </c>
      <c r="U1723" s="88">
        <v>114752217</v>
      </c>
      <c r="V1723" s="240" t="s">
        <v>761</v>
      </c>
      <c r="W1723" s="167" t="s">
        <v>11437</v>
      </c>
      <c r="X1723" s="255">
        <v>0</v>
      </c>
      <c r="Y1723" s="241">
        <v>0</v>
      </c>
      <c r="Z1723" s="241">
        <v>0</v>
      </c>
      <c r="AA1723" s="266"/>
      <c r="AB1723" s="266"/>
      <c r="AC1723" s="266"/>
      <c r="AD1723" s="241">
        <v>5517212</v>
      </c>
      <c r="AE1723" s="461" t="s">
        <v>1270</v>
      </c>
      <c r="AF1723" s="462" t="s">
        <v>1270</v>
      </c>
      <c r="AG1723" s="277" t="s">
        <v>7066</v>
      </c>
      <c r="AH1723" s="277" t="s">
        <v>7067</v>
      </c>
    </row>
    <row r="1724" spans="1:34" ht="15" customHeight="1" x14ac:dyDescent="0.2">
      <c r="A1724" s="257">
        <v>115</v>
      </c>
      <c r="B1724" s="257">
        <v>115</v>
      </c>
      <c r="C1724" s="258" t="s">
        <v>912</v>
      </c>
      <c r="D1724" s="257">
        <v>10478</v>
      </c>
      <c r="E1724" s="258" t="s">
        <v>9247</v>
      </c>
      <c r="F1724" s="25">
        <v>2018</v>
      </c>
      <c r="G1724" s="284">
        <v>43284.022222222222</v>
      </c>
      <c r="H1724" s="233">
        <v>43284.022222222222</v>
      </c>
      <c r="I1724" s="412" t="s">
        <v>36</v>
      </c>
      <c r="J1724" s="412" t="s">
        <v>36</v>
      </c>
      <c r="K1724" s="412" t="s">
        <v>36</v>
      </c>
      <c r="L1724" s="235">
        <f>N1724-G1724</f>
        <v>6.944444467080757E-4</v>
      </c>
      <c r="M1724" s="236">
        <v>1</v>
      </c>
      <c r="N1724" s="284">
        <v>43284.022916666669</v>
      </c>
      <c r="O1724" s="233">
        <v>43284.022916666669</v>
      </c>
      <c r="P1724" s="237" t="s">
        <v>37</v>
      </c>
      <c r="Q1724" s="359" t="s">
        <v>62</v>
      </c>
      <c r="R1724" s="35" t="s">
        <v>11258</v>
      </c>
      <c r="S1724" s="277" t="s">
        <v>101</v>
      </c>
      <c r="T1724" s="167" t="s">
        <v>11446</v>
      </c>
      <c r="U1724" s="88">
        <v>114752217</v>
      </c>
      <c r="V1724" s="240" t="s">
        <v>761</v>
      </c>
      <c r="W1724" s="167" t="s">
        <v>11447</v>
      </c>
      <c r="X1724" s="255">
        <v>0</v>
      </c>
      <c r="Y1724" s="241">
        <v>0</v>
      </c>
      <c r="Z1724" s="241">
        <v>0</v>
      </c>
      <c r="AA1724" s="266"/>
      <c r="AB1724" s="266"/>
      <c r="AC1724" s="266"/>
      <c r="AD1724" s="241">
        <v>5517212</v>
      </c>
      <c r="AE1724" s="467" t="s">
        <v>7102</v>
      </c>
      <c r="AF1724" s="468" t="s">
        <v>11445</v>
      </c>
      <c r="AG1724" s="277" t="s">
        <v>7040</v>
      </c>
      <c r="AH1724" s="277" t="s">
        <v>7041</v>
      </c>
    </row>
    <row r="1725" spans="1:34" ht="15" customHeight="1" x14ac:dyDescent="0.2">
      <c r="A1725" s="257">
        <v>115</v>
      </c>
      <c r="B1725" s="257">
        <v>115</v>
      </c>
      <c r="C1725" s="258" t="s">
        <v>912</v>
      </c>
      <c r="D1725" s="257">
        <v>10478</v>
      </c>
      <c r="E1725" s="258" t="s">
        <v>9247</v>
      </c>
      <c r="F1725" s="25">
        <v>2018</v>
      </c>
      <c r="G1725" s="284">
        <v>43284.029166666667</v>
      </c>
      <c r="H1725" s="233">
        <v>43284.029166666667</v>
      </c>
      <c r="I1725" s="412" t="s">
        <v>36</v>
      </c>
      <c r="J1725" s="412" t="s">
        <v>36</v>
      </c>
      <c r="K1725" s="412" t="s">
        <v>36</v>
      </c>
      <c r="L1725" s="235">
        <f>N1725-G1725</f>
        <v>0.39513888888905058</v>
      </c>
      <c r="M1725" s="236">
        <v>569</v>
      </c>
      <c r="N1725" s="284">
        <v>43284.424305555556</v>
      </c>
      <c r="O1725" s="233">
        <v>43284.424305555556</v>
      </c>
      <c r="P1725" s="237" t="s">
        <v>37</v>
      </c>
      <c r="Q1725" s="359" t="s">
        <v>62</v>
      </c>
      <c r="R1725" s="35" t="s">
        <v>11258</v>
      </c>
      <c r="S1725" s="277" t="s">
        <v>101</v>
      </c>
      <c r="T1725" s="167" t="s">
        <v>11448</v>
      </c>
      <c r="U1725" s="88">
        <v>114752217</v>
      </c>
      <c r="V1725" s="240" t="s">
        <v>761</v>
      </c>
      <c r="W1725" s="167" t="s">
        <v>11449</v>
      </c>
      <c r="X1725" s="255">
        <v>0</v>
      </c>
      <c r="Y1725" s="241">
        <v>0</v>
      </c>
      <c r="Z1725" s="241">
        <v>0</v>
      </c>
      <c r="AA1725" s="266"/>
      <c r="AB1725" s="266"/>
      <c r="AC1725" s="266"/>
      <c r="AD1725" s="241">
        <v>5517212</v>
      </c>
      <c r="AE1725" s="467" t="s">
        <v>7102</v>
      </c>
      <c r="AF1725" s="468" t="s">
        <v>11445</v>
      </c>
      <c r="AG1725" s="277" t="s">
        <v>7040</v>
      </c>
      <c r="AH1725" s="277" t="s">
        <v>7041</v>
      </c>
    </row>
    <row r="1726" spans="1:34" ht="15" customHeight="1" x14ac:dyDescent="0.2">
      <c r="A1726" s="257">
        <v>115</v>
      </c>
      <c r="B1726" s="257">
        <v>115</v>
      </c>
      <c r="C1726" s="258" t="s">
        <v>912</v>
      </c>
      <c r="D1726" s="257">
        <v>10478</v>
      </c>
      <c r="E1726" s="258" t="s">
        <v>9247</v>
      </c>
      <c r="F1726" s="25">
        <v>2018</v>
      </c>
      <c r="G1726" s="284">
        <v>43284.761805555558</v>
      </c>
      <c r="H1726" s="233">
        <v>43284.761805555558</v>
      </c>
      <c r="I1726" s="412" t="s">
        <v>36</v>
      </c>
      <c r="J1726" s="412" t="s">
        <v>36</v>
      </c>
      <c r="K1726" s="412" t="s">
        <v>36</v>
      </c>
      <c r="L1726" s="235">
        <f>N1726-G1726</f>
        <v>7.6388888883229811E-2</v>
      </c>
      <c r="M1726" s="236">
        <v>110</v>
      </c>
      <c r="N1726" s="284">
        <v>43284.838194444441</v>
      </c>
      <c r="O1726" s="233">
        <v>43284.838194444441</v>
      </c>
      <c r="P1726" s="237" t="s">
        <v>37</v>
      </c>
      <c r="Q1726" s="359" t="s">
        <v>62</v>
      </c>
      <c r="R1726" s="35" t="s">
        <v>11258</v>
      </c>
      <c r="S1726" s="277" t="s">
        <v>101</v>
      </c>
      <c r="T1726" s="167" t="s">
        <v>11469</v>
      </c>
      <c r="U1726" s="88">
        <v>114752217</v>
      </c>
      <c r="V1726" s="240" t="s">
        <v>761</v>
      </c>
      <c r="W1726" s="167" t="s">
        <v>11470</v>
      </c>
      <c r="X1726" s="255">
        <v>0</v>
      </c>
      <c r="Y1726" s="241">
        <v>0</v>
      </c>
      <c r="Z1726" s="241">
        <v>0</v>
      </c>
      <c r="AA1726" s="266"/>
      <c r="AB1726" s="266"/>
      <c r="AC1726" s="266"/>
      <c r="AD1726" s="241">
        <v>5517212</v>
      </c>
      <c r="AE1726" s="461" t="s">
        <v>1270</v>
      </c>
      <c r="AF1726" s="462" t="s">
        <v>1270</v>
      </c>
      <c r="AG1726" s="277" t="s">
        <v>7066</v>
      </c>
      <c r="AH1726" s="277" t="s">
        <v>7067</v>
      </c>
    </row>
    <row r="1727" spans="1:34" ht="15" customHeight="1" x14ac:dyDescent="0.2">
      <c r="A1727" s="257">
        <v>115</v>
      </c>
      <c r="B1727" s="257">
        <v>115</v>
      </c>
      <c r="C1727" s="258" t="s">
        <v>912</v>
      </c>
      <c r="D1727" s="257">
        <v>10478</v>
      </c>
      <c r="E1727" s="258" t="s">
        <v>9247</v>
      </c>
      <c r="F1727" s="25">
        <v>2018</v>
      </c>
      <c r="G1727" s="284">
        <v>43306.158333333333</v>
      </c>
      <c r="H1727" s="234">
        <v>43306.158333333333</v>
      </c>
      <c r="I1727" s="412" t="s">
        <v>36</v>
      </c>
      <c r="J1727" s="412" t="s">
        <v>36</v>
      </c>
      <c r="K1727" s="412" t="s">
        <v>36</v>
      </c>
      <c r="L1727" s="235">
        <f>N1727-G1727</f>
        <v>6.944444467080757E-4</v>
      </c>
      <c r="M1727" s="236">
        <v>1</v>
      </c>
      <c r="N1727" s="284">
        <v>43306.15902777778</v>
      </c>
      <c r="O1727" s="234">
        <v>43306.15902777778</v>
      </c>
      <c r="P1727" s="237" t="s">
        <v>37</v>
      </c>
      <c r="Q1727" s="359" t="s">
        <v>48</v>
      </c>
      <c r="R1727" s="35" t="s">
        <v>10200</v>
      </c>
      <c r="S1727" s="277" t="s">
        <v>40</v>
      </c>
      <c r="T1727" s="167" t="s">
        <v>11610</v>
      </c>
      <c r="U1727" s="282" t="s">
        <v>40</v>
      </c>
      <c r="V1727" s="240" t="s">
        <v>761</v>
      </c>
      <c r="W1727" s="167" t="s">
        <v>11611</v>
      </c>
      <c r="X1727" s="255">
        <v>0</v>
      </c>
      <c r="Y1727" s="241">
        <v>0</v>
      </c>
      <c r="Z1727" s="241">
        <v>0</v>
      </c>
      <c r="AA1727" s="266"/>
      <c r="AB1727" s="266"/>
      <c r="AC1727" s="266"/>
      <c r="AD1727" s="241">
        <v>5517212</v>
      </c>
      <c r="AE1727" s="467" t="s">
        <v>7083</v>
      </c>
      <c r="AF1727" s="468" t="s">
        <v>11612</v>
      </c>
      <c r="AG1727" s="277" t="s">
        <v>7040</v>
      </c>
      <c r="AH1727" s="277" t="s">
        <v>7041</v>
      </c>
    </row>
    <row r="1728" spans="1:34" ht="15" customHeight="1" x14ac:dyDescent="0.2">
      <c r="A1728" s="521">
        <v>115</v>
      </c>
      <c r="B1728" s="521">
        <v>115</v>
      </c>
      <c r="C1728" s="522" t="s">
        <v>912</v>
      </c>
      <c r="D1728" s="521">
        <v>10478</v>
      </c>
      <c r="E1728" s="522" t="s">
        <v>9247</v>
      </c>
      <c r="F1728" s="25">
        <v>2019</v>
      </c>
      <c r="G1728" s="573">
        <v>43593.240972222222</v>
      </c>
      <c r="H1728" s="574">
        <v>43593.240972222222</v>
      </c>
      <c r="I1728" s="572" t="s">
        <v>36</v>
      </c>
      <c r="J1728" s="572" t="s">
        <v>36</v>
      </c>
      <c r="K1728" s="572" t="s">
        <v>36</v>
      </c>
      <c r="L1728" s="235">
        <f>N1728-G1728</f>
        <v>6.944444467080757E-4</v>
      </c>
      <c r="M1728" s="236">
        <v>1</v>
      </c>
      <c r="N1728" s="573">
        <v>43593.241666666669</v>
      </c>
      <c r="O1728" s="574">
        <v>43593.241666666669</v>
      </c>
      <c r="P1728" s="237" t="s">
        <v>37</v>
      </c>
      <c r="Q1728" s="162" t="s">
        <v>1285</v>
      </c>
      <c r="R1728" s="167" t="s">
        <v>10231</v>
      </c>
      <c r="S1728" s="238" t="s">
        <v>101</v>
      </c>
      <c r="T1728" s="167" t="s">
        <v>13982</v>
      </c>
      <c r="U1728" s="459" t="s">
        <v>40</v>
      </c>
      <c r="V1728" s="49" t="s">
        <v>761</v>
      </c>
      <c r="W1728" s="167" t="s">
        <v>13983</v>
      </c>
      <c r="X1728" s="536">
        <v>0</v>
      </c>
      <c r="Y1728" s="255">
        <v>0</v>
      </c>
      <c r="Z1728" s="255">
        <v>0</v>
      </c>
      <c r="AA1728" s="264">
        <f>Y1728/AD1728</f>
        <v>0</v>
      </c>
      <c r="AB1728" s="265">
        <f>Z1728/AD1728</f>
        <v>0</v>
      </c>
      <c r="AC1728" s="255">
        <v>0</v>
      </c>
      <c r="AD1728" s="255">
        <v>5548929</v>
      </c>
      <c r="AE1728" s="240" t="s">
        <v>7102</v>
      </c>
      <c r="AF1728" s="527" t="s">
        <v>13984</v>
      </c>
      <c r="AG1728" s="240" t="s">
        <v>7040</v>
      </c>
      <c r="AH1728" s="525" t="s">
        <v>7041</v>
      </c>
    </row>
    <row r="1729" spans="1:34" ht="15" customHeight="1" x14ac:dyDescent="0.2">
      <c r="A1729" s="175">
        <v>115</v>
      </c>
      <c r="B1729" s="175">
        <v>115</v>
      </c>
      <c r="C1729" s="340" t="s">
        <v>41</v>
      </c>
      <c r="D1729" s="330">
        <v>10479</v>
      </c>
      <c r="E1729" s="340" t="s">
        <v>9028</v>
      </c>
      <c r="F1729" s="25">
        <v>2015</v>
      </c>
      <c r="G1729" s="156">
        <v>42165.006944444445</v>
      </c>
      <c r="H1729" s="157">
        <v>42165.006944444445</v>
      </c>
      <c r="I1729" s="620" t="s">
        <v>36</v>
      </c>
      <c r="J1729" s="620" t="s">
        <v>36</v>
      </c>
      <c r="K1729" s="620"/>
      <c r="L1729" s="159">
        <f>N1729-G1729</f>
        <v>6.944444467080757E-4</v>
      </c>
      <c r="M1729" s="160">
        <v>1</v>
      </c>
      <c r="N1729" s="156">
        <v>42165.007638888892</v>
      </c>
      <c r="O1729" s="157">
        <v>42165.007638888892</v>
      </c>
      <c r="P1729" s="161" t="s">
        <v>37</v>
      </c>
      <c r="Q1729" s="35" t="s">
        <v>38</v>
      </c>
      <c r="R1729" s="35" t="s">
        <v>413</v>
      </c>
      <c r="S1729" s="35" t="s">
        <v>40</v>
      </c>
      <c r="T1729" s="35" t="s">
        <v>4147</v>
      </c>
      <c r="U1729" s="459" t="s">
        <v>40</v>
      </c>
      <c r="V1729" s="167" t="s">
        <v>761</v>
      </c>
      <c r="W1729" s="35" t="s">
        <v>4029</v>
      </c>
      <c r="X1729" s="55">
        <v>0</v>
      </c>
      <c r="Y1729" s="55">
        <v>0</v>
      </c>
      <c r="Z1729" s="168"/>
      <c r="AA1729" s="168"/>
      <c r="AB1729" s="168"/>
      <c r="AC1729" s="168"/>
    </row>
    <row r="1730" spans="1:34" ht="15" customHeight="1" x14ac:dyDescent="0.2">
      <c r="A1730" s="175">
        <v>115</v>
      </c>
      <c r="B1730" s="175">
        <v>115</v>
      </c>
      <c r="C1730" s="340" t="s">
        <v>41</v>
      </c>
      <c r="D1730" s="330">
        <v>10479</v>
      </c>
      <c r="E1730" s="340" t="s">
        <v>9028</v>
      </c>
      <c r="F1730" s="25">
        <v>2015</v>
      </c>
      <c r="G1730" s="156">
        <v>42223.071527777778</v>
      </c>
      <c r="H1730" s="157">
        <v>42223.071527777778</v>
      </c>
      <c r="I1730" s="620" t="s">
        <v>36</v>
      </c>
      <c r="J1730" s="620" t="s">
        <v>36</v>
      </c>
      <c r="K1730" s="620"/>
      <c r="L1730" s="159">
        <f>N1730-G1730</f>
        <v>6.944444467080757E-4</v>
      </c>
      <c r="M1730" s="160">
        <v>1</v>
      </c>
      <c r="N1730" s="156">
        <v>42223.072222222225</v>
      </c>
      <c r="O1730" s="157">
        <v>42223.072222222225</v>
      </c>
      <c r="P1730" s="161" t="s">
        <v>37</v>
      </c>
      <c r="Q1730" s="35" t="s">
        <v>213</v>
      </c>
      <c r="R1730" s="35" t="s">
        <v>287</v>
      </c>
      <c r="S1730" s="35" t="s">
        <v>54</v>
      </c>
      <c r="T1730" s="35" t="s">
        <v>4546</v>
      </c>
      <c r="U1730" s="459" t="s">
        <v>40</v>
      </c>
      <c r="V1730" s="167" t="s">
        <v>761</v>
      </c>
      <c r="W1730" s="35" t="s">
        <v>4548</v>
      </c>
      <c r="X1730" s="188"/>
      <c r="Y1730" s="168"/>
      <c r="Z1730" s="168"/>
      <c r="AA1730" s="168"/>
      <c r="AB1730" s="168"/>
      <c r="AC1730" s="168"/>
    </row>
    <row r="1731" spans="1:34" ht="15" customHeight="1" x14ac:dyDescent="0.2">
      <c r="A1731" s="187">
        <v>115</v>
      </c>
      <c r="B1731" s="187">
        <v>115</v>
      </c>
      <c r="C1731" s="331" t="s">
        <v>41</v>
      </c>
      <c r="D1731" s="257">
        <v>10479</v>
      </c>
      <c r="E1731" s="258" t="s">
        <v>9028</v>
      </c>
      <c r="F1731" s="25">
        <v>2015</v>
      </c>
      <c r="G1731" s="179">
        <v>42336.518055555556</v>
      </c>
      <c r="H1731" s="158">
        <v>42336.518055555556</v>
      </c>
      <c r="I1731" s="620" t="s">
        <v>36</v>
      </c>
      <c r="J1731" s="620" t="s">
        <v>36</v>
      </c>
      <c r="K1731" s="620"/>
      <c r="L1731" s="159">
        <f>N1731-G1731</f>
        <v>6.944444467080757E-4</v>
      </c>
      <c r="M1731" s="160">
        <v>1</v>
      </c>
      <c r="N1731" s="179">
        <v>42336.518750000003</v>
      </c>
      <c r="O1731" s="158">
        <v>42336.518750000003</v>
      </c>
      <c r="P1731" s="161" t="s">
        <v>37</v>
      </c>
      <c r="Q1731" s="35" t="s">
        <v>71</v>
      </c>
      <c r="R1731" s="35" t="s">
        <v>349</v>
      </c>
      <c r="S1731" s="167" t="s">
        <v>40</v>
      </c>
      <c r="T1731" s="167" t="s">
        <v>5238</v>
      </c>
      <c r="U1731" s="224">
        <v>11718</v>
      </c>
      <c r="V1731" s="167" t="s">
        <v>761</v>
      </c>
      <c r="W1731" s="167" t="s">
        <v>5240</v>
      </c>
      <c r="X1731" s="177">
        <v>0</v>
      </c>
      <c r="Y1731" s="184"/>
      <c r="Z1731" s="184"/>
      <c r="AA1731" s="184"/>
      <c r="AB1731" s="184"/>
      <c r="AC1731" s="184"/>
    </row>
    <row r="1732" spans="1:34" ht="15" customHeight="1" x14ac:dyDescent="0.2">
      <c r="A1732" s="257">
        <v>115</v>
      </c>
      <c r="B1732" s="257">
        <v>115</v>
      </c>
      <c r="C1732" s="331" t="s">
        <v>41</v>
      </c>
      <c r="D1732" s="257">
        <v>10479</v>
      </c>
      <c r="E1732" s="258" t="s">
        <v>9028</v>
      </c>
      <c r="F1732" s="25">
        <v>2016</v>
      </c>
      <c r="G1732" s="284">
        <v>42523.505555555559</v>
      </c>
      <c r="H1732" s="234">
        <v>42523.505555555559</v>
      </c>
      <c r="I1732" s="412" t="s">
        <v>36</v>
      </c>
      <c r="J1732" s="412" t="s">
        <v>36</v>
      </c>
      <c r="K1732" s="412"/>
      <c r="L1732" s="235">
        <f>N1732-G1732</f>
        <v>0.21736111110658385</v>
      </c>
      <c r="M1732" s="236">
        <v>313</v>
      </c>
      <c r="N1732" s="284">
        <v>42523.722916666666</v>
      </c>
      <c r="O1732" s="234">
        <v>42523.722916666666</v>
      </c>
      <c r="P1732" s="237" t="s">
        <v>37</v>
      </c>
      <c r="Q1732" s="238" t="s">
        <v>43</v>
      </c>
      <c r="R1732" s="238" t="s">
        <v>1583</v>
      </c>
      <c r="S1732" s="35" t="s">
        <v>45</v>
      </c>
      <c r="T1732" s="35" t="s">
        <v>6155</v>
      </c>
      <c r="U1732" s="282" t="s">
        <v>40</v>
      </c>
      <c r="V1732" s="240" t="s">
        <v>761</v>
      </c>
      <c r="W1732" s="35" t="s">
        <v>6156</v>
      </c>
      <c r="X1732" s="55">
        <v>0</v>
      </c>
      <c r="Y1732" s="55">
        <v>0</v>
      </c>
      <c r="Z1732" s="55">
        <v>0</v>
      </c>
      <c r="AA1732" s="35"/>
      <c r="AB1732" s="35"/>
      <c r="AC1732" s="35"/>
    </row>
    <row r="1733" spans="1:34" ht="15" customHeight="1" x14ac:dyDescent="0.2">
      <c r="A1733" s="257">
        <v>115</v>
      </c>
      <c r="B1733" s="257">
        <v>115</v>
      </c>
      <c r="C1733" s="331" t="s">
        <v>41</v>
      </c>
      <c r="D1733" s="257">
        <v>10479</v>
      </c>
      <c r="E1733" s="258" t="s">
        <v>9028</v>
      </c>
      <c r="F1733" s="25">
        <v>2017</v>
      </c>
      <c r="G1733" s="232">
        <v>42783.237500000003</v>
      </c>
      <c r="H1733" s="233">
        <v>42783.237500000003</v>
      </c>
      <c r="I1733" s="417" t="s">
        <v>7042</v>
      </c>
      <c r="J1733" s="412" t="s">
        <v>36</v>
      </c>
      <c r="K1733" s="412"/>
      <c r="L1733" s="235">
        <f>N1733-G1733</f>
        <v>6.9444443943211809E-4</v>
      </c>
      <c r="M1733" s="236">
        <v>1</v>
      </c>
      <c r="N1733" s="232">
        <v>42783.238194444442</v>
      </c>
      <c r="O1733" s="233">
        <v>42783.238194444442</v>
      </c>
      <c r="P1733" s="237" t="s">
        <v>37</v>
      </c>
      <c r="Q1733" s="35" t="s">
        <v>222</v>
      </c>
      <c r="R1733" s="35" t="s">
        <v>223</v>
      </c>
      <c r="S1733" s="35" t="s">
        <v>40</v>
      </c>
      <c r="T1733" s="52" t="s">
        <v>7845</v>
      </c>
      <c r="U1733" s="303" t="s">
        <v>40</v>
      </c>
      <c r="V1733" s="49" t="s">
        <v>761</v>
      </c>
      <c r="W1733" s="44" t="s">
        <v>7846</v>
      </c>
      <c r="X1733" s="255">
        <v>0</v>
      </c>
      <c r="Y1733" s="241">
        <v>0</v>
      </c>
      <c r="Z1733" s="241">
        <v>0</v>
      </c>
      <c r="AA1733" s="168"/>
      <c r="AB1733" s="168"/>
      <c r="AC1733" s="168"/>
      <c r="AD1733" s="304">
        <v>5517212</v>
      </c>
      <c r="AE1733" s="35" t="s">
        <v>7056</v>
      </c>
      <c r="AF1733" s="305" t="s">
        <v>7847</v>
      </c>
      <c r="AG1733" s="35" t="s">
        <v>7040</v>
      </c>
      <c r="AH1733" s="44" t="s">
        <v>7041</v>
      </c>
    </row>
    <row r="1734" spans="1:34" ht="15" customHeight="1" x14ac:dyDescent="0.2">
      <c r="A1734" s="257">
        <v>115</v>
      </c>
      <c r="B1734" s="257">
        <v>115</v>
      </c>
      <c r="C1734" s="331" t="s">
        <v>41</v>
      </c>
      <c r="D1734" s="257">
        <v>10479</v>
      </c>
      <c r="E1734" s="258" t="s">
        <v>9028</v>
      </c>
      <c r="F1734" s="25">
        <v>2017</v>
      </c>
      <c r="G1734" s="232">
        <v>42783.332638888889</v>
      </c>
      <c r="H1734" s="233">
        <v>42783.332638888889</v>
      </c>
      <c r="I1734" s="417" t="s">
        <v>7042</v>
      </c>
      <c r="J1734" s="412" t="s">
        <v>36</v>
      </c>
      <c r="K1734" s="412"/>
      <c r="L1734" s="235">
        <f>N1734-G1734</f>
        <v>6.944444467080757E-4</v>
      </c>
      <c r="M1734" s="236">
        <v>1</v>
      </c>
      <c r="N1734" s="232">
        <v>42783.333333333336</v>
      </c>
      <c r="O1734" s="233">
        <v>42783.333333333336</v>
      </c>
      <c r="P1734" s="237" t="s">
        <v>37</v>
      </c>
      <c r="Q1734" s="35" t="s">
        <v>222</v>
      </c>
      <c r="R1734" s="35" t="s">
        <v>223</v>
      </c>
      <c r="S1734" s="35" t="s">
        <v>40</v>
      </c>
      <c r="T1734" s="52" t="s">
        <v>7845</v>
      </c>
      <c r="U1734" s="303" t="s">
        <v>40</v>
      </c>
      <c r="V1734" s="49" t="s">
        <v>761</v>
      </c>
      <c r="W1734" s="44" t="s">
        <v>7854</v>
      </c>
      <c r="X1734" s="255">
        <v>0</v>
      </c>
      <c r="Y1734" s="241">
        <v>0</v>
      </c>
      <c r="Z1734" s="241">
        <v>0</v>
      </c>
      <c r="AA1734" s="168"/>
      <c r="AB1734" s="168"/>
      <c r="AC1734" s="168"/>
      <c r="AD1734" s="304">
        <v>5517212</v>
      </c>
      <c r="AE1734" s="35" t="s">
        <v>7056</v>
      </c>
      <c r="AF1734" s="305" t="s">
        <v>7847</v>
      </c>
      <c r="AG1734" s="35" t="s">
        <v>7040</v>
      </c>
      <c r="AH1734" s="52" t="s">
        <v>7041</v>
      </c>
    </row>
    <row r="1735" spans="1:34" ht="15" customHeight="1" x14ac:dyDescent="0.2">
      <c r="A1735" s="257">
        <v>115</v>
      </c>
      <c r="B1735" s="257">
        <v>115</v>
      </c>
      <c r="C1735" s="331" t="s">
        <v>41</v>
      </c>
      <c r="D1735" s="257">
        <v>10479</v>
      </c>
      <c r="E1735" s="258" t="s">
        <v>9028</v>
      </c>
      <c r="F1735" s="25">
        <v>2017</v>
      </c>
      <c r="G1735" s="232">
        <v>42939.24722222222</v>
      </c>
      <c r="H1735" s="233">
        <v>42939.24722222222</v>
      </c>
      <c r="I1735" s="412" t="s">
        <v>36</v>
      </c>
      <c r="J1735" s="412" t="s">
        <v>36</v>
      </c>
      <c r="K1735" s="412"/>
      <c r="L1735" s="235">
        <f>N1735-G1735</f>
        <v>6.944444467080757E-4</v>
      </c>
      <c r="M1735" s="236">
        <v>1</v>
      </c>
      <c r="N1735" s="232">
        <v>42939.247916666667</v>
      </c>
      <c r="O1735" s="233">
        <v>42939.247916666667</v>
      </c>
      <c r="P1735" s="237" t="s">
        <v>37</v>
      </c>
      <c r="Q1735" s="35" t="s">
        <v>48</v>
      </c>
      <c r="R1735" s="35" t="s">
        <v>49</v>
      </c>
      <c r="S1735" s="35" t="s">
        <v>40</v>
      </c>
      <c r="T1735" s="167" t="s">
        <v>9029</v>
      </c>
      <c r="U1735" s="303" t="s">
        <v>40</v>
      </c>
      <c r="V1735" s="240" t="s">
        <v>761</v>
      </c>
      <c r="W1735" s="167" t="s">
        <v>9030</v>
      </c>
      <c r="X1735" s="241">
        <v>0</v>
      </c>
      <c r="Y1735" s="241">
        <v>0</v>
      </c>
      <c r="Z1735" s="241">
        <v>0</v>
      </c>
      <c r="AA1735" s="266"/>
      <c r="AB1735" s="266"/>
      <c r="AC1735" s="266"/>
      <c r="AD1735" s="304">
        <v>5517212</v>
      </c>
      <c r="AE1735" s="305" t="s">
        <v>7060</v>
      </c>
      <c r="AF1735" s="305" t="s">
        <v>9031</v>
      </c>
      <c r="AG1735" s="35" t="s">
        <v>7040</v>
      </c>
      <c r="AH1735" s="29" t="s">
        <v>7041</v>
      </c>
    </row>
    <row r="1736" spans="1:34" ht="15" customHeight="1" x14ac:dyDescent="0.2">
      <c r="A1736" s="330">
        <v>115</v>
      </c>
      <c r="B1736" s="330">
        <v>115</v>
      </c>
      <c r="C1736" s="340" t="s">
        <v>41</v>
      </c>
      <c r="D1736" s="330">
        <v>10479</v>
      </c>
      <c r="E1736" s="340" t="s">
        <v>9028</v>
      </c>
      <c r="F1736" s="25">
        <v>2017</v>
      </c>
      <c r="G1736" s="232">
        <v>42972.170138888891</v>
      </c>
      <c r="H1736" s="233">
        <v>42972.170138888891</v>
      </c>
      <c r="I1736" s="412" t="s">
        <v>36</v>
      </c>
      <c r="J1736" s="412" t="s">
        <v>36</v>
      </c>
      <c r="K1736" s="412"/>
      <c r="L1736" s="235">
        <f>N1736-G1736</f>
        <v>6.9444443943211809E-4</v>
      </c>
      <c r="M1736" s="236">
        <v>1</v>
      </c>
      <c r="N1736" s="232">
        <v>42972.17083333333</v>
      </c>
      <c r="O1736" s="233">
        <v>42972.17083333333</v>
      </c>
      <c r="P1736" s="237" t="s">
        <v>37</v>
      </c>
      <c r="Q1736" s="35" t="s">
        <v>62</v>
      </c>
      <c r="R1736" s="35" t="s">
        <v>1028</v>
      </c>
      <c r="S1736" s="35" t="s">
        <v>101</v>
      </c>
      <c r="T1736" s="167" t="s">
        <v>9245</v>
      </c>
      <c r="U1736" s="303" t="s">
        <v>40</v>
      </c>
      <c r="V1736" s="240" t="s">
        <v>761</v>
      </c>
      <c r="W1736" s="167" t="s">
        <v>9246</v>
      </c>
      <c r="X1736" s="241">
        <v>0</v>
      </c>
      <c r="Y1736" s="241">
        <v>0</v>
      </c>
      <c r="Z1736" s="241">
        <v>0</v>
      </c>
      <c r="AA1736" s="266"/>
      <c r="AB1736" s="266"/>
      <c r="AC1736" s="266"/>
      <c r="AD1736" s="304">
        <v>5517212</v>
      </c>
      <c r="AE1736" s="305" t="s">
        <v>7182</v>
      </c>
      <c r="AF1736" s="305" t="s">
        <v>7847</v>
      </c>
      <c r="AG1736" s="35" t="s">
        <v>7040</v>
      </c>
      <c r="AH1736" s="29" t="s">
        <v>7041</v>
      </c>
    </row>
    <row r="1737" spans="1:34" ht="15" customHeight="1" x14ac:dyDescent="0.2">
      <c r="A1737" s="330">
        <v>115</v>
      </c>
      <c r="B1737" s="330">
        <v>115</v>
      </c>
      <c r="C1737" s="340" t="s">
        <v>41</v>
      </c>
      <c r="D1737" s="330">
        <v>10479</v>
      </c>
      <c r="E1737" s="340" t="s">
        <v>9028</v>
      </c>
      <c r="F1737" s="25">
        <v>2017</v>
      </c>
      <c r="G1737" s="232">
        <v>42972.240277777775</v>
      </c>
      <c r="H1737" s="233">
        <v>42972.240277777775</v>
      </c>
      <c r="I1737" s="412" t="s">
        <v>36</v>
      </c>
      <c r="J1737" s="412" t="s">
        <v>36</v>
      </c>
      <c r="K1737" s="412"/>
      <c r="L1737" s="235">
        <f>N1737-G1737</f>
        <v>6.944444467080757E-4</v>
      </c>
      <c r="M1737" s="236">
        <v>1</v>
      </c>
      <c r="N1737" s="232">
        <v>42972.240972222222</v>
      </c>
      <c r="O1737" s="233">
        <v>42972.240972222222</v>
      </c>
      <c r="P1737" s="237" t="s">
        <v>37</v>
      </c>
      <c r="Q1737" s="35" t="s">
        <v>62</v>
      </c>
      <c r="R1737" s="35" t="s">
        <v>1028</v>
      </c>
      <c r="S1737" s="35" t="s">
        <v>101</v>
      </c>
      <c r="T1737" s="167" t="s">
        <v>9248</v>
      </c>
      <c r="U1737" s="303" t="s">
        <v>40</v>
      </c>
      <c r="V1737" s="240" t="s">
        <v>761</v>
      </c>
      <c r="W1737" s="167" t="s">
        <v>9250</v>
      </c>
      <c r="X1737" s="241">
        <v>0</v>
      </c>
      <c r="Y1737" s="241">
        <v>0</v>
      </c>
      <c r="Z1737" s="241">
        <v>0</v>
      </c>
      <c r="AA1737" s="266"/>
      <c r="AB1737" s="266"/>
      <c r="AC1737" s="266"/>
      <c r="AD1737" s="304">
        <v>5517212</v>
      </c>
      <c r="AE1737" s="305" t="s">
        <v>7182</v>
      </c>
      <c r="AF1737" s="305" t="s">
        <v>7847</v>
      </c>
      <c r="AG1737" s="35" t="s">
        <v>7040</v>
      </c>
      <c r="AH1737" s="29" t="s">
        <v>7303</v>
      </c>
    </row>
    <row r="1738" spans="1:34" ht="15" customHeight="1" x14ac:dyDescent="0.2">
      <c r="A1738" s="257">
        <v>115</v>
      </c>
      <c r="B1738" s="257">
        <v>115</v>
      </c>
      <c r="C1738" s="258" t="s">
        <v>41</v>
      </c>
      <c r="D1738" s="257">
        <v>10479</v>
      </c>
      <c r="E1738" s="258" t="s">
        <v>9028</v>
      </c>
      <c r="F1738" s="25">
        <v>2018</v>
      </c>
      <c r="G1738" s="284">
        <v>43253.367361111108</v>
      </c>
      <c r="H1738" s="233">
        <v>43253.367361111108</v>
      </c>
      <c r="I1738" s="412" t="s">
        <v>36</v>
      </c>
      <c r="J1738" s="412" t="s">
        <v>36</v>
      </c>
      <c r="K1738" s="412" t="s">
        <v>36</v>
      </c>
      <c r="L1738" s="235">
        <f>N1738-G1738</f>
        <v>6.944444467080757E-4</v>
      </c>
      <c r="M1738" s="236">
        <v>1</v>
      </c>
      <c r="N1738" s="284">
        <v>43253.368055555555</v>
      </c>
      <c r="O1738" s="233">
        <v>43253.368055555555</v>
      </c>
      <c r="P1738" s="237" t="s">
        <v>37</v>
      </c>
      <c r="Q1738" s="359" t="s">
        <v>48</v>
      </c>
      <c r="R1738" s="35" t="s">
        <v>10200</v>
      </c>
      <c r="S1738" s="277" t="s">
        <v>40</v>
      </c>
      <c r="T1738" s="167" t="s">
        <v>11229</v>
      </c>
      <c r="U1738" s="282" t="s">
        <v>40</v>
      </c>
      <c r="V1738" s="240" t="s">
        <v>761</v>
      </c>
      <c r="W1738" s="167" t="s">
        <v>11230</v>
      </c>
      <c r="X1738" s="255">
        <v>0</v>
      </c>
      <c r="Y1738" s="241">
        <v>0</v>
      </c>
      <c r="Z1738" s="241">
        <v>0</v>
      </c>
      <c r="AA1738" s="266"/>
      <c r="AB1738" s="266"/>
      <c r="AC1738" s="266"/>
      <c r="AD1738" s="241">
        <v>5517212</v>
      </c>
      <c r="AE1738" s="461" t="s">
        <v>7063</v>
      </c>
      <c r="AF1738" s="462" t="s">
        <v>10409</v>
      </c>
      <c r="AG1738" s="277" t="s">
        <v>7040</v>
      </c>
      <c r="AH1738" s="277" t="s">
        <v>7041</v>
      </c>
    </row>
    <row r="1739" spans="1:34" ht="15" customHeight="1" x14ac:dyDescent="0.2">
      <c r="A1739" s="257">
        <v>115</v>
      </c>
      <c r="B1739" s="257">
        <v>115</v>
      </c>
      <c r="C1739" s="258" t="s">
        <v>41</v>
      </c>
      <c r="D1739" s="257">
        <v>10479</v>
      </c>
      <c r="E1739" s="258" t="s">
        <v>9028</v>
      </c>
      <c r="F1739" s="25">
        <v>2018</v>
      </c>
      <c r="G1739" s="284">
        <v>43270.183333333334</v>
      </c>
      <c r="H1739" s="233">
        <v>43270.183333333334</v>
      </c>
      <c r="I1739" s="412" t="s">
        <v>36</v>
      </c>
      <c r="J1739" s="412" t="s">
        <v>36</v>
      </c>
      <c r="K1739" s="412" t="s">
        <v>36</v>
      </c>
      <c r="L1739" s="235">
        <f>N1739-G1739</f>
        <v>6.944444467080757E-4</v>
      </c>
      <c r="M1739" s="236">
        <v>1</v>
      </c>
      <c r="N1739" s="284">
        <v>43270.184027777781</v>
      </c>
      <c r="O1739" s="233">
        <v>43270.184027777781</v>
      </c>
      <c r="P1739" s="237" t="s">
        <v>37</v>
      </c>
      <c r="Q1739" s="162" t="s">
        <v>48</v>
      </c>
      <c r="R1739" s="167" t="s">
        <v>10200</v>
      </c>
      <c r="S1739" s="163" t="s">
        <v>40</v>
      </c>
      <c r="T1739" s="167" t="s">
        <v>11341</v>
      </c>
      <c r="U1739" s="88">
        <v>114752223</v>
      </c>
      <c r="V1739" s="240" t="s">
        <v>761</v>
      </c>
      <c r="W1739" s="167" t="s">
        <v>11342</v>
      </c>
      <c r="X1739" s="255">
        <v>9026</v>
      </c>
      <c r="Y1739" s="241">
        <v>0</v>
      </c>
      <c r="Z1739" s="241">
        <v>0</v>
      </c>
      <c r="AA1739" s="266"/>
      <c r="AB1739" s="266"/>
      <c r="AC1739" s="266"/>
      <c r="AD1739" s="241">
        <v>5517212</v>
      </c>
      <c r="AE1739" s="467" t="s">
        <v>7076</v>
      </c>
      <c r="AF1739" s="468" t="s">
        <v>11340</v>
      </c>
      <c r="AG1739" s="277" t="s">
        <v>7040</v>
      </c>
      <c r="AH1739" s="277" t="s">
        <v>7923</v>
      </c>
    </row>
    <row r="1740" spans="1:34" ht="15" customHeight="1" x14ac:dyDescent="0.2">
      <c r="A1740" s="257">
        <v>115</v>
      </c>
      <c r="B1740" s="257">
        <v>115</v>
      </c>
      <c r="C1740" s="258" t="s">
        <v>41</v>
      </c>
      <c r="D1740" s="257">
        <v>10479</v>
      </c>
      <c r="E1740" s="258" t="s">
        <v>9028</v>
      </c>
      <c r="F1740" s="25">
        <v>2018</v>
      </c>
      <c r="G1740" s="284">
        <v>43282.174305555556</v>
      </c>
      <c r="H1740" s="233">
        <v>43282.174305555556</v>
      </c>
      <c r="I1740" s="412" t="s">
        <v>36</v>
      </c>
      <c r="J1740" s="412" t="s">
        <v>36</v>
      </c>
      <c r="K1740" s="412" t="s">
        <v>36</v>
      </c>
      <c r="L1740" s="235">
        <f>N1740-G1740</f>
        <v>6.944444467080757E-4</v>
      </c>
      <c r="M1740" s="236">
        <v>1</v>
      </c>
      <c r="N1740" s="284">
        <v>43282.175000000003</v>
      </c>
      <c r="O1740" s="233">
        <v>43282.175000000003</v>
      </c>
      <c r="P1740" s="237" t="s">
        <v>37</v>
      </c>
      <c r="Q1740" s="359" t="s">
        <v>62</v>
      </c>
      <c r="R1740" s="35" t="s">
        <v>11415</v>
      </c>
      <c r="S1740" s="277" t="s">
        <v>101</v>
      </c>
      <c r="T1740" s="167" t="s">
        <v>11419</v>
      </c>
      <c r="U1740" s="88">
        <v>114752223</v>
      </c>
      <c r="V1740" s="240" t="s">
        <v>761</v>
      </c>
      <c r="W1740" s="167" t="s">
        <v>11420</v>
      </c>
      <c r="X1740" s="255">
        <v>0</v>
      </c>
      <c r="Y1740" s="241">
        <v>0</v>
      </c>
      <c r="Z1740" s="241">
        <v>0</v>
      </c>
      <c r="AA1740" s="266"/>
      <c r="AB1740" s="266"/>
      <c r="AC1740" s="266"/>
      <c r="AD1740" s="241">
        <v>5517212</v>
      </c>
      <c r="AE1740" s="461" t="s">
        <v>7102</v>
      </c>
      <c r="AF1740" s="462" t="s">
        <v>11418</v>
      </c>
      <c r="AG1740" s="277" t="s">
        <v>7040</v>
      </c>
      <c r="AH1740" s="277" t="s">
        <v>7041</v>
      </c>
    </row>
    <row r="1741" spans="1:34" ht="15" customHeight="1" x14ac:dyDescent="0.2">
      <c r="A1741" s="257">
        <v>115</v>
      </c>
      <c r="B1741" s="257">
        <v>115</v>
      </c>
      <c r="C1741" s="258" t="s">
        <v>41</v>
      </c>
      <c r="D1741" s="257">
        <v>10479</v>
      </c>
      <c r="E1741" s="258" t="s">
        <v>9028</v>
      </c>
      <c r="F1741" s="25">
        <v>2018</v>
      </c>
      <c r="G1741" s="284">
        <v>43283.157638888886</v>
      </c>
      <c r="H1741" s="233">
        <v>43283.157638888886</v>
      </c>
      <c r="I1741" s="412" t="s">
        <v>36</v>
      </c>
      <c r="J1741" s="412" t="s">
        <v>36</v>
      </c>
      <c r="K1741" s="412" t="s">
        <v>36</v>
      </c>
      <c r="L1741" s="235">
        <f>N1741-G1741</f>
        <v>6.944444467080757E-4</v>
      </c>
      <c r="M1741" s="236">
        <v>1</v>
      </c>
      <c r="N1741" s="284">
        <v>43283.158333333333</v>
      </c>
      <c r="O1741" s="233">
        <v>43283.158333333333</v>
      </c>
      <c r="P1741" s="237" t="s">
        <v>37</v>
      </c>
      <c r="Q1741" s="359" t="s">
        <v>62</v>
      </c>
      <c r="R1741" s="35" t="s">
        <v>11415</v>
      </c>
      <c r="S1741" s="277" t="s">
        <v>40</v>
      </c>
      <c r="T1741" s="167" t="s">
        <v>11429</v>
      </c>
      <c r="U1741" s="88">
        <v>114752223</v>
      </c>
      <c r="V1741" s="240" t="s">
        <v>761</v>
      </c>
      <c r="W1741" s="167" t="s">
        <v>11430</v>
      </c>
      <c r="X1741" s="255">
        <v>0</v>
      </c>
      <c r="Y1741" s="241">
        <v>0</v>
      </c>
      <c r="Z1741" s="241">
        <v>0</v>
      </c>
      <c r="AA1741" s="266"/>
      <c r="AB1741" s="266"/>
      <c r="AC1741" s="266"/>
      <c r="AD1741" s="241">
        <v>5517212</v>
      </c>
      <c r="AE1741" s="467" t="s">
        <v>7063</v>
      </c>
      <c r="AF1741" s="468" t="s">
        <v>11431</v>
      </c>
      <c r="AG1741" s="277" t="s">
        <v>7040</v>
      </c>
      <c r="AH1741" s="277" t="s">
        <v>7041</v>
      </c>
    </row>
    <row r="1742" spans="1:34" ht="15" customHeight="1" x14ac:dyDescent="0.2">
      <c r="A1742" s="257">
        <v>115</v>
      </c>
      <c r="B1742" s="257">
        <v>115</v>
      </c>
      <c r="C1742" s="258" t="s">
        <v>41</v>
      </c>
      <c r="D1742" s="257">
        <v>10479</v>
      </c>
      <c r="E1742" s="258" t="s">
        <v>9028</v>
      </c>
      <c r="F1742" s="25">
        <v>2018</v>
      </c>
      <c r="G1742" s="284">
        <v>43283.602777777778</v>
      </c>
      <c r="H1742" s="233">
        <v>43283.602777777778</v>
      </c>
      <c r="I1742" s="412" t="s">
        <v>36</v>
      </c>
      <c r="J1742" s="412" t="s">
        <v>36</v>
      </c>
      <c r="K1742" s="412" t="s">
        <v>36</v>
      </c>
      <c r="L1742" s="235">
        <f>N1742-G1742</f>
        <v>0.11111111110949423</v>
      </c>
      <c r="M1742" s="236">
        <v>160</v>
      </c>
      <c r="N1742" s="284">
        <v>43283.713888888888</v>
      </c>
      <c r="O1742" s="233">
        <v>43283.713888888888</v>
      </c>
      <c r="P1742" s="237" t="s">
        <v>37</v>
      </c>
      <c r="Q1742" s="359" t="s">
        <v>62</v>
      </c>
      <c r="R1742" s="35" t="s">
        <v>11415</v>
      </c>
      <c r="S1742" s="277" t="s">
        <v>101</v>
      </c>
      <c r="T1742" s="167" t="s">
        <v>11434</v>
      </c>
      <c r="U1742" s="88">
        <v>114752223</v>
      </c>
      <c r="V1742" s="240" t="s">
        <v>761</v>
      </c>
      <c r="W1742" s="167" t="s">
        <v>11435</v>
      </c>
      <c r="X1742" s="255">
        <v>0</v>
      </c>
      <c r="Y1742" s="241">
        <v>0</v>
      </c>
      <c r="Z1742" s="241">
        <v>0</v>
      </c>
      <c r="AA1742" s="266"/>
      <c r="AB1742" s="266"/>
      <c r="AC1742" s="266"/>
      <c r="AD1742" s="241">
        <v>5517212</v>
      </c>
      <c r="AE1742" s="461" t="s">
        <v>1270</v>
      </c>
      <c r="AF1742" s="462" t="s">
        <v>1270</v>
      </c>
      <c r="AG1742" s="277" t="s">
        <v>7066</v>
      </c>
      <c r="AH1742" s="277" t="s">
        <v>7067</v>
      </c>
    </row>
    <row r="1743" spans="1:34" ht="15" customHeight="1" x14ac:dyDescent="0.2">
      <c r="A1743" s="257">
        <v>115</v>
      </c>
      <c r="B1743" s="257">
        <v>115</v>
      </c>
      <c r="C1743" s="258" t="s">
        <v>41</v>
      </c>
      <c r="D1743" s="257">
        <v>10479</v>
      </c>
      <c r="E1743" s="258" t="s">
        <v>9028</v>
      </c>
      <c r="F1743" s="25">
        <v>2018</v>
      </c>
      <c r="G1743" s="284">
        <v>43284.038194444445</v>
      </c>
      <c r="H1743" s="233">
        <v>43284.038194444445</v>
      </c>
      <c r="I1743" s="412" t="s">
        <v>36</v>
      </c>
      <c r="J1743" s="412" t="s">
        <v>36</v>
      </c>
      <c r="K1743" s="412" t="s">
        <v>36</v>
      </c>
      <c r="L1743" s="235">
        <f>N1743-G1743</f>
        <v>6.944444467080757E-4</v>
      </c>
      <c r="M1743" s="236">
        <v>1</v>
      </c>
      <c r="N1743" s="284">
        <v>43284.038888888892</v>
      </c>
      <c r="O1743" s="233">
        <v>43284.038888888892</v>
      </c>
      <c r="P1743" s="237" t="s">
        <v>37</v>
      </c>
      <c r="Q1743" s="359" t="s">
        <v>62</v>
      </c>
      <c r="R1743" s="35" t="s">
        <v>11258</v>
      </c>
      <c r="S1743" s="277" t="s">
        <v>101</v>
      </c>
      <c r="T1743" s="167" t="s">
        <v>11450</v>
      </c>
      <c r="U1743" s="88">
        <v>114752223</v>
      </c>
      <c r="V1743" s="240" t="s">
        <v>761</v>
      </c>
      <c r="W1743" s="167" t="s">
        <v>11451</v>
      </c>
      <c r="X1743" s="255">
        <v>9037</v>
      </c>
      <c r="Y1743" s="241">
        <v>0</v>
      </c>
      <c r="Z1743" s="241">
        <v>0</v>
      </c>
      <c r="AA1743" s="266"/>
      <c r="AB1743" s="266"/>
      <c r="AC1743" s="266"/>
      <c r="AD1743" s="241">
        <v>5517212</v>
      </c>
      <c r="AE1743" s="467" t="s">
        <v>7102</v>
      </c>
      <c r="AF1743" s="468" t="s">
        <v>11445</v>
      </c>
      <c r="AG1743" s="277" t="s">
        <v>7040</v>
      </c>
      <c r="AH1743" s="277" t="s">
        <v>7041</v>
      </c>
    </row>
    <row r="1744" spans="1:34" ht="15" customHeight="1" x14ac:dyDescent="0.2">
      <c r="A1744" s="257">
        <v>115</v>
      </c>
      <c r="B1744" s="257">
        <v>115</v>
      </c>
      <c r="C1744" s="258" t="s">
        <v>41</v>
      </c>
      <c r="D1744" s="257">
        <v>10479</v>
      </c>
      <c r="E1744" s="258" t="s">
        <v>9028</v>
      </c>
      <c r="F1744" s="25">
        <v>2018</v>
      </c>
      <c r="G1744" s="284">
        <v>43284.533333333333</v>
      </c>
      <c r="H1744" s="233">
        <v>43284.533333333333</v>
      </c>
      <c r="I1744" s="412" t="s">
        <v>36</v>
      </c>
      <c r="J1744" s="412" t="s">
        <v>36</v>
      </c>
      <c r="K1744" s="412" t="s">
        <v>36</v>
      </c>
      <c r="L1744" s="235">
        <f>N1744-G1744</f>
        <v>0.20416666667006211</v>
      </c>
      <c r="M1744" s="236">
        <v>294</v>
      </c>
      <c r="N1744" s="284">
        <v>43284.737500000003</v>
      </c>
      <c r="O1744" s="233">
        <v>43284.737500000003</v>
      </c>
      <c r="P1744" s="237" t="s">
        <v>37</v>
      </c>
      <c r="Q1744" s="359" t="s">
        <v>62</v>
      </c>
      <c r="R1744" s="35" t="s">
        <v>11258</v>
      </c>
      <c r="S1744" s="277" t="s">
        <v>101</v>
      </c>
      <c r="T1744" s="167" t="s">
        <v>11464</v>
      </c>
      <c r="U1744" s="88">
        <v>114752223</v>
      </c>
      <c r="V1744" s="240" t="s">
        <v>761</v>
      </c>
      <c r="W1744" s="167" t="s">
        <v>11465</v>
      </c>
      <c r="X1744" s="255">
        <v>0</v>
      </c>
      <c r="Y1744" s="241">
        <v>0</v>
      </c>
      <c r="Z1744" s="241">
        <v>0</v>
      </c>
      <c r="AA1744" s="266"/>
      <c r="AB1744" s="266"/>
      <c r="AC1744" s="266"/>
      <c r="AD1744" s="241">
        <v>5517212</v>
      </c>
      <c r="AE1744" s="461" t="s">
        <v>1270</v>
      </c>
      <c r="AF1744" s="462" t="s">
        <v>1270</v>
      </c>
      <c r="AG1744" s="277" t="s">
        <v>7066</v>
      </c>
      <c r="AH1744" s="277" t="s">
        <v>7067</v>
      </c>
    </row>
    <row r="1745" spans="1:34" ht="15" customHeight="1" x14ac:dyDescent="0.2">
      <c r="A1745" s="257">
        <v>115</v>
      </c>
      <c r="B1745" s="257">
        <v>115</v>
      </c>
      <c r="C1745" s="258" t="s">
        <v>41</v>
      </c>
      <c r="D1745" s="257">
        <v>10479</v>
      </c>
      <c r="E1745" s="258" t="s">
        <v>9028</v>
      </c>
      <c r="F1745" s="25">
        <v>2018</v>
      </c>
      <c r="G1745" s="284">
        <v>43306.202777777777</v>
      </c>
      <c r="H1745" s="234">
        <v>43306.202777777777</v>
      </c>
      <c r="I1745" s="412" t="s">
        <v>36</v>
      </c>
      <c r="J1745" s="412" t="s">
        <v>36</v>
      </c>
      <c r="K1745" s="412" t="s">
        <v>36</v>
      </c>
      <c r="L1745" s="235">
        <f>N1745-G1745</f>
        <v>6.944444467080757E-4</v>
      </c>
      <c r="M1745" s="236">
        <v>1</v>
      </c>
      <c r="N1745" s="284">
        <v>43306.203472222223</v>
      </c>
      <c r="O1745" s="234">
        <v>43306.203472222223</v>
      </c>
      <c r="P1745" s="237" t="s">
        <v>37</v>
      </c>
      <c r="Q1745" s="359" t="s">
        <v>1285</v>
      </c>
      <c r="R1745" s="35" t="s">
        <v>10231</v>
      </c>
      <c r="S1745" s="277" t="s">
        <v>101</v>
      </c>
      <c r="T1745" s="167" t="s">
        <v>11613</v>
      </c>
      <c r="U1745" s="282" t="s">
        <v>40</v>
      </c>
      <c r="V1745" s="240" t="s">
        <v>761</v>
      </c>
      <c r="W1745" s="167" t="s">
        <v>11614</v>
      </c>
      <c r="X1745" s="255">
        <v>0</v>
      </c>
      <c r="Y1745" s="241">
        <v>0</v>
      </c>
      <c r="Z1745" s="241">
        <v>0</v>
      </c>
      <c r="AA1745" s="266"/>
      <c r="AB1745" s="266"/>
      <c r="AC1745" s="266"/>
      <c r="AD1745" s="241">
        <v>5517212</v>
      </c>
      <c r="AE1745" s="467" t="s">
        <v>7060</v>
      </c>
      <c r="AF1745" s="468" t="s">
        <v>11615</v>
      </c>
      <c r="AG1745" s="277" t="s">
        <v>7040</v>
      </c>
      <c r="AH1745" s="277" t="s">
        <v>7041</v>
      </c>
    </row>
    <row r="1746" spans="1:34" ht="15" customHeight="1" x14ac:dyDescent="0.2">
      <c r="A1746" s="257">
        <v>115</v>
      </c>
      <c r="B1746" s="257">
        <v>115</v>
      </c>
      <c r="C1746" s="258" t="s">
        <v>41</v>
      </c>
      <c r="D1746" s="257">
        <v>10479</v>
      </c>
      <c r="E1746" s="258" t="s">
        <v>9028</v>
      </c>
      <c r="F1746" s="25">
        <v>2018</v>
      </c>
      <c r="G1746" s="284">
        <v>43308.335416666669</v>
      </c>
      <c r="H1746" s="234">
        <v>43308.335416666669</v>
      </c>
      <c r="I1746" s="412" t="s">
        <v>36</v>
      </c>
      <c r="J1746" s="412" t="s">
        <v>36</v>
      </c>
      <c r="K1746" s="412" t="s">
        <v>36</v>
      </c>
      <c r="L1746" s="235">
        <f>N1746-G1746</f>
        <v>0.13680555555038154</v>
      </c>
      <c r="M1746" s="236">
        <v>197</v>
      </c>
      <c r="N1746" s="284">
        <v>43308.472222222219</v>
      </c>
      <c r="O1746" s="234">
        <v>43308.472222222219</v>
      </c>
      <c r="P1746" s="237" t="s">
        <v>37</v>
      </c>
      <c r="Q1746" s="359" t="s">
        <v>1285</v>
      </c>
      <c r="R1746" s="35" t="s">
        <v>10231</v>
      </c>
      <c r="S1746" s="277" t="s">
        <v>101</v>
      </c>
      <c r="T1746" s="167" t="s">
        <v>11628</v>
      </c>
      <c r="U1746" s="282" t="s">
        <v>40</v>
      </c>
      <c r="V1746" s="240" t="s">
        <v>761</v>
      </c>
      <c r="W1746" s="35" t="s">
        <v>11629</v>
      </c>
      <c r="X1746" s="255">
        <v>0</v>
      </c>
      <c r="Y1746" s="241">
        <v>0</v>
      </c>
      <c r="Z1746" s="241">
        <v>0</v>
      </c>
      <c r="AA1746" s="266"/>
      <c r="AB1746" s="266"/>
      <c r="AC1746" s="266"/>
      <c r="AD1746" s="241">
        <v>5517212</v>
      </c>
      <c r="AE1746" s="461" t="s">
        <v>1270</v>
      </c>
      <c r="AF1746" s="462" t="s">
        <v>1270</v>
      </c>
      <c r="AG1746" s="277" t="s">
        <v>7066</v>
      </c>
      <c r="AH1746" s="277" t="s">
        <v>7067</v>
      </c>
    </row>
    <row r="1747" spans="1:34" ht="15" customHeight="1" x14ac:dyDescent="0.2">
      <c r="A1747" s="257">
        <v>115</v>
      </c>
      <c r="B1747" s="257">
        <v>115</v>
      </c>
      <c r="C1747" s="258" t="s">
        <v>11296</v>
      </c>
      <c r="D1747" s="257">
        <v>10480</v>
      </c>
      <c r="E1747" s="258" t="s">
        <v>11297</v>
      </c>
      <c r="F1747" s="25">
        <v>2016</v>
      </c>
      <c r="G1747" s="232">
        <v>42437.281944444447</v>
      </c>
      <c r="H1747" s="233">
        <v>42437.281944444447</v>
      </c>
      <c r="I1747" s="412" t="s">
        <v>36</v>
      </c>
      <c r="J1747" s="412" t="s">
        <v>36</v>
      </c>
      <c r="K1747" s="412"/>
      <c r="L1747" s="235">
        <f>N1747-G1747</f>
        <v>2.0138888889050577E-2</v>
      </c>
      <c r="M1747" s="236">
        <v>29</v>
      </c>
      <c r="N1747" s="232">
        <v>42437.302083333336</v>
      </c>
      <c r="O1747" s="233">
        <v>42437.302083333336</v>
      </c>
      <c r="P1747" s="237" t="s">
        <v>37</v>
      </c>
      <c r="Q1747" s="238" t="s">
        <v>62</v>
      </c>
      <c r="R1747" s="238" t="s">
        <v>397</v>
      </c>
      <c r="S1747" s="168" t="s">
        <v>101</v>
      </c>
      <c r="T1747" s="35" t="s">
        <v>5733</v>
      </c>
      <c r="U1747" s="254" t="s">
        <v>40</v>
      </c>
      <c r="V1747" s="240" t="s">
        <v>761</v>
      </c>
      <c r="W1747" s="35" t="s">
        <v>5734</v>
      </c>
      <c r="X1747" s="55">
        <v>0</v>
      </c>
      <c r="Y1747" s="55">
        <v>0</v>
      </c>
      <c r="Z1747" s="55">
        <v>0</v>
      </c>
      <c r="AA1747" s="168"/>
      <c r="AB1747" s="168"/>
      <c r="AC1747" s="168"/>
    </row>
    <row r="1748" spans="1:34" ht="15" customHeight="1" x14ac:dyDescent="0.2">
      <c r="A1748" s="257">
        <v>115</v>
      </c>
      <c r="B1748" s="257">
        <v>115</v>
      </c>
      <c r="C1748" s="258" t="s">
        <v>11296</v>
      </c>
      <c r="D1748" s="257">
        <v>10480</v>
      </c>
      <c r="E1748" s="258" t="s">
        <v>11297</v>
      </c>
      <c r="F1748" s="25">
        <v>2016</v>
      </c>
      <c r="G1748" s="284">
        <v>42584.300694444442</v>
      </c>
      <c r="H1748" s="234">
        <v>42584.300694444442</v>
      </c>
      <c r="I1748" s="412" t="s">
        <v>36</v>
      </c>
      <c r="J1748" s="412" t="s">
        <v>36</v>
      </c>
      <c r="K1748" s="412"/>
      <c r="L1748" s="235">
        <f>N1748-G1748</f>
        <v>6.944444467080757E-4</v>
      </c>
      <c r="M1748" s="236">
        <v>1</v>
      </c>
      <c r="N1748" s="284">
        <v>42584.301388888889</v>
      </c>
      <c r="O1748" s="234">
        <v>42584.301388888889</v>
      </c>
      <c r="P1748" s="237" t="s">
        <v>37</v>
      </c>
      <c r="Q1748" s="238" t="s">
        <v>145</v>
      </c>
      <c r="R1748" s="238" t="s">
        <v>146</v>
      </c>
      <c r="S1748" s="35" t="s">
        <v>40</v>
      </c>
      <c r="T1748" s="35" t="s">
        <v>6423</v>
      </c>
      <c r="U1748" s="88">
        <v>12371</v>
      </c>
      <c r="V1748" s="240" t="s">
        <v>761</v>
      </c>
      <c r="W1748" s="35" t="s">
        <v>6424</v>
      </c>
      <c r="X1748" s="177">
        <v>0</v>
      </c>
      <c r="Y1748" s="177">
        <v>0</v>
      </c>
      <c r="Z1748" s="55">
        <v>0</v>
      </c>
      <c r="AA1748" s="35"/>
      <c r="AB1748" s="35"/>
      <c r="AC1748" s="35"/>
    </row>
    <row r="1749" spans="1:34" ht="15" customHeight="1" x14ac:dyDescent="0.2">
      <c r="A1749" s="257">
        <v>115</v>
      </c>
      <c r="B1749" s="257">
        <v>115</v>
      </c>
      <c r="C1749" s="258" t="s">
        <v>11296</v>
      </c>
      <c r="D1749" s="257">
        <v>10480</v>
      </c>
      <c r="E1749" s="258" t="s">
        <v>11297</v>
      </c>
      <c r="F1749" s="25">
        <v>2018</v>
      </c>
      <c r="G1749" s="284">
        <v>43263.225694444445</v>
      </c>
      <c r="H1749" s="233">
        <v>43263.225694444445</v>
      </c>
      <c r="I1749" s="412" t="s">
        <v>36</v>
      </c>
      <c r="J1749" s="412" t="s">
        <v>36</v>
      </c>
      <c r="K1749" s="412" t="s">
        <v>36</v>
      </c>
      <c r="L1749" s="235">
        <f>N1749-G1749</f>
        <v>6.944444467080757E-4</v>
      </c>
      <c r="M1749" s="236">
        <v>1</v>
      </c>
      <c r="N1749" s="284">
        <v>43263.226388888892</v>
      </c>
      <c r="O1749" s="233">
        <v>43263.226388888892</v>
      </c>
      <c r="P1749" s="237" t="s">
        <v>37</v>
      </c>
      <c r="Q1749" s="359" t="s">
        <v>48</v>
      </c>
      <c r="R1749" s="35" t="s">
        <v>10200</v>
      </c>
      <c r="S1749" s="277" t="s">
        <v>40</v>
      </c>
      <c r="T1749" s="167" t="s">
        <v>11298</v>
      </c>
      <c r="U1749" s="282" t="s">
        <v>40</v>
      </c>
      <c r="V1749" s="240" t="s">
        <v>761</v>
      </c>
      <c r="W1749" s="266" t="s">
        <v>11299</v>
      </c>
      <c r="X1749" s="255">
        <v>0</v>
      </c>
      <c r="Y1749" s="241">
        <v>0</v>
      </c>
      <c r="Z1749" s="241">
        <v>0</v>
      </c>
      <c r="AA1749" s="266"/>
      <c r="AB1749" s="266"/>
      <c r="AC1749" s="266"/>
      <c r="AD1749" s="241">
        <v>5517212</v>
      </c>
      <c r="AE1749" s="461" t="s">
        <v>7102</v>
      </c>
      <c r="AF1749" s="462" t="s">
        <v>10676</v>
      </c>
      <c r="AG1749" s="277" t="s">
        <v>7040</v>
      </c>
      <c r="AH1749" s="277" t="s">
        <v>7041</v>
      </c>
    </row>
    <row r="1750" spans="1:34" ht="15" customHeight="1" x14ac:dyDescent="0.2">
      <c r="A1750" s="330">
        <v>115</v>
      </c>
      <c r="B1750" s="330">
        <v>115</v>
      </c>
      <c r="C1750" s="340" t="s">
        <v>11296</v>
      </c>
      <c r="D1750" s="257">
        <v>10480</v>
      </c>
      <c r="E1750" s="258" t="s">
        <v>11297</v>
      </c>
      <c r="F1750" s="25">
        <v>2018</v>
      </c>
      <c r="G1750" s="284">
        <v>43344.600694444445</v>
      </c>
      <c r="H1750" s="234">
        <v>43344.600694444445</v>
      </c>
      <c r="I1750" s="412" t="s">
        <v>36</v>
      </c>
      <c r="J1750" s="412" t="s">
        <v>36</v>
      </c>
      <c r="K1750" s="417" t="s">
        <v>7042</v>
      </c>
      <c r="L1750" s="235">
        <f>N1750-G1750</f>
        <v>9.4444444446708076E-2</v>
      </c>
      <c r="M1750" s="236">
        <v>136</v>
      </c>
      <c r="N1750" s="284">
        <v>43344.695138888892</v>
      </c>
      <c r="O1750" s="234">
        <v>43344.695138888892</v>
      </c>
      <c r="P1750" s="237" t="s">
        <v>37</v>
      </c>
      <c r="Q1750" s="162" t="s">
        <v>145</v>
      </c>
      <c r="R1750" s="167" t="s">
        <v>10207</v>
      </c>
      <c r="S1750" s="163" t="s">
        <v>40</v>
      </c>
      <c r="T1750" s="167" t="s">
        <v>11829</v>
      </c>
      <c r="U1750" s="376">
        <v>114946774</v>
      </c>
      <c r="V1750" s="240" t="s">
        <v>761</v>
      </c>
      <c r="W1750" s="167" t="s">
        <v>11830</v>
      </c>
      <c r="X1750" s="255">
        <v>9512</v>
      </c>
      <c r="Y1750" s="255">
        <v>9512</v>
      </c>
      <c r="Z1750" s="255">
        <v>702145</v>
      </c>
      <c r="AA1750" s="264">
        <f>Y1750/AD1750</f>
        <v>1.7240591806151368E-3</v>
      </c>
      <c r="AB1750" s="265">
        <f>Z1750/AD1750</f>
        <v>0.12726445893324381</v>
      </c>
      <c r="AC1750" s="255">
        <f>Z1750/Y1750</f>
        <v>73.816757779646764</v>
      </c>
      <c r="AD1750" s="241">
        <v>5517212</v>
      </c>
      <c r="AE1750" s="467" t="s">
        <v>7102</v>
      </c>
      <c r="AF1750" s="468" t="s">
        <v>11817</v>
      </c>
      <c r="AG1750" s="163" t="s">
        <v>7040</v>
      </c>
      <c r="AH1750" s="277" t="s">
        <v>7176</v>
      </c>
    </row>
    <row r="1751" spans="1:34" ht="15" customHeight="1" x14ac:dyDescent="0.2">
      <c r="A1751" s="257">
        <v>115</v>
      </c>
      <c r="B1751" s="257">
        <v>115</v>
      </c>
      <c r="C1751" s="548" t="s">
        <v>14295</v>
      </c>
      <c r="D1751" s="547">
        <v>10481</v>
      </c>
      <c r="E1751" s="548" t="s">
        <v>14296</v>
      </c>
      <c r="F1751" s="25">
        <v>2017</v>
      </c>
      <c r="G1751" s="232">
        <v>42806.306944444441</v>
      </c>
      <c r="H1751" s="233">
        <v>42806.306944444441</v>
      </c>
      <c r="I1751" s="412" t="s">
        <v>36</v>
      </c>
      <c r="J1751" s="412" t="s">
        <v>36</v>
      </c>
      <c r="K1751" s="412"/>
      <c r="L1751" s="235">
        <f>N1751-G1751</f>
        <v>6.944444467080757E-4</v>
      </c>
      <c r="M1751" s="236">
        <v>1</v>
      </c>
      <c r="N1751" s="232">
        <v>42806.307638888888</v>
      </c>
      <c r="O1751" s="233">
        <v>42806.307638888888</v>
      </c>
      <c r="P1751" s="237" t="s">
        <v>37</v>
      </c>
      <c r="Q1751" s="35" t="s">
        <v>48</v>
      </c>
      <c r="R1751" s="35" t="s">
        <v>49</v>
      </c>
      <c r="S1751" s="35" t="s">
        <v>40</v>
      </c>
      <c r="T1751" s="52" t="s">
        <v>8093</v>
      </c>
      <c r="U1751" s="303" t="s">
        <v>40</v>
      </c>
      <c r="V1751" s="49" t="s">
        <v>761</v>
      </c>
      <c r="W1751" s="44" t="s">
        <v>8094</v>
      </c>
      <c r="X1751" s="255">
        <v>0</v>
      </c>
      <c r="Y1751" s="241">
        <v>0</v>
      </c>
      <c r="Z1751" s="241">
        <v>0</v>
      </c>
      <c r="AA1751" s="168"/>
      <c r="AB1751" s="168"/>
      <c r="AC1751" s="168"/>
      <c r="AD1751" s="304">
        <v>5517212</v>
      </c>
      <c r="AE1751" s="35" t="s">
        <v>7102</v>
      </c>
      <c r="AF1751" s="305" t="s">
        <v>8095</v>
      </c>
      <c r="AG1751" s="35" t="s">
        <v>7040</v>
      </c>
      <c r="AH1751" s="52" t="s">
        <v>7041</v>
      </c>
    </row>
    <row r="1752" spans="1:34" ht="15" customHeight="1" x14ac:dyDescent="0.2">
      <c r="A1752" s="153">
        <v>115</v>
      </c>
      <c r="B1752" s="153">
        <v>115</v>
      </c>
      <c r="C1752" s="24" t="s">
        <v>1650</v>
      </c>
      <c r="D1752" s="165">
        <v>10482</v>
      </c>
      <c r="E1752" s="24" t="s">
        <v>1651</v>
      </c>
      <c r="F1752" s="25">
        <v>2015</v>
      </c>
      <c r="G1752" s="156">
        <v>42011.290972222225</v>
      </c>
      <c r="H1752" s="157">
        <v>42011.290972222225</v>
      </c>
      <c r="I1752" s="620" t="s">
        <v>36</v>
      </c>
      <c r="J1752" s="620" t="s">
        <v>36</v>
      </c>
      <c r="K1752" s="620"/>
      <c r="L1752" s="159">
        <f>N1752-G1752</f>
        <v>0.30138888888905058</v>
      </c>
      <c r="M1752" s="160">
        <v>434</v>
      </c>
      <c r="N1752" s="156">
        <v>42011.592361111114</v>
      </c>
      <c r="O1752" s="157">
        <v>42011.592361111114</v>
      </c>
      <c r="P1752" s="161" t="s">
        <v>37</v>
      </c>
      <c r="Q1752" s="162" t="s">
        <v>52</v>
      </c>
      <c r="R1752" s="162" t="s">
        <v>59</v>
      </c>
      <c r="S1752" s="162" t="s">
        <v>54</v>
      </c>
      <c r="T1752" s="35" t="s">
        <v>3320</v>
      </c>
      <c r="U1752" s="303" t="s">
        <v>40</v>
      </c>
      <c r="V1752" s="167" t="s">
        <v>761</v>
      </c>
      <c r="W1752" s="35" t="s">
        <v>3321</v>
      </c>
      <c r="X1752" s="55">
        <v>0</v>
      </c>
      <c r="Y1752" s="55">
        <v>0</v>
      </c>
      <c r="Z1752" s="168"/>
      <c r="AA1752" s="168"/>
      <c r="AB1752" s="168"/>
      <c r="AC1752" s="168"/>
    </row>
    <row r="1753" spans="1:34" ht="15" customHeight="1" x14ac:dyDescent="0.2">
      <c r="A1753" s="257">
        <v>115</v>
      </c>
      <c r="B1753" s="257">
        <v>115</v>
      </c>
      <c r="C1753" s="258" t="s">
        <v>1650</v>
      </c>
      <c r="D1753" s="257">
        <v>10482</v>
      </c>
      <c r="E1753" s="258" t="s">
        <v>1651</v>
      </c>
      <c r="F1753" s="25">
        <v>2017</v>
      </c>
      <c r="G1753" s="232">
        <v>43076.29791666667</v>
      </c>
      <c r="H1753" s="233">
        <v>43076.29791666667</v>
      </c>
      <c r="I1753" s="412" t="s">
        <v>36</v>
      </c>
      <c r="J1753" s="412" t="s">
        <v>36</v>
      </c>
      <c r="K1753" s="412"/>
      <c r="L1753" s="235">
        <f>N1753-G1753</f>
        <v>6.9444443943211809E-4</v>
      </c>
      <c r="M1753" s="236">
        <v>1</v>
      </c>
      <c r="N1753" s="232">
        <v>43076.298611111109</v>
      </c>
      <c r="O1753" s="233">
        <v>43076.298611111109</v>
      </c>
      <c r="P1753" s="237" t="s">
        <v>37</v>
      </c>
      <c r="Q1753" s="167" t="s">
        <v>52</v>
      </c>
      <c r="R1753" s="167" t="s">
        <v>67</v>
      </c>
      <c r="S1753" s="35" t="s">
        <v>101</v>
      </c>
      <c r="T1753" s="167" t="s">
        <v>10103</v>
      </c>
      <c r="U1753" s="332" t="s">
        <v>40</v>
      </c>
      <c r="V1753" s="240" t="s">
        <v>761</v>
      </c>
      <c r="W1753" s="167" t="s">
        <v>10104</v>
      </c>
      <c r="X1753" s="255">
        <v>0</v>
      </c>
      <c r="Y1753" s="241">
        <v>0</v>
      </c>
      <c r="Z1753" s="241">
        <v>0</v>
      </c>
      <c r="AA1753" s="266"/>
      <c r="AB1753" s="266"/>
      <c r="AC1753" s="266"/>
      <c r="AD1753" s="304">
        <v>5517212</v>
      </c>
      <c r="AE1753" s="333" t="s">
        <v>1270</v>
      </c>
      <c r="AF1753" s="333" t="s">
        <v>1270</v>
      </c>
      <c r="AG1753" s="167" t="s">
        <v>7040</v>
      </c>
      <c r="AH1753" s="29" t="s">
        <v>7041</v>
      </c>
    </row>
    <row r="1754" spans="1:34" ht="15" customHeight="1" x14ac:dyDescent="0.2">
      <c r="A1754" s="257">
        <v>115</v>
      </c>
      <c r="B1754" s="257">
        <v>115</v>
      </c>
      <c r="C1754" s="258" t="s">
        <v>1650</v>
      </c>
      <c r="D1754" s="257">
        <v>10482</v>
      </c>
      <c r="E1754" s="258" t="s">
        <v>1651</v>
      </c>
      <c r="F1754" s="25">
        <v>2018</v>
      </c>
      <c r="G1754" s="284">
        <v>43304.239583333336</v>
      </c>
      <c r="H1754" s="234">
        <v>43304.239583333336</v>
      </c>
      <c r="I1754" s="412" t="s">
        <v>36</v>
      </c>
      <c r="J1754" s="412" t="s">
        <v>36</v>
      </c>
      <c r="K1754" s="412" t="s">
        <v>36</v>
      </c>
      <c r="L1754" s="235">
        <f>N1754-G1754</f>
        <v>6.9444443943211809E-4</v>
      </c>
      <c r="M1754" s="236">
        <v>1</v>
      </c>
      <c r="N1754" s="284">
        <v>43304.240277777775</v>
      </c>
      <c r="O1754" s="234">
        <v>43304.240277777775</v>
      </c>
      <c r="P1754" s="237" t="s">
        <v>37</v>
      </c>
      <c r="Q1754" s="359" t="s">
        <v>48</v>
      </c>
      <c r="R1754" s="35" t="s">
        <v>10200</v>
      </c>
      <c r="S1754" s="277" t="s">
        <v>40</v>
      </c>
      <c r="T1754" s="167" t="s">
        <v>11590</v>
      </c>
      <c r="U1754" s="282" t="s">
        <v>40</v>
      </c>
      <c r="V1754" s="240" t="s">
        <v>761</v>
      </c>
      <c r="W1754" s="167" t="s">
        <v>11591</v>
      </c>
      <c r="X1754" s="255">
        <v>0</v>
      </c>
      <c r="Y1754" s="241">
        <v>0</v>
      </c>
      <c r="Z1754" s="241">
        <v>0</v>
      </c>
      <c r="AA1754" s="266"/>
      <c r="AB1754" s="266"/>
      <c r="AC1754" s="266"/>
      <c r="AD1754" s="241">
        <v>5517212</v>
      </c>
      <c r="AE1754" s="467" t="s">
        <v>7102</v>
      </c>
      <c r="AF1754" s="468" t="s">
        <v>11592</v>
      </c>
      <c r="AG1754" s="277" t="s">
        <v>7040</v>
      </c>
      <c r="AH1754" s="277" t="s">
        <v>7041</v>
      </c>
    </row>
    <row r="1755" spans="1:34" ht="15" customHeight="1" x14ac:dyDescent="0.2">
      <c r="A1755" s="257">
        <v>115</v>
      </c>
      <c r="B1755" s="257">
        <v>115</v>
      </c>
      <c r="C1755" s="258" t="s">
        <v>1650</v>
      </c>
      <c r="D1755" s="257">
        <v>10482</v>
      </c>
      <c r="E1755" s="258" t="s">
        <v>1651</v>
      </c>
      <c r="F1755" s="25">
        <v>2018</v>
      </c>
      <c r="G1755" s="284">
        <v>43344.600694444445</v>
      </c>
      <c r="H1755" s="234">
        <v>43344.600694444445</v>
      </c>
      <c r="I1755" s="412" t="s">
        <v>36</v>
      </c>
      <c r="J1755" s="412" t="s">
        <v>36</v>
      </c>
      <c r="K1755" s="412" t="s">
        <v>36</v>
      </c>
      <c r="L1755" s="235">
        <f>N1755-G1755</f>
        <v>6.944444467080757E-4</v>
      </c>
      <c r="M1755" s="236">
        <v>1</v>
      </c>
      <c r="N1755" s="284">
        <v>43344.601388888892</v>
      </c>
      <c r="O1755" s="234">
        <v>43344.601388888892</v>
      </c>
      <c r="P1755" s="237" t="s">
        <v>37</v>
      </c>
      <c r="Q1755" s="162" t="s">
        <v>145</v>
      </c>
      <c r="R1755" s="167" t="s">
        <v>10207</v>
      </c>
      <c r="S1755" s="163" t="s">
        <v>40</v>
      </c>
      <c r="T1755" s="167" t="s">
        <v>11829</v>
      </c>
      <c r="U1755" s="376">
        <v>114946774</v>
      </c>
      <c r="V1755" s="240" t="s">
        <v>761</v>
      </c>
      <c r="W1755" s="167" t="s">
        <v>11831</v>
      </c>
      <c r="X1755" s="255">
        <v>0</v>
      </c>
      <c r="Y1755" s="241">
        <v>0</v>
      </c>
      <c r="Z1755" s="241">
        <v>0</v>
      </c>
      <c r="AA1755" s="266"/>
      <c r="AB1755" s="266"/>
      <c r="AC1755" s="266"/>
      <c r="AD1755" s="241">
        <v>5517212</v>
      </c>
      <c r="AE1755" s="461" t="s">
        <v>1270</v>
      </c>
      <c r="AF1755" s="462" t="s">
        <v>1270</v>
      </c>
      <c r="AG1755" s="163" t="s">
        <v>7040</v>
      </c>
      <c r="AH1755" s="163" t="s">
        <v>7173</v>
      </c>
    </row>
    <row r="1756" spans="1:34" ht="15" customHeight="1" x14ac:dyDescent="0.2">
      <c r="A1756" s="58">
        <v>115</v>
      </c>
      <c r="B1756" s="58">
        <v>115</v>
      </c>
      <c r="C1756" s="76" t="s">
        <v>1628</v>
      </c>
      <c r="D1756" s="23">
        <v>10487</v>
      </c>
      <c r="E1756" s="60" t="s">
        <v>1629</v>
      </c>
      <c r="F1756" s="25">
        <v>2014</v>
      </c>
      <c r="G1756" s="61">
        <v>41881.239583333336</v>
      </c>
      <c r="H1756" s="62">
        <v>41881.239583333336</v>
      </c>
      <c r="I1756" s="625" t="s">
        <v>36</v>
      </c>
      <c r="J1756" s="625" t="s">
        <v>36</v>
      </c>
      <c r="K1756" s="625"/>
      <c r="L1756" s="64">
        <f>N1756-G1756</f>
        <v>6.9444443943211809E-4</v>
      </c>
      <c r="M1756" s="65">
        <v>1</v>
      </c>
      <c r="N1756" s="61">
        <v>41881.240277777775</v>
      </c>
      <c r="O1756" s="62">
        <v>41881.240277777775</v>
      </c>
      <c r="P1756" s="66" t="s">
        <v>37</v>
      </c>
      <c r="Q1756" s="69" t="s">
        <v>62</v>
      </c>
      <c r="R1756" s="69" t="s">
        <v>397</v>
      </c>
      <c r="S1756" s="87" t="s">
        <v>101</v>
      </c>
      <c r="T1756" s="69" t="s">
        <v>2657</v>
      </c>
      <c r="U1756" s="303" t="s">
        <v>40</v>
      </c>
      <c r="V1756" s="87" t="s">
        <v>788</v>
      </c>
      <c r="W1756" s="69" t="s">
        <v>2658</v>
      </c>
      <c r="X1756" s="32">
        <v>336</v>
      </c>
      <c r="Y1756" s="32">
        <v>0</v>
      </c>
      <c r="Z1756" s="83"/>
      <c r="AA1756" s="84"/>
      <c r="AB1756" s="85"/>
      <c r="AC1756" s="83"/>
    </row>
    <row r="1757" spans="1:34" ht="15" customHeight="1" x14ac:dyDescent="0.2">
      <c r="A1757" s="105">
        <v>115</v>
      </c>
      <c r="B1757" s="105">
        <v>115</v>
      </c>
      <c r="C1757" s="76" t="s">
        <v>1628</v>
      </c>
      <c r="D1757" s="23">
        <v>10487</v>
      </c>
      <c r="E1757" s="60" t="s">
        <v>1629</v>
      </c>
      <c r="F1757" s="25">
        <v>2014</v>
      </c>
      <c r="G1757" s="61">
        <v>41923.81527777778</v>
      </c>
      <c r="H1757" s="62">
        <v>41923.81527777778</v>
      </c>
      <c r="I1757" s="625" t="s">
        <v>36</v>
      </c>
      <c r="J1757" s="625" t="s">
        <v>36</v>
      </c>
      <c r="K1757" s="625"/>
      <c r="L1757" s="64">
        <f>N1757-G1757</f>
        <v>6.9444443943211809E-4</v>
      </c>
      <c r="M1757" s="65">
        <v>1</v>
      </c>
      <c r="N1757" s="61">
        <v>41923.815972222219</v>
      </c>
      <c r="O1757" s="62">
        <v>41923.815972222219</v>
      </c>
      <c r="P1757" s="66" t="s">
        <v>37</v>
      </c>
      <c r="Q1757" s="69" t="s">
        <v>48</v>
      </c>
      <c r="R1757" s="69" t="s">
        <v>49</v>
      </c>
      <c r="S1757" s="87" t="s">
        <v>40</v>
      </c>
      <c r="T1757" s="69" t="s">
        <v>2857</v>
      </c>
      <c r="U1757" s="303" t="s">
        <v>40</v>
      </c>
      <c r="V1757" s="87" t="s">
        <v>788</v>
      </c>
      <c r="W1757" s="69" t="s">
        <v>2858</v>
      </c>
      <c r="X1757" s="32">
        <v>428</v>
      </c>
      <c r="Y1757" s="32">
        <v>0</v>
      </c>
      <c r="Z1757" s="83"/>
      <c r="AA1757" s="84"/>
      <c r="AB1757" s="85"/>
      <c r="AC1757" s="83"/>
      <c r="AD1757" s="41"/>
      <c r="AE1757" s="41"/>
      <c r="AF1757" s="41"/>
      <c r="AG1757" s="41"/>
      <c r="AH1757" s="41"/>
    </row>
    <row r="1758" spans="1:34" ht="15" customHeight="1" x14ac:dyDescent="0.2">
      <c r="A1758" s="105">
        <v>115</v>
      </c>
      <c r="B1758" s="105">
        <v>115</v>
      </c>
      <c r="C1758" s="76" t="s">
        <v>1628</v>
      </c>
      <c r="D1758" s="23">
        <v>10487</v>
      </c>
      <c r="E1758" s="60" t="s">
        <v>1629</v>
      </c>
      <c r="F1758" s="25">
        <v>2014</v>
      </c>
      <c r="G1758" s="61">
        <v>41957.270138888889</v>
      </c>
      <c r="H1758" s="62">
        <v>41957.270138888889</v>
      </c>
      <c r="I1758" s="625" t="s">
        <v>36</v>
      </c>
      <c r="J1758" s="625" t="s">
        <v>36</v>
      </c>
      <c r="K1758" s="625"/>
      <c r="L1758" s="64">
        <f>N1758-G1758</f>
        <v>6.944444467080757E-4</v>
      </c>
      <c r="M1758" s="65">
        <v>1</v>
      </c>
      <c r="N1758" s="61">
        <v>41957.270833333336</v>
      </c>
      <c r="O1758" s="62">
        <v>41957.270833333336</v>
      </c>
      <c r="P1758" s="66" t="s">
        <v>37</v>
      </c>
      <c r="Q1758" s="69" t="s">
        <v>52</v>
      </c>
      <c r="R1758" s="69" t="s">
        <v>67</v>
      </c>
      <c r="S1758" s="87" t="s">
        <v>101</v>
      </c>
      <c r="T1758" s="69" t="s">
        <v>3026</v>
      </c>
      <c r="U1758" s="303" t="s">
        <v>40</v>
      </c>
      <c r="V1758" s="87" t="s">
        <v>788</v>
      </c>
      <c r="W1758" s="69" t="s">
        <v>3027</v>
      </c>
      <c r="X1758" s="32">
        <v>0</v>
      </c>
      <c r="Y1758" s="32">
        <v>0</v>
      </c>
      <c r="Z1758" s="83"/>
      <c r="AA1758" s="84"/>
      <c r="AB1758" s="85"/>
      <c r="AC1758" s="83"/>
    </row>
    <row r="1759" spans="1:34" ht="15" customHeight="1" x14ac:dyDescent="0.2">
      <c r="A1759" s="105">
        <v>115</v>
      </c>
      <c r="B1759" s="105">
        <v>115</v>
      </c>
      <c r="C1759" s="76" t="s">
        <v>1628</v>
      </c>
      <c r="D1759" s="23">
        <v>10487</v>
      </c>
      <c r="E1759" s="60" t="s">
        <v>1629</v>
      </c>
      <c r="F1759" s="25">
        <v>2014</v>
      </c>
      <c r="G1759" s="106">
        <v>41986.493750000001</v>
      </c>
      <c r="H1759" s="63">
        <v>41986.493750000001</v>
      </c>
      <c r="I1759" s="625" t="s">
        <v>36</v>
      </c>
      <c r="J1759" s="625" t="s">
        <v>36</v>
      </c>
      <c r="K1759" s="625"/>
      <c r="L1759" s="64">
        <f>N1759-G1759</f>
        <v>0.60208333333139308</v>
      </c>
      <c r="M1759" s="65">
        <v>867</v>
      </c>
      <c r="N1759" s="106">
        <v>41987.095833333333</v>
      </c>
      <c r="O1759" s="63">
        <v>41987.095833333333</v>
      </c>
      <c r="P1759" s="66" t="s">
        <v>37</v>
      </c>
      <c r="Q1759" s="99" t="s">
        <v>38</v>
      </c>
      <c r="R1759" s="99" t="s">
        <v>135</v>
      </c>
      <c r="S1759" s="78" t="s">
        <v>68</v>
      </c>
      <c r="T1759" s="69" t="s">
        <v>3211</v>
      </c>
      <c r="U1759" s="303" t="s">
        <v>40</v>
      </c>
      <c r="V1759" s="87" t="s">
        <v>788</v>
      </c>
      <c r="W1759" s="69" t="s">
        <v>3212</v>
      </c>
      <c r="X1759" s="145">
        <v>338</v>
      </c>
      <c r="Y1759" s="145">
        <v>338</v>
      </c>
      <c r="Z1759" s="145">
        <v>38532</v>
      </c>
      <c r="AA1759" s="146">
        <v>6.2443145331432691E-5</v>
      </c>
      <c r="AB1759" s="147">
        <v>7.1185185677833272E-3</v>
      </c>
      <c r="AC1759" s="145">
        <v>114</v>
      </c>
    </row>
    <row r="1760" spans="1:34" ht="15" customHeight="1" x14ac:dyDescent="0.2">
      <c r="A1760" s="153">
        <v>115</v>
      </c>
      <c r="B1760" s="153">
        <v>115</v>
      </c>
      <c r="C1760" s="24" t="s">
        <v>1628</v>
      </c>
      <c r="D1760" s="175">
        <v>10487</v>
      </c>
      <c r="E1760" s="24" t="s">
        <v>1629</v>
      </c>
      <c r="F1760" s="25">
        <v>2015</v>
      </c>
      <c r="G1760" s="156">
        <v>42073.761111111111</v>
      </c>
      <c r="H1760" s="157">
        <v>42073.761111111111</v>
      </c>
      <c r="I1760" s="620" t="s">
        <v>36</v>
      </c>
      <c r="J1760" s="620" t="s">
        <v>36</v>
      </c>
      <c r="K1760" s="620"/>
      <c r="L1760" s="159">
        <f>N1760-G1760</f>
        <v>6.944444467080757E-4</v>
      </c>
      <c r="M1760" s="160">
        <v>1</v>
      </c>
      <c r="N1760" s="156">
        <v>42073.761805555558</v>
      </c>
      <c r="O1760" s="157">
        <v>42073.761805555558</v>
      </c>
      <c r="P1760" s="161" t="s">
        <v>37</v>
      </c>
      <c r="Q1760" s="35" t="s">
        <v>48</v>
      </c>
      <c r="R1760" s="35" t="s">
        <v>49</v>
      </c>
      <c r="S1760" s="35" t="s">
        <v>40</v>
      </c>
      <c r="T1760" s="35" t="s">
        <v>3601</v>
      </c>
      <c r="U1760" s="303" t="s">
        <v>40</v>
      </c>
      <c r="V1760" s="167" t="s">
        <v>788</v>
      </c>
      <c r="W1760" s="35" t="s">
        <v>3602</v>
      </c>
      <c r="X1760" s="55">
        <v>0</v>
      </c>
      <c r="Y1760" s="55">
        <v>0</v>
      </c>
      <c r="Z1760" s="168"/>
      <c r="AA1760" s="168"/>
      <c r="AB1760" s="168"/>
      <c r="AC1760" s="168"/>
    </row>
    <row r="1761" spans="1:34" ht="15" customHeight="1" x14ac:dyDescent="0.2">
      <c r="A1761" s="153">
        <v>115</v>
      </c>
      <c r="B1761" s="153">
        <v>115</v>
      </c>
      <c r="C1761" s="24" t="s">
        <v>1628</v>
      </c>
      <c r="D1761" s="175">
        <v>10487</v>
      </c>
      <c r="E1761" s="24" t="s">
        <v>1629</v>
      </c>
      <c r="F1761" s="25">
        <v>2015</v>
      </c>
      <c r="G1761" s="156">
        <v>42100.255555555559</v>
      </c>
      <c r="H1761" s="157">
        <v>42100.255555555559</v>
      </c>
      <c r="I1761" s="620" t="s">
        <v>36</v>
      </c>
      <c r="J1761" s="620" t="s">
        <v>36</v>
      </c>
      <c r="K1761" s="620"/>
      <c r="L1761" s="159">
        <f>N1761-G1761</f>
        <v>6.9444443943211809E-4</v>
      </c>
      <c r="M1761" s="160">
        <v>1</v>
      </c>
      <c r="N1761" s="156">
        <v>42100.256249999999</v>
      </c>
      <c r="O1761" s="157">
        <v>42100.256249999999</v>
      </c>
      <c r="P1761" s="161" t="s">
        <v>37</v>
      </c>
      <c r="Q1761" s="35" t="s">
        <v>145</v>
      </c>
      <c r="R1761" s="35" t="s">
        <v>146</v>
      </c>
      <c r="S1761" s="35" t="s">
        <v>40</v>
      </c>
      <c r="T1761" s="35" t="s">
        <v>3693</v>
      </c>
      <c r="U1761" s="303" t="s">
        <v>40</v>
      </c>
      <c r="V1761" s="167" t="s">
        <v>788</v>
      </c>
      <c r="W1761" s="35" t="s">
        <v>3694</v>
      </c>
      <c r="X1761" s="55">
        <v>2</v>
      </c>
      <c r="Y1761" s="55">
        <v>0</v>
      </c>
      <c r="Z1761" s="168"/>
      <c r="AA1761" s="168"/>
      <c r="AB1761" s="168"/>
      <c r="AC1761" s="168"/>
    </row>
    <row r="1762" spans="1:34" ht="15" customHeight="1" x14ac:dyDescent="0.2">
      <c r="A1762" s="175">
        <v>115</v>
      </c>
      <c r="B1762" s="175">
        <v>115</v>
      </c>
      <c r="C1762" s="24" t="s">
        <v>1628</v>
      </c>
      <c r="D1762" s="175">
        <v>10487</v>
      </c>
      <c r="E1762" s="24" t="s">
        <v>1629</v>
      </c>
      <c r="F1762" s="25">
        <v>2015</v>
      </c>
      <c r="G1762" s="156">
        <v>42101.461111111108</v>
      </c>
      <c r="H1762" s="157">
        <v>42101.461111111108</v>
      </c>
      <c r="I1762" s="620" t="s">
        <v>36</v>
      </c>
      <c r="J1762" s="620" t="s">
        <v>36</v>
      </c>
      <c r="K1762" s="620"/>
      <c r="L1762" s="159">
        <f>N1762-G1762</f>
        <v>6.944444467080757E-4</v>
      </c>
      <c r="M1762" s="160">
        <v>1</v>
      </c>
      <c r="N1762" s="156">
        <v>42101.461805555555</v>
      </c>
      <c r="O1762" s="157">
        <v>42101.461805555555</v>
      </c>
      <c r="P1762" s="161" t="s">
        <v>37</v>
      </c>
      <c r="Q1762" s="35" t="s">
        <v>48</v>
      </c>
      <c r="R1762" s="35" t="s">
        <v>49</v>
      </c>
      <c r="S1762" s="35" t="s">
        <v>40</v>
      </c>
      <c r="T1762" s="35" t="s">
        <v>3708</v>
      </c>
      <c r="U1762" s="303" t="s">
        <v>40</v>
      </c>
      <c r="V1762" s="167" t="s">
        <v>788</v>
      </c>
      <c r="W1762" s="35" t="s">
        <v>3709</v>
      </c>
      <c r="X1762" s="55">
        <v>0</v>
      </c>
      <c r="Y1762" s="55">
        <v>0</v>
      </c>
      <c r="Z1762" s="168"/>
      <c r="AA1762" s="168"/>
      <c r="AB1762" s="168"/>
      <c r="AC1762" s="168"/>
    </row>
    <row r="1763" spans="1:34" ht="15" customHeight="1" x14ac:dyDescent="0.2">
      <c r="A1763" s="175">
        <v>115</v>
      </c>
      <c r="B1763" s="175">
        <v>115</v>
      </c>
      <c r="C1763" s="24" t="s">
        <v>1628</v>
      </c>
      <c r="D1763" s="175">
        <v>10487</v>
      </c>
      <c r="E1763" s="24" t="s">
        <v>1629</v>
      </c>
      <c r="F1763" s="25">
        <v>2015</v>
      </c>
      <c r="G1763" s="156">
        <v>42106.396527777775</v>
      </c>
      <c r="H1763" s="157">
        <v>42106.396527777775</v>
      </c>
      <c r="I1763" s="620" t="s">
        <v>36</v>
      </c>
      <c r="J1763" s="620" t="s">
        <v>36</v>
      </c>
      <c r="K1763" s="620"/>
      <c r="L1763" s="159">
        <f>N1763-G1763</f>
        <v>7.6388888919609599E-3</v>
      </c>
      <c r="M1763" s="160">
        <v>11</v>
      </c>
      <c r="N1763" s="156">
        <v>42106.404166666667</v>
      </c>
      <c r="O1763" s="157">
        <v>42106.404166666667</v>
      </c>
      <c r="P1763" s="161" t="s">
        <v>37</v>
      </c>
      <c r="Q1763" s="35" t="s">
        <v>1285</v>
      </c>
      <c r="R1763" s="35" t="s">
        <v>53</v>
      </c>
      <c r="S1763" s="35" t="s">
        <v>54</v>
      </c>
      <c r="T1763" s="35" t="s">
        <v>3763</v>
      </c>
      <c r="U1763" s="196">
        <v>11037</v>
      </c>
      <c r="V1763" s="167" t="s">
        <v>788</v>
      </c>
      <c r="W1763" s="35" t="s">
        <v>3764</v>
      </c>
      <c r="X1763" s="55">
        <v>0</v>
      </c>
      <c r="Y1763" s="55">
        <v>0</v>
      </c>
      <c r="Z1763" s="168"/>
      <c r="AA1763" s="168"/>
      <c r="AB1763" s="168"/>
      <c r="AC1763" s="168"/>
      <c r="AD1763" s="41"/>
      <c r="AE1763" s="41"/>
      <c r="AF1763" s="41"/>
      <c r="AG1763" s="41"/>
      <c r="AH1763" s="41"/>
    </row>
    <row r="1764" spans="1:34" ht="15" customHeight="1" x14ac:dyDescent="0.2">
      <c r="A1764" s="175">
        <v>115</v>
      </c>
      <c r="B1764" s="175">
        <v>115</v>
      </c>
      <c r="C1764" s="24" t="s">
        <v>1628</v>
      </c>
      <c r="D1764" s="175">
        <v>10487</v>
      </c>
      <c r="E1764" s="43" t="s">
        <v>1629</v>
      </c>
      <c r="F1764" s="25">
        <v>2015</v>
      </c>
      <c r="G1764" s="156">
        <v>42267.105555555558</v>
      </c>
      <c r="H1764" s="157">
        <v>42267.105555555558</v>
      </c>
      <c r="I1764" s="620" t="s">
        <v>36</v>
      </c>
      <c r="J1764" s="620" t="s">
        <v>36</v>
      </c>
      <c r="K1764" s="620"/>
      <c r="L1764" s="159">
        <f>N1764-G1764</f>
        <v>6.9444443943211809E-4</v>
      </c>
      <c r="M1764" s="160">
        <v>1</v>
      </c>
      <c r="N1764" s="156">
        <v>42267.106249999997</v>
      </c>
      <c r="O1764" s="157">
        <v>42267.106249999997</v>
      </c>
      <c r="P1764" s="161" t="s">
        <v>37</v>
      </c>
      <c r="Q1764" s="162" t="s">
        <v>48</v>
      </c>
      <c r="R1764" s="162" t="s">
        <v>49</v>
      </c>
      <c r="S1764" s="35" t="s">
        <v>40</v>
      </c>
      <c r="T1764" s="35" t="s">
        <v>4799</v>
      </c>
      <c r="U1764" s="303" t="s">
        <v>40</v>
      </c>
      <c r="V1764" s="167" t="s">
        <v>788</v>
      </c>
      <c r="W1764" s="35" t="s">
        <v>4800</v>
      </c>
      <c r="X1764" s="55">
        <v>915</v>
      </c>
      <c r="Y1764" s="168"/>
      <c r="Z1764" s="168"/>
      <c r="AA1764" s="168"/>
      <c r="AB1764" s="168"/>
      <c r="AC1764" s="168"/>
    </row>
    <row r="1765" spans="1:34" ht="15" customHeight="1" x14ac:dyDescent="0.2">
      <c r="A1765" s="175">
        <v>115</v>
      </c>
      <c r="B1765" s="175">
        <v>115</v>
      </c>
      <c r="C1765" s="24" t="s">
        <v>1628</v>
      </c>
      <c r="D1765" s="175">
        <v>10487</v>
      </c>
      <c r="E1765" s="43" t="s">
        <v>1629</v>
      </c>
      <c r="F1765" s="25">
        <v>2015</v>
      </c>
      <c r="G1765" s="156">
        <v>42291.947222222225</v>
      </c>
      <c r="H1765" s="157">
        <v>42291.947222222225</v>
      </c>
      <c r="I1765" s="620" t="s">
        <v>36</v>
      </c>
      <c r="J1765" s="620" t="s">
        <v>36</v>
      </c>
      <c r="K1765" s="620"/>
      <c r="L1765" s="159">
        <f>N1765-G1765</f>
        <v>6.9444443943211809E-4</v>
      </c>
      <c r="M1765" s="160">
        <v>1</v>
      </c>
      <c r="N1765" s="156">
        <v>42291.947916666664</v>
      </c>
      <c r="O1765" s="157">
        <v>42291.947916666664</v>
      </c>
      <c r="P1765" s="161" t="s">
        <v>37</v>
      </c>
      <c r="Q1765" s="35" t="s">
        <v>213</v>
      </c>
      <c r="R1765" s="35" t="s">
        <v>287</v>
      </c>
      <c r="S1765" s="35" t="s">
        <v>101</v>
      </c>
      <c r="T1765" s="35" t="s">
        <v>4933</v>
      </c>
      <c r="U1765" s="303" t="s">
        <v>40</v>
      </c>
      <c r="V1765" s="167" t="s">
        <v>788</v>
      </c>
      <c r="W1765" s="35" t="s">
        <v>4934</v>
      </c>
      <c r="X1765" s="55">
        <v>340</v>
      </c>
      <c r="Y1765" s="168"/>
      <c r="Z1765" s="168"/>
      <c r="AA1765" s="168"/>
      <c r="AB1765" s="168"/>
      <c r="AC1765" s="168"/>
    </row>
    <row r="1766" spans="1:34" ht="15" customHeight="1" x14ac:dyDescent="0.2">
      <c r="A1766" s="175">
        <v>115</v>
      </c>
      <c r="B1766" s="175">
        <v>115</v>
      </c>
      <c r="C1766" s="24" t="s">
        <v>1628</v>
      </c>
      <c r="D1766" s="175">
        <v>10487</v>
      </c>
      <c r="E1766" s="43" t="s">
        <v>1629</v>
      </c>
      <c r="F1766" s="25">
        <v>2015</v>
      </c>
      <c r="G1766" s="156">
        <v>42291.988888888889</v>
      </c>
      <c r="H1766" s="157">
        <v>42291.988888888889</v>
      </c>
      <c r="I1766" s="620" t="s">
        <v>36</v>
      </c>
      <c r="J1766" s="620" t="s">
        <v>36</v>
      </c>
      <c r="K1766" s="620"/>
      <c r="L1766" s="159">
        <f>N1766-G1766</f>
        <v>6.944444467080757E-4</v>
      </c>
      <c r="M1766" s="160">
        <v>1</v>
      </c>
      <c r="N1766" s="156">
        <v>42291.989583333336</v>
      </c>
      <c r="O1766" s="157">
        <v>42291.989583333336</v>
      </c>
      <c r="P1766" s="161" t="s">
        <v>37</v>
      </c>
      <c r="Q1766" s="35" t="s">
        <v>213</v>
      </c>
      <c r="R1766" s="35" t="s">
        <v>287</v>
      </c>
      <c r="S1766" s="35" t="s">
        <v>101</v>
      </c>
      <c r="T1766" s="35" t="s">
        <v>4933</v>
      </c>
      <c r="U1766" s="303" t="s">
        <v>40</v>
      </c>
      <c r="V1766" s="167" t="s">
        <v>788</v>
      </c>
      <c r="W1766" s="35" t="s">
        <v>4946</v>
      </c>
      <c r="X1766" s="55">
        <v>340</v>
      </c>
      <c r="Y1766" s="168"/>
      <c r="Z1766" s="168"/>
      <c r="AA1766" s="168"/>
      <c r="AB1766" s="168"/>
      <c r="AC1766" s="168"/>
    </row>
    <row r="1767" spans="1:34" ht="15" customHeight="1" x14ac:dyDescent="0.2">
      <c r="A1767" s="257">
        <v>115</v>
      </c>
      <c r="B1767" s="257">
        <v>115</v>
      </c>
      <c r="C1767" s="258" t="s">
        <v>1628</v>
      </c>
      <c r="D1767" s="257">
        <v>10487</v>
      </c>
      <c r="E1767" s="258" t="s">
        <v>1629</v>
      </c>
      <c r="F1767" s="25">
        <v>2016</v>
      </c>
      <c r="G1767" s="284">
        <v>42537.344444444447</v>
      </c>
      <c r="H1767" s="234">
        <v>42537.344444444447</v>
      </c>
      <c r="I1767" s="412" t="s">
        <v>36</v>
      </c>
      <c r="J1767" s="412" t="s">
        <v>36</v>
      </c>
      <c r="K1767" s="412"/>
      <c r="L1767" s="235">
        <f>N1767-G1767</f>
        <v>6.9444443943211809E-4</v>
      </c>
      <c r="M1767" s="236">
        <v>1</v>
      </c>
      <c r="N1767" s="284">
        <v>42537.345138888886</v>
      </c>
      <c r="O1767" s="234">
        <v>42537.345138888886</v>
      </c>
      <c r="P1767" s="237" t="s">
        <v>37</v>
      </c>
      <c r="Q1767" s="238" t="s">
        <v>48</v>
      </c>
      <c r="R1767" s="238" t="s">
        <v>49</v>
      </c>
      <c r="S1767" s="35" t="s">
        <v>40</v>
      </c>
      <c r="T1767" s="35" t="s">
        <v>6217</v>
      </c>
      <c r="U1767" s="282" t="s">
        <v>40</v>
      </c>
      <c r="V1767" s="240" t="s">
        <v>788</v>
      </c>
      <c r="W1767" s="35" t="s">
        <v>6218</v>
      </c>
      <c r="X1767" s="177">
        <v>0</v>
      </c>
      <c r="Y1767" s="177">
        <v>0</v>
      </c>
      <c r="Z1767" s="55">
        <v>0</v>
      </c>
      <c r="AA1767" s="35"/>
      <c r="AB1767" s="35"/>
      <c r="AC1767" s="35"/>
    </row>
    <row r="1768" spans="1:34" ht="15" customHeight="1" x14ac:dyDescent="0.2">
      <c r="A1768" s="257">
        <v>115</v>
      </c>
      <c r="B1768" s="257">
        <v>115</v>
      </c>
      <c r="C1768" s="258" t="s">
        <v>1628</v>
      </c>
      <c r="D1768" s="257">
        <v>10487</v>
      </c>
      <c r="E1768" s="258" t="s">
        <v>1629</v>
      </c>
      <c r="F1768" s="25">
        <v>2016</v>
      </c>
      <c r="G1768" s="284">
        <v>42552.166666666664</v>
      </c>
      <c r="H1768" s="234">
        <v>42552.166666666664</v>
      </c>
      <c r="I1768" s="412" t="s">
        <v>36</v>
      </c>
      <c r="J1768" s="412" t="s">
        <v>36</v>
      </c>
      <c r="K1768" s="412"/>
      <c r="L1768" s="235">
        <f>N1768-G1768</f>
        <v>4.1666666671517305E-2</v>
      </c>
      <c r="M1768" s="236">
        <v>60</v>
      </c>
      <c r="N1768" s="284">
        <v>42552.208333333336</v>
      </c>
      <c r="O1768" s="234">
        <v>42552.208333333336</v>
      </c>
      <c r="P1768" s="237" t="s">
        <v>37</v>
      </c>
      <c r="Q1768" s="238" t="s">
        <v>52</v>
      </c>
      <c r="R1768" s="238" t="s">
        <v>53</v>
      </c>
      <c r="S1768" s="35" t="s">
        <v>54</v>
      </c>
      <c r="T1768" s="35" t="s">
        <v>6313</v>
      </c>
      <c r="U1768" s="88">
        <v>12286</v>
      </c>
      <c r="V1768" s="240" t="s">
        <v>788</v>
      </c>
      <c r="W1768" s="35" t="s">
        <v>6315</v>
      </c>
      <c r="X1768" s="177">
        <v>934</v>
      </c>
      <c r="Y1768" s="177">
        <v>0</v>
      </c>
      <c r="Z1768" s="55">
        <v>0</v>
      </c>
      <c r="AA1768" s="266"/>
      <c r="AB1768" s="266"/>
      <c r="AC1768" s="266"/>
    </row>
    <row r="1769" spans="1:34" ht="15" customHeight="1" x14ac:dyDescent="0.2">
      <c r="A1769" s="257">
        <v>115</v>
      </c>
      <c r="B1769" s="257">
        <v>115</v>
      </c>
      <c r="C1769" s="258" t="s">
        <v>1628</v>
      </c>
      <c r="D1769" s="257">
        <v>10487</v>
      </c>
      <c r="E1769" s="258" t="s">
        <v>1629</v>
      </c>
      <c r="F1769" s="25">
        <v>2017</v>
      </c>
      <c r="G1769" s="232">
        <v>42806.300694444442</v>
      </c>
      <c r="H1769" s="233">
        <v>42806.300694444442</v>
      </c>
      <c r="I1769" s="412" t="s">
        <v>36</v>
      </c>
      <c r="J1769" s="412" t="s">
        <v>36</v>
      </c>
      <c r="K1769" s="412"/>
      <c r="L1769" s="235">
        <f>N1769-G1769</f>
        <v>6.944444467080757E-4</v>
      </c>
      <c r="M1769" s="236">
        <v>1</v>
      </c>
      <c r="N1769" s="232">
        <v>42806.301388888889</v>
      </c>
      <c r="O1769" s="233">
        <v>42806.301388888889</v>
      </c>
      <c r="P1769" s="237" t="s">
        <v>37</v>
      </c>
      <c r="Q1769" s="35" t="s">
        <v>38</v>
      </c>
      <c r="R1769" s="35" t="s">
        <v>413</v>
      </c>
      <c r="S1769" s="35" t="s">
        <v>40</v>
      </c>
      <c r="T1769" s="52" t="s">
        <v>8088</v>
      </c>
      <c r="U1769" s="303" t="s">
        <v>40</v>
      </c>
      <c r="V1769" s="49" t="s">
        <v>788</v>
      </c>
      <c r="W1769" s="44" t="s">
        <v>8089</v>
      </c>
      <c r="X1769" s="255">
        <v>0</v>
      </c>
      <c r="Y1769" s="241">
        <v>0</v>
      </c>
      <c r="Z1769" s="241">
        <v>0</v>
      </c>
      <c r="AA1769" s="168"/>
      <c r="AB1769" s="168"/>
      <c r="AC1769" s="168"/>
      <c r="AD1769" s="304">
        <v>5517212</v>
      </c>
      <c r="AE1769" s="305" t="s">
        <v>1270</v>
      </c>
      <c r="AF1769" s="305" t="s">
        <v>1270</v>
      </c>
      <c r="AG1769" s="35" t="s">
        <v>7040</v>
      </c>
      <c r="AH1769" s="52" t="s">
        <v>7173</v>
      </c>
    </row>
    <row r="1770" spans="1:34" ht="15" customHeight="1" x14ac:dyDescent="0.2">
      <c r="A1770" s="257">
        <v>115</v>
      </c>
      <c r="B1770" s="257">
        <v>115</v>
      </c>
      <c r="C1770" s="258" t="s">
        <v>1628</v>
      </c>
      <c r="D1770" s="257">
        <v>10487</v>
      </c>
      <c r="E1770" s="258" t="s">
        <v>1629</v>
      </c>
      <c r="F1770" s="25">
        <v>2017</v>
      </c>
      <c r="G1770" s="232">
        <v>42810.320833333331</v>
      </c>
      <c r="H1770" s="233">
        <v>42810.320833333331</v>
      </c>
      <c r="I1770" s="412" t="s">
        <v>36</v>
      </c>
      <c r="J1770" s="412" t="s">
        <v>36</v>
      </c>
      <c r="K1770" s="412"/>
      <c r="L1770" s="235">
        <f>N1770-G1770</f>
        <v>6.944444467080757E-4</v>
      </c>
      <c r="M1770" s="236">
        <v>1</v>
      </c>
      <c r="N1770" s="232">
        <v>42810.321527777778</v>
      </c>
      <c r="O1770" s="233">
        <v>42810.321527777778</v>
      </c>
      <c r="P1770" s="237" t="s">
        <v>37</v>
      </c>
      <c r="Q1770" s="35" t="s">
        <v>48</v>
      </c>
      <c r="R1770" s="35" t="s">
        <v>49</v>
      </c>
      <c r="S1770" s="35" t="s">
        <v>40</v>
      </c>
      <c r="T1770" s="52" t="s">
        <v>8107</v>
      </c>
      <c r="U1770" s="303" t="s">
        <v>40</v>
      </c>
      <c r="V1770" s="49" t="s">
        <v>788</v>
      </c>
      <c r="W1770" s="44" t="s">
        <v>8108</v>
      </c>
      <c r="X1770" s="255">
        <v>937</v>
      </c>
      <c r="Y1770" s="241">
        <v>0</v>
      </c>
      <c r="Z1770" s="241">
        <v>0</v>
      </c>
      <c r="AA1770" s="35"/>
      <c r="AB1770" s="35"/>
      <c r="AC1770" s="35"/>
      <c r="AD1770" s="304">
        <v>5517212</v>
      </c>
      <c r="AE1770" s="35" t="s">
        <v>7060</v>
      </c>
      <c r="AF1770" s="305" t="s">
        <v>8109</v>
      </c>
      <c r="AG1770" s="35" t="s">
        <v>7040</v>
      </c>
      <c r="AH1770" s="52" t="s">
        <v>7041</v>
      </c>
    </row>
    <row r="1771" spans="1:34" ht="15" customHeight="1" x14ac:dyDescent="0.2">
      <c r="A1771" s="257">
        <v>115</v>
      </c>
      <c r="B1771" s="257">
        <v>115</v>
      </c>
      <c r="C1771" s="258" t="s">
        <v>1628</v>
      </c>
      <c r="D1771" s="257">
        <v>10487</v>
      </c>
      <c r="E1771" s="258" t="s">
        <v>1629</v>
      </c>
      <c r="F1771" s="25">
        <v>2017</v>
      </c>
      <c r="G1771" s="232">
        <v>42981.752083333333</v>
      </c>
      <c r="H1771" s="233">
        <v>42981.752083333333</v>
      </c>
      <c r="I1771" s="417" t="s">
        <v>7042</v>
      </c>
      <c r="J1771" s="412" t="s">
        <v>36</v>
      </c>
      <c r="K1771" s="412"/>
      <c r="L1771" s="235">
        <f>N1771-G1771</f>
        <v>2.7083333334303461E-2</v>
      </c>
      <c r="M1771" s="236">
        <v>39</v>
      </c>
      <c r="N1771" s="232">
        <v>42981.779166666667</v>
      </c>
      <c r="O1771" s="233">
        <v>42981.779166666667</v>
      </c>
      <c r="P1771" s="237" t="s">
        <v>37</v>
      </c>
      <c r="Q1771" s="35" t="s">
        <v>213</v>
      </c>
      <c r="R1771" s="35" t="s">
        <v>320</v>
      </c>
      <c r="S1771" s="35" t="s">
        <v>54</v>
      </c>
      <c r="T1771" s="167" t="s">
        <v>9316</v>
      </c>
      <c r="U1771" s="293">
        <v>113216934</v>
      </c>
      <c r="V1771" s="240" t="s">
        <v>788</v>
      </c>
      <c r="W1771" s="266" t="s">
        <v>9320</v>
      </c>
      <c r="X1771" s="241">
        <v>0</v>
      </c>
      <c r="Y1771" s="241">
        <v>0</v>
      </c>
      <c r="Z1771" s="241">
        <v>0</v>
      </c>
      <c r="AA1771" s="266"/>
      <c r="AB1771" s="266"/>
      <c r="AC1771" s="266"/>
      <c r="AD1771" s="304">
        <v>5517212</v>
      </c>
      <c r="AE1771" s="333" t="s">
        <v>1270</v>
      </c>
      <c r="AF1771" s="333" t="s">
        <v>1270</v>
      </c>
      <c r="AG1771" s="167" t="s">
        <v>7040</v>
      </c>
      <c r="AH1771" s="29" t="s">
        <v>7303</v>
      </c>
    </row>
    <row r="1772" spans="1:34" ht="15" customHeight="1" x14ac:dyDescent="0.2">
      <c r="A1772" s="257">
        <v>115</v>
      </c>
      <c r="B1772" s="257">
        <v>115</v>
      </c>
      <c r="C1772" s="258" t="s">
        <v>1628</v>
      </c>
      <c r="D1772" s="257">
        <v>10487</v>
      </c>
      <c r="E1772" s="258" t="s">
        <v>1629</v>
      </c>
      <c r="F1772" s="25">
        <v>2018</v>
      </c>
      <c r="G1772" s="232">
        <v>43184.38958333333</v>
      </c>
      <c r="H1772" s="233">
        <v>43184.38958333333</v>
      </c>
      <c r="I1772" s="412" t="s">
        <v>36</v>
      </c>
      <c r="J1772" s="412" t="s">
        <v>36</v>
      </c>
      <c r="K1772" s="412" t="s">
        <v>36</v>
      </c>
      <c r="L1772" s="235">
        <f>N1772-G1772</f>
        <v>6.944444467080757E-4</v>
      </c>
      <c r="M1772" s="236">
        <v>1</v>
      </c>
      <c r="N1772" s="232">
        <v>43184.390277777777</v>
      </c>
      <c r="O1772" s="233">
        <v>43184.390277777777</v>
      </c>
      <c r="P1772" s="237" t="s">
        <v>37</v>
      </c>
      <c r="Q1772" s="359" t="s">
        <v>145</v>
      </c>
      <c r="R1772" s="35" t="s">
        <v>10207</v>
      </c>
      <c r="S1772" s="277" t="s">
        <v>80</v>
      </c>
      <c r="T1772" s="167" t="s">
        <v>10794</v>
      </c>
      <c r="U1772" s="110">
        <v>114441673</v>
      </c>
      <c r="V1772" s="240" t="s">
        <v>788</v>
      </c>
      <c r="W1772" s="167" t="s">
        <v>10795</v>
      </c>
      <c r="X1772" s="255">
        <v>939</v>
      </c>
      <c r="Y1772" s="255">
        <v>499</v>
      </c>
      <c r="Z1772" s="255">
        <v>74850</v>
      </c>
      <c r="AA1772" s="259">
        <f>Y1772/AD1772</f>
        <v>9.0444231615533356E-5</v>
      </c>
      <c r="AB1772" s="260">
        <f>Z1772/AD1772</f>
        <v>1.3566634742330002E-2</v>
      </c>
      <c r="AC1772" s="241">
        <f>Z1772/Y1772</f>
        <v>150</v>
      </c>
      <c r="AD1772" s="241">
        <v>5517212</v>
      </c>
      <c r="AE1772" s="461" t="s">
        <v>7060</v>
      </c>
      <c r="AF1772" s="462" t="s">
        <v>10796</v>
      </c>
      <c r="AG1772" s="277" t="s">
        <v>7040</v>
      </c>
      <c r="AH1772" s="277" t="s">
        <v>7041</v>
      </c>
    </row>
    <row r="1773" spans="1:34" ht="15" customHeight="1" x14ac:dyDescent="0.2">
      <c r="A1773" s="257">
        <v>115</v>
      </c>
      <c r="B1773" s="257">
        <v>115</v>
      </c>
      <c r="C1773" s="258" t="s">
        <v>1628</v>
      </c>
      <c r="D1773" s="257">
        <v>10487</v>
      </c>
      <c r="E1773" s="258" t="s">
        <v>1629</v>
      </c>
      <c r="F1773" s="25">
        <v>2018</v>
      </c>
      <c r="G1773" s="284">
        <v>43376.836805555555</v>
      </c>
      <c r="H1773" s="234">
        <v>43376.836805555555</v>
      </c>
      <c r="I1773" s="412" t="s">
        <v>36</v>
      </c>
      <c r="J1773" s="412" t="s">
        <v>36</v>
      </c>
      <c r="K1773" s="412" t="s">
        <v>36</v>
      </c>
      <c r="L1773" s="235">
        <f>N1773-G1773</f>
        <v>6.944444467080757E-4</v>
      </c>
      <c r="M1773" s="236">
        <v>1</v>
      </c>
      <c r="N1773" s="284">
        <v>43376.837500000001</v>
      </c>
      <c r="O1773" s="234">
        <v>43376.837500000001</v>
      </c>
      <c r="P1773" s="237" t="s">
        <v>37</v>
      </c>
      <c r="Q1773" s="162" t="s">
        <v>213</v>
      </c>
      <c r="R1773" s="167" t="s">
        <v>10774</v>
      </c>
      <c r="S1773" s="163" t="s">
        <v>40</v>
      </c>
      <c r="T1773" s="167" t="s">
        <v>12063</v>
      </c>
      <c r="U1773" s="416" t="s">
        <v>40</v>
      </c>
      <c r="V1773" s="240" t="s">
        <v>788</v>
      </c>
      <c r="W1773" s="167" t="s">
        <v>12064</v>
      </c>
      <c r="X1773" s="255">
        <v>0</v>
      </c>
      <c r="Y1773" s="241">
        <v>0</v>
      </c>
      <c r="Z1773" s="241">
        <v>0</v>
      </c>
      <c r="AA1773" s="266"/>
      <c r="AB1773" s="266"/>
      <c r="AC1773" s="266"/>
      <c r="AD1773" s="241">
        <v>5517212</v>
      </c>
      <c r="AE1773" s="461" t="s">
        <v>1270</v>
      </c>
      <c r="AF1773" s="462" t="s">
        <v>1270</v>
      </c>
      <c r="AG1773" s="163" t="s">
        <v>7040</v>
      </c>
      <c r="AH1773" s="163" t="s">
        <v>7173</v>
      </c>
    </row>
    <row r="1774" spans="1:34" ht="15" customHeight="1" x14ac:dyDescent="0.2">
      <c r="A1774" s="257">
        <v>115</v>
      </c>
      <c r="B1774" s="257">
        <v>115</v>
      </c>
      <c r="C1774" s="258" t="s">
        <v>1628</v>
      </c>
      <c r="D1774" s="257">
        <v>10487</v>
      </c>
      <c r="E1774" s="258" t="s">
        <v>1629</v>
      </c>
      <c r="F1774" s="25">
        <v>2018</v>
      </c>
      <c r="G1774" s="284">
        <v>43376.875</v>
      </c>
      <c r="H1774" s="234">
        <v>43376.875</v>
      </c>
      <c r="I1774" s="412" t="s">
        <v>36</v>
      </c>
      <c r="J1774" s="412" t="s">
        <v>36</v>
      </c>
      <c r="K1774" s="412" t="s">
        <v>36</v>
      </c>
      <c r="L1774" s="235">
        <f>N1774-G1774</f>
        <v>6.944444467080757E-4</v>
      </c>
      <c r="M1774" s="236">
        <v>1</v>
      </c>
      <c r="N1774" s="284">
        <v>43376.875694444447</v>
      </c>
      <c r="O1774" s="234">
        <v>43376.875694444447</v>
      </c>
      <c r="P1774" s="237" t="s">
        <v>37</v>
      </c>
      <c r="Q1774" s="162" t="s">
        <v>213</v>
      </c>
      <c r="R1774" s="167" t="s">
        <v>10774</v>
      </c>
      <c r="S1774" s="163" t="s">
        <v>101</v>
      </c>
      <c r="T1774" s="167" t="s">
        <v>12067</v>
      </c>
      <c r="U1774" s="416" t="s">
        <v>40</v>
      </c>
      <c r="V1774" s="240" t="s">
        <v>788</v>
      </c>
      <c r="W1774" s="167" t="s">
        <v>12068</v>
      </c>
      <c r="X1774" s="255">
        <v>946</v>
      </c>
      <c r="Y1774" s="241">
        <v>0</v>
      </c>
      <c r="Z1774" s="241">
        <v>0</v>
      </c>
      <c r="AA1774" s="266"/>
      <c r="AB1774" s="266"/>
      <c r="AC1774" s="266"/>
      <c r="AD1774" s="241">
        <v>5517212</v>
      </c>
      <c r="AE1774" s="461" t="s">
        <v>7060</v>
      </c>
      <c r="AF1774" s="468" t="s">
        <v>12069</v>
      </c>
      <c r="AG1774" s="163" t="s">
        <v>7040</v>
      </c>
      <c r="AH1774" s="277" t="s">
        <v>7041</v>
      </c>
    </row>
    <row r="1775" spans="1:34" ht="15" customHeight="1" x14ac:dyDescent="0.2">
      <c r="A1775" s="257">
        <v>115</v>
      </c>
      <c r="B1775" s="257">
        <v>115</v>
      </c>
      <c r="C1775" s="258" t="s">
        <v>1628</v>
      </c>
      <c r="D1775" s="257">
        <v>10487</v>
      </c>
      <c r="E1775" s="258" t="s">
        <v>1629</v>
      </c>
      <c r="F1775" s="25">
        <v>2018</v>
      </c>
      <c r="G1775" s="284">
        <v>43425.9375</v>
      </c>
      <c r="H1775" s="234">
        <v>43425.9375</v>
      </c>
      <c r="I1775" s="417" t="s">
        <v>7042</v>
      </c>
      <c r="J1775" s="412" t="s">
        <v>36</v>
      </c>
      <c r="K1775" s="412" t="s">
        <v>36</v>
      </c>
      <c r="L1775" s="235">
        <f>N1775-G1775</f>
        <v>4.7916666670062114E-2</v>
      </c>
      <c r="M1775" s="236">
        <v>69</v>
      </c>
      <c r="N1775" s="284">
        <v>43425.98541666667</v>
      </c>
      <c r="O1775" s="234">
        <v>43425.98541666667</v>
      </c>
      <c r="P1775" s="237" t="s">
        <v>37</v>
      </c>
      <c r="Q1775" s="162" t="s">
        <v>1285</v>
      </c>
      <c r="R1775" s="167" t="s">
        <v>10231</v>
      </c>
      <c r="S1775" s="163" t="s">
        <v>101</v>
      </c>
      <c r="T1775" s="167" t="s">
        <v>12382</v>
      </c>
      <c r="U1775" s="416" t="s">
        <v>40</v>
      </c>
      <c r="V1775" s="240" t="s">
        <v>788</v>
      </c>
      <c r="W1775" s="374" t="s">
        <v>12383</v>
      </c>
      <c r="X1775" s="255">
        <v>0</v>
      </c>
      <c r="Y1775" s="241">
        <v>0</v>
      </c>
      <c r="Z1775" s="241">
        <v>0</v>
      </c>
      <c r="AA1775" s="266"/>
      <c r="AB1775" s="266"/>
      <c r="AC1775" s="266"/>
      <c r="AD1775" s="241">
        <v>5517212</v>
      </c>
      <c r="AE1775" s="461" t="s">
        <v>1270</v>
      </c>
      <c r="AF1775" s="462" t="s">
        <v>1270</v>
      </c>
      <c r="AG1775" s="163" t="s">
        <v>7040</v>
      </c>
      <c r="AH1775" s="57" t="s">
        <v>7173</v>
      </c>
    </row>
    <row r="1776" spans="1:34" ht="15" customHeight="1" x14ac:dyDescent="0.2">
      <c r="A1776" s="257">
        <v>115</v>
      </c>
      <c r="B1776" s="257">
        <v>115</v>
      </c>
      <c r="C1776" s="258" t="s">
        <v>1628</v>
      </c>
      <c r="D1776" s="257">
        <v>10487</v>
      </c>
      <c r="E1776" s="258" t="s">
        <v>1629</v>
      </c>
      <c r="F1776" s="25">
        <v>2018</v>
      </c>
      <c r="G1776" s="232">
        <v>43446.432638888888</v>
      </c>
      <c r="H1776" s="233">
        <v>43446.432638888888</v>
      </c>
      <c r="I1776" s="412" t="s">
        <v>36</v>
      </c>
      <c r="J1776" s="412" t="s">
        <v>36</v>
      </c>
      <c r="K1776" s="412" t="s">
        <v>36</v>
      </c>
      <c r="L1776" s="235">
        <f>N1776-G1776</f>
        <v>3.4722222226264421E-2</v>
      </c>
      <c r="M1776" s="236">
        <v>50</v>
      </c>
      <c r="N1776" s="232">
        <v>43446.467361111114</v>
      </c>
      <c r="O1776" s="233">
        <v>43446.467361111114</v>
      </c>
      <c r="P1776" s="237" t="s">
        <v>37</v>
      </c>
      <c r="Q1776" s="238" t="s">
        <v>48</v>
      </c>
      <c r="R1776" s="35" t="s">
        <v>10200</v>
      </c>
      <c r="S1776" s="238" t="s">
        <v>564</v>
      </c>
      <c r="T1776" s="167" t="s">
        <v>12542</v>
      </c>
      <c r="U1776" s="293">
        <v>115508880</v>
      </c>
      <c r="V1776" s="240" t="s">
        <v>788</v>
      </c>
      <c r="W1776" s="35" t="s">
        <v>12543</v>
      </c>
      <c r="X1776" s="255">
        <v>0</v>
      </c>
      <c r="Y1776" s="241">
        <v>0</v>
      </c>
      <c r="Z1776" s="241">
        <v>0</v>
      </c>
      <c r="AA1776" s="266"/>
      <c r="AB1776" s="266"/>
      <c r="AC1776" s="266"/>
      <c r="AD1776" s="241">
        <v>5517212</v>
      </c>
      <c r="AE1776" s="35" t="s">
        <v>1270</v>
      </c>
      <c r="AF1776" s="153" t="s">
        <v>1270</v>
      </c>
      <c r="AG1776" s="277" t="s">
        <v>7040</v>
      </c>
      <c r="AH1776" s="277" t="s">
        <v>7173</v>
      </c>
    </row>
    <row r="1777" spans="1:34" ht="15" customHeight="1" x14ac:dyDescent="0.2">
      <c r="A1777" s="257">
        <v>115</v>
      </c>
      <c r="B1777" s="257">
        <v>115</v>
      </c>
      <c r="C1777" s="258" t="s">
        <v>1628</v>
      </c>
      <c r="D1777" s="257">
        <v>10487</v>
      </c>
      <c r="E1777" s="258" t="s">
        <v>1629</v>
      </c>
      <c r="F1777" s="25">
        <v>2018</v>
      </c>
      <c r="G1777" s="232">
        <v>43447.382638888892</v>
      </c>
      <c r="H1777" s="233">
        <v>43447.382638888892</v>
      </c>
      <c r="I1777" s="412" t="s">
        <v>36</v>
      </c>
      <c r="J1777" s="412" t="s">
        <v>36</v>
      </c>
      <c r="K1777" s="412" t="s">
        <v>36</v>
      </c>
      <c r="L1777" s="235">
        <f>N1777-G1777</f>
        <v>4.166666665696539E-3</v>
      </c>
      <c r="M1777" s="236">
        <v>6</v>
      </c>
      <c r="N1777" s="232">
        <v>43447.386805555558</v>
      </c>
      <c r="O1777" s="233">
        <v>43447.386805555558</v>
      </c>
      <c r="P1777" s="237" t="s">
        <v>37</v>
      </c>
      <c r="Q1777" s="238" t="s">
        <v>1285</v>
      </c>
      <c r="R1777" s="35" t="s">
        <v>10331</v>
      </c>
      <c r="S1777" s="238" t="s">
        <v>68</v>
      </c>
      <c r="T1777" s="167" t="s">
        <v>12555</v>
      </c>
      <c r="U1777" s="293">
        <v>115508604</v>
      </c>
      <c r="V1777" s="240" t="s">
        <v>1390</v>
      </c>
      <c r="W1777" s="163" t="s">
        <v>12556</v>
      </c>
      <c r="X1777" s="255">
        <v>0</v>
      </c>
      <c r="Y1777" s="241">
        <v>0</v>
      </c>
      <c r="Z1777" s="241">
        <v>0</v>
      </c>
      <c r="AA1777" s="266"/>
      <c r="AB1777" s="266"/>
      <c r="AC1777" s="266"/>
      <c r="AD1777" s="241">
        <v>5517212</v>
      </c>
      <c r="AE1777" s="35" t="s">
        <v>1270</v>
      </c>
      <c r="AF1777" s="153" t="s">
        <v>1270</v>
      </c>
      <c r="AG1777" s="277" t="s">
        <v>7040</v>
      </c>
      <c r="AH1777" s="277" t="s">
        <v>7173</v>
      </c>
    </row>
    <row r="1778" spans="1:34" ht="15" customHeight="1" x14ac:dyDescent="0.2">
      <c r="A1778" s="519">
        <v>115</v>
      </c>
      <c r="B1778" s="519">
        <v>115</v>
      </c>
      <c r="C1778" s="520" t="s">
        <v>1628</v>
      </c>
      <c r="D1778" s="519">
        <v>10487</v>
      </c>
      <c r="E1778" s="520" t="s">
        <v>1629</v>
      </c>
      <c r="F1778" s="25">
        <v>2019</v>
      </c>
      <c r="G1778" s="232">
        <v>43466.595138888886</v>
      </c>
      <c r="H1778" s="233">
        <v>43466.595138888886</v>
      </c>
      <c r="I1778" s="412" t="s">
        <v>36</v>
      </c>
      <c r="J1778" s="412" t="s">
        <v>36</v>
      </c>
      <c r="K1778" s="412" t="s">
        <v>36</v>
      </c>
      <c r="L1778" s="235">
        <f>N1778-G1778</f>
        <v>2.0138888889050577E-2</v>
      </c>
      <c r="M1778" s="236">
        <v>29</v>
      </c>
      <c r="N1778" s="232">
        <v>43466.615277777775</v>
      </c>
      <c r="O1778" s="233">
        <v>43466.615277777775</v>
      </c>
      <c r="P1778" s="237" t="s">
        <v>37</v>
      </c>
      <c r="Q1778" s="238" t="s">
        <v>43</v>
      </c>
      <c r="R1778" s="239" t="s">
        <v>10292</v>
      </c>
      <c r="S1778" s="238" t="s">
        <v>564</v>
      </c>
      <c r="T1778" s="167" t="s">
        <v>12663</v>
      </c>
      <c r="U1778" s="376">
        <v>115637465</v>
      </c>
      <c r="V1778" s="240" t="s">
        <v>788</v>
      </c>
      <c r="W1778" s="240" t="s">
        <v>12664</v>
      </c>
      <c r="X1778" s="241">
        <v>0</v>
      </c>
      <c r="Y1778" s="241">
        <v>0</v>
      </c>
      <c r="Z1778" s="241">
        <v>0</v>
      </c>
      <c r="AA1778" s="264">
        <f>Y1778/AD1778</f>
        <v>0</v>
      </c>
      <c r="AB1778" s="265">
        <f>Z1778/AD1778</f>
        <v>0</v>
      </c>
      <c r="AC1778" s="255">
        <v>0</v>
      </c>
      <c r="AD1778" s="241">
        <v>5548929</v>
      </c>
      <c r="AE1778" s="57" t="s">
        <v>1270</v>
      </c>
      <c r="AF1778" s="383" t="s">
        <v>1270</v>
      </c>
      <c r="AG1778" s="239" t="s">
        <v>7040</v>
      </c>
      <c r="AH1778" s="57" t="s">
        <v>7173</v>
      </c>
    </row>
    <row r="1779" spans="1:34" ht="15" customHeight="1" x14ac:dyDescent="0.2">
      <c r="A1779" s="521">
        <v>115</v>
      </c>
      <c r="B1779" s="521">
        <v>115</v>
      </c>
      <c r="C1779" s="522" t="s">
        <v>1628</v>
      </c>
      <c r="D1779" s="521">
        <v>10487</v>
      </c>
      <c r="E1779" s="522" t="s">
        <v>1629</v>
      </c>
      <c r="F1779" s="25">
        <v>2019</v>
      </c>
      <c r="G1779" s="573">
        <v>43574.650694444441</v>
      </c>
      <c r="H1779" s="574">
        <v>43574.650694444441</v>
      </c>
      <c r="I1779" s="572" t="s">
        <v>36</v>
      </c>
      <c r="J1779" s="572" t="s">
        <v>36</v>
      </c>
      <c r="K1779" s="572" t="s">
        <v>36</v>
      </c>
      <c r="L1779" s="235">
        <f>N1779-G1779</f>
        <v>1.3888888934161514E-3</v>
      </c>
      <c r="M1779" s="236">
        <v>2</v>
      </c>
      <c r="N1779" s="573">
        <v>43574.652083333334</v>
      </c>
      <c r="O1779" s="574">
        <v>43574.652083333334</v>
      </c>
      <c r="P1779" s="237" t="s">
        <v>37</v>
      </c>
      <c r="Q1779" s="162" t="s">
        <v>43</v>
      </c>
      <c r="R1779" s="167" t="s">
        <v>10204</v>
      </c>
      <c r="S1779" s="238" t="s">
        <v>40</v>
      </c>
      <c r="T1779" s="167" t="s">
        <v>13852</v>
      </c>
      <c r="U1779" s="459" t="s">
        <v>40</v>
      </c>
      <c r="V1779" s="240" t="s">
        <v>788</v>
      </c>
      <c r="W1779" s="167" t="s">
        <v>13853</v>
      </c>
      <c r="X1779" s="536">
        <v>0</v>
      </c>
      <c r="Y1779" s="255">
        <v>0</v>
      </c>
      <c r="Z1779" s="255">
        <v>0</v>
      </c>
      <c r="AA1779" s="264">
        <f>Y1779/AD1779</f>
        <v>0</v>
      </c>
      <c r="AB1779" s="265">
        <f>Z1779/AD1779</f>
        <v>0</v>
      </c>
      <c r="AC1779" s="255">
        <v>0</v>
      </c>
      <c r="AD1779" s="255">
        <v>5548929</v>
      </c>
      <c r="AE1779" s="240" t="s">
        <v>1270</v>
      </c>
      <c r="AF1779" s="527" t="s">
        <v>1270</v>
      </c>
      <c r="AG1779" s="555" t="s">
        <v>7066</v>
      </c>
      <c r="AH1779" s="525" t="s">
        <v>12671</v>
      </c>
    </row>
    <row r="1780" spans="1:34" ht="15" customHeight="1" x14ac:dyDescent="0.2">
      <c r="A1780" s="521">
        <v>115</v>
      </c>
      <c r="B1780" s="521">
        <v>115</v>
      </c>
      <c r="C1780" s="522" t="s">
        <v>1628</v>
      </c>
      <c r="D1780" s="521">
        <v>10487</v>
      </c>
      <c r="E1780" s="522" t="s">
        <v>1629</v>
      </c>
      <c r="F1780" s="25">
        <v>2019</v>
      </c>
      <c r="G1780" s="573">
        <v>43604.531944444447</v>
      </c>
      <c r="H1780" s="574">
        <v>43604.531944444447</v>
      </c>
      <c r="I1780" s="572" t="s">
        <v>36</v>
      </c>
      <c r="J1780" s="572" t="s">
        <v>36</v>
      </c>
      <c r="K1780" s="572" t="s">
        <v>36</v>
      </c>
      <c r="L1780" s="235">
        <f>N1780-G1780</f>
        <v>6.9444443943211809E-4</v>
      </c>
      <c r="M1780" s="236">
        <v>1</v>
      </c>
      <c r="N1780" s="573">
        <v>43604.532638888886</v>
      </c>
      <c r="O1780" s="574">
        <v>43604.532638888886</v>
      </c>
      <c r="P1780" s="237" t="s">
        <v>37</v>
      </c>
      <c r="Q1780" s="359" t="s">
        <v>213</v>
      </c>
      <c r="R1780" s="35" t="s">
        <v>10774</v>
      </c>
      <c r="S1780" s="277" t="s">
        <v>101</v>
      </c>
      <c r="T1780" s="167" t="s">
        <v>14101</v>
      </c>
      <c r="U1780" s="192" t="s">
        <v>40</v>
      </c>
      <c r="V1780" s="49" t="s">
        <v>788</v>
      </c>
      <c r="W1780" s="167" t="s">
        <v>14079</v>
      </c>
      <c r="X1780" s="536">
        <v>946</v>
      </c>
      <c r="Y1780" s="255">
        <v>0</v>
      </c>
      <c r="Z1780" s="255">
        <v>0</v>
      </c>
      <c r="AA1780" s="264">
        <f>Y1780/AD1780</f>
        <v>0</v>
      </c>
      <c r="AB1780" s="265">
        <f>Z1780/AD1780</f>
        <v>0</v>
      </c>
      <c r="AC1780" s="255">
        <v>0</v>
      </c>
      <c r="AD1780" s="255">
        <v>5548929</v>
      </c>
      <c r="AE1780" s="49" t="s">
        <v>7063</v>
      </c>
      <c r="AF1780" s="349" t="s">
        <v>14102</v>
      </c>
      <c r="AG1780" s="49" t="s">
        <v>7040</v>
      </c>
      <c r="AH1780" s="525" t="s">
        <v>7041</v>
      </c>
    </row>
    <row r="1781" spans="1:34" ht="15" customHeight="1" x14ac:dyDescent="0.2">
      <c r="A1781" s="58">
        <v>115</v>
      </c>
      <c r="B1781" s="58">
        <v>115</v>
      </c>
      <c r="C1781" s="76" t="s">
        <v>1638</v>
      </c>
      <c r="D1781" s="23">
        <v>10488</v>
      </c>
      <c r="E1781" s="60" t="s">
        <v>1639</v>
      </c>
      <c r="F1781" s="25">
        <v>2014</v>
      </c>
      <c r="G1781" s="61">
        <v>41881.239583333336</v>
      </c>
      <c r="H1781" s="62">
        <v>41881.239583333336</v>
      </c>
      <c r="I1781" s="625" t="s">
        <v>36</v>
      </c>
      <c r="J1781" s="625" t="s">
        <v>36</v>
      </c>
      <c r="K1781" s="625"/>
      <c r="L1781" s="64">
        <f>N1781-G1781</f>
        <v>6.9444443943211809E-4</v>
      </c>
      <c r="M1781" s="65">
        <v>1</v>
      </c>
      <c r="N1781" s="61">
        <v>41881.240277777775</v>
      </c>
      <c r="O1781" s="62">
        <v>41881.240277777775</v>
      </c>
      <c r="P1781" s="66" t="s">
        <v>37</v>
      </c>
      <c r="Q1781" s="69" t="s">
        <v>62</v>
      </c>
      <c r="R1781" s="69" t="s">
        <v>397</v>
      </c>
      <c r="S1781" s="87" t="s">
        <v>101</v>
      </c>
      <c r="T1781" s="69" t="s">
        <v>2659</v>
      </c>
      <c r="U1781" s="192" t="s">
        <v>40</v>
      </c>
      <c r="V1781" s="87" t="s">
        <v>788</v>
      </c>
      <c r="W1781" s="69" t="s">
        <v>2658</v>
      </c>
      <c r="X1781" s="32">
        <v>0</v>
      </c>
      <c r="Y1781" s="32">
        <v>0</v>
      </c>
      <c r="Z1781" s="83"/>
      <c r="AA1781" s="84"/>
      <c r="AB1781" s="85"/>
      <c r="AC1781" s="83"/>
    </row>
    <row r="1782" spans="1:34" ht="15" customHeight="1" x14ac:dyDescent="0.2">
      <c r="A1782" s="105">
        <v>115</v>
      </c>
      <c r="B1782" s="105">
        <v>115</v>
      </c>
      <c r="C1782" s="76" t="s">
        <v>1638</v>
      </c>
      <c r="D1782" s="23">
        <v>10488</v>
      </c>
      <c r="E1782" s="60" t="s">
        <v>1639</v>
      </c>
      <c r="F1782" s="25">
        <v>2014</v>
      </c>
      <c r="G1782" s="61">
        <v>41923.81527777778</v>
      </c>
      <c r="H1782" s="62">
        <v>41923.81527777778</v>
      </c>
      <c r="I1782" s="625" t="s">
        <v>36</v>
      </c>
      <c r="J1782" s="625" t="s">
        <v>36</v>
      </c>
      <c r="K1782" s="625"/>
      <c r="L1782" s="64">
        <f>N1782-G1782</f>
        <v>6.9444443943211809E-4</v>
      </c>
      <c r="M1782" s="65">
        <v>1</v>
      </c>
      <c r="N1782" s="61">
        <v>41923.815972222219</v>
      </c>
      <c r="O1782" s="62">
        <v>41923.815972222219</v>
      </c>
      <c r="P1782" s="66" t="s">
        <v>37</v>
      </c>
      <c r="Q1782" s="69" t="s">
        <v>48</v>
      </c>
      <c r="R1782" s="69" t="s">
        <v>49</v>
      </c>
      <c r="S1782" s="87" t="s">
        <v>40</v>
      </c>
      <c r="T1782" s="69" t="s">
        <v>2857</v>
      </c>
      <c r="U1782" s="192" t="s">
        <v>40</v>
      </c>
      <c r="V1782" s="87" t="s">
        <v>788</v>
      </c>
      <c r="W1782" s="69" t="s">
        <v>2858</v>
      </c>
      <c r="X1782" s="32">
        <v>1</v>
      </c>
      <c r="Y1782" s="32">
        <v>0</v>
      </c>
      <c r="Z1782" s="83"/>
      <c r="AA1782" s="84"/>
      <c r="AB1782" s="85"/>
      <c r="AC1782" s="83"/>
      <c r="AD1782" s="41"/>
      <c r="AE1782" s="41"/>
      <c r="AF1782" s="41"/>
      <c r="AG1782" s="41"/>
      <c r="AH1782" s="41"/>
    </row>
    <row r="1783" spans="1:34" ht="15" customHeight="1" x14ac:dyDescent="0.2">
      <c r="A1783" s="105">
        <v>115</v>
      </c>
      <c r="B1783" s="105">
        <v>115</v>
      </c>
      <c r="C1783" s="76" t="s">
        <v>1638</v>
      </c>
      <c r="D1783" s="23">
        <v>10488</v>
      </c>
      <c r="E1783" s="60" t="s">
        <v>1639</v>
      </c>
      <c r="F1783" s="25">
        <v>2014</v>
      </c>
      <c r="G1783" s="61">
        <v>41943.922222222223</v>
      </c>
      <c r="H1783" s="62">
        <v>41943.922222222223</v>
      </c>
      <c r="I1783" s="625" t="s">
        <v>36</v>
      </c>
      <c r="J1783" s="625" t="s">
        <v>36</v>
      </c>
      <c r="K1783" s="625"/>
      <c r="L1783" s="64">
        <f>N1783-G1783</f>
        <v>6.944444467080757E-4</v>
      </c>
      <c r="M1783" s="65">
        <v>1</v>
      </c>
      <c r="N1783" s="61">
        <v>41943.92291666667</v>
      </c>
      <c r="O1783" s="62">
        <v>41943.92291666667</v>
      </c>
      <c r="P1783" s="66" t="s">
        <v>37</v>
      </c>
      <c r="Q1783" s="69" t="s">
        <v>52</v>
      </c>
      <c r="R1783" s="69" t="s">
        <v>67</v>
      </c>
      <c r="S1783" s="87" t="s">
        <v>101</v>
      </c>
      <c r="T1783" s="69" t="s">
        <v>2970</v>
      </c>
      <c r="U1783" s="192" t="s">
        <v>40</v>
      </c>
      <c r="V1783" s="87" t="s">
        <v>788</v>
      </c>
      <c r="W1783" s="69" t="s">
        <v>2971</v>
      </c>
      <c r="X1783" s="32">
        <v>337</v>
      </c>
      <c r="Y1783" s="32">
        <v>0</v>
      </c>
      <c r="Z1783" s="83"/>
      <c r="AA1783" s="84"/>
      <c r="AB1783" s="85"/>
      <c r="AC1783" s="83"/>
    </row>
    <row r="1784" spans="1:34" ht="15" customHeight="1" x14ac:dyDescent="0.2">
      <c r="A1784" s="105">
        <v>115</v>
      </c>
      <c r="B1784" s="105">
        <v>115</v>
      </c>
      <c r="C1784" s="76" t="s">
        <v>1638</v>
      </c>
      <c r="D1784" s="23">
        <v>10488</v>
      </c>
      <c r="E1784" s="60" t="s">
        <v>1639</v>
      </c>
      <c r="F1784" s="25">
        <v>2014</v>
      </c>
      <c r="G1784" s="61">
        <v>41943.936805555553</v>
      </c>
      <c r="H1784" s="62">
        <v>41943.936805555553</v>
      </c>
      <c r="I1784" s="625" t="s">
        <v>36</v>
      </c>
      <c r="J1784" s="625" t="s">
        <v>36</v>
      </c>
      <c r="K1784" s="625"/>
      <c r="L1784" s="64">
        <f>N1784-G1784</f>
        <v>6.944444467080757E-4</v>
      </c>
      <c r="M1784" s="65">
        <v>1</v>
      </c>
      <c r="N1784" s="61">
        <v>41943.9375</v>
      </c>
      <c r="O1784" s="62">
        <v>41943.9375</v>
      </c>
      <c r="P1784" s="66" t="s">
        <v>37</v>
      </c>
      <c r="Q1784" s="69" t="s">
        <v>52</v>
      </c>
      <c r="R1784" s="69" t="s">
        <v>67</v>
      </c>
      <c r="S1784" s="87" t="s">
        <v>101</v>
      </c>
      <c r="T1784" s="69" t="s">
        <v>2974</v>
      </c>
      <c r="U1784" s="192" t="s">
        <v>40</v>
      </c>
      <c r="V1784" s="87" t="s">
        <v>788</v>
      </c>
      <c r="W1784" s="69" t="s">
        <v>2975</v>
      </c>
      <c r="X1784" s="32">
        <v>337</v>
      </c>
      <c r="Y1784" s="32">
        <v>0</v>
      </c>
      <c r="Z1784" s="83"/>
      <c r="AA1784" s="84"/>
      <c r="AB1784" s="85"/>
      <c r="AC1784" s="83"/>
    </row>
    <row r="1785" spans="1:34" ht="15" customHeight="1" x14ac:dyDescent="0.2">
      <c r="A1785" s="105">
        <v>115</v>
      </c>
      <c r="B1785" s="105">
        <v>115</v>
      </c>
      <c r="C1785" s="76" t="s">
        <v>1638</v>
      </c>
      <c r="D1785" s="23">
        <v>10488</v>
      </c>
      <c r="E1785" s="60" t="s">
        <v>1639</v>
      </c>
      <c r="F1785" s="25">
        <v>2014</v>
      </c>
      <c r="G1785" s="61">
        <v>41957.270138888889</v>
      </c>
      <c r="H1785" s="62">
        <v>41957.270138888889</v>
      </c>
      <c r="I1785" s="625" t="s">
        <v>36</v>
      </c>
      <c r="J1785" s="625" t="s">
        <v>36</v>
      </c>
      <c r="K1785" s="625"/>
      <c r="L1785" s="64">
        <f>N1785-G1785</f>
        <v>6.944444467080757E-4</v>
      </c>
      <c r="M1785" s="65">
        <v>1</v>
      </c>
      <c r="N1785" s="61">
        <v>41957.270833333336</v>
      </c>
      <c r="O1785" s="62">
        <v>41957.270833333336</v>
      </c>
      <c r="P1785" s="66" t="s">
        <v>37</v>
      </c>
      <c r="Q1785" s="69" t="s">
        <v>52</v>
      </c>
      <c r="R1785" s="69" t="s">
        <v>67</v>
      </c>
      <c r="S1785" s="87" t="s">
        <v>101</v>
      </c>
      <c r="T1785" s="69" t="s">
        <v>3026</v>
      </c>
      <c r="U1785" s="192" t="s">
        <v>40</v>
      </c>
      <c r="V1785" s="87" t="s">
        <v>788</v>
      </c>
      <c r="W1785" s="69" t="s">
        <v>3027</v>
      </c>
      <c r="X1785" s="32">
        <v>0</v>
      </c>
      <c r="Y1785" s="32">
        <v>0</v>
      </c>
      <c r="Z1785" s="83"/>
      <c r="AA1785" s="84"/>
      <c r="AB1785" s="85"/>
      <c r="AC1785" s="83"/>
    </row>
    <row r="1786" spans="1:34" ht="15" customHeight="1" x14ac:dyDescent="0.2">
      <c r="A1786" s="153">
        <v>115</v>
      </c>
      <c r="B1786" s="153">
        <v>115</v>
      </c>
      <c r="C1786" s="24" t="s">
        <v>1638</v>
      </c>
      <c r="D1786" s="175">
        <v>10488</v>
      </c>
      <c r="E1786" s="24" t="s">
        <v>1639</v>
      </c>
      <c r="F1786" s="25">
        <v>2015</v>
      </c>
      <c r="G1786" s="156">
        <v>42073.761111111111</v>
      </c>
      <c r="H1786" s="157">
        <v>42073.761111111111</v>
      </c>
      <c r="I1786" s="620" t="s">
        <v>36</v>
      </c>
      <c r="J1786" s="620" t="s">
        <v>36</v>
      </c>
      <c r="K1786" s="620"/>
      <c r="L1786" s="159">
        <f>N1786-G1786</f>
        <v>6.944444467080757E-4</v>
      </c>
      <c r="M1786" s="160">
        <v>1</v>
      </c>
      <c r="N1786" s="156">
        <v>42073.761805555558</v>
      </c>
      <c r="O1786" s="157">
        <v>42073.761805555558</v>
      </c>
      <c r="P1786" s="161" t="s">
        <v>37</v>
      </c>
      <c r="Q1786" s="35" t="s">
        <v>48</v>
      </c>
      <c r="R1786" s="35" t="s">
        <v>49</v>
      </c>
      <c r="S1786" s="35" t="s">
        <v>40</v>
      </c>
      <c r="T1786" s="35" t="s">
        <v>3601</v>
      </c>
      <c r="U1786" s="192" t="s">
        <v>40</v>
      </c>
      <c r="V1786" s="167" t="s">
        <v>788</v>
      </c>
      <c r="W1786" s="35" t="s">
        <v>3602</v>
      </c>
      <c r="X1786" s="55">
        <v>0</v>
      </c>
      <c r="Y1786" s="55">
        <v>0</v>
      </c>
      <c r="Z1786" s="168"/>
      <c r="AA1786" s="168"/>
      <c r="AB1786" s="168"/>
      <c r="AC1786" s="168"/>
    </row>
    <row r="1787" spans="1:34" ht="15" customHeight="1" x14ac:dyDescent="0.2">
      <c r="A1787" s="175">
        <v>115</v>
      </c>
      <c r="B1787" s="175">
        <v>115</v>
      </c>
      <c r="C1787" s="24" t="s">
        <v>1638</v>
      </c>
      <c r="D1787" s="175">
        <v>10488</v>
      </c>
      <c r="E1787" s="24" t="s">
        <v>1639</v>
      </c>
      <c r="F1787" s="25">
        <v>2015</v>
      </c>
      <c r="G1787" s="156">
        <v>42101.461111111108</v>
      </c>
      <c r="H1787" s="157">
        <v>42101.461111111108</v>
      </c>
      <c r="I1787" s="620" t="s">
        <v>36</v>
      </c>
      <c r="J1787" s="620" t="s">
        <v>36</v>
      </c>
      <c r="K1787" s="620"/>
      <c r="L1787" s="159">
        <f>N1787-G1787</f>
        <v>6.944444467080757E-4</v>
      </c>
      <c r="M1787" s="160">
        <v>1</v>
      </c>
      <c r="N1787" s="156">
        <v>42101.461805555555</v>
      </c>
      <c r="O1787" s="157">
        <v>42101.461805555555</v>
      </c>
      <c r="P1787" s="161" t="s">
        <v>37</v>
      </c>
      <c r="Q1787" s="35" t="s">
        <v>48</v>
      </c>
      <c r="R1787" s="35" t="s">
        <v>49</v>
      </c>
      <c r="S1787" s="35" t="s">
        <v>40</v>
      </c>
      <c r="T1787" s="35" t="s">
        <v>3710</v>
      </c>
      <c r="U1787" s="192" t="s">
        <v>40</v>
      </c>
      <c r="V1787" s="167" t="s">
        <v>788</v>
      </c>
      <c r="W1787" s="35" t="s">
        <v>3709</v>
      </c>
      <c r="X1787" s="55">
        <v>0</v>
      </c>
      <c r="Y1787" s="55">
        <v>0</v>
      </c>
      <c r="Z1787" s="168"/>
      <c r="AA1787" s="168"/>
      <c r="AB1787" s="168"/>
      <c r="AC1787" s="168"/>
    </row>
    <row r="1788" spans="1:34" ht="15" customHeight="1" x14ac:dyDescent="0.2">
      <c r="A1788" s="175">
        <v>115</v>
      </c>
      <c r="B1788" s="175">
        <v>115</v>
      </c>
      <c r="C1788" s="24" t="s">
        <v>1638</v>
      </c>
      <c r="D1788" s="175">
        <v>10488</v>
      </c>
      <c r="E1788" s="24" t="s">
        <v>1639</v>
      </c>
      <c r="F1788" s="25">
        <v>2015</v>
      </c>
      <c r="G1788" s="156">
        <v>42106.396527777775</v>
      </c>
      <c r="H1788" s="157">
        <v>42106.396527777775</v>
      </c>
      <c r="I1788" s="620" t="s">
        <v>36</v>
      </c>
      <c r="J1788" s="626" t="s">
        <v>313</v>
      </c>
      <c r="K1788" s="626"/>
      <c r="L1788" s="159">
        <f>N1788-G1788</f>
        <v>0.44513888889196096</v>
      </c>
      <c r="M1788" s="160">
        <v>641</v>
      </c>
      <c r="N1788" s="156">
        <v>42106.841666666667</v>
      </c>
      <c r="O1788" s="157">
        <v>42106.841666666667</v>
      </c>
      <c r="P1788" s="161" t="s">
        <v>37</v>
      </c>
      <c r="Q1788" s="35" t="s">
        <v>1285</v>
      </c>
      <c r="R1788" s="35" t="s">
        <v>53</v>
      </c>
      <c r="S1788" s="35" t="s">
        <v>54</v>
      </c>
      <c r="T1788" s="35" t="s">
        <v>3763</v>
      </c>
      <c r="U1788" s="196">
        <v>11037</v>
      </c>
      <c r="V1788" s="167" t="s">
        <v>788</v>
      </c>
      <c r="W1788" s="35" t="s">
        <v>3764</v>
      </c>
      <c r="X1788" s="197">
        <v>338</v>
      </c>
      <c r="Y1788" s="197">
        <v>338</v>
      </c>
      <c r="Z1788" s="197">
        <v>3718</v>
      </c>
      <c r="AA1788" s="173">
        <f>Y1788/5412924</f>
        <v>6.2443145331432691E-5</v>
      </c>
      <c r="AB1788" s="174">
        <f>Z1788/5412924</f>
        <v>6.8687459864575967E-4</v>
      </c>
      <c r="AC1788" s="55">
        <f>Z1788/Y1788</f>
        <v>11</v>
      </c>
      <c r="AD1788" s="41"/>
      <c r="AE1788" s="41"/>
      <c r="AF1788" s="41"/>
      <c r="AG1788" s="41"/>
      <c r="AH1788" s="41"/>
    </row>
    <row r="1789" spans="1:34" ht="15" customHeight="1" x14ac:dyDescent="0.2">
      <c r="A1789" s="257">
        <v>115</v>
      </c>
      <c r="B1789" s="257">
        <v>115</v>
      </c>
      <c r="C1789" s="258" t="s">
        <v>1638</v>
      </c>
      <c r="D1789" s="257">
        <v>10488</v>
      </c>
      <c r="E1789" s="258" t="s">
        <v>1639</v>
      </c>
      <c r="F1789" s="25">
        <v>2016</v>
      </c>
      <c r="G1789" s="284">
        <v>42537.344444444447</v>
      </c>
      <c r="H1789" s="234">
        <v>42537.344444444447</v>
      </c>
      <c r="I1789" s="412" t="s">
        <v>36</v>
      </c>
      <c r="J1789" s="412" t="s">
        <v>36</v>
      </c>
      <c r="K1789" s="412"/>
      <c r="L1789" s="235">
        <f>N1789-G1789</f>
        <v>6.9444443943211809E-4</v>
      </c>
      <c r="M1789" s="236">
        <v>1</v>
      </c>
      <c r="N1789" s="284">
        <v>42537.345138888886</v>
      </c>
      <c r="O1789" s="234">
        <v>42537.345138888886</v>
      </c>
      <c r="P1789" s="237" t="s">
        <v>37</v>
      </c>
      <c r="Q1789" s="238" t="s">
        <v>48</v>
      </c>
      <c r="R1789" s="238" t="s">
        <v>49</v>
      </c>
      <c r="S1789" s="35" t="s">
        <v>40</v>
      </c>
      <c r="T1789" s="35" t="s">
        <v>6217</v>
      </c>
      <c r="U1789" s="282" t="s">
        <v>40</v>
      </c>
      <c r="V1789" s="240" t="s">
        <v>788</v>
      </c>
      <c r="W1789" s="35" t="s">
        <v>6219</v>
      </c>
      <c r="X1789" s="177">
        <v>0</v>
      </c>
      <c r="Y1789" s="177">
        <v>0</v>
      </c>
      <c r="Z1789" s="55">
        <v>0</v>
      </c>
      <c r="AA1789" s="35"/>
      <c r="AB1789" s="35"/>
      <c r="AC1789" s="35"/>
    </row>
    <row r="1790" spans="1:34" ht="15" customHeight="1" x14ac:dyDescent="0.2">
      <c r="A1790" s="257">
        <v>115</v>
      </c>
      <c r="B1790" s="257">
        <v>115</v>
      </c>
      <c r="C1790" s="258" t="s">
        <v>1638</v>
      </c>
      <c r="D1790" s="257">
        <v>10488</v>
      </c>
      <c r="E1790" s="258" t="s">
        <v>1639</v>
      </c>
      <c r="F1790" s="25">
        <v>2016</v>
      </c>
      <c r="G1790" s="284">
        <v>42552.166666666664</v>
      </c>
      <c r="H1790" s="234">
        <v>42552.166666666664</v>
      </c>
      <c r="I1790" s="412" t="s">
        <v>36</v>
      </c>
      <c r="J1790" s="412" t="s">
        <v>36</v>
      </c>
      <c r="K1790" s="412"/>
      <c r="L1790" s="235">
        <f>N1790-G1790</f>
        <v>4.5833333337213844E-2</v>
      </c>
      <c r="M1790" s="236">
        <v>66</v>
      </c>
      <c r="N1790" s="284">
        <v>42552.212500000001</v>
      </c>
      <c r="O1790" s="234">
        <v>42552.212500000001</v>
      </c>
      <c r="P1790" s="237" t="s">
        <v>37</v>
      </c>
      <c r="Q1790" s="238" t="s">
        <v>52</v>
      </c>
      <c r="R1790" s="238" t="s">
        <v>53</v>
      </c>
      <c r="S1790" s="35" t="s">
        <v>54</v>
      </c>
      <c r="T1790" s="35" t="s">
        <v>6313</v>
      </c>
      <c r="U1790" s="88">
        <v>12286</v>
      </c>
      <c r="V1790" s="240" t="s">
        <v>788</v>
      </c>
      <c r="W1790" s="35" t="s">
        <v>6316</v>
      </c>
      <c r="X1790" s="177">
        <v>4</v>
      </c>
      <c r="Y1790" s="177">
        <v>0</v>
      </c>
      <c r="Z1790" s="55">
        <v>0</v>
      </c>
      <c r="AA1790" s="266"/>
      <c r="AB1790" s="266"/>
      <c r="AC1790" s="266"/>
    </row>
    <row r="1791" spans="1:34" ht="15" customHeight="1" x14ac:dyDescent="0.2">
      <c r="A1791" s="257">
        <v>115</v>
      </c>
      <c r="B1791" s="257">
        <v>115</v>
      </c>
      <c r="C1791" s="258" t="s">
        <v>1638</v>
      </c>
      <c r="D1791" s="257">
        <v>10488</v>
      </c>
      <c r="E1791" s="258" t="s">
        <v>1639</v>
      </c>
      <c r="F1791" s="25">
        <v>2017</v>
      </c>
      <c r="G1791" s="232">
        <v>42806.300694444442</v>
      </c>
      <c r="H1791" s="233">
        <v>42806.300694444442</v>
      </c>
      <c r="I1791" s="412" t="s">
        <v>36</v>
      </c>
      <c r="J1791" s="412" t="s">
        <v>36</v>
      </c>
      <c r="K1791" s="412"/>
      <c r="L1791" s="235">
        <f>N1791-G1791</f>
        <v>6.944444467080757E-4</v>
      </c>
      <c r="M1791" s="236">
        <v>1</v>
      </c>
      <c r="N1791" s="232">
        <v>42806.301388888889</v>
      </c>
      <c r="O1791" s="233">
        <v>42806.301388888889</v>
      </c>
      <c r="P1791" s="237" t="s">
        <v>37</v>
      </c>
      <c r="Q1791" s="35" t="s">
        <v>38</v>
      </c>
      <c r="R1791" s="35" t="s">
        <v>413</v>
      </c>
      <c r="S1791" s="35" t="s">
        <v>40</v>
      </c>
      <c r="T1791" s="52" t="s">
        <v>8088</v>
      </c>
      <c r="U1791" s="303" t="s">
        <v>40</v>
      </c>
      <c r="V1791" s="49" t="s">
        <v>788</v>
      </c>
      <c r="W1791" s="44" t="s">
        <v>8090</v>
      </c>
      <c r="X1791" s="255">
        <v>0</v>
      </c>
      <c r="Y1791" s="241">
        <v>0</v>
      </c>
      <c r="Z1791" s="241">
        <v>0</v>
      </c>
      <c r="AA1791" s="168"/>
      <c r="AB1791" s="168"/>
      <c r="AC1791" s="168"/>
      <c r="AD1791" s="304">
        <v>5517212</v>
      </c>
      <c r="AE1791" s="305" t="s">
        <v>1270</v>
      </c>
      <c r="AF1791" s="305" t="s">
        <v>1270</v>
      </c>
      <c r="AG1791" s="35" t="s">
        <v>7040</v>
      </c>
      <c r="AH1791" s="52" t="s">
        <v>7173</v>
      </c>
    </row>
    <row r="1792" spans="1:34" ht="15" customHeight="1" x14ac:dyDescent="0.2">
      <c r="A1792" s="257">
        <v>115</v>
      </c>
      <c r="B1792" s="257">
        <v>115</v>
      </c>
      <c r="C1792" s="258" t="s">
        <v>1638</v>
      </c>
      <c r="D1792" s="257">
        <v>10488</v>
      </c>
      <c r="E1792" s="258" t="s">
        <v>1639</v>
      </c>
      <c r="F1792" s="25">
        <v>2017</v>
      </c>
      <c r="G1792" s="232">
        <v>42981.752083333333</v>
      </c>
      <c r="H1792" s="233">
        <v>42981.752083333333</v>
      </c>
      <c r="I1792" s="417" t="s">
        <v>7042</v>
      </c>
      <c r="J1792" s="412" t="s">
        <v>36</v>
      </c>
      <c r="K1792" s="412"/>
      <c r="L1792" s="235">
        <f>N1792-G1792</f>
        <v>2.8472222220443655E-2</v>
      </c>
      <c r="M1792" s="236">
        <v>41</v>
      </c>
      <c r="N1792" s="232">
        <v>42981.780555555553</v>
      </c>
      <c r="O1792" s="233">
        <v>42981.780555555553</v>
      </c>
      <c r="P1792" s="237" t="s">
        <v>37</v>
      </c>
      <c r="Q1792" s="35" t="s">
        <v>213</v>
      </c>
      <c r="R1792" s="35" t="s">
        <v>320</v>
      </c>
      <c r="S1792" s="35" t="s">
        <v>54</v>
      </c>
      <c r="T1792" s="167" t="s">
        <v>9316</v>
      </c>
      <c r="U1792" s="293">
        <v>113216934</v>
      </c>
      <c r="V1792" s="240" t="s">
        <v>788</v>
      </c>
      <c r="W1792" s="266" t="s">
        <v>9319</v>
      </c>
      <c r="X1792" s="241">
        <v>0</v>
      </c>
      <c r="Y1792" s="241">
        <v>0</v>
      </c>
      <c r="Z1792" s="241">
        <v>0</v>
      </c>
      <c r="AA1792" s="266"/>
      <c r="AB1792" s="266"/>
      <c r="AC1792" s="266"/>
      <c r="AD1792" s="304">
        <v>5517212</v>
      </c>
      <c r="AE1792" s="333" t="s">
        <v>1270</v>
      </c>
      <c r="AF1792" s="333" t="s">
        <v>1270</v>
      </c>
      <c r="AG1792" s="167" t="s">
        <v>7040</v>
      </c>
      <c r="AH1792" s="29" t="s">
        <v>7303</v>
      </c>
    </row>
    <row r="1793" spans="1:34" ht="15" customHeight="1" x14ac:dyDescent="0.2">
      <c r="A1793" s="257">
        <v>115</v>
      </c>
      <c r="B1793" s="257">
        <v>115</v>
      </c>
      <c r="C1793" s="258" t="s">
        <v>1638</v>
      </c>
      <c r="D1793" s="257">
        <v>10488</v>
      </c>
      <c r="E1793" s="258" t="s">
        <v>1639</v>
      </c>
      <c r="F1793" s="25">
        <v>2018</v>
      </c>
      <c r="G1793" s="284">
        <v>43376.836805555555</v>
      </c>
      <c r="H1793" s="234">
        <v>43376.836805555555</v>
      </c>
      <c r="I1793" s="412" t="s">
        <v>36</v>
      </c>
      <c r="J1793" s="412" t="s">
        <v>36</v>
      </c>
      <c r="K1793" s="412" t="s">
        <v>36</v>
      </c>
      <c r="L1793" s="235">
        <f>N1793-G1793</f>
        <v>6.944444467080757E-4</v>
      </c>
      <c r="M1793" s="236">
        <v>1</v>
      </c>
      <c r="N1793" s="284">
        <v>43376.837500000001</v>
      </c>
      <c r="O1793" s="234">
        <v>43376.837500000001</v>
      </c>
      <c r="P1793" s="237" t="s">
        <v>37</v>
      </c>
      <c r="Q1793" s="162" t="s">
        <v>213</v>
      </c>
      <c r="R1793" s="167" t="s">
        <v>10774</v>
      </c>
      <c r="S1793" s="163" t="s">
        <v>40</v>
      </c>
      <c r="T1793" s="167" t="s">
        <v>12063</v>
      </c>
      <c r="U1793" s="416" t="s">
        <v>40</v>
      </c>
      <c r="V1793" s="240" t="s">
        <v>788</v>
      </c>
      <c r="W1793" s="167" t="s">
        <v>12065</v>
      </c>
      <c r="X1793" s="255">
        <v>946</v>
      </c>
      <c r="Y1793" s="241">
        <v>0</v>
      </c>
      <c r="Z1793" s="241">
        <v>0</v>
      </c>
      <c r="AA1793" s="266"/>
      <c r="AB1793" s="266"/>
      <c r="AC1793" s="266"/>
      <c r="AD1793" s="241">
        <v>5517212</v>
      </c>
      <c r="AE1793" s="461" t="s">
        <v>7063</v>
      </c>
      <c r="AF1793" s="468" t="s">
        <v>12066</v>
      </c>
      <c r="AG1793" s="163" t="s">
        <v>7040</v>
      </c>
      <c r="AH1793" s="277" t="s">
        <v>7176</v>
      </c>
    </row>
    <row r="1794" spans="1:34" ht="15" customHeight="1" x14ac:dyDescent="0.2">
      <c r="A1794" s="257">
        <v>115</v>
      </c>
      <c r="B1794" s="257">
        <v>115</v>
      </c>
      <c r="C1794" s="258" t="s">
        <v>1638</v>
      </c>
      <c r="D1794" s="257">
        <v>10488</v>
      </c>
      <c r="E1794" s="258" t="s">
        <v>1639</v>
      </c>
      <c r="F1794" s="25">
        <v>2018</v>
      </c>
      <c r="G1794" s="284">
        <v>43425.9375</v>
      </c>
      <c r="H1794" s="234">
        <v>43425.9375</v>
      </c>
      <c r="I1794" s="417" t="s">
        <v>7042</v>
      </c>
      <c r="J1794" s="412" t="s">
        <v>36</v>
      </c>
      <c r="K1794" s="412" t="s">
        <v>36</v>
      </c>
      <c r="L1794" s="235">
        <f>N1794-G1794</f>
        <v>3.4027777779556345E-2</v>
      </c>
      <c r="M1794" s="236">
        <v>49</v>
      </c>
      <c r="N1794" s="284">
        <v>43425.97152777778</v>
      </c>
      <c r="O1794" s="234">
        <v>43425.97152777778</v>
      </c>
      <c r="P1794" s="237" t="s">
        <v>37</v>
      </c>
      <c r="Q1794" s="162" t="s">
        <v>1285</v>
      </c>
      <c r="R1794" s="167" t="s">
        <v>10231</v>
      </c>
      <c r="S1794" s="163" t="s">
        <v>101</v>
      </c>
      <c r="T1794" s="167" t="s">
        <v>12382</v>
      </c>
      <c r="U1794" s="416" t="s">
        <v>40</v>
      </c>
      <c r="V1794" s="240" t="s">
        <v>788</v>
      </c>
      <c r="W1794" s="374" t="s">
        <v>12384</v>
      </c>
      <c r="X1794" s="255">
        <v>866</v>
      </c>
      <c r="Y1794" s="255">
        <v>866</v>
      </c>
      <c r="Z1794" s="255">
        <v>14722</v>
      </c>
      <c r="AA1794" s="264">
        <f>Y1794/AD1794</f>
        <v>1.5696333582976328E-4</v>
      </c>
      <c r="AB1794" s="265">
        <f>Z1794/AD1794</f>
        <v>2.6683767091059758E-3</v>
      </c>
      <c r="AC1794" s="255">
        <f>Z1794/Y1794</f>
        <v>17</v>
      </c>
      <c r="AD1794" s="241">
        <v>5517212</v>
      </c>
      <c r="AE1794" s="461" t="s">
        <v>7063</v>
      </c>
      <c r="AF1794" s="468" t="s">
        <v>12385</v>
      </c>
      <c r="AG1794" s="163" t="s">
        <v>7040</v>
      </c>
      <c r="AH1794" s="277" t="s">
        <v>12286</v>
      </c>
    </row>
    <row r="1795" spans="1:34" ht="15" customHeight="1" x14ac:dyDescent="0.2">
      <c r="A1795" s="257">
        <v>115</v>
      </c>
      <c r="B1795" s="257">
        <v>115</v>
      </c>
      <c r="C1795" s="258" t="s">
        <v>1638</v>
      </c>
      <c r="D1795" s="257">
        <v>10488</v>
      </c>
      <c r="E1795" s="258" t="s">
        <v>1639</v>
      </c>
      <c r="F1795" s="25">
        <v>2018</v>
      </c>
      <c r="G1795" s="232">
        <v>43446.432638888888</v>
      </c>
      <c r="H1795" s="233">
        <v>43446.432638888888</v>
      </c>
      <c r="I1795" s="412" t="s">
        <v>36</v>
      </c>
      <c r="J1795" s="412" t="s">
        <v>36</v>
      </c>
      <c r="K1795" s="412" t="s">
        <v>36</v>
      </c>
      <c r="L1795" s="235">
        <f>N1795-G1795</f>
        <v>3.4722222226264421E-2</v>
      </c>
      <c r="M1795" s="236">
        <v>50</v>
      </c>
      <c r="N1795" s="232">
        <v>43446.467361111114</v>
      </c>
      <c r="O1795" s="233">
        <v>43446.467361111114</v>
      </c>
      <c r="P1795" s="237" t="s">
        <v>37</v>
      </c>
      <c r="Q1795" s="238" t="s">
        <v>48</v>
      </c>
      <c r="R1795" s="35" t="s">
        <v>10200</v>
      </c>
      <c r="S1795" s="238" t="s">
        <v>564</v>
      </c>
      <c r="T1795" s="167" t="s">
        <v>12542</v>
      </c>
      <c r="U1795" s="293">
        <v>115508880</v>
      </c>
      <c r="V1795" s="240" t="s">
        <v>788</v>
      </c>
      <c r="W1795" s="35" t="s">
        <v>12546</v>
      </c>
      <c r="X1795" s="255">
        <v>0</v>
      </c>
      <c r="Y1795" s="241">
        <v>0</v>
      </c>
      <c r="Z1795" s="241">
        <v>0</v>
      </c>
      <c r="AA1795" s="266"/>
      <c r="AB1795" s="266"/>
      <c r="AC1795" s="266"/>
      <c r="AD1795" s="241">
        <v>5517212</v>
      </c>
      <c r="AE1795" s="35" t="s">
        <v>1270</v>
      </c>
      <c r="AF1795" s="153" t="s">
        <v>1270</v>
      </c>
      <c r="AG1795" s="277" t="s">
        <v>7040</v>
      </c>
      <c r="AH1795" s="277" t="s">
        <v>7173</v>
      </c>
    </row>
    <row r="1796" spans="1:34" ht="15" customHeight="1" x14ac:dyDescent="0.2">
      <c r="A1796" s="257">
        <v>115</v>
      </c>
      <c r="B1796" s="257">
        <v>115</v>
      </c>
      <c r="C1796" s="258" t="s">
        <v>1638</v>
      </c>
      <c r="D1796" s="257">
        <v>10488</v>
      </c>
      <c r="E1796" s="258" t="s">
        <v>1639</v>
      </c>
      <c r="F1796" s="25">
        <v>2018</v>
      </c>
      <c r="G1796" s="232">
        <v>43447.382638888892</v>
      </c>
      <c r="H1796" s="233">
        <v>43447.382638888892</v>
      </c>
      <c r="I1796" s="412" t="s">
        <v>36</v>
      </c>
      <c r="J1796" s="412" t="s">
        <v>36</v>
      </c>
      <c r="K1796" s="412" t="s">
        <v>36</v>
      </c>
      <c r="L1796" s="235">
        <f>N1796-G1796</f>
        <v>5.5555555518367328E-3</v>
      </c>
      <c r="M1796" s="236">
        <v>8</v>
      </c>
      <c r="N1796" s="232">
        <v>43447.388194444444</v>
      </c>
      <c r="O1796" s="233">
        <v>43447.388194444444</v>
      </c>
      <c r="P1796" s="237" t="s">
        <v>37</v>
      </c>
      <c r="Q1796" s="238" t="s">
        <v>1285</v>
      </c>
      <c r="R1796" s="35" t="s">
        <v>10331</v>
      </c>
      <c r="S1796" s="238" t="s">
        <v>68</v>
      </c>
      <c r="T1796" s="167" t="s">
        <v>12555</v>
      </c>
      <c r="U1796" s="293">
        <v>115508604</v>
      </c>
      <c r="V1796" s="240" t="s">
        <v>1390</v>
      </c>
      <c r="W1796" s="163" t="s">
        <v>12558</v>
      </c>
      <c r="X1796" s="255">
        <v>0</v>
      </c>
      <c r="Y1796" s="241">
        <v>0</v>
      </c>
      <c r="Z1796" s="241">
        <v>0</v>
      </c>
      <c r="AA1796" s="266"/>
      <c r="AB1796" s="266"/>
      <c r="AC1796" s="266"/>
      <c r="AD1796" s="241">
        <v>5517212</v>
      </c>
      <c r="AE1796" s="35" t="s">
        <v>1270</v>
      </c>
      <c r="AF1796" s="153" t="s">
        <v>1270</v>
      </c>
      <c r="AG1796" s="277" t="s">
        <v>7040</v>
      </c>
      <c r="AH1796" s="277" t="s">
        <v>7173</v>
      </c>
    </row>
    <row r="1797" spans="1:34" ht="15" customHeight="1" x14ac:dyDescent="0.2">
      <c r="A1797" s="519">
        <v>115</v>
      </c>
      <c r="B1797" s="519">
        <v>115</v>
      </c>
      <c r="C1797" s="520" t="s">
        <v>1638</v>
      </c>
      <c r="D1797" s="519">
        <v>10488</v>
      </c>
      <c r="E1797" s="520" t="s">
        <v>1639</v>
      </c>
      <c r="F1797" s="25">
        <v>2019</v>
      </c>
      <c r="G1797" s="232">
        <v>43466.595138888886</v>
      </c>
      <c r="H1797" s="233">
        <v>43466.595138888886</v>
      </c>
      <c r="I1797" s="412" t="s">
        <v>36</v>
      </c>
      <c r="J1797" s="412" t="s">
        <v>36</v>
      </c>
      <c r="K1797" s="412" t="s">
        <v>36</v>
      </c>
      <c r="L1797" s="235">
        <f>N1797-G1797</f>
        <v>6.6666666672972497E-2</v>
      </c>
      <c r="M1797" s="236">
        <v>96</v>
      </c>
      <c r="N1797" s="232">
        <v>43466.661805555559</v>
      </c>
      <c r="O1797" s="233">
        <v>43466.661805555559</v>
      </c>
      <c r="P1797" s="237" t="s">
        <v>37</v>
      </c>
      <c r="Q1797" s="238" t="s">
        <v>43</v>
      </c>
      <c r="R1797" s="239" t="s">
        <v>10292</v>
      </c>
      <c r="S1797" s="238" t="s">
        <v>564</v>
      </c>
      <c r="T1797" s="167" t="s">
        <v>12663</v>
      </c>
      <c r="U1797" s="376">
        <v>115637465</v>
      </c>
      <c r="V1797" s="240" t="s">
        <v>788</v>
      </c>
      <c r="W1797" s="240" t="s">
        <v>12665</v>
      </c>
      <c r="X1797" s="241">
        <v>0</v>
      </c>
      <c r="Y1797" s="241">
        <v>0</v>
      </c>
      <c r="Z1797" s="241">
        <v>0</v>
      </c>
      <c r="AA1797" s="264">
        <f>Y1797/AD1797</f>
        <v>0</v>
      </c>
      <c r="AB1797" s="265">
        <f>Z1797/AD1797</f>
        <v>0</v>
      </c>
      <c r="AC1797" s="255">
        <v>0</v>
      </c>
      <c r="AD1797" s="241">
        <v>5548929</v>
      </c>
      <c r="AE1797" s="57" t="s">
        <v>1270</v>
      </c>
      <c r="AF1797" s="383" t="s">
        <v>1270</v>
      </c>
      <c r="AG1797" s="239" t="s">
        <v>7040</v>
      </c>
      <c r="AH1797" s="57" t="s">
        <v>7173</v>
      </c>
    </row>
    <row r="1798" spans="1:34" ht="15" customHeight="1" x14ac:dyDescent="0.2">
      <c r="A1798" s="521">
        <v>115</v>
      </c>
      <c r="B1798" s="521">
        <v>115</v>
      </c>
      <c r="C1798" s="522" t="s">
        <v>1638</v>
      </c>
      <c r="D1798" s="521">
        <v>10488</v>
      </c>
      <c r="E1798" s="522" t="s">
        <v>1639</v>
      </c>
      <c r="F1798" s="25">
        <v>2019</v>
      </c>
      <c r="G1798" s="573">
        <v>43574.650694444441</v>
      </c>
      <c r="H1798" s="574">
        <v>43574.650694444441</v>
      </c>
      <c r="I1798" s="572" t="s">
        <v>36</v>
      </c>
      <c r="J1798" s="572" t="s">
        <v>36</v>
      </c>
      <c r="K1798" s="572" t="s">
        <v>36</v>
      </c>
      <c r="L1798" s="235">
        <f>N1798-G1798</f>
        <v>6.944444467080757E-4</v>
      </c>
      <c r="M1798" s="236">
        <v>1</v>
      </c>
      <c r="N1798" s="573">
        <v>43574.651388888888</v>
      </c>
      <c r="O1798" s="574">
        <v>43574.651388888888</v>
      </c>
      <c r="P1798" s="237" t="s">
        <v>37</v>
      </c>
      <c r="Q1798" s="162" t="s">
        <v>43</v>
      </c>
      <c r="R1798" s="167" t="s">
        <v>10204</v>
      </c>
      <c r="S1798" s="238" t="s">
        <v>40</v>
      </c>
      <c r="T1798" s="167" t="s">
        <v>13852</v>
      </c>
      <c r="U1798" s="459" t="s">
        <v>40</v>
      </c>
      <c r="V1798" s="240" t="s">
        <v>788</v>
      </c>
      <c r="W1798" s="167" t="s">
        <v>13854</v>
      </c>
      <c r="X1798" s="536">
        <v>944</v>
      </c>
      <c r="Y1798" s="255">
        <v>0</v>
      </c>
      <c r="Z1798" s="255">
        <v>0</v>
      </c>
      <c r="AA1798" s="264">
        <f>Y1798/AD1798</f>
        <v>0</v>
      </c>
      <c r="AB1798" s="265">
        <f>Z1798/AD1798</f>
        <v>0</v>
      </c>
      <c r="AC1798" s="255">
        <v>0</v>
      </c>
      <c r="AD1798" s="255">
        <v>5548929</v>
      </c>
      <c r="AE1798" s="240" t="s">
        <v>1270</v>
      </c>
      <c r="AF1798" s="527" t="s">
        <v>1270</v>
      </c>
      <c r="AG1798" s="555" t="s">
        <v>7066</v>
      </c>
      <c r="AH1798" s="525" t="s">
        <v>12671</v>
      </c>
    </row>
    <row r="1799" spans="1:34" ht="15" customHeight="1" x14ac:dyDescent="0.2">
      <c r="A1799" s="58">
        <v>115</v>
      </c>
      <c r="B1799" s="58">
        <v>115</v>
      </c>
      <c r="C1799" s="76" t="s">
        <v>119</v>
      </c>
      <c r="D1799" s="23">
        <v>10489</v>
      </c>
      <c r="E1799" s="60" t="s">
        <v>2136</v>
      </c>
      <c r="F1799" s="25">
        <v>2014</v>
      </c>
      <c r="G1799" s="61">
        <v>41754.617361111108</v>
      </c>
      <c r="H1799" s="62">
        <v>41754.617361111108</v>
      </c>
      <c r="I1799" s="625" t="s">
        <v>36</v>
      </c>
      <c r="J1799" s="625" t="s">
        <v>36</v>
      </c>
      <c r="K1799" s="625"/>
      <c r="L1799" s="64">
        <f>N1799-G1799</f>
        <v>6.944444467080757E-4</v>
      </c>
      <c r="M1799" s="65">
        <v>1</v>
      </c>
      <c r="N1799" s="61">
        <v>41754.618055555555</v>
      </c>
      <c r="O1799" s="62">
        <v>41754.618055555555</v>
      </c>
      <c r="P1799" s="66" t="s">
        <v>37</v>
      </c>
      <c r="Q1799" s="69" t="s">
        <v>38</v>
      </c>
      <c r="R1799" s="69" t="s">
        <v>413</v>
      </c>
      <c r="S1799" s="87" t="s">
        <v>40</v>
      </c>
      <c r="T1799" s="69" t="s">
        <v>2137</v>
      </c>
      <c r="U1799" s="459" t="s">
        <v>40</v>
      </c>
      <c r="V1799" s="78" t="s">
        <v>788</v>
      </c>
      <c r="W1799" s="69" t="s">
        <v>2138</v>
      </c>
      <c r="X1799" s="32">
        <v>0</v>
      </c>
      <c r="Y1799" s="32">
        <v>0</v>
      </c>
      <c r="Z1799" s="83"/>
      <c r="AA1799" s="84"/>
      <c r="AB1799" s="85"/>
      <c r="AC1799" s="83"/>
    </row>
    <row r="1800" spans="1:34" ht="15" customHeight="1" x14ac:dyDescent="0.2">
      <c r="A1800" s="153">
        <v>115</v>
      </c>
      <c r="B1800" s="153">
        <v>115</v>
      </c>
      <c r="C1800" s="154" t="s">
        <v>119</v>
      </c>
      <c r="D1800" s="165">
        <v>10489</v>
      </c>
      <c r="E1800" s="155" t="s">
        <v>2136</v>
      </c>
      <c r="F1800" s="25">
        <v>2015</v>
      </c>
      <c r="G1800" s="156">
        <v>42007.076388888891</v>
      </c>
      <c r="H1800" s="157">
        <v>42007.076388888891</v>
      </c>
      <c r="I1800" s="620" t="s">
        <v>36</v>
      </c>
      <c r="J1800" s="620" t="s">
        <v>36</v>
      </c>
      <c r="K1800" s="620"/>
      <c r="L1800" s="159">
        <f>N1800-G1800</f>
        <v>6.9444443943211809E-4</v>
      </c>
      <c r="M1800" s="160">
        <v>1</v>
      </c>
      <c r="N1800" s="156">
        <v>42007.07708333333</v>
      </c>
      <c r="O1800" s="157">
        <v>42007.07708333333</v>
      </c>
      <c r="P1800" s="161" t="s">
        <v>37</v>
      </c>
      <c r="Q1800" s="162" t="s">
        <v>48</v>
      </c>
      <c r="R1800" s="162" t="s">
        <v>49</v>
      </c>
      <c r="S1800" s="162" t="s">
        <v>40</v>
      </c>
      <c r="T1800" s="35" t="s">
        <v>3295</v>
      </c>
      <c r="U1800" s="459" t="s">
        <v>40</v>
      </c>
      <c r="V1800" s="167" t="s">
        <v>788</v>
      </c>
      <c r="W1800" s="35" t="s">
        <v>3296</v>
      </c>
      <c r="X1800" s="55">
        <v>0</v>
      </c>
      <c r="Y1800" s="55">
        <v>0</v>
      </c>
      <c r="Z1800" s="168"/>
      <c r="AA1800" s="168"/>
      <c r="AB1800" s="168"/>
      <c r="AC1800" s="168"/>
    </row>
    <row r="1801" spans="1:34" ht="15" customHeight="1" x14ac:dyDescent="0.2">
      <c r="A1801" s="175">
        <v>115</v>
      </c>
      <c r="B1801" s="175">
        <v>115</v>
      </c>
      <c r="C1801" s="24" t="s">
        <v>119</v>
      </c>
      <c r="D1801" s="175">
        <v>10489</v>
      </c>
      <c r="E1801" s="24" t="s">
        <v>2136</v>
      </c>
      <c r="F1801" s="25">
        <v>2015</v>
      </c>
      <c r="G1801" s="156">
        <v>42101.707638888889</v>
      </c>
      <c r="H1801" s="157">
        <v>42101.707638888889</v>
      </c>
      <c r="I1801" s="620" t="s">
        <v>36</v>
      </c>
      <c r="J1801" s="620" t="s">
        <v>36</v>
      </c>
      <c r="K1801" s="620"/>
      <c r="L1801" s="159">
        <f>N1801-G1801</f>
        <v>6.944444467080757E-4</v>
      </c>
      <c r="M1801" s="160">
        <v>1</v>
      </c>
      <c r="N1801" s="156">
        <v>42101.708333333336</v>
      </c>
      <c r="O1801" s="157">
        <v>42101.708333333336</v>
      </c>
      <c r="P1801" s="161" t="s">
        <v>37</v>
      </c>
      <c r="Q1801" s="35" t="s">
        <v>213</v>
      </c>
      <c r="R1801" s="35" t="s">
        <v>287</v>
      </c>
      <c r="S1801" s="35" t="s">
        <v>40</v>
      </c>
      <c r="T1801" s="35" t="s">
        <v>3742</v>
      </c>
      <c r="U1801" s="459" t="s">
        <v>40</v>
      </c>
      <c r="V1801" s="167" t="s">
        <v>788</v>
      </c>
      <c r="W1801" s="35" t="s">
        <v>3743</v>
      </c>
      <c r="X1801" s="55">
        <v>0</v>
      </c>
      <c r="Y1801" s="55">
        <v>0</v>
      </c>
      <c r="Z1801" s="168"/>
      <c r="AA1801" s="168"/>
      <c r="AB1801" s="168"/>
      <c r="AC1801" s="168"/>
      <c r="AD1801" s="41"/>
      <c r="AE1801" s="41"/>
      <c r="AF1801" s="41"/>
      <c r="AG1801" s="41"/>
      <c r="AH1801" s="41"/>
    </row>
    <row r="1802" spans="1:34" ht="15" customHeight="1" x14ac:dyDescent="0.2">
      <c r="A1802" s="175">
        <v>115</v>
      </c>
      <c r="B1802" s="175">
        <v>115</v>
      </c>
      <c r="C1802" s="24" t="s">
        <v>119</v>
      </c>
      <c r="D1802" s="175">
        <v>10489</v>
      </c>
      <c r="E1802" s="43" t="s">
        <v>2136</v>
      </c>
      <c r="F1802" s="25">
        <v>2015</v>
      </c>
      <c r="G1802" s="156">
        <v>42292.070138888892</v>
      </c>
      <c r="H1802" s="157">
        <v>42292.070138888892</v>
      </c>
      <c r="I1802" s="620" t="s">
        <v>36</v>
      </c>
      <c r="J1802" s="620" t="s">
        <v>36</v>
      </c>
      <c r="K1802" s="620"/>
      <c r="L1802" s="159">
        <f>N1802-G1802</f>
        <v>6.9444443943211809E-4</v>
      </c>
      <c r="M1802" s="160">
        <v>1</v>
      </c>
      <c r="N1802" s="156">
        <v>42292.070833333331</v>
      </c>
      <c r="O1802" s="157">
        <v>42292.070833333331</v>
      </c>
      <c r="P1802" s="161" t="s">
        <v>37</v>
      </c>
      <c r="Q1802" s="35" t="s">
        <v>213</v>
      </c>
      <c r="R1802" s="35" t="s">
        <v>287</v>
      </c>
      <c r="S1802" s="168" t="s">
        <v>101</v>
      </c>
      <c r="T1802" s="35" t="s">
        <v>4953</v>
      </c>
      <c r="U1802" s="459" t="s">
        <v>40</v>
      </c>
      <c r="V1802" s="167" t="s">
        <v>788</v>
      </c>
      <c r="W1802" s="35" t="s">
        <v>4954</v>
      </c>
      <c r="X1802" s="55">
        <v>0</v>
      </c>
      <c r="Y1802" s="168"/>
      <c r="Z1802" s="168"/>
      <c r="AA1802" s="168"/>
      <c r="AB1802" s="168"/>
      <c r="AC1802" s="168"/>
    </row>
    <row r="1803" spans="1:34" ht="15" customHeight="1" x14ac:dyDescent="0.2">
      <c r="A1803" s="257">
        <v>115</v>
      </c>
      <c r="B1803" s="257">
        <v>115</v>
      </c>
      <c r="C1803" s="258" t="s">
        <v>119</v>
      </c>
      <c r="D1803" s="257">
        <v>10489</v>
      </c>
      <c r="E1803" s="258" t="s">
        <v>2136</v>
      </c>
      <c r="F1803" s="25">
        <v>2016</v>
      </c>
      <c r="G1803" s="284">
        <v>42551.529166666667</v>
      </c>
      <c r="H1803" s="234">
        <v>42551.529166666667</v>
      </c>
      <c r="I1803" s="412" t="s">
        <v>36</v>
      </c>
      <c r="J1803" s="412" t="s">
        <v>36</v>
      </c>
      <c r="K1803" s="412"/>
      <c r="L1803" s="235">
        <f>N1803-G1803</f>
        <v>6.944444467080757E-4</v>
      </c>
      <c r="M1803" s="236">
        <v>1</v>
      </c>
      <c r="N1803" s="284">
        <v>42551.529861111114</v>
      </c>
      <c r="O1803" s="234">
        <v>42551.529861111114</v>
      </c>
      <c r="P1803" s="237" t="s">
        <v>37</v>
      </c>
      <c r="Q1803" s="238" t="s">
        <v>145</v>
      </c>
      <c r="R1803" s="238" t="s">
        <v>146</v>
      </c>
      <c r="S1803" s="35" t="s">
        <v>40</v>
      </c>
      <c r="T1803" s="35" t="s">
        <v>6309</v>
      </c>
      <c r="U1803" s="282" t="s">
        <v>40</v>
      </c>
      <c r="V1803" s="240" t="s">
        <v>788</v>
      </c>
      <c r="W1803" s="35" t="s">
        <v>6310</v>
      </c>
      <c r="X1803" s="177">
        <v>1</v>
      </c>
      <c r="Y1803" s="177">
        <v>0</v>
      </c>
      <c r="Z1803" s="55">
        <v>0</v>
      </c>
      <c r="AA1803" s="266"/>
      <c r="AB1803" s="266"/>
      <c r="AC1803" s="266"/>
    </row>
    <row r="1804" spans="1:34" ht="15" customHeight="1" x14ac:dyDescent="0.2">
      <c r="A1804" s="257">
        <v>115</v>
      </c>
      <c r="B1804" s="257">
        <v>115</v>
      </c>
      <c r="C1804" s="258" t="s">
        <v>119</v>
      </c>
      <c r="D1804" s="257">
        <v>10489</v>
      </c>
      <c r="E1804" s="258" t="s">
        <v>2136</v>
      </c>
      <c r="F1804" s="25">
        <v>2016</v>
      </c>
      <c r="G1804" s="284">
        <v>42728.890972222223</v>
      </c>
      <c r="H1804" s="234">
        <v>42728.890972222223</v>
      </c>
      <c r="I1804" s="412" t="s">
        <v>36</v>
      </c>
      <c r="J1804" s="417" t="s">
        <v>313</v>
      </c>
      <c r="K1804" s="417"/>
      <c r="L1804" s="235">
        <f>N1804-G1804</f>
        <v>0.74375000000145519</v>
      </c>
      <c r="M1804" s="236">
        <v>1071</v>
      </c>
      <c r="N1804" s="284">
        <v>42729.634722222225</v>
      </c>
      <c r="O1804" s="234">
        <v>42729.634722222225</v>
      </c>
      <c r="P1804" s="237" t="s">
        <v>37</v>
      </c>
      <c r="Q1804" s="35" t="s">
        <v>52</v>
      </c>
      <c r="R1804" s="35" t="s">
        <v>53</v>
      </c>
      <c r="S1804" s="35" t="s">
        <v>54</v>
      </c>
      <c r="T1804" s="35" t="s">
        <v>7023</v>
      </c>
      <c r="U1804" s="282" t="s">
        <v>40</v>
      </c>
      <c r="V1804" s="240" t="s">
        <v>788</v>
      </c>
      <c r="W1804" s="35" t="s">
        <v>7024</v>
      </c>
      <c r="X1804" s="177">
        <v>0</v>
      </c>
      <c r="Y1804" s="55">
        <v>0</v>
      </c>
      <c r="Z1804" s="55">
        <v>0</v>
      </c>
      <c r="AA1804" s="168"/>
      <c r="AB1804" s="168"/>
      <c r="AC1804" s="168"/>
    </row>
    <row r="1805" spans="1:34" ht="15" customHeight="1" x14ac:dyDescent="0.2">
      <c r="A1805" s="257">
        <v>115</v>
      </c>
      <c r="B1805" s="257">
        <v>115</v>
      </c>
      <c r="C1805" s="258" t="s">
        <v>119</v>
      </c>
      <c r="D1805" s="257">
        <v>10489</v>
      </c>
      <c r="E1805" s="258" t="s">
        <v>2136</v>
      </c>
      <c r="F1805" s="25">
        <v>2017</v>
      </c>
      <c r="G1805" s="232">
        <v>43062.977777777778</v>
      </c>
      <c r="H1805" s="233">
        <v>43062.977777777778</v>
      </c>
      <c r="I1805" s="412" t="s">
        <v>36</v>
      </c>
      <c r="J1805" s="412" t="s">
        <v>36</v>
      </c>
      <c r="K1805" s="412"/>
      <c r="L1805" s="235">
        <f>N1805-G1805</f>
        <v>6.944444467080757E-4</v>
      </c>
      <c r="M1805" s="236">
        <v>1</v>
      </c>
      <c r="N1805" s="232">
        <v>43062.978472222225</v>
      </c>
      <c r="O1805" s="233">
        <v>43062.978472222225</v>
      </c>
      <c r="P1805" s="237" t="s">
        <v>37</v>
      </c>
      <c r="Q1805" s="167" t="s">
        <v>52</v>
      </c>
      <c r="R1805" s="167" t="s">
        <v>67</v>
      </c>
      <c r="S1805" s="35" t="s">
        <v>101</v>
      </c>
      <c r="T1805" s="167" t="s">
        <v>10034</v>
      </c>
      <c r="U1805" s="332" t="s">
        <v>40</v>
      </c>
      <c r="V1805" s="240" t="s">
        <v>788</v>
      </c>
      <c r="W1805" s="167" t="s">
        <v>10035</v>
      </c>
      <c r="X1805" s="255">
        <v>0</v>
      </c>
      <c r="Y1805" s="241">
        <v>0</v>
      </c>
      <c r="Z1805" s="241">
        <v>0</v>
      </c>
      <c r="AA1805" s="266"/>
      <c r="AB1805" s="266"/>
      <c r="AC1805" s="266"/>
      <c r="AD1805" s="304">
        <v>5517212</v>
      </c>
      <c r="AE1805" s="333" t="s">
        <v>7060</v>
      </c>
      <c r="AF1805" s="383" t="s">
        <v>10036</v>
      </c>
      <c r="AG1805" s="167" t="s">
        <v>7040</v>
      </c>
      <c r="AH1805" s="29" t="s">
        <v>7041</v>
      </c>
    </row>
    <row r="1806" spans="1:34" ht="15" customHeight="1" x14ac:dyDescent="0.2">
      <c r="A1806" s="257">
        <v>115</v>
      </c>
      <c r="B1806" s="257">
        <v>115</v>
      </c>
      <c r="C1806" s="258" t="s">
        <v>119</v>
      </c>
      <c r="D1806" s="257">
        <v>10489</v>
      </c>
      <c r="E1806" s="258" t="s">
        <v>2136</v>
      </c>
      <c r="F1806" s="25">
        <v>2018</v>
      </c>
      <c r="G1806" s="232">
        <v>43446.432638888888</v>
      </c>
      <c r="H1806" s="233">
        <v>43446.432638888888</v>
      </c>
      <c r="I1806" s="412" t="s">
        <v>36</v>
      </c>
      <c r="J1806" s="412" t="s">
        <v>36</v>
      </c>
      <c r="K1806" s="412" t="s">
        <v>36</v>
      </c>
      <c r="L1806" s="235">
        <f>N1806-G1806</f>
        <v>6.944444467080757E-4</v>
      </c>
      <c r="M1806" s="236">
        <v>1</v>
      </c>
      <c r="N1806" s="232">
        <v>43446.433333333334</v>
      </c>
      <c r="O1806" s="233">
        <v>43446.433333333334</v>
      </c>
      <c r="P1806" s="237" t="s">
        <v>37</v>
      </c>
      <c r="Q1806" s="238" t="s">
        <v>48</v>
      </c>
      <c r="R1806" s="35" t="s">
        <v>10200</v>
      </c>
      <c r="S1806" s="238" t="s">
        <v>564</v>
      </c>
      <c r="T1806" s="167" t="s">
        <v>12542</v>
      </c>
      <c r="U1806" s="293">
        <v>115508880</v>
      </c>
      <c r="V1806" s="240" t="s">
        <v>788</v>
      </c>
      <c r="W1806" s="35" t="s">
        <v>12544</v>
      </c>
      <c r="X1806" s="255">
        <v>0</v>
      </c>
      <c r="Y1806" s="241">
        <v>0</v>
      </c>
      <c r="Z1806" s="241">
        <v>0</v>
      </c>
      <c r="AA1806" s="266"/>
      <c r="AB1806" s="266"/>
      <c r="AC1806" s="266"/>
      <c r="AD1806" s="241">
        <v>5517212</v>
      </c>
      <c r="AE1806" s="35" t="s">
        <v>1270</v>
      </c>
      <c r="AF1806" s="153" t="s">
        <v>1270</v>
      </c>
      <c r="AG1806" s="277" t="s">
        <v>7040</v>
      </c>
      <c r="AH1806" s="277" t="s">
        <v>7173</v>
      </c>
    </row>
    <row r="1807" spans="1:34" ht="15" customHeight="1" x14ac:dyDescent="0.2">
      <c r="A1807" s="257">
        <v>115</v>
      </c>
      <c r="B1807" s="257">
        <v>115</v>
      </c>
      <c r="C1807" s="258" t="s">
        <v>119</v>
      </c>
      <c r="D1807" s="257">
        <v>10489</v>
      </c>
      <c r="E1807" s="258" t="s">
        <v>2136</v>
      </c>
      <c r="F1807" s="25">
        <v>2018</v>
      </c>
      <c r="G1807" s="232">
        <v>43446.433333333334</v>
      </c>
      <c r="H1807" s="233">
        <v>43446.433333333334</v>
      </c>
      <c r="I1807" s="412" t="s">
        <v>36</v>
      </c>
      <c r="J1807" s="412" t="s">
        <v>36</v>
      </c>
      <c r="K1807" s="412" t="s">
        <v>36</v>
      </c>
      <c r="L1807" s="235">
        <f>N1807-G1807</f>
        <v>1.5055555555518367</v>
      </c>
      <c r="M1807" s="236">
        <v>2168</v>
      </c>
      <c r="N1807" s="232">
        <v>43447.938888888886</v>
      </c>
      <c r="O1807" s="233">
        <v>43447.938888888886</v>
      </c>
      <c r="P1807" s="237" t="s">
        <v>37</v>
      </c>
      <c r="Q1807" s="238" t="s">
        <v>43</v>
      </c>
      <c r="R1807" s="35" t="s">
        <v>10292</v>
      </c>
      <c r="S1807" s="238" t="s">
        <v>40</v>
      </c>
      <c r="T1807" s="167" t="s">
        <v>12549</v>
      </c>
      <c r="U1807" s="282" t="s">
        <v>40</v>
      </c>
      <c r="V1807" s="240" t="s">
        <v>788</v>
      </c>
      <c r="W1807" s="167" t="s">
        <v>12550</v>
      </c>
      <c r="X1807" s="255">
        <v>0</v>
      </c>
      <c r="Y1807" s="241">
        <v>0</v>
      </c>
      <c r="Z1807" s="241">
        <v>0</v>
      </c>
      <c r="AA1807" s="266"/>
      <c r="AB1807" s="266"/>
      <c r="AC1807" s="266"/>
      <c r="AD1807" s="241">
        <v>5517212</v>
      </c>
      <c r="AE1807" s="35" t="s">
        <v>1270</v>
      </c>
      <c r="AF1807" s="153" t="s">
        <v>1270</v>
      </c>
      <c r="AG1807" s="35" t="s">
        <v>7066</v>
      </c>
      <c r="AH1807" s="57" t="s">
        <v>7067</v>
      </c>
    </row>
    <row r="1808" spans="1:34" ht="15" customHeight="1" x14ac:dyDescent="0.2">
      <c r="A1808" s="257">
        <v>115</v>
      </c>
      <c r="B1808" s="257">
        <v>115</v>
      </c>
      <c r="C1808" s="258" t="s">
        <v>119</v>
      </c>
      <c r="D1808" s="257">
        <v>10489</v>
      </c>
      <c r="E1808" s="258" t="s">
        <v>2136</v>
      </c>
      <c r="F1808" s="25">
        <v>2018</v>
      </c>
      <c r="G1808" s="232">
        <v>43447.620833333334</v>
      </c>
      <c r="H1808" s="233">
        <v>43447.620833333334</v>
      </c>
      <c r="I1808" s="412" t="s">
        <v>36</v>
      </c>
      <c r="J1808" s="412" t="s">
        <v>36</v>
      </c>
      <c r="K1808" s="412" t="s">
        <v>36</v>
      </c>
      <c r="L1808" s="235">
        <f>N1808-G1808</f>
        <v>0.31874999999854481</v>
      </c>
      <c r="M1808" s="236">
        <v>459</v>
      </c>
      <c r="N1808" s="232">
        <v>43447.939583333333</v>
      </c>
      <c r="O1808" s="233">
        <v>43447.939583333333</v>
      </c>
      <c r="P1808" s="237" t="s">
        <v>37</v>
      </c>
      <c r="Q1808" s="238" t="s">
        <v>1285</v>
      </c>
      <c r="R1808" s="35" t="s">
        <v>10331</v>
      </c>
      <c r="S1808" s="238" t="s">
        <v>68</v>
      </c>
      <c r="T1808" s="167" t="s">
        <v>12563</v>
      </c>
      <c r="U1808" s="293">
        <v>115508604</v>
      </c>
      <c r="V1808" s="240" t="s">
        <v>788</v>
      </c>
      <c r="W1808" s="167" t="s">
        <v>12564</v>
      </c>
      <c r="X1808" s="255">
        <v>0</v>
      </c>
      <c r="Y1808" s="241">
        <v>0</v>
      </c>
      <c r="Z1808" s="241">
        <v>0</v>
      </c>
      <c r="AA1808" s="266"/>
      <c r="AB1808" s="266"/>
      <c r="AC1808" s="266"/>
      <c r="AD1808" s="241">
        <v>5517212</v>
      </c>
      <c r="AE1808" s="35" t="s">
        <v>1270</v>
      </c>
      <c r="AF1808" s="153" t="s">
        <v>1270</v>
      </c>
      <c r="AG1808" s="35" t="s">
        <v>7066</v>
      </c>
      <c r="AH1808" s="57" t="s">
        <v>7067</v>
      </c>
    </row>
    <row r="1809" spans="1:34" ht="15" customHeight="1" x14ac:dyDescent="0.2">
      <c r="A1809" s="521">
        <v>115</v>
      </c>
      <c r="B1809" s="521">
        <v>115</v>
      </c>
      <c r="C1809" s="522" t="s">
        <v>119</v>
      </c>
      <c r="D1809" s="521">
        <v>10489</v>
      </c>
      <c r="E1809" s="522" t="s">
        <v>2136</v>
      </c>
      <c r="F1809" s="25">
        <v>2019</v>
      </c>
      <c r="G1809" s="573">
        <v>43593.999305555553</v>
      </c>
      <c r="H1809" s="574">
        <v>43593.999305555553</v>
      </c>
      <c r="I1809" s="572" t="s">
        <v>36</v>
      </c>
      <c r="J1809" s="572" t="s">
        <v>36</v>
      </c>
      <c r="K1809" s="572" t="s">
        <v>36</v>
      </c>
      <c r="L1809" s="235">
        <f>N1809-G1809</f>
        <v>6.944444467080757E-4</v>
      </c>
      <c r="M1809" s="236">
        <v>1</v>
      </c>
      <c r="N1809" s="573">
        <v>43594</v>
      </c>
      <c r="O1809" s="574">
        <v>43594</v>
      </c>
      <c r="P1809" s="237" t="s">
        <v>37</v>
      </c>
      <c r="Q1809" s="162" t="s">
        <v>382</v>
      </c>
      <c r="R1809" s="167" t="s">
        <v>10200</v>
      </c>
      <c r="S1809" s="238" t="s">
        <v>40</v>
      </c>
      <c r="T1809" s="167" t="s">
        <v>13987</v>
      </c>
      <c r="U1809" s="459" t="s">
        <v>40</v>
      </c>
      <c r="V1809" s="49" t="s">
        <v>788</v>
      </c>
      <c r="W1809" s="167" t="s">
        <v>13988</v>
      </c>
      <c r="X1809" s="536">
        <v>0</v>
      </c>
      <c r="Y1809" s="255">
        <v>0</v>
      </c>
      <c r="Z1809" s="255">
        <v>0</v>
      </c>
      <c r="AA1809" s="264">
        <f>Y1809/AD1809</f>
        <v>0</v>
      </c>
      <c r="AB1809" s="265">
        <f>Z1809/AD1809</f>
        <v>0</v>
      </c>
      <c r="AC1809" s="255">
        <v>0</v>
      </c>
      <c r="AD1809" s="255">
        <v>5548929</v>
      </c>
      <c r="AE1809" s="240" t="s">
        <v>7060</v>
      </c>
      <c r="AF1809" s="527" t="s">
        <v>13989</v>
      </c>
      <c r="AG1809" s="240" t="s">
        <v>7040</v>
      </c>
      <c r="AH1809" s="525" t="s">
        <v>7041</v>
      </c>
    </row>
    <row r="1810" spans="1:34" ht="15" customHeight="1" x14ac:dyDescent="0.2">
      <c r="A1810" s="105">
        <v>115</v>
      </c>
      <c r="B1810" s="105">
        <v>115</v>
      </c>
      <c r="C1810" s="76" t="s">
        <v>2742</v>
      </c>
      <c r="D1810" s="23">
        <v>10490</v>
      </c>
      <c r="E1810" s="60" t="s">
        <v>2743</v>
      </c>
      <c r="F1810" s="25">
        <v>2014</v>
      </c>
      <c r="G1810" s="61">
        <v>41905.752083333333</v>
      </c>
      <c r="H1810" s="62">
        <v>41905.752083333333</v>
      </c>
      <c r="I1810" s="625" t="s">
        <v>36</v>
      </c>
      <c r="J1810" s="625" t="s">
        <v>36</v>
      </c>
      <c r="K1810" s="625"/>
      <c r="L1810" s="64">
        <f>N1810-G1810</f>
        <v>0.1055555555576575</v>
      </c>
      <c r="M1810" s="65">
        <v>152</v>
      </c>
      <c r="N1810" s="61">
        <v>41905.857638888891</v>
      </c>
      <c r="O1810" s="62">
        <v>41905.857638888891</v>
      </c>
      <c r="P1810" s="86" t="s">
        <v>242</v>
      </c>
      <c r="Q1810" s="69" t="s">
        <v>43</v>
      </c>
      <c r="R1810" s="69" t="s">
        <v>266</v>
      </c>
      <c r="S1810" s="87" t="s">
        <v>526</v>
      </c>
      <c r="T1810" s="69" t="s">
        <v>2744</v>
      </c>
      <c r="U1810" s="459" t="s">
        <v>40</v>
      </c>
      <c r="V1810" s="87" t="s">
        <v>788</v>
      </c>
      <c r="W1810" s="69" t="s">
        <v>2745</v>
      </c>
      <c r="X1810" s="32">
        <v>1</v>
      </c>
      <c r="Y1810" s="32">
        <v>0</v>
      </c>
      <c r="Z1810" s="83"/>
      <c r="AA1810" s="84"/>
      <c r="AB1810" s="85"/>
      <c r="AC1810" s="83"/>
    </row>
    <row r="1811" spans="1:34" ht="15" customHeight="1" x14ac:dyDescent="0.2">
      <c r="A1811" s="105">
        <v>115</v>
      </c>
      <c r="B1811" s="105">
        <v>115</v>
      </c>
      <c r="C1811" s="76" t="s">
        <v>2742</v>
      </c>
      <c r="D1811" s="23">
        <v>10490</v>
      </c>
      <c r="E1811" s="60" t="s">
        <v>2743</v>
      </c>
      <c r="F1811" s="25">
        <v>2014</v>
      </c>
      <c r="G1811" s="61">
        <v>41919.765972222223</v>
      </c>
      <c r="H1811" s="62">
        <v>41919.765972222223</v>
      </c>
      <c r="I1811" s="625" t="s">
        <v>36</v>
      </c>
      <c r="J1811" s="625" t="s">
        <v>36</v>
      </c>
      <c r="K1811" s="625"/>
      <c r="L1811" s="64">
        <f>N1811-G1811</f>
        <v>0.45069444444379769</v>
      </c>
      <c r="M1811" s="65">
        <v>649</v>
      </c>
      <c r="N1811" s="61">
        <v>41920.216666666667</v>
      </c>
      <c r="O1811" s="62">
        <v>41920.216666666667</v>
      </c>
      <c r="P1811" s="86" t="s">
        <v>242</v>
      </c>
      <c r="Q1811" s="69" t="s">
        <v>43</v>
      </c>
      <c r="R1811" s="69" t="s">
        <v>266</v>
      </c>
      <c r="S1811" s="87" t="s">
        <v>40</v>
      </c>
      <c r="T1811" s="69" t="s">
        <v>2833</v>
      </c>
      <c r="U1811" s="459" t="s">
        <v>40</v>
      </c>
      <c r="V1811" s="87" t="s">
        <v>788</v>
      </c>
      <c r="W1811" s="69" t="s">
        <v>1857</v>
      </c>
      <c r="X1811" s="32">
        <v>1</v>
      </c>
      <c r="Y1811" s="32">
        <v>0</v>
      </c>
      <c r="Z1811" s="83"/>
      <c r="AA1811" s="84"/>
      <c r="AB1811" s="85"/>
      <c r="AC1811" s="83"/>
    </row>
    <row r="1812" spans="1:34" ht="15" customHeight="1" x14ac:dyDescent="0.2">
      <c r="A1812" s="105">
        <v>115</v>
      </c>
      <c r="B1812" s="105">
        <v>115</v>
      </c>
      <c r="C1812" s="76" t="s">
        <v>2742</v>
      </c>
      <c r="D1812" s="23">
        <v>10490</v>
      </c>
      <c r="E1812" s="60" t="s">
        <v>2743</v>
      </c>
      <c r="F1812" s="25">
        <v>2014</v>
      </c>
      <c r="G1812" s="61">
        <v>41962.560416666667</v>
      </c>
      <c r="H1812" s="62">
        <v>41962.560416666667</v>
      </c>
      <c r="I1812" s="625" t="s">
        <v>36</v>
      </c>
      <c r="J1812" s="625" t="s">
        <v>36</v>
      </c>
      <c r="K1812" s="625"/>
      <c r="L1812" s="64">
        <f>N1812-G1812</f>
        <v>2.7777777773735579E-2</v>
      </c>
      <c r="M1812" s="65">
        <v>40</v>
      </c>
      <c r="N1812" s="61">
        <v>41962.588194444441</v>
      </c>
      <c r="O1812" s="62">
        <v>41962.588194444441</v>
      </c>
      <c r="P1812" s="66" t="s">
        <v>37</v>
      </c>
      <c r="Q1812" s="37" t="s">
        <v>71</v>
      </c>
      <c r="R1812" s="69" t="s">
        <v>72</v>
      </c>
      <c r="S1812" s="87" t="s">
        <v>579</v>
      </c>
      <c r="T1812" s="69" t="s">
        <v>3047</v>
      </c>
      <c r="U1812" s="77">
        <v>10706</v>
      </c>
      <c r="V1812" s="87" t="s">
        <v>788</v>
      </c>
      <c r="W1812" s="69" t="s">
        <v>1857</v>
      </c>
      <c r="X1812" s="32">
        <v>0</v>
      </c>
      <c r="Y1812" s="32">
        <v>0</v>
      </c>
      <c r="Z1812" s="83"/>
      <c r="AA1812" s="84"/>
      <c r="AB1812" s="85"/>
      <c r="AC1812" s="83"/>
    </row>
    <row r="1813" spans="1:34" ht="15" customHeight="1" x14ac:dyDescent="0.2">
      <c r="A1813" s="153">
        <v>115</v>
      </c>
      <c r="B1813" s="153">
        <v>115</v>
      </c>
      <c r="C1813" s="154" t="s">
        <v>2742</v>
      </c>
      <c r="D1813" s="165">
        <v>10490</v>
      </c>
      <c r="E1813" s="155" t="s">
        <v>2743</v>
      </c>
      <c r="F1813" s="25">
        <v>2015</v>
      </c>
      <c r="G1813" s="156">
        <v>42007.076388888891</v>
      </c>
      <c r="H1813" s="157">
        <v>42007.076388888891</v>
      </c>
      <c r="I1813" s="620" t="s">
        <v>36</v>
      </c>
      <c r="J1813" s="620" t="s">
        <v>36</v>
      </c>
      <c r="K1813" s="620"/>
      <c r="L1813" s="159">
        <f>N1813-G1813</f>
        <v>6.9444443943211809E-4</v>
      </c>
      <c r="M1813" s="160">
        <v>1</v>
      </c>
      <c r="N1813" s="156">
        <v>42007.07708333333</v>
      </c>
      <c r="O1813" s="157">
        <v>42007.07708333333</v>
      </c>
      <c r="P1813" s="161" t="s">
        <v>37</v>
      </c>
      <c r="Q1813" s="162" t="s">
        <v>48</v>
      </c>
      <c r="R1813" s="162" t="s">
        <v>49</v>
      </c>
      <c r="S1813" s="162" t="s">
        <v>40</v>
      </c>
      <c r="T1813" s="35" t="s">
        <v>3297</v>
      </c>
      <c r="U1813" s="459" t="s">
        <v>40</v>
      </c>
      <c r="V1813" s="167" t="s">
        <v>788</v>
      </c>
      <c r="W1813" s="35" t="s">
        <v>3296</v>
      </c>
      <c r="X1813" s="55">
        <v>0</v>
      </c>
      <c r="Y1813" s="55">
        <v>0</v>
      </c>
      <c r="Z1813" s="168"/>
      <c r="AA1813" s="168"/>
      <c r="AB1813" s="168"/>
      <c r="AC1813" s="168"/>
    </row>
    <row r="1814" spans="1:34" ht="15" customHeight="1" x14ac:dyDescent="0.2">
      <c r="A1814" s="257">
        <v>115</v>
      </c>
      <c r="B1814" s="257">
        <v>115</v>
      </c>
      <c r="C1814" s="258" t="s">
        <v>2742</v>
      </c>
      <c r="D1814" s="257">
        <v>10490</v>
      </c>
      <c r="E1814" s="258" t="s">
        <v>2743</v>
      </c>
      <c r="F1814" s="25">
        <v>2018</v>
      </c>
      <c r="G1814" s="232">
        <v>43446.432638888888</v>
      </c>
      <c r="H1814" s="233">
        <v>43446.432638888888</v>
      </c>
      <c r="I1814" s="412" t="s">
        <v>36</v>
      </c>
      <c r="J1814" s="412" t="s">
        <v>36</v>
      </c>
      <c r="K1814" s="412" t="s">
        <v>36</v>
      </c>
      <c r="L1814" s="235">
        <f>N1814-G1814</f>
        <v>6.5972222226264421E-2</v>
      </c>
      <c r="M1814" s="236">
        <v>95</v>
      </c>
      <c r="N1814" s="232">
        <v>43446.498611111114</v>
      </c>
      <c r="O1814" s="233">
        <v>43446.498611111114</v>
      </c>
      <c r="P1814" s="237" t="s">
        <v>37</v>
      </c>
      <c r="Q1814" s="238" t="s">
        <v>48</v>
      </c>
      <c r="R1814" s="35" t="s">
        <v>10200</v>
      </c>
      <c r="S1814" s="238" t="s">
        <v>564</v>
      </c>
      <c r="T1814" s="167" t="s">
        <v>12542</v>
      </c>
      <c r="U1814" s="293">
        <v>115508880</v>
      </c>
      <c r="V1814" s="240" t="s">
        <v>788</v>
      </c>
      <c r="W1814" s="35" t="s">
        <v>12545</v>
      </c>
      <c r="X1814" s="255">
        <v>0</v>
      </c>
      <c r="Y1814" s="241">
        <v>0</v>
      </c>
      <c r="Z1814" s="241">
        <v>0</v>
      </c>
      <c r="AA1814" s="266"/>
      <c r="AB1814" s="266"/>
      <c r="AC1814" s="266"/>
      <c r="AD1814" s="241">
        <v>5517212</v>
      </c>
      <c r="AE1814" s="35" t="s">
        <v>1270</v>
      </c>
      <c r="AF1814" s="153" t="s">
        <v>1270</v>
      </c>
      <c r="AG1814" s="277" t="s">
        <v>7040</v>
      </c>
      <c r="AH1814" s="277" t="s">
        <v>7173</v>
      </c>
    </row>
    <row r="1815" spans="1:34" ht="15" customHeight="1" x14ac:dyDescent="0.2">
      <c r="A1815" s="257">
        <v>115</v>
      </c>
      <c r="B1815" s="257">
        <v>115</v>
      </c>
      <c r="C1815" s="258" t="s">
        <v>2742</v>
      </c>
      <c r="D1815" s="257">
        <v>10490</v>
      </c>
      <c r="E1815" s="258" t="s">
        <v>2743</v>
      </c>
      <c r="F1815" s="25">
        <v>2018</v>
      </c>
      <c r="G1815" s="232">
        <v>43447.382638888892</v>
      </c>
      <c r="H1815" s="233">
        <v>43447.382638888892</v>
      </c>
      <c r="I1815" s="412" t="s">
        <v>36</v>
      </c>
      <c r="J1815" s="412" t="s">
        <v>36</v>
      </c>
      <c r="K1815" s="412" t="s">
        <v>36</v>
      </c>
      <c r="L1815" s="235">
        <f>N1815-G1815</f>
        <v>4.166666665696539E-3</v>
      </c>
      <c r="M1815" s="236">
        <v>6</v>
      </c>
      <c r="N1815" s="232">
        <v>43447.386805555558</v>
      </c>
      <c r="O1815" s="233">
        <v>43447.386805555558</v>
      </c>
      <c r="P1815" s="237" t="s">
        <v>37</v>
      </c>
      <c r="Q1815" s="238" t="s">
        <v>1285</v>
      </c>
      <c r="R1815" s="35" t="s">
        <v>10331</v>
      </c>
      <c r="S1815" s="238" t="s">
        <v>68</v>
      </c>
      <c r="T1815" s="167" t="s">
        <v>12555</v>
      </c>
      <c r="U1815" s="293">
        <v>115508604</v>
      </c>
      <c r="V1815" s="240" t="s">
        <v>1390</v>
      </c>
      <c r="W1815" s="163" t="s">
        <v>12557</v>
      </c>
      <c r="X1815" s="255">
        <v>0</v>
      </c>
      <c r="Y1815" s="241">
        <v>0</v>
      </c>
      <c r="Z1815" s="241">
        <v>0</v>
      </c>
      <c r="AA1815" s="266"/>
      <c r="AB1815" s="266"/>
      <c r="AC1815" s="266"/>
      <c r="AD1815" s="241">
        <v>5517212</v>
      </c>
      <c r="AE1815" s="35" t="s">
        <v>1270</v>
      </c>
      <c r="AF1815" s="153" t="s">
        <v>1270</v>
      </c>
      <c r="AG1815" s="277" t="s">
        <v>7040</v>
      </c>
      <c r="AH1815" s="277" t="s">
        <v>7173</v>
      </c>
    </row>
    <row r="1816" spans="1:34" ht="15" customHeight="1" x14ac:dyDescent="0.2">
      <c r="A1816" s="257">
        <v>115</v>
      </c>
      <c r="B1816" s="257">
        <v>115</v>
      </c>
      <c r="C1816" s="258" t="s">
        <v>452</v>
      </c>
      <c r="D1816" s="257">
        <v>10491</v>
      </c>
      <c r="E1816" s="258" t="s">
        <v>453</v>
      </c>
      <c r="F1816" s="25">
        <v>2017</v>
      </c>
      <c r="G1816" s="232">
        <v>42837.705555555556</v>
      </c>
      <c r="H1816" s="233">
        <v>42837.705555555556</v>
      </c>
      <c r="I1816" s="412" t="s">
        <v>36</v>
      </c>
      <c r="J1816" s="412" t="s">
        <v>36</v>
      </c>
      <c r="K1816" s="412"/>
      <c r="L1816" s="235">
        <f>N1816-G1816</f>
        <v>6.944444467080757E-4</v>
      </c>
      <c r="M1816" s="236">
        <v>1</v>
      </c>
      <c r="N1816" s="232">
        <v>42837.706250000003</v>
      </c>
      <c r="O1816" s="233">
        <v>42837.706250000003</v>
      </c>
      <c r="P1816" s="237" t="s">
        <v>37</v>
      </c>
      <c r="Q1816" s="35" t="s">
        <v>52</v>
      </c>
      <c r="R1816" s="35" t="s">
        <v>67</v>
      </c>
      <c r="S1816" s="35" t="s">
        <v>101</v>
      </c>
      <c r="T1816" s="52" t="s">
        <v>8336</v>
      </c>
      <c r="U1816" s="332" t="s">
        <v>40</v>
      </c>
      <c r="V1816" s="240" t="s">
        <v>788</v>
      </c>
      <c r="W1816" s="44" t="s">
        <v>8337</v>
      </c>
      <c r="X1816" s="177">
        <v>4524</v>
      </c>
      <c r="Y1816" s="241">
        <v>0</v>
      </c>
      <c r="Z1816" s="241">
        <v>0</v>
      </c>
      <c r="AA1816" s="35"/>
      <c r="AB1816" s="35"/>
      <c r="AC1816" s="35"/>
      <c r="AD1816" s="304">
        <v>5517212</v>
      </c>
      <c r="AE1816" s="305" t="s">
        <v>7102</v>
      </c>
      <c r="AF1816" s="305" t="s">
        <v>8135</v>
      </c>
      <c r="AG1816" s="35" t="s">
        <v>7040</v>
      </c>
      <c r="AH1816" s="52" t="s">
        <v>7041</v>
      </c>
    </row>
    <row r="1817" spans="1:34" ht="15" customHeight="1" x14ac:dyDescent="0.2">
      <c r="A1817" s="257">
        <v>115</v>
      </c>
      <c r="B1817" s="257">
        <v>115</v>
      </c>
      <c r="C1817" s="258" t="s">
        <v>452</v>
      </c>
      <c r="D1817" s="257">
        <v>10491</v>
      </c>
      <c r="E1817" s="258" t="s">
        <v>453</v>
      </c>
      <c r="F1817" s="25">
        <v>2017</v>
      </c>
      <c r="G1817" s="232">
        <v>42980.905555555553</v>
      </c>
      <c r="H1817" s="233">
        <v>42980.905555555553</v>
      </c>
      <c r="I1817" s="412" t="s">
        <v>36</v>
      </c>
      <c r="J1817" s="412" t="s">
        <v>36</v>
      </c>
      <c r="K1817" s="412"/>
      <c r="L1817" s="235">
        <f>N1817-G1817</f>
        <v>6.944444467080757E-4</v>
      </c>
      <c r="M1817" s="236">
        <v>1</v>
      </c>
      <c r="N1817" s="232">
        <v>42980.90625</v>
      </c>
      <c r="O1817" s="233">
        <v>42980.90625</v>
      </c>
      <c r="P1817" s="237" t="s">
        <v>37</v>
      </c>
      <c r="Q1817" s="35" t="s">
        <v>213</v>
      </c>
      <c r="R1817" s="35" t="s">
        <v>287</v>
      </c>
      <c r="S1817" s="35" t="s">
        <v>40</v>
      </c>
      <c r="T1817" s="167" t="s">
        <v>9295</v>
      </c>
      <c r="U1817" s="303" t="s">
        <v>40</v>
      </c>
      <c r="V1817" s="240" t="s">
        <v>788</v>
      </c>
      <c r="W1817" s="167" t="s">
        <v>9296</v>
      </c>
      <c r="X1817" s="241">
        <v>4533</v>
      </c>
      <c r="Y1817" s="241">
        <v>0</v>
      </c>
      <c r="Z1817" s="241">
        <v>0</v>
      </c>
      <c r="AA1817" s="266"/>
      <c r="AB1817" s="266"/>
      <c r="AC1817" s="266"/>
      <c r="AD1817" s="304">
        <v>5517212</v>
      </c>
      <c r="AE1817" s="333" t="s">
        <v>7172</v>
      </c>
      <c r="AF1817" s="333" t="s">
        <v>9297</v>
      </c>
      <c r="AG1817" s="167" t="s">
        <v>7040</v>
      </c>
      <c r="AH1817" s="29" t="s">
        <v>7041</v>
      </c>
    </row>
    <row r="1818" spans="1:34" ht="15" customHeight="1" x14ac:dyDescent="0.2">
      <c r="A1818" s="257">
        <v>115</v>
      </c>
      <c r="B1818" s="257">
        <v>115</v>
      </c>
      <c r="C1818" s="258" t="s">
        <v>452</v>
      </c>
      <c r="D1818" s="257">
        <v>10491</v>
      </c>
      <c r="E1818" s="258" t="s">
        <v>453</v>
      </c>
      <c r="F1818" s="25">
        <v>2017</v>
      </c>
      <c r="G1818" s="232">
        <v>42980.906944444447</v>
      </c>
      <c r="H1818" s="233">
        <v>42980.906944444447</v>
      </c>
      <c r="I1818" s="412" t="s">
        <v>36</v>
      </c>
      <c r="J1818" s="412" t="s">
        <v>36</v>
      </c>
      <c r="K1818" s="412"/>
      <c r="L1818" s="235">
        <f>N1818-G1818</f>
        <v>9.2361111106583849E-2</v>
      </c>
      <c r="M1818" s="236">
        <v>133</v>
      </c>
      <c r="N1818" s="232">
        <v>42980.999305555553</v>
      </c>
      <c r="O1818" s="233">
        <v>42980.999305555553</v>
      </c>
      <c r="P1818" s="237" t="s">
        <v>37</v>
      </c>
      <c r="Q1818" s="35" t="s">
        <v>213</v>
      </c>
      <c r="R1818" s="35" t="s">
        <v>287</v>
      </c>
      <c r="S1818" s="35" t="s">
        <v>101</v>
      </c>
      <c r="T1818" s="167" t="s">
        <v>9298</v>
      </c>
      <c r="U1818" s="293">
        <v>113216820</v>
      </c>
      <c r="V1818" s="240" t="s">
        <v>788</v>
      </c>
      <c r="W1818" s="167" t="s">
        <v>9299</v>
      </c>
      <c r="X1818" s="241">
        <v>4533</v>
      </c>
      <c r="Y1818" s="241">
        <v>4533</v>
      </c>
      <c r="Z1818" s="241">
        <v>135990</v>
      </c>
      <c r="AA1818" s="215">
        <v>8.2161062507657857E-4</v>
      </c>
      <c r="AB1818" s="216">
        <v>2.4648318752297355E-2</v>
      </c>
      <c r="AC1818" s="255">
        <v>30</v>
      </c>
      <c r="AD1818" s="304">
        <v>5517212</v>
      </c>
      <c r="AE1818" s="333" t="s">
        <v>7083</v>
      </c>
      <c r="AF1818" s="333" t="s">
        <v>9297</v>
      </c>
      <c r="AG1818" s="167" t="s">
        <v>7040</v>
      </c>
      <c r="AH1818" s="29" t="s">
        <v>7041</v>
      </c>
    </row>
    <row r="1819" spans="1:34" ht="15" customHeight="1" x14ac:dyDescent="0.2">
      <c r="A1819" s="521">
        <v>115</v>
      </c>
      <c r="B1819" s="521">
        <v>115</v>
      </c>
      <c r="C1819" s="522" t="s">
        <v>452</v>
      </c>
      <c r="D1819" s="521">
        <v>10491</v>
      </c>
      <c r="E1819" s="522" t="s">
        <v>453</v>
      </c>
      <c r="F1819" s="25">
        <v>2019</v>
      </c>
      <c r="G1819" s="232">
        <v>43511.560416666667</v>
      </c>
      <c r="H1819" s="233">
        <v>43511.560416666667</v>
      </c>
      <c r="I1819" s="417" t="s">
        <v>7042</v>
      </c>
      <c r="J1819" s="412" t="s">
        <v>36</v>
      </c>
      <c r="K1819" s="412" t="s">
        <v>36</v>
      </c>
      <c r="L1819" s="235">
        <f>N1819-G1819</f>
        <v>6.944444467080757E-4</v>
      </c>
      <c r="M1819" s="236">
        <v>1</v>
      </c>
      <c r="N1819" s="232">
        <v>43511.561111111114</v>
      </c>
      <c r="O1819" s="233">
        <v>43511.561111111114</v>
      </c>
      <c r="P1819" s="237" t="s">
        <v>37</v>
      </c>
      <c r="Q1819" s="162" t="s">
        <v>213</v>
      </c>
      <c r="R1819" s="167" t="s">
        <v>10774</v>
      </c>
      <c r="S1819" s="238" t="s">
        <v>101</v>
      </c>
      <c r="T1819" s="167" t="s">
        <v>13329</v>
      </c>
      <c r="U1819" s="192" t="s">
        <v>40</v>
      </c>
      <c r="V1819" s="240" t="s">
        <v>788</v>
      </c>
      <c r="W1819" s="167" t="s">
        <v>13330</v>
      </c>
      <c r="X1819" s="164">
        <v>4524</v>
      </c>
      <c r="Y1819" s="241">
        <v>0</v>
      </c>
      <c r="Z1819" s="241">
        <v>0</v>
      </c>
      <c r="AA1819" s="264">
        <f>Y1819/AD1819</f>
        <v>0</v>
      </c>
      <c r="AB1819" s="265">
        <f>Z1819/AD1819</f>
        <v>0</v>
      </c>
      <c r="AC1819" s="255">
        <v>0</v>
      </c>
      <c r="AD1819" s="255">
        <v>5548929</v>
      </c>
      <c r="AE1819" s="239" t="s">
        <v>7102</v>
      </c>
      <c r="AF1819" s="229" t="s">
        <v>13229</v>
      </c>
      <c r="AG1819" s="239" t="s">
        <v>7040</v>
      </c>
      <c r="AH1819" s="57" t="s">
        <v>7041</v>
      </c>
    </row>
    <row r="1820" spans="1:34" ht="15" customHeight="1" x14ac:dyDescent="0.2">
      <c r="A1820" s="58">
        <v>115</v>
      </c>
      <c r="B1820" s="58">
        <v>115</v>
      </c>
      <c r="C1820" s="76" t="s">
        <v>2649</v>
      </c>
      <c r="D1820" s="23">
        <v>10492</v>
      </c>
      <c r="E1820" s="60" t="s">
        <v>2650</v>
      </c>
      <c r="F1820" s="25">
        <v>2014</v>
      </c>
      <c r="G1820" s="61">
        <v>41878.148611111108</v>
      </c>
      <c r="H1820" s="62">
        <v>41878.148611111108</v>
      </c>
      <c r="I1820" s="625" t="s">
        <v>36</v>
      </c>
      <c r="J1820" s="625" t="s">
        <v>36</v>
      </c>
      <c r="K1820" s="625"/>
      <c r="L1820" s="64">
        <f>N1820-G1820</f>
        <v>2.7777777795563452E-3</v>
      </c>
      <c r="M1820" s="65">
        <v>4</v>
      </c>
      <c r="N1820" s="61">
        <v>41878.151388888888</v>
      </c>
      <c r="O1820" s="62">
        <v>41878.151388888888</v>
      </c>
      <c r="P1820" s="66" t="s">
        <v>37</v>
      </c>
      <c r="Q1820" s="37" t="s">
        <v>71</v>
      </c>
      <c r="R1820" s="69" t="s">
        <v>349</v>
      </c>
      <c r="S1820" s="87" t="s">
        <v>88</v>
      </c>
      <c r="T1820" s="69" t="s">
        <v>2642</v>
      </c>
      <c r="U1820" s="77">
        <v>10519</v>
      </c>
      <c r="V1820" s="87" t="s">
        <v>788</v>
      </c>
      <c r="W1820" s="69" t="s">
        <v>2643</v>
      </c>
      <c r="X1820" s="32">
        <v>0</v>
      </c>
      <c r="Y1820" s="32">
        <v>0</v>
      </c>
      <c r="Z1820" s="32"/>
      <c r="AA1820" s="112"/>
      <c r="AB1820" s="113"/>
      <c r="AC1820" s="111"/>
    </row>
    <row r="1821" spans="1:34" ht="15" customHeight="1" x14ac:dyDescent="0.2">
      <c r="A1821" s="153">
        <v>115</v>
      </c>
      <c r="B1821" s="153">
        <v>115</v>
      </c>
      <c r="C1821" s="24" t="s">
        <v>2649</v>
      </c>
      <c r="D1821" s="175">
        <v>10492</v>
      </c>
      <c r="E1821" s="24" t="s">
        <v>2650</v>
      </c>
      <c r="F1821" s="25">
        <v>2015</v>
      </c>
      <c r="G1821" s="179">
        <v>42045.168055555558</v>
      </c>
      <c r="H1821" s="158">
        <v>42045.168055555558</v>
      </c>
      <c r="I1821" s="620" t="s">
        <v>36</v>
      </c>
      <c r="J1821" s="620" t="s">
        <v>36</v>
      </c>
      <c r="K1821" s="620"/>
      <c r="L1821" s="159">
        <f>N1821-G1821</f>
        <v>6.9444443943211809E-4</v>
      </c>
      <c r="M1821" s="160">
        <v>1</v>
      </c>
      <c r="N1821" s="156">
        <v>42045.168749999997</v>
      </c>
      <c r="O1821" s="157">
        <v>42045.168749999997</v>
      </c>
      <c r="P1821" s="161" t="s">
        <v>37</v>
      </c>
      <c r="Q1821" s="35" t="s">
        <v>1285</v>
      </c>
      <c r="R1821" s="35" t="s">
        <v>124</v>
      </c>
      <c r="S1821" s="35" t="s">
        <v>106</v>
      </c>
      <c r="T1821" s="35" t="s">
        <v>3515</v>
      </c>
      <c r="U1821" s="170">
        <v>10891</v>
      </c>
      <c r="V1821" s="167" t="s">
        <v>788</v>
      </c>
      <c r="W1821" s="35" t="s">
        <v>3516</v>
      </c>
      <c r="X1821" s="55">
        <v>0</v>
      </c>
      <c r="Y1821" s="168"/>
      <c r="Z1821" s="168"/>
      <c r="AA1821" s="168"/>
      <c r="AB1821" s="168"/>
      <c r="AC1821" s="168"/>
      <c r="AD1821" s="41"/>
      <c r="AE1821" s="41"/>
      <c r="AF1821" s="41"/>
      <c r="AG1821" s="41"/>
      <c r="AH1821" s="41"/>
    </row>
    <row r="1822" spans="1:34" ht="15" customHeight="1" x14ac:dyDescent="0.2">
      <c r="A1822" s="175">
        <v>115</v>
      </c>
      <c r="B1822" s="175">
        <v>115</v>
      </c>
      <c r="C1822" s="24" t="s">
        <v>2649</v>
      </c>
      <c r="D1822" s="175">
        <v>10492</v>
      </c>
      <c r="E1822" s="24" t="s">
        <v>2650</v>
      </c>
      <c r="F1822" s="25">
        <v>2015</v>
      </c>
      <c r="G1822" s="156">
        <v>42203.652083333334</v>
      </c>
      <c r="H1822" s="157">
        <v>42203.652083333334</v>
      </c>
      <c r="I1822" s="620" t="s">
        <v>36</v>
      </c>
      <c r="J1822" s="620" t="s">
        <v>36</v>
      </c>
      <c r="K1822" s="620"/>
      <c r="L1822" s="159">
        <f>N1822-G1822</f>
        <v>6.944444467080757E-4</v>
      </c>
      <c r="M1822" s="160">
        <v>1</v>
      </c>
      <c r="N1822" s="156">
        <v>42203.652777777781</v>
      </c>
      <c r="O1822" s="157">
        <v>42203.652777777781</v>
      </c>
      <c r="P1822" s="161" t="s">
        <v>37</v>
      </c>
      <c r="Q1822" s="35" t="s">
        <v>213</v>
      </c>
      <c r="R1822" s="35" t="s">
        <v>287</v>
      </c>
      <c r="S1822" s="35" t="s">
        <v>40</v>
      </c>
      <c r="T1822" s="35" t="s">
        <v>4325</v>
      </c>
      <c r="U1822" s="459" t="s">
        <v>40</v>
      </c>
      <c r="V1822" s="167" t="s">
        <v>788</v>
      </c>
      <c r="W1822" s="35" t="s">
        <v>4326</v>
      </c>
      <c r="X1822" s="55">
        <v>0</v>
      </c>
      <c r="Y1822" s="55">
        <v>0</v>
      </c>
      <c r="Z1822" s="168"/>
      <c r="AA1822" s="168"/>
      <c r="AB1822" s="168"/>
      <c r="AC1822" s="168"/>
    </row>
    <row r="1823" spans="1:34" ht="15" customHeight="1" x14ac:dyDescent="0.2">
      <c r="A1823" s="257">
        <v>115</v>
      </c>
      <c r="B1823" s="257">
        <v>115</v>
      </c>
      <c r="C1823" s="258" t="s">
        <v>2649</v>
      </c>
      <c r="D1823" s="257">
        <v>10492</v>
      </c>
      <c r="E1823" s="258" t="s">
        <v>2650</v>
      </c>
      <c r="F1823" s="25">
        <v>2017</v>
      </c>
      <c r="G1823" s="232">
        <v>42848.432638888888</v>
      </c>
      <c r="H1823" s="233">
        <v>42848.432638888888</v>
      </c>
      <c r="I1823" s="412" t="s">
        <v>36</v>
      </c>
      <c r="J1823" s="412" t="s">
        <v>36</v>
      </c>
      <c r="K1823" s="412"/>
      <c r="L1823" s="235">
        <f>N1823-G1823</f>
        <v>6.944444467080757E-4</v>
      </c>
      <c r="M1823" s="236">
        <v>1</v>
      </c>
      <c r="N1823" s="232">
        <v>42848.433333333334</v>
      </c>
      <c r="O1823" s="233">
        <v>42848.433333333334</v>
      </c>
      <c r="P1823" s="237" t="s">
        <v>37</v>
      </c>
      <c r="Q1823" s="35" t="s">
        <v>48</v>
      </c>
      <c r="R1823" s="35" t="s">
        <v>49</v>
      </c>
      <c r="S1823" s="35" t="s">
        <v>40</v>
      </c>
      <c r="T1823" s="52" t="s">
        <v>8434</v>
      </c>
      <c r="U1823" s="332" t="s">
        <v>40</v>
      </c>
      <c r="V1823" s="240" t="s">
        <v>788</v>
      </c>
      <c r="W1823" s="44" t="s">
        <v>8435</v>
      </c>
      <c r="X1823" s="241">
        <v>0</v>
      </c>
      <c r="Y1823" s="241">
        <v>0</v>
      </c>
      <c r="Z1823" s="241">
        <v>0</v>
      </c>
      <c r="AA1823" s="168"/>
      <c r="AB1823" s="168"/>
      <c r="AC1823" s="168"/>
      <c r="AD1823" s="304">
        <v>5517212</v>
      </c>
      <c r="AE1823" s="305" t="s">
        <v>1270</v>
      </c>
      <c r="AF1823" s="305" t="s">
        <v>1270</v>
      </c>
      <c r="AG1823" s="35" t="s">
        <v>7040</v>
      </c>
      <c r="AH1823" s="44" t="s">
        <v>7173</v>
      </c>
    </row>
    <row r="1824" spans="1:34" ht="15" customHeight="1" x14ac:dyDescent="0.2">
      <c r="A1824" s="58">
        <v>115</v>
      </c>
      <c r="B1824" s="58">
        <v>115</v>
      </c>
      <c r="C1824" s="76" t="s">
        <v>2640</v>
      </c>
      <c r="D1824" s="23">
        <v>10493</v>
      </c>
      <c r="E1824" s="60" t="s">
        <v>2641</v>
      </c>
      <c r="F1824" s="25">
        <v>2014</v>
      </c>
      <c r="G1824" s="61">
        <v>41878.148611111108</v>
      </c>
      <c r="H1824" s="62">
        <v>41878.148611111108</v>
      </c>
      <c r="I1824" s="625" t="s">
        <v>36</v>
      </c>
      <c r="J1824" s="625" t="s">
        <v>36</v>
      </c>
      <c r="K1824" s="625"/>
      <c r="L1824" s="64">
        <f>N1824-G1824</f>
        <v>1.3888888934161514E-3</v>
      </c>
      <c r="M1824" s="65">
        <v>2</v>
      </c>
      <c r="N1824" s="61">
        <v>41878.15</v>
      </c>
      <c r="O1824" s="62">
        <v>41878.15</v>
      </c>
      <c r="P1824" s="66" t="s">
        <v>37</v>
      </c>
      <c r="Q1824" s="35" t="s">
        <v>71</v>
      </c>
      <c r="R1824" s="69" t="s">
        <v>349</v>
      </c>
      <c r="S1824" s="87" t="s">
        <v>88</v>
      </c>
      <c r="T1824" s="69" t="s">
        <v>2642</v>
      </c>
      <c r="U1824" s="77">
        <v>10519</v>
      </c>
      <c r="V1824" s="87" t="s">
        <v>788</v>
      </c>
      <c r="W1824" s="69" t="s">
        <v>2643</v>
      </c>
      <c r="X1824" s="32">
        <v>0</v>
      </c>
      <c r="Y1824" s="32">
        <v>0</v>
      </c>
      <c r="Z1824" s="32"/>
      <c r="AA1824" s="112"/>
      <c r="AB1824" s="113"/>
      <c r="AC1824" s="111"/>
    </row>
    <row r="1825" spans="1:34" ht="15" customHeight="1" x14ac:dyDescent="0.2">
      <c r="A1825" s="153">
        <v>115</v>
      </c>
      <c r="B1825" s="153">
        <v>115</v>
      </c>
      <c r="C1825" s="24" t="s">
        <v>2640</v>
      </c>
      <c r="D1825" s="175">
        <v>10493</v>
      </c>
      <c r="E1825" s="24" t="s">
        <v>2641</v>
      </c>
      <c r="F1825" s="25">
        <v>2015</v>
      </c>
      <c r="G1825" s="179">
        <v>42045.168055555558</v>
      </c>
      <c r="H1825" s="158">
        <v>42045.168055555558</v>
      </c>
      <c r="I1825" s="620" t="s">
        <v>36</v>
      </c>
      <c r="J1825" s="620" t="s">
        <v>36</v>
      </c>
      <c r="K1825" s="620"/>
      <c r="L1825" s="159">
        <f>N1825-G1825</f>
        <v>6.9444443943211809E-4</v>
      </c>
      <c r="M1825" s="160">
        <v>1</v>
      </c>
      <c r="N1825" s="156">
        <v>42045.168749999997</v>
      </c>
      <c r="O1825" s="157">
        <v>42045.168749999997</v>
      </c>
      <c r="P1825" s="161" t="s">
        <v>37</v>
      </c>
      <c r="Q1825" s="35" t="s">
        <v>1285</v>
      </c>
      <c r="R1825" s="35" t="s">
        <v>124</v>
      </c>
      <c r="S1825" s="35" t="s">
        <v>106</v>
      </c>
      <c r="T1825" s="35" t="s">
        <v>3515</v>
      </c>
      <c r="U1825" s="170">
        <v>10891</v>
      </c>
      <c r="V1825" s="167" t="s">
        <v>788</v>
      </c>
      <c r="W1825" s="35" t="s">
        <v>3516</v>
      </c>
      <c r="X1825" s="55">
        <v>1</v>
      </c>
      <c r="Y1825" s="168"/>
      <c r="Z1825" s="168"/>
      <c r="AA1825" s="168"/>
      <c r="AB1825" s="168"/>
      <c r="AC1825" s="168"/>
      <c r="AD1825" s="41"/>
      <c r="AE1825" s="41"/>
      <c r="AF1825" s="41"/>
      <c r="AG1825" s="41"/>
      <c r="AH1825" s="41"/>
    </row>
    <row r="1826" spans="1:34" ht="15" customHeight="1" x14ac:dyDescent="0.2">
      <c r="A1826" s="175">
        <v>115</v>
      </c>
      <c r="B1826" s="175">
        <v>115</v>
      </c>
      <c r="C1826" s="24" t="s">
        <v>2640</v>
      </c>
      <c r="D1826" s="175">
        <v>10493</v>
      </c>
      <c r="E1826" s="24" t="s">
        <v>2641</v>
      </c>
      <c r="F1826" s="25">
        <v>2015</v>
      </c>
      <c r="G1826" s="156">
        <v>42138.658333333333</v>
      </c>
      <c r="H1826" s="157">
        <v>42138.658333333333</v>
      </c>
      <c r="I1826" s="620" t="s">
        <v>36</v>
      </c>
      <c r="J1826" s="620" t="s">
        <v>36</v>
      </c>
      <c r="K1826" s="620"/>
      <c r="L1826" s="159">
        <f>N1826-G1826</f>
        <v>6.944444467080757E-4</v>
      </c>
      <c r="M1826" s="160">
        <v>1</v>
      </c>
      <c r="N1826" s="156">
        <v>42138.65902777778</v>
      </c>
      <c r="O1826" s="157">
        <v>42138.65902777778</v>
      </c>
      <c r="P1826" s="161" t="s">
        <v>37</v>
      </c>
      <c r="Q1826" s="35" t="s">
        <v>213</v>
      </c>
      <c r="R1826" s="35" t="s">
        <v>287</v>
      </c>
      <c r="S1826" s="35" t="s">
        <v>40</v>
      </c>
      <c r="T1826" s="35" t="s">
        <v>3984</v>
      </c>
      <c r="U1826" s="459" t="s">
        <v>40</v>
      </c>
      <c r="V1826" s="167" t="s">
        <v>788</v>
      </c>
      <c r="W1826" s="35" t="s">
        <v>3985</v>
      </c>
      <c r="X1826" s="55">
        <v>6356</v>
      </c>
      <c r="Y1826" s="55">
        <v>0</v>
      </c>
      <c r="Z1826" s="168"/>
      <c r="AA1826" s="168"/>
      <c r="AB1826" s="168"/>
      <c r="AC1826" s="168"/>
    </row>
    <row r="1827" spans="1:34" ht="15" customHeight="1" x14ac:dyDescent="0.2">
      <c r="A1827" s="175">
        <v>115</v>
      </c>
      <c r="B1827" s="175">
        <v>115</v>
      </c>
      <c r="C1827" s="24" t="s">
        <v>2640</v>
      </c>
      <c r="D1827" s="175">
        <v>10493</v>
      </c>
      <c r="E1827" s="24" t="s">
        <v>2641</v>
      </c>
      <c r="F1827" s="25">
        <v>2015</v>
      </c>
      <c r="G1827" s="156">
        <v>42203.652083333334</v>
      </c>
      <c r="H1827" s="157">
        <v>42203.652083333334</v>
      </c>
      <c r="I1827" s="620" t="s">
        <v>36</v>
      </c>
      <c r="J1827" s="620" t="s">
        <v>36</v>
      </c>
      <c r="K1827" s="620"/>
      <c r="L1827" s="159">
        <f>N1827-G1827</f>
        <v>6.944444467080757E-4</v>
      </c>
      <c r="M1827" s="160">
        <v>1</v>
      </c>
      <c r="N1827" s="156">
        <v>42203.652777777781</v>
      </c>
      <c r="O1827" s="157">
        <v>42203.652777777781</v>
      </c>
      <c r="P1827" s="161" t="s">
        <v>37</v>
      </c>
      <c r="Q1827" s="35" t="s">
        <v>213</v>
      </c>
      <c r="R1827" s="35" t="s">
        <v>287</v>
      </c>
      <c r="S1827" s="35" t="s">
        <v>40</v>
      </c>
      <c r="T1827" s="35" t="s">
        <v>4317</v>
      </c>
      <c r="U1827" s="459" t="s">
        <v>40</v>
      </c>
      <c r="V1827" s="167" t="s">
        <v>788</v>
      </c>
      <c r="W1827" s="35" t="s">
        <v>4318</v>
      </c>
      <c r="X1827" s="55">
        <v>1</v>
      </c>
      <c r="Y1827" s="55">
        <v>0</v>
      </c>
      <c r="Z1827" s="168"/>
      <c r="AA1827" s="168"/>
      <c r="AB1827" s="168"/>
      <c r="AC1827" s="168"/>
    </row>
    <row r="1828" spans="1:34" ht="15" customHeight="1" x14ac:dyDescent="0.2">
      <c r="A1828" s="175">
        <v>115</v>
      </c>
      <c r="B1828" s="175">
        <v>115</v>
      </c>
      <c r="C1828" s="24" t="s">
        <v>2640</v>
      </c>
      <c r="D1828" s="175">
        <v>10493</v>
      </c>
      <c r="E1828" s="43" t="s">
        <v>2641</v>
      </c>
      <c r="F1828" s="25">
        <v>2015</v>
      </c>
      <c r="G1828" s="156">
        <v>42352.690972222219</v>
      </c>
      <c r="H1828" s="157">
        <v>42352.690972222219</v>
      </c>
      <c r="I1828" s="620" t="s">
        <v>36</v>
      </c>
      <c r="J1828" s="620" t="s">
        <v>36</v>
      </c>
      <c r="K1828" s="620"/>
      <c r="L1828" s="159">
        <f>N1828-G1828</f>
        <v>0.29027777777810115</v>
      </c>
      <c r="M1828" s="160">
        <v>418</v>
      </c>
      <c r="N1828" s="156">
        <v>42352.981249999997</v>
      </c>
      <c r="O1828" s="157">
        <v>42352.981249999997</v>
      </c>
      <c r="P1828" s="161" t="s">
        <v>37</v>
      </c>
      <c r="Q1828" s="35" t="s">
        <v>38</v>
      </c>
      <c r="R1828" s="35" t="s">
        <v>135</v>
      </c>
      <c r="S1828" s="35" t="s">
        <v>68</v>
      </c>
      <c r="T1828" s="35" t="s">
        <v>5358</v>
      </c>
      <c r="U1828" s="459" t="s">
        <v>40</v>
      </c>
      <c r="V1828" s="167" t="s">
        <v>788</v>
      </c>
      <c r="W1828" s="35" t="s">
        <v>5359</v>
      </c>
      <c r="X1828" s="55">
        <v>0</v>
      </c>
      <c r="Y1828" s="168"/>
      <c r="Z1828" s="168"/>
      <c r="AA1828" s="168"/>
      <c r="AB1828" s="168"/>
      <c r="AC1828" s="168"/>
    </row>
    <row r="1829" spans="1:34" ht="15" customHeight="1" x14ac:dyDescent="0.2">
      <c r="A1829" s="257">
        <v>115</v>
      </c>
      <c r="B1829" s="257">
        <v>115</v>
      </c>
      <c r="C1829" s="258" t="s">
        <v>2640</v>
      </c>
      <c r="D1829" s="257">
        <v>10493</v>
      </c>
      <c r="E1829" s="258" t="s">
        <v>2641</v>
      </c>
      <c r="F1829" s="25">
        <v>2017</v>
      </c>
      <c r="G1829" s="232">
        <v>42848.432638888888</v>
      </c>
      <c r="H1829" s="233">
        <v>42848.432638888888</v>
      </c>
      <c r="I1829" s="412" t="s">
        <v>36</v>
      </c>
      <c r="J1829" s="412" t="s">
        <v>36</v>
      </c>
      <c r="K1829" s="412"/>
      <c r="L1829" s="235">
        <f>N1829-G1829</f>
        <v>6.944444467080757E-4</v>
      </c>
      <c r="M1829" s="236">
        <v>1</v>
      </c>
      <c r="N1829" s="232">
        <v>42848.433333333334</v>
      </c>
      <c r="O1829" s="233">
        <v>42848.433333333334</v>
      </c>
      <c r="P1829" s="237" t="s">
        <v>37</v>
      </c>
      <c r="Q1829" s="35" t="s">
        <v>48</v>
      </c>
      <c r="R1829" s="35" t="s">
        <v>49</v>
      </c>
      <c r="S1829" s="35" t="s">
        <v>40</v>
      </c>
      <c r="T1829" s="52" t="s">
        <v>8431</v>
      </c>
      <c r="U1829" s="332" t="s">
        <v>40</v>
      </c>
      <c r="V1829" s="240" t="s">
        <v>788</v>
      </c>
      <c r="W1829" s="44" t="s">
        <v>8432</v>
      </c>
      <c r="X1829" s="241">
        <v>0</v>
      </c>
      <c r="Y1829" s="241">
        <v>0</v>
      </c>
      <c r="Z1829" s="241">
        <v>0</v>
      </c>
      <c r="AA1829" s="168"/>
      <c r="AB1829" s="168"/>
      <c r="AC1829" s="168"/>
      <c r="AD1829" s="304">
        <v>5517212</v>
      </c>
      <c r="AE1829" s="305" t="s">
        <v>7063</v>
      </c>
      <c r="AF1829" s="305" t="s">
        <v>8433</v>
      </c>
      <c r="AG1829" s="35" t="s">
        <v>7040</v>
      </c>
      <c r="AH1829" s="44" t="s">
        <v>7176</v>
      </c>
    </row>
    <row r="1830" spans="1:34" ht="15" customHeight="1" x14ac:dyDescent="0.2">
      <c r="A1830" s="249">
        <v>115</v>
      </c>
      <c r="B1830" s="249">
        <v>115</v>
      </c>
      <c r="C1830" s="250" t="s">
        <v>2640</v>
      </c>
      <c r="D1830" s="249">
        <v>10493</v>
      </c>
      <c r="E1830" s="250" t="s">
        <v>2641</v>
      </c>
      <c r="F1830" s="25">
        <v>2018</v>
      </c>
      <c r="G1830" s="232">
        <v>43108.967361111114</v>
      </c>
      <c r="H1830" s="233">
        <v>43108.967361111114</v>
      </c>
      <c r="I1830" s="412" t="s">
        <v>36</v>
      </c>
      <c r="J1830" s="412" t="s">
        <v>36</v>
      </c>
      <c r="K1830" s="412" t="s">
        <v>36</v>
      </c>
      <c r="L1830" s="235">
        <f>N1830-G1830</f>
        <v>6.9444443943211809E-4</v>
      </c>
      <c r="M1830" s="236">
        <v>1</v>
      </c>
      <c r="N1830" s="232">
        <v>43108.968055555553</v>
      </c>
      <c r="O1830" s="233">
        <v>43108.968055555553</v>
      </c>
      <c r="P1830" s="237" t="s">
        <v>37</v>
      </c>
      <c r="Q1830" s="238" t="s">
        <v>48</v>
      </c>
      <c r="R1830" s="239" t="s">
        <v>10200</v>
      </c>
      <c r="S1830" s="238" t="s">
        <v>40</v>
      </c>
      <c r="T1830" s="240" t="s">
        <v>10262</v>
      </c>
      <c r="U1830" s="88">
        <v>114216865</v>
      </c>
      <c r="V1830" s="240" t="s">
        <v>788</v>
      </c>
      <c r="W1830" s="240" t="s">
        <v>10263</v>
      </c>
      <c r="X1830" s="241">
        <v>0</v>
      </c>
      <c r="Y1830" s="241">
        <v>0</v>
      </c>
      <c r="Z1830" s="241">
        <v>0</v>
      </c>
      <c r="AA1830" s="251"/>
      <c r="AB1830" s="251"/>
      <c r="AC1830" s="251"/>
      <c r="AD1830" s="241">
        <v>5517212</v>
      </c>
      <c r="AE1830" s="239" t="s">
        <v>7063</v>
      </c>
      <c r="AF1830" s="229" t="s">
        <v>10264</v>
      </c>
      <c r="AG1830" s="239" t="s">
        <v>7040</v>
      </c>
      <c r="AH1830" s="239" t="s">
        <v>7041</v>
      </c>
    </row>
    <row r="1831" spans="1:34" ht="15" customHeight="1" x14ac:dyDescent="0.2">
      <c r="A1831" s="257">
        <v>115</v>
      </c>
      <c r="B1831" s="257">
        <v>115</v>
      </c>
      <c r="C1831" s="258" t="s">
        <v>2640</v>
      </c>
      <c r="D1831" s="257">
        <v>10493</v>
      </c>
      <c r="E1831" s="258" t="s">
        <v>2641</v>
      </c>
      <c r="F1831" s="25">
        <v>2018</v>
      </c>
      <c r="G1831" s="232">
        <v>43146.263194444444</v>
      </c>
      <c r="H1831" s="233">
        <v>43146.263194444444</v>
      </c>
      <c r="I1831" s="412" t="s">
        <v>36</v>
      </c>
      <c r="J1831" s="412" t="s">
        <v>36</v>
      </c>
      <c r="K1831" s="412" t="s">
        <v>36</v>
      </c>
      <c r="L1831" s="235">
        <f>N1831-G1831</f>
        <v>5.5555555591126904E-3</v>
      </c>
      <c r="M1831" s="236">
        <v>8</v>
      </c>
      <c r="N1831" s="232">
        <v>43146.268750000003</v>
      </c>
      <c r="O1831" s="233">
        <v>43146.268750000003</v>
      </c>
      <c r="P1831" s="237" t="s">
        <v>37</v>
      </c>
      <c r="Q1831" s="359" t="s">
        <v>48</v>
      </c>
      <c r="R1831" s="35" t="s">
        <v>10200</v>
      </c>
      <c r="S1831" s="277" t="s">
        <v>40</v>
      </c>
      <c r="T1831" s="167" t="s">
        <v>10470</v>
      </c>
      <c r="U1831" s="192" t="s">
        <v>40</v>
      </c>
      <c r="V1831" s="240" t="s">
        <v>788</v>
      </c>
      <c r="W1831" s="167" t="s">
        <v>10471</v>
      </c>
      <c r="X1831" s="255">
        <v>55257</v>
      </c>
      <c r="Y1831" s="241">
        <v>0</v>
      </c>
      <c r="Z1831" s="241">
        <v>0</v>
      </c>
      <c r="AA1831" s="266"/>
      <c r="AB1831" s="266"/>
      <c r="AC1831" s="266"/>
      <c r="AD1831" s="241">
        <v>5517212</v>
      </c>
      <c r="AE1831" s="35" t="s">
        <v>1270</v>
      </c>
      <c r="AF1831" s="153" t="s">
        <v>1270</v>
      </c>
      <c r="AG1831" s="277" t="s">
        <v>7040</v>
      </c>
      <c r="AH1831" s="277" t="s">
        <v>7173</v>
      </c>
    </row>
    <row r="1832" spans="1:34" ht="15" customHeight="1" x14ac:dyDescent="0.2">
      <c r="A1832" s="257">
        <v>115</v>
      </c>
      <c r="B1832" s="257">
        <v>115</v>
      </c>
      <c r="C1832" s="258" t="s">
        <v>2640</v>
      </c>
      <c r="D1832" s="257">
        <v>10493</v>
      </c>
      <c r="E1832" s="258" t="s">
        <v>2641</v>
      </c>
      <c r="F1832" s="25">
        <v>2018</v>
      </c>
      <c r="G1832" s="284">
        <v>43284.468055555553</v>
      </c>
      <c r="H1832" s="233">
        <v>43284.468055555553</v>
      </c>
      <c r="I1832" s="412" t="s">
        <v>36</v>
      </c>
      <c r="J1832" s="412" t="s">
        <v>36</v>
      </c>
      <c r="K1832" s="412" t="s">
        <v>36</v>
      </c>
      <c r="L1832" s="235">
        <f>N1832-G1832</f>
        <v>7.013888889196096E-2</v>
      </c>
      <c r="M1832" s="236">
        <v>101</v>
      </c>
      <c r="N1832" s="284">
        <v>43284.538194444445</v>
      </c>
      <c r="O1832" s="233">
        <v>43284.538194444445</v>
      </c>
      <c r="P1832" s="237" t="s">
        <v>37</v>
      </c>
      <c r="Q1832" s="359" t="s">
        <v>145</v>
      </c>
      <c r="R1832" s="35" t="s">
        <v>10207</v>
      </c>
      <c r="S1832" s="277" t="s">
        <v>170</v>
      </c>
      <c r="T1832" s="167" t="s">
        <v>11458</v>
      </c>
      <c r="U1832" s="88">
        <v>114751616</v>
      </c>
      <c r="V1832" s="240" t="s">
        <v>788</v>
      </c>
      <c r="W1832" s="167" t="s">
        <v>11459</v>
      </c>
      <c r="X1832" s="255">
        <v>2</v>
      </c>
      <c r="Y1832" s="241">
        <v>0</v>
      </c>
      <c r="Z1832" s="241">
        <v>0</v>
      </c>
      <c r="AA1832" s="266"/>
      <c r="AB1832" s="266"/>
      <c r="AC1832" s="266"/>
      <c r="AD1832" s="241">
        <v>5517212</v>
      </c>
      <c r="AE1832" s="467" t="s">
        <v>7172</v>
      </c>
      <c r="AF1832" s="468" t="s">
        <v>11460</v>
      </c>
      <c r="AG1832" s="277" t="s">
        <v>7040</v>
      </c>
      <c r="AH1832" s="277" t="s">
        <v>7041</v>
      </c>
    </row>
    <row r="1833" spans="1:34" ht="15" customHeight="1" x14ac:dyDescent="0.2">
      <c r="A1833" s="58">
        <v>115</v>
      </c>
      <c r="B1833" s="58">
        <v>115</v>
      </c>
      <c r="C1833" s="76" t="s">
        <v>1569</v>
      </c>
      <c r="D1833" s="23">
        <v>10494</v>
      </c>
      <c r="E1833" s="60" t="s">
        <v>1570</v>
      </c>
      <c r="F1833" s="25">
        <v>2014</v>
      </c>
      <c r="G1833" s="61">
        <v>41810.338194444441</v>
      </c>
      <c r="H1833" s="62">
        <v>41810.338194444441</v>
      </c>
      <c r="I1833" s="625" t="s">
        <v>36</v>
      </c>
      <c r="J1833" s="625" t="s">
        <v>36</v>
      </c>
      <c r="K1833" s="625"/>
      <c r="L1833" s="64">
        <f>N1833-G1833</f>
        <v>6.944444467080757E-4</v>
      </c>
      <c r="M1833" s="65">
        <v>1</v>
      </c>
      <c r="N1833" s="61">
        <v>41810.338888888888</v>
      </c>
      <c r="O1833" s="62">
        <v>41810.338888888888</v>
      </c>
      <c r="P1833" s="66" t="s">
        <v>37</v>
      </c>
      <c r="Q1833" s="69" t="s">
        <v>48</v>
      </c>
      <c r="R1833" s="69" t="s">
        <v>49</v>
      </c>
      <c r="S1833" s="87" t="s">
        <v>40</v>
      </c>
      <c r="T1833" s="69" t="s">
        <v>2398</v>
      </c>
      <c r="U1833" s="192" t="s">
        <v>40</v>
      </c>
      <c r="V1833" s="87" t="s">
        <v>1390</v>
      </c>
      <c r="W1833" s="69" t="s">
        <v>2399</v>
      </c>
      <c r="X1833" s="32">
        <v>0</v>
      </c>
      <c r="Y1833" s="32">
        <v>0</v>
      </c>
      <c r="Z1833" s="83"/>
      <c r="AA1833" s="84"/>
      <c r="AB1833" s="85"/>
      <c r="AC1833" s="83"/>
    </row>
    <row r="1834" spans="1:34" ht="15" customHeight="1" x14ac:dyDescent="0.2">
      <c r="A1834" s="153">
        <v>115</v>
      </c>
      <c r="B1834" s="153">
        <v>115</v>
      </c>
      <c r="C1834" s="24" t="s">
        <v>1569</v>
      </c>
      <c r="D1834" s="165">
        <v>10494</v>
      </c>
      <c r="E1834" s="24" t="s">
        <v>1570</v>
      </c>
      <c r="F1834" s="25">
        <v>2015</v>
      </c>
      <c r="G1834" s="156">
        <v>42011.290972222225</v>
      </c>
      <c r="H1834" s="157">
        <v>42011.290972222225</v>
      </c>
      <c r="I1834" s="620" t="s">
        <v>36</v>
      </c>
      <c r="J1834" s="620" t="s">
        <v>36</v>
      </c>
      <c r="K1834" s="620"/>
      <c r="L1834" s="159">
        <f>N1834-G1834</f>
        <v>0.30138888888905058</v>
      </c>
      <c r="M1834" s="160">
        <v>434</v>
      </c>
      <c r="N1834" s="156">
        <v>42011.592361111114</v>
      </c>
      <c r="O1834" s="157">
        <v>42011.592361111114</v>
      </c>
      <c r="P1834" s="161" t="s">
        <v>37</v>
      </c>
      <c r="Q1834" s="162" t="s">
        <v>52</v>
      </c>
      <c r="R1834" s="162" t="s">
        <v>59</v>
      </c>
      <c r="S1834" s="162" t="s">
        <v>54</v>
      </c>
      <c r="T1834" s="35" t="s">
        <v>3320</v>
      </c>
      <c r="U1834" s="192" t="s">
        <v>40</v>
      </c>
      <c r="V1834" s="167" t="s">
        <v>761</v>
      </c>
      <c r="W1834" s="35" t="s">
        <v>3321</v>
      </c>
      <c r="X1834" s="55">
        <v>0</v>
      </c>
      <c r="Y1834" s="55">
        <v>0</v>
      </c>
      <c r="Z1834" s="168"/>
      <c r="AA1834" s="168"/>
      <c r="AB1834" s="168"/>
      <c r="AC1834" s="168"/>
    </row>
    <row r="1835" spans="1:34" ht="15" customHeight="1" x14ac:dyDescent="0.2">
      <c r="A1835" s="175">
        <v>115</v>
      </c>
      <c r="B1835" s="175">
        <v>115</v>
      </c>
      <c r="C1835" s="24" t="s">
        <v>1569</v>
      </c>
      <c r="D1835" s="175">
        <v>10494</v>
      </c>
      <c r="E1835" s="24" t="s">
        <v>1570</v>
      </c>
      <c r="F1835" s="25">
        <v>2015</v>
      </c>
      <c r="G1835" s="156">
        <v>42105.520833333336</v>
      </c>
      <c r="H1835" s="157">
        <v>42105.520833333336</v>
      </c>
      <c r="I1835" s="620" t="s">
        <v>36</v>
      </c>
      <c r="J1835" s="620" t="s">
        <v>36</v>
      </c>
      <c r="K1835" s="620"/>
      <c r="L1835" s="159">
        <f>N1835-G1835</f>
        <v>6.9444443943211809E-4</v>
      </c>
      <c r="M1835" s="160">
        <v>1</v>
      </c>
      <c r="N1835" s="156">
        <v>42105.521527777775</v>
      </c>
      <c r="O1835" s="157">
        <v>42105.521527777775</v>
      </c>
      <c r="P1835" s="161" t="s">
        <v>37</v>
      </c>
      <c r="Q1835" s="35" t="s">
        <v>48</v>
      </c>
      <c r="R1835" s="35" t="s">
        <v>49</v>
      </c>
      <c r="S1835" s="35" t="s">
        <v>40</v>
      </c>
      <c r="T1835" s="35" t="s">
        <v>3759</v>
      </c>
      <c r="U1835" s="192" t="s">
        <v>40</v>
      </c>
      <c r="V1835" s="167" t="s">
        <v>1390</v>
      </c>
      <c r="W1835" s="35" t="s">
        <v>3760</v>
      </c>
      <c r="X1835" s="55">
        <v>0</v>
      </c>
      <c r="Y1835" s="55">
        <v>0</v>
      </c>
      <c r="Z1835" s="168"/>
      <c r="AA1835" s="168"/>
      <c r="AB1835" s="168"/>
      <c r="AC1835" s="168"/>
    </row>
    <row r="1836" spans="1:34" ht="15" customHeight="1" x14ac:dyDescent="0.2">
      <c r="A1836" s="175">
        <v>115</v>
      </c>
      <c r="B1836" s="175">
        <v>115</v>
      </c>
      <c r="C1836" s="24" t="s">
        <v>1569</v>
      </c>
      <c r="D1836" s="175">
        <v>10494</v>
      </c>
      <c r="E1836" s="24" t="s">
        <v>1570</v>
      </c>
      <c r="F1836" s="25">
        <v>2015</v>
      </c>
      <c r="G1836" s="156">
        <v>42167.563194444447</v>
      </c>
      <c r="H1836" s="157">
        <v>42167.563194444447</v>
      </c>
      <c r="I1836" s="620" t="s">
        <v>36</v>
      </c>
      <c r="J1836" s="620" t="s">
        <v>36</v>
      </c>
      <c r="K1836" s="620"/>
      <c r="L1836" s="159">
        <f>N1836-G1836</f>
        <v>6.9444443943211809E-4</v>
      </c>
      <c r="M1836" s="160">
        <v>1</v>
      </c>
      <c r="N1836" s="156">
        <v>42167.563888888886</v>
      </c>
      <c r="O1836" s="157">
        <v>42167.563888888886</v>
      </c>
      <c r="P1836" s="161" t="s">
        <v>37</v>
      </c>
      <c r="Q1836" s="35" t="s">
        <v>145</v>
      </c>
      <c r="R1836" s="35" t="s">
        <v>146</v>
      </c>
      <c r="S1836" s="35" t="s">
        <v>40</v>
      </c>
      <c r="T1836" s="35" t="s">
        <v>4160</v>
      </c>
      <c r="U1836" s="192" t="s">
        <v>40</v>
      </c>
      <c r="V1836" s="167" t="s">
        <v>1390</v>
      </c>
      <c r="W1836" s="35" t="s">
        <v>4161</v>
      </c>
      <c r="X1836" s="55">
        <v>0</v>
      </c>
      <c r="Y1836" s="55">
        <v>0</v>
      </c>
      <c r="Z1836" s="168"/>
      <c r="AA1836" s="168"/>
      <c r="AB1836" s="168"/>
      <c r="AC1836" s="168"/>
    </row>
    <row r="1837" spans="1:34" ht="15" customHeight="1" x14ac:dyDescent="0.2">
      <c r="A1837" s="175">
        <v>115</v>
      </c>
      <c r="B1837" s="175">
        <v>115</v>
      </c>
      <c r="C1837" s="24" t="s">
        <v>1569</v>
      </c>
      <c r="D1837" s="175">
        <v>10494</v>
      </c>
      <c r="E1837" s="24" t="s">
        <v>1570</v>
      </c>
      <c r="F1837" s="25">
        <v>2015</v>
      </c>
      <c r="G1837" s="156">
        <v>42222.954861111109</v>
      </c>
      <c r="H1837" s="157">
        <v>42222.954861111109</v>
      </c>
      <c r="I1837" s="620" t="s">
        <v>36</v>
      </c>
      <c r="J1837" s="620" t="s">
        <v>36</v>
      </c>
      <c r="K1837" s="620"/>
      <c r="L1837" s="159">
        <f>N1837-G1837</f>
        <v>6.944444467080757E-4</v>
      </c>
      <c r="M1837" s="160">
        <v>1</v>
      </c>
      <c r="N1837" s="156">
        <v>42222.955555555556</v>
      </c>
      <c r="O1837" s="157">
        <v>42222.955555555556</v>
      </c>
      <c r="P1837" s="161" t="s">
        <v>37</v>
      </c>
      <c r="Q1837" s="35" t="s">
        <v>213</v>
      </c>
      <c r="R1837" s="35" t="s">
        <v>287</v>
      </c>
      <c r="S1837" s="35" t="s">
        <v>40</v>
      </c>
      <c r="T1837" s="35" t="s">
        <v>4537</v>
      </c>
      <c r="U1837" s="192" t="s">
        <v>40</v>
      </c>
      <c r="V1837" s="167" t="s">
        <v>1390</v>
      </c>
      <c r="W1837" s="35" t="s">
        <v>4538</v>
      </c>
      <c r="X1837" s="55">
        <v>0</v>
      </c>
      <c r="Y1837" s="168"/>
      <c r="Z1837" s="168"/>
      <c r="AA1837" s="168"/>
      <c r="AB1837" s="168"/>
      <c r="AC1837" s="168"/>
    </row>
    <row r="1838" spans="1:34" ht="15" customHeight="1" x14ac:dyDescent="0.2">
      <c r="A1838" s="175">
        <v>115</v>
      </c>
      <c r="B1838" s="175">
        <v>115</v>
      </c>
      <c r="C1838" s="24" t="s">
        <v>1569</v>
      </c>
      <c r="D1838" s="175">
        <v>10494</v>
      </c>
      <c r="E1838" s="43" t="s">
        <v>1570</v>
      </c>
      <c r="F1838" s="25">
        <v>2015</v>
      </c>
      <c r="G1838" s="156">
        <v>42258.339583333334</v>
      </c>
      <c r="H1838" s="157">
        <v>42258.339583333334</v>
      </c>
      <c r="I1838" s="620" t="s">
        <v>36</v>
      </c>
      <c r="J1838" s="620" t="s">
        <v>36</v>
      </c>
      <c r="K1838" s="620"/>
      <c r="L1838" s="159">
        <f>N1838-G1838</f>
        <v>6.944444467080757E-4</v>
      </c>
      <c r="M1838" s="160">
        <v>1</v>
      </c>
      <c r="N1838" s="156">
        <v>42258.340277777781</v>
      </c>
      <c r="O1838" s="157">
        <v>42258.340277777781</v>
      </c>
      <c r="P1838" s="161" t="s">
        <v>37</v>
      </c>
      <c r="Q1838" s="162" t="s">
        <v>48</v>
      </c>
      <c r="R1838" s="162" t="s">
        <v>49</v>
      </c>
      <c r="S1838" s="35" t="s">
        <v>40</v>
      </c>
      <c r="T1838" s="35" t="s">
        <v>4747</v>
      </c>
      <c r="U1838" s="192" t="s">
        <v>40</v>
      </c>
      <c r="V1838" s="167" t="s">
        <v>1390</v>
      </c>
      <c r="W1838" s="35" t="s">
        <v>4748</v>
      </c>
      <c r="X1838" s="55">
        <v>0</v>
      </c>
      <c r="Y1838" s="168"/>
      <c r="Z1838" s="168"/>
      <c r="AA1838" s="168"/>
      <c r="AB1838" s="168"/>
      <c r="AC1838" s="168"/>
    </row>
    <row r="1839" spans="1:34" ht="15" customHeight="1" x14ac:dyDescent="0.2">
      <c r="A1839" s="257">
        <v>115</v>
      </c>
      <c r="B1839" s="257">
        <v>115</v>
      </c>
      <c r="C1839" s="258" t="s">
        <v>1569</v>
      </c>
      <c r="D1839" s="257">
        <v>10494</v>
      </c>
      <c r="E1839" s="258" t="s">
        <v>1570</v>
      </c>
      <c r="F1839" s="25">
        <v>2016</v>
      </c>
      <c r="G1839" s="284">
        <v>42587.670138888891</v>
      </c>
      <c r="H1839" s="234">
        <v>42587.670138888891</v>
      </c>
      <c r="I1839" s="412" t="s">
        <v>36</v>
      </c>
      <c r="J1839" s="412" t="s">
        <v>36</v>
      </c>
      <c r="K1839" s="412"/>
      <c r="L1839" s="235">
        <f>N1839-G1839</f>
        <v>6.9444443943211809E-4</v>
      </c>
      <c r="M1839" s="236">
        <v>1</v>
      </c>
      <c r="N1839" s="284">
        <v>42587.67083333333</v>
      </c>
      <c r="O1839" s="234">
        <v>42587.67083333333</v>
      </c>
      <c r="P1839" s="237" t="s">
        <v>37</v>
      </c>
      <c r="Q1839" s="238" t="s">
        <v>48</v>
      </c>
      <c r="R1839" s="238" t="s">
        <v>49</v>
      </c>
      <c r="S1839" s="35" t="s">
        <v>40</v>
      </c>
      <c r="T1839" s="35" t="s">
        <v>6440</v>
      </c>
      <c r="U1839" s="282" t="s">
        <v>40</v>
      </c>
      <c r="V1839" s="240" t="s">
        <v>1390</v>
      </c>
      <c r="W1839" s="35" t="s">
        <v>6441</v>
      </c>
      <c r="X1839" s="177">
        <v>0</v>
      </c>
      <c r="Y1839" s="177">
        <v>0</v>
      </c>
      <c r="Z1839" s="55">
        <v>0</v>
      </c>
      <c r="AA1839" s="35"/>
      <c r="AB1839" s="35"/>
      <c r="AC1839" s="35"/>
    </row>
    <row r="1840" spans="1:34" ht="15" customHeight="1" x14ac:dyDescent="0.2">
      <c r="A1840" s="257">
        <v>115</v>
      </c>
      <c r="B1840" s="257">
        <v>115</v>
      </c>
      <c r="C1840" s="258" t="s">
        <v>1569</v>
      </c>
      <c r="D1840" s="257">
        <v>10494</v>
      </c>
      <c r="E1840" s="258" t="s">
        <v>1570</v>
      </c>
      <c r="F1840" s="25">
        <v>2016</v>
      </c>
      <c r="G1840" s="284">
        <v>42633.262499999997</v>
      </c>
      <c r="H1840" s="234">
        <v>42633.262499999997</v>
      </c>
      <c r="I1840" s="412" t="s">
        <v>36</v>
      </c>
      <c r="J1840" s="412" t="s">
        <v>36</v>
      </c>
      <c r="K1840" s="412"/>
      <c r="L1840" s="235">
        <f>N1840-G1840</f>
        <v>6.944444467080757E-4</v>
      </c>
      <c r="M1840" s="236">
        <v>1</v>
      </c>
      <c r="N1840" s="284">
        <v>42633.263194444444</v>
      </c>
      <c r="O1840" s="234">
        <v>42633.263194444444</v>
      </c>
      <c r="P1840" s="237" t="s">
        <v>37</v>
      </c>
      <c r="Q1840" s="238" t="s">
        <v>38</v>
      </c>
      <c r="R1840" s="238" t="s">
        <v>135</v>
      </c>
      <c r="S1840" s="35" t="s">
        <v>98</v>
      </c>
      <c r="T1840" s="35" t="s">
        <v>6597</v>
      </c>
      <c r="U1840" s="170">
        <v>12505</v>
      </c>
      <c r="V1840" s="240" t="s">
        <v>761</v>
      </c>
      <c r="W1840" s="35" t="s">
        <v>6598</v>
      </c>
      <c r="X1840" s="177">
        <v>0</v>
      </c>
      <c r="Y1840" s="55">
        <v>0</v>
      </c>
      <c r="Z1840" s="55">
        <v>0</v>
      </c>
      <c r="AA1840" s="35"/>
      <c r="AB1840" s="35"/>
      <c r="AC1840" s="241"/>
    </row>
    <row r="1841" spans="1:34" ht="15" customHeight="1" x14ac:dyDescent="0.2">
      <c r="A1841" s="257">
        <v>115</v>
      </c>
      <c r="B1841" s="257">
        <v>115</v>
      </c>
      <c r="C1841" s="258" t="s">
        <v>1569</v>
      </c>
      <c r="D1841" s="257">
        <v>10494</v>
      </c>
      <c r="E1841" s="258" t="s">
        <v>1570</v>
      </c>
      <c r="F1841" s="25">
        <v>2017</v>
      </c>
      <c r="G1841" s="232">
        <v>42745.874305555553</v>
      </c>
      <c r="H1841" s="233">
        <v>42745.874305555553</v>
      </c>
      <c r="I1841" s="417" t="s">
        <v>7042</v>
      </c>
      <c r="J1841" s="412" t="s">
        <v>36</v>
      </c>
      <c r="K1841" s="412"/>
      <c r="L1841" s="235">
        <f>N1841-G1841</f>
        <v>0.10347222222480923</v>
      </c>
      <c r="M1841" s="236">
        <v>149</v>
      </c>
      <c r="N1841" s="232">
        <v>42745.977777777778</v>
      </c>
      <c r="O1841" s="233">
        <v>42745.977777777778</v>
      </c>
      <c r="P1841" s="237" t="s">
        <v>37</v>
      </c>
      <c r="Q1841" s="238" t="s">
        <v>222</v>
      </c>
      <c r="R1841" s="238" t="s">
        <v>223</v>
      </c>
      <c r="S1841" s="35" t="s">
        <v>40</v>
      </c>
      <c r="T1841" s="52" t="s">
        <v>7306</v>
      </c>
      <c r="U1841" s="303" t="s">
        <v>40</v>
      </c>
      <c r="V1841" s="49" t="s">
        <v>761</v>
      </c>
      <c r="W1841" s="44" t="s">
        <v>7308</v>
      </c>
      <c r="X1841" s="241">
        <v>0</v>
      </c>
      <c r="Y1841" s="241">
        <v>0</v>
      </c>
      <c r="Z1841" s="241">
        <v>0</v>
      </c>
      <c r="AA1841" s="168"/>
      <c r="AB1841" s="168"/>
      <c r="AC1841" s="168"/>
      <c r="AD1841" s="304">
        <v>5517212</v>
      </c>
      <c r="AE1841" s="35" t="s">
        <v>1270</v>
      </c>
      <c r="AF1841" s="305" t="s">
        <v>1270</v>
      </c>
      <c r="AG1841" s="35" t="s">
        <v>7040</v>
      </c>
      <c r="AH1841" s="44" t="s">
        <v>7173</v>
      </c>
    </row>
    <row r="1842" spans="1:34" ht="15" customHeight="1" x14ac:dyDescent="0.2">
      <c r="A1842" s="257">
        <v>115</v>
      </c>
      <c r="B1842" s="257">
        <v>115</v>
      </c>
      <c r="C1842" s="258" t="s">
        <v>1569</v>
      </c>
      <c r="D1842" s="257">
        <v>10494</v>
      </c>
      <c r="E1842" s="258" t="s">
        <v>1570</v>
      </c>
      <c r="F1842" s="25">
        <v>2017</v>
      </c>
      <c r="G1842" s="232">
        <v>42891.794444444444</v>
      </c>
      <c r="H1842" s="233">
        <v>42891.794444444444</v>
      </c>
      <c r="I1842" s="412" t="s">
        <v>36</v>
      </c>
      <c r="J1842" s="412" t="s">
        <v>36</v>
      </c>
      <c r="K1842" s="412"/>
      <c r="L1842" s="235">
        <f>N1842-G1842</f>
        <v>0.59236111111385981</v>
      </c>
      <c r="M1842" s="236">
        <v>853</v>
      </c>
      <c r="N1842" s="232">
        <v>42892.386805555558</v>
      </c>
      <c r="O1842" s="233">
        <v>42892.386805555558</v>
      </c>
      <c r="P1842" s="237" t="s">
        <v>37</v>
      </c>
      <c r="Q1842" s="35" t="s">
        <v>38</v>
      </c>
      <c r="R1842" s="35" t="s">
        <v>135</v>
      </c>
      <c r="S1842" s="35" t="s">
        <v>526</v>
      </c>
      <c r="T1842" s="167" t="s">
        <v>8673</v>
      </c>
      <c r="U1842" s="332" t="s">
        <v>40</v>
      </c>
      <c r="V1842" s="240" t="s">
        <v>761</v>
      </c>
      <c r="W1842" s="35" t="s">
        <v>8674</v>
      </c>
      <c r="X1842" s="241">
        <v>0</v>
      </c>
      <c r="Y1842" s="241">
        <v>0</v>
      </c>
      <c r="Z1842" s="241">
        <v>0</v>
      </c>
      <c r="AA1842" s="168"/>
      <c r="AB1842" s="168"/>
      <c r="AC1842" s="168"/>
      <c r="AD1842" s="304">
        <v>5517212</v>
      </c>
      <c r="AE1842" s="305" t="s">
        <v>1270</v>
      </c>
      <c r="AF1842" s="305" t="s">
        <v>1270</v>
      </c>
      <c r="AG1842" s="35" t="s">
        <v>7066</v>
      </c>
      <c r="AH1842" s="44" t="s">
        <v>7067</v>
      </c>
    </row>
    <row r="1843" spans="1:34" ht="15" customHeight="1" x14ac:dyDescent="0.2">
      <c r="A1843" s="523">
        <v>115</v>
      </c>
      <c r="B1843" s="523">
        <v>115</v>
      </c>
      <c r="C1843" s="524" t="s">
        <v>1569</v>
      </c>
      <c r="D1843" s="523">
        <v>10494</v>
      </c>
      <c r="E1843" s="524" t="s">
        <v>1570</v>
      </c>
      <c r="F1843" s="25">
        <v>2019</v>
      </c>
      <c r="G1843" s="573">
        <v>43588.359722222223</v>
      </c>
      <c r="H1843" s="574">
        <v>43588.359722222223</v>
      </c>
      <c r="I1843" s="572" t="s">
        <v>36</v>
      </c>
      <c r="J1843" s="572" t="s">
        <v>36</v>
      </c>
      <c r="K1843" s="572" t="s">
        <v>36</v>
      </c>
      <c r="L1843" s="235">
        <f>N1843-G1843</f>
        <v>3.8888888884685002E-2</v>
      </c>
      <c r="M1843" s="236">
        <v>56</v>
      </c>
      <c r="N1843" s="573">
        <v>43588.398611111108</v>
      </c>
      <c r="O1843" s="574">
        <v>43588.398611111108</v>
      </c>
      <c r="P1843" s="237" t="s">
        <v>37</v>
      </c>
      <c r="Q1843" s="162" t="s">
        <v>1285</v>
      </c>
      <c r="R1843" s="167" t="s">
        <v>12091</v>
      </c>
      <c r="S1843" s="238" t="s">
        <v>45</v>
      </c>
      <c r="T1843" s="167" t="s">
        <v>13945</v>
      </c>
      <c r="U1843" s="556">
        <v>117164016</v>
      </c>
      <c r="V1843" s="240" t="s">
        <v>1390</v>
      </c>
      <c r="W1843" s="167" t="s">
        <v>13949</v>
      </c>
      <c r="X1843" s="536">
        <v>5691.25</v>
      </c>
      <c r="Y1843" s="536">
        <v>5691.25</v>
      </c>
      <c r="Z1843" s="255">
        <v>494672</v>
      </c>
      <c r="AA1843" s="264">
        <f>Y1843/AD1843</f>
        <v>1.0256483728661872E-3</v>
      </c>
      <c r="AB1843" s="265">
        <f>Z1843/AD1843</f>
        <v>8.9147293108273684E-2</v>
      </c>
      <c r="AC1843" s="255">
        <f>Z1843/Y1843</f>
        <v>86.91798813968812</v>
      </c>
      <c r="AD1843" s="255">
        <v>5548929</v>
      </c>
      <c r="AE1843" s="240" t="s">
        <v>1270</v>
      </c>
      <c r="AF1843" s="527" t="s">
        <v>13947</v>
      </c>
      <c r="AG1843" s="240" t="s">
        <v>7040</v>
      </c>
      <c r="AH1843" s="525" t="s">
        <v>7173</v>
      </c>
    </row>
    <row r="1844" spans="1:34" ht="15" customHeight="1" x14ac:dyDescent="0.2">
      <c r="A1844" s="105">
        <v>115</v>
      </c>
      <c r="B1844" s="105">
        <v>115</v>
      </c>
      <c r="C1844" s="76" t="s">
        <v>193</v>
      </c>
      <c r="D1844" s="23">
        <v>10495</v>
      </c>
      <c r="E1844" s="60" t="s">
        <v>2816</v>
      </c>
      <c r="F1844" s="25">
        <v>2014</v>
      </c>
      <c r="G1844" s="61">
        <v>41916.541666666664</v>
      </c>
      <c r="H1844" s="62">
        <v>41916.541666666664</v>
      </c>
      <c r="I1844" s="625" t="s">
        <v>36</v>
      </c>
      <c r="J1844" s="625" t="s">
        <v>36</v>
      </c>
      <c r="K1844" s="625"/>
      <c r="L1844" s="64">
        <f>N1844-G1844</f>
        <v>0.35763888889050577</v>
      </c>
      <c r="M1844" s="65">
        <v>515</v>
      </c>
      <c r="N1844" s="61">
        <v>41916.899305555555</v>
      </c>
      <c r="O1844" s="62">
        <v>41916.899305555555</v>
      </c>
      <c r="P1844" s="66" t="s">
        <v>37</v>
      </c>
      <c r="Q1844" s="69" t="s">
        <v>43</v>
      </c>
      <c r="R1844" s="69" t="s">
        <v>1583</v>
      </c>
      <c r="S1844" s="87" t="s">
        <v>40</v>
      </c>
      <c r="T1844" s="69" t="s">
        <v>2817</v>
      </c>
      <c r="U1844" s="303" t="s">
        <v>40</v>
      </c>
      <c r="V1844" s="87" t="s">
        <v>761</v>
      </c>
      <c r="W1844" s="69" t="s">
        <v>2818</v>
      </c>
      <c r="X1844" s="32">
        <v>0</v>
      </c>
      <c r="Y1844" s="32">
        <v>0</v>
      </c>
      <c r="Z1844" s="83"/>
      <c r="AA1844" s="84"/>
      <c r="AB1844" s="85"/>
      <c r="AC1844" s="83"/>
    </row>
    <row r="1845" spans="1:34" ht="15" customHeight="1" x14ac:dyDescent="0.2">
      <c r="A1845" s="257">
        <v>115</v>
      </c>
      <c r="B1845" s="257">
        <v>115</v>
      </c>
      <c r="C1845" s="258" t="s">
        <v>193</v>
      </c>
      <c r="D1845" s="257">
        <v>10495</v>
      </c>
      <c r="E1845" s="258" t="s">
        <v>2816</v>
      </c>
      <c r="F1845" s="25">
        <v>2017</v>
      </c>
      <c r="G1845" s="232">
        <v>42949.977777777778</v>
      </c>
      <c r="H1845" s="233">
        <v>42949.977777777778</v>
      </c>
      <c r="I1845" s="412" t="s">
        <v>36</v>
      </c>
      <c r="J1845" s="412" t="s">
        <v>36</v>
      </c>
      <c r="K1845" s="412"/>
      <c r="L1845" s="235">
        <f>N1845-G1845</f>
        <v>6.944444467080757E-4</v>
      </c>
      <c r="M1845" s="236">
        <v>1</v>
      </c>
      <c r="N1845" s="232">
        <v>42949.978472222225</v>
      </c>
      <c r="O1845" s="233">
        <v>42949.978472222225</v>
      </c>
      <c r="P1845" s="237" t="s">
        <v>37</v>
      </c>
      <c r="Q1845" s="35" t="s">
        <v>48</v>
      </c>
      <c r="R1845" s="35" t="s">
        <v>49</v>
      </c>
      <c r="S1845" s="35" t="s">
        <v>40</v>
      </c>
      <c r="T1845" s="167" t="s">
        <v>9096</v>
      </c>
      <c r="U1845" s="303" t="s">
        <v>40</v>
      </c>
      <c r="V1845" s="240" t="s">
        <v>761</v>
      </c>
      <c r="W1845" s="167" t="s">
        <v>9097</v>
      </c>
      <c r="X1845" s="241">
        <v>0</v>
      </c>
      <c r="Y1845" s="241">
        <v>0</v>
      </c>
      <c r="Z1845" s="241">
        <v>0</v>
      </c>
      <c r="AA1845" s="266"/>
      <c r="AB1845" s="266"/>
      <c r="AC1845" s="266"/>
      <c r="AD1845" s="304">
        <v>5517212</v>
      </c>
      <c r="AE1845" s="305" t="s">
        <v>7102</v>
      </c>
      <c r="AF1845" s="305" t="s">
        <v>9098</v>
      </c>
      <c r="AG1845" s="35" t="s">
        <v>7040</v>
      </c>
      <c r="AH1845" s="29" t="s">
        <v>7041</v>
      </c>
    </row>
    <row r="1846" spans="1:34" ht="15" customHeight="1" x14ac:dyDescent="0.2">
      <c r="A1846" s="257">
        <v>115</v>
      </c>
      <c r="B1846" s="257">
        <v>115</v>
      </c>
      <c r="C1846" s="258" t="s">
        <v>193</v>
      </c>
      <c r="D1846" s="257">
        <v>10495</v>
      </c>
      <c r="E1846" s="258" t="s">
        <v>2816</v>
      </c>
      <c r="F1846" s="25">
        <v>2017</v>
      </c>
      <c r="G1846" s="232">
        <v>42988.995138888888</v>
      </c>
      <c r="H1846" s="233">
        <v>42988.995138888888</v>
      </c>
      <c r="I1846" s="412" t="s">
        <v>36</v>
      </c>
      <c r="J1846" s="412" t="s">
        <v>36</v>
      </c>
      <c r="K1846" s="412"/>
      <c r="L1846" s="235">
        <f>N1846-G1846</f>
        <v>6.944444467080757E-4</v>
      </c>
      <c r="M1846" s="236">
        <v>1</v>
      </c>
      <c r="N1846" s="232">
        <v>42988.995833333334</v>
      </c>
      <c r="O1846" s="233">
        <v>42988.995833333334</v>
      </c>
      <c r="P1846" s="237" t="s">
        <v>37</v>
      </c>
      <c r="Q1846" s="35" t="s">
        <v>213</v>
      </c>
      <c r="R1846" s="35" t="s">
        <v>287</v>
      </c>
      <c r="S1846" s="35" t="s">
        <v>40</v>
      </c>
      <c r="T1846" s="167" t="s">
        <v>9406</v>
      </c>
      <c r="U1846" s="303" t="s">
        <v>40</v>
      </c>
      <c r="V1846" s="240" t="s">
        <v>761</v>
      </c>
      <c r="W1846" s="167" t="s">
        <v>9407</v>
      </c>
      <c r="X1846" s="241">
        <v>0</v>
      </c>
      <c r="Y1846" s="241">
        <v>0</v>
      </c>
      <c r="Z1846" s="241">
        <v>0</v>
      </c>
      <c r="AA1846" s="266"/>
      <c r="AB1846" s="266"/>
      <c r="AC1846" s="266"/>
      <c r="AD1846" s="304">
        <v>5517212</v>
      </c>
      <c r="AE1846" s="382" t="s">
        <v>7102</v>
      </c>
      <c r="AF1846" s="383" t="s">
        <v>9408</v>
      </c>
      <c r="AG1846" s="167" t="s">
        <v>7040</v>
      </c>
      <c r="AH1846" s="29" t="s">
        <v>7041</v>
      </c>
    </row>
    <row r="1847" spans="1:34" ht="15" customHeight="1" x14ac:dyDescent="0.2">
      <c r="A1847" s="521">
        <v>115</v>
      </c>
      <c r="B1847" s="521">
        <v>115</v>
      </c>
      <c r="C1847" s="522" t="s">
        <v>193</v>
      </c>
      <c r="D1847" s="521">
        <v>10495</v>
      </c>
      <c r="E1847" s="522" t="s">
        <v>2816</v>
      </c>
      <c r="F1847" s="25">
        <v>2019</v>
      </c>
      <c r="G1847" s="573">
        <v>43611.072222222225</v>
      </c>
      <c r="H1847" s="574">
        <v>43611.072222222225</v>
      </c>
      <c r="I1847" s="572" t="s">
        <v>36</v>
      </c>
      <c r="J1847" s="572" t="s">
        <v>36</v>
      </c>
      <c r="K1847" s="572" t="s">
        <v>36</v>
      </c>
      <c r="L1847" s="235">
        <f>N1847-G1847</f>
        <v>2.1395833333299379</v>
      </c>
      <c r="M1847" s="236">
        <v>3081</v>
      </c>
      <c r="N1847" s="573">
        <v>43613.211805555555</v>
      </c>
      <c r="O1847" s="574">
        <v>43613.211805555555</v>
      </c>
      <c r="P1847" s="237" t="s">
        <v>37</v>
      </c>
      <c r="Q1847" s="359" t="s">
        <v>43</v>
      </c>
      <c r="R1847" s="35" t="s">
        <v>10292</v>
      </c>
      <c r="S1847" s="277" t="s">
        <v>40</v>
      </c>
      <c r="T1847" s="167" t="s">
        <v>14178</v>
      </c>
      <c r="U1847" s="192" t="s">
        <v>40</v>
      </c>
      <c r="V1847" s="49" t="s">
        <v>761</v>
      </c>
      <c r="W1847" s="167" t="s">
        <v>14179</v>
      </c>
      <c r="X1847" s="536">
        <v>0</v>
      </c>
      <c r="Y1847" s="255">
        <v>0</v>
      </c>
      <c r="Z1847" s="255">
        <v>0</v>
      </c>
      <c r="AA1847" s="264">
        <f>Y1847/AD1847</f>
        <v>0</v>
      </c>
      <c r="AB1847" s="265">
        <f>Z1847/AD1847</f>
        <v>0</v>
      </c>
      <c r="AC1847" s="255">
        <v>0</v>
      </c>
      <c r="AD1847" s="255">
        <v>5548929</v>
      </c>
      <c r="AE1847" s="240" t="s">
        <v>1270</v>
      </c>
      <c r="AF1847" s="527" t="s">
        <v>1270</v>
      </c>
      <c r="AG1847" s="555" t="s">
        <v>7066</v>
      </c>
      <c r="AH1847" s="525" t="s">
        <v>12671</v>
      </c>
    </row>
    <row r="1848" spans="1:34" ht="15" customHeight="1" x14ac:dyDescent="0.2">
      <c r="A1848" s="58">
        <v>115</v>
      </c>
      <c r="B1848" s="58">
        <v>115</v>
      </c>
      <c r="C1848" s="76" t="s">
        <v>2255</v>
      </c>
      <c r="D1848" s="23">
        <v>10496</v>
      </c>
      <c r="E1848" s="60" t="s">
        <v>2256</v>
      </c>
      <c r="F1848" s="25">
        <v>2014</v>
      </c>
      <c r="G1848" s="61">
        <v>41779.202777777777</v>
      </c>
      <c r="H1848" s="62">
        <v>41779.202777777777</v>
      </c>
      <c r="I1848" s="625" t="s">
        <v>36</v>
      </c>
      <c r="J1848" s="625" t="s">
        <v>36</v>
      </c>
      <c r="K1848" s="625"/>
      <c r="L1848" s="64">
        <f>N1848-G1848</f>
        <v>6.4583333332848269E-2</v>
      </c>
      <c r="M1848" s="65">
        <v>93</v>
      </c>
      <c r="N1848" s="61">
        <v>41779.267361111109</v>
      </c>
      <c r="O1848" s="62">
        <v>41779.267361111109</v>
      </c>
      <c r="P1848" s="66" t="s">
        <v>37</v>
      </c>
      <c r="Q1848" s="69" t="s">
        <v>52</v>
      </c>
      <c r="R1848" s="69" t="s">
        <v>114</v>
      </c>
      <c r="S1848" s="87" t="s">
        <v>107</v>
      </c>
      <c r="T1848" s="69" t="s">
        <v>2253</v>
      </c>
      <c r="U1848" s="77">
        <v>10406</v>
      </c>
      <c r="V1848" s="78" t="s">
        <v>761</v>
      </c>
      <c r="W1848" s="69" t="s">
        <v>2257</v>
      </c>
      <c r="X1848" s="32">
        <v>0</v>
      </c>
      <c r="Y1848" s="32">
        <v>0</v>
      </c>
      <c r="Z1848" s="83"/>
      <c r="AA1848" s="84"/>
      <c r="AB1848" s="85"/>
      <c r="AC1848" s="83"/>
    </row>
    <row r="1849" spans="1:34" ht="15" customHeight="1" x14ac:dyDescent="0.2">
      <c r="A1849" s="58">
        <v>115</v>
      </c>
      <c r="B1849" s="58">
        <v>115</v>
      </c>
      <c r="C1849" s="76" t="s">
        <v>2255</v>
      </c>
      <c r="D1849" s="23">
        <v>10496</v>
      </c>
      <c r="E1849" s="60" t="s">
        <v>2256</v>
      </c>
      <c r="F1849" s="25">
        <v>2014</v>
      </c>
      <c r="G1849" s="61">
        <v>41835.393750000003</v>
      </c>
      <c r="H1849" s="62">
        <v>41835.393750000003</v>
      </c>
      <c r="I1849" s="625" t="s">
        <v>36</v>
      </c>
      <c r="J1849" s="625" t="s">
        <v>36</v>
      </c>
      <c r="K1849" s="625"/>
      <c r="L1849" s="64">
        <f>N1849-G1849</f>
        <v>6.9444443943211809E-4</v>
      </c>
      <c r="M1849" s="65">
        <v>1</v>
      </c>
      <c r="N1849" s="61">
        <v>41835.394444444442</v>
      </c>
      <c r="O1849" s="62">
        <v>41835.394444444442</v>
      </c>
      <c r="P1849" s="66" t="s">
        <v>37</v>
      </c>
      <c r="Q1849" s="69" t="s">
        <v>71</v>
      </c>
      <c r="R1849" s="69" t="s">
        <v>72</v>
      </c>
      <c r="S1849" s="87" t="s">
        <v>579</v>
      </c>
      <c r="T1849" s="69" t="s">
        <v>2484</v>
      </c>
      <c r="U1849" s="77">
        <v>10425</v>
      </c>
      <c r="V1849" s="87" t="s">
        <v>761</v>
      </c>
      <c r="W1849" s="69" t="s">
        <v>2485</v>
      </c>
      <c r="X1849" s="32">
        <v>20182</v>
      </c>
      <c r="Y1849" s="32">
        <v>0</v>
      </c>
      <c r="Z1849" s="83"/>
      <c r="AA1849" s="84"/>
      <c r="AB1849" s="85"/>
      <c r="AC1849" s="83"/>
    </row>
    <row r="1850" spans="1:34" ht="15" customHeight="1" x14ac:dyDescent="0.2">
      <c r="A1850" s="257">
        <v>115</v>
      </c>
      <c r="B1850" s="257">
        <v>115</v>
      </c>
      <c r="C1850" s="522" t="s">
        <v>10320</v>
      </c>
      <c r="D1850" s="521">
        <v>10497</v>
      </c>
      <c r="E1850" s="522" t="s">
        <v>6930</v>
      </c>
      <c r="F1850" s="25">
        <v>2016</v>
      </c>
      <c r="G1850" s="284">
        <v>42705.410416666666</v>
      </c>
      <c r="H1850" s="234">
        <v>42705.410416666666</v>
      </c>
      <c r="I1850" s="412" t="s">
        <v>36</v>
      </c>
      <c r="J1850" s="412" t="s">
        <v>36</v>
      </c>
      <c r="K1850" s="412"/>
      <c r="L1850" s="235">
        <f>N1850-G1850</f>
        <v>0.37569444444670808</v>
      </c>
      <c r="M1850" s="236">
        <v>541</v>
      </c>
      <c r="N1850" s="284">
        <v>42705.786111111112</v>
      </c>
      <c r="O1850" s="234">
        <v>42705.786111111112</v>
      </c>
      <c r="P1850" s="237" t="s">
        <v>37</v>
      </c>
      <c r="Q1850" s="35" t="s">
        <v>38</v>
      </c>
      <c r="R1850" s="35" t="s">
        <v>413</v>
      </c>
      <c r="S1850" s="35" t="s">
        <v>54</v>
      </c>
      <c r="T1850" s="35" t="s">
        <v>6931</v>
      </c>
      <c r="U1850" s="282" t="s">
        <v>40</v>
      </c>
      <c r="V1850" s="240" t="s">
        <v>788</v>
      </c>
      <c r="W1850" s="35" t="s">
        <v>6932</v>
      </c>
      <c r="X1850" s="177">
        <v>0</v>
      </c>
      <c r="Y1850" s="55">
        <v>0</v>
      </c>
      <c r="Z1850" s="55">
        <v>0</v>
      </c>
      <c r="AA1850" s="55"/>
      <c r="AB1850" s="55"/>
      <c r="AC1850" s="55"/>
    </row>
    <row r="1851" spans="1:34" ht="15" customHeight="1" x14ac:dyDescent="0.2">
      <c r="A1851" s="257">
        <v>115</v>
      </c>
      <c r="B1851" s="257">
        <v>115</v>
      </c>
      <c r="C1851" s="258" t="s">
        <v>10320</v>
      </c>
      <c r="D1851" s="257">
        <v>10497</v>
      </c>
      <c r="E1851" s="258" t="s">
        <v>6930</v>
      </c>
      <c r="F1851" s="25">
        <v>2018</v>
      </c>
      <c r="G1851" s="232">
        <v>43117.474999999999</v>
      </c>
      <c r="H1851" s="233">
        <v>43117.474999999999</v>
      </c>
      <c r="I1851" s="412" t="s">
        <v>36</v>
      </c>
      <c r="J1851" s="412" t="s">
        <v>36</v>
      </c>
      <c r="K1851" s="412" t="s">
        <v>36</v>
      </c>
      <c r="L1851" s="235">
        <f>N1851-G1851</f>
        <v>1.1805555557657499E-2</v>
      </c>
      <c r="M1851" s="236">
        <v>17</v>
      </c>
      <c r="N1851" s="232">
        <v>43117.486805555556</v>
      </c>
      <c r="O1851" s="233">
        <v>43117.486805555556</v>
      </c>
      <c r="P1851" s="237" t="s">
        <v>37</v>
      </c>
      <c r="Q1851" s="238" t="s">
        <v>1246</v>
      </c>
      <c r="R1851" s="35" t="s">
        <v>10189</v>
      </c>
      <c r="S1851" s="238" t="s">
        <v>526</v>
      </c>
      <c r="T1851" s="167" t="s">
        <v>10321</v>
      </c>
      <c r="U1851" s="425">
        <v>114228740</v>
      </c>
      <c r="V1851" s="240" t="s">
        <v>788</v>
      </c>
      <c r="W1851" s="167" t="s">
        <v>10322</v>
      </c>
      <c r="X1851" s="255">
        <v>0</v>
      </c>
      <c r="Y1851" s="241">
        <v>0</v>
      </c>
      <c r="Z1851" s="241">
        <v>0</v>
      </c>
      <c r="AA1851" s="266"/>
      <c r="AB1851" s="266"/>
      <c r="AC1851" s="266"/>
      <c r="AD1851" s="241">
        <v>5517212</v>
      </c>
      <c r="AE1851" s="35" t="s">
        <v>1270</v>
      </c>
      <c r="AF1851" s="153" t="s">
        <v>1270</v>
      </c>
      <c r="AG1851" s="35" t="s">
        <v>7066</v>
      </c>
      <c r="AH1851" s="57" t="s">
        <v>7067</v>
      </c>
    </row>
    <row r="1852" spans="1:34" ht="15" customHeight="1" x14ac:dyDescent="0.2">
      <c r="A1852" s="257">
        <v>115</v>
      </c>
      <c r="B1852" s="257">
        <v>115</v>
      </c>
      <c r="C1852" s="548" t="s">
        <v>786</v>
      </c>
      <c r="D1852" s="547">
        <v>10506</v>
      </c>
      <c r="E1852" s="548" t="s">
        <v>6196</v>
      </c>
      <c r="F1852" s="25">
        <v>2016</v>
      </c>
      <c r="G1852" s="232">
        <v>42469.03125</v>
      </c>
      <c r="H1852" s="233">
        <v>42469.03125</v>
      </c>
      <c r="I1852" s="412" t="s">
        <v>36</v>
      </c>
      <c r="J1852" s="412" t="s">
        <v>36</v>
      </c>
      <c r="K1852" s="412"/>
      <c r="L1852" s="235">
        <f>N1852-G1852</f>
        <v>0.29652777777664596</v>
      </c>
      <c r="M1852" s="236">
        <v>427</v>
      </c>
      <c r="N1852" s="232">
        <v>42469.327777777777</v>
      </c>
      <c r="O1852" s="233">
        <v>42469.327777777777</v>
      </c>
      <c r="P1852" s="237" t="s">
        <v>37</v>
      </c>
      <c r="Q1852" s="35" t="s">
        <v>52</v>
      </c>
      <c r="R1852" s="238" t="s">
        <v>124</v>
      </c>
      <c r="S1852" s="35" t="s">
        <v>88</v>
      </c>
      <c r="T1852" s="35" t="s">
        <v>5858</v>
      </c>
      <c r="U1852" s="282" t="s">
        <v>40</v>
      </c>
      <c r="V1852" s="240" t="s">
        <v>1336</v>
      </c>
      <c r="W1852" s="35" t="s">
        <v>5861</v>
      </c>
      <c r="X1852" s="55">
        <v>0</v>
      </c>
      <c r="Y1852" s="55">
        <v>0</v>
      </c>
      <c r="Z1852" s="55">
        <v>0</v>
      </c>
      <c r="AA1852" s="168"/>
      <c r="AB1852" s="168"/>
      <c r="AC1852" s="168"/>
    </row>
    <row r="1853" spans="1:34" ht="15" customHeight="1" x14ac:dyDescent="0.2">
      <c r="A1853" s="257">
        <v>115</v>
      </c>
      <c r="B1853" s="257">
        <v>115</v>
      </c>
      <c r="C1853" s="548" t="s">
        <v>786</v>
      </c>
      <c r="D1853" s="547">
        <v>10506</v>
      </c>
      <c r="E1853" s="548" t="s">
        <v>6196</v>
      </c>
      <c r="F1853" s="25">
        <v>2016</v>
      </c>
      <c r="G1853" s="284">
        <v>42533.755555555559</v>
      </c>
      <c r="H1853" s="234">
        <v>42533.755555555559</v>
      </c>
      <c r="I1853" s="412" t="s">
        <v>36</v>
      </c>
      <c r="J1853" s="412" t="s">
        <v>36</v>
      </c>
      <c r="K1853" s="412"/>
      <c r="L1853" s="235">
        <f>N1853-G1853</f>
        <v>6.9444443943211809E-4</v>
      </c>
      <c r="M1853" s="236">
        <v>1</v>
      </c>
      <c r="N1853" s="284">
        <v>42533.756249999999</v>
      </c>
      <c r="O1853" s="234">
        <v>42533.756249999999</v>
      </c>
      <c r="P1853" s="237" t="s">
        <v>37</v>
      </c>
      <c r="Q1853" s="238" t="s">
        <v>48</v>
      </c>
      <c r="R1853" s="238" t="s">
        <v>49</v>
      </c>
      <c r="S1853" s="35" t="s">
        <v>40</v>
      </c>
      <c r="T1853" s="35" t="s">
        <v>6197</v>
      </c>
      <c r="U1853" s="282" t="s">
        <v>40</v>
      </c>
      <c r="V1853" s="240" t="s">
        <v>788</v>
      </c>
      <c r="W1853" s="35" t="s">
        <v>6198</v>
      </c>
      <c r="X1853" s="55">
        <v>364</v>
      </c>
      <c r="Y1853" s="177">
        <v>0</v>
      </c>
      <c r="Z1853" s="55">
        <v>0</v>
      </c>
      <c r="AA1853" s="35"/>
      <c r="AB1853" s="35"/>
      <c r="AC1853" s="35"/>
    </row>
    <row r="1854" spans="1:34" ht="15" customHeight="1" x14ac:dyDescent="0.2">
      <c r="A1854" s="330">
        <v>115</v>
      </c>
      <c r="B1854" s="330">
        <v>115</v>
      </c>
      <c r="C1854" s="340" t="s">
        <v>786</v>
      </c>
      <c r="D1854" s="330">
        <v>10506</v>
      </c>
      <c r="E1854" s="340" t="s">
        <v>6196</v>
      </c>
      <c r="F1854" s="25">
        <v>2017</v>
      </c>
      <c r="G1854" s="232">
        <v>43050.094444444447</v>
      </c>
      <c r="H1854" s="233">
        <v>43050.094444444447</v>
      </c>
      <c r="I1854" s="412" t="s">
        <v>36</v>
      </c>
      <c r="J1854" s="412" t="s">
        <v>36</v>
      </c>
      <c r="K1854" s="412"/>
      <c r="L1854" s="235">
        <f>N1854-G1854</f>
        <v>6.9444443943211809E-4</v>
      </c>
      <c r="M1854" s="236">
        <v>1</v>
      </c>
      <c r="N1854" s="232">
        <v>43050.095138888886</v>
      </c>
      <c r="O1854" s="233">
        <v>43050.095138888886</v>
      </c>
      <c r="P1854" s="237" t="s">
        <v>37</v>
      </c>
      <c r="Q1854" s="167" t="s">
        <v>48</v>
      </c>
      <c r="R1854" s="167" t="s">
        <v>49</v>
      </c>
      <c r="S1854" s="35" t="s">
        <v>40</v>
      </c>
      <c r="T1854" s="167" t="s">
        <v>9951</v>
      </c>
      <c r="U1854" s="332" t="s">
        <v>40</v>
      </c>
      <c r="V1854" s="240" t="s">
        <v>788</v>
      </c>
      <c r="W1854" s="167" t="s">
        <v>9952</v>
      </c>
      <c r="X1854" s="255">
        <v>463</v>
      </c>
      <c r="Y1854" s="241">
        <v>0</v>
      </c>
      <c r="Z1854" s="241">
        <v>0</v>
      </c>
      <c r="AA1854" s="266"/>
      <c r="AB1854" s="266"/>
      <c r="AC1854" s="266"/>
      <c r="AD1854" s="304">
        <v>5517212</v>
      </c>
      <c r="AE1854" s="333" t="s">
        <v>7060</v>
      </c>
      <c r="AF1854" s="383" t="s">
        <v>9953</v>
      </c>
      <c r="AG1854" s="167" t="s">
        <v>7040</v>
      </c>
      <c r="AH1854" s="29" t="s">
        <v>7041</v>
      </c>
    </row>
    <row r="1855" spans="1:34" ht="15" customHeight="1" x14ac:dyDescent="0.2">
      <c r="A1855" s="257">
        <v>115</v>
      </c>
      <c r="B1855" s="257">
        <v>115</v>
      </c>
      <c r="C1855" s="548" t="s">
        <v>11019</v>
      </c>
      <c r="D1855" s="547">
        <v>10507</v>
      </c>
      <c r="E1855" s="548" t="s">
        <v>6273</v>
      </c>
      <c r="F1855" s="25">
        <v>2016</v>
      </c>
      <c r="G1855" s="284">
        <v>42544.572916666664</v>
      </c>
      <c r="H1855" s="234">
        <v>42544.572916666664</v>
      </c>
      <c r="I1855" s="412" t="s">
        <v>36</v>
      </c>
      <c r="J1855" s="412" t="s">
        <v>36</v>
      </c>
      <c r="K1855" s="412"/>
      <c r="L1855" s="235">
        <f>N1855-G1855</f>
        <v>6.944444467080757E-4</v>
      </c>
      <c r="M1855" s="236">
        <v>1</v>
      </c>
      <c r="N1855" s="284">
        <v>42544.573611111111</v>
      </c>
      <c r="O1855" s="234">
        <v>42544.573611111111</v>
      </c>
      <c r="P1855" s="237" t="s">
        <v>37</v>
      </c>
      <c r="Q1855" s="238" t="s">
        <v>48</v>
      </c>
      <c r="R1855" s="238" t="s">
        <v>49</v>
      </c>
      <c r="S1855" s="35" t="s">
        <v>40</v>
      </c>
      <c r="T1855" s="35" t="s">
        <v>6274</v>
      </c>
      <c r="U1855" s="282" t="s">
        <v>40</v>
      </c>
      <c r="V1855" s="240" t="s">
        <v>788</v>
      </c>
      <c r="W1855" s="35" t="s">
        <v>6275</v>
      </c>
      <c r="X1855" s="177">
        <v>0</v>
      </c>
      <c r="Y1855" s="177">
        <v>0</v>
      </c>
      <c r="Z1855" s="55">
        <v>0</v>
      </c>
      <c r="AA1855" s="35"/>
      <c r="AB1855" s="35"/>
      <c r="AC1855" s="35"/>
    </row>
    <row r="1856" spans="1:34" ht="15" customHeight="1" x14ac:dyDescent="0.2">
      <c r="A1856" s="257">
        <v>115</v>
      </c>
      <c r="B1856" s="257">
        <v>115</v>
      </c>
      <c r="C1856" s="258" t="s">
        <v>11019</v>
      </c>
      <c r="D1856" s="257">
        <v>10507</v>
      </c>
      <c r="E1856" s="258" t="s">
        <v>6273</v>
      </c>
      <c r="F1856" s="25">
        <v>2018</v>
      </c>
      <c r="G1856" s="284">
        <v>43215.502083333333</v>
      </c>
      <c r="H1856" s="233">
        <v>43215.502083333333</v>
      </c>
      <c r="I1856" s="412" t="s">
        <v>36</v>
      </c>
      <c r="J1856" s="412" t="s">
        <v>36</v>
      </c>
      <c r="K1856" s="412" t="s">
        <v>36</v>
      </c>
      <c r="L1856" s="235">
        <f>N1856-G1856</f>
        <v>6.944444467080757E-4</v>
      </c>
      <c r="M1856" s="236">
        <v>1</v>
      </c>
      <c r="N1856" s="284">
        <v>43215.50277777778</v>
      </c>
      <c r="O1856" s="233">
        <v>43215.50277777778</v>
      </c>
      <c r="P1856" s="237" t="s">
        <v>37</v>
      </c>
      <c r="Q1856" s="359" t="s">
        <v>62</v>
      </c>
      <c r="R1856" s="35" t="s">
        <v>11020</v>
      </c>
      <c r="S1856" s="277" t="s">
        <v>40</v>
      </c>
      <c r="T1856" s="167" t="s">
        <v>11021</v>
      </c>
      <c r="U1856" s="282" t="s">
        <v>40</v>
      </c>
      <c r="V1856" s="240" t="s">
        <v>788</v>
      </c>
      <c r="W1856" s="277" t="s">
        <v>11022</v>
      </c>
      <c r="X1856" s="255">
        <v>0</v>
      </c>
      <c r="Y1856" s="241">
        <v>0</v>
      </c>
      <c r="Z1856" s="241">
        <v>0</v>
      </c>
      <c r="AA1856" s="277"/>
      <c r="AB1856" s="277"/>
      <c r="AC1856" s="277"/>
      <c r="AD1856" s="241">
        <v>5517212</v>
      </c>
      <c r="AE1856" s="461" t="s">
        <v>7060</v>
      </c>
      <c r="AF1856" s="462" t="s">
        <v>11023</v>
      </c>
      <c r="AG1856" s="277" t="s">
        <v>7040</v>
      </c>
      <c r="AH1856" s="277" t="s">
        <v>7041</v>
      </c>
    </row>
    <row r="1857" spans="1:34" ht="15" customHeight="1" x14ac:dyDescent="0.2">
      <c r="A1857" s="175">
        <v>115</v>
      </c>
      <c r="B1857" s="175">
        <v>115</v>
      </c>
      <c r="C1857" s="548" t="s">
        <v>817</v>
      </c>
      <c r="D1857" s="547">
        <v>10508</v>
      </c>
      <c r="E1857" s="548" t="s">
        <v>5977</v>
      </c>
      <c r="F1857" s="25">
        <v>2016</v>
      </c>
      <c r="G1857" s="232">
        <v>42487.595138888886</v>
      </c>
      <c r="H1857" s="233">
        <v>42487.595138888886</v>
      </c>
      <c r="I1857" s="412" t="s">
        <v>36</v>
      </c>
      <c r="J1857" s="412" t="s">
        <v>36</v>
      </c>
      <c r="K1857" s="412"/>
      <c r="L1857" s="235">
        <f>N1857-G1857</f>
        <v>6.944444467080757E-4</v>
      </c>
      <c r="M1857" s="236">
        <v>1</v>
      </c>
      <c r="N1857" s="232">
        <v>42487.595833333333</v>
      </c>
      <c r="O1857" s="233">
        <v>42487.595833333333</v>
      </c>
      <c r="P1857" s="237" t="s">
        <v>37</v>
      </c>
      <c r="Q1857" s="238" t="s">
        <v>213</v>
      </c>
      <c r="R1857" s="238" t="s">
        <v>287</v>
      </c>
      <c r="S1857" s="35" t="s">
        <v>40</v>
      </c>
      <c r="T1857" s="35" t="s">
        <v>5978</v>
      </c>
      <c r="U1857" s="282" t="s">
        <v>40</v>
      </c>
      <c r="V1857" s="240" t="s">
        <v>788</v>
      </c>
      <c r="W1857" s="35" t="s">
        <v>5979</v>
      </c>
      <c r="X1857" s="55">
        <v>61</v>
      </c>
      <c r="Y1857" s="55">
        <v>0</v>
      </c>
      <c r="Z1857" s="55">
        <v>0</v>
      </c>
      <c r="AA1857" s="168"/>
      <c r="AB1857" s="168"/>
      <c r="AC1857" s="168"/>
    </row>
    <row r="1858" spans="1:34" ht="15" customHeight="1" x14ac:dyDescent="0.2">
      <c r="A1858" s="257">
        <v>115</v>
      </c>
      <c r="B1858" s="257">
        <v>115</v>
      </c>
      <c r="C1858" s="258" t="s">
        <v>817</v>
      </c>
      <c r="D1858" s="257">
        <v>10508</v>
      </c>
      <c r="E1858" s="258" t="s">
        <v>5977</v>
      </c>
      <c r="F1858" s="25">
        <v>2018</v>
      </c>
      <c r="G1858" s="284">
        <v>43224.71875</v>
      </c>
      <c r="H1858" s="233">
        <v>43224.71875</v>
      </c>
      <c r="I1858" s="412" t="s">
        <v>36</v>
      </c>
      <c r="J1858" s="412" t="s">
        <v>36</v>
      </c>
      <c r="K1858" s="412" t="s">
        <v>36</v>
      </c>
      <c r="L1858" s="235">
        <f>N1858-G1858</f>
        <v>6.944444467080757E-4</v>
      </c>
      <c r="M1858" s="236">
        <v>1</v>
      </c>
      <c r="N1858" s="284">
        <v>43224.719444444447</v>
      </c>
      <c r="O1858" s="233">
        <v>43224.719444444447</v>
      </c>
      <c r="P1858" s="237" t="s">
        <v>37</v>
      </c>
      <c r="Q1858" s="359" t="s">
        <v>1285</v>
      </c>
      <c r="R1858" s="35" t="s">
        <v>10331</v>
      </c>
      <c r="S1858" s="277" t="s">
        <v>40</v>
      </c>
      <c r="T1858" s="167" t="s">
        <v>11076</v>
      </c>
      <c r="U1858" s="88">
        <v>114599739</v>
      </c>
      <c r="V1858" s="240" t="s">
        <v>1336</v>
      </c>
      <c r="W1858" s="167" t="s">
        <v>11077</v>
      </c>
      <c r="X1858" s="255">
        <v>1</v>
      </c>
      <c r="Y1858" s="241">
        <v>0</v>
      </c>
      <c r="Z1858" s="241">
        <v>0</v>
      </c>
      <c r="AA1858" s="277"/>
      <c r="AB1858" s="277"/>
      <c r="AC1858" s="277"/>
      <c r="AD1858" s="241">
        <v>5517212</v>
      </c>
      <c r="AE1858" s="461" t="s">
        <v>7182</v>
      </c>
      <c r="AF1858" s="462" t="s">
        <v>11078</v>
      </c>
      <c r="AG1858" s="277" t="s">
        <v>7040</v>
      </c>
      <c r="AH1858" s="277" t="s">
        <v>7041</v>
      </c>
    </row>
    <row r="1859" spans="1:34" ht="15" customHeight="1" x14ac:dyDescent="0.2">
      <c r="A1859" s="257">
        <v>115</v>
      </c>
      <c r="B1859" s="257">
        <v>115</v>
      </c>
      <c r="C1859" s="258" t="s">
        <v>817</v>
      </c>
      <c r="D1859" s="257">
        <v>10508</v>
      </c>
      <c r="E1859" s="258" t="s">
        <v>5977</v>
      </c>
      <c r="F1859" s="25">
        <v>2018</v>
      </c>
      <c r="G1859" s="284">
        <v>43232.736805555556</v>
      </c>
      <c r="H1859" s="233">
        <v>43232.736805555556</v>
      </c>
      <c r="I1859" s="412" t="s">
        <v>36</v>
      </c>
      <c r="J1859" s="412" t="s">
        <v>36</v>
      </c>
      <c r="K1859" s="412" t="s">
        <v>36</v>
      </c>
      <c r="L1859" s="235">
        <f>N1859-G1859</f>
        <v>0.12777777777955635</v>
      </c>
      <c r="M1859" s="236">
        <v>184</v>
      </c>
      <c r="N1859" s="284">
        <v>43232.864583333336</v>
      </c>
      <c r="O1859" s="233">
        <v>43232.864583333336</v>
      </c>
      <c r="P1859" s="237" t="s">
        <v>37</v>
      </c>
      <c r="Q1859" s="359" t="s">
        <v>1285</v>
      </c>
      <c r="R1859" s="35" t="s">
        <v>10331</v>
      </c>
      <c r="S1859" s="277" t="s">
        <v>54</v>
      </c>
      <c r="T1859" s="167" t="s">
        <v>11101</v>
      </c>
      <c r="U1859" s="88">
        <v>114599739</v>
      </c>
      <c r="V1859" s="240" t="s">
        <v>1336</v>
      </c>
      <c r="W1859" s="167" t="s">
        <v>11102</v>
      </c>
      <c r="X1859" s="255">
        <v>0</v>
      </c>
      <c r="Y1859" s="241">
        <v>0</v>
      </c>
      <c r="Z1859" s="241">
        <v>0</v>
      </c>
      <c r="AA1859" s="277"/>
      <c r="AB1859" s="277"/>
      <c r="AC1859" s="277"/>
      <c r="AD1859" s="241">
        <v>5517212</v>
      </c>
      <c r="AE1859" s="461" t="s">
        <v>1270</v>
      </c>
      <c r="AF1859" s="462" t="s">
        <v>1270</v>
      </c>
      <c r="AG1859" s="277" t="s">
        <v>7066</v>
      </c>
      <c r="AH1859" s="277" t="s">
        <v>7067</v>
      </c>
    </row>
    <row r="1860" spans="1:34" ht="15" customHeight="1" x14ac:dyDescent="0.2">
      <c r="A1860" s="521">
        <v>115</v>
      </c>
      <c r="B1860" s="521">
        <v>115</v>
      </c>
      <c r="C1860" s="522" t="s">
        <v>817</v>
      </c>
      <c r="D1860" s="521">
        <v>10508</v>
      </c>
      <c r="E1860" s="522" t="s">
        <v>5977</v>
      </c>
      <c r="F1860" s="25">
        <v>2019</v>
      </c>
      <c r="G1860" s="573">
        <v>43617.228472222225</v>
      </c>
      <c r="H1860" s="574">
        <v>43617.228472222225</v>
      </c>
      <c r="I1860" s="572" t="s">
        <v>36</v>
      </c>
      <c r="J1860" s="572" t="s">
        <v>36</v>
      </c>
      <c r="K1860" s="572" t="s">
        <v>36</v>
      </c>
      <c r="L1860" s="235">
        <f>N1860-G1860</f>
        <v>6.9444443943211809E-4</v>
      </c>
      <c r="M1860" s="236">
        <v>1</v>
      </c>
      <c r="N1860" s="573">
        <v>43617.229166666664</v>
      </c>
      <c r="O1860" s="574">
        <v>43617.229166666664</v>
      </c>
      <c r="P1860" s="237" t="s">
        <v>37</v>
      </c>
      <c r="Q1860" s="359" t="s">
        <v>48</v>
      </c>
      <c r="R1860" s="35" t="s">
        <v>10200</v>
      </c>
      <c r="S1860" s="277" t="s">
        <v>40</v>
      </c>
      <c r="T1860" s="167" t="s">
        <v>14261</v>
      </c>
      <c r="U1860" s="192" t="s">
        <v>40</v>
      </c>
      <c r="V1860" s="49" t="s">
        <v>788</v>
      </c>
      <c r="W1860" s="167" t="s">
        <v>14262</v>
      </c>
      <c r="X1860" s="536">
        <v>0</v>
      </c>
      <c r="Y1860" s="255">
        <v>0</v>
      </c>
      <c r="Z1860" s="255">
        <v>0</v>
      </c>
      <c r="AA1860" s="264">
        <f>Y1860/AD1860</f>
        <v>0</v>
      </c>
      <c r="AB1860" s="265">
        <f>Z1860/AD1860</f>
        <v>0</v>
      </c>
      <c r="AC1860" s="255">
        <v>0</v>
      </c>
      <c r="AD1860" s="255">
        <v>5548929</v>
      </c>
      <c r="AE1860" s="240" t="s">
        <v>7060</v>
      </c>
      <c r="AF1860" s="527" t="s">
        <v>14263</v>
      </c>
      <c r="AG1860" s="49" t="s">
        <v>7040</v>
      </c>
      <c r="AH1860" s="525" t="s">
        <v>7041</v>
      </c>
    </row>
    <row r="1861" spans="1:34" ht="15" customHeight="1" x14ac:dyDescent="0.2">
      <c r="A1861" s="257">
        <v>115</v>
      </c>
      <c r="B1861" s="257">
        <v>115</v>
      </c>
      <c r="C1861" s="258" t="s">
        <v>8724</v>
      </c>
      <c r="D1861" s="257">
        <v>10512</v>
      </c>
      <c r="E1861" s="258" t="s">
        <v>8725</v>
      </c>
      <c r="F1861" s="25">
        <v>2017</v>
      </c>
      <c r="G1861" s="232">
        <v>42897.783333333333</v>
      </c>
      <c r="H1861" s="233">
        <v>42897.783333333333</v>
      </c>
      <c r="I1861" s="412" t="s">
        <v>36</v>
      </c>
      <c r="J1861" s="412" t="s">
        <v>36</v>
      </c>
      <c r="K1861" s="412"/>
      <c r="L1861" s="235">
        <f>N1861-G1861</f>
        <v>6.944444467080757E-4</v>
      </c>
      <c r="M1861" s="236">
        <v>1</v>
      </c>
      <c r="N1861" s="232">
        <v>42897.78402777778</v>
      </c>
      <c r="O1861" s="233">
        <v>42897.78402777778</v>
      </c>
      <c r="P1861" s="237" t="s">
        <v>37</v>
      </c>
      <c r="Q1861" s="35" t="s">
        <v>213</v>
      </c>
      <c r="R1861" s="35" t="s">
        <v>287</v>
      </c>
      <c r="S1861" s="35" t="s">
        <v>40</v>
      </c>
      <c r="T1861" s="52" t="s">
        <v>8726</v>
      </c>
      <c r="U1861" s="332" t="s">
        <v>40</v>
      </c>
      <c r="V1861" s="240" t="s">
        <v>1336</v>
      </c>
      <c r="W1861" s="44" t="s">
        <v>8727</v>
      </c>
      <c r="X1861" s="241">
        <v>0</v>
      </c>
      <c r="Y1861" s="241">
        <v>0</v>
      </c>
      <c r="Z1861" s="241">
        <v>0</v>
      </c>
      <c r="AA1861" s="168"/>
      <c r="AB1861" s="168"/>
      <c r="AC1861" s="168"/>
      <c r="AD1861" s="304">
        <v>5517212</v>
      </c>
      <c r="AE1861" s="305" t="s">
        <v>7102</v>
      </c>
      <c r="AF1861" s="305" t="s">
        <v>8728</v>
      </c>
      <c r="AG1861" s="35" t="s">
        <v>7040</v>
      </c>
      <c r="AH1861" s="44" t="s">
        <v>7041</v>
      </c>
    </row>
    <row r="1862" spans="1:34" ht="15" customHeight="1" x14ac:dyDescent="0.2">
      <c r="A1862" s="330">
        <v>115</v>
      </c>
      <c r="B1862" s="330">
        <v>115</v>
      </c>
      <c r="C1862" s="340" t="s">
        <v>9169</v>
      </c>
      <c r="D1862" s="330">
        <v>10512</v>
      </c>
      <c r="E1862" s="340" t="s">
        <v>9170</v>
      </c>
      <c r="F1862" s="25">
        <v>2017</v>
      </c>
      <c r="G1862" s="232">
        <v>42957.717361111114</v>
      </c>
      <c r="H1862" s="233">
        <v>42957.717361111114</v>
      </c>
      <c r="I1862" s="412" t="s">
        <v>36</v>
      </c>
      <c r="J1862" s="412" t="s">
        <v>36</v>
      </c>
      <c r="K1862" s="412"/>
      <c r="L1862" s="235">
        <f>N1862-G1862</f>
        <v>0.14930555555474712</v>
      </c>
      <c r="M1862" s="236">
        <v>215</v>
      </c>
      <c r="N1862" s="232">
        <v>42957.866666666669</v>
      </c>
      <c r="O1862" s="233">
        <v>42957.866666666669</v>
      </c>
      <c r="P1862" s="237" t="s">
        <v>37</v>
      </c>
      <c r="Q1862" s="35" t="s">
        <v>52</v>
      </c>
      <c r="R1862" s="35" t="s">
        <v>124</v>
      </c>
      <c r="S1862" s="35" t="s">
        <v>88</v>
      </c>
      <c r="T1862" s="167" t="s">
        <v>9171</v>
      </c>
      <c r="U1862" s="303" t="s">
        <v>40</v>
      </c>
      <c r="V1862" s="240" t="s">
        <v>1336</v>
      </c>
      <c r="W1862" s="167" t="s">
        <v>9172</v>
      </c>
      <c r="X1862" s="241">
        <v>0</v>
      </c>
      <c r="Y1862" s="241">
        <v>0</v>
      </c>
      <c r="Z1862" s="241">
        <v>0</v>
      </c>
      <c r="AA1862" s="266"/>
      <c r="AB1862" s="266"/>
      <c r="AC1862" s="266"/>
      <c r="AD1862" s="304">
        <v>5517212</v>
      </c>
      <c r="AE1862" s="305" t="s">
        <v>1270</v>
      </c>
      <c r="AF1862" s="305" t="s">
        <v>1270</v>
      </c>
      <c r="AG1862" s="35" t="s">
        <v>7066</v>
      </c>
      <c r="AH1862" s="29" t="s">
        <v>7067</v>
      </c>
    </row>
    <row r="1863" spans="1:34" ht="15" customHeight="1" x14ac:dyDescent="0.2">
      <c r="A1863" s="257">
        <v>115</v>
      </c>
      <c r="B1863" s="257">
        <v>115</v>
      </c>
      <c r="C1863" s="619" t="s">
        <v>11529</v>
      </c>
      <c r="D1863" s="521">
        <v>10513</v>
      </c>
      <c r="E1863" s="548" t="s">
        <v>6240</v>
      </c>
      <c r="F1863" s="25">
        <v>2016</v>
      </c>
      <c r="G1863" s="284">
        <v>42537.663888888892</v>
      </c>
      <c r="H1863" s="234">
        <v>42537.663888888892</v>
      </c>
      <c r="I1863" s="412" t="s">
        <v>36</v>
      </c>
      <c r="J1863" s="412" t="s">
        <v>36</v>
      </c>
      <c r="K1863" s="412"/>
      <c r="L1863" s="235">
        <f>N1863-G1863</f>
        <v>1.3888888861401938E-3</v>
      </c>
      <c r="M1863" s="236">
        <v>2</v>
      </c>
      <c r="N1863" s="284">
        <v>42537.665277777778</v>
      </c>
      <c r="O1863" s="234">
        <v>42537.665277777778</v>
      </c>
      <c r="P1863" s="237" t="s">
        <v>37</v>
      </c>
      <c r="Q1863" s="238" t="s">
        <v>52</v>
      </c>
      <c r="R1863" s="238" t="s">
        <v>106</v>
      </c>
      <c r="S1863" s="277" t="s">
        <v>1470</v>
      </c>
      <c r="T1863" s="35" t="s">
        <v>6225</v>
      </c>
      <c r="U1863" s="77">
        <v>12264</v>
      </c>
      <c r="V1863" s="240" t="s">
        <v>788</v>
      </c>
      <c r="W1863" s="35" t="s">
        <v>6241</v>
      </c>
      <c r="X1863" s="177">
        <v>0</v>
      </c>
      <c r="Y1863" s="266"/>
      <c r="Z1863" s="266"/>
      <c r="AA1863" s="266"/>
      <c r="AB1863" s="266"/>
      <c r="AC1863" s="266"/>
    </row>
    <row r="1864" spans="1:34" ht="15" customHeight="1" x14ac:dyDescent="0.2">
      <c r="A1864" s="257">
        <v>115</v>
      </c>
      <c r="B1864" s="257">
        <v>115</v>
      </c>
      <c r="C1864" s="619" t="s">
        <v>11529</v>
      </c>
      <c r="D1864" s="521">
        <v>10513</v>
      </c>
      <c r="E1864" s="548" t="s">
        <v>6240</v>
      </c>
      <c r="F1864" s="25">
        <v>2016</v>
      </c>
      <c r="G1864" s="284">
        <v>42566.821527777778</v>
      </c>
      <c r="H1864" s="234">
        <v>42566.821527777778</v>
      </c>
      <c r="I1864" s="412" t="s">
        <v>36</v>
      </c>
      <c r="J1864" s="412" t="s">
        <v>36</v>
      </c>
      <c r="K1864" s="412"/>
      <c r="L1864" s="235">
        <f>N1864-G1864</f>
        <v>2.1527777775190771E-2</v>
      </c>
      <c r="M1864" s="236">
        <v>31</v>
      </c>
      <c r="N1864" s="284">
        <v>42566.843055555553</v>
      </c>
      <c r="O1864" s="234">
        <v>42566.843055555553</v>
      </c>
      <c r="P1864" s="237" t="s">
        <v>37</v>
      </c>
      <c r="Q1864" s="238" t="s">
        <v>52</v>
      </c>
      <c r="R1864" s="238" t="s">
        <v>106</v>
      </c>
      <c r="S1864" s="35" t="s">
        <v>106</v>
      </c>
      <c r="T1864" s="35" t="s">
        <v>6373</v>
      </c>
      <c r="U1864" s="282" t="s">
        <v>40</v>
      </c>
      <c r="V1864" s="240" t="s">
        <v>788</v>
      </c>
      <c r="W1864" s="35" t="s">
        <v>6374</v>
      </c>
      <c r="X1864" s="177">
        <v>0</v>
      </c>
      <c r="Y1864" s="177">
        <v>0</v>
      </c>
      <c r="Z1864" s="55">
        <v>0</v>
      </c>
      <c r="AA1864" s="168"/>
      <c r="AB1864" s="168"/>
      <c r="AC1864" s="168"/>
    </row>
    <row r="1865" spans="1:34" ht="15" customHeight="1" x14ac:dyDescent="0.2">
      <c r="A1865" s="257">
        <v>115</v>
      </c>
      <c r="B1865" s="257">
        <v>115</v>
      </c>
      <c r="C1865" s="619" t="s">
        <v>11529</v>
      </c>
      <c r="D1865" s="521">
        <v>10513</v>
      </c>
      <c r="E1865" s="548" t="s">
        <v>6240</v>
      </c>
      <c r="F1865" s="25">
        <v>2017</v>
      </c>
      <c r="G1865" s="232">
        <v>42857.67291666667</v>
      </c>
      <c r="H1865" s="233">
        <v>42857.67291666667</v>
      </c>
      <c r="I1865" s="412" t="s">
        <v>36</v>
      </c>
      <c r="J1865" s="412" t="s">
        <v>36</v>
      </c>
      <c r="K1865" s="412"/>
      <c r="L1865" s="235">
        <f>N1865-G1865</f>
        <v>0.18124999999417923</v>
      </c>
      <c r="M1865" s="236">
        <v>261</v>
      </c>
      <c r="N1865" s="232">
        <v>42857.854166666664</v>
      </c>
      <c r="O1865" s="233">
        <v>42857.854166666664</v>
      </c>
      <c r="P1865" s="237" t="s">
        <v>37</v>
      </c>
      <c r="Q1865" s="35" t="s">
        <v>52</v>
      </c>
      <c r="R1865" s="35" t="s">
        <v>106</v>
      </c>
      <c r="S1865" s="35" t="s">
        <v>106</v>
      </c>
      <c r="T1865" s="52" t="s">
        <v>8471</v>
      </c>
      <c r="U1865" s="332" t="s">
        <v>40</v>
      </c>
      <c r="V1865" s="240" t="s">
        <v>788</v>
      </c>
      <c r="W1865" s="44" t="s">
        <v>8472</v>
      </c>
      <c r="X1865" s="241">
        <v>0</v>
      </c>
      <c r="Y1865" s="241">
        <v>0</v>
      </c>
      <c r="Z1865" s="241">
        <v>0</v>
      </c>
      <c r="AA1865" s="35"/>
      <c r="AB1865" s="35"/>
      <c r="AC1865" s="35"/>
      <c r="AD1865" s="304">
        <v>5517212</v>
      </c>
      <c r="AE1865" s="305" t="s">
        <v>1270</v>
      </c>
      <c r="AF1865" s="305" t="s">
        <v>1270</v>
      </c>
      <c r="AG1865" s="35" t="s">
        <v>7066</v>
      </c>
      <c r="AH1865" s="44" t="s">
        <v>7067</v>
      </c>
    </row>
    <row r="1866" spans="1:34" ht="15" customHeight="1" x14ac:dyDescent="0.2">
      <c r="A1866" s="272">
        <v>115</v>
      </c>
      <c r="B1866" s="272">
        <v>115</v>
      </c>
      <c r="C1866" s="619" t="s">
        <v>11529</v>
      </c>
      <c r="D1866" s="521">
        <v>10513</v>
      </c>
      <c r="E1866" s="548" t="s">
        <v>6240</v>
      </c>
      <c r="F1866" s="25">
        <v>2017</v>
      </c>
      <c r="G1866" s="232">
        <v>42860.683333333334</v>
      </c>
      <c r="H1866" s="233">
        <v>42860.683333333334</v>
      </c>
      <c r="I1866" s="412" t="s">
        <v>36</v>
      </c>
      <c r="J1866" s="412" t="s">
        <v>36</v>
      </c>
      <c r="K1866" s="412"/>
      <c r="L1866" s="235">
        <f>N1866-G1866</f>
        <v>0.11875000000145519</v>
      </c>
      <c r="M1866" s="236">
        <v>171</v>
      </c>
      <c r="N1866" s="232">
        <v>42860.802083333336</v>
      </c>
      <c r="O1866" s="233">
        <v>42860.802083333336</v>
      </c>
      <c r="P1866" s="237" t="s">
        <v>37</v>
      </c>
      <c r="Q1866" s="35" t="s">
        <v>52</v>
      </c>
      <c r="R1866" s="35" t="s">
        <v>106</v>
      </c>
      <c r="S1866" s="35" t="s">
        <v>106</v>
      </c>
      <c r="T1866" s="52" t="s">
        <v>8500</v>
      </c>
      <c r="U1866" s="332" t="s">
        <v>40</v>
      </c>
      <c r="V1866" s="240" t="s">
        <v>788</v>
      </c>
      <c r="W1866" s="44" t="s">
        <v>8501</v>
      </c>
      <c r="X1866" s="241">
        <v>0</v>
      </c>
      <c r="Y1866" s="241">
        <v>0</v>
      </c>
      <c r="Z1866" s="241">
        <v>0</v>
      </c>
      <c r="AA1866" s="35"/>
      <c r="AB1866" s="35"/>
      <c r="AC1866" s="35"/>
      <c r="AD1866" s="304">
        <v>5517212</v>
      </c>
      <c r="AE1866" s="305" t="s">
        <v>1270</v>
      </c>
      <c r="AF1866" s="305" t="s">
        <v>1270</v>
      </c>
      <c r="AG1866" s="35" t="s">
        <v>7066</v>
      </c>
      <c r="AH1866" s="44" t="s">
        <v>7067</v>
      </c>
    </row>
    <row r="1867" spans="1:34" ht="15" customHeight="1" x14ac:dyDescent="0.2">
      <c r="A1867" s="257">
        <v>115</v>
      </c>
      <c r="B1867" s="257">
        <v>115</v>
      </c>
      <c r="C1867" s="484" t="s">
        <v>11529</v>
      </c>
      <c r="D1867" s="257">
        <v>10513</v>
      </c>
      <c r="E1867" s="258" t="s">
        <v>6240</v>
      </c>
      <c r="F1867" s="25">
        <v>2018</v>
      </c>
      <c r="G1867" s="284">
        <v>43294.081944444442</v>
      </c>
      <c r="H1867" s="233">
        <v>43294.081944444442</v>
      </c>
      <c r="I1867" s="412" t="s">
        <v>36</v>
      </c>
      <c r="J1867" s="412" t="s">
        <v>36</v>
      </c>
      <c r="K1867" s="412" t="s">
        <v>36</v>
      </c>
      <c r="L1867" s="235">
        <f>N1867-G1867</f>
        <v>0.148611111115315</v>
      </c>
      <c r="M1867" s="236">
        <v>214</v>
      </c>
      <c r="N1867" s="284">
        <v>43294.230555555558</v>
      </c>
      <c r="O1867" s="233">
        <v>43294.230555555558</v>
      </c>
      <c r="P1867" s="237" t="s">
        <v>37</v>
      </c>
      <c r="Q1867" s="359" t="s">
        <v>145</v>
      </c>
      <c r="R1867" s="35" t="s">
        <v>10207</v>
      </c>
      <c r="S1867" s="277" t="s">
        <v>45</v>
      </c>
      <c r="T1867" s="167" t="s">
        <v>11530</v>
      </c>
      <c r="U1867" s="88">
        <v>114783866</v>
      </c>
      <c r="V1867" s="240" t="s">
        <v>788</v>
      </c>
      <c r="W1867" s="167" t="s">
        <v>11531</v>
      </c>
      <c r="X1867" s="255">
        <v>0</v>
      </c>
      <c r="Y1867" s="241">
        <v>0</v>
      </c>
      <c r="Z1867" s="241">
        <v>0</v>
      </c>
      <c r="AA1867" s="277"/>
      <c r="AB1867" s="277"/>
      <c r="AC1867" s="277"/>
      <c r="AD1867" s="241">
        <v>5517212</v>
      </c>
      <c r="AE1867" s="461" t="s">
        <v>1270</v>
      </c>
      <c r="AF1867" s="462" t="s">
        <v>1270</v>
      </c>
      <c r="AG1867" s="277" t="s">
        <v>7040</v>
      </c>
      <c r="AH1867" s="277" t="s">
        <v>7173</v>
      </c>
    </row>
    <row r="1868" spans="1:34" ht="15" customHeight="1" x14ac:dyDescent="0.2">
      <c r="A1868" s="521">
        <v>115</v>
      </c>
      <c r="B1868" s="521">
        <v>115</v>
      </c>
      <c r="C1868" s="484" t="s">
        <v>11529</v>
      </c>
      <c r="D1868" s="521">
        <v>10513</v>
      </c>
      <c r="E1868" s="522" t="s">
        <v>6240</v>
      </c>
      <c r="F1868" s="25">
        <v>2019</v>
      </c>
      <c r="G1868" s="232">
        <v>43510.599305555559</v>
      </c>
      <c r="H1868" s="233">
        <v>43510.599305555559</v>
      </c>
      <c r="I1868" s="417" t="s">
        <v>7042</v>
      </c>
      <c r="J1868" s="412" t="s">
        <v>36</v>
      </c>
      <c r="K1868" s="412" t="s">
        <v>36</v>
      </c>
      <c r="L1868" s="235">
        <f>N1868-G1868</f>
        <v>0.12916666666569654</v>
      </c>
      <c r="M1868" s="236">
        <v>186</v>
      </c>
      <c r="N1868" s="232">
        <v>43510.728472222225</v>
      </c>
      <c r="O1868" s="233">
        <v>43510.728472222225</v>
      </c>
      <c r="P1868" s="237" t="s">
        <v>37</v>
      </c>
      <c r="Q1868" s="162" t="s">
        <v>1285</v>
      </c>
      <c r="R1868" s="167" t="s">
        <v>10214</v>
      </c>
      <c r="S1868" s="238" t="s">
        <v>98</v>
      </c>
      <c r="T1868" s="167" t="s">
        <v>13315</v>
      </c>
      <c r="U1868" s="483">
        <v>116499768</v>
      </c>
      <c r="V1868" s="240" t="s">
        <v>788</v>
      </c>
      <c r="W1868" s="167" t="s">
        <v>13316</v>
      </c>
      <c r="X1868" s="164">
        <v>0</v>
      </c>
      <c r="Y1868" s="241">
        <v>0</v>
      </c>
      <c r="Z1868" s="241">
        <v>0</v>
      </c>
      <c r="AA1868" s="264">
        <f>Y1868/AD1868</f>
        <v>0</v>
      </c>
      <c r="AB1868" s="265">
        <f>Z1868/AD1868</f>
        <v>0</v>
      </c>
      <c r="AC1868" s="255">
        <v>0</v>
      </c>
      <c r="AD1868" s="255">
        <v>5548929</v>
      </c>
      <c r="AE1868" s="239" t="s">
        <v>7060</v>
      </c>
      <c r="AF1868" s="229" t="s">
        <v>7299</v>
      </c>
      <c r="AG1868" s="239" t="s">
        <v>7040</v>
      </c>
      <c r="AH1868" s="57" t="s">
        <v>7041</v>
      </c>
    </row>
    <row r="1869" spans="1:34" ht="15" customHeight="1" x14ac:dyDescent="0.2">
      <c r="A1869" s="521">
        <v>115</v>
      </c>
      <c r="B1869" s="521">
        <v>115</v>
      </c>
      <c r="C1869" s="484" t="s">
        <v>11529</v>
      </c>
      <c r="D1869" s="521">
        <v>10513</v>
      </c>
      <c r="E1869" s="522" t="s">
        <v>6240</v>
      </c>
      <c r="F1869" s="25">
        <v>2019</v>
      </c>
      <c r="G1869" s="573">
        <v>43597.409722222219</v>
      </c>
      <c r="H1869" s="574">
        <v>43597.409722222219</v>
      </c>
      <c r="I1869" s="572" t="s">
        <v>36</v>
      </c>
      <c r="J1869" s="572" t="s">
        <v>36</v>
      </c>
      <c r="K1869" s="572" t="s">
        <v>36</v>
      </c>
      <c r="L1869" s="235">
        <f>N1869-G1869</f>
        <v>6.944444467080757E-4</v>
      </c>
      <c r="M1869" s="236">
        <v>1</v>
      </c>
      <c r="N1869" s="573">
        <v>43597.410416666666</v>
      </c>
      <c r="O1869" s="574">
        <v>43597.410416666666</v>
      </c>
      <c r="P1869" s="237" t="s">
        <v>37</v>
      </c>
      <c r="Q1869" s="359" t="s">
        <v>1246</v>
      </c>
      <c r="R1869" s="35" t="s">
        <v>10509</v>
      </c>
      <c r="S1869" s="277" t="s">
        <v>40</v>
      </c>
      <c r="T1869" s="167" t="s">
        <v>14038</v>
      </c>
      <c r="U1869" s="459" t="s">
        <v>40</v>
      </c>
      <c r="V1869" s="49" t="s">
        <v>788</v>
      </c>
      <c r="W1869" s="167" t="s">
        <v>14039</v>
      </c>
      <c r="X1869" s="536">
        <v>0</v>
      </c>
      <c r="Y1869" s="255">
        <v>0</v>
      </c>
      <c r="Z1869" s="255">
        <v>0</v>
      </c>
      <c r="AA1869" s="264">
        <f>Y1869/AD1869</f>
        <v>0</v>
      </c>
      <c r="AB1869" s="265">
        <f>Z1869/AD1869</f>
        <v>0</v>
      </c>
      <c r="AC1869" s="255">
        <v>0</v>
      </c>
      <c r="AD1869" s="255">
        <v>5548929</v>
      </c>
      <c r="AE1869" s="49" t="s">
        <v>7063</v>
      </c>
      <c r="AF1869" s="349" t="s">
        <v>10394</v>
      </c>
      <c r="AG1869" s="49" t="s">
        <v>7040</v>
      </c>
      <c r="AH1869" s="525" t="s">
        <v>7041</v>
      </c>
    </row>
    <row r="1870" spans="1:34" ht="15" customHeight="1" x14ac:dyDescent="0.2">
      <c r="A1870" s="621">
        <v>115</v>
      </c>
      <c r="B1870" s="621">
        <v>115</v>
      </c>
      <c r="C1870" s="548" t="s">
        <v>204</v>
      </c>
      <c r="D1870" s="521">
        <v>10527</v>
      </c>
      <c r="E1870" s="548" t="s">
        <v>12611</v>
      </c>
      <c r="F1870" s="25">
        <v>2018</v>
      </c>
      <c r="G1870" s="232">
        <v>43453.359722222223</v>
      </c>
      <c r="H1870" s="233">
        <v>43453.359722222223</v>
      </c>
      <c r="I1870" s="412" t="s">
        <v>36</v>
      </c>
      <c r="J1870" s="412" t="s">
        <v>36</v>
      </c>
      <c r="K1870" s="412" t="s">
        <v>36</v>
      </c>
      <c r="L1870" s="235">
        <f>N1870-G1870</f>
        <v>1.0416666664241347E-2</v>
      </c>
      <c r="M1870" s="236">
        <v>15</v>
      </c>
      <c r="N1870" s="232">
        <v>43453.370138888888</v>
      </c>
      <c r="O1870" s="233">
        <v>43453.370138888888</v>
      </c>
      <c r="P1870" s="237" t="s">
        <v>37</v>
      </c>
      <c r="Q1870" s="238" t="s">
        <v>10316</v>
      </c>
      <c r="R1870" s="35" t="s">
        <v>10589</v>
      </c>
      <c r="S1870" s="238" t="s">
        <v>579</v>
      </c>
      <c r="T1870" s="167" t="s">
        <v>12612</v>
      </c>
      <c r="U1870" s="497">
        <v>115545681</v>
      </c>
      <c r="V1870" s="240" t="s">
        <v>1336</v>
      </c>
      <c r="W1870" s="167" t="s">
        <v>12613</v>
      </c>
      <c r="X1870" s="164">
        <v>7555</v>
      </c>
      <c r="Y1870" s="164">
        <v>7555</v>
      </c>
      <c r="Z1870" s="164">
        <v>113325</v>
      </c>
      <c r="AA1870" s="264">
        <f>Y1870/AD1870</f>
        <v>1.3693510417942976E-3</v>
      </c>
      <c r="AB1870" s="265">
        <f>Z1870/AD1870</f>
        <v>2.0540265626914463E-2</v>
      </c>
      <c r="AC1870" s="255">
        <f>Z1870/Y1870</f>
        <v>15</v>
      </c>
      <c r="AD1870" s="241">
        <v>5517212</v>
      </c>
      <c r="AE1870" s="35" t="s">
        <v>1270</v>
      </c>
      <c r="AF1870" s="153" t="s">
        <v>1270</v>
      </c>
      <c r="AG1870" s="277" t="s">
        <v>7040</v>
      </c>
      <c r="AH1870" s="277" t="s">
        <v>7041</v>
      </c>
    </row>
    <row r="1871" spans="1:34" ht="15" customHeight="1" x14ac:dyDescent="0.2">
      <c r="A1871" s="621">
        <v>115</v>
      </c>
      <c r="B1871" s="621">
        <v>115</v>
      </c>
      <c r="C1871" s="548" t="s">
        <v>204</v>
      </c>
      <c r="D1871" s="521">
        <v>10527</v>
      </c>
      <c r="E1871" s="548" t="s">
        <v>12611</v>
      </c>
      <c r="F1871" s="25">
        <v>2018</v>
      </c>
      <c r="G1871" s="232">
        <v>43453.445138888892</v>
      </c>
      <c r="H1871" s="233">
        <v>43453.445138888892</v>
      </c>
      <c r="I1871" s="412" t="s">
        <v>36</v>
      </c>
      <c r="J1871" s="412" t="s">
        <v>36</v>
      </c>
      <c r="K1871" s="412" t="s">
        <v>36</v>
      </c>
      <c r="L1871" s="235">
        <f>N1871-G1871</f>
        <v>2.0833333328482695E-3</v>
      </c>
      <c r="M1871" s="236">
        <v>3</v>
      </c>
      <c r="N1871" s="232">
        <v>43453.447222222225</v>
      </c>
      <c r="O1871" s="233">
        <v>43453.447222222225</v>
      </c>
      <c r="P1871" s="237" t="s">
        <v>37</v>
      </c>
      <c r="Q1871" s="238" t="s">
        <v>10316</v>
      </c>
      <c r="R1871" s="35" t="s">
        <v>10589</v>
      </c>
      <c r="S1871" s="238" t="s">
        <v>579</v>
      </c>
      <c r="T1871" s="167" t="s">
        <v>12620</v>
      </c>
      <c r="U1871" s="497">
        <v>115545681</v>
      </c>
      <c r="V1871" s="240" t="s">
        <v>1336</v>
      </c>
      <c r="W1871" s="167" t="s">
        <v>12621</v>
      </c>
      <c r="X1871" s="164">
        <v>7555</v>
      </c>
      <c r="Y1871" s="241">
        <v>0</v>
      </c>
      <c r="Z1871" s="241">
        <v>0</v>
      </c>
      <c r="AA1871" s="266"/>
      <c r="AB1871" s="266"/>
      <c r="AC1871" s="266"/>
      <c r="AD1871" s="241">
        <v>5517212</v>
      </c>
      <c r="AE1871" s="35" t="s">
        <v>1270</v>
      </c>
      <c r="AF1871" s="153" t="s">
        <v>1270</v>
      </c>
      <c r="AG1871" s="277" t="s">
        <v>7040</v>
      </c>
      <c r="AH1871" s="277" t="s">
        <v>7041</v>
      </c>
    </row>
    <row r="1872" spans="1:34" ht="15" customHeight="1" x14ac:dyDescent="0.2">
      <c r="A1872" s="547">
        <v>115</v>
      </c>
      <c r="B1872" s="547">
        <v>115</v>
      </c>
      <c r="C1872" s="548" t="s">
        <v>204</v>
      </c>
      <c r="D1872" s="547">
        <v>10527</v>
      </c>
      <c r="E1872" s="548" t="s">
        <v>12611</v>
      </c>
      <c r="F1872" s="25">
        <v>2019</v>
      </c>
      <c r="G1872" s="232">
        <v>43498.593055555553</v>
      </c>
      <c r="H1872" s="233">
        <v>43498.593055555553</v>
      </c>
      <c r="I1872" s="417" t="s">
        <v>7042</v>
      </c>
      <c r="J1872" s="412" t="s">
        <v>36</v>
      </c>
      <c r="K1872" s="412" t="s">
        <v>36</v>
      </c>
      <c r="L1872" s="235">
        <f>N1872-G1872</f>
        <v>6.944444467080757E-4</v>
      </c>
      <c r="M1872" s="236">
        <v>1</v>
      </c>
      <c r="N1872" s="232">
        <v>43498.59375</v>
      </c>
      <c r="O1872" s="233">
        <v>43498.59375</v>
      </c>
      <c r="P1872" s="237" t="s">
        <v>37</v>
      </c>
      <c r="Q1872" s="359" t="s">
        <v>213</v>
      </c>
      <c r="R1872" s="35" t="s">
        <v>10774</v>
      </c>
      <c r="S1872" s="238" t="s">
        <v>40</v>
      </c>
      <c r="T1872" s="167" t="s">
        <v>12986</v>
      </c>
      <c r="U1872" s="416" t="s">
        <v>40</v>
      </c>
      <c r="V1872" s="240" t="s">
        <v>1336</v>
      </c>
      <c r="W1872" s="167" t="s">
        <v>12987</v>
      </c>
      <c r="X1872" s="164">
        <v>0</v>
      </c>
      <c r="Y1872" s="241">
        <v>0</v>
      </c>
      <c r="Z1872" s="241">
        <v>0</v>
      </c>
      <c r="AA1872" s="264">
        <f>Y1872/AD1872</f>
        <v>0</v>
      </c>
      <c r="AB1872" s="265">
        <f>Z1872/AD1872</f>
        <v>0</v>
      </c>
      <c r="AC1872" s="255">
        <v>0</v>
      </c>
      <c r="AD1872" s="255">
        <v>5548929</v>
      </c>
      <c r="AE1872" s="239" t="s">
        <v>1270</v>
      </c>
      <c r="AF1872" s="229" t="s">
        <v>1270</v>
      </c>
      <c r="AG1872" s="239" t="s">
        <v>7040</v>
      </c>
      <c r="AH1872" s="57" t="s">
        <v>7173</v>
      </c>
    </row>
    <row r="1873" spans="1:34" ht="15" customHeight="1" x14ac:dyDescent="0.2">
      <c r="A1873" s="547">
        <v>115</v>
      </c>
      <c r="B1873" s="547">
        <v>115</v>
      </c>
      <c r="C1873" s="548" t="s">
        <v>204</v>
      </c>
      <c r="D1873" s="547">
        <v>10527</v>
      </c>
      <c r="E1873" s="548" t="s">
        <v>12611</v>
      </c>
      <c r="F1873" s="25">
        <v>2019</v>
      </c>
      <c r="G1873" s="232">
        <v>43501.761805555558</v>
      </c>
      <c r="H1873" s="233">
        <v>43501.761805555558</v>
      </c>
      <c r="I1873" s="417" t="s">
        <v>7042</v>
      </c>
      <c r="J1873" s="412" t="s">
        <v>36</v>
      </c>
      <c r="K1873" s="412" t="s">
        <v>36</v>
      </c>
      <c r="L1873" s="235">
        <f>N1873-G1873</f>
        <v>6.9444443943211809E-4</v>
      </c>
      <c r="M1873" s="236">
        <v>1</v>
      </c>
      <c r="N1873" s="232">
        <v>43501.762499999997</v>
      </c>
      <c r="O1873" s="233">
        <v>43501.762499999997</v>
      </c>
      <c r="P1873" s="237" t="s">
        <v>37</v>
      </c>
      <c r="Q1873" s="162" t="s">
        <v>213</v>
      </c>
      <c r="R1873" s="167" t="s">
        <v>10343</v>
      </c>
      <c r="S1873" s="238" t="s">
        <v>40</v>
      </c>
      <c r="T1873" s="167" t="s">
        <v>13055</v>
      </c>
      <c r="U1873" s="483">
        <v>116322452</v>
      </c>
      <c r="V1873" s="240" t="s">
        <v>1336</v>
      </c>
      <c r="W1873" s="167" t="s">
        <v>13056</v>
      </c>
      <c r="X1873" s="164">
        <v>0</v>
      </c>
      <c r="Y1873" s="241">
        <v>0</v>
      </c>
      <c r="Z1873" s="241">
        <v>0</v>
      </c>
      <c r="AA1873" s="264">
        <f>Y1873/AD1873</f>
        <v>0</v>
      </c>
      <c r="AB1873" s="265">
        <f>Z1873/AD1873</f>
        <v>0</v>
      </c>
      <c r="AC1873" s="255">
        <v>0</v>
      </c>
      <c r="AD1873" s="255">
        <v>5548929</v>
      </c>
      <c r="AE1873" s="239" t="s">
        <v>1270</v>
      </c>
      <c r="AF1873" s="229" t="s">
        <v>1270</v>
      </c>
      <c r="AG1873" s="239" t="s">
        <v>7040</v>
      </c>
      <c r="AH1873" s="57" t="s">
        <v>7173</v>
      </c>
    </row>
    <row r="1874" spans="1:34" ht="15" customHeight="1" x14ac:dyDescent="0.2">
      <c r="A1874" s="547">
        <v>115</v>
      </c>
      <c r="B1874" s="547">
        <v>115</v>
      </c>
      <c r="C1874" s="548" t="s">
        <v>204</v>
      </c>
      <c r="D1874" s="547">
        <v>10527</v>
      </c>
      <c r="E1874" s="548" t="s">
        <v>12611</v>
      </c>
      <c r="F1874" s="25">
        <v>2019</v>
      </c>
      <c r="G1874" s="232">
        <v>43501.763194444444</v>
      </c>
      <c r="H1874" s="233">
        <v>43501.763194444444</v>
      </c>
      <c r="I1874" s="417" t="s">
        <v>7042</v>
      </c>
      <c r="J1874" s="412" t="s">
        <v>36</v>
      </c>
      <c r="K1874" s="412" t="s">
        <v>36</v>
      </c>
      <c r="L1874" s="235">
        <f>N1874-G1874</f>
        <v>7.9166666670062114E-2</v>
      </c>
      <c r="M1874" s="236">
        <v>114</v>
      </c>
      <c r="N1874" s="232">
        <v>43501.842361111114</v>
      </c>
      <c r="O1874" s="233">
        <v>43501.842361111114</v>
      </c>
      <c r="P1874" s="237" t="s">
        <v>37</v>
      </c>
      <c r="Q1874" s="162" t="s">
        <v>222</v>
      </c>
      <c r="R1874" s="167" t="s">
        <v>10220</v>
      </c>
      <c r="S1874" s="238" t="s">
        <v>40</v>
      </c>
      <c r="T1874" s="167" t="s">
        <v>13060</v>
      </c>
      <c r="U1874" s="483">
        <v>116322452</v>
      </c>
      <c r="V1874" s="240" t="s">
        <v>1336</v>
      </c>
      <c r="W1874" s="167" t="s">
        <v>13061</v>
      </c>
      <c r="X1874" s="164">
        <v>0</v>
      </c>
      <c r="Y1874" s="241">
        <v>0</v>
      </c>
      <c r="Z1874" s="241">
        <v>0</v>
      </c>
      <c r="AA1874" s="264">
        <f>Y1874/AD1874</f>
        <v>0</v>
      </c>
      <c r="AB1874" s="265">
        <f>Z1874/AD1874</f>
        <v>0</v>
      </c>
      <c r="AC1874" s="255">
        <v>0</v>
      </c>
      <c r="AD1874" s="255">
        <v>5548929</v>
      </c>
      <c r="AE1874" s="239" t="s">
        <v>1270</v>
      </c>
      <c r="AF1874" s="229" t="s">
        <v>1270</v>
      </c>
      <c r="AG1874" s="239" t="s">
        <v>7040</v>
      </c>
      <c r="AH1874" s="57" t="s">
        <v>7173</v>
      </c>
    </row>
    <row r="1875" spans="1:34" ht="15" customHeight="1" x14ac:dyDescent="0.2">
      <c r="A1875" s="554">
        <v>115</v>
      </c>
      <c r="B1875" s="554">
        <v>115</v>
      </c>
      <c r="C1875" s="553" t="s">
        <v>204</v>
      </c>
      <c r="D1875" s="554">
        <v>10527</v>
      </c>
      <c r="E1875" s="553" t="s">
        <v>12611</v>
      </c>
      <c r="F1875" s="25">
        <v>2019</v>
      </c>
      <c r="G1875" s="284">
        <v>43502.504166666666</v>
      </c>
      <c r="H1875" s="234">
        <v>43502.504166666666</v>
      </c>
      <c r="I1875" s="412" t="s">
        <v>36</v>
      </c>
      <c r="J1875" s="412" t="s">
        <v>36</v>
      </c>
      <c r="K1875" s="412" t="s">
        <v>36</v>
      </c>
      <c r="L1875" s="235">
        <f>N1875-G1875</f>
        <v>6.944444467080757E-4</v>
      </c>
      <c r="M1875" s="236">
        <v>1</v>
      </c>
      <c r="N1875" s="284">
        <v>43502.504861111112</v>
      </c>
      <c r="O1875" s="234">
        <v>43502.504861111112</v>
      </c>
      <c r="P1875" s="237" t="s">
        <v>37</v>
      </c>
      <c r="Q1875" s="162" t="s">
        <v>222</v>
      </c>
      <c r="R1875" s="167" t="s">
        <v>10220</v>
      </c>
      <c r="S1875" s="238" t="s">
        <v>40</v>
      </c>
      <c r="T1875" s="167" t="s">
        <v>13069</v>
      </c>
      <c r="U1875" s="414" t="s">
        <v>40</v>
      </c>
      <c r="V1875" s="240" t="s">
        <v>1336</v>
      </c>
      <c r="W1875" s="167" t="s">
        <v>13070</v>
      </c>
      <c r="X1875" s="536">
        <v>0</v>
      </c>
      <c r="Y1875" s="255">
        <v>0</v>
      </c>
      <c r="Z1875" s="255">
        <v>0</v>
      </c>
      <c r="AA1875" s="264">
        <f>Y1875/AD1875</f>
        <v>0</v>
      </c>
      <c r="AB1875" s="265">
        <f>Z1875/AD1875</f>
        <v>0</v>
      </c>
      <c r="AC1875" s="255">
        <v>0</v>
      </c>
      <c r="AD1875" s="255">
        <v>5548929</v>
      </c>
      <c r="AE1875" s="240" t="s">
        <v>1270</v>
      </c>
      <c r="AF1875" s="527" t="s">
        <v>1270</v>
      </c>
      <c r="AG1875" s="240" t="s">
        <v>7040</v>
      </c>
      <c r="AH1875" s="525" t="s">
        <v>7173</v>
      </c>
    </row>
    <row r="1876" spans="1:34" ht="15" customHeight="1" x14ac:dyDescent="0.2">
      <c r="A1876" s="521">
        <v>115</v>
      </c>
      <c r="B1876" s="521">
        <v>115</v>
      </c>
      <c r="C1876" s="522" t="s">
        <v>204</v>
      </c>
      <c r="D1876" s="521">
        <v>10527</v>
      </c>
      <c r="E1876" s="522" t="s">
        <v>12611</v>
      </c>
      <c r="F1876" s="25">
        <v>2019</v>
      </c>
      <c r="G1876" s="573">
        <v>43617.851388888892</v>
      </c>
      <c r="H1876" s="574">
        <v>43617.851388888892</v>
      </c>
      <c r="I1876" s="572" t="s">
        <v>36</v>
      </c>
      <c r="J1876" s="572" t="s">
        <v>36</v>
      </c>
      <c r="K1876" s="572" t="s">
        <v>36</v>
      </c>
      <c r="L1876" s="235">
        <f>N1876-G1876</f>
        <v>0.82152777777810115</v>
      </c>
      <c r="M1876" s="236">
        <v>1183</v>
      </c>
      <c r="N1876" s="573">
        <v>43618.67291666667</v>
      </c>
      <c r="O1876" s="574">
        <v>43618.67291666667</v>
      </c>
      <c r="P1876" s="237" t="s">
        <v>37</v>
      </c>
      <c r="Q1876" s="359" t="s">
        <v>213</v>
      </c>
      <c r="R1876" s="35" t="s">
        <v>10774</v>
      </c>
      <c r="S1876" s="277" t="s">
        <v>101</v>
      </c>
      <c r="T1876" s="167" t="s">
        <v>14268</v>
      </c>
      <c r="U1876" s="192" t="s">
        <v>40</v>
      </c>
      <c r="V1876" s="49" t="s">
        <v>1336</v>
      </c>
      <c r="W1876" s="167" t="s">
        <v>14269</v>
      </c>
      <c r="X1876" s="536">
        <v>1703</v>
      </c>
      <c r="Y1876" s="536">
        <v>1703</v>
      </c>
      <c r="Z1876" s="255">
        <v>25545</v>
      </c>
      <c r="AA1876" s="264">
        <f>Y1876/AD1876</f>
        <v>3.0690607142387297E-4</v>
      </c>
      <c r="AB1876" s="265">
        <f>Z1876/AD1876</f>
        <v>4.6035910713580945E-3</v>
      </c>
      <c r="AC1876" s="255">
        <f>Z1876/Y1876</f>
        <v>15</v>
      </c>
      <c r="AD1876" s="255">
        <v>5548929</v>
      </c>
      <c r="AE1876" s="240" t="s">
        <v>7049</v>
      </c>
      <c r="AF1876" s="527" t="s">
        <v>10394</v>
      </c>
      <c r="AG1876" s="49" t="s">
        <v>7040</v>
      </c>
      <c r="AH1876" s="525" t="s">
        <v>7041</v>
      </c>
    </row>
    <row r="1877" spans="1:34" ht="15" customHeight="1" x14ac:dyDescent="0.2">
      <c r="A1877" s="621">
        <v>115</v>
      </c>
      <c r="B1877" s="621">
        <v>115</v>
      </c>
      <c r="C1877" s="548" t="s">
        <v>12989</v>
      </c>
      <c r="D1877" s="521">
        <v>10528</v>
      </c>
      <c r="E1877" s="548" t="s">
        <v>12614</v>
      </c>
      <c r="F1877" s="25">
        <v>2018</v>
      </c>
      <c r="G1877" s="232">
        <v>43453.359722222223</v>
      </c>
      <c r="H1877" s="233">
        <v>43453.359722222223</v>
      </c>
      <c r="I1877" s="412" t="s">
        <v>36</v>
      </c>
      <c r="J1877" s="412" t="s">
        <v>36</v>
      </c>
      <c r="K1877" s="412" t="s">
        <v>36</v>
      </c>
      <c r="L1877" s="235">
        <f>N1877-G1877</f>
        <v>1.0416666664241347E-2</v>
      </c>
      <c r="M1877" s="236">
        <v>15</v>
      </c>
      <c r="N1877" s="232">
        <v>43453.370138888888</v>
      </c>
      <c r="O1877" s="233">
        <v>43453.370138888888</v>
      </c>
      <c r="P1877" s="237" t="s">
        <v>37</v>
      </c>
      <c r="Q1877" s="238" t="s">
        <v>10316</v>
      </c>
      <c r="R1877" s="35" t="s">
        <v>10589</v>
      </c>
      <c r="S1877" s="238" t="s">
        <v>579</v>
      </c>
      <c r="T1877" s="167" t="s">
        <v>12612</v>
      </c>
      <c r="U1877" s="497">
        <v>115545681</v>
      </c>
      <c r="V1877" s="240" t="s">
        <v>1336</v>
      </c>
      <c r="W1877" s="167" t="s">
        <v>12615</v>
      </c>
      <c r="X1877" s="164">
        <v>17036</v>
      </c>
      <c r="Y1877" s="164">
        <v>17036</v>
      </c>
      <c r="Z1877" s="164">
        <v>204432</v>
      </c>
      <c r="AA1877" s="264">
        <f>Y1877/AD1877</f>
        <v>3.0877914424894313E-3</v>
      </c>
      <c r="AB1877" s="265">
        <f>Z1877/AD1877</f>
        <v>3.7053497309873173E-2</v>
      </c>
      <c r="AC1877" s="255">
        <f>Z1877/Y1877</f>
        <v>12</v>
      </c>
      <c r="AD1877" s="241">
        <v>5517212</v>
      </c>
      <c r="AE1877" s="35" t="s">
        <v>1270</v>
      </c>
      <c r="AF1877" s="153" t="s">
        <v>1270</v>
      </c>
      <c r="AG1877" s="277" t="s">
        <v>7040</v>
      </c>
      <c r="AH1877" s="277" t="s">
        <v>7041</v>
      </c>
    </row>
    <row r="1878" spans="1:34" ht="15" customHeight="1" x14ac:dyDescent="0.2">
      <c r="A1878" s="621">
        <v>115</v>
      </c>
      <c r="B1878" s="621">
        <v>115</v>
      </c>
      <c r="C1878" s="548" t="s">
        <v>12989</v>
      </c>
      <c r="D1878" s="521">
        <v>10528</v>
      </c>
      <c r="E1878" s="548" t="s">
        <v>12614</v>
      </c>
      <c r="F1878" s="25">
        <v>2018</v>
      </c>
      <c r="G1878" s="232">
        <v>43453.445138888892</v>
      </c>
      <c r="H1878" s="233">
        <v>43453.445138888892</v>
      </c>
      <c r="I1878" s="412" t="s">
        <v>36</v>
      </c>
      <c r="J1878" s="412" t="s">
        <v>36</v>
      </c>
      <c r="K1878" s="412" t="s">
        <v>36</v>
      </c>
      <c r="L1878" s="235">
        <f>N1878-G1878</f>
        <v>2.0833333328482695E-3</v>
      </c>
      <c r="M1878" s="236">
        <v>3</v>
      </c>
      <c r="N1878" s="232">
        <v>43453.447222222225</v>
      </c>
      <c r="O1878" s="233">
        <v>43453.447222222225</v>
      </c>
      <c r="P1878" s="237" t="s">
        <v>37</v>
      </c>
      <c r="Q1878" s="238" t="s">
        <v>10316</v>
      </c>
      <c r="R1878" s="35" t="s">
        <v>10589</v>
      </c>
      <c r="S1878" s="238" t="s">
        <v>579</v>
      </c>
      <c r="T1878" s="167" t="s">
        <v>12620</v>
      </c>
      <c r="U1878" s="497">
        <v>115545681</v>
      </c>
      <c r="V1878" s="240" t="s">
        <v>1336</v>
      </c>
      <c r="W1878" s="167" t="s">
        <v>12622</v>
      </c>
      <c r="X1878" s="164">
        <v>17036</v>
      </c>
      <c r="Y1878" s="241">
        <v>0</v>
      </c>
      <c r="Z1878" s="241">
        <v>0</v>
      </c>
      <c r="AA1878" s="266"/>
      <c r="AB1878" s="266"/>
      <c r="AC1878" s="266"/>
      <c r="AD1878" s="241">
        <v>5517212</v>
      </c>
      <c r="AE1878" s="35" t="s">
        <v>1270</v>
      </c>
      <c r="AF1878" s="153" t="s">
        <v>1270</v>
      </c>
      <c r="AG1878" s="277" t="s">
        <v>7040</v>
      </c>
      <c r="AH1878" s="277" t="s">
        <v>7041</v>
      </c>
    </row>
    <row r="1879" spans="1:34" ht="15" customHeight="1" x14ac:dyDescent="0.2">
      <c r="A1879" s="547">
        <v>115</v>
      </c>
      <c r="B1879" s="547">
        <v>115</v>
      </c>
      <c r="C1879" s="548" t="s">
        <v>12989</v>
      </c>
      <c r="D1879" s="547">
        <v>10528</v>
      </c>
      <c r="E1879" s="548" t="s">
        <v>12614</v>
      </c>
      <c r="F1879" s="25">
        <v>2019</v>
      </c>
      <c r="G1879" s="232">
        <v>43498.593055555553</v>
      </c>
      <c r="H1879" s="233">
        <v>43498.593055555553</v>
      </c>
      <c r="I1879" s="417" t="s">
        <v>7042</v>
      </c>
      <c r="J1879" s="412" t="s">
        <v>36</v>
      </c>
      <c r="K1879" s="412" t="s">
        <v>36</v>
      </c>
      <c r="L1879" s="235">
        <f>N1879-G1879</f>
        <v>6.944444467080757E-4</v>
      </c>
      <c r="M1879" s="236">
        <v>1</v>
      </c>
      <c r="N1879" s="232">
        <v>43498.59375</v>
      </c>
      <c r="O1879" s="233">
        <v>43498.59375</v>
      </c>
      <c r="P1879" s="237" t="s">
        <v>37</v>
      </c>
      <c r="Q1879" s="359" t="s">
        <v>213</v>
      </c>
      <c r="R1879" s="35" t="s">
        <v>10774</v>
      </c>
      <c r="S1879" s="238" t="s">
        <v>40</v>
      </c>
      <c r="T1879" s="167" t="s">
        <v>12986</v>
      </c>
      <c r="U1879" s="416" t="s">
        <v>40</v>
      </c>
      <c r="V1879" s="240" t="s">
        <v>1336</v>
      </c>
      <c r="W1879" s="167" t="s">
        <v>12990</v>
      </c>
      <c r="X1879" s="164">
        <v>0</v>
      </c>
      <c r="Y1879" s="241">
        <v>0</v>
      </c>
      <c r="Z1879" s="241">
        <v>0</v>
      </c>
      <c r="AA1879" s="264">
        <f>Y1879/AD1879</f>
        <v>0</v>
      </c>
      <c r="AB1879" s="265">
        <f>Z1879/AD1879</f>
        <v>0</v>
      </c>
      <c r="AC1879" s="255">
        <v>0</v>
      </c>
      <c r="AD1879" s="255">
        <v>5548929</v>
      </c>
      <c r="AE1879" s="239" t="s">
        <v>1270</v>
      </c>
      <c r="AF1879" s="229" t="s">
        <v>1270</v>
      </c>
      <c r="AG1879" s="239" t="s">
        <v>7040</v>
      </c>
      <c r="AH1879" s="57" t="s">
        <v>7173</v>
      </c>
    </row>
    <row r="1880" spans="1:34" ht="15" customHeight="1" x14ac:dyDescent="0.2">
      <c r="A1880" s="547">
        <v>115</v>
      </c>
      <c r="B1880" s="547">
        <v>115</v>
      </c>
      <c r="C1880" s="548" t="s">
        <v>12989</v>
      </c>
      <c r="D1880" s="547">
        <v>10528</v>
      </c>
      <c r="E1880" s="548" t="s">
        <v>12614</v>
      </c>
      <c r="F1880" s="25">
        <v>2019</v>
      </c>
      <c r="G1880" s="232">
        <v>43501.761805555558</v>
      </c>
      <c r="H1880" s="233">
        <v>43501.761805555558</v>
      </c>
      <c r="I1880" s="417" t="s">
        <v>7042</v>
      </c>
      <c r="J1880" s="412" t="s">
        <v>36</v>
      </c>
      <c r="K1880" s="412" t="s">
        <v>36</v>
      </c>
      <c r="L1880" s="235">
        <f>N1880-G1880</f>
        <v>6.9444443943211809E-4</v>
      </c>
      <c r="M1880" s="236">
        <v>1</v>
      </c>
      <c r="N1880" s="232">
        <v>43501.762499999997</v>
      </c>
      <c r="O1880" s="233">
        <v>43501.762499999997</v>
      </c>
      <c r="P1880" s="237" t="s">
        <v>37</v>
      </c>
      <c r="Q1880" s="162" t="s">
        <v>213</v>
      </c>
      <c r="R1880" s="167" t="s">
        <v>10343</v>
      </c>
      <c r="S1880" s="238" t="s">
        <v>40</v>
      </c>
      <c r="T1880" s="167" t="s">
        <v>13055</v>
      </c>
      <c r="U1880" s="483">
        <v>116322452</v>
      </c>
      <c r="V1880" s="240" t="s">
        <v>1336</v>
      </c>
      <c r="W1880" s="167" t="s">
        <v>13058</v>
      </c>
      <c r="X1880" s="164">
        <f>7583+16393+1706+7555</f>
        <v>33237</v>
      </c>
      <c r="Y1880" s="241">
        <v>0</v>
      </c>
      <c r="Z1880" s="241">
        <v>0</v>
      </c>
      <c r="AA1880" s="264">
        <f>Y1880/AD1880</f>
        <v>0</v>
      </c>
      <c r="AB1880" s="265">
        <f>Z1880/AD1880</f>
        <v>0</v>
      </c>
      <c r="AC1880" s="255">
        <v>0</v>
      </c>
      <c r="AD1880" s="255">
        <v>5548929</v>
      </c>
      <c r="AE1880" s="239" t="s">
        <v>7060</v>
      </c>
      <c r="AF1880" s="229" t="s">
        <v>13059</v>
      </c>
      <c r="AG1880" s="239" t="s">
        <v>7040</v>
      </c>
      <c r="AH1880" s="57" t="s">
        <v>12286</v>
      </c>
    </row>
    <row r="1881" spans="1:34" ht="15" customHeight="1" x14ac:dyDescent="0.2">
      <c r="A1881" s="547">
        <v>115</v>
      </c>
      <c r="B1881" s="547">
        <v>115</v>
      </c>
      <c r="C1881" s="548" t="s">
        <v>12989</v>
      </c>
      <c r="D1881" s="547">
        <v>10528</v>
      </c>
      <c r="E1881" s="548" t="s">
        <v>12614</v>
      </c>
      <c r="F1881" s="25">
        <v>2019</v>
      </c>
      <c r="G1881" s="232">
        <v>43501.763194444444</v>
      </c>
      <c r="H1881" s="233">
        <v>43501.763194444444</v>
      </c>
      <c r="I1881" s="417" t="s">
        <v>7042</v>
      </c>
      <c r="J1881" s="412" t="s">
        <v>36</v>
      </c>
      <c r="K1881" s="412" t="s">
        <v>36</v>
      </c>
      <c r="L1881" s="235">
        <f>N1881-G1881</f>
        <v>6.8749999998544808E-2</v>
      </c>
      <c r="M1881" s="236">
        <v>99</v>
      </c>
      <c r="N1881" s="232">
        <v>43501.831944444442</v>
      </c>
      <c r="O1881" s="233">
        <v>43501.831944444442</v>
      </c>
      <c r="P1881" s="237" t="s">
        <v>37</v>
      </c>
      <c r="Q1881" s="162" t="s">
        <v>222</v>
      </c>
      <c r="R1881" s="167" t="s">
        <v>10220</v>
      </c>
      <c r="S1881" s="238" t="s">
        <v>40</v>
      </c>
      <c r="T1881" s="167" t="s">
        <v>13060</v>
      </c>
      <c r="U1881" s="483">
        <v>116322452</v>
      </c>
      <c r="V1881" s="240" t="s">
        <v>1336</v>
      </c>
      <c r="W1881" s="167" t="s">
        <v>13063</v>
      </c>
      <c r="X1881" s="164">
        <f>7583+16393+1706+7555</f>
        <v>33237</v>
      </c>
      <c r="Y1881" s="164">
        <f>7583+16393+1706+7555</f>
        <v>33237</v>
      </c>
      <c r="Z1881" s="490">
        <f>7583+16393+1706+7555</f>
        <v>33237</v>
      </c>
      <c r="AA1881" s="491">
        <f>Y1881/AD1881</f>
        <v>5.9898045190342137E-3</v>
      </c>
      <c r="AB1881" s="492">
        <f>Z1881/AD1881</f>
        <v>5.9898045190342137E-3</v>
      </c>
      <c r="AC1881" s="341">
        <f>Z1881/Y1881</f>
        <v>1</v>
      </c>
      <c r="AD1881" s="255">
        <v>5548929</v>
      </c>
      <c r="AE1881" s="239" t="s">
        <v>7060</v>
      </c>
      <c r="AF1881" s="229" t="s">
        <v>13059</v>
      </c>
      <c r="AG1881" s="239" t="s">
        <v>7040</v>
      </c>
      <c r="AH1881" s="57" t="s">
        <v>12286</v>
      </c>
    </row>
    <row r="1882" spans="1:34" ht="15" customHeight="1" x14ac:dyDescent="0.2">
      <c r="A1882" s="554">
        <v>115</v>
      </c>
      <c r="B1882" s="554">
        <v>115</v>
      </c>
      <c r="C1882" s="553" t="s">
        <v>12989</v>
      </c>
      <c r="D1882" s="554">
        <v>10528</v>
      </c>
      <c r="E1882" s="553" t="s">
        <v>12614</v>
      </c>
      <c r="F1882" s="25">
        <v>2019</v>
      </c>
      <c r="G1882" s="284">
        <v>43502.504166666666</v>
      </c>
      <c r="H1882" s="234">
        <v>43502.504166666666</v>
      </c>
      <c r="I1882" s="412" t="s">
        <v>36</v>
      </c>
      <c r="J1882" s="412" t="s">
        <v>36</v>
      </c>
      <c r="K1882" s="412" t="s">
        <v>36</v>
      </c>
      <c r="L1882" s="235">
        <f>N1882-G1882</f>
        <v>6.944444467080757E-4</v>
      </c>
      <c r="M1882" s="236">
        <v>1</v>
      </c>
      <c r="N1882" s="284">
        <v>43502.504861111112</v>
      </c>
      <c r="O1882" s="234">
        <v>43502.504861111112</v>
      </c>
      <c r="P1882" s="237" t="s">
        <v>37</v>
      </c>
      <c r="Q1882" s="162" t="s">
        <v>222</v>
      </c>
      <c r="R1882" s="167" t="s">
        <v>10220</v>
      </c>
      <c r="S1882" s="238" t="s">
        <v>40</v>
      </c>
      <c r="T1882" s="167" t="s">
        <v>13069</v>
      </c>
      <c r="U1882" s="414" t="s">
        <v>40</v>
      </c>
      <c r="V1882" s="240" t="s">
        <v>1336</v>
      </c>
      <c r="W1882" s="167" t="s">
        <v>13071</v>
      </c>
      <c r="X1882" s="536">
        <v>9261</v>
      </c>
      <c r="Y1882" s="255">
        <v>0</v>
      </c>
      <c r="Z1882" s="255">
        <v>0</v>
      </c>
      <c r="AA1882" s="264">
        <f>Y1882/AD1882</f>
        <v>0</v>
      </c>
      <c r="AB1882" s="265">
        <f>Z1882/AD1882</f>
        <v>0</v>
      </c>
      <c r="AC1882" s="255">
        <v>0</v>
      </c>
      <c r="AD1882" s="255">
        <v>5548929</v>
      </c>
      <c r="AE1882" s="240" t="s">
        <v>7060</v>
      </c>
      <c r="AF1882" s="527" t="s">
        <v>13072</v>
      </c>
      <c r="AG1882" s="240" t="s">
        <v>7040</v>
      </c>
      <c r="AH1882" s="525" t="s">
        <v>12286</v>
      </c>
    </row>
    <row r="1883" spans="1:34" ht="15" hidden="1" customHeight="1" x14ac:dyDescent="0.2">
      <c r="A1883" s="58">
        <v>230</v>
      </c>
      <c r="B1883" s="58">
        <v>230</v>
      </c>
      <c r="C1883" s="76" t="s">
        <v>1357</v>
      </c>
      <c r="D1883" s="33">
        <v>20001</v>
      </c>
      <c r="E1883" s="60" t="s">
        <v>1358</v>
      </c>
      <c r="F1883" s="25">
        <v>2014</v>
      </c>
      <c r="G1883" s="61">
        <v>41882.992361111108</v>
      </c>
      <c r="H1883" s="62">
        <v>41882.992361111108</v>
      </c>
      <c r="I1883" s="625" t="s">
        <v>36</v>
      </c>
      <c r="J1883" s="625" t="s">
        <v>36</v>
      </c>
      <c r="K1883" s="625"/>
      <c r="L1883" s="64">
        <f>N1883-G1883</f>
        <v>6.944444467080757E-4</v>
      </c>
      <c r="M1883" s="65">
        <v>1</v>
      </c>
      <c r="N1883" s="61">
        <v>41882.993055555555</v>
      </c>
      <c r="O1883" s="62">
        <v>41882.993055555555</v>
      </c>
      <c r="P1883" s="66" t="s">
        <v>37</v>
      </c>
      <c r="Q1883" s="69" t="s">
        <v>48</v>
      </c>
      <c r="R1883" s="69" t="s">
        <v>49</v>
      </c>
      <c r="S1883" s="87" t="s">
        <v>40</v>
      </c>
      <c r="T1883" s="69" t="s">
        <v>2664</v>
      </c>
      <c r="U1883" s="303" t="s">
        <v>40</v>
      </c>
      <c r="V1883" s="87" t="s">
        <v>788</v>
      </c>
      <c r="W1883" s="69" t="s">
        <v>2665</v>
      </c>
      <c r="X1883" s="32">
        <v>0</v>
      </c>
      <c r="Y1883" s="32">
        <v>0</v>
      </c>
      <c r="Z1883" s="83"/>
      <c r="AA1883" s="84"/>
      <c r="AB1883" s="85"/>
      <c r="AC1883" s="83"/>
      <c r="AD1883" s="41"/>
      <c r="AE1883" s="41"/>
      <c r="AF1883" s="41"/>
      <c r="AG1883" s="41"/>
      <c r="AH1883" s="41"/>
    </row>
    <row r="1884" spans="1:34" ht="15" hidden="1" customHeight="1" x14ac:dyDescent="0.2">
      <c r="A1884" s="311">
        <v>230</v>
      </c>
      <c r="B1884" s="311">
        <v>230</v>
      </c>
      <c r="C1884" s="335" t="s">
        <v>1357</v>
      </c>
      <c r="D1884" s="311">
        <v>20001</v>
      </c>
      <c r="E1884" s="335" t="s">
        <v>1358</v>
      </c>
      <c r="F1884" s="25">
        <v>2017</v>
      </c>
      <c r="G1884" s="314">
        <v>43024.307638888888</v>
      </c>
      <c r="H1884" s="315">
        <v>43024.307638888888</v>
      </c>
      <c r="I1884" s="629" t="s">
        <v>36</v>
      </c>
      <c r="J1884" s="629" t="s">
        <v>36</v>
      </c>
      <c r="K1884" s="629"/>
      <c r="L1884" s="317">
        <f>N1884-G1884</f>
        <v>4.2770833333343035</v>
      </c>
      <c r="M1884" s="318">
        <v>6159</v>
      </c>
      <c r="N1884" s="314">
        <v>43028.584722222222</v>
      </c>
      <c r="O1884" s="315">
        <v>43028.584722222222</v>
      </c>
      <c r="P1884" s="319" t="s">
        <v>7093</v>
      </c>
      <c r="Q1884" s="313" t="s">
        <v>43</v>
      </c>
      <c r="R1884" s="313" t="s">
        <v>7094</v>
      </c>
      <c r="S1884" s="375" t="s">
        <v>106</v>
      </c>
      <c r="T1884" s="321" t="s">
        <v>9793</v>
      </c>
      <c r="U1884" s="350" t="s">
        <v>40</v>
      </c>
      <c r="V1884" s="286" t="s">
        <v>788</v>
      </c>
      <c r="W1884" s="321" t="s">
        <v>9794</v>
      </c>
      <c r="X1884" s="325">
        <v>0</v>
      </c>
      <c r="Y1884" s="325">
        <v>0</v>
      </c>
      <c r="Z1884" s="325">
        <v>0</v>
      </c>
      <c r="AA1884" s="375"/>
      <c r="AB1884" s="375"/>
      <c r="AC1884" s="375"/>
      <c r="AD1884" s="304">
        <v>5517212</v>
      </c>
      <c r="AE1884" s="378" t="s">
        <v>1270</v>
      </c>
      <c r="AF1884" s="378" t="s">
        <v>1270</v>
      </c>
      <c r="AG1884" s="321" t="s">
        <v>7097</v>
      </c>
      <c r="AH1884" s="369" t="s">
        <v>7041</v>
      </c>
    </row>
    <row r="1885" spans="1:34" ht="15" hidden="1" customHeight="1" x14ac:dyDescent="0.2">
      <c r="A1885" s="386">
        <v>230</v>
      </c>
      <c r="B1885" s="386">
        <v>230</v>
      </c>
      <c r="C1885" s="387" t="s">
        <v>1357</v>
      </c>
      <c r="D1885" s="386">
        <v>20001</v>
      </c>
      <c r="E1885" s="387" t="s">
        <v>1358</v>
      </c>
      <c r="F1885" s="25">
        <v>2018</v>
      </c>
      <c r="G1885" s="388">
        <v>43192.286111111112</v>
      </c>
      <c r="H1885" s="389">
        <v>43192.286111111112</v>
      </c>
      <c r="I1885" s="420" t="s">
        <v>36</v>
      </c>
      <c r="J1885" s="420" t="s">
        <v>36</v>
      </c>
      <c r="K1885" s="412" t="s">
        <v>36</v>
      </c>
      <c r="L1885" s="391">
        <f>N1885-G1885</f>
        <v>0.47916666666424135</v>
      </c>
      <c r="M1885" s="392">
        <v>690</v>
      </c>
      <c r="N1885" s="388">
        <v>43192.765277777777</v>
      </c>
      <c r="O1885" s="389">
        <v>43192.765277777777</v>
      </c>
      <c r="P1885" s="478" t="s">
        <v>7093</v>
      </c>
      <c r="Q1885" s="422" t="s">
        <v>43</v>
      </c>
      <c r="R1885" s="393" t="s">
        <v>10310</v>
      </c>
      <c r="S1885" s="381" t="s">
        <v>88</v>
      </c>
      <c r="T1885" s="394" t="s">
        <v>10845</v>
      </c>
      <c r="U1885" s="465" t="s">
        <v>40</v>
      </c>
      <c r="V1885" s="396" t="s">
        <v>788</v>
      </c>
      <c r="W1885" s="394" t="s">
        <v>10846</v>
      </c>
      <c r="X1885" s="429">
        <v>0</v>
      </c>
      <c r="Y1885" s="380">
        <v>0</v>
      </c>
      <c r="Z1885" s="380">
        <v>0</v>
      </c>
      <c r="AA1885" s="381"/>
      <c r="AB1885" s="381"/>
      <c r="AC1885" s="381"/>
      <c r="AD1885" s="380">
        <v>5517212</v>
      </c>
      <c r="AE1885" s="463" t="s">
        <v>1270</v>
      </c>
      <c r="AF1885" s="464" t="s">
        <v>1270</v>
      </c>
      <c r="AG1885" s="381" t="s">
        <v>7097</v>
      </c>
      <c r="AH1885" s="277" t="s">
        <v>7041</v>
      </c>
    </row>
    <row r="1886" spans="1:34" ht="15" hidden="1" customHeight="1" x14ac:dyDescent="0.2">
      <c r="A1886" s="257">
        <v>230</v>
      </c>
      <c r="B1886" s="257">
        <v>230</v>
      </c>
      <c r="C1886" s="258" t="s">
        <v>1357</v>
      </c>
      <c r="D1886" s="257">
        <v>20001</v>
      </c>
      <c r="E1886" s="258" t="s">
        <v>1358</v>
      </c>
      <c r="F1886" s="25">
        <v>2018</v>
      </c>
      <c r="G1886" s="232">
        <v>43210.005555555559</v>
      </c>
      <c r="H1886" s="233">
        <v>43210.005555555559</v>
      </c>
      <c r="I1886" s="412" t="s">
        <v>36</v>
      </c>
      <c r="J1886" s="412" t="s">
        <v>36</v>
      </c>
      <c r="K1886" s="412" t="s">
        <v>36</v>
      </c>
      <c r="L1886" s="235">
        <f>N1886-G1886</f>
        <v>6.9444443943211809E-4</v>
      </c>
      <c r="M1886" s="236">
        <v>1</v>
      </c>
      <c r="N1886" s="232">
        <v>43210.006249999999</v>
      </c>
      <c r="O1886" s="233">
        <v>43210.006249999999</v>
      </c>
      <c r="P1886" s="237" t="s">
        <v>37</v>
      </c>
      <c r="Q1886" s="359" t="s">
        <v>48</v>
      </c>
      <c r="R1886" s="35" t="s">
        <v>10200</v>
      </c>
      <c r="S1886" s="277" t="s">
        <v>40</v>
      </c>
      <c r="T1886" s="167" t="s">
        <v>10969</v>
      </c>
      <c r="U1886" s="282" t="s">
        <v>40</v>
      </c>
      <c r="V1886" s="240" t="s">
        <v>788</v>
      </c>
      <c r="W1886" s="167" t="s">
        <v>10970</v>
      </c>
      <c r="X1886" s="255">
        <v>0</v>
      </c>
      <c r="Y1886" s="241">
        <v>0</v>
      </c>
      <c r="Z1886" s="241">
        <v>0</v>
      </c>
      <c r="AA1886" s="266"/>
      <c r="AB1886" s="266"/>
      <c r="AC1886" s="266"/>
      <c r="AD1886" s="241">
        <v>5517212</v>
      </c>
      <c r="AE1886" s="461" t="s">
        <v>7102</v>
      </c>
      <c r="AF1886" s="462" t="s">
        <v>10971</v>
      </c>
      <c r="AG1886" s="277" t="s">
        <v>7040</v>
      </c>
      <c r="AH1886" s="277" t="s">
        <v>7041</v>
      </c>
    </row>
    <row r="1887" spans="1:34" ht="15" hidden="1" customHeight="1" x14ac:dyDescent="0.2">
      <c r="A1887" s="175">
        <v>230</v>
      </c>
      <c r="B1887" s="175">
        <v>230</v>
      </c>
      <c r="C1887" s="24" t="s">
        <v>900</v>
      </c>
      <c r="D1887" s="175">
        <v>20002</v>
      </c>
      <c r="E1887" s="24" t="s">
        <v>901</v>
      </c>
      <c r="F1887" s="25">
        <v>2015</v>
      </c>
      <c r="G1887" s="156">
        <v>42138.711805555555</v>
      </c>
      <c r="H1887" s="157">
        <v>42138.711805555555</v>
      </c>
      <c r="I1887" s="620" t="s">
        <v>36</v>
      </c>
      <c r="J1887" s="620" t="s">
        <v>36</v>
      </c>
      <c r="K1887" s="620"/>
      <c r="L1887" s="159">
        <f>N1887-G1887</f>
        <v>6.944444467080757E-4</v>
      </c>
      <c r="M1887" s="160">
        <v>1</v>
      </c>
      <c r="N1887" s="156">
        <v>42138.712500000001</v>
      </c>
      <c r="O1887" s="157">
        <v>42138.712500000001</v>
      </c>
      <c r="P1887" s="161" t="s">
        <v>37</v>
      </c>
      <c r="Q1887" s="35" t="s">
        <v>213</v>
      </c>
      <c r="R1887" s="35" t="s">
        <v>287</v>
      </c>
      <c r="S1887" s="35" t="s">
        <v>40</v>
      </c>
      <c r="T1887" s="35" t="s">
        <v>3996</v>
      </c>
      <c r="U1887" s="282" t="s">
        <v>40</v>
      </c>
      <c r="V1887" s="167" t="s">
        <v>384</v>
      </c>
      <c r="W1887" s="35" t="s">
        <v>3997</v>
      </c>
      <c r="X1887" s="55">
        <v>0</v>
      </c>
      <c r="Y1887" s="55">
        <v>0</v>
      </c>
      <c r="Z1887" s="168"/>
      <c r="AA1887" s="168"/>
      <c r="AB1887" s="168"/>
      <c r="AC1887" s="168"/>
      <c r="AD1887" s="41"/>
      <c r="AE1887" s="41"/>
      <c r="AF1887" s="41"/>
      <c r="AG1887" s="41"/>
      <c r="AH1887" s="41"/>
    </row>
    <row r="1888" spans="1:34" ht="15" hidden="1" customHeight="1" x14ac:dyDescent="0.2">
      <c r="A1888" s="175">
        <v>230</v>
      </c>
      <c r="B1888" s="175">
        <v>230</v>
      </c>
      <c r="C1888" s="24" t="s">
        <v>900</v>
      </c>
      <c r="D1888" s="175">
        <v>20002</v>
      </c>
      <c r="E1888" s="24" t="s">
        <v>901</v>
      </c>
      <c r="F1888" s="25">
        <v>2015</v>
      </c>
      <c r="G1888" s="156">
        <v>42138.738888888889</v>
      </c>
      <c r="H1888" s="157">
        <v>42138.738888888889</v>
      </c>
      <c r="I1888" s="620" t="s">
        <v>36</v>
      </c>
      <c r="J1888" s="620" t="s">
        <v>36</v>
      </c>
      <c r="K1888" s="620"/>
      <c r="L1888" s="159">
        <f>N1888-G1888</f>
        <v>6.944444467080757E-4</v>
      </c>
      <c r="M1888" s="160">
        <v>1</v>
      </c>
      <c r="N1888" s="156">
        <v>42138.739583333336</v>
      </c>
      <c r="O1888" s="157">
        <v>42138.739583333336</v>
      </c>
      <c r="P1888" s="161" t="s">
        <v>37</v>
      </c>
      <c r="Q1888" s="35" t="s">
        <v>213</v>
      </c>
      <c r="R1888" s="35" t="s">
        <v>287</v>
      </c>
      <c r="S1888" s="35" t="s">
        <v>40</v>
      </c>
      <c r="T1888" s="35" t="s">
        <v>3996</v>
      </c>
      <c r="U1888" s="282" t="s">
        <v>40</v>
      </c>
      <c r="V1888" s="167" t="s">
        <v>384</v>
      </c>
      <c r="W1888" s="35" t="s">
        <v>4000</v>
      </c>
      <c r="X1888" s="55">
        <v>0</v>
      </c>
      <c r="Y1888" s="55">
        <v>0</v>
      </c>
      <c r="Z1888" s="168"/>
      <c r="AA1888" s="168"/>
      <c r="AB1888" s="168"/>
      <c r="AC1888" s="168"/>
    </row>
    <row r="1889" spans="1:34" ht="15" hidden="1" customHeight="1" x14ac:dyDescent="0.2">
      <c r="A1889" s="257">
        <v>230</v>
      </c>
      <c r="B1889" s="257">
        <v>230</v>
      </c>
      <c r="C1889" s="258" t="s">
        <v>900</v>
      </c>
      <c r="D1889" s="257">
        <v>20002</v>
      </c>
      <c r="E1889" s="258" t="s">
        <v>901</v>
      </c>
      <c r="F1889" s="25">
        <v>2017</v>
      </c>
      <c r="G1889" s="232">
        <v>43075.536805555559</v>
      </c>
      <c r="H1889" s="233">
        <v>43075.536805555559</v>
      </c>
      <c r="I1889" s="412" t="s">
        <v>36</v>
      </c>
      <c r="J1889" s="412" t="s">
        <v>36</v>
      </c>
      <c r="K1889" s="412"/>
      <c r="L1889" s="235">
        <f>N1889-G1889</f>
        <v>0.11111111110949423</v>
      </c>
      <c r="M1889" s="236">
        <v>160</v>
      </c>
      <c r="N1889" s="232">
        <v>43075.647916666669</v>
      </c>
      <c r="O1889" s="233">
        <v>43075.647916666669</v>
      </c>
      <c r="P1889" s="237" t="s">
        <v>37</v>
      </c>
      <c r="Q1889" s="167" t="s">
        <v>52</v>
      </c>
      <c r="R1889" s="167" t="s">
        <v>79</v>
      </c>
      <c r="S1889" s="35" t="s">
        <v>80</v>
      </c>
      <c r="T1889" s="167" t="s">
        <v>10096</v>
      </c>
      <c r="U1889" s="410">
        <v>114067289</v>
      </c>
      <c r="V1889" s="240" t="s">
        <v>384</v>
      </c>
      <c r="W1889" s="167" t="s">
        <v>10097</v>
      </c>
      <c r="X1889" s="255">
        <v>0</v>
      </c>
      <c r="Y1889" s="241">
        <v>0</v>
      </c>
      <c r="Z1889" s="241">
        <v>0</v>
      </c>
      <c r="AA1889" s="266"/>
      <c r="AB1889" s="266"/>
      <c r="AC1889" s="266"/>
      <c r="AD1889" s="304">
        <v>5517212</v>
      </c>
      <c r="AE1889" s="333" t="s">
        <v>1270</v>
      </c>
      <c r="AF1889" s="333" t="s">
        <v>1270</v>
      </c>
      <c r="AG1889" s="167" t="s">
        <v>7066</v>
      </c>
      <c r="AH1889" s="29" t="s">
        <v>7067</v>
      </c>
    </row>
    <row r="1890" spans="1:34" ht="15" hidden="1" customHeight="1" x14ac:dyDescent="0.2">
      <c r="A1890" s="257">
        <v>230</v>
      </c>
      <c r="B1890" s="257">
        <v>230</v>
      </c>
      <c r="C1890" s="258" t="s">
        <v>900</v>
      </c>
      <c r="D1890" s="257">
        <v>20002</v>
      </c>
      <c r="E1890" s="331" t="s">
        <v>901</v>
      </c>
      <c r="F1890" s="25">
        <v>2018</v>
      </c>
      <c r="G1890" s="232">
        <v>43105.74722222222</v>
      </c>
      <c r="H1890" s="233">
        <v>43105.74722222222</v>
      </c>
      <c r="I1890" s="412" t="s">
        <v>36</v>
      </c>
      <c r="J1890" s="412" t="s">
        <v>36</v>
      </c>
      <c r="K1890" s="412" t="s">
        <v>36</v>
      </c>
      <c r="L1890" s="235">
        <f>N1890-G1890</f>
        <v>1.070833333338669</v>
      </c>
      <c r="M1890" s="236">
        <v>1542</v>
      </c>
      <c r="N1890" s="232">
        <v>43106.818055555559</v>
      </c>
      <c r="O1890" s="233">
        <v>43106.818055555559</v>
      </c>
      <c r="P1890" s="237" t="s">
        <v>37</v>
      </c>
      <c r="Q1890" s="238" t="s">
        <v>1285</v>
      </c>
      <c r="R1890" s="35" t="s">
        <v>10236</v>
      </c>
      <c r="S1890" s="238" t="s">
        <v>80</v>
      </c>
      <c r="T1890" s="167" t="s">
        <v>10237</v>
      </c>
      <c r="U1890" s="192" t="s">
        <v>40</v>
      </c>
      <c r="V1890" s="240" t="s">
        <v>384</v>
      </c>
      <c r="W1890" s="167" t="s">
        <v>10238</v>
      </c>
      <c r="X1890" s="241">
        <v>0</v>
      </c>
      <c r="Y1890" s="241">
        <v>0</v>
      </c>
      <c r="Z1890" s="241">
        <v>0</v>
      </c>
      <c r="AA1890" s="266"/>
      <c r="AB1890" s="266"/>
      <c r="AC1890" s="266"/>
      <c r="AD1890" s="241">
        <v>5517212</v>
      </c>
      <c r="AE1890" s="35" t="s">
        <v>1270</v>
      </c>
      <c r="AF1890" s="153" t="s">
        <v>1270</v>
      </c>
      <c r="AG1890" s="35" t="s">
        <v>7066</v>
      </c>
      <c r="AH1890" s="57" t="s">
        <v>7067</v>
      </c>
    </row>
    <row r="1891" spans="1:34" ht="15" hidden="1" customHeight="1" x14ac:dyDescent="0.2">
      <c r="A1891" s="175">
        <v>230</v>
      </c>
      <c r="B1891" s="175">
        <v>230</v>
      </c>
      <c r="C1891" s="24" t="s">
        <v>569</v>
      </c>
      <c r="D1891" s="175">
        <v>20003</v>
      </c>
      <c r="E1891" s="43" t="s">
        <v>570</v>
      </c>
      <c r="F1891" s="25">
        <v>2015</v>
      </c>
      <c r="G1891" s="156">
        <v>42339.526388888888</v>
      </c>
      <c r="H1891" s="157">
        <v>42339.526388888888</v>
      </c>
      <c r="I1891" s="620" t="s">
        <v>36</v>
      </c>
      <c r="J1891" s="620" t="s">
        <v>36</v>
      </c>
      <c r="K1891" s="620"/>
      <c r="L1891" s="159">
        <f>N1891-G1891</f>
        <v>0.19583333333139308</v>
      </c>
      <c r="M1891" s="160">
        <v>282</v>
      </c>
      <c r="N1891" s="156">
        <v>42339.722222222219</v>
      </c>
      <c r="O1891" s="157">
        <v>42339.722222222219</v>
      </c>
      <c r="P1891" s="161" t="s">
        <v>37</v>
      </c>
      <c r="Q1891" s="162" t="s">
        <v>52</v>
      </c>
      <c r="R1891" s="162" t="s">
        <v>142</v>
      </c>
      <c r="S1891" s="35" t="s">
        <v>107</v>
      </c>
      <c r="T1891" s="35" t="s">
        <v>5253</v>
      </c>
      <c r="U1891" s="192" t="s">
        <v>40</v>
      </c>
      <c r="V1891" s="167" t="s">
        <v>190</v>
      </c>
      <c r="W1891" s="35" t="s">
        <v>5254</v>
      </c>
      <c r="X1891" s="55">
        <v>0</v>
      </c>
      <c r="Y1891" s="168"/>
      <c r="Z1891" s="168"/>
      <c r="AA1891" s="168"/>
      <c r="AB1891" s="168"/>
      <c r="AC1891" s="168"/>
    </row>
    <row r="1892" spans="1:34" ht="15" hidden="1" customHeight="1" x14ac:dyDescent="0.2">
      <c r="A1892" s="257">
        <v>230</v>
      </c>
      <c r="B1892" s="257">
        <v>230</v>
      </c>
      <c r="C1892" s="258" t="s">
        <v>569</v>
      </c>
      <c r="D1892" s="257">
        <v>20003</v>
      </c>
      <c r="E1892" s="258" t="s">
        <v>570</v>
      </c>
      <c r="F1892" s="25">
        <v>2017</v>
      </c>
      <c r="G1892" s="232">
        <v>42860.673611111109</v>
      </c>
      <c r="H1892" s="233">
        <v>42860.673611111109</v>
      </c>
      <c r="I1892" s="412" t="s">
        <v>36</v>
      </c>
      <c r="J1892" s="412" t="s">
        <v>36</v>
      </c>
      <c r="K1892" s="412"/>
      <c r="L1892" s="235">
        <f>N1892-G1892</f>
        <v>0.23958333333575865</v>
      </c>
      <c r="M1892" s="236">
        <v>345</v>
      </c>
      <c r="N1892" s="232">
        <v>42860.913194444445</v>
      </c>
      <c r="O1892" s="233">
        <v>42860.913194444445</v>
      </c>
      <c r="P1892" s="237" t="s">
        <v>37</v>
      </c>
      <c r="Q1892" s="35" t="s">
        <v>52</v>
      </c>
      <c r="R1892" s="35" t="s">
        <v>406</v>
      </c>
      <c r="S1892" s="35" t="s">
        <v>80</v>
      </c>
      <c r="T1892" s="167" t="s">
        <v>8498</v>
      </c>
      <c r="U1892" s="293">
        <v>112843618</v>
      </c>
      <c r="V1892" s="240" t="s">
        <v>384</v>
      </c>
      <c r="W1892" s="35" t="s">
        <v>8499</v>
      </c>
      <c r="X1892" s="241">
        <v>0</v>
      </c>
      <c r="Y1892" s="241">
        <v>0</v>
      </c>
      <c r="Z1892" s="241">
        <v>0</v>
      </c>
      <c r="AA1892" s="35"/>
      <c r="AB1892" s="35"/>
      <c r="AC1892" s="35"/>
      <c r="AD1892" s="304">
        <v>5517212</v>
      </c>
      <c r="AE1892" s="305" t="s">
        <v>1270</v>
      </c>
      <c r="AF1892" s="305" t="s">
        <v>1270</v>
      </c>
      <c r="AG1892" s="35" t="s">
        <v>7066</v>
      </c>
      <c r="AH1892" s="44" t="s">
        <v>7067</v>
      </c>
    </row>
    <row r="1893" spans="1:34" ht="15" hidden="1" customHeight="1" x14ac:dyDescent="0.2">
      <c r="A1893" s="175">
        <v>230</v>
      </c>
      <c r="B1893" s="175">
        <v>230</v>
      </c>
      <c r="C1893" s="24" t="s">
        <v>404</v>
      </c>
      <c r="D1893" s="175">
        <v>20004</v>
      </c>
      <c r="E1893" s="24" t="s">
        <v>405</v>
      </c>
      <c r="F1893" s="25">
        <v>2015</v>
      </c>
      <c r="G1893" s="156">
        <v>42186.930555555555</v>
      </c>
      <c r="H1893" s="157">
        <v>42186.930555555555</v>
      </c>
      <c r="I1893" s="620" t="s">
        <v>36</v>
      </c>
      <c r="J1893" s="620" t="s">
        <v>36</v>
      </c>
      <c r="K1893" s="620"/>
      <c r="L1893" s="159">
        <f>N1893-G1893</f>
        <v>6.944444467080757E-4</v>
      </c>
      <c r="M1893" s="160">
        <v>1</v>
      </c>
      <c r="N1893" s="156">
        <v>42186.931250000001</v>
      </c>
      <c r="O1893" s="157">
        <v>42186.931250000001</v>
      </c>
      <c r="P1893" s="161" t="s">
        <v>37</v>
      </c>
      <c r="Q1893" s="35" t="s">
        <v>213</v>
      </c>
      <c r="R1893" s="35" t="s">
        <v>287</v>
      </c>
      <c r="S1893" s="35" t="s">
        <v>101</v>
      </c>
      <c r="T1893" s="35" t="s">
        <v>4225</v>
      </c>
      <c r="U1893" s="192" t="s">
        <v>40</v>
      </c>
      <c r="V1893" s="167" t="s">
        <v>788</v>
      </c>
      <c r="W1893" s="35" t="s">
        <v>3780</v>
      </c>
      <c r="X1893" s="55">
        <v>0</v>
      </c>
      <c r="Y1893" s="55">
        <v>0</v>
      </c>
      <c r="Z1893" s="168"/>
      <c r="AA1893" s="168"/>
      <c r="AB1893" s="168"/>
      <c r="AC1893" s="168"/>
    </row>
    <row r="1894" spans="1:34" ht="15" hidden="1" customHeight="1" x14ac:dyDescent="0.2">
      <c r="A1894" s="175">
        <v>230</v>
      </c>
      <c r="B1894" s="175">
        <v>230</v>
      </c>
      <c r="C1894" s="24" t="s">
        <v>404</v>
      </c>
      <c r="D1894" s="175">
        <v>20004</v>
      </c>
      <c r="E1894" s="24" t="s">
        <v>405</v>
      </c>
      <c r="F1894" s="25">
        <v>2015</v>
      </c>
      <c r="G1894" s="156">
        <v>42186.931944444441</v>
      </c>
      <c r="H1894" s="157">
        <v>42186.931944444441</v>
      </c>
      <c r="I1894" s="620" t="s">
        <v>36</v>
      </c>
      <c r="J1894" s="620" t="s">
        <v>36</v>
      </c>
      <c r="K1894" s="620"/>
      <c r="L1894" s="159">
        <f>N1894-G1894</f>
        <v>0.148611111115315</v>
      </c>
      <c r="M1894" s="160">
        <v>214</v>
      </c>
      <c r="N1894" s="156">
        <v>42187.080555555556</v>
      </c>
      <c r="O1894" s="157">
        <v>42187.080555555556</v>
      </c>
      <c r="P1894" s="161" t="s">
        <v>37</v>
      </c>
      <c r="Q1894" s="35" t="s">
        <v>213</v>
      </c>
      <c r="R1894" s="35" t="s">
        <v>287</v>
      </c>
      <c r="S1894" s="35" t="s">
        <v>106</v>
      </c>
      <c r="T1894" s="35" t="s">
        <v>4226</v>
      </c>
      <c r="U1894" s="176">
        <v>11232</v>
      </c>
      <c r="V1894" s="167" t="s">
        <v>788</v>
      </c>
      <c r="W1894" s="35" t="s">
        <v>4227</v>
      </c>
      <c r="X1894" s="55">
        <v>0</v>
      </c>
      <c r="Y1894" s="55">
        <v>0</v>
      </c>
      <c r="Z1894" s="168"/>
      <c r="AA1894" s="168"/>
      <c r="AB1894" s="168"/>
      <c r="AC1894" s="168"/>
    </row>
    <row r="1895" spans="1:34" ht="15" hidden="1" customHeight="1" x14ac:dyDescent="0.2">
      <c r="A1895" s="175">
        <v>230</v>
      </c>
      <c r="B1895" s="175">
        <v>230</v>
      </c>
      <c r="C1895" s="24" t="s">
        <v>404</v>
      </c>
      <c r="D1895" s="175">
        <v>20004</v>
      </c>
      <c r="E1895" s="24" t="s">
        <v>405</v>
      </c>
      <c r="F1895" s="25">
        <v>2015</v>
      </c>
      <c r="G1895" s="156">
        <v>42203.768055555556</v>
      </c>
      <c r="H1895" s="157">
        <v>42203.768055555556</v>
      </c>
      <c r="I1895" s="620" t="s">
        <v>36</v>
      </c>
      <c r="J1895" s="620" t="s">
        <v>36</v>
      </c>
      <c r="K1895" s="620"/>
      <c r="L1895" s="159">
        <f>N1895-G1895</f>
        <v>6.944444467080757E-4</v>
      </c>
      <c r="M1895" s="160">
        <v>1</v>
      </c>
      <c r="N1895" s="156">
        <v>42203.768750000003</v>
      </c>
      <c r="O1895" s="157">
        <v>42203.768750000003</v>
      </c>
      <c r="P1895" s="161" t="s">
        <v>37</v>
      </c>
      <c r="Q1895" s="35" t="s">
        <v>213</v>
      </c>
      <c r="R1895" s="35" t="s">
        <v>287</v>
      </c>
      <c r="S1895" s="35" t="s">
        <v>40</v>
      </c>
      <c r="T1895" s="35" t="s">
        <v>4339</v>
      </c>
      <c r="U1895" s="192" t="s">
        <v>40</v>
      </c>
      <c r="V1895" s="167" t="s">
        <v>788</v>
      </c>
      <c r="W1895" s="35" t="s">
        <v>4340</v>
      </c>
      <c r="X1895" s="55">
        <v>0</v>
      </c>
      <c r="Y1895" s="55">
        <v>0</v>
      </c>
      <c r="Z1895" s="168"/>
      <c r="AA1895" s="168"/>
      <c r="AB1895" s="168"/>
      <c r="AC1895" s="168"/>
    </row>
    <row r="1896" spans="1:34" ht="15" hidden="1" customHeight="1" x14ac:dyDescent="0.2">
      <c r="A1896" s="175">
        <v>230</v>
      </c>
      <c r="B1896" s="175">
        <v>230</v>
      </c>
      <c r="C1896" s="24" t="s">
        <v>404</v>
      </c>
      <c r="D1896" s="175">
        <v>20004</v>
      </c>
      <c r="E1896" s="24" t="s">
        <v>405</v>
      </c>
      <c r="F1896" s="25">
        <v>2015</v>
      </c>
      <c r="G1896" s="156">
        <v>42206.773611111108</v>
      </c>
      <c r="H1896" s="157">
        <v>42206.773611111108</v>
      </c>
      <c r="I1896" s="620" t="s">
        <v>36</v>
      </c>
      <c r="J1896" s="620" t="s">
        <v>36</v>
      </c>
      <c r="K1896" s="620"/>
      <c r="L1896" s="159">
        <f>N1896-G1896</f>
        <v>6.944444467080757E-4</v>
      </c>
      <c r="M1896" s="160">
        <v>1</v>
      </c>
      <c r="N1896" s="156">
        <v>42206.774305555555</v>
      </c>
      <c r="O1896" s="157">
        <v>42206.774305555555</v>
      </c>
      <c r="P1896" s="161" t="s">
        <v>37</v>
      </c>
      <c r="Q1896" s="35" t="s">
        <v>213</v>
      </c>
      <c r="R1896" s="35" t="s">
        <v>287</v>
      </c>
      <c r="S1896" s="35" t="s">
        <v>101</v>
      </c>
      <c r="T1896" s="35" t="s">
        <v>4430</v>
      </c>
      <c r="U1896" s="192" t="s">
        <v>40</v>
      </c>
      <c r="V1896" s="167" t="s">
        <v>788</v>
      </c>
      <c r="W1896" s="35" t="s">
        <v>4431</v>
      </c>
      <c r="X1896" s="55">
        <v>0</v>
      </c>
      <c r="Y1896" s="55">
        <v>0</v>
      </c>
      <c r="Z1896" s="168"/>
      <c r="AA1896" s="168"/>
      <c r="AB1896" s="168"/>
      <c r="AC1896" s="168"/>
    </row>
    <row r="1897" spans="1:34" ht="15" hidden="1" customHeight="1" x14ac:dyDescent="0.2">
      <c r="A1897" s="175">
        <v>230</v>
      </c>
      <c r="B1897" s="175">
        <v>230</v>
      </c>
      <c r="C1897" s="24" t="s">
        <v>404</v>
      </c>
      <c r="D1897" s="175">
        <v>20004</v>
      </c>
      <c r="E1897" s="24" t="s">
        <v>405</v>
      </c>
      <c r="F1897" s="25">
        <v>2015</v>
      </c>
      <c r="G1897" s="156">
        <v>42237.618750000001</v>
      </c>
      <c r="H1897" s="157">
        <v>42237.618750000001</v>
      </c>
      <c r="I1897" s="620" t="s">
        <v>36</v>
      </c>
      <c r="J1897" s="620" t="s">
        <v>36</v>
      </c>
      <c r="K1897" s="620"/>
      <c r="L1897" s="159">
        <f>N1897-G1897</f>
        <v>8.0180555555562023</v>
      </c>
      <c r="M1897" s="160">
        <v>11546</v>
      </c>
      <c r="N1897" s="156">
        <v>42245.636805555558</v>
      </c>
      <c r="O1897" s="157">
        <v>42245.636805555558</v>
      </c>
      <c r="P1897" s="161" t="s">
        <v>173</v>
      </c>
      <c r="Q1897" s="35" t="s">
        <v>382</v>
      </c>
      <c r="R1897" s="35" t="s">
        <v>383</v>
      </c>
      <c r="S1897" s="35" t="s">
        <v>526</v>
      </c>
      <c r="T1897" s="35" t="s">
        <v>4634</v>
      </c>
      <c r="U1897" s="192" t="s">
        <v>40</v>
      </c>
      <c r="V1897" s="167" t="s">
        <v>788</v>
      </c>
      <c r="W1897" s="35" t="s">
        <v>4635</v>
      </c>
      <c r="X1897" s="55">
        <v>0</v>
      </c>
      <c r="Y1897" s="168"/>
      <c r="Z1897" s="168"/>
      <c r="AA1897" s="168"/>
      <c r="AB1897" s="168"/>
      <c r="AC1897" s="168"/>
    </row>
    <row r="1898" spans="1:34" ht="15" hidden="1" customHeight="1" x14ac:dyDescent="0.2">
      <c r="A1898" s="175">
        <v>230</v>
      </c>
      <c r="B1898" s="175">
        <v>230</v>
      </c>
      <c r="C1898" s="24" t="s">
        <v>404</v>
      </c>
      <c r="D1898" s="175">
        <v>20004</v>
      </c>
      <c r="E1898" s="43" t="s">
        <v>405</v>
      </c>
      <c r="F1898" s="25">
        <v>2015</v>
      </c>
      <c r="G1898" s="156">
        <v>42259.173611111109</v>
      </c>
      <c r="H1898" s="157">
        <v>42259.173611111109</v>
      </c>
      <c r="I1898" s="620" t="s">
        <v>36</v>
      </c>
      <c r="J1898" s="620" t="s">
        <v>36</v>
      </c>
      <c r="K1898" s="620"/>
      <c r="L1898" s="159">
        <f>N1898-G1898</f>
        <v>3.3534722222248092</v>
      </c>
      <c r="M1898" s="160">
        <v>4829</v>
      </c>
      <c r="N1898" s="156">
        <v>42262.527083333334</v>
      </c>
      <c r="O1898" s="157">
        <v>42262.527083333334</v>
      </c>
      <c r="P1898" s="217" t="s">
        <v>173</v>
      </c>
      <c r="Q1898" s="35" t="s">
        <v>382</v>
      </c>
      <c r="R1898" s="35" t="s">
        <v>383</v>
      </c>
      <c r="S1898" s="35" t="s">
        <v>526</v>
      </c>
      <c r="T1898" s="35" t="s">
        <v>4753</v>
      </c>
      <c r="U1898" s="192" t="s">
        <v>40</v>
      </c>
      <c r="V1898" s="167" t="s">
        <v>788</v>
      </c>
      <c r="W1898" s="35" t="s">
        <v>4754</v>
      </c>
      <c r="X1898" s="55">
        <v>0</v>
      </c>
      <c r="Y1898" s="168"/>
      <c r="Z1898" s="168"/>
      <c r="AA1898" s="168"/>
      <c r="AB1898" s="168"/>
      <c r="AC1898" s="168"/>
    </row>
    <row r="1899" spans="1:34" ht="15" hidden="1" customHeight="1" x14ac:dyDescent="0.2">
      <c r="A1899" s="521">
        <v>230</v>
      </c>
      <c r="B1899" s="521">
        <v>230</v>
      </c>
      <c r="C1899" s="522" t="s">
        <v>404</v>
      </c>
      <c r="D1899" s="521">
        <v>20004</v>
      </c>
      <c r="E1899" s="522" t="s">
        <v>405</v>
      </c>
      <c r="F1899" s="25">
        <v>2019</v>
      </c>
      <c r="G1899" s="232">
        <v>43511.581944444442</v>
      </c>
      <c r="H1899" s="233">
        <v>43511.581944444442</v>
      </c>
      <c r="I1899" s="417" t="s">
        <v>7042</v>
      </c>
      <c r="J1899" s="412" t="s">
        <v>36</v>
      </c>
      <c r="K1899" s="412" t="s">
        <v>36</v>
      </c>
      <c r="L1899" s="235">
        <f>N1899-G1899</f>
        <v>6.944444467080757E-4</v>
      </c>
      <c r="M1899" s="236">
        <v>1</v>
      </c>
      <c r="N1899" s="232">
        <v>43511.582638888889</v>
      </c>
      <c r="O1899" s="233">
        <v>43511.582638888889</v>
      </c>
      <c r="P1899" s="237" t="s">
        <v>37</v>
      </c>
      <c r="Q1899" s="162" t="s">
        <v>213</v>
      </c>
      <c r="R1899" s="167" t="s">
        <v>10774</v>
      </c>
      <c r="S1899" s="238" t="s">
        <v>40</v>
      </c>
      <c r="T1899" s="167" t="s">
        <v>13331</v>
      </c>
      <c r="U1899" s="192" t="s">
        <v>40</v>
      </c>
      <c r="V1899" s="240" t="s">
        <v>788</v>
      </c>
      <c r="W1899" s="167" t="s">
        <v>13332</v>
      </c>
      <c r="X1899" s="164">
        <v>2</v>
      </c>
      <c r="Y1899" s="241">
        <v>0</v>
      </c>
      <c r="Z1899" s="241">
        <v>0</v>
      </c>
      <c r="AA1899" s="264">
        <f>Y1899/AD1899</f>
        <v>0</v>
      </c>
      <c r="AB1899" s="265">
        <f>Z1899/AD1899</f>
        <v>0</v>
      </c>
      <c r="AC1899" s="255">
        <v>0</v>
      </c>
      <c r="AD1899" s="255">
        <v>5548929</v>
      </c>
      <c r="AE1899" s="239" t="s">
        <v>7063</v>
      </c>
      <c r="AF1899" s="229" t="s">
        <v>13333</v>
      </c>
      <c r="AG1899" s="239" t="s">
        <v>7040</v>
      </c>
      <c r="AH1899" s="57" t="s">
        <v>7041</v>
      </c>
    </row>
    <row r="1900" spans="1:34" ht="15" hidden="1" customHeight="1" x14ac:dyDescent="0.2">
      <c r="A1900" s="521">
        <v>230</v>
      </c>
      <c r="B1900" s="521">
        <v>230</v>
      </c>
      <c r="C1900" s="522" t="s">
        <v>404</v>
      </c>
      <c r="D1900" s="521">
        <v>20004</v>
      </c>
      <c r="E1900" s="522" t="s">
        <v>405</v>
      </c>
      <c r="F1900" s="25">
        <v>2019</v>
      </c>
      <c r="G1900" s="573">
        <v>43557.694444444445</v>
      </c>
      <c r="H1900" s="574">
        <v>43557.694444444445</v>
      </c>
      <c r="I1900" s="572" t="s">
        <v>36</v>
      </c>
      <c r="J1900" s="572" t="s">
        <v>36</v>
      </c>
      <c r="K1900" s="572" t="s">
        <v>36</v>
      </c>
      <c r="L1900" s="235">
        <f>N1900-G1900</f>
        <v>6.944444467080757E-4</v>
      </c>
      <c r="M1900" s="236">
        <v>1</v>
      </c>
      <c r="N1900" s="573">
        <v>43557.695138888892</v>
      </c>
      <c r="O1900" s="574">
        <v>43557.695138888892</v>
      </c>
      <c r="P1900" s="237" t="s">
        <v>37</v>
      </c>
      <c r="Q1900" s="162" t="s">
        <v>213</v>
      </c>
      <c r="R1900" s="167" t="s">
        <v>10774</v>
      </c>
      <c r="S1900" s="238" t="s">
        <v>101</v>
      </c>
      <c r="T1900" s="167" t="s">
        <v>13755</v>
      </c>
      <c r="U1900" s="459" t="s">
        <v>40</v>
      </c>
      <c r="V1900" s="240" t="s">
        <v>788</v>
      </c>
      <c r="W1900" s="167" t="s">
        <v>13756</v>
      </c>
      <c r="X1900" s="536">
        <v>0</v>
      </c>
      <c r="Y1900" s="255">
        <v>0</v>
      </c>
      <c r="Z1900" s="255">
        <v>0</v>
      </c>
      <c r="AA1900" s="264">
        <f>Y1900/AD1900</f>
        <v>0</v>
      </c>
      <c r="AB1900" s="265">
        <f>Z1900/AD1900</f>
        <v>0</v>
      </c>
      <c r="AC1900" s="255">
        <v>0</v>
      </c>
      <c r="AD1900" s="255">
        <v>5548929</v>
      </c>
      <c r="AE1900" s="240" t="s">
        <v>7060</v>
      </c>
      <c r="AF1900" s="527" t="s">
        <v>13757</v>
      </c>
      <c r="AG1900" s="240" t="s">
        <v>7040</v>
      </c>
      <c r="AH1900" s="525" t="s">
        <v>7041</v>
      </c>
    </row>
    <row r="1901" spans="1:34" ht="15" hidden="1" customHeight="1" x14ac:dyDescent="0.2">
      <c r="A1901" s="58">
        <v>230</v>
      </c>
      <c r="B1901" s="58">
        <v>230</v>
      </c>
      <c r="C1901" s="76" t="s">
        <v>637</v>
      </c>
      <c r="D1901" s="33">
        <v>20006</v>
      </c>
      <c r="E1901" s="60" t="s">
        <v>638</v>
      </c>
      <c r="F1901" s="25">
        <v>2014</v>
      </c>
      <c r="G1901" s="61">
        <v>41871.996527777781</v>
      </c>
      <c r="H1901" s="62">
        <v>41871.996527777781</v>
      </c>
      <c r="I1901" s="625" t="s">
        <v>36</v>
      </c>
      <c r="J1901" s="625" t="s">
        <v>36</v>
      </c>
      <c r="K1901" s="625"/>
      <c r="L1901" s="64">
        <f>N1901-G1901</f>
        <v>6.9444443943211809E-4</v>
      </c>
      <c r="M1901" s="65">
        <v>1</v>
      </c>
      <c r="N1901" s="61">
        <v>41871.99722222222</v>
      </c>
      <c r="O1901" s="62">
        <v>41871.99722222222</v>
      </c>
      <c r="P1901" s="66" t="s">
        <v>37</v>
      </c>
      <c r="Q1901" s="69" t="s">
        <v>48</v>
      </c>
      <c r="R1901" s="69" t="s">
        <v>49</v>
      </c>
      <c r="S1901" s="87" t="s">
        <v>40</v>
      </c>
      <c r="T1901" s="69" t="s">
        <v>2613</v>
      </c>
      <c r="U1901" s="459" t="s">
        <v>40</v>
      </c>
      <c r="V1901" s="87" t="s">
        <v>1336</v>
      </c>
      <c r="W1901" s="69" t="s">
        <v>2614</v>
      </c>
      <c r="X1901" s="32">
        <v>0</v>
      </c>
      <c r="Y1901" s="32">
        <v>0</v>
      </c>
      <c r="Z1901" s="83"/>
      <c r="AA1901" s="84"/>
      <c r="AB1901" s="85"/>
      <c r="AC1901" s="83"/>
    </row>
    <row r="1902" spans="1:34" ht="15" hidden="1" customHeight="1" x14ac:dyDescent="0.2">
      <c r="A1902" s="257">
        <v>230</v>
      </c>
      <c r="B1902" s="257">
        <v>230</v>
      </c>
      <c r="C1902" s="258" t="s">
        <v>637</v>
      </c>
      <c r="D1902" s="257">
        <v>20006</v>
      </c>
      <c r="E1902" s="258" t="s">
        <v>638</v>
      </c>
      <c r="F1902" s="25">
        <v>2017</v>
      </c>
      <c r="G1902" s="232">
        <v>42744.161111111112</v>
      </c>
      <c r="H1902" s="233">
        <v>42744.161111111112</v>
      </c>
      <c r="I1902" s="417" t="s">
        <v>7042</v>
      </c>
      <c r="J1902" s="412" t="s">
        <v>36</v>
      </c>
      <c r="K1902" s="412"/>
      <c r="L1902" s="235">
        <f>N1902-G1902</f>
        <v>6.944444467080757E-4</v>
      </c>
      <c r="M1902" s="236">
        <v>1</v>
      </c>
      <c r="N1902" s="232">
        <v>42744.161805555559</v>
      </c>
      <c r="O1902" s="233">
        <v>42744.161805555559</v>
      </c>
      <c r="P1902" s="237" t="s">
        <v>37</v>
      </c>
      <c r="Q1902" s="238" t="s">
        <v>213</v>
      </c>
      <c r="R1902" s="238" t="s">
        <v>214</v>
      </c>
      <c r="S1902" s="35" t="s">
        <v>40</v>
      </c>
      <c r="T1902" s="52" t="s">
        <v>7260</v>
      </c>
      <c r="U1902" s="303" t="s">
        <v>40</v>
      </c>
      <c r="V1902" s="49" t="s">
        <v>1336</v>
      </c>
      <c r="W1902" s="44" t="s">
        <v>7261</v>
      </c>
      <c r="X1902" s="241">
        <v>0</v>
      </c>
      <c r="Y1902" s="241">
        <v>0</v>
      </c>
      <c r="Z1902" s="241">
        <v>0</v>
      </c>
      <c r="AA1902" s="168"/>
      <c r="AB1902" s="168"/>
      <c r="AC1902" s="168"/>
      <c r="AD1902" s="304">
        <v>5517212</v>
      </c>
      <c r="AE1902" s="35" t="s">
        <v>7060</v>
      </c>
      <c r="AF1902" s="305" t="s">
        <v>7262</v>
      </c>
      <c r="AG1902" s="35" t="s">
        <v>7040</v>
      </c>
      <c r="AH1902" s="44" t="s">
        <v>7041</v>
      </c>
    </row>
    <row r="1903" spans="1:34" ht="15" hidden="1" customHeight="1" x14ac:dyDescent="0.2">
      <c r="A1903" s="257">
        <v>230</v>
      </c>
      <c r="B1903" s="257">
        <v>230</v>
      </c>
      <c r="C1903" s="258" t="s">
        <v>640</v>
      </c>
      <c r="D1903" s="257">
        <v>20007</v>
      </c>
      <c r="E1903" s="258" t="s">
        <v>641</v>
      </c>
      <c r="F1903" s="25">
        <v>2018</v>
      </c>
      <c r="G1903" s="232">
        <v>43206.601388888892</v>
      </c>
      <c r="H1903" s="233">
        <v>43206.601388888892</v>
      </c>
      <c r="I1903" s="412" t="s">
        <v>36</v>
      </c>
      <c r="J1903" s="412" t="s">
        <v>36</v>
      </c>
      <c r="K1903" s="412" t="s">
        <v>36</v>
      </c>
      <c r="L1903" s="235">
        <f>N1903-G1903</f>
        <v>0.36805555555474712</v>
      </c>
      <c r="M1903" s="236">
        <v>530</v>
      </c>
      <c r="N1903" s="232">
        <v>43206.969444444447</v>
      </c>
      <c r="O1903" s="233">
        <v>43206.969444444447</v>
      </c>
      <c r="P1903" s="237" t="s">
        <v>37</v>
      </c>
      <c r="Q1903" s="359" t="s">
        <v>43</v>
      </c>
      <c r="R1903" s="35" t="s">
        <v>10292</v>
      </c>
      <c r="S1903" s="277" t="s">
        <v>1470</v>
      </c>
      <c r="T1903" s="167" t="s">
        <v>10940</v>
      </c>
      <c r="U1903" s="282" t="s">
        <v>40</v>
      </c>
      <c r="V1903" s="240" t="s">
        <v>1336</v>
      </c>
      <c r="W1903" s="167" t="s">
        <v>10941</v>
      </c>
      <c r="X1903" s="255">
        <v>0</v>
      </c>
      <c r="Y1903" s="241">
        <v>0</v>
      </c>
      <c r="Z1903" s="241">
        <v>0</v>
      </c>
      <c r="AA1903" s="266"/>
      <c r="AB1903" s="266"/>
      <c r="AC1903" s="266"/>
      <c r="AD1903" s="241">
        <v>5517212</v>
      </c>
      <c r="AE1903" s="461" t="s">
        <v>1270</v>
      </c>
      <c r="AF1903" s="462" t="s">
        <v>1270</v>
      </c>
      <c r="AG1903" s="277" t="s">
        <v>7066</v>
      </c>
      <c r="AH1903" s="277" t="s">
        <v>7067</v>
      </c>
    </row>
    <row r="1904" spans="1:34" ht="15" hidden="1" customHeight="1" x14ac:dyDescent="0.2">
      <c r="A1904" s="153">
        <v>230</v>
      </c>
      <c r="B1904" s="153">
        <v>230</v>
      </c>
      <c r="C1904" s="24" t="s">
        <v>642</v>
      </c>
      <c r="D1904" s="175">
        <v>20008</v>
      </c>
      <c r="E1904" s="24" t="s">
        <v>643</v>
      </c>
      <c r="F1904" s="25">
        <v>2015</v>
      </c>
      <c r="G1904" s="156">
        <v>42093.352777777778</v>
      </c>
      <c r="H1904" s="157">
        <v>42093.352777777778</v>
      </c>
      <c r="I1904" s="620" t="s">
        <v>36</v>
      </c>
      <c r="J1904" s="620" t="s">
        <v>36</v>
      </c>
      <c r="K1904" s="620"/>
      <c r="L1904" s="159">
        <f>N1904-G1904</f>
        <v>0.15069444444088731</v>
      </c>
      <c r="M1904" s="160">
        <v>217</v>
      </c>
      <c r="N1904" s="156">
        <v>42093.503472222219</v>
      </c>
      <c r="O1904" s="157">
        <v>42093.503472222219</v>
      </c>
      <c r="P1904" s="161" t="s">
        <v>37</v>
      </c>
      <c r="Q1904" s="35" t="s">
        <v>38</v>
      </c>
      <c r="R1904" s="35" t="s">
        <v>135</v>
      </c>
      <c r="S1904" s="35" t="s">
        <v>106</v>
      </c>
      <c r="T1904" s="35" t="s">
        <v>3662</v>
      </c>
      <c r="U1904" s="176">
        <v>11016</v>
      </c>
      <c r="V1904" s="167" t="s">
        <v>1336</v>
      </c>
      <c r="W1904" s="35" t="s">
        <v>3663</v>
      </c>
      <c r="X1904" s="55">
        <v>837</v>
      </c>
      <c r="Y1904" s="55">
        <v>837</v>
      </c>
      <c r="Z1904" s="55">
        <v>978526</v>
      </c>
      <c r="AA1904" s="173">
        <f>Y1904/5412924</f>
        <v>1.5462991906038215E-4</v>
      </c>
      <c r="AB1904" s="174">
        <f>Z1904/5412924</f>
        <v>0.18077586162303405</v>
      </c>
      <c r="AC1904" s="55">
        <f>Z1904/Y1904</f>
        <v>1169.0872162485066</v>
      </c>
    </row>
    <row r="1905" spans="1:34" ht="15" hidden="1" customHeight="1" x14ac:dyDescent="0.2">
      <c r="A1905" s="257">
        <v>230</v>
      </c>
      <c r="B1905" s="257">
        <v>230</v>
      </c>
      <c r="C1905" s="258" t="s">
        <v>1620</v>
      </c>
      <c r="D1905" s="257">
        <v>20009</v>
      </c>
      <c r="E1905" s="258" t="s">
        <v>1621</v>
      </c>
      <c r="F1905" s="25">
        <v>2016</v>
      </c>
      <c r="G1905" s="284">
        <v>42537.663888888892</v>
      </c>
      <c r="H1905" s="234">
        <v>42537.663888888892</v>
      </c>
      <c r="I1905" s="412" t="s">
        <v>36</v>
      </c>
      <c r="J1905" s="412" t="s">
        <v>36</v>
      </c>
      <c r="K1905" s="412"/>
      <c r="L1905" s="235">
        <f>N1905-G1905</f>
        <v>5.1388888889050577E-2</v>
      </c>
      <c r="M1905" s="236">
        <v>74</v>
      </c>
      <c r="N1905" s="284">
        <v>42537.715277777781</v>
      </c>
      <c r="O1905" s="234">
        <v>42537.715277777781</v>
      </c>
      <c r="P1905" s="237" t="s">
        <v>37</v>
      </c>
      <c r="Q1905" s="238" t="s">
        <v>52</v>
      </c>
      <c r="R1905" s="238" t="s">
        <v>106</v>
      </c>
      <c r="S1905" s="277" t="s">
        <v>1470</v>
      </c>
      <c r="T1905" s="35" t="s">
        <v>6225</v>
      </c>
      <c r="U1905" s="77">
        <v>12264</v>
      </c>
      <c r="V1905" s="240" t="s">
        <v>788</v>
      </c>
      <c r="W1905" s="35" t="s">
        <v>6226</v>
      </c>
      <c r="X1905" s="177">
        <v>0</v>
      </c>
      <c r="Y1905" s="266"/>
      <c r="Z1905" s="266"/>
      <c r="AA1905" s="266"/>
      <c r="AB1905" s="266"/>
      <c r="AC1905" s="266"/>
    </row>
    <row r="1906" spans="1:34" ht="15" hidden="1" customHeight="1" x14ac:dyDescent="0.2">
      <c r="A1906" s="257">
        <v>230</v>
      </c>
      <c r="B1906" s="257">
        <v>230</v>
      </c>
      <c r="C1906" s="258" t="s">
        <v>750</v>
      </c>
      <c r="D1906" s="257">
        <v>20010</v>
      </c>
      <c r="E1906" s="258" t="s">
        <v>751</v>
      </c>
      <c r="F1906" s="25">
        <v>2016</v>
      </c>
      <c r="G1906" s="284">
        <v>42657.642361111109</v>
      </c>
      <c r="H1906" s="234">
        <v>42657.642361111109</v>
      </c>
      <c r="I1906" s="417" t="s">
        <v>313</v>
      </c>
      <c r="J1906" s="412" t="s">
        <v>36</v>
      </c>
      <c r="K1906" s="412"/>
      <c r="L1906" s="235">
        <f>N1906-G1906</f>
        <v>6.944444467080757E-4</v>
      </c>
      <c r="M1906" s="236">
        <v>1</v>
      </c>
      <c r="N1906" s="284">
        <v>42657.643055555556</v>
      </c>
      <c r="O1906" s="234">
        <v>42657.643055555556</v>
      </c>
      <c r="P1906" s="237" t="s">
        <v>37</v>
      </c>
      <c r="Q1906" s="35" t="s">
        <v>52</v>
      </c>
      <c r="R1906" s="35" t="s">
        <v>124</v>
      </c>
      <c r="S1906" s="35" t="s">
        <v>88</v>
      </c>
      <c r="T1906" s="35" t="s">
        <v>6713</v>
      </c>
      <c r="U1906" s="282" t="s">
        <v>40</v>
      </c>
      <c r="V1906" s="240" t="s">
        <v>1336</v>
      </c>
      <c r="W1906" s="191"/>
      <c r="X1906" s="177">
        <v>0</v>
      </c>
      <c r="Y1906" s="55">
        <v>0</v>
      </c>
      <c r="Z1906" s="55">
        <v>0</v>
      </c>
      <c r="AA1906" s="35"/>
      <c r="AB1906" s="35"/>
      <c r="AC1906" s="241"/>
    </row>
    <row r="1907" spans="1:34" ht="15" hidden="1" customHeight="1" x14ac:dyDescent="0.2">
      <c r="A1907" s="257">
        <v>230</v>
      </c>
      <c r="B1907" s="257">
        <v>230</v>
      </c>
      <c r="C1907" s="258" t="s">
        <v>750</v>
      </c>
      <c r="D1907" s="257">
        <v>20010</v>
      </c>
      <c r="E1907" s="258" t="s">
        <v>751</v>
      </c>
      <c r="F1907" s="25">
        <v>2017</v>
      </c>
      <c r="G1907" s="232">
        <v>42833.46597222222</v>
      </c>
      <c r="H1907" s="233">
        <v>42833.46597222222</v>
      </c>
      <c r="I1907" s="417" t="s">
        <v>7042</v>
      </c>
      <c r="J1907" s="412" t="s">
        <v>36</v>
      </c>
      <c r="K1907" s="412"/>
      <c r="L1907" s="235">
        <f>N1907-G1907</f>
        <v>0.60625000000436557</v>
      </c>
      <c r="M1907" s="236">
        <f>14*60+33</f>
        <v>873</v>
      </c>
      <c r="N1907" s="232">
        <v>42834.072222222225</v>
      </c>
      <c r="O1907" s="233">
        <v>42834.072222222225</v>
      </c>
      <c r="P1907" s="237" t="s">
        <v>37</v>
      </c>
      <c r="Q1907" s="35" t="s">
        <v>52</v>
      </c>
      <c r="R1907" s="35" t="s">
        <v>142</v>
      </c>
      <c r="S1907" s="35" t="s">
        <v>107</v>
      </c>
      <c r="T1907" s="52" t="s">
        <v>8305</v>
      </c>
      <c r="U1907" s="303" t="s">
        <v>40</v>
      </c>
      <c r="V1907" s="49" t="s">
        <v>190</v>
      </c>
      <c r="W1907" s="44" t="s">
        <v>8306</v>
      </c>
      <c r="X1907" s="241">
        <v>0</v>
      </c>
      <c r="Y1907" s="241">
        <v>0</v>
      </c>
      <c r="Z1907" s="241">
        <v>0</v>
      </c>
      <c r="AA1907" s="168"/>
      <c r="AB1907" s="168"/>
      <c r="AC1907" s="168"/>
      <c r="AD1907" s="304">
        <v>5517212</v>
      </c>
      <c r="AE1907" s="305" t="s">
        <v>1270</v>
      </c>
      <c r="AF1907" s="305" t="s">
        <v>1270</v>
      </c>
      <c r="AG1907" s="35" t="s">
        <v>7066</v>
      </c>
      <c r="AH1907" s="52" t="s">
        <v>7067</v>
      </c>
    </row>
    <row r="1908" spans="1:34" ht="15" hidden="1" customHeight="1" x14ac:dyDescent="0.2">
      <c r="A1908" s="257">
        <v>230</v>
      </c>
      <c r="B1908" s="257">
        <v>230</v>
      </c>
      <c r="C1908" s="258" t="s">
        <v>283</v>
      </c>
      <c r="D1908" s="257">
        <v>20011</v>
      </c>
      <c r="E1908" s="258" t="s">
        <v>284</v>
      </c>
      <c r="F1908" s="25">
        <v>2016</v>
      </c>
      <c r="G1908" s="232">
        <v>42477.545138888891</v>
      </c>
      <c r="H1908" s="233">
        <v>42477.545138888891</v>
      </c>
      <c r="I1908" s="412" t="s">
        <v>36</v>
      </c>
      <c r="J1908" s="412" t="s">
        <v>36</v>
      </c>
      <c r="K1908" s="412"/>
      <c r="L1908" s="235">
        <f>N1908-G1908</f>
        <v>0.29097222221753327</v>
      </c>
      <c r="M1908" s="236">
        <v>419</v>
      </c>
      <c r="N1908" s="232">
        <v>42477.836111111108</v>
      </c>
      <c r="O1908" s="233">
        <v>42477.836111111108</v>
      </c>
      <c r="P1908" s="237" t="s">
        <v>37</v>
      </c>
      <c r="Q1908" s="238" t="s">
        <v>43</v>
      </c>
      <c r="R1908" s="238" t="s">
        <v>44</v>
      </c>
      <c r="S1908" s="35" t="s">
        <v>40</v>
      </c>
      <c r="T1908" s="35" t="s">
        <v>5914</v>
      </c>
      <c r="U1908" s="282" t="s">
        <v>40</v>
      </c>
      <c r="V1908" s="240" t="s">
        <v>1336</v>
      </c>
      <c r="W1908" s="35" t="s">
        <v>5915</v>
      </c>
      <c r="X1908" s="55">
        <v>0</v>
      </c>
      <c r="Y1908" s="55">
        <v>0</v>
      </c>
      <c r="Z1908" s="55">
        <v>0</v>
      </c>
      <c r="AA1908" s="168"/>
      <c r="AB1908" s="168"/>
      <c r="AC1908" s="168"/>
    </row>
    <row r="1909" spans="1:34" ht="15" hidden="1" customHeight="1" x14ac:dyDescent="0.2">
      <c r="A1909" s="257">
        <v>230</v>
      </c>
      <c r="B1909" s="257">
        <v>230</v>
      </c>
      <c r="C1909" s="258" t="s">
        <v>283</v>
      </c>
      <c r="D1909" s="257">
        <v>20011</v>
      </c>
      <c r="E1909" s="258" t="s">
        <v>284</v>
      </c>
      <c r="F1909" s="25">
        <v>2016</v>
      </c>
      <c r="G1909" s="284">
        <v>42694.263194444444</v>
      </c>
      <c r="H1909" s="234">
        <v>42694.263194444444</v>
      </c>
      <c r="I1909" s="412" t="s">
        <v>36</v>
      </c>
      <c r="J1909" s="412" t="s">
        <v>36</v>
      </c>
      <c r="K1909" s="412"/>
      <c r="L1909" s="235">
        <f>N1909-G1909</f>
        <v>6.944444467080757E-4</v>
      </c>
      <c r="M1909" s="236">
        <v>1</v>
      </c>
      <c r="N1909" s="284">
        <v>42694.263888888891</v>
      </c>
      <c r="O1909" s="234">
        <v>42694.263888888891</v>
      </c>
      <c r="P1909" s="237" t="s">
        <v>37</v>
      </c>
      <c r="Q1909" s="35" t="s">
        <v>48</v>
      </c>
      <c r="R1909" s="35" t="s">
        <v>49</v>
      </c>
      <c r="S1909" s="35" t="s">
        <v>40</v>
      </c>
      <c r="T1909" s="35" t="s">
        <v>6883</v>
      </c>
      <c r="U1909" s="282" t="s">
        <v>40</v>
      </c>
      <c r="V1909" s="240" t="s">
        <v>384</v>
      </c>
      <c r="W1909" s="35" t="s">
        <v>6884</v>
      </c>
      <c r="X1909" s="177">
        <v>0</v>
      </c>
      <c r="Y1909" s="55">
        <v>0</v>
      </c>
      <c r="Z1909" s="55">
        <v>0</v>
      </c>
      <c r="AA1909" s="55"/>
      <c r="AB1909" s="55"/>
      <c r="AC1909" s="55"/>
    </row>
    <row r="1910" spans="1:34" ht="15" hidden="1" customHeight="1" x14ac:dyDescent="0.2">
      <c r="A1910" s="257">
        <v>230</v>
      </c>
      <c r="B1910" s="257">
        <v>230</v>
      </c>
      <c r="C1910" s="258" t="s">
        <v>283</v>
      </c>
      <c r="D1910" s="257">
        <v>20011</v>
      </c>
      <c r="E1910" s="258" t="s">
        <v>284</v>
      </c>
      <c r="F1910" s="25">
        <v>2018</v>
      </c>
      <c r="G1910" s="232">
        <v>43441.689583333333</v>
      </c>
      <c r="H1910" s="233">
        <v>43441.689583333333</v>
      </c>
      <c r="I1910" s="412" t="s">
        <v>36</v>
      </c>
      <c r="J1910" s="412" t="s">
        <v>36</v>
      </c>
      <c r="K1910" s="412" t="s">
        <v>36</v>
      </c>
      <c r="L1910" s="235">
        <f>N1910-G1910</f>
        <v>6.944444467080757E-4</v>
      </c>
      <c r="M1910" s="236">
        <v>1</v>
      </c>
      <c r="N1910" s="232">
        <v>43441.69027777778</v>
      </c>
      <c r="O1910" s="233">
        <v>43441.69027777778</v>
      </c>
      <c r="P1910" s="237" t="s">
        <v>37</v>
      </c>
      <c r="Q1910" s="238" t="s">
        <v>48</v>
      </c>
      <c r="R1910" s="35" t="s">
        <v>10200</v>
      </c>
      <c r="S1910" s="238" t="s">
        <v>40</v>
      </c>
      <c r="T1910" s="167" t="s">
        <v>12499</v>
      </c>
      <c r="U1910" s="282" t="s">
        <v>40</v>
      </c>
      <c r="V1910" s="240" t="s">
        <v>384</v>
      </c>
      <c r="W1910" s="167" t="s">
        <v>12500</v>
      </c>
      <c r="X1910" s="255">
        <v>0</v>
      </c>
      <c r="Y1910" s="241">
        <v>0</v>
      </c>
      <c r="Z1910" s="241">
        <v>0</v>
      </c>
      <c r="AA1910" s="277"/>
      <c r="AB1910" s="277"/>
      <c r="AC1910" s="277"/>
      <c r="AD1910" s="241">
        <v>5517212</v>
      </c>
      <c r="AE1910" s="467" t="s">
        <v>7060</v>
      </c>
      <c r="AF1910" s="468" t="s">
        <v>12501</v>
      </c>
      <c r="AG1910" s="277" t="s">
        <v>7040</v>
      </c>
      <c r="AH1910" s="277" t="s">
        <v>7041</v>
      </c>
    </row>
    <row r="1911" spans="1:34" ht="15" hidden="1" customHeight="1" x14ac:dyDescent="0.2">
      <c r="A1911" s="521">
        <v>230</v>
      </c>
      <c r="B1911" s="521">
        <v>230</v>
      </c>
      <c r="C1911" s="522" t="s">
        <v>283</v>
      </c>
      <c r="D1911" s="521">
        <v>20011</v>
      </c>
      <c r="E1911" s="522" t="s">
        <v>284</v>
      </c>
      <c r="F1911" s="25">
        <v>2019</v>
      </c>
      <c r="G1911" s="573">
        <v>43557.629861111112</v>
      </c>
      <c r="H1911" s="574">
        <v>43557.629861111112</v>
      </c>
      <c r="I1911" s="572" t="s">
        <v>36</v>
      </c>
      <c r="J1911" s="572" t="s">
        <v>36</v>
      </c>
      <c r="K1911" s="572" t="s">
        <v>36</v>
      </c>
      <c r="L1911" s="235">
        <f>N1911-G1911</f>
        <v>6.944444467080757E-4</v>
      </c>
      <c r="M1911" s="236">
        <v>1</v>
      </c>
      <c r="N1911" s="573">
        <v>43557.630555555559</v>
      </c>
      <c r="O1911" s="574">
        <v>43557.630555555559</v>
      </c>
      <c r="P1911" s="237" t="s">
        <v>37</v>
      </c>
      <c r="Q1911" s="162" t="s">
        <v>213</v>
      </c>
      <c r="R1911" s="167" t="s">
        <v>10774</v>
      </c>
      <c r="S1911" s="238" t="s">
        <v>40</v>
      </c>
      <c r="T1911" s="167" t="s">
        <v>13750</v>
      </c>
      <c r="U1911" s="459" t="s">
        <v>40</v>
      </c>
      <c r="V1911" s="240" t="s">
        <v>1336</v>
      </c>
      <c r="W1911" s="167" t="s">
        <v>13751</v>
      </c>
      <c r="X1911" s="536">
        <v>0</v>
      </c>
      <c r="Y1911" s="255">
        <v>0</v>
      </c>
      <c r="Z1911" s="255">
        <v>0</v>
      </c>
      <c r="AA1911" s="264">
        <f>Y1911/AD1911</f>
        <v>0</v>
      </c>
      <c r="AB1911" s="265">
        <f>Z1911/AD1911</f>
        <v>0</v>
      </c>
      <c r="AC1911" s="255">
        <v>0</v>
      </c>
      <c r="AD1911" s="255">
        <v>5548929</v>
      </c>
      <c r="AE1911" s="240" t="s">
        <v>7102</v>
      </c>
      <c r="AF1911" s="527" t="s">
        <v>13752</v>
      </c>
      <c r="AG1911" s="240" t="s">
        <v>7040</v>
      </c>
      <c r="AH1911" s="525" t="s">
        <v>7041</v>
      </c>
    </row>
    <row r="1912" spans="1:34" ht="15" hidden="1" customHeight="1" x14ac:dyDescent="0.2">
      <c r="A1912" s="58">
        <v>230</v>
      </c>
      <c r="B1912" s="58">
        <v>230</v>
      </c>
      <c r="C1912" s="76" t="s">
        <v>496</v>
      </c>
      <c r="D1912" s="33">
        <v>20012</v>
      </c>
      <c r="E1912" s="60" t="s">
        <v>497</v>
      </c>
      <c r="F1912" s="25">
        <v>2014</v>
      </c>
      <c r="G1912" s="61">
        <v>41670.82916666667</v>
      </c>
      <c r="H1912" s="62">
        <v>41670.82916666667</v>
      </c>
      <c r="I1912" s="625" t="s">
        <v>36</v>
      </c>
      <c r="J1912" s="625" t="s">
        <v>36</v>
      </c>
      <c r="K1912" s="625"/>
      <c r="L1912" s="64">
        <f>N1912-G1912</f>
        <v>4.166666665696539E-3</v>
      </c>
      <c r="M1912" s="65">
        <v>6</v>
      </c>
      <c r="N1912" s="61">
        <v>41670.833333333336</v>
      </c>
      <c r="O1912" s="62">
        <v>41670.833333333336</v>
      </c>
      <c r="P1912" s="66" t="s">
        <v>37</v>
      </c>
      <c r="Q1912" s="67" t="s">
        <v>43</v>
      </c>
      <c r="R1912" s="67" t="s">
        <v>997</v>
      </c>
      <c r="S1912" s="68" t="s">
        <v>526</v>
      </c>
      <c r="T1912" s="69" t="s">
        <v>1757</v>
      </c>
      <c r="U1912" s="459" t="s">
        <v>40</v>
      </c>
      <c r="V1912" s="78" t="s">
        <v>384</v>
      </c>
      <c r="W1912" s="69" t="s">
        <v>1727</v>
      </c>
      <c r="X1912" s="32">
        <v>0</v>
      </c>
      <c r="Y1912" s="32">
        <v>0</v>
      </c>
      <c r="Z1912" s="83"/>
      <c r="AA1912" s="84"/>
      <c r="AB1912" s="85"/>
      <c r="AC1912" s="83"/>
    </row>
    <row r="1913" spans="1:34" ht="15" hidden="1" customHeight="1" x14ac:dyDescent="0.2">
      <c r="A1913" s="58">
        <v>230</v>
      </c>
      <c r="B1913" s="58">
        <v>230</v>
      </c>
      <c r="C1913" s="76" t="s">
        <v>496</v>
      </c>
      <c r="D1913" s="33">
        <v>20012</v>
      </c>
      <c r="E1913" s="60" t="s">
        <v>497</v>
      </c>
      <c r="F1913" s="25">
        <v>2014</v>
      </c>
      <c r="G1913" s="61">
        <v>41671.783333333333</v>
      </c>
      <c r="H1913" s="62">
        <v>41671.783333333333</v>
      </c>
      <c r="I1913" s="625" t="s">
        <v>36</v>
      </c>
      <c r="J1913" s="625" t="s">
        <v>36</v>
      </c>
      <c r="K1913" s="625"/>
      <c r="L1913" s="64">
        <f>N1913-G1913</f>
        <v>1.1111111110949423E-2</v>
      </c>
      <c r="M1913" s="65">
        <v>16</v>
      </c>
      <c r="N1913" s="61">
        <v>41671.794444444444</v>
      </c>
      <c r="O1913" s="62">
        <v>41671.794444444444</v>
      </c>
      <c r="P1913" s="66" t="s">
        <v>37</v>
      </c>
      <c r="Q1913" s="67" t="s">
        <v>43</v>
      </c>
      <c r="R1913" s="67" t="s">
        <v>997</v>
      </c>
      <c r="S1913" s="68" t="s">
        <v>526</v>
      </c>
      <c r="T1913" s="69" t="s">
        <v>1760</v>
      </c>
      <c r="U1913" s="459" t="s">
        <v>40</v>
      </c>
      <c r="V1913" s="78" t="s">
        <v>384</v>
      </c>
      <c r="W1913" s="69" t="s">
        <v>1727</v>
      </c>
      <c r="X1913" s="32">
        <v>0</v>
      </c>
      <c r="Y1913" s="32">
        <v>0</v>
      </c>
      <c r="Z1913" s="83"/>
      <c r="AA1913" s="84"/>
      <c r="AB1913" s="85"/>
      <c r="AC1913" s="83"/>
      <c r="AD1913" s="41"/>
      <c r="AE1913" s="41"/>
      <c r="AF1913" s="41"/>
      <c r="AG1913" s="41"/>
      <c r="AH1913" s="41"/>
    </row>
    <row r="1914" spans="1:34" ht="15" hidden="1" customHeight="1" x14ac:dyDescent="0.2">
      <c r="A1914" s="175">
        <v>230</v>
      </c>
      <c r="B1914" s="175">
        <v>230</v>
      </c>
      <c r="C1914" s="24" t="s">
        <v>496</v>
      </c>
      <c r="D1914" s="175">
        <v>20012</v>
      </c>
      <c r="E1914" s="24" t="s">
        <v>497</v>
      </c>
      <c r="F1914" s="25">
        <v>2015</v>
      </c>
      <c r="G1914" s="156">
        <v>42212.251388888886</v>
      </c>
      <c r="H1914" s="157">
        <v>42212.251388888886</v>
      </c>
      <c r="I1914" s="620" t="s">
        <v>36</v>
      </c>
      <c r="J1914" s="620" t="s">
        <v>36</v>
      </c>
      <c r="K1914" s="620"/>
      <c r="L1914" s="159">
        <f>N1914-G1914</f>
        <v>0.12569444444670808</v>
      </c>
      <c r="M1914" s="160">
        <v>181</v>
      </c>
      <c r="N1914" s="156">
        <v>42212.377083333333</v>
      </c>
      <c r="O1914" s="157">
        <v>42212.377083333333</v>
      </c>
      <c r="P1914" s="161" t="s">
        <v>37</v>
      </c>
      <c r="Q1914" s="35" t="s">
        <v>71</v>
      </c>
      <c r="R1914" s="35" t="s">
        <v>600</v>
      </c>
      <c r="S1914" s="35" t="s">
        <v>579</v>
      </c>
      <c r="T1914" s="35" t="s">
        <v>4464</v>
      </c>
      <c r="U1914" s="170">
        <v>11284</v>
      </c>
      <c r="V1914" s="167" t="s">
        <v>384</v>
      </c>
      <c r="W1914" s="35" t="s">
        <v>4465</v>
      </c>
      <c r="X1914" s="188"/>
      <c r="Y1914" s="168"/>
      <c r="Z1914" s="168"/>
      <c r="AA1914" s="168"/>
      <c r="AB1914" s="168"/>
      <c r="AC1914" s="168"/>
    </row>
    <row r="1915" spans="1:34" ht="15" hidden="1" customHeight="1" x14ac:dyDescent="0.2">
      <c r="A1915" s="175">
        <v>230</v>
      </c>
      <c r="B1915" s="175">
        <v>230</v>
      </c>
      <c r="C1915" s="24" t="s">
        <v>496</v>
      </c>
      <c r="D1915" s="175">
        <v>20012</v>
      </c>
      <c r="E1915" s="24" t="s">
        <v>497</v>
      </c>
      <c r="F1915" s="25">
        <v>2015</v>
      </c>
      <c r="G1915" s="156">
        <v>42215.990972222222</v>
      </c>
      <c r="H1915" s="157">
        <v>42215.990972222222</v>
      </c>
      <c r="I1915" s="620" t="s">
        <v>36</v>
      </c>
      <c r="J1915" s="620" t="s">
        <v>36</v>
      </c>
      <c r="K1915" s="620"/>
      <c r="L1915" s="159">
        <f>N1915-G1915</f>
        <v>0.30486111110803904</v>
      </c>
      <c r="M1915" s="160">
        <v>439</v>
      </c>
      <c r="N1915" s="156">
        <v>42216.29583333333</v>
      </c>
      <c r="O1915" s="157">
        <v>42216.29583333333</v>
      </c>
      <c r="P1915" s="161" t="s">
        <v>37</v>
      </c>
      <c r="Q1915" s="35" t="s">
        <v>43</v>
      </c>
      <c r="R1915" s="35" t="s">
        <v>266</v>
      </c>
      <c r="S1915" s="35" t="s">
        <v>526</v>
      </c>
      <c r="T1915" s="35" t="s">
        <v>4494</v>
      </c>
      <c r="U1915" s="459" t="s">
        <v>40</v>
      </c>
      <c r="V1915" s="167" t="s">
        <v>384</v>
      </c>
      <c r="W1915" s="35" t="s">
        <v>4059</v>
      </c>
      <c r="X1915" s="55">
        <v>0</v>
      </c>
      <c r="Y1915" s="168"/>
      <c r="Z1915" s="168"/>
      <c r="AA1915" s="168"/>
      <c r="AB1915" s="168"/>
      <c r="AC1915" s="168"/>
    </row>
    <row r="1916" spans="1:34" ht="15" hidden="1" customHeight="1" x14ac:dyDescent="0.2">
      <c r="A1916" s="175">
        <v>230</v>
      </c>
      <c r="B1916" s="175">
        <v>230</v>
      </c>
      <c r="C1916" s="24" t="s">
        <v>496</v>
      </c>
      <c r="D1916" s="175">
        <v>20012</v>
      </c>
      <c r="E1916" s="43" t="s">
        <v>497</v>
      </c>
      <c r="F1916" s="25">
        <v>2015</v>
      </c>
      <c r="G1916" s="156">
        <v>42323.564583333333</v>
      </c>
      <c r="H1916" s="157">
        <v>42323.564583333333</v>
      </c>
      <c r="I1916" s="620" t="s">
        <v>36</v>
      </c>
      <c r="J1916" s="620" t="s">
        <v>36</v>
      </c>
      <c r="K1916" s="620"/>
      <c r="L1916" s="159">
        <f>N1916-G1916</f>
        <v>1.0055555555591127</v>
      </c>
      <c r="M1916" s="160">
        <v>1448</v>
      </c>
      <c r="N1916" s="156">
        <v>42324.570138888892</v>
      </c>
      <c r="O1916" s="157">
        <v>42324.570138888892</v>
      </c>
      <c r="P1916" s="161" t="s">
        <v>37</v>
      </c>
      <c r="Q1916" s="162" t="s">
        <v>48</v>
      </c>
      <c r="R1916" s="162" t="s">
        <v>49</v>
      </c>
      <c r="S1916" s="35" t="s">
        <v>40</v>
      </c>
      <c r="T1916" s="35" t="s">
        <v>5163</v>
      </c>
      <c r="U1916" s="459" t="s">
        <v>40</v>
      </c>
      <c r="V1916" s="167" t="s">
        <v>384</v>
      </c>
      <c r="W1916" s="35" t="s">
        <v>5164</v>
      </c>
      <c r="X1916" s="55">
        <v>0</v>
      </c>
      <c r="Y1916" s="168"/>
      <c r="Z1916" s="168"/>
      <c r="AA1916" s="168"/>
      <c r="AB1916" s="168"/>
      <c r="AC1916" s="168"/>
    </row>
    <row r="1917" spans="1:34" ht="15" hidden="1" customHeight="1" x14ac:dyDescent="0.2">
      <c r="A1917" s="257">
        <v>230</v>
      </c>
      <c r="B1917" s="257">
        <v>230</v>
      </c>
      <c r="C1917" s="258" t="s">
        <v>496</v>
      </c>
      <c r="D1917" s="257">
        <v>20012</v>
      </c>
      <c r="E1917" s="258" t="s">
        <v>497</v>
      </c>
      <c r="F1917" s="25">
        <v>2016</v>
      </c>
      <c r="G1917" s="284">
        <v>42671.568055555559</v>
      </c>
      <c r="H1917" s="234">
        <v>42671.568055555559</v>
      </c>
      <c r="I1917" s="412" t="s">
        <v>36</v>
      </c>
      <c r="J1917" s="412" t="s">
        <v>36</v>
      </c>
      <c r="K1917" s="412"/>
      <c r="L1917" s="235">
        <f>N1917-G1917</f>
        <v>6.9444443943211809E-4</v>
      </c>
      <c r="M1917" s="236">
        <v>1</v>
      </c>
      <c r="N1917" s="284">
        <v>42671.568749999999</v>
      </c>
      <c r="O1917" s="234">
        <v>42671.568749999999</v>
      </c>
      <c r="P1917" s="237" t="s">
        <v>37</v>
      </c>
      <c r="Q1917" s="35" t="s">
        <v>48</v>
      </c>
      <c r="R1917" s="35" t="s">
        <v>49</v>
      </c>
      <c r="S1917" s="35" t="s">
        <v>40</v>
      </c>
      <c r="T1917" s="35" t="s">
        <v>6812</v>
      </c>
      <c r="U1917" s="282" t="s">
        <v>40</v>
      </c>
      <c r="V1917" s="240" t="s">
        <v>384</v>
      </c>
      <c r="W1917" s="35" t="s">
        <v>6813</v>
      </c>
      <c r="X1917" s="177">
        <v>0</v>
      </c>
      <c r="Y1917" s="55">
        <v>0</v>
      </c>
      <c r="Z1917" s="55">
        <v>0</v>
      </c>
      <c r="AA1917" s="55"/>
      <c r="AB1917" s="55"/>
      <c r="AC1917" s="55"/>
    </row>
    <row r="1918" spans="1:34" ht="15" hidden="1" customHeight="1" x14ac:dyDescent="0.2">
      <c r="A1918" s="257">
        <v>230</v>
      </c>
      <c r="B1918" s="257">
        <v>230</v>
      </c>
      <c r="C1918" s="258" t="s">
        <v>496</v>
      </c>
      <c r="D1918" s="257">
        <v>20012</v>
      </c>
      <c r="E1918" s="258" t="s">
        <v>497</v>
      </c>
      <c r="F1918" s="25">
        <v>2017</v>
      </c>
      <c r="G1918" s="232">
        <v>42968.986805555556</v>
      </c>
      <c r="H1918" s="233">
        <v>42968.986805555556</v>
      </c>
      <c r="I1918" s="412" t="s">
        <v>36</v>
      </c>
      <c r="J1918" s="412" t="s">
        <v>36</v>
      </c>
      <c r="K1918" s="412"/>
      <c r="L1918" s="235">
        <f>N1918-G1918</f>
        <v>2.7083333334303461E-2</v>
      </c>
      <c r="M1918" s="236">
        <v>39</v>
      </c>
      <c r="N1918" s="232">
        <v>42969.013888888891</v>
      </c>
      <c r="O1918" s="233">
        <v>42969.013888888891</v>
      </c>
      <c r="P1918" s="237" t="s">
        <v>37</v>
      </c>
      <c r="Q1918" s="35" t="s">
        <v>213</v>
      </c>
      <c r="R1918" s="35" t="s">
        <v>287</v>
      </c>
      <c r="S1918" s="35" t="s">
        <v>40</v>
      </c>
      <c r="T1918" s="167" t="s">
        <v>9230</v>
      </c>
      <c r="U1918" s="303" t="s">
        <v>40</v>
      </c>
      <c r="V1918" s="240" t="s">
        <v>384</v>
      </c>
      <c r="W1918" s="167" t="s">
        <v>9233</v>
      </c>
      <c r="X1918" s="241">
        <v>480</v>
      </c>
      <c r="Y1918" s="241">
        <v>480</v>
      </c>
      <c r="Z1918" s="241">
        <v>55680</v>
      </c>
      <c r="AA1918" s="215">
        <v>8.7000463277466954E-5</v>
      </c>
      <c r="AB1918" s="216">
        <v>1.0092053740186166E-2</v>
      </c>
      <c r="AC1918" s="255">
        <v>116</v>
      </c>
      <c r="AD1918" s="304">
        <v>5517212</v>
      </c>
      <c r="AE1918" s="333" t="s">
        <v>1270</v>
      </c>
      <c r="AF1918" s="333" t="s">
        <v>1270</v>
      </c>
      <c r="AG1918" s="167" t="s">
        <v>7040</v>
      </c>
      <c r="AH1918" s="29" t="s">
        <v>7173</v>
      </c>
    </row>
    <row r="1919" spans="1:34" ht="15" hidden="1" customHeight="1" x14ac:dyDescent="0.2">
      <c r="A1919" s="257">
        <v>230</v>
      </c>
      <c r="B1919" s="257">
        <v>230</v>
      </c>
      <c r="C1919" s="258" t="s">
        <v>496</v>
      </c>
      <c r="D1919" s="257">
        <v>20012</v>
      </c>
      <c r="E1919" s="258" t="s">
        <v>497</v>
      </c>
      <c r="F1919" s="25">
        <v>2018</v>
      </c>
      <c r="G1919" s="232">
        <v>43173.620833333334</v>
      </c>
      <c r="H1919" s="233">
        <v>43173.620833333334</v>
      </c>
      <c r="I1919" s="412" t="s">
        <v>36</v>
      </c>
      <c r="J1919" s="412" t="s">
        <v>36</v>
      </c>
      <c r="K1919" s="412" t="s">
        <v>36</v>
      </c>
      <c r="L1919" s="235">
        <f>N1919-G1919</f>
        <v>0.12847222221898846</v>
      </c>
      <c r="M1919" s="236">
        <v>185</v>
      </c>
      <c r="N1919" s="232">
        <v>43173.749305555553</v>
      </c>
      <c r="O1919" s="233">
        <v>43173.749305555553</v>
      </c>
      <c r="P1919" s="237" t="s">
        <v>37</v>
      </c>
      <c r="Q1919" s="359" t="s">
        <v>48</v>
      </c>
      <c r="R1919" s="35" t="s">
        <v>10200</v>
      </c>
      <c r="S1919" s="277" t="s">
        <v>40</v>
      </c>
      <c r="T1919" s="167" t="s">
        <v>10696</v>
      </c>
      <c r="U1919" s="282" t="s">
        <v>40</v>
      </c>
      <c r="V1919" s="240" t="s">
        <v>384</v>
      </c>
      <c r="W1919" s="167" t="s">
        <v>10697</v>
      </c>
      <c r="X1919" s="255">
        <v>0</v>
      </c>
      <c r="Y1919" s="241">
        <v>0</v>
      </c>
      <c r="Z1919" s="241">
        <v>0</v>
      </c>
      <c r="AA1919" s="266"/>
      <c r="AB1919" s="266"/>
      <c r="AC1919" s="266"/>
      <c r="AD1919" s="241">
        <v>5517212</v>
      </c>
      <c r="AE1919" s="461" t="s">
        <v>1270</v>
      </c>
      <c r="AF1919" s="462" t="s">
        <v>1270</v>
      </c>
      <c r="AG1919" s="277" t="s">
        <v>7040</v>
      </c>
      <c r="AH1919" s="277" t="s">
        <v>7173</v>
      </c>
    </row>
    <row r="1920" spans="1:34" ht="15" hidden="1" customHeight="1" x14ac:dyDescent="0.2">
      <c r="A1920" s="257">
        <v>230</v>
      </c>
      <c r="B1920" s="257">
        <v>230</v>
      </c>
      <c r="C1920" s="258" t="s">
        <v>496</v>
      </c>
      <c r="D1920" s="257">
        <v>20012</v>
      </c>
      <c r="E1920" s="258" t="s">
        <v>497</v>
      </c>
      <c r="F1920" s="25">
        <v>2018</v>
      </c>
      <c r="G1920" s="232">
        <v>43173.824305555558</v>
      </c>
      <c r="H1920" s="233">
        <v>43173.824305555558</v>
      </c>
      <c r="I1920" s="412" t="s">
        <v>36</v>
      </c>
      <c r="J1920" s="412" t="s">
        <v>36</v>
      </c>
      <c r="K1920" s="412" t="s">
        <v>36</v>
      </c>
      <c r="L1920" s="235">
        <f>N1920-G1920</f>
        <v>4.3749999997089617E-2</v>
      </c>
      <c r="M1920" s="236">
        <v>63</v>
      </c>
      <c r="N1920" s="232">
        <v>43173.868055555555</v>
      </c>
      <c r="O1920" s="233">
        <v>43173.868055555555</v>
      </c>
      <c r="P1920" s="237" t="s">
        <v>37</v>
      </c>
      <c r="Q1920" s="359" t="s">
        <v>43</v>
      </c>
      <c r="R1920" s="35" t="s">
        <v>10424</v>
      </c>
      <c r="S1920" s="277" t="s">
        <v>106</v>
      </c>
      <c r="T1920" s="167" t="s">
        <v>10706</v>
      </c>
      <c r="U1920" s="282" t="s">
        <v>40</v>
      </c>
      <c r="V1920" s="240" t="s">
        <v>384</v>
      </c>
      <c r="W1920" s="167" t="s">
        <v>10707</v>
      </c>
      <c r="X1920" s="255">
        <v>1</v>
      </c>
      <c r="Y1920" s="241">
        <v>0</v>
      </c>
      <c r="Z1920" s="241">
        <v>0</v>
      </c>
      <c r="AA1920" s="266"/>
      <c r="AB1920" s="266"/>
      <c r="AC1920" s="266"/>
      <c r="AD1920" s="241">
        <v>5517212</v>
      </c>
      <c r="AE1920" s="461" t="s">
        <v>1270</v>
      </c>
      <c r="AF1920" s="462" t="s">
        <v>1270</v>
      </c>
      <c r="AG1920" s="277" t="s">
        <v>7066</v>
      </c>
      <c r="AH1920" s="277" t="s">
        <v>7067</v>
      </c>
    </row>
    <row r="1921" spans="1:34" ht="15" hidden="1" customHeight="1" x14ac:dyDescent="0.2">
      <c r="A1921" s="257">
        <v>230</v>
      </c>
      <c r="B1921" s="257">
        <v>230</v>
      </c>
      <c r="C1921" s="258" t="s">
        <v>496</v>
      </c>
      <c r="D1921" s="257">
        <v>20012</v>
      </c>
      <c r="E1921" s="258" t="s">
        <v>497</v>
      </c>
      <c r="F1921" s="25">
        <v>2018</v>
      </c>
      <c r="G1921" s="284">
        <v>43319.085416666669</v>
      </c>
      <c r="H1921" s="234">
        <v>43319.085416666669</v>
      </c>
      <c r="I1921" s="412" t="s">
        <v>36</v>
      </c>
      <c r="J1921" s="412" t="s">
        <v>36</v>
      </c>
      <c r="K1921" s="412" t="s">
        <v>36</v>
      </c>
      <c r="L1921" s="296"/>
      <c r="M1921" s="495"/>
      <c r="N1921" s="296"/>
      <c r="O1921" s="296"/>
      <c r="P1921" s="237" t="s">
        <v>37</v>
      </c>
      <c r="Q1921" s="162" t="s">
        <v>382</v>
      </c>
      <c r="R1921" s="167" t="s">
        <v>10211</v>
      </c>
      <c r="S1921" s="163" t="s">
        <v>526</v>
      </c>
      <c r="T1921" s="167" t="s">
        <v>11715</v>
      </c>
      <c r="U1921" s="376">
        <v>114867571</v>
      </c>
      <c r="V1921" s="240" t="s">
        <v>384</v>
      </c>
      <c r="W1921" s="167" t="s">
        <v>11720</v>
      </c>
      <c r="X1921" s="255">
        <v>0</v>
      </c>
      <c r="Y1921" s="241">
        <v>0</v>
      </c>
      <c r="Z1921" s="241">
        <v>0</v>
      </c>
      <c r="AA1921" s="266"/>
      <c r="AB1921" s="266"/>
      <c r="AC1921" s="266"/>
      <c r="AD1921" s="241">
        <v>5517212</v>
      </c>
      <c r="AE1921" s="461" t="s">
        <v>1270</v>
      </c>
      <c r="AF1921" s="462" t="s">
        <v>1270</v>
      </c>
      <c r="AG1921" s="277" t="s">
        <v>7066</v>
      </c>
      <c r="AH1921" s="277" t="s">
        <v>7067</v>
      </c>
    </row>
    <row r="1922" spans="1:34" ht="15" hidden="1" customHeight="1" x14ac:dyDescent="0.2">
      <c r="A1922" s="521">
        <v>230</v>
      </c>
      <c r="B1922" s="521">
        <v>230</v>
      </c>
      <c r="C1922" s="522" t="s">
        <v>496</v>
      </c>
      <c r="D1922" s="521">
        <v>20012</v>
      </c>
      <c r="E1922" s="522" t="s">
        <v>497</v>
      </c>
      <c r="F1922" s="25">
        <v>2019</v>
      </c>
      <c r="G1922" s="570">
        <v>43532.398611111108</v>
      </c>
      <c r="H1922" s="571">
        <v>43532.398611111108</v>
      </c>
      <c r="I1922" s="572" t="s">
        <v>36</v>
      </c>
      <c r="J1922" s="572" t="s">
        <v>36</v>
      </c>
      <c r="K1922" s="572" t="s">
        <v>36</v>
      </c>
      <c r="L1922" s="235">
        <f>N1922-G1922</f>
        <v>0.25138888889341615</v>
      </c>
      <c r="M1922" s="236">
        <v>362</v>
      </c>
      <c r="N1922" s="570">
        <v>43532.65</v>
      </c>
      <c r="O1922" s="571">
        <v>43532.65</v>
      </c>
      <c r="P1922" s="237" t="s">
        <v>37</v>
      </c>
      <c r="Q1922" s="162" t="s">
        <v>1285</v>
      </c>
      <c r="R1922" s="167" t="s">
        <v>10214</v>
      </c>
      <c r="S1922" s="238" t="s">
        <v>54</v>
      </c>
      <c r="T1922" s="167" t="s">
        <v>13536</v>
      </c>
      <c r="U1922" s="77">
        <v>116690735</v>
      </c>
      <c r="V1922" s="240" t="s">
        <v>384</v>
      </c>
      <c r="W1922" s="167" t="s">
        <v>13537</v>
      </c>
      <c r="X1922" s="164">
        <v>0</v>
      </c>
      <c r="Y1922" s="241">
        <v>0</v>
      </c>
      <c r="Z1922" s="241">
        <v>0</v>
      </c>
      <c r="AA1922" s="264">
        <f>Y1922/AD1922</f>
        <v>0</v>
      </c>
      <c r="AB1922" s="265">
        <f>Z1922/AD1922</f>
        <v>0</v>
      </c>
      <c r="AC1922" s="255">
        <v>0</v>
      </c>
      <c r="AD1922" s="255">
        <v>5548929</v>
      </c>
      <c r="AE1922" s="240" t="s">
        <v>1270</v>
      </c>
      <c r="AF1922" s="527" t="s">
        <v>1270</v>
      </c>
      <c r="AG1922" s="555" t="s">
        <v>7066</v>
      </c>
      <c r="AH1922" s="525" t="s">
        <v>12671</v>
      </c>
    </row>
    <row r="1923" spans="1:34" ht="15" hidden="1" customHeight="1" x14ac:dyDescent="0.2">
      <c r="A1923" s="521">
        <v>230</v>
      </c>
      <c r="B1923" s="521">
        <v>230</v>
      </c>
      <c r="C1923" s="522" t="s">
        <v>496</v>
      </c>
      <c r="D1923" s="521">
        <v>20012</v>
      </c>
      <c r="E1923" s="522" t="s">
        <v>497</v>
      </c>
      <c r="F1923" s="25">
        <v>2019</v>
      </c>
      <c r="G1923" s="573">
        <v>43606.714583333334</v>
      </c>
      <c r="H1923" s="574">
        <v>43606.714583333334</v>
      </c>
      <c r="I1923" s="572" t="s">
        <v>36</v>
      </c>
      <c r="J1923" s="572" t="s">
        <v>36</v>
      </c>
      <c r="K1923" s="572" t="s">
        <v>36</v>
      </c>
      <c r="L1923" s="235">
        <f>N1923-G1923</f>
        <v>6.9444444452528842E-3</v>
      </c>
      <c r="M1923" s="236">
        <v>10</v>
      </c>
      <c r="N1923" s="573">
        <v>43606.72152777778</v>
      </c>
      <c r="O1923" s="574">
        <v>43606.72152777778</v>
      </c>
      <c r="P1923" s="237" t="s">
        <v>37</v>
      </c>
      <c r="Q1923" s="359" t="s">
        <v>1285</v>
      </c>
      <c r="R1923" s="35" t="s">
        <v>10231</v>
      </c>
      <c r="S1923" s="277" t="s">
        <v>101</v>
      </c>
      <c r="T1923" s="167" t="s">
        <v>14136</v>
      </c>
      <c r="U1923" s="192" t="s">
        <v>40</v>
      </c>
      <c r="V1923" s="49" t="s">
        <v>384</v>
      </c>
      <c r="W1923" s="167" t="s">
        <v>14139</v>
      </c>
      <c r="X1923" s="536">
        <v>457</v>
      </c>
      <c r="Y1923" s="536">
        <v>457</v>
      </c>
      <c r="Z1923" s="536">
        <v>23764</v>
      </c>
      <c r="AA1923" s="264">
        <f>Y1923/AD1923</f>
        <v>8.2358235255848466E-5</v>
      </c>
      <c r="AB1923" s="265">
        <f>Z1923/AD1923</f>
        <v>4.2826282333041201E-3</v>
      </c>
      <c r="AC1923" s="255">
        <f>Z1923/Y1923</f>
        <v>52</v>
      </c>
      <c r="AD1923" s="255">
        <v>5548929</v>
      </c>
      <c r="AE1923" s="240" t="s">
        <v>1270</v>
      </c>
      <c r="AF1923" s="527" t="s">
        <v>1270</v>
      </c>
      <c r="AG1923" s="49" t="s">
        <v>7040</v>
      </c>
      <c r="AH1923" s="525" t="s">
        <v>7173</v>
      </c>
    </row>
    <row r="1924" spans="1:34" ht="15" hidden="1" customHeight="1" x14ac:dyDescent="0.2">
      <c r="A1924" s="521">
        <v>230</v>
      </c>
      <c r="B1924" s="521">
        <v>230</v>
      </c>
      <c r="C1924" s="522" t="s">
        <v>496</v>
      </c>
      <c r="D1924" s="521">
        <v>20012</v>
      </c>
      <c r="E1924" s="522" t="s">
        <v>497</v>
      </c>
      <c r="F1924" s="25">
        <v>2019</v>
      </c>
      <c r="G1924" s="573">
        <v>43614.759027777778</v>
      </c>
      <c r="H1924" s="574">
        <v>43614.759027777778</v>
      </c>
      <c r="I1924" s="572" t="s">
        <v>36</v>
      </c>
      <c r="J1924" s="572" t="s">
        <v>36</v>
      </c>
      <c r="K1924" s="572" t="s">
        <v>36</v>
      </c>
      <c r="L1924" s="235">
        <f>N1924-G1924</f>
        <v>6.2499999985448085E-3</v>
      </c>
      <c r="M1924" s="236">
        <v>9</v>
      </c>
      <c r="N1924" s="573">
        <v>43614.765277777777</v>
      </c>
      <c r="O1924" s="574">
        <v>43614.765277777777</v>
      </c>
      <c r="P1924" s="237" t="s">
        <v>37</v>
      </c>
      <c r="Q1924" s="359" t="s">
        <v>213</v>
      </c>
      <c r="R1924" s="35" t="s">
        <v>10774</v>
      </c>
      <c r="S1924" s="277" t="s">
        <v>101</v>
      </c>
      <c r="T1924" s="167" t="s">
        <v>14215</v>
      </c>
      <c r="U1924" s="192" t="s">
        <v>40</v>
      </c>
      <c r="V1924" s="49" t="s">
        <v>384</v>
      </c>
      <c r="W1924" s="167" t="s">
        <v>14216</v>
      </c>
      <c r="X1924" s="536">
        <v>457</v>
      </c>
      <c r="Y1924" s="536">
        <v>457</v>
      </c>
      <c r="Z1924" s="255">
        <v>20565</v>
      </c>
      <c r="AA1924" s="264">
        <f>Y1924/AD1924</f>
        <v>8.2358235255848466E-5</v>
      </c>
      <c r="AB1924" s="265">
        <f>Z1924/AD1924</f>
        <v>3.7061205865131812E-3</v>
      </c>
      <c r="AC1924" s="255">
        <f>Z1924/Y1924</f>
        <v>45</v>
      </c>
      <c r="AD1924" s="255">
        <v>5548929</v>
      </c>
      <c r="AE1924" s="49" t="s">
        <v>7182</v>
      </c>
      <c r="AF1924" s="349" t="s">
        <v>11132</v>
      </c>
      <c r="AG1924" s="49" t="s">
        <v>7040</v>
      </c>
      <c r="AH1924" s="525" t="s">
        <v>7041</v>
      </c>
    </row>
    <row r="1925" spans="1:34" ht="15" hidden="1" customHeight="1" x14ac:dyDescent="0.2">
      <c r="A1925" s="153">
        <v>230</v>
      </c>
      <c r="B1925" s="153">
        <v>230</v>
      </c>
      <c r="C1925" s="24" t="s">
        <v>652</v>
      </c>
      <c r="D1925" s="175">
        <v>20013</v>
      </c>
      <c r="E1925" s="24" t="s">
        <v>653</v>
      </c>
      <c r="F1925" s="25">
        <v>2015</v>
      </c>
      <c r="G1925" s="156">
        <v>42085.801388888889</v>
      </c>
      <c r="H1925" s="157">
        <v>42085.801388888889</v>
      </c>
      <c r="I1925" s="620" t="s">
        <v>36</v>
      </c>
      <c r="J1925" s="620" t="s">
        <v>36</v>
      </c>
      <c r="K1925" s="620"/>
      <c r="L1925" s="159">
        <f>N1925-G1925</f>
        <v>1.0416666664241347E-2</v>
      </c>
      <c r="M1925" s="160">
        <v>15</v>
      </c>
      <c r="N1925" s="156">
        <v>42085.811805555553</v>
      </c>
      <c r="O1925" s="157">
        <v>42085.811805555553</v>
      </c>
      <c r="P1925" s="161" t="s">
        <v>37</v>
      </c>
      <c r="Q1925" s="35" t="s">
        <v>43</v>
      </c>
      <c r="R1925" s="35" t="s">
        <v>997</v>
      </c>
      <c r="S1925" s="35" t="s">
        <v>526</v>
      </c>
      <c r="T1925" s="35" t="s">
        <v>3639</v>
      </c>
      <c r="U1925" s="459" t="s">
        <v>40</v>
      </c>
      <c r="V1925" s="167" t="s">
        <v>384</v>
      </c>
      <c r="W1925" s="35" t="s">
        <v>3638</v>
      </c>
      <c r="X1925" s="55">
        <v>0</v>
      </c>
      <c r="Y1925" s="55">
        <v>0</v>
      </c>
      <c r="Z1925" s="168"/>
      <c r="AA1925" s="168"/>
      <c r="AB1925" s="168"/>
      <c r="AC1925" s="168"/>
    </row>
    <row r="1926" spans="1:34" ht="15" hidden="1" customHeight="1" x14ac:dyDescent="0.2">
      <c r="A1926" s="175">
        <v>230</v>
      </c>
      <c r="B1926" s="175">
        <v>230</v>
      </c>
      <c r="C1926" s="24" t="s">
        <v>652</v>
      </c>
      <c r="D1926" s="175">
        <v>20013</v>
      </c>
      <c r="E1926" s="24" t="s">
        <v>653</v>
      </c>
      <c r="F1926" s="25">
        <v>2015</v>
      </c>
      <c r="G1926" s="156">
        <v>42100.341666666667</v>
      </c>
      <c r="H1926" s="157">
        <v>42100.341666666667</v>
      </c>
      <c r="I1926" s="626" t="s">
        <v>313</v>
      </c>
      <c r="J1926" s="620" t="s">
        <v>36</v>
      </c>
      <c r="K1926" s="620"/>
      <c r="L1926" s="159">
        <f>N1926-G1926</f>
        <v>0.11875000000145519</v>
      </c>
      <c r="M1926" s="160">
        <v>171</v>
      </c>
      <c r="N1926" s="156">
        <v>42100.460416666669</v>
      </c>
      <c r="O1926" s="157">
        <v>42100.460416666669</v>
      </c>
      <c r="P1926" s="161" t="s">
        <v>37</v>
      </c>
      <c r="Q1926" s="35" t="s">
        <v>1285</v>
      </c>
      <c r="R1926" s="35" t="s">
        <v>142</v>
      </c>
      <c r="S1926" s="35" t="s">
        <v>88</v>
      </c>
      <c r="T1926" s="35" t="s">
        <v>3696</v>
      </c>
      <c r="U1926" s="170">
        <v>11024</v>
      </c>
      <c r="V1926" s="167" t="s">
        <v>384</v>
      </c>
      <c r="W1926" s="35" t="s">
        <v>3697</v>
      </c>
      <c r="X1926" s="55">
        <v>0</v>
      </c>
      <c r="Y1926" s="55">
        <v>0</v>
      </c>
      <c r="Z1926" s="168"/>
      <c r="AA1926" s="168"/>
      <c r="AB1926" s="168"/>
      <c r="AC1926" s="168"/>
    </row>
    <row r="1927" spans="1:34" ht="15" hidden="1" customHeight="1" x14ac:dyDescent="0.2">
      <c r="A1927" s="175">
        <v>230</v>
      </c>
      <c r="B1927" s="175">
        <v>230</v>
      </c>
      <c r="C1927" s="24" t="s">
        <v>652</v>
      </c>
      <c r="D1927" s="175">
        <v>20013</v>
      </c>
      <c r="E1927" s="24" t="s">
        <v>653</v>
      </c>
      <c r="F1927" s="25">
        <v>2015</v>
      </c>
      <c r="G1927" s="156">
        <v>42159.574999999997</v>
      </c>
      <c r="H1927" s="157">
        <v>42159.574999999997</v>
      </c>
      <c r="I1927" s="620" t="s">
        <v>36</v>
      </c>
      <c r="J1927" s="620" t="s">
        <v>36</v>
      </c>
      <c r="K1927" s="620"/>
      <c r="L1927" s="159">
        <f>N1927-G1927</f>
        <v>0.1680555555576575</v>
      </c>
      <c r="M1927" s="160">
        <v>242</v>
      </c>
      <c r="N1927" s="156">
        <v>42159.743055555555</v>
      </c>
      <c r="O1927" s="157">
        <v>42159.743055555555</v>
      </c>
      <c r="P1927" s="161" t="s">
        <v>37</v>
      </c>
      <c r="Q1927" s="35" t="s">
        <v>213</v>
      </c>
      <c r="R1927" s="35" t="s">
        <v>287</v>
      </c>
      <c r="S1927" s="35" t="s">
        <v>101</v>
      </c>
      <c r="T1927" s="35" t="s">
        <v>4091</v>
      </c>
      <c r="U1927" s="176">
        <v>11163</v>
      </c>
      <c r="V1927" s="167" t="s">
        <v>384</v>
      </c>
      <c r="W1927" s="35" t="s">
        <v>4092</v>
      </c>
      <c r="X1927" s="55">
        <v>0</v>
      </c>
      <c r="Y1927" s="55">
        <v>0</v>
      </c>
      <c r="Z1927" s="168"/>
      <c r="AA1927" s="168"/>
      <c r="AB1927" s="168"/>
      <c r="AC1927" s="168"/>
    </row>
    <row r="1928" spans="1:34" ht="15" hidden="1" customHeight="1" x14ac:dyDescent="0.2">
      <c r="A1928" s="175">
        <v>230</v>
      </c>
      <c r="B1928" s="175">
        <v>230</v>
      </c>
      <c r="C1928" s="24" t="s">
        <v>652</v>
      </c>
      <c r="D1928" s="175">
        <v>20013</v>
      </c>
      <c r="E1928" s="24" t="s">
        <v>653</v>
      </c>
      <c r="F1928" s="25">
        <v>2015</v>
      </c>
      <c r="G1928" s="156">
        <v>42160.828472222223</v>
      </c>
      <c r="H1928" s="157">
        <v>42160.828472222223</v>
      </c>
      <c r="I1928" s="620" t="s">
        <v>36</v>
      </c>
      <c r="J1928" s="620" t="s">
        <v>36</v>
      </c>
      <c r="K1928" s="620"/>
      <c r="L1928" s="159">
        <f>N1928-G1928</f>
        <v>8.333333331393078E-3</v>
      </c>
      <c r="M1928" s="160">
        <v>12</v>
      </c>
      <c r="N1928" s="156">
        <v>42160.836805555555</v>
      </c>
      <c r="O1928" s="157">
        <v>42160.836805555555</v>
      </c>
      <c r="P1928" s="161" t="s">
        <v>37</v>
      </c>
      <c r="Q1928" s="35" t="s">
        <v>213</v>
      </c>
      <c r="R1928" s="35" t="s">
        <v>287</v>
      </c>
      <c r="S1928" s="35" t="s">
        <v>40</v>
      </c>
      <c r="T1928" s="35" t="s">
        <v>4118</v>
      </c>
      <c r="U1928" s="459" t="s">
        <v>40</v>
      </c>
      <c r="V1928" s="167" t="s">
        <v>384</v>
      </c>
      <c r="W1928" s="35" t="s">
        <v>4119</v>
      </c>
      <c r="X1928" s="55">
        <v>0</v>
      </c>
      <c r="Y1928" s="55">
        <v>0</v>
      </c>
      <c r="Z1928" s="168"/>
      <c r="AA1928" s="168"/>
      <c r="AB1928" s="168"/>
      <c r="AC1928" s="168"/>
    </row>
    <row r="1929" spans="1:34" ht="15" hidden="1" customHeight="1" x14ac:dyDescent="0.2">
      <c r="A1929" s="257">
        <v>230</v>
      </c>
      <c r="B1929" s="257">
        <v>230</v>
      </c>
      <c r="C1929" s="258" t="s">
        <v>652</v>
      </c>
      <c r="D1929" s="257">
        <v>20013</v>
      </c>
      <c r="E1929" s="258" t="s">
        <v>653</v>
      </c>
      <c r="F1929" s="25">
        <v>2017</v>
      </c>
      <c r="G1929" s="232">
        <v>42759.748611111114</v>
      </c>
      <c r="H1929" s="233">
        <v>42759.748611111114</v>
      </c>
      <c r="I1929" s="412" t="s">
        <v>36</v>
      </c>
      <c r="J1929" s="412" t="s">
        <v>36</v>
      </c>
      <c r="K1929" s="412"/>
      <c r="L1929" s="235">
        <f>N1929-G1929</f>
        <v>1.8465277777722804</v>
      </c>
      <c r="M1929" s="236">
        <v>2659</v>
      </c>
      <c r="N1929" s="232">
        <v>42761.595138888886</v>
      </c>
      <c r="O1929" s="233">
        <v>42761.595138888886</v>
      </c>
      <c r="P1929" s="237" t="s">
        <v>37</v>
      </c>
      <c r="Q1929" s="35" t="s">
        <v>52</v>
      </c>
      <c r="R1929" s="35" t="s">
        <v>5649</v>
      </c>
      <c r="S1929" s="35" t="s">
        <v>106</v>
      </c>
      <c r="T1929" s="52" t="s">
        <v>7614</v>
      </c>
      <c r="U1929" s="303" t="s">
        <v>40</v>
      </c>
      <c r="V1929" s="49" t="s">
        <v>384</v>
      </c>
      <c r="W1929" s="44" t="s">
        <v>7615</v>
      </c>
      <c r="X1929" s="255">
        <v>0</v>
      </c>
      <c r="Y1929" s="255">
        <v>0</v>
      </c>
      <c r="Z1929" s="255">
        <v>0</v>
      </c>
      <c r="AA1929" s="35"/>
      <c r="AB1929" s="35"/>
      <c r="AC1929" s="35"/>
      <c r="AD1929" s="304">
        <v>5517212</v>
      </c>
      <c r="AE1929" s="305" t="s">
        <v>1270</v>
      </c>
      <c r="AF1929" s="305" t="s">
        <v>1270</v>
      </c>
      <c r="AG1929" s="35" t="s">
        <v>7066</v>
      </c>
      <c r="AH1929" s="44" t="s">
        <v>7067</v>
      </c>
    </row>
    <row r="1930" spans="1:34" ht="15" hidden="1" customHeight="1" x14ac:dyDescent="0.2">
      <c r="A1930" s="257">
        <v>230</v>
      </c>
      <c r="B1930" s="257">
        <v>230</v>
      </c>
      <c r="C1930" s="258" t="s">
        <v>652</v>
      </c>
      <c r="D1930" s="257">
        <v>20013</v>
      </c>
      <c r="E1930" s="258" t="s">
        <v>653</v>
      </c>
      <c r="F1930" s="25">
        <v>2017</v>
      </c>
      <c r="G1930" s="232">
        <v>42794.276388888888</v>
      </c>
      <c r="H1930" s="233">
        <v>42794.276388888888</v>
      </c>
      <c r="I1930" s="412" t="s">
        <v>36</v>
      </c>
      <c r="J1930" s="412" t="s">
        <v>36</v>
      </c>
      <c r="K1930" s="412"/>
      <c r="L1930" s="235">
        <f>N1930-G1930</f>
        <v>0.53680555555911269</v>
      </c>
      <c r="M1930" s="236">
        <v>773</v>
      </c>
      <c r="N1930" s="232">
        <v>42794.813194444447</v>
      </c>
      <c r="O1930" s="233">
        <v>42794.813194444447</v>
      </c>
      <c r="P1930" s="328" t="s">
        <v>242</v>
      </c>
      <c r="Q1930" s="35" t="s">
        <v>43</v>
      </c>
      <c r="R1930" s="35" t="s">
        <v>266</v>
      </c>
      <c r="S1930" s="35" t="s">
        <v>40</v>
      </c>
      <c r="T1930" s="167" t="s">
        <v>8031</v>
      </c>
      <c r="U1930" s="303" t="s">
        <v>40</v>
      </c>
      <c r="V1930" s="49" t="s">
        <v>384</v>
      </c>
      <c r="W1930" s="35" t="s">
        <v>8032</v>
      </c>
      <c r="X1930" s="255">
        <v>0</v>
      </c>
      <c r="Y1930" s="241">
        <v>0</v>
      </c>
      <c r="Z1930" s="241">
        <v>0</v>
      </c>
      <c r="AA1930" s="168"/>
      <c r="AB1930" s="168"/>
      <c r="AC1930" s="168"/>
      <c r="AD1930" s="304">
        <v>5517212</v>
      </c>
      <c r="AE1930" s="305" t="s">
        <v>1270</v>
      </c>
      <c r="AF1930" s="305" t="s">
        <v>1270</v>
      </c>
      <c r="AG1930" s="35" t="s">
        <v>7066</v>
      </c>
      <c r="AH1930" s="52" t="s">
        <v>7067</v>
      </c>
    </row>
    <row r="1931" spans="1:34" ht="15" hidden="1" customHeight="1" x14ac:dyDescent="0.2">
      <c r="A1931" s="257">
        <v>230</v>
      </c>
      <c r="B1931" s="257">
        <v>230</v>
      </c>
      <c r="C1931" s="258" t="s">
        <v>652</v>
      </c>
      <c r="D1931" s="257">
        <v>20013</v>
      </c>
      <c r="E1931" s="258" t="s">
        <v>653</v>
      </c>
      <c r="F1931" s="25">
        <v>2017</v>
      </c>
      <c r="G1931" s="232">
        <v>42795.270138888889</v>
      </c>
      <c r="H1931" s="233">
        <v>42795.270138888889</v>
      </c>
      <c r="I1931" s="412" t="s">
        <v>36</v>
      </c>
      <c r="J1931" s="412" t="s">
        <v>36</v>
      </c>
      <c r="K1931" s="412"/>
      <c r="L1931" s="235">
        <f>N1931-G1931</f>
        <v>0.57986111110949423</v>
      </c>
      <c r="M1931" s="236">
        <v>835</v>
      </c>
      <c r="N1931" s="232">
        <v>42795.85</v>
      </c>
      <c r="O1931" s="233">
        <v>42795.85</v>
      </c>
      <c r="P1931" s="328" t="s">
        <v>242</v>
      </c>
      <c r="Q1931" s="35" t="s">
        <v>43</v>
      </c>
      <c r="R1931" s="35" t="s">
        <v>266</v>
      </c>
      <c r="S1931" s="35" t="s">
        <v>40</v>
      </c>
      <c r="T1931" s="167" t="s">
        <v>8036</v>
      </c>
      <c r="U1931" s="303" t="s">
        <v>40</v>
      </c>
      <c r="V1931" s="49" t="s">
        <v>384</v>
      </c>
      <c r="W1931" s="35" t="s">
        <v>8037</v>
      </c>
      <c r="X1931" s="255">
        <v>0</v>
      </c>
      <c r="Y1931" s="241">
        <v>0</v>
      </c>
      <c r="Z1931" s="241">
        <v>0</v>
      </c>
      <c r="AA1931" s="168"/>
      <c r="AB1931" s="168"/>
      <c r="AC1931" s="168"/>
      <c r="AD1931" s="304">
        <v>5517212</v>
      </c>
      <c r="AE1931" s="305" t="s">
        <v>1270</v>
      </c>
      <c r="AF1931" s="305" t="s">
        <v>1270</v>
      </c>
      <c r="AG1931" s="35" t="s">
        <v>7066</v>
      </c>
      <c r="AH1931" s="52" t="s">
        <v>7067</v>
      </c>
    </row>
    <row r="1932" spans="1:34" ht="15" hidden="1" customHeight="1" x14ac:dyDescent="0.2">
      <c r="A1932" s="257">
        <v>230</v>
      </c>
      <c r="B1932" s="257">
        <v>230</v>
      </c>
      <c r="C1932" s="258" t="s">
        <v>652</v>
      </c>
      <c r="D1932" s="257">
        <v>20013</v>
      </c>
      <c r="E1932" s="258" t="s">
        <v>653</v>
      </c>
      <c r="F1932" s="25">
        <v>2017</v>
      </c>
      <c r="G1932" s="232">
        <v>43070.825694444444</v>
      </c>
      <c r="H1932" s="233">
        <v>43070.825694444444</v>
      </c>
      <c r="I1932" s="412" t="s">
        <v>36</v>
      </c>
      <c r="J1932" s="412" t="s">
        <v>36</v>
      </c>
      <c r="K1932" s="412"/>
      <c r="L1932" s="235">
        <f>N1932-G1932</f>
        <v>2.4305555554747116E-2</v>
      </c>
      <c r="M1932" s="236">
        <v>35</v>
      </c>
      <c r="N1932" s="232">
        <v>43070.85</v>
      </c>
      <c r="O1932" s="233">
        <v>43070.85</v>
      </c>
      <c r="P1932" s="237" t="s">
        <v>37</v>
      </c>
      <c r="Q1932" s="167" t="s">
        <v>48</v>
      </c>
      <c r="R1932" s="167" t="s">
        <v>49</v>
      </c>
      <c r="S1932" s="35" t="s">
        <v>40</v>
      </c>
      <c r="T1932" s="167" t="s">
        <v>10071</v>
      </c>
      <c r="U1932" s="332" t="s">
        <v>40</v>
      </c>
      <c r="V1932" s="240" t="s">
        <v>384</v>
      </c>
      <c r="W1932" s="167" t="s">
        <v>10070</v>
      </c>
      <c r="X1932" s="255">
        <v>0</v>
      </c>
      <c r="Y1932" s="241">
        <v>0</v>
      </c>
      <c r="Z1932" s="241">
        <v>0</v>
      </c>
      <c r="AA1932" s="266"/>
      <c r="AB1932" s="266"/>
      <c r="AC1932" s="266"/>
      <c r="AD1932" s="304">
        <v>5517212</v>
      </c>
      <c r="AE1932" s="333" t="s">
        <v>7063</v>
      </c>
      <c r="AF1932" s="383" t="s">
        <v>10072</v>
      </c>
      <c r="AG1932" s="167" t="s">
        <v>7040</v>
      </c>
      <c r="AH1932" s="29" t="s">
        <v>7176</v>
      </c>
    </row>
    <row r="1933" spans="1:34" ht="15" hidden="1" customHeight="1" x14ac:dyDescent="0.2">
      <c r="A1933" s="257">
        <v>230</v>
      </c>
      <c r="B1933" s="257">
        <v>230</v>
      </c>
      <c r="C1933" s="258" t="s">
        <v>652</v>
      </c>
      <c r="D1933" s="257">
        <v>20013</v>
      </c>
      <c r="E1933" s="258" t="s">
        <v>653</v>
      </c>
      <c r="F1933" s="25">
        <v>2018</v>
      </c>
      <c r="G1933" s="232">
        <v>43137.510416666664</v>
      </c>
      <c r="H1933" s="233">
        <v>43137.510416666664</v>
      </c>
      <c r="I1933" s="412" t="s">
        <v>36</v>
      </c>
      <c r="J1933" s="412" t="s">
        <v>36</v>
      </c>
      <c r="K1933" s="412" t="s">
        <v>36</v>
      </c>
      <c r="L1933" s="235">
        <f>N1933-G1933</f>
        <v>4.166666665696539E-3</v>
      </c>
      <c r="M1933" s="236">
        <v>6</v>
      </c>
      <c r="N1933" s="232">
        <v>43137.51458333333</v>
      </c>
      <c r="O1933" s="233">
        <v>43137.51458333333</v>
      </c>
      <c r="P1933" s="237" t="s">
        <v>37</v>
      </c>
      <c r="Q1933" s="359" t="s">
        <v>43</v>
      </c>
      <c r="R1933" s="35" t="s">
        <v>10424</v>
      </c>
      <c r="S1933" s="277" t="s">
        <v>579</v>
      </c>
      <c r="T1933" s="167" t="s">
        <v>10425</v>
      </c>
      <c r="U1933" s="430">
        <v>114282030</v>
      </c>
      <c r="V1933" s="240" t="s">
        <v>384</v>
      </c>
      <c r="W1933" s="167" t="s">
        <v>10426</v>
      </c>
      <c r="X1933" s="255">
        <v>0</v>
      </c>
      <c r="Y1933" s="241">
        <v>0</v>
      </c>
      <c r="Z1933" s="241">
        <v>0</v>
      </c>
      <c r="AA1933" s="266"/>
      <c r="AB1933" s="266"/>
      <c r="AC1933" s="266"/>
      <c r="AD1933" s="241">
        <v>5517212</v>
      </c>
      <c r="AE1933" s="35" t="s">
        <v>1270</v>
      </c>
      <c r="AF1933" s="153" t="s">
        <v>1270</v>
      </c>
      <c r="AG1933" s="35" t="s">
        <v>7040</v>
      </c>
      <c r="AH1933" s="35" t="s">
        <v>7041</v>
      </c>
    </row>
    <row r="1934" spans="1:34" ht="15" hidden="1" customHeight="1" x14ac:dyDescent="0.2">
      <c r="A1934" s="257">
        <v>230</v>
      </c>
      <c r="B1934" s="257">
        <v>230</v>
      </c>
      <c r="C1934" s="258" t="s">
        <v>652</v>
      </c>
      <c r="D1934" s="257">
        <v>20013</v>
      </c>
      <c r="E1934" s="258" t="s">
        <v>653</v>
      </c>
      <c r="F1934" s="25">
        <v>2018</v>
      </c>
      <c r="G1934" s="284">
        <v>43291.571527777778</v>
      </c>
      <c r="H1934" s="233">
        <v>43291.571527777778</v>
      </c>
      <c r="I1934" s="412" t="s">
        <v>36</v>
      </c>
      <c r="J1934" s="412" t="s">
        <v>36</v>
      </c>
      <c r="K1934" s="412" t="s">
        <v>36</v>
      </c>
      <c r="L1934" s="235">
        <f>N1934-G1934</f>
        <v>0.15902777777955635</v>
      </c>
      <c r="M1934" s="236">
        <v>229</v>
      </c>
      <c r="N1934" s="284">
        <v>43291.730555555558</v>
      </c>
      <c r="O1934" s="233">
        <v>43291.730555555558</v>
      </c>
      <c r="P1934" s="237" t="s">
        <v>37</v>
      </c>
      <c r="Q1934" s="359" t="s">
        <v>382</v>
      </c>
      <c r="R1934" s="35" t="s">
        <v>10211</v>
      </c>
      <c r="S1934" s="277" t="s">
        <v>526</v>
      </c>
      <c r="T1934" s="167" t="s">
        <v>11500</v>
      </c>
      <c r="U1934" s="196">
        <v>114772508</v>
      </c>
      <c r="V1934" s="240" t="s">
        <v>384</v>
      </c>
      <c r="W1934" s="167" t="s">
        <v>11502</v>
      </c>
      <c r="X1934" s="255">
        <v>0</v>
      </c>
      <c r="Y1934" s="241">
        <v>0</v>
      </c>
      <c r="Z1934" s="241">
        <v>0</v>
      </c>
      <c r="AA1934" s="277"/>
      <c r="AB1934" s="277"/>
      <c r="AC1934" s="277"/>
      <c r="AD1934" s="241">
        <v>5517212</v>
      </c>
      <c r="AE1934" s="467" t="s">
        <v>7060</v>
      </c>
      <c r="AF1934" s="468" t="s">
        <v>11503</v>
      </c>
      <c r="AG1934" s="277" t="s">
        <v>7040</v>
      </c>
      <c r="AH1934" s="277" t="s">
        <v>7176</v>
      </c>
    </row>
    <row r="1935" spans="1:34" ht="15" hidden="1" customHeight="1" x14ac:dyDescent="0.2">
      <c r="A1935" s="257">
        <v>230</v>
      </c>
      <c r="B1935" s="257">
        <v>230</v>
      </c>
      <c r="C1935" s="258" t="s">
        <v>652</v>
      </c>
      <c r="D1935" s="257">
        <v>20013</v>
      </c>
      <c r="E1935" s="258" t="s">
        <v>653</v>
      </c>
      <c r="F1935" s="25">
        <v>2018</v>
      </c>
      <c r="G1935" s="284">
        <v>43318.980555555558</v>
      </c>
      <c r="H1935" s="234">
        <v>43318.980555555558</v>
      </c>
      <c r="I1935" s="412" t="s">
        <v>36</v>
      </c>
      <c r="J1935" s="412" t="s">
        <v>36</v>
      </c>
      <c r="K1935" s="412" t="s">
        <v>36</v>
      </c>
      <c r="L1935" s="235">
        <f>N1935-G1935</f>
        <v>4.8708333333343035</v>
      </c>
      <c r="M1935" s="236">
        <v>7014</v>
      </c>
      <c r="N1935" s="284">
        <v>43323.851388888892</v>
      </c>
      <c r="O1935" s="234">
        <v>43323.851388888892</v>
      </c>
      <c r="P1935" s="294" t="s">
        <v>173</v>
      </c>
      <c r="Q1935" s="162" t="s">
        <v>382</v>
      </c>
      <c r="R1935" s="167" t="s">
        <v>10211</v>
      </c>
      <c r="S1935" s="163" t="s">
        <v>54</v>
      </c>
      <c r="T1935" s="167" t="s">
        <v>11711</v>
      </c>
      <c r="U1935" s="293">
        <v>114867576</v>
      </c>
      <c r="V1935" s="240" t="s">
        <v>384</v>
      </c>
      <c r="W1935" s="167" t="s">
        <v>11713</v>
      </c>
      <c r="X1935" s="255">
        <v>2</v>
      </c>
      <c r="Y1935" s="241">
        <v>0</v>
      </c>
      <c r="Z1935" s="241">
        <v>0</v>
      </c>
      <c r="AA1935" s="266"/>
      <c r="AB1935" s="266"/>
      <c r="AC1935" s="266"/>
      <c r="AD1935" s="241">
        <v>5517212</v>
      </c>
      <c r="AE1935" s="467" t="s">
        <v>7102</v>
      </c>
      <c r="AF1935" s="468" t="s">
        <v>11714</v>
      </c>
      <c r="AG1935" s="163" t="s">
        <v>7040</v>
      </c>
      <c r="AH1935" s="277" t="s">
        <v>7176</v>
      </c>
    </row>
    <row r="1936" spans="1:34" ht="15" hidden="1" customHeight="1" x14ac:dyDescent="0.2">
      <c r="A1936" s="257">
        <v>230</v>
      </c>
      <c r="B1936" s="257">
        <v>230</v>
      </c>
      <c r="C1936" s="258" t="s">
        <v>652</v>
      </c>
      <c r="D1936" s="257">
        <v>20013</v>
      </c>
      <c r="E1936" s="258" t="s">
        <v>653</v>
      </c>
      <c r="F1936" s="25">
        <v>2018</v>
      </c>
      <c r="G1936" s="284">
        <v>43412.302777777775</v>
      </c>
      <c r="H1936" s="234">
        <v>43412.302777777775</v>
      </c>
      <c r="I1936" s="417" t="s">
        <v>7042</v>
      </c>
      <c r="J1936" s="412" t="s">
        <v>36</v>
      </c>
      <c r="K1936" s="412" t="s">
        <v>36</v>
      </c>
      <c r="L1936" s="235">
        <f>N1936-G1936</f>
        <v>20.386111111110949</v>
      </c>
      <c r="M1936" s="236">
        <v>29356</v>
      </c>
      <c r="N1936" s="284">
        <v>43432.688888888886</v>
      </c>
      <c r="O1936" s="234">
        <v>43432.688888888886</v>
      </c>
      <c r="P1936" s="294" t="s">
        <v>173</v>
      </c>
      <c r="Q1936" s="162" t="s">
        <v>382</v>
      </c>
      <c r="R1936" s="167" t="s">
        <v>10211</v>
      </c>
      <c r="S1936" s="277" t="s">
        <v>526</v>
      </c>
      <c r="T1936" s="167" t="s">
        <v>12283</v>
      </c>
      <c r="U1936" s="416" t="s">
        <v>40</v>
      </c>
      <c r="V1936" s="240" t="s">
        <v>384</v>
      </c>
      <c r="W1936" s="277" t="s">
        <v>12284</v>
      </c>
      <c r="X1936" s="255">
        <f>1562+5438+918+125</f>
        <v>8043</v>
      </c>
      <c r="Y1936" s="255">
        <v>8043</v>
      </c>
      <c r="Z1936" s="341">
        <f>1354436+3342944+729530+97750</f>
        <v>5524660</v>
      </c>
      <c r="AA1936" s="491">
        <f>Y1936/AD1936</f>
        <v>1.4578015127930555E-3</v>
      </c>
      <c r="AB1936" s="492">
        <f>Z1936/AD1936</f>
        <v>1.001349957188522</v>
      </c>
      <c r="AC1936" s="341">
        <f>Z1936/Y1936</f>
        <v>686.89046375730447</v>
      </c>
      <c r="AD1936" s="241">
        <v>5517212</v>
      </c>
      <c r="AE1936" s="461" t="s">
        <v>7172</v>
      </c>
      <c r="AF1936" s="468" t="s">
        <v>12285</v>
      </c>
      <c r="AG1936" s="163" t="s">
        <v>7040</v>
      </c>
      <c r="AH1936" s="277" t="s">
        <v>12286</v>
      </c>
    </row>
    <row r="1937" spans="1:34" ht="15" hidden="1" customHeight="1" x14ac:dyDescent="0.2">
      <c r="A1937" s="521">
        <v>230</v>
      </c>
      <c r="B1937" s="521">
        <v>230</v>
      </c>
      <c r="C1937" s="522" t="s">
        <v>652</v>
      </c>
      <c r="D1937" s="521">
        <v>20013</v>
      </c>
      <c r="E1937" s="522" t="s">
        <v>653</v>
      </c>
      <c r="F1937" s="25">
        <v>2019</v>
      </c>
      <c r="G1937" s="573">
        <v>43609.897222222222</v>
      </c>
      <c r="H1937" s="574">
        <v>43609.897222222222</v>
      </c>
      <c r="I1937" s="572" t="s">
        <v>36</v>
      </c>
      <c r="J1937" s="572" t="s">
        <v>36</v>
      </c>
      <c r="K1937" s="572" t="s">
        <v>36</v>
      </c>
      <c r="L1937" s="235">
        <f>N1937-G1937</f>
        <v>0.10138888889196096</v>
      </c>
      <c r="M1937" s="236">
        <v>146</v>
      </c>
      <c r="N1937" s="573">
        <v>43609.998611111114</v>
      </c>
      <c r="O1937" s="574">
        <v>43609.998611111114</v>
      </c>
      <c r="P1937" s="237" t="s">
        <v>37</v>
      </c>
      <c r="Q1937" s="359" t="s">
        <v>213</v>
      </c>
      <c r="R1937" s="35" t="s">
        <v>10774</v>
      </c>
      <c r="S1937" s="277" t="s">
        <v>40</v>
      </c>
      <c r="T1937" s="167" t="s">
        <v>14157</v>
      </c>
      <c r="U1937" s="192" t="s">
        <v>40</v>
      </c>
      <c r="V1937" s="49" t="s">
        <v>384</v>
      </c>
      <c r="W1937" s="167" t="s">
        <v>14158</v>
      </c>
      <c r="X1937" s="536">
        <v>0</v>
      </c>
      <c r="Y1937" s="255">
        <v>0</v>
      </c>
      <c r="Z1937" s="255">
        <v>0</v>
      </c>
      <c r="AA1937" s="264">
        <f>Y1937/AD1937</f>
        <v>0</v>
      </c>
      <c r="AB1937" s="265">
        <f>Z1937/AD1937</f>
        <v>0</v>
      </c>
      <c r="AC1937" s="255">
        <v>0</v>
      </c>
      <c r="AD1937" s="255">
        <v>5548929</v>
      </c>
      <c r="AE1937" s="49" t="s">
        <v>7102</v>
      </c>
      <c r="AF1937" s="349" t="s">
        <v>14159</v>
      </c>
      <c r="AG1937" s="49" t="s">
        <v>7040</v>
      </c>
      <c r="AH1937" s="525" t="s">
        <v>12286</v>
      </c>
    </row>
    <row r="1938" spans="1:34" ht="15" hidden="1" customHeight="1" x14ac:dyDescent="0.2">
      <c r="A1938" s="521">
        <v>230</v>
      </c>
      <c r="B1938" s="521">
        <v>230</v>
      </c>
      <c r="C1938" s="522" t="s">
        <v>652</v>
      </c>
      <c r="D1938" s="521">
        <v>20013</v>
      </c>
      <c r="E1938" s="522" t="s">
        <v>653</v>
      </c>
      <c r="F1938" s="25">
        <v>2019</v>
      </c>
      <c r="G1938" s="573">
        <v>43618.763194444444</v>
      </c>
      <c r="H1938" s="574">
        <v>43618.763194444444</v>
      </c>
      <c r="I1938" s="572" t="s">
        <v>36</v>
      </c>
      <c r="J1938" s="572" t="s">
        <v>36</v>
      </c>
      <c r="K1938" s="572" t="s">
        <v>36</v>
      </c>
      <c r="L1938" s="235">
        <f>N1938-G1938</f>
        <v>9.9999999998544808E-2</v>
      </c>
      <c r="M1938" s="236">
        <v>144</v>
      </c>
      <c r="N1938" s="573">
        <v>43618.863194444442</v>
      </c>
      <c r="O1938" s="574">
        <v>43618.863194444442</v>
      </c>
      <c r="P1938" s="237" t="s">
        <v>37</v>
      </c>
      <c r="Q1938" s="359" t="s">
        <v>213</v>
      </c>
      <c r="R1938" s="35" t="s">
        <v>10774</v>
      </c>
      <c r="S1938" s="277" t="s">
        <v>40</v>
      </c>
      <c r="T1938" s="167" t="s">
        <v>14279</v>
      </c>
      <c r="U1938" s="192" t="s">
        <v>40</v>
      </c>
      <c r="V1938" s="49" t="s">
        <v>384</v>
      </c>
      <c r="W1938" s="167" t="s">
        <v>14280</v>
      </c>
      <c r="X1938" s="536">
        <v>0</v>
      </c>
      <c r="Y1938" s="255">
        <v>0</v>
      </c>
      <c r="Z1938" s="255">
        <v>0</v>
      </c>
      <c r="AA1938" s="264">
        <f>Y1938/AD1938</f>
        <v>0</v>
      </c>
      <c r="AB1938" s="265">
        <f>Z1938/AD1938</f>
        <v>0</v>
      </c>
      <c r="AC1938" s="255">
        <v>0</v>
      </c>
      <c r="AD1938" s="255">
        <v>5548929</v>
      </c>
      <c r="AE1938" s="240" t="s">
        <v>7063</v>
      </c>
      <c r="AF1938" s="527" t="s">
        <v>14281</v>
      </c>
      <c r="AG1938" s="49" t="s">
        <v>7040</v>
      </c>
      <c r="AH1938" s="525" t="s">
        <v>12286</v>
      </c>
    </row>
    <row r="1939" spans="1:34" ht="15" hidden="1" customHeight="1" x14ac:dyDescent="0.2">
      <c r="A1939" s="175">
        <v>230</v>
      </c>
      <c r="B1939" s="175">
        <v>230</v>
      </c>
      <c r="C1939" s="24" t="s">
        <v>234</v>
      </c>
      <c r="D1939" s="175">
        <v>20014</v>
      </c>
      <c r="E1939" s="24" t="s">
        <v>235</v>
      </c>
      <c r="F1939" s="25">
        <v>2015</v>
      </c>
      <c r="G1939" s="156">
        <v>42124.377083333333</v>
      </c>
      <c r="H1939" s="157">
        <v>42124.377083333333</v>
      </c>
      <c r="I1939" s="620" t="s">
        <v>36</v>
      </c>
      <c r="J1939" s="620" t="s">
        <v>36</v>
      </c>
      <c r="K1939" s="620"/>
      <c r="L1939" s="159">
        <f>N1939-G1939</f>
        <v>6.944444467080757E-4</v>
      </c>
      <c r="M1939" s="160">
        <v>1</v>
      </c>
      <c r="N1939" s="156">
        <v>42124.37777777778</v>
      </c>
      <c r="O1939" s="157">
        <v>42124.37777777778</v>
      </c>
      <c r="P1939" s="161" t="s">
        <v>37</v>
      </c>
      <c r="Q1939" s="35" t="s">
        <v>38</v>
      </c>
      <c r="R1939" s="35" t="s">
        <v>413</v>
      </c>
      <c r="S1939" s="35" t="s">
        <v>40</v>
      </c>
      <c r="T1939" s="35" t="s">
        <v>3863</v>
      </c>
      <c r="U1939" s="192" t="s">
        <v>40</v>
      </c>
      <c r="V1939" s="161" t="s">
        <v>1390</v>
      </c>
      <c r="W1939" s="35" t="s">
        <v>3864</v>
      </c>
      <c r="X1939" s="55">
        <v>0</v>
      </c>
      <c r="Y1939" s="55">
        <v>0</v>
      </c>
      <c r="Z1939" s="168"/>
      <c r="AA1939" s="168"/>
      <c r="AB1939" s="168"/>
      <c r="AC1939" s="168"/>
    </row>
    <row r="1940" spans="1:34" ht="15" hidden="1" customHeight="1" x14ac:dyDescent="0.2">
      <c r="A1940" s="153">
        <v>230</v>
      </c>
      <c r="B1940" s="153">
        <v>230</v>
      </c>
      <c r="C1940" s="154" t="s">
        <v>629</v>
      </c>
      <c r="D1940" s="33">
        <v>20015</v>
      </c>
      <c r="E1940" s="155" t="s">
        <v>630</v>
      </c>
      <c r="F1940" s="25">
        <v>2015</v>
      </c>
      <c r="G1940" s="156">
        <v>42006.385416666664</v>
      </c>
      <c r="H1940" s="157">
        <v>42006.385416666664</v>
      </c>
      <c r="I1940" s="620" t="s">
        <v>36</v>
      </c>
      <c r="J1940" s="620" t="s">
        <v>36</v>
      </c>
      <c r="K1940" s="620"/>
      <c r="L1940" s="159">
        <f>N1940-G1940</f>
        <v>0.29097222222480923</v>
      </c>
      <c r="M1940" s="160">
        <v>419</v>
      </c>
      <c r="N1940" s="156">
        <v>42006.676388888889</v>
      </c>
      <c r="O1940" s="157">
        <v>42006.676388888889</v>
      </c>
      <c r="P1940" s="161" t="s">
        <v>37</v>
      </c>
      <c r="Q1940" s="162" t="s">
        <v>155</v>
      </c>
      <c r="R1940" s="162" t="s">
        <v>155</v>
      </c>
      <c r="S1940" s="162" t="s">
        <v>106</v>
      </c>
      <c r="T1940" s="35" t="s">
        <v>3293</v>
      </c>
      <c r="U1940" s="192" t="s">
        <v>40</v>
      </c>
      <c r="V1940" s="163" t="s">
        <v>761</v>
      </c>
      <c r="W1940" s="35" t="s">
        <v>3294</v>
      </c>
      <c r="X1940" s="164">
        <v>0</v>
      </c>
      <c r="Y1940" s="164">
        <v>0</v>
      </c>
      <c r="Z1940" s="83"/>
      <c r="AA1940" s="84"/>
      <c r="AB1940" s="85"/>
      <c r="AC1940" s="83"/>
    </row>
    <row r="1941" spans="1:34" ht="15" hidden="1" customHeight="1" x14ac:dyDescent="0.2">
      <c r="A1941" s="257">
        <v>230</v>
      </c>
      <c r="B1941" s="257">
        <v>230</v>
      </c>
      <c r="C1941" s="258" t="s">
        <v>629</v>
      </c>
      <c r="D1941" s="257">
        <v>20015</v>
      </c>
      <c r="E1941" s="258" t="s">
        <v>630</v>
      </c>
      <c r="F1941" s="25">
        <v>2016</v>
      </c>
      <c r="G1941" s="284">
        <v>42683.423611111109</v>
      </c>
      <c r="H1941" s="234">
        <v>42683.423611111109</v>
      </c>
      <c r="I1941" s="412" t="s">
        <v>36</v>
      </c>
      <c r="J1941" s="412" t="s">
        <v>36</v>
      </c>
      <c r="K1941" s="412"/>
      <c r="L1941" s="235">
        <f>N1941-G1941</f>
        <v>2.7777777795563452E-3</v>
      </c>
      <c r="M1941" s="236">
        <v>4</v>
      </c>
      <c r="N1941" s="284">
        <v>42683.426388888889</v>
      </c>
      <c r="O1941" s="234">
        <v>42683.426388888889</v>
      </c>
      <c r="P1941" s="237" t="s">
        <v>37</v>
      </c>
      <c r="Q1941" s="35" t="s">
        <v>6434</v>
      </c>
      <c r="R1941" s="35" t="s">
        <v>600</v>
      </c>
      <c r="S1941" s="35" t="s">
        <v>579</v>
      </c>
      <c r="T1941" s="35" t="s">
        <v>6838</v>
      </c>
      <c r="U1941" s="192" t="s">
        <v>40</v>
      </c>
      <c r="V1941" s="240" t="s">
        <v>761</v>
      </c>
      <c r="W1941" s="35" t="s">
        <v>6839</v>
      </c>
      <c r="X1941" s="177">
        <v>0</v>
      </c>
      <c r="Y1941" s="55">
        <v>0</v>
      </c>
      <c r="Z1941" s="55">
        <v>0</v>
      </c>
      <c r="AA1941" s="55"/>
      <c r="AB1941" s="55"/>
      <c r="AC1941" s="55"/>
    </row>
    <row r="1942" spans="1:34" ht="15" hidden="1" customHeight="1" x14ac:dyDescent="0.2">
      <c r="A1942" s="105">
        <v>230</v>
      </c>
      <c r="B1942" s="105">
        <v>230</v>
      </c>
      <c r="C1942" s="76" t="s">
        <v>752</v>
      </c>
      <c r="D1942" s="33">
        <v>20017</v>
      </c>
      <c r="E1942" s="60" t="s">
        <v>753</v>
      </c>
      <c r="F1942" s="25">
        <v>2014</v>
      </c>
      <c r="G1942" s="61">
        <v>41926.375</v>
      </c>
      <c r="H1942" s="62">
        <v>41926.375</v>
      </c>
      <c r="I1942" s="625" t="s">
        <v>36</v>
      </c>
      <c r="J1942" s="625" t="s">
        <v>36</v>
      </c>
      <c r="K1942" s="625"/>
      <c r="L1942" s="64">
        <f>N1942-G1942</f>
        <v>0.41597222222480923</v>
      </c>
      <c r="M1942" s="65">
        <v>599</v>
      </c>
      <c r="N1942" s="61">
        <v>41926.790972222225</v>
      </c>
      <c r="O1942" s="62">
        <v>41926.790972222225</v>
      </c>
      <c r="P1942" s="66" t="s">
        <v>37</v>
      </c>
      <c r="Q1942" s="69" t="s">
        <v>52</v>
      </c>
      <c r="R1942" s="69" t="s">
        <v>124</v>
      </c>
      <c r="S1942" s="87" t="s">
        <v>88</v>
      </c>
      <c r="T1942" s="69" t="s">
        <v>2863</v>
      </c>
      <c r="U1942" s="192" t="s">
        <v>40</v>
      </c>
      <c r="V1942" s="87" t="s">
        <v>190</v>
      </c>
      <c r="W1942" s="69" t="s">
        <v>2864</v>
      </c>
      <c r="X1942" s="32">
        <v>0</v>
      </c>
      <c r="Y1942" s="32">
        <v>0</v>
      </c>
      <c r="Z1942" s="83"/>
      <c r="AA1942" s="84"/>
      <c r="AB1942" s="85"/>
      <c r="AC1942" s="83"/>
      <c r="AD1942" s="41"/>
      <c r="AE1942" s="41"/>
      <c r="AF1942" s="41"/>
      <c r="AG1942" s="41"/>
      <c r="AH1942" s="41"/>
    </row>
    <row r="1943" spans="1:34" ht="15" hidden="1" customHeight="1" x14ac:dyDescent="0.2">
      <c r="A1943" s="257">
        <v>230</v>
      </c>
      <c r="B1943" s="257">
        <v>230</v>
      </c>
      <c r="C1943" s="258" t="s">
        <v>752</v>
      </c>
      <c r="D1943" s="257">
        <v>20017</v>
      </c>
      <c r="E1943" s="258" t="s">
        <v>753</v>
      </c>
      <c r="F1943" s="25">
        <v>2018</v>
      </c>
      <c r="G1943" s="284">
        <v>43214.460416666669</v>
      </c>
      <c r="H1943" s="233">
        <v>43214.460416666669</v>
      </c>
      <c r="I1943" s="412" t="s">
        <v>36</v>
      </c>
      <c r="J1943" s="412" t="s">
        <v>36</v>
      </c>
      <c r="K1943" s="412" t="s">
        <v>36</v>
      </c>
      <c r="L1943" s="235">
        <f>N1943-G1943</f>
        <v>0.18680555555329192</v>
      </c>
      <c r="M1943" s="236">
        <v>269</v>
      </c>
      <c r="N1943" s="284">
        <v>43214.647222222222</v>
      </c>
      <c r="O1943" s="233">
        <v>43214.647222222222</v>
      </c>
      <c r="P1943" s="237" t="s">
        <v>37</v>
      </c>
      <c r="Q1943" s="359" t="s">
        <v>1285</v>
      </c>
      <c r="R1943" s="35" t="s">
        <v>10447</v>
      </c>
      <c r="S1943" s="277" t="s">
        <v>106</v>
      </c>
      <c r="T1943" s="167" t="s">
        <v>11007</v>
      </c>
      <c r="U1943" s="88">
        <v>114534241</v>
      </c>
      <c r="V1943" s="240" t="s">
        <v>190</v>
      </c>
      <c r="W1943" s="167" t="s">
        <v>11008</v>
      </c>
      <c r="X1943" s="255">
        <v>0</v>
      </c>
      <c r="Y1943" s="241">
        <v>0</v>
      </c>
      <c r="Z1943" s="241">
        <v>0</v>
      </c>
      <c r="AA1943" s="266"/>
      <c r="AB1943" s="266"/>
      <c r="AC1943" s="266"/>
      <c r="AD1943" s="241">
        <v>5517212</v>
      </c>
      <c r="AE1943" s="461" t="s">
        <v>1270</v>
      </c>
      <c r="AF1943" s="462" t="s">
        <v>1270</v>
      </c>
      <c r="AG1943" s="277" t="s">
        <v>7066</v>
      </c>
      <c r="AH1943" s="277" t="s">
        <v>7067</v>
      </c>
    </row>
    <row r="1944" spans="1:34" ht="15" hidden="1" customHeight="1" x14ac:dyDescent="0.2">
      <c r="A1944" s="257">
        <v>230</v>
      </c>
      <c r="B1944" s="257">
        <v>230</v>
      </c>
      <c r="C1944" s="258" t="s">
        <v>538</v>
      </c>
      <c r="D1944" s="257">
        <v>20018</v>
      </c>
      <c r="E1944" s="258" t="s">
        <v>539</v>
      </c>
      <c r="F1944" s="25">
        <v>2016</v>
      </c>
      <c r="G1944" s="284">
        <v>42511.451388888891</v>
      </c>
      <c r="H1944" s="234">
        <v>42511.451388888891</v>
      </c>
      <c r="I1944" s="412" t="s">
        <v>36</v>
      </c>
      <c r="J1944" s="412" t="s">
        <v>36</v>
      </c>
      <c r="K1944" s="412"/>
      <c r="L1944" s="235">
        <f>N1944-G1944</f>
        <v>1.4583333329937886E-2</v>
      </c>
      <c r="M1944" s="236">
        <v>21</v>
      </c>
      <c r="N1944" s="284">
        <v>42511.46597222222</v>
      </c>
      <c r="O1944" s="234">
        <v>42511.46597222222</v>
      </c>
      <c r="P1944" s="237" t="s">
        <v>37</v>
      </c>
      <c r="Q1944" s="238" t="s">
        <v>52</v>
      </c>
      <c r="R1944" s="238" t="s">
        <v>124</v>
      </c>
      <c r="S1944" s="35" t="s">
        <v>88</v>
      </c>
      <c r="T1944" s="35" t="s">
        <v>6099</v>
      </c>
      <c r="U1944" s="282" t="s">
        <v>40</v>
      </c>
      <c r="V1944" s="35" t="s">
        <v>190</v>
      </c>
      <c r="W1944" s="35" t="s">
        <v>6100</v>
      </c>
      <c r="X1944" s="55">
        <v>1</v>
      </c>
      <c r="Y1944" s="55">
        <v>0</v>
      </c>
      <c r="Z1944" s="55">
        <v>0</v>
      </c>
      <c r="AA1944" s="35"/>
      <c r="AB1944" s="35"/>
      <c r="AC1944" s="35"/>
    </row>
    <row r="1945" spans="1:34" ht="15" hidden="1" customHeight="1" x14ac:dyDescent="0.2">
      <c r="A1945" s="257">
        <v>230</v>
      </c>
      <c r="B1945" s="257">
        <v>230</v>
      </c>
      <c r="C1945" s="258" t="s">
        <v>538</v>
      </c>
      <c r="D1945" s="257">
        <v>20018</v>
      </c>
      <c r="E1945" s="258" t="s">
        <v>539</v>
      </c>
      <c r="F1945" s="25">
        <v>2016</v>
      </c>
      <c r="G1945" s="284">
        <v>42657.64166666667</v>
      </c>
      <c r="H1945" s="234">
        <v>42657.64166666667</v>
      </c>
      <c r="I1945" s="417" t="s">
        <v>313</v>
      </c>
      <c r="J1945" s="412" t="s">
        <v>36</v>
      </c>
      <c r="K1945" s="412"/>
      <c r="L1945" s="235">
        <f>N1945-G1945</f>
        <v>0.24236111110803904</v>
      </c>
      <c r="M1945" s="236">
        <v>349</v>
      </c>
      <c r="N1945" s="284">
        <v>42657.884027777778</v>
      </c>
      <c r="O1945" s="234">
        <v>42657.884027777778</v>
      </c>
      <c r="P1945" s="237" t="s">
        <v>37</v>
      </c>
      <c r="Q1945" s="35" t="s">
        <v>213</v>
      </c>
      <c r="R1945" s="35" t="s">
        <v>214</v>
      </c>
      <c r="S1945" s="35" t="s">
        <v>40</v>
      </c>
      <c r="T1945" s="35" t="s">
        <v>6712</v>
      </c>
      <c r="U1945" s="282" t="s">
        <v>40</v>
      </c>
      <c r="V1945" s="240" t="s">
        <v>1336</v>
      </c>
      <c r="W1945" s="191"/>
      <c r="X1945" s="177">
        <v>1</v>
      </c>
      <c r="Y1945" s="55">
        <v>0</v>
      </c>
      <c r="Z1945" s="55">
        <v>0</v>
      </c>
      <c r="AA1945" s="35"/>
      <c r="AB1945" s="35"/>
      <c r="AC1945" s="241"/>
    </row>
    <row r="1946" spans="1:34" ht="15" hidden="1" customHeight="1" x14ac:dyDescent="0.2">
      <c r="A1946" s="257">
        <v>230</v>
      </c>
      <c r="B1946" s="257">
        <v>230</v>
      </c>
      <c r="C1946" s="258" t="s">
        <v>538</v>
      </c>
      <c r="D1946" s="257">
        <v>20018</v>
      </c>
      <c r="E1946" s="258" t="s">
        <v>539</v>
      </c>
      <c r="F1946" s="25">
        <v>2016</v>
      </c>
      <c r="G1946" s="284">
        <v>42657.953472222223</v>
      </c>
      <c r="H1946" s="234">
        <v>42657.953472222223</v>
      </c>
      <c r="I1946" s="417" t="s">
        <v>313</v>
      </c>
      <c r="J1946" s="412" t="s">
        <v>36</v>
      </c>
      <c r="K1946" s="412"/>
      <c r="L1946" s="235">
        <f>N1946-G1946</f>
        <v>0.90486111110658385</v>
      </c>
      <c r="M1946" s="236">
        <v>1303</v>
      </c>
      <c r="N1946" s="284">
        <v>42658.85833333333</v>
      </c>
      <c r="O1946" s="234">
        <v>42658.85833333333</v>
      </c>
      <c r="P1946" s="237" t="s">
        <v>37</v>
      </c>
      <c r="Q1946" s="35" t="s">
        <v>52</v>
      </c>
      <c r="R1946" s="35" t="s">
        <v>67</v>
      </c>
      <c r="S1946" s="35" t="s">
        <v>101</v>
      </c>
      <c r="T1946" s="35" t="s">
        <v>6721</v>
      </c>
      <c r="U1946" s="282" t="s">
        <v>40</v>
      </c>
      <c r="V1946" s="240" t="s">
        <v>1336</v>
      </c>
      <c r="W1946" s="35" t="s">
        <v>6722</v>
      </c>
      <c r="X1946" s="177">
        <v>1</v>
      </c>
      <c r="Y1946" s="55">
        <v>0</v>
      </c>
      <c r="Z1946" s="55">
        <v>0</v>
      </c>
      <c r="AA1946" s="35"/>
      <c r="AB1946" s="35"/>
      <c r="AC1946" s="241"/>
    </row>
    <row r="1947" spans="1:34" ht="15" hidden="1" customHeight="1" x14ac:dyDescent="0.2">
      <c r="A1947" s="257">
        <v>230</v>
      </c>
      <c r="B1947" s="257">
        <v>230</v>
      </c>
      <c r="C1947" s="258" t="s">
        <v>538</v>
      </c>
      <c r="D1947" s="257">
        <v>20018</v>
      </c>
      <c r="E1947" s="258" t="s">
        <v>539</v>
      </c>
      <c r="F1947" s="25">
        <v>2017</v>
      </c>
      <c r="G1947" s="232">
        <v>42816.565972222219</v>
      </c>
      <c r="H1947" s="233">
        <v>42816.565972222219</v>
      </c>
      <c r="I1947" s="412" t="s">
        <v>36</v>
      </c>
      <c r="J1947" s="412" t="s">
        <v>36</v>
      </c>
      <c r="K1947" s="412"/>
      <c r="L1947" s="235">
        <f>N1947-G1947</f>
        <v>6.944444467080757E-4</v>
      </c>
      <c r="M1947" s="236">
        <v>1</v>
      </c>
      <c r="N1947" s="232">
        <v>42816.566666666666</v>
      </c>
      <c r="O1947" s="233">
        <v>42816.566666666666</v>
      </c>
      <c r="P1947" s="328" t="s">
        <v>242</v>
      </c>
      <c r="Q1947" s="35" t="s">
        <v>43</v>
      </c>
      <c r="R1947" s="35" t="s">
        <v>266</v>
      </c>
      <c r="S1947" s="35" t="s">
        <v>526</v>
      </c>
      <c r="T1947" s="52" t="s">
        <v>8172</v>
      </c>
      <c r="U1947" s="303" t="s">
        <v>40</v>
      </c>
      <c r="V1947" s="49" t="s">
        <v>190</v>
      </c>
      <c r="W1947" s="44" t="s">
        <v>8173</v>
      </c>
      <c r="X1947" s="255">
        <v>0</v>
      </c>
      <c r="Y1947" s="241">
        <v>0</v>
      </c>
      <c r="Z1947" s="241">
        <v>0</v>
      </c>
      <c r="AA1947" s="168"/>
      <c r="AB1947" s="168"/>
      <c r="AC1947" s="168"/>
      <c r="AD1947" s="304">
        <v>5517212</v>
      </c>
      <c r="AE1947" s="305" t="s">
        <v>1270</v>
      </c>
      <c r="AF1947" s="305" t="s">
        <v>1270</v>
      </c>
      <c r="AG1947" s="35" t="s">
        <v>7040</v>
      </c>
      <c r="AH1947" s="52" t="s">
        <v>7303</v>
      </c>
    </row>
    <row r="1948" spans="1:34" ht="15" hidden="1" customHeight="1" x14ac:dyDescent="0.2">
      <c r="A1948" s="257">
        <v>230</v>
      </c>
      <c r="B1948" s="257">
        <v>230</v>
      </c>
      <c r="C1948" s="258" t="s">
        <v>538</v>
      </c>
      <c r="D1948" s="257">
        <v>20018</v>
      </c>
      <c r="E1948" s="258" t="s">
        <v>539</v>
      </c>
      <c r="F1948" s="25">
        <v>2017</v>
      </c>
      <c r="G1948" s="232">
        <v>42817.559027777781</v>
      </c>
      <c r="H1948" s="233">
        <v>42817.559027777781</v>
      </c>
      <c r="I1948" s="412" t="s">
        <v>36</v>
      </c>
      <c r="J1948" s="412" t="s">
        <v>36</v>
      </c>
      <c r="K1948" s="412"/>
      <c r="L1948" s="235">
        <f>N1948-G1948</f>
        <v>9.0277777781011537E-3</v>
      </c>
      <c r="M1948" s="236">
        <v>13</v>
      </c>
      <c r="N1948" s="232">
        <v>42817.568055555559</v>
      </c>
      <c r="O1948" s="233">
        <v>42817.568055555559</v>
      </c>
      <c r="P1948" s="328" t="s">
        <v>242</v>
      </c>
      <c r="Q1948" s="35" t="s">
        <v>43</v>
      </c>
      <c r="R1948" s="35" t="s">
        <v>266</v>
      </c>
      <c r="S1948" s="35" t="s">
        <v>40</v>
      </c>
      <c r="T1948" s="167" t="s">
        <v>8192</v>
      </c>
      <c r="U1948" s="303" t="s">
        <v>40</v>
      </c>
      <c r="V1948" s="49" t="s">
        <v>190</v>
      </c>
      <c r="W1948" s="35" t="s">
        <v>8193</v>
      </c>
      <c r="X1948" s="255">
        <v>0</v>
      </c>
      <c r="Y1948" s="241">
        <v>0</v>
      </c>
      <c r="Z1948" s="241">
        <v>0</v>
      </c>
      <c r="AA1948" s="168"/>
      <c r="AB1948" s="168"/>
      <c r="AC1948" s="168"/>
      <c r="AD1948" s="304">
        <v>5517212</v>
      </c>
      <c r="AE1948" s="305" t="s">
        <v>1270</v>
      </c>
      <c r="AF1948" s="305" t="s">
        <v>1270</v>
      </c>
      <c r="AG1948" s="35" t="s">
        <v>7066</v>
      </c>
      <c r="AH1948" s="52" t="s">
        <v>7067</v>
      </c>
    </row>
    <row r="1949" spans="1:34" ht="15" hidden="1" customHeight="1" x14ac:dyDescent="0.2">
      <c r="A1949" s="175">
        <v>230</v>
      </c>
      <c r="B1949" s="175">
        <v>230</v>
      </c>
      <c r="C1949" s="24" t="s">
        <v>556</v>
      </c>
      <c r="D1949" s="175">
        <v>20020</v>
      </c>
      <c r="E1949" s="43" t="s">
        <v>557</v>
      </c>
      <c r="F1949" s="25">
        <v>2015</v>
      </c>
      <c r="G1949" s="156">
        <v>42310.657638888886</v>
      </c>
      <c r="H1949" s="157">
        <v>42310.657638888886</v>
      </c>
      <c r="I1949" s="620" t="s">
        <v>36</v>
      </c>
      <c r="J1949" s="620" t="s">
        <v>36</v>
      </c>
      <c r="K1949" s="620"/>
      <c r="L1949" s="159">
        <f>N1949-G1949</f>
        <v>6.944444467080757E-4</v>
      </c>
      <c r="M1949" s="160">
        <v>1</v>
      </c>
      <c r="N1949" s="156">
        <v>42310.658333333333</v>
      </c>
      <c r="O1949" s="157">
        <v>42310.658333333333</v>
      </c>
      <c r="P1949" s="161" t="s">
        <v>37</v>
      </c>
      <c r="Q1949" s="162" t="s">
        <v>48</v>
      </c>
      <c r="R1949" s="162" t="s">
        <v>49</v>
      </c>
      <c r="S1949" s="35" t="s">
        <v>40</v>
      </c>
      <c r="T1949" s="35" t="s">
        <v>5090</v>
      </c>
      <c r="U1949" s="303" t="s">
        <v>40</v>
      </c>
      <c r="V1949" s="167" t="s">
        <v>190</v>
      </c>
      <c r="W1949" s="35" t="s">
        <v>5091</v>
      </c>
      <c r="X1949" s="55">
        <v>0</v>
      </c>
      <c r="Y1949" s="168"/>
      <c r="Z1949" s="168"/>
      <c r="AA1949" s="168"/>
      <c r="AB1949" s="168"/>
      <c r="AC1949" s="168"/>
    </row>
    <row r="1950" spans="1:34" ht="15" hidden="1" customHeight="1" x14ac:dyDescent="0.2">
      <c r="A1950" s="257">
        <v>230</v>
      </c>
      <c r="B1950" s="257">
        <v>230</v>
      </c>
      <c r="C1950" s="258" t="s">
        <v>556</v>
      </c>
      <c r="D1950" s="257">
        <v>20020</v>
      </c>
      <c r="E1950" s="258" t="s">
        <v>557</v>
      </c>
      <c r="F1950" s="25">
        <v>2016</v>
      </c>
      <c r="G1950" s="232">
        <v>42453.65902777778</v>
      </c>
      <c r="H1950" s="233">
        <v>42453.65902777778</v>
      </c>
      <c r="I1950" s="412" t="s">
        <v>36</v>
      </c>
      <c r="J1950" s="412" t="s">
        <v>36</v>
      </c>
      <c r="K1950" s="412"/>
      <c r="L1950" s="235">
        <f>N1950-G1950</f>
        <v>0.27291666666133096</v>
      </c>
      <c r="M1950" s="236">
        <v>393</v>
      </c>
      <c r="N1950" s="232">
        <v>42453.931944444441</v>
      </c>
      <c r="O1950" s="233">
        <v>42453.931944444441</v>
      </c>
      <c r="P1950" s="237" t="s">
        <v>37</v>
      </c>
      <c r="Q1950" s="238" t="s">
        <v>52</v>
      </c>
      <c r="R1950" s="238" t="s">
        <v>142</v>
      </c>
      <c r="S1950" s="238" t="s">
        <v>107</v>
      </c>
      <c r="T1950" s="35" t="s">
        <v>5801</v>
      </c>
      <c r="U1950" s="254" t="s">
        <v>40</v>
      </c>
      <c r="V1950" s="240" t="s">
        <v>190</v>
      </c>
      <c r="W1950" s="35" t="s">
        <v>5802</v>
      </c>
      <c r="X1950" s="55">
        <v>0</v>
      </c>
      <c r="Y1950" s="55">
        <v>0</v>
      </c>
      <c r="Z1950" s="55">
        <v>0</v>
      </c>
      <c r="AA1950" s="168"/>
      <c r="AB1950" s="168"/>
      <c r="AC1950" s="168"/>
    </row>
    <row r="1951" spans="1:34" ht="15" hidden="1" customHeight="1" x14ac:dyDescent="0.2">
      <c r="A1951" s="257">
        <v>230</v>
      </c>
      <c r="B1951" s="257">
        <v>230</v>
      </c>
      <c r="C1951" s="258" t="s">
        <v>556</v>
      </c>
      <c r="D1951" s="257">
        <v>20020</v>
      </c>
      <c r="E1951" s="258" t="s">
        <v>557</v>
      </c>
      <c r="F1951" s="25">
        <v>2017</v>
      </c>
      <c r="G1951" s="232">
        <v>42816.176388888889</v>
      </c>
      <c r="H1951" s="233">
        <v>42816.176388888889</v>
      </c>
      <c r="I1951" s="412" t="s">
        <v>36</v>
      </c>
      <c r="J1951" s="412" t="s">
        <v>36</v>
      </c>
      <c r="K1951" s="412"/>
      <c r="L1951" s="235">
        <f>N1951-G1951</f>
        <v>6.944444467080757E-4</v>
      </c>
      <c r="M1951" s="236">
        <v>1</v>
      </c>
      <c r="N1951" s="232">
        <v>42816.177083333336</v>
      </c>
      <c r="O1951" s="233">
        <v>42816.177083333336</v>
      </c>
      <c r="P1951" s="237" t="s">
        <v>37</v>
      </c>
      <c r="Q1951" s="35" t="s">
        <v>48</v>
      </c>
      <c r="R1951" s="35" t="s">
        <v>49</v>
      </c>
      <c r="S1951" s="35" t="s">
        <v>40</v>
      </c>
      <c r="T1951" s="52" t="s">
        <v>8167</v>
      </c>
      <c r="U1951" s="303" t="s">
        <v>40</v>
      </c>
      <c r="V1951" s="49" t="s">
        <v>190</v>
      </c>
      <c r="W1951" s="44" t="s">
        <v>8168</v>
      </c>
      <c r="X1951" s="255">
        <v>0</v>
      </c>
      <c r="Y1951" s="241">
        <v>0</v>
      </c>
      <c r="Z1951" s="241">
        <v>0</v>
      </c>
      <c r="AA1951" s="168"/>
      <c r="AB1951" s="168"/>
      <c r="AC1951" s="168"/>
      <c r="AD1951" s="304">
        <v>5517212</v>
      </c>
      <c r="AE1951" s="305" t="s">
        <v>7102</v>
      </c>
      <c r="AF1951" s="305" t="s">
        <v>8169</v>
      </c>
      <c r="AG1951" s="35" t="s">
        <v>7040</v>
      </c>
      <c r="AH1951" s="52" t="s">
        <v>7041</v>
      </c>
    </row>
    <row r="1952" spans="1:34" ht="15" hidden="1" customHeight="1" x14ac:dyDescent="0.2">
      <c r="A1952" s="257">
        <v>230</v>
      </c>
      <c r="B1952" s="257">
        <v>230</v>
      </c>
      <c r="C1952" s="258" t="s">
        <v>1426</v>
      </c>
      <c r="D1952" s="257">
        <v>20025</v>
      </c>
      <c r="E1952" s="258" t="s">
        <v>1427</v>
      </c>
      <c r="F1952" s="25">
        <v>2018</v>
      </c>
      <c r="G1952" s="284">
        <v>43274.824999999997</v>
      </c>
      <c r="H1952" s="233">
        <v>43274.824999999997</v>
      </c>
      <c r="I1952" s="412" t="s">
        <v>36</v>
      </c>
      <c r="J1952" s="412" t="s">
        <v>36</v>
      </c>
      <c r="K1952" s="412" t="s">
        <v>36</v>
      </c>
      <c r="L1952" s="235">
        <f>N1952-G1952</f>
        <v>0.10069444444525288</v>
      </c>
      <c r="M1952" s="236">
        <v>145</v>
      </c>
      <c r="N1952" s="284">
        <v>43274.925694444442</v>
      </c>
      <c r="O1952" s="233">
        <v>43274.925694444442</v>
      </c>
      <c r="P1952" s="328" t="s">
        <v>242</v>
      </c>
      <c r="Q1952" s="359" t="s">
        <v>382</v>
      </c>
      <c r="R1952" s="35" t="s">
        <v>10211</v>
      </c>
      <c r="S1952" s="277" t="s">
        <v>526</v>
      </c>
      <c r="T1952" s="167" t="s">
        <v>11380</v>
      </c>
      <c r="U1952" s="196">
        <v>114725214</v>
      </c>
      <c r="V1952" s="240" t="s">
        <v>384</v>
      </c>
      <c r="W1952" s="167" t="s">
        <v>11381</v>
      </c>
      <c r="X1952" s="255">
        <v>0</v>
      </c>
      <c r="Y1952" s="241">
        <v>0</v>
      </c>
      <c r="Z1952" s="241">
        <v>0</v>
      </c>
      <c r="AA1952" s="266"/>
      <c r="AB1952" s="266"/>
      <c r="AC1952" s="266"/>
      <c r="AD1952" s="241">
        <v>5517212</v>
      </c>
      <c r="AE1952" s="461" t="s">
        <v>1270</v>
      </c>
      <c r="AF1952" s="462" t="s">
        <v>1270</v>
      </c>
      <c r="AG1952" s="277" t="s">
        <v>7066</v>
      </c>
      <c r="AH1952" s="277" t="s">
        <v>7067</v>
      </c>
    </row>
    <row r="1953" spans="1:34" ht="15" hidden="1" customHeight="1" x14ac:dyDescent="0.2">
      <c r="A1953" s="257">
        <v>230</v>
      </c>
      <c r="B1953" s="257">
        <v>230</v>
      </c>
      <c r="C1953" s="258" t="s">
        <v>1426</v>
      </c>
      <c r="D1953" s="257">
        <v>20025</v>
      </c>
      <c r="E1953" s="258" t="s">
        <v>1427</v>
      </c>
      <c r="F1953" s="25">
        <v>2018</v>
      </c>
      <c r="G1953" s="284">
        <v>43425.441666666666</v>
      </c>
      <c r="H1953" s="234">
        <v>43425.441666666666</v>
      </c>
      <c r="I1953" s="417" t="s">
        <v>7042</v>
      </c>
      <c r="J1953" s="412" t="s">
        <v>36</v>
      </c>
      <c r="K1953" s="412" t="s">
        <v>36</v>
      </c>
      <c r="L1953" s="235">
        <f>N1953-G1953</f>
        <v>1.3888888934161514E-3</v>
      </c>
      <c r="M1953" s="236">
        <v>2</v>
      </c>
      <c r="N1953" s="284">
        <v>43425.443055555559</v>
      </c>
      <c r="O1953" s="234">
        <v>43425.443055555559</v>
      </c>
      <c r="P1953" s="237" t="s">
        <v>37</v>
      </c>
      <c r="Q1953" s="162" t="s">
        <v>1285</v>
      </c>
      <c r="R1953" s="167" t="s">
        <v>10236</v>
      </c>
      <c r="S1953" s="163" t="s">
        <v>564</v>
      </c>
      <c r="T1953" s="167" t="s">
        <v>12370</v>
      </c>
      <c r="U1953" s="416" t="s">
        <v>40</v>
      </c>
      <c r="V1953" s="240" t="s">
        <v>384</v>
      </c>
      <c r="W1953" s="167" t="s">
        <v>12371</v>
      </c>
      <c r="X1953" s="255">
        <v>0</v>
      </c>
      <c r="Y1953" s="241">
        <v>0</v>
      </c>
      <c r="Z1953" s="241">
        <v>0</v>
      </c>
      <c r="AA1953" s="266"/>
      <c r="AB1953" s="266"/>
      <c r="AC1953" s="266"/>
      <c r="AD1953" s="241">
        <v>5517212</v>
      </c>
      <c r="AE1953" s="461" t="s">
        <v>1270</v>
      </c>
      <c r="AF1953" s="462" t="s">
        <v>1270</v>
      </c>
      <c r="AG1953" s="277" t="s">
        <v>7066</v>
      </c>
      <c r="AH1953" s="277" t="s">
        <v>7067</v>
      </c>
    </row>
    <row r="1954" spans="1:34" ht="15" hidden="1" customHeight="1" x14ac:dyDescent="0.2">
      <c r="A1954" s="257">
        <v>230</v>
      </c>
      <c r="B1954" s="257">
        <v>230</v>
      </c>
      <c r="C1954" s="258" t="s">
        <v>1527</v>
      </c>
      <c r="D1954" s="257">
        <v>20026</v>
      </c>
      <c r="E1954" s="258" t="s">
        <v>1528</v>
      </c>
      <c r="F1954" s="25">
        <v>2017</v>
      </c>
      <c r="G1954" s="232">
        <v>42865.638194444444</v>
      </c>
      <c r="H1954" s="233">
        <v>42865.638194444444</v>
      </c>
      <c r="I1954" s="412" t="s">
        <v>36</v>
      </c>
      <c r="J1954" s="412" t="s">
        <v>36</v>
      </c>
      <c r="K1954" s="412"/>
      <c r="L1954" s="235">
        <f>N1954-G1954</f>
        <v>0.10486111111094942</v>
      </c>
      <c r="M1954" s="236">
        <v>151</v>
      </c>
      <c r="N1954" s="232">
        <v>42865.743055555555</v>
      </c>
      <c r="O1954" s="233">
        <v>42865.743055555555</v>
      </c>
      <c r="P1954" s="237" t="s">
        <v>37</v>
      </c>
      <c r="Q1954" s="35" t="s">
        <v>52</v>
      </c>
      <c r="R1954" s="35" t="s">
        <v>106</v>
      </c>
      <c r="S1954" s="35" t="s">
        <v>106</v>
      </c>
      <c r="T1954" s="52" t="s">
        <v>8540</v>
      </c>
      <c r="U1954" s="332" t="s">
        <v>40</v>
      </c>
      <c r="V1954" s="240" t="s">
        <v>384</v>
      </c>
      <c r="W1954" s="44" t="s">
        <v>8541</v>
      </c>
      <c r="X1954" s="241">
        <v>0</v>
      </c>
      <c r="Y1954" s="241">
        <v>0</v>
      </c>
      <c r="Z1954" s="241">
        <v>0</v>
      </c>
      <c r="AA1954" s="168"/>
      <c r="AB1954" s="168"/>
      <c r="AC1954" s="168"/>
      <c r="AD1954" s="304">
        <v>5517212</v>
      </c>
      <c r="AE1954" s="305" t="s">
        <v>1270</v>
      </c>
      <c r="AF1954" s="305" t="s">
        <v>1270</v>
      </c>
      <c r="AG1954" s="35" t="s">
        <v>7066</v>
      </c>
      <c r="AH1954" s="44" t="s">
        <v>7067</v>
      </c>
    </row>
    <row r="1955" spans="1:34" ht="15" hidden="1" customHeight="1" x14ac:dyDescent="0.2">
      <c r="A1955" s="257">
        <v>230</v>
      </c>
      <c r="B1955" s="257">
        <v>230</v>
      </c>
      <c r="C1955" s="258" t="s">
        <v>1527</v>
      </c>
      <c r="D1955" s="257">
        <v>20026</v>
      </c>
      <c r="E1955" s="258" t="s">
        <v>1528</v>
      </c>
      <c r="F1955" s="25">
        <v>2017</v>
      </c>
      <c r="G1955" s="232">
        <v>42866.642361111109</v>
      </c>
      <c r="H1955" s="233">
        <v>42866.642361111109</v>
      </c>
      <c r="I1955" s="412" t="s">
        <v>36</v>
      </c>
      <c r="J1955" s="412" t="s">
        <v>36</v>
      </c>
      <c r="K1955" s="412"/>
      <c r="L1955" s="235">
        <f>N1955-G1955</f>
        <v>0.11180555555620231</v>
      </c>
      <c r="M1955" s="236">
        <v>161</v>
      </c>
      <c r="N1955" s="232">
        <v>42866.754166666666</v>
      </c>
      <c r="O1955" s="233">
        <v>42866.754166666666</v>
      </c>
      <c r="P1955" s="237" t="s">
        <v>37</v>
      </c>
      <c r="Q1955" s="35" t="s">
        <v>52</v>
      </c>
      <c r="R1955" s="35" t="s">
        <v>79</v>
      </c>
      <c r="S1955" s="35" t="s">
        <v>80</v>
      </c>
      <c r="T1955" s="52" t="s">
        <v>8550</v>
      </c>
      <c r="U1955" s="332" t="s">
        <v>40</v>
      </c>
      <c r="V1955" s="240" t="s">
        <v>384</v>
      </c>
      <c r="W1955" s="44" t="s">
        <v>8551</v>
      </c>
      <c r="X1955" s="241">
        <v>0</v>
      </c>
      <c r="Y1955" s="241">
        <v>0</v>
      </c>
      <c r="Z1955" s="241">
        <v>0</v>
      </c>
      <c r="AA1955" s="168"/>
      <c r="AB1955" s="168"/>
      <c r="AC1955" s="168"/>
      <c r="AD1955" s="304">
        <v>5517212</v>
      </c>
      <c r="AE1955" s="305" t="s">
        <v>1270</v>
      </c>
      <c r="AF1955" s="305" t="s">
        <v>1270</v>
      </c>
      <c r="AG1955" s="35" t="s">
        <v>7066</v>
      </c>
      <c r="AH1955" s="44" t="s">
        <v>7067</v>
      </c>
    </row>
    <row r="1956" spans="1:34" ht="15" hidden="1" customHeight="1" x14ac:dyDescent="0.2">
      <c r="A1956" s="175">
        <v>230</v>
      </c>
      <c r="B1956" s="175">
        <v>230</v>
      </c>
      <c r="C1956" s="24" t="s">
        <v>494</v>
      </c>
      <c r="D1956" s="175">
        <v>20028</v>
      </c>
      <c r="E1956" s="43" t="s">
        <v>495</v>
      </c>
      <c r="F1956" s="25">
        <v>2015</v>
      </c>
      <c r="G1956" s="156">
        <v>42323.555555555555</v>
      </c>
      <c r="H1956" s="157">
        <v>42323.555555555555</v>
      </c>
      <c r="I1956" s="620" t="s">
        <v>36</v>
      </c>
      <c r="J1956" s="620" t="s">
        <v>36</v>
      </c>
      <c r="K1956" s="620"/>
      <c r="L1956" s="159">
        <f>N1956-G1956</f>
        <v>1.6666666670062114E-2</v>
      </c>
      <c r="M1956" s="160">
        <v>24</v>
      </c>
      <c r="N1956" s="156">
        <v>42323.572222222225</v>
      </c>
      <c r="O1956" s="157">
        <v>42323.572222222225</v>
      </c>
      <c r="P1956" s="161" t="s">
        <v>37</v>
      </c>
      <c r="Q1956" s="162" t="s">
        <v>48</v>
      </c>
      <c r="R1956" s="162" t="s">
        <v>49</v>
      </c>
      <c r="S1956" s="35" t="s">
        <v>40</v>
      </c>
      <c r="T1956" s="35" t="s">
        <v>5161</v>
      </c>
      <c r="U1956" s="332" t="s">
        <v>40</v>
      </c>
      <c r="V1956" s="167" t="s">
        <v>384</v>
      </c>
      <c r="W1956" s="35" t="s">
        <v>5162</v>
      </c>
      <c r="X1956" s="55">
        <v>479</v>
      </c>
      <c r="Y1956" s="55">
        <v>479</v>
      </c>
      <c r="Z1956" s="55">
        <v>93405</v>
      </c>
      <c r="AA1956" s="173">
        <f>Y1956/5412924</f>
        <v>8.8491913058450479E-5</v>
      </c>
      <c r="AB1956" s="174">
        <f>Z1956/5412924</f>
        <v>1.7255923046397843E-2</v>
      </c>
      <c r="AC1956" s="55">
        <f>Z1956/Y1956</f>
        <v>195</v>
      </c>
    </row>
    <row r="1957" spans="1:34" ht="15" hidden="1" customHeight="1" x14ac:dyDescent="0.2">
      <c r="A1957" s="257">
        <v>230</v>
      </c>
      <c r="B1957" s="257">
        <v>230</v>
      </c>
      <c r="C1957" s="258" t="s">
        <v>494</v>
      </c>
      <c r="D1957" s="257">
        <v>20028</v>
      </c>
      <c r="E1957" s="258" t="s">
        <v>495</v>
      </c>
      <c r="F1957" s="25">
        <v>2016</v>
      </c>
      <c r="G1957" s="284">
        <v>42671.561805555553</v>
      </c>
      <c r="H1957" s="234">
        <v>42671.561805555553</v>
      </c>
      <c r="I1957" s="412" t="s">
        <v>36</v>
      </c>
      <c r="J1957" s="412" t="s">
        <v>36</v>
      </c>
      <c r="K1957" s="412"/>
      <c r="L1957" s="235">
        <f>N1957-G1957</f>
        <v>1.7361111116770189E-2</v>
      </c>
      <c r="M1957" s="236">
        <v>25</v>
      </c>
      <c r="N1957" s="284">
        <v>42671.57916666667</v>
      </c>
      <c r="O1957" s="234">
        <v>42671.57916666667</v>
      </c>
      <c r="P1957" s="237" t="s">
        <v>37</v>
      </c>
      <c r="Q1957" s="35" t="s">
        <v>52</v>
      </c>
      <c r="R1957" s="35" t="s">
        <v>67</v>
      </c>
      <c r="S1957" s="35" t="s">
        <v>101</v>
      </c>
      <c r="T1957" s="35" t="s">
        <v>6810</v>
      </c>
      <c r="U1957" s="282" t="s">
        <v>40</v>
      </c>
      <c r="V1957" s="240" t="s">
        <v>384</v>
      </c>
      <c r="W1957" s="35" t="s">
        <v>6811</v>
      </c>
      <c r="X1957" s="177">
        <v>479</v>
      </c>
      <c r="Y1957" s="177">
        <v>479</v>
      </c>
      <c r="Z1957" s="177">
        <v>9101</v>
      </c>
      <c r="AA1957" s="289">
        <v>8.7944304633196053E-5</v>
      </c>
      <c r="AB1957" s="290">
        <v>1.6709417880307251E-3</v>
      </c>
      <c r="AC1957" s="291">
        <v>19</v>
      </c>
    </row>
    <row r="1958" spans="1:34" ht="15" hidden="1" customHeight="1" x14ac:dyDescent="0.2">
      <c r="A1958" s="257">
        <v>230</v>
      </c>
      <c r="B1958" s="257">
        <v>230</v>
      </c>
      <c r="C1958" s="258" t="s">
        <v>494</v>
      </c>
      <c r="D1958" s="257">
        <v>20028</v>
      </c>
      <c r="E1958" s="258" t="s">
        <v>495</v>
      </c>
      <c r="F1958" s="25">
        <v>2017</v>
      </c>
      <c r="G1958" s="232">
        <v>42863.47152777778</v>
      </c>
      <c r="H1958" s="233">
        <v>42863.47152777778</v>
      </c>
      <c r="I1958" s="412" t="s">
        <v>36</v>
      </c>
      <c r="J1958" s="412" t="s">
        <v>36</v>
      </c>
      <c r="K1958" s="412"/>
      <c r="L1958" s="235">
        <f>N1958-G1958</f>
        <v>10.386805555550382</v>
      </c>
      <c r="M1958" s="236">
        <v>14957</v>
      </c>
      <c r="N1958" s="232">
        <v>42873.85833333333</v>
      </c>
      <c r="O1958" s="233">
        <v>42873.85833333333</v>
      </c>
      <c r="P1958" s="294" t="s">
        <v>173</v>
      </c>
      <c r="Q1958" s="35" t="s">
        <v>52</v>
      </c>
      <c r="R1958" s="35" t="s">
        <v>106</v>
      </c>
      <c r="S1958" s="35" t="s">
        <v>106</v>
      </c>
      <c r="T1958" s="52" t="s">
        <v>8532</v>
      </c>
      <c r="U1958" s="332" t="s">
        <v>40</v>
      </c>
      <c r="V1958" s="240" t="s">
        <v>384</v>
      </c>
      <c r="W1958" s="44" t="s">
        <v>8533</v>
      </c>
      <c r="X1958" s="241">
        <v>0</v>
      </c>
      <c r="Y1958" s="241">
        <v>0</v>
      </c>
      <c r="Z1958" s="241">
        <v>0</v>
      </c>
      <c r="AA1958" s="168"/>
      <c r="AB1958" s="168"/>
      <c r="AC1958" s="168"/>
      <c r="AD1958" s="304">
        <v>5517212</v>
      </c>
      <c r="AE1958" s="305" t="s">
        <v>1270</v>
      </c>
      <c r="AF1958" s="305" t="s">
        <v>1270</v>
      </c>
      <c r="AG1958" s="35" t="s">
        <v>7066</v>
      </c>
      <c r="AH1958" s="44" t="s">
        <v>7067</v>
      </c>
    </row>
    <row r="1959" spans="1:34" ht="15" hidden="1" customHeight="1" x14ac:dyDescent="0.2">
      <c r="A1959" s="257">
        <v>230</v>
      </c>
      <c r="B1959" s="257">
        <v>230</v>
      </c>
      <c r="C1959" s="258" t="s">
        <v>494</v>
      </c>
      <c r="D1959" s="257">
        <v>20028</v>
      </c>
      <c r="E1959" s="258" t="s">
        <v>495</v>
      </c>
      <c r="F1959" s="25">
        <v>2017</v>
      </c>
      <c r="G1959" s="232">
        <v>42894.645833333336</v>
      </c>
      <c r="H1959" s="233">
        <v>42894.645833333336</v>
      </c>
      <c r="I1959" s="412" t="s">
        <v>36</v>
      </c>
      <c r="J1959" s="412" t="s">
        <v>36</v>
      </c>
      <c r="K1959" s="412"/>
      <c r="L1959" s="235">
        <f>N1959-G1959</f>
        <v>3.9895833333284827</v>
      </c>
      <c r="M1959" s="236">
        <v>5745</v>
      </c>
      <c r="N1959" s="232">
        <v>42898.635416666664</v>
      </c>
      <c r="O1959" s="233">
        <v>42898.635416666664</v>
      </c>
      <c r="P1959" s="294" t="s">
        <v>173</v>
      </c>
      <c r="Q1959" s="35" t="s">
        <v>52</v>
      </c>
      <c r="R1959" s="35" t="s">
        <v>106</v>
      </c>
      <c r="S1959" s="35" t="s">
        <v>106</v>
      </c>
      <c r="T1959" s="52" t="s">
        <v>8690</v>
      </c>
      <c r="U1959" s="332" t="s">
        <v>40</v>
      </c>
      <c r="V1959" s="240" t="s">
        <v>384</v>
      </c>
      <c r="W1959" s="44" t="s">
        <v>8691</v>
      </c>
      <c r="X1959" s="241">
        <v>0</v>
      </c>
      <c r="Y1959" s="241">
        <v>0</v>
      </c>
      <c r="Z1959" s="241">
        <v>0</v>
      </c>
      <c r="AA1959" s="168"/>
      <c r="AB1959" s="168"/>
      <c r="AC1959" s="168"/>
      <c r="AD1959" s="304">
        <v>5517212</v>
      </c>
      <c r="AE1959" s="305" t="s">
        <v>1270</v>
      </c>
      <c r="AF1959" s="305" t="s">
        <v>1270</v>
      </c>
      <c r="AG1959" s="35" t="s">
        <v>7066</v>
      </c>
      <c r="AH1959" s="44" t="s">
        <v>7067</v>
      </c>
    </row>
    <row r="1960" spans="1:34" ht="15" hidden="1" customHeight="1" x14ac:dyDescent="0.2">
      <c r="A1960" s="257">
        <v>230</v>
      </c>
      <c r="B1960" s="257">
        <v>230</v>
      </c>
      <c r="C1960" s="258" t="s">
        <v>494</v>
      </c>
      <c r="D1960" s="257">
        <v>20028</v>
      </c>
      <c r="E1960" s="258" t="s">
        <v>495</v>
      </c>
      <c r="F1960" s="25">
        <v>2017</v>
      </c>
      <c r="G1960" s="232">
        <v>42936.362500000003</v>
      </c>
      <c r="H1960" s="233">
        <v>42936.362500000003</v>
      </c>
      <c r="I1960" s="412" t="s">
        <v>36</v>
      </c>
      <c r="J1960" s="412" t="s">
        <v>36</v>
      </c>
      <c r="K1960" s="412"/>
      <c r="L1960" s="235">
        <f>N1960-G1960</f>
        <v>7.7076388888890506</v>
      </c>
      <c r="M1960" s="236">
        <v>11099</v>
      </c>
      <c r="N1960" s="232">
        <v>42944.070138888892</v>
      </c>
      <c r="O1960" s="233">
        <v>42944.070138888892</v>
      </c>
      <c r="P1960" s="294" t="s">
        <v>173</v>
      </c>
      <c r="Q1960" s="35" t="s">
        <v>52</v>
      </c>
      <c r="R1960" s="35" t="s">
        <v>106</v>
      </c>
      <c r="S1960" s="35" t="s">
        <v>106</v>
      </c>
      <c r="T1960" s="167" t="s">
        <v>9015</v>
      </c>
      <c r="U1960" s="303" t="s">
        <v>40</v>
      </c>
      <c r="V1960" s="240" t="s">
        <v>384</v>
      </c>
      <c r="W1960" s="167" t="s">
        <v>9016</v>
      </c>
      <c r="X1960" s="241">
        <v>0</v>
      </c>
      <c r="Y1960" s="241">
        <v>0</v>
      </c>
      <c r="Z1960" s="241">
        <v>0</v>
      </c>
      <c r="AA1960" s="168"/>
      <c r="AB1960" s="168"/>
      <c r="AC1960" s="168"/>
      <c r="AD1960" s="304">
        <v>5517212</v>
      </c>
      <c r="AE1960" s="305" t="s">
        <v>1270</v>
      </c>
      <c r="AF1960" s="305" t="s">
        <v>1270</v>
      </c>
      <c r="AG1960" s="35" t="s">
        <v>7066</v>
      </c>
      <c r="AH1960" s="29" t="s">
        <v>7067</v>
      </c>
    </row>
    <row r="1961" spans="1:34" ht="15" hidden="1" customHeight="1" x14ac:dyDescent="0.2">
      <c r="A1961" s="257">
        <v>230</v>
      </c>
      <c r="B1961" s="257">
        <v>230</v>
      </c>
      <c r="C1961" s="258" t="s">
        <v>494</v>
      </c>
      <c r="D1961" s="257">
        <v>20028</v>
      </c>
      <c r="E1961" s="258" t="s">
        <v>495</v>
      </c>
      <c r="F1961" s="25">
        <v>2017</v>
      </c>
      <c r="G1961" s="232">
        <v>42968.986805555556</v>
      </c>
      <c r="H1961" s="233">
        <v>42968.986805555556</v>
      </c>
      <c r="I1961" s="412" t="s">
        <v>36</v>
      </c>
      <c r="J1961" s="412" t="s">
        <v>36</v>
      </c>
      <c r="K1961" s="412"/>
      <c r="L1961" s="235">
        <f>N1961-G1961</f>
        <v>2.6388888887595385E-2</v>
      </c>
      <c r="M1961" s="236">
        <v>38</v>
      </c>
      <c r="N1961" s="232">
        <v>42969.013194444444</v>
      </c>
      <c r="O1961" s="233">
        <v>42969.013194444444</v>
      </c>
      <c r="P1961" s="237" t="s">
        <v>37</v>
      </c>
      <c r="Q1961" s="35" t="s">
        <v>213</v>
      </c>
      <c r="R1961" s="35" t="s">
        <v>287</v>
      </c>
      <c r="S1961" s="35" t="s">
        <v>101</v>
      </c>
      <c r="T1961" s="167" t="s">
        <v>9230</v>
      </c>
      <c r="U1961" s="303" t="s">
        <v>40</v>
      </c>
      <c r="V1961" s="240" t="s">
        <v>384</v>
      </c>
      <c r="W1961" s="167" t="s">
        <v>9234</v>
      </c>
      <c r="X1961" s="241">
        <v>0</v>
      </c>
      <c r="Y1961" s="241">
        <v>0</v>
      </c>
      <c r="Z1961" s="241">
        <v>0</v>
      </c>
      <c r="AA1961" s="266"/>
      <c r="AB1961" s="266"/>
      <c r="AC1961" s="266"/>
      <c r="AD1961" s="304">
        <v>5517212</v>
      </c>
      <c r="AE1961" s="305" t="s">
        <v>7102</v>
      </c>
      <c r="AF1961" s="305" t="s">
        <v>9232</v>
      </c>
      <c r="AG1961" s="35" t="s">
        <v>7040</v>
      </c>
      <c r="AH1961" s="29" t="s">
        <v>7173</v>
      </c>
    </row>
    <row r="1962" spans="1:34" ht="15" hidden="1" customHeight="1" x14ac:dyDescent="0.2">
      <c r="A1962" s="257">
        <v>230</v>
      </c>
      <c r="B1962" s="257">
        <v>230</v>
      </c>
      <c r="C1962" s="258" t="s">
        <v>494</v>
      </c>
      <c r="D1962" s="257">
        <v>20028</v>
      </c>
      <c r="E1962" s="258" t="s">
        <v>495</v>
      </c>
      <c r="F1962" s="25">
        <v>2018</v>
      </c>
      <c r="G1962" s="232">
        <v>43173.620833333334</v>
      </c>
      <c r="H1962" s="233">
        <v>43173.620833333334</v>
      </c>
      <c r="I1962" s="412" t="s">
        <v>36</v>
      </c>
      <c r="J1962" s="412" t="s">
        <v>36</v>
      </c>
      <c r="K1962" s="412" t="s">
        <v>36</v>
      </c>
      <c r="L1962" s="235">
        <f>N1962-G1962</f>
        <v>2.569444444088731E-2</v>
      </c>
      <c r="M1962" s="236">
        <v>37</v>
      </c>
      <c r="N1962" s="232">
        <v>43173.646527777775</v>
      </c>
      <c r="O1962" s="233">
        <v>43173.646527777775</v>
      </c>
      <c r="P1962" s="237" t="s">
        <v>37</v>
      </c>
      <c r="Q1962" s="359" t="s">
        <v>48</v>
      </c>
      <c r="R1962" s="35" t="s">
        <v>10200</v>
      </c>
      <c r="S1962" s="277" t="s">
        <v>40</v>
      </c>
      <c r="T1962" s="167" t="s">
        <v>10696</v>
      </c>
      <c r="U1962" s="282" t="s">
        <v>40</v>
      </c>
      <c r="V1962" s="240" t="s">
        <v>384</v>
      </c>
      <c r="W1962" s="167" t="s">
        <v>10698</v>
      </c>
      <c r="X1962" s="255">
        <v>481</v>
      </c>
      <c r="Y1962" s="255">
        <v>481</v>
      </c>
      <c r="Z1962" s="255">
        <v>168172</v>
      </c>
      <c r="AA1962" s="259">
        <f>Y1962/AD1962</f>
        <v>8.7181714242628343E-5</v>
      </c>
      <c r="AB1962" s="260">
        <f>Z1962/AD1962</f>
        <v>3.0481337313121193E-2</v>
      </c>
      <c r="AC1962" s="241">
        <f>Z1962/Y1962</f>
        <v>349.62993762993761</v>
      </c>
      <c r="AD1962" s="241">
        <v>5517212</v>
      </c>
      <c r="AE1962" s="461" t="s">
        <v>7060</v>
      </c>
      <c r="AF1962" s="462" t="s">
        <v>10699</v>
      </c>
      <c r="AG1962" s="277" t="s">
        <v>7040</v>
      </c>
      <c r="AH1962" s="277" t="s">
        <v>7176</v>
      </c>
    </row>
    <row r="1963" spans="1:34" ht="15" hidden="1" customHeight="1" x14ac:dyDescent="0.2">
      <c r="A1963" s="521">
        <v>230</v>
      </c>
      <c r="B1963" s="521">
        <v>230</v>
      </c>
      <c r="C1963" s="522" t="s">
        <v>494</v>
      </c>
      <c r="D1963" s="521">
        <v>20028</v>
      </c>
      <c r="E1963" s="522" t="s">
        <v>495</v>
      </c>
      <c r="F1963" s="25">
        <v>2019</v>
      </c>
      <c r="G1963" s="570">
        <v>43531.593055555553</v>
      </c>
      <c r="H1963" s="571">
        <v>43531.593055555553</v>
      </c>
      <c r="I1963" s="572" t="s">
        <v>36</v>
      </c>
      <c r="J1963" s="572" t="s">
        <v>36</v>
      </c>
      <c r="K1963" s="572" t="s">
        <v>36</v>
      </c>
      <c r="L1963" s="235">
        <f>N1963-G1963</f>
        <v>0.22638888889196096</v>
      </c>
      <c r="M1963" s="236">
        <v>326</v>
      </c>
      <c r="N1963" s="570">
        <v>43531.819444444445</v>
      </c>
      <c r="O1963" s="571">
        <v>43531.819444444445</v>
      </c>
      <c r="P1963" s="237" t="s">
        <v>37</v>
      </c>
      <c r="Q1963" s="162" t="s">
        <v>1285</v>
      </c>
      <c r="R1963" s="167" t="s">
        <v>10231</v>
      </c>
      <c r="S1963" s="238" t="s">
        <v>101</v>
      </c>
      <c r="T1963" s="167" t="s">
        <v>13532</v>
      </c>
      <c r="U1963" s="192" t="s">
        <v>40</v>
      </c>
      <c r="V1963" s="240" t="s">
        <v>384</v>
      </c>
      <c r="W1963" s="167" t="s">
        <v>13533</v>
      </c>
      <c r="X1963" s="164">
        <v>0</v>
      </c>
      <c r="Y1963" s="241">
        <v>0</v>
      </c>
      <c r="Z1963" s="241">
        <v>0</v>
      </c>
      <c r="AA1963" s="264">
        <f>Y1963/AD1963</f>
        <v>0</v>
      </c>
      <c r="AB1963" s="265">
        <f>Z1963/AD1963</f>
        <v>0</v>
      </c>
      <c r="AC1963" s="255">
        <v>0</v>
      </c>
      <c r="AD1963" s="255">
        <v>5548929</v>
      </c>
      <c r="AE1963" s="240" t="s">
        <v>1270</v>
      </c>
      <c r="AF1963" s="527" t="s">
        <v>1270</v>
      </c>
      <c r="AG1963" s="555" t="s">
        <v>7066</v>
      </c>
      <c r="AH1963" s="525" t="s">
        <v>12671</v>
      </c>
    </row>
    <row r="1964" spans="1:34" ht="15" hidden="1" customHeight="1" x14ac:dyDescent="0.2">
      <c r="A1964" s="521">
        <v>230</v>
      </c>
      <c r="B1964" s="521">
        <v>230</v>
      </c>
      <c r="C1964" s="522" t="s">
        <v>494</v>
      </c>
      <c r="D1964" s="521">
        <v>20028</v>
      </c>
      <c r="E1964" s="522" t="s">
        <v>495</v>
      </c>
      <c r="F1964" s="25">
        <v>2019</v>
      </c>
      <c r="G1964" s="570">
        <v>43533.333333333336</v>
      </c>
      <c r="H1964" s="571">
        <v>43533.333333333336</v>
      </c>
      <c r="I1964" s="572" t="s">
        <v>36</v>
      </c>
      <c r="J1964" s="572" t="s">
        <v>36</v>
      </c>
      <c r="K1964" s="572" t="s">
        <v>36</v>
      </c>
      <c r="L1964" s="235">
        <f>N1964-G1964</f>
        <v>0.30486111110803904</v>
      </c>
      <c r="M1964" s="236">
        <v>439</v>
      </c>
      <c r="N1964" s="570">
        <v>43533.638194444444</v>
      </c>
      <c r="O1964" s="571">
        <v>43533.638194444444</v>
      </c>
      <c r="P1964" s="237" t="s">
        <v>37</v>
      </c>
      <c r="Q1964" s="162" t="s">
        <v>1285</v>
      </c>
      <c r="R1964" s="167" t="s">
        <v>10214</v>
      </c>
      <c r="S1964" s="238" t="s">
        <v>54</v>
      </c>
      <c r="T1964" s="167" t="s">
        <v>13542</v>
      </c>
      <c r="U1964" s="192" t="s">
        <v>40</v>
      </c>
      <c r="V1964" s="240" t="s">
        <v>384</v>
      </c>
      <c r="W1964" s="167" t="s">
        <v>13543</v>
      </c>
      <c r="X1964" s="164">
        <v>0</v>
      </c>
      <c r="Y1964" s="241">
        <v>0</v>
      </c>
      <c r="Z1964" s="241">
        <v>0</v>
      </c>
      <c r="AA1964" s="264">
        <f>Y1964/AD1964</f>
        <v>0</v>
      </c>
      <c r="AB1964" s="265">
        <f>Z1964/AD1964</f>
        <v>0</v>
      </c>
      <c r="AC1964" s="255">
        <v>0</v>
      </c>
      <c r="AD1964" s="255">
        <v>5548929</v>
      </c>
      <c r="AE1964" s="240" t="s">
        <v>1270</v>
      </c>
      <c r="AF1964" s="527" t="s">
        <v>1270</v>
      </c>
      <c r="AG1964" s="555" t="s">
        <v>7066</v>
      </c>
      <c r="AH1964" s="525" t="s">
        <v>12671</v>
      </c>
    </row>
    <row r="1965" spans="1:34" ht="15" hidden="1" customHeight="1" x14ac:dyDescent="0.2">
      <c r="A1965" s="523">
        <v>230</v>
      </c>
      <c r="B1965" s="523">
        <v>230</v>
      </c>
      <c r="C1965" s="524" t="s">
        <v>494</v>
      </c>
      <c r="D1965" s="523">
        <v>20028</v>
      </c>
      <c r="E1965" s="524" t="s">
        <v>495</v>
      </c>
      <c r="F1965" s="25">
        <v>2019</v>
      </c>
      <c r="G1965" s="573">
        <v>43538.289583333331</v>
      </c>
      <c r="H1965" s="574">
        <v>43538.289583333331</v>
      </c>
      <c r="I1965" s="572" t="s">
        <v>36</v>
      </c>
      <c r="J1965" s="572" t="s">
        <v>36</v>
      </c>
      <c r="K1965" s="572" t="s">
        <v>36</v>
      </c>
      <c r="L1965" s="235">
        <f>N1965-G1965</f>
        <v>0.26597222222335404</v>
      </c>
      <c r="M1965" s="236">
        <v>383</v>
      </c>
      <c r="N1965" s="573">
        <v>43538.555555555555</v>
      </c>
      <c r="O1965" s="574">
        <v>43538.555555555555</v>
      </c>
      <c r="P1965" s="237" t="s">
        <v>37</v>
      </c>
      <c r="Q1965" s="162" t="s">
        <v>1285</v>
      </c>
      <c r="R1965" s="167" t="s">
        <v>10214</v>
      </c>
      <c r="S1965" s="238" t="s">
        <v>68</v>
      </c>
      <c r="T1965" s="167" t="s">
        <v>13574</v>
      </c>
      <c r="U1965" s="224">
        <v>116741767</v>
      </c>
      <c r="V1965" s="240" t="s">
        <v>384</v>
      </c>
      <c r="W1965" s="167" t="s">
        <v>13575</v>
      </c>
      <c r="X1965" s="536">
        <v>0</v>
      </c>
      <c r="Y1965" s="255">
        <v>0</v>
      </c>
      <c r="Z1965" s="255">
        <v>0</v>
      </c>
      <c r="AA1965" s="264">
        <f>Y1965/AD1965</f>
        <v>0</v>
      </c>
      <c r="AB1965" s="265">
        <f>Z1965/AD1965</f>
        <v>0</v>
      </c>
      <c r="AC1965" s="255">
        <v>0</v>
      </c>
      <c r="AD1965" s="255">
        <v>5548929</v>
      </c>
      <c r="AE1965" s="240" t="s">
        <v>1270</v>
      </c>
      <c r="AF1965" s="527" t="s">
        <v>1270</v>
      </c>
      <c r="AG1965" s="555" t="s">
        <v>7066</v>
      </c>
      <c r="AH1965" s="525" t="s">
        <v>12671</v>
      </c>
    </row>
    <row r="1966" spans="1:34" ht="15" hidden="1" customHeight="1" x14ac:dyDescent="0.2">
      <c r="A1966" s="521">
        <v>230</v>
      </c>
      <c r="B1966" s="521">
        <v>230</v>
      </c>
      <c r="C1966" s="522" t="s">
        <v>494</v>
      </c>
      <c r="D1966" s="521">
        <v>20028</v>
      </c>
      <c r="E1966" s="522" t="s">
        <v>495</v>
      </c>
      <c r="F1966" s="25">
        <v>2019</v>
      </c>
      <c r="G1966" s="573">
        <v>43606.714583333334</v>
      </c>
      <c r="H1966" s="574">
        <v>43606.714583333334</v>
      </c>
      <c r="I1966" s="572" t="s">
        <v>36</v>
      </c>
      <c r="J1966" s="572" t="s">
        <v>36</v>
      </c>
      <c r="K1966" s="572" t="s">
        <v>36</v>
      </c>
      <c r="L1966" s="235">
        <f>N1966-G1966</f>
        <v>5.5555555518367328E-3</v>
      </c>
      <c r="M1966" s="236">
        <v>8</v>
      </c>
      <c r="N1966" s="573">
        <v>43606.720138888886</v>
      </c>
      <c r="O1966" s="574">
        <v>43606.720138888886</v>
      </c>
      <c r="P1966" s="237" t="s">
        <v>37</v>
      </c>
      <c r="Q1966" s="359" t="s">
        <v>1285</v>
      </c>
      <c r="R1966" s="35" t="s">
        <v>10231</v>
      </c>
      <c r="S1966" s="277" t="s">
        <v>101</v>
      </c>
      <c r="T1966" s="167" t="s">
        <v>14136</v>
      </c>
      <c r="U1966" s="192" t="s">
        <v>40</v>
      </c>
      <c r="V1966" s="49" t="s">
        <v>384</v>
      </c>
      <c r="W1966" s="167" t="s">
        <v>14137</v>
      </c>
      <c r="X1966" s="536">
        <v>0</v>
      </c>
      <c r="Y1966" s="255">
        <v>0</v>
      </c>
      <c r="Z1966" s="255">
        <v>0</v>
      </c>
      <c r="AA1966" s="264">
        <f>Y1966/AD1966</f>
        <v>0</v>
      </c>
      <c r="AB1966" s="265">
        <f>Z1966/AD1966</f>
        <v>0</v>
      </c>
      <c r="AC1966" s="255">
        <v>0</v>
      </c>
      <c r="AD1966" s="255">
        <v>5548929</v>
      </c>
      <c r="AE1966" s="49" t="s">
        <v>7063</v>
      </c>
      <c r="AF1966" s="349" t="s">
        <v>14138</v>
      </c>
      <c r="AG1966" s="49" t="s">
        <v>7040</v>
      </c>
      <c r="AH1966" s="525" t="s">
        <v>12286</v>
      </c>
    </row>
    <row r="1967" spans="1:34" ht="15" hidden="1" customHeight="1" x14ac:dyDescent="0.2">
      <c r="A1967" s="257">
        <v>230</v>
      </c>
      <c r="B1967" s="257">
        <v>230</v>
      </c>
      <c r="C1967" s="258" t="s">
        <v>823</v>
      </c>
      <c r="D1967" s="257">
        <v>20029</v>
      </c>
      <c r="E1967" s="258" t="s">
        <v>824</v>
      </c>
      <c r="F1967" s="25">
        <v>2016</v>
      </c>
      <c r="G1967" s="284">
        <v>42657.953472222223</v>
      </c>
      <c r="H1967" s="234">
        <v>42657.953472222223</v>
      </c>
      <c r="I1967" s="417" t="s">
        <v>313</v>
      </c>
      <c r="J1967" s="412" t="s">
        <v>36</v>
      </c>
      <c r="K1967" s="412"/>
      <c r="L1967" s="235">
        <f>N1967-G1967</f>
        <v>6.944444467080757E-4</v>
      </c>
      <c r="M1967" s="236">
        <v>1</v>
      </c>
      <c r="N1967" s="284">
        <v>42657.95416666667</v>
      </c>
      <c r="O1967" s="234">
        <v>42657.95416666667</v>
      </c>
      <c r="P1967" s="237" t="s">
        <v>37</v>
      </c>
      <c r="Q1967" s="35" t="s">
        <v>213</v>
      </c>
      <c r="R1967" s="35" t="s">
        <v>214</v>
      </c>
      <c r="S1967" s="35" t="s">
        <v>40</v>
      </c>
      <c r="T1967" s="35" t="s">
        <v>6723</v>
      </c>
      <c r="U1967" s="282" t="s">
        <v>40</v>
      </c>
      <c r="V1967" s="240" t="s">
        <v>1336</v>
      </c>
      <c r="W1967" s="35" t="s">
        <v>6724</v>
      </c>
      <c r="X1967" s="177">
        <v>1</v>
      </c>
      <c r="Y1967" s="55">
        <v>0</v>
      </c>
      <c r="Z1967" s="55">
        <v>0</v>
      </c>
      <c r="AA1967" s="35"/>
      <c r="AB1967" s="35"/>
      <c r="AC1967" s="241"/>
    </row>
    <row r="1968" spans="1:34" ht="15" hidden="1" customHeight="1" x14ac:dyDescent="0.2">
      <c r="A1968" s="257">
        <v>230</v>
      </c>
      <c r="B1968" s="257">
        <v>230</v>
      </c>
      <c r="C1968" s="258" t="s">
        <v>823</v>
      </c>
      <c r="D1968" s="257">
        <v>20029</v>
      </c>
      <c r="E1968" s="258" t="s">
        <v>824</v>
      </c>
      <c r="F1968" s="25">
        <v>2017</v>
      </c>
      <c r="G1968" s="232">
        <v>42816.565972222219</v>
      </c>
      <c r="H1968" s="233">
        <v>42816.565972222219</v>
      </c>
      <c r="I1968" s="412" t="s">
        <v>36</v>
      </c>
      <c r="J1968" s="412" t="s">
        <v>36</v>
      </c>
      <c r="K1968" s="412"/>
      <c r="L1968" s="235">
        <f>N1968-G1968</f>
        <v>6.944444467080757E-4</v>
      </c>
      <c r="M1968" s="236">
        <v>1</v>
      </c>
      <c r="N1968" s="232">
        <v>42816.566666666666</v>
      </c>
      <c r="O1968" s="233">
        <v>42816.566666666666</v>
      </c>
      <c r="P1968" s="328" t="s">
        <v>242</v>
      </c>
      <c r="Q1968" s="35" t="s">
        <v>43</v>
      </c>
      <c r="R1968" s="35" t="s">
        <v>266</v>
      </c>
      <c r="S1968" s="35" t="s">
        <v>526</v>
      </c>
      <c r="T1968" s="52" t="s">
        <v>8172</v>
      </c>
      <c r="U1968" s="303" t="s">
        <v>40</v>
      </c>
      <c r="V1968" s="49" t="s">
        <v>190</v>
      </c>
      <c r="W1968" s="44" t="s">
        <v>8174</v>
      </c>
      <c r="X1968" s="255">
        <v>0</v>
      </c>
      <c r="Y1968" s="241">
        <v>0</v>
      </c>
      <c r="Z1968" s="241">
        <v>0</v>
      </c>
      <c r="AA1968" s="168"/>
      <c r="AB1968" s="168"/>
      <c r="AC1968" s="168"/>
      <c r="AD1968" s="304">
        <v>5517212</v>
      </c>
      <c r="AE1968" s="305" t="s">
        <v>1270</v>
      </c>
      <c r="AF1968" s="305" t="s">
        <v>1270</v>
      </c>
      <c r="AG1968" s="35" t="s">
        <v>7040</v>
      </c>
      <c r="AH1968" s="52" t="s">
        <v>7303</v>
      </c>
    </row>
    <row r="1969" spans="1:34" ht="15" hidden="1" customHeight="1" x14ac:dyDescent="0.2">
      <c r="A1969" s="257">
        <v>230</v>
      </c>
      <c r="B1969" s="257">
        <v>230</v>
      </c>
      <c r="C1969" s="258" t="s">
        <v>823</v>
      </c>
      <c r="D1969" s="257">
        <v>20029</v>
      </c>
      <c r="E1969" s="258" t="s">
        <v>824</v>
      </c>
      <c r="F1969" s="25">
        <v>2017</v>
      </c>
      <c r="G1969" s="232">
        <v>42899.675694444442</v>
      </c>
      <c r="H1969" s="233">
        <v>42899.675694444442</v>
      </c>
      <c r="I1969" s="412" t="s">
        <v>36</v>
      </c>
      <c r="J1969" s="412" t="s">
        <v>36</v>
      </c>
      <c r="K1969" s="412"/>
      <c r="L1969" s="235">
        <f>N1969-G1969</f>
        <v>3.4722222262644209E-3</v>
      </c>
      <c r="M1969" s="236">
        <v>5</v>
      </c>
      <c r="N1969" s="232">
        <v>42899.679166666669</v>
      </c>
      <c r="O1969" s="233">
        <v>42899.679166666669</v>
      </c>
      <c r="P1969" s="328" t="s">
        <v>242</v>
      </c>
      <c r="Q1969" s="35" t="s">
        <v>43</v>
      </c>
      <c r="R1969" s="35" t="s">
        <v>266</v>
      </c>
      <c r="S1969" s="35" t="s">
        <v>526</v>
      </c>
      <c r="T1969" s="52" t="s">
        <v>8752</v>
      </c>
      <c r="U1969" s="332" t="s">
        <v>40</v>
      </c>
      <c r="V1969" s="240" t="s">
        <v>1336</v>
      </c>
      <c r="W1969" s="44" t="s">
        <v>8753</v>
      </c>
      <c r="X1969" s="241">
        <v>0</v>
      </c>
      <c r="Y1969" s="241">
        <v>0</v>
      </c>
      <c r="Z1969" s="241">
        <v>0</v>
      </c>
      <c r="AA1969" s="168"/>
      <c r="AB1969" s="168"/>
      <c r="AC1969" s="168"/>
      <c r="AD1969" s="304">
        <v>5517212</v>
      </c>
      <c r="AE1969" s="305" t="s">
        <v>1270</v>
      </c>
      <c r="AF1969" s="305" t="s">
        <v>1270</v>
      </c>
      <c r="AG1969" s="35" t="s">
        <v>7066</v>
      </c>
      <c r="AH1969" s="44" t="s">
        <v>7067</v>
      </c>
    </row>
    <row r="1970" spans="1:34" ht="15" hidden="1" customHeight="1" x14ac:dyDescent="0.2">
      <c r="A1970" s="523">
        <v>230</v>
      </c>
      <c r="B1970" s="523">
        <v>230</v>
      </c>
      <c r="C1970" s="524" t="s">
        <v>823</v>
      </c>
      <c r="D1970" s="523">
        <v>20029</v>
      </c>
      <c r="E1970" s="524" t="s">
        <v>824</v>
      </c>
      <c r="F1970" s="25">
        <v>2019</v>
      </c>
      <c r="G1970" s="284">
        <v>43505.256944444445</v>
      </c>
      <c r="H1970" s="234">
        <v>43505.256944444445</v>
      </c>
      <c r="I1970" s="417" t="s">
        <v>7042</v>
      </c>
      <c r="J1970" s="412" t="s">
        <v>36</v>
      </c>
      <c r="K1970" s="412" t="s">
        <v>36</v>
      </c>
      <c r="L1970" s="235">
        <f>N1970-G1970</f>
        <v>6.944444467080757E-4</v>
      </c>
      <c r="M1970" s="236">
        <v>1</v>
      </c>
      <c r="N1970" s="284">
        <v>43505.257638888892</v>
      </c>
      <c r="O1970" s="234">
        <v>43505.257638888892</v>
      </c>
      <c r="P1970" s="237" t="s">
        <v>37</v>
      </c>
      <c r="Q1970" s="162" t="s">
        <v>48</v>
      </c>
      <c r="R1970" s="167" t="s">
        <v>10200</v>
      </c>
      <c r="S1970" s="238" t="s">
        <v>40</v>
      </c>
      <c r="T1970" s="167" t="s">
        <v>13090</v>
      </c>
      <c r="U1970" s="414" t="s">
        <v>40</v>
      </c>
      <c r="V1970" s="240" t="s">
        <v>1336</v>
      </c>
      <c r="W1970" s="167" t="s">
        <v>13091</v>
      </c>
      <c r="X1970" s="536">
        <v>0</v>
      </c>
      <c r="Y1970" s="255">
        <v>0</v>
      </c>
      <c r="Z1970" s="255">
        <v>0</v>
      </c>
      <c r="AA1970" s="264">
        <f>Y1970/AD1970</f>
        <v>0</v>
      </c>
      <c r="AB1970" s="265">
        <f>Z1970/AD1970</f>
        <v>0</v>
      </c>
      <c r="AC1970" s="255">
        <v>0</v>
      </c>
      <c r="AD1970" s="255">
        <v>5548929</v>
      </c>
      <c r="AE1970" s="240" t="s">
        <v>7063</v>
      </c>
      <c r="AF1970" s="527" t="s">
        <v>13092</v>
      </c>
      <c r="AG1970" s="240" t="s">
        <v>7040</v>
      </c>
      <c r="AH1970" s="525" t="s">
        <v>7041</v>
      </c>
    </row>
    <row r="1971" spans="1:34" ht="15" hidden="1" customHeight="1" x14ac:dyDescent="0.2">
      <c r="A1971" s="58">
        <v>230</v>
      </c>
      <c r="B1971" s="58">
        <v>230</v>
      </c>
      <c r="C1971" s="76" t="s">
        <v>592</v>
      </c>
      <c r="D1971" s="33">
        <v>20031</v>
      </c>
      <c r="E1971" s="60" t="s">
        <v>593</v>
      </c>
      <c r="F1971" s="25">
        <v>2014</v>
      </c>
      <c r="G1971" s="61">
        <v>41751.011111111111</v>
      </c>
      <c r="H1971" s="62">
        <v>41751.011111111111</v>
      </c>
      <c r="I1971" s="625" t="s">
        <v>36</v>
      </c>
      <c r="J1971" s="625" t="s">
        <v>36</v>
      </c>
      <c r="K1971" s="625"/>
      <c r="L1971" s="64">
        <f>N1971-G1971</f>
        <v>0.32083333333139308</v>
      </c>
      <c r="M1971" s="65">
        <v>462</v>
      </c>
      <c r="N1971" s="61">
        <v>41751.331944444442</v>
      </c>
      <c r="O1971" s="62">
        <v>41751.331944444442</v>
      </c>
      <c r="P1971" s="66" t="s">
        <v>37</v>
      </c>
      <c r="Q1971" s="69" t="s">
        <v>52</v>
      </c>
      <c r="R1971" s="69" t="s">
        <v>124</v>
      </c>
      <c r="S1971" s="87" t="s">
        <v>88</v>
      </c>
      <c r="T1971" s="69" t="s">
        <v>2110</v>
      </c>
      <c r="U1971" s="414" t="s">
        <v>40</v>
      </c>
      <c r="V1971" s="78" t="s">
        <v>761</v>
      </c>
      <c r="W1971" s="99" t="s">
        <v>2111</v>
      </c>
      <c r="X1971" s="32">
        <v>0</v>
      </c>
      <c r="Y1971" s="32">
        <v>0</v>
      </c>
      <c r="Z1971" s="83"/>
      <c r="AA1971" s="84"/>
      <c r="AB1971" s="85"/>
      <c r="AC1971" s="83"/>
    </row>
    <row r="1972" spans="1:34" ht="15" hidden="1" customHeight="1" x14ac:dyDescent="0.2">
      <c r="A1972" s="105">
        <v>230</v>
      </c>
      <c r="B1972" s="105">
        <v>230</v>
      </c>
      <c r="C1972" s="76" t="s">
        <v>592</v>
      </c>
      <c r="D1972" s="33">
        <v>20031</v>
      </c>
      <c r="E1972" s="60" t="s">
        <v>593</v>
      </c>
      <c r="F1972" s="25">
        <v>2014</v>
      </c>
      <c r="G1972" s="61">
        <v>41943.736111111109</v>
      </c>
      <c r="H1972" s="62">
        <v>41943.736111111109</v>
      </c>
      <c r="I1972" s="625" t="s">
        <v>36</v>
      </c>
      <c r="J1972" s="625" t="s">
        <v>36</v>
      </c>
      <c r="K1972" s="625"/>
      <c r="L1972" s="64">
        <f>N1972-G1972</f>
        <v>0.11458333333575865</v>
      </c>
      <c r="M1972" s="65">
        <v>165</v>
      </c>
      <c r="N1972" s="61">
        <v>41943.850694444445</v>
      </c>
      <c r="O1972" s="62">
        <v>41943.850694444445</v>
      </c>
      <c r="P1972" s="66" t="s">
        <v>37</v>
      </c>
      <c r="Q1972" s="69" t="s">
        <v>52</v>
      </c>
      <c r="R1972" s="69" t="s">
        <v>639</v>
      </c>
      <c r="S1972" s="87" t="s">
        <v>101</v>
      </c>
      <c r="T1972" s="69" t="s">
        <v>2957</v>
      </c>
      <c r="U1972" s="77">
        <v>10669</v>
      </c>
      <c r="V1972" s="87" t="s">
        <v>761</v>
      </c>
      <c r="W1972" s="69" t="s">
        <v>2958</v>
      </c>
      <c r="X1972" s="32">
        <v>0</v>
      </c>
      <c r="Y1972" s="32">
        <v>0</v>
      </c>
      <c r="Z1972" s="83"/>
      <c r="AA1972" s="84"/>
      <c r="AB1972" s="85"/>
      <c r="AC1972" s="83"/>
    </row>
    <row r="1973" spans="1:34" ht="15" hidden="1" customHeight="1" x14ac:dyDescent="0.2">
      <c r="A1973" s="153">
        <v>230</v>
      </c>
      <c r="B1973" s="153">
        <v>230</v>
      </c>
      <c r="C1973" s="24" t="s">
        <v>592</v>
      </c>
      <c r="D1973" s="175">
        <v>20031</v>
      </c>
      <c r="E1973" s="24" t="s">
        <v>593</v>
      </c>
      <c r="F1973" s="25">
        <v>2015</v>
      </c>
      <c r="G1973" s="156">
        <v>42064.631944444445</v>
      </c>
      <c r="H1973" s="157">
        <v>42064.631944444445</v>
      </c>
      <c r="I1973" s="620" t="s">
        <v>36</v>
      </c>
      <c r="J1973" s="620" t="s">
        <v>36</v>
      </c>
      <c r="K1973" s="620"/>
      <c r="L1973" s="159">
        <f>N1973-G1973</f>
        <v>6.944444467080757E-4</v>
      </c>
      <c r="M1973" s="160">
        <v>1</v>
      </c>
      <c r="N1973" s="156">
        <v>42064.632638888892</v>
      </c>
      <c r="O1973" s="157">
        <v>42064.632638888892</v>
      </c>
      <c r="P1973" s="161" t="s">
        <v>37</v>
      </c>
      <c r="Q1973" s="35" t="s">
        <v>213</v>
      </c>
      <c r="R1973" s="35" t="s">
        <v>287</v>
      </c>
      <c r="S1973" s="35" t="s">
        <v>40</v>
      </c>
      <c r="T1973" s="35" t="s">
        <v>3564</v>
      </c>
      <c r="U1973" s="414" t="s">
        <v>40</v>
      </c>
      <c r="V1973" s="167" t="s">
        <v>761</v>
      </c>
      <c r="W1973" s="35" t="s">
        <v>3565</v>
      </c>
      <c r="X1973" s="55">
        <v>0</v>
      </c>
      <c r="Y1973" s="55">
        <v>0</v>
      </c>
      <c r="Z1973" s="168"/>
      <c r="AA1973" s="168"/>
      <c r="AB1973" s="168"/>
      <c r="AC1973" s="168"/>
    </row>
    <row r="1974" spans="1:34" ht="15" hidden="1" customHeight="1" x14ac:dyDescent="0.2">
      <c r="A1974" s="231">
        <v>230</v>
      </c>
      <c r="B1974" s="231">
        <v>230</v>
      </c>
      <c r="C1974" s="230" t="s">
        <v>592</v>
      </c>
      <c r="D1974" s="231">
        <v>20031</v>
      </c>
      <c r="E1974" s="230" t="s">
        <v>593</v>
      </c>
      <c r="F1974" s="25">
        <v>2016</v>
      </c>
      <c r="G1974" s="232">
        <v>42375.480555555558</v>
      </c>
      <c r="H1974" s="233">
        <v>42375.480555555558</v>
      </c>
      <c r="I1974" s="412" t="s">
        <v>36</v>
      </c>
      <c r="J1974" s="412" t="s">
        <v>36</v>
      </c>
      <c r="K1974" s="412"/>
      <c r="L1974" s="235">
        <f>N1974-G1974</f>
        <v>6.9444443943211809E-4</v>
      </c>
      <c r="M1974" s="236">
        <v>1</v>
      </c>
      <c r="N1974" s="232">
        <v>42375.481249999997</v>
      </c>
      <c r="O1974" s="233">
        <v>42375.481249999997</v>
      </c>
      <c r="P1974" s="237" t="s">
        <v>37</v>
      </c>
      <c r="Q1974" s="238" t="s">
        <v>213</v>
      </c>
      <c r="R1974" s="238" t="s">
        <v>287</v>
      </c>
      <c r="S1974" s="238" t="s">
        <v>40</v>
      </c>
      <c r="T1974" s="239" t="s">
        <v>5425</v>
      </c>
      <c r="U1974" s="88">
        <v>11823</v>
      </c>
      <c r="V1974" s="240" t="s">
        <v>761</v>
      </c>
      <c r="W1974" s="239" t="s">
        <v>5426</v>
      </c>
      <c r="X1974" s="241">
        <v>0</v>
      </c>
      <c r="Y1974" s="241">
        <v>0</v>
      </c>
      <c r="Z1974" s="241">
        <v>0</v>
      </c>
      <c r="AA1974" s="242"/>
      <c r="AB1974" s="242"/>
      <c r="AC1974" s="242"/>
    </row>
    <row r="1975" spans="1:34" ht="15" hidden="1" customHeight="1" x14ac:dyDescent="0.2">
      <c r="A1975" s="311">
        <v>230</v>
      </c>
      <c r="B1975" s="311">
        <v>230</v>
      </c>
      <c r="C1975" s="335" t="s">
        <v>592</v>
      </c>
      <c r="D1975" s="311">
        <v>20031</v>
      </c>
      <c r="E1975" s="335" t="s">
        <v>593</v>
      </c>
      <c r="F1975" s="25">
        <v>2017</v>
      </c>
      <c r="G1975" s="314">
        <v>42791.279861111114</v>
      </c>
      <c r="H1975" s="315">
        <v>42791.279861111114</v>
      </c>
      <c r="I1975" s="629" t="s">
        <v>36</v>
      </c>
      <c r="J1975" s="629" t="s">
        <v>36</v>
      </c>
      <c r="K1975" s="629"/>
      <c r="L1975" s="317">
        <f>N1975-G1975</f>
        <v>0.36597222222189885</v>
      </c>
      <c r="M1975" s="318">
        <v>527</v>
      </c>
      <c r="N1975" s="314">
        <v>42791.645833333336</v>
      </c>
      <c r="O1975" s="315">
        <v>42791.645833333336</v>
      </c>
      <c r="P1975" s="319" t="s">
        <v>7093</v>
      </c>
      <c r="Q1975" s="313" t="s">
        <v>43</v>
      </c>
      <c r="R1975" s="313" t="s">
        <v>7094</v>
      </c>
      <c r="S1975" s="313" t="s">
        <v>101</v>
      </c>
      <c r="T1975" s="334" t="s">
        <v>8024</v>
      </c>
      <c r="U1975" s="322" t="s">
        <v>40</v>
      </c>
      <c r="V1975" s="323" t="s">
        <v>761</v>
      </c>
      <c r="W1975" s="324" t="s">
        <v>8025</v>
      </c>
      <c r="X1975" s="336">
        <v>0</v>
      </c>
      <c r="Y1975" s="325">
        <v>0</v>
      </c>
      <c r="Z1975" s="325">
        <v>0</v>
      </c>
      <c r="AA1975" s="313"/>
      <c r="AB1975" s="313"/>
      <c r="AC1975" s="313"/>
      <c r="AD1975" s="304">
        <v>5517212</v>
      </c>
      <c r="AE1975" s="327" t="s">
        <v>1270</v>
      </c>
      <c r="AF1975" s="327" t="s">
        <v>1270</v>
      </c>
      <c r="AG1975" s="313" t="s">
        <v>7097</v>
      </c>
      <c r="AH1975" s="334" t="s">
        <v>7041</v>
      </c>
    </row>
    <row r="1976" spans="1:34" ht="15" hidden="1" customHeight="1" x14ac:dyDescent="0.2">
      <c r="A1976" s="521">
        <v>230</v>
      </c>
      <c r="B1976" s="521">
        <v>230</v>
      </c>
      <c r="C1976" s="522" t="s">
        <v>592</v>
      </c>
      <c r="D1976" s="521">
        <v>20031</v>
      </c>
      <c r="E1976" s="522" t="s">
        <v>593</v>
      </c>
      <c r="F1976" s="25">
        <v>2019</v>
      </c>
      <c r="G1976" s="232">
        <v>43519.55</v>
      </c>
      <c r="H1976" s="233">
        <v>43519.55</v>
      </c>
      <c r="I1976" s="412" t="s">
        <v>36</v>
      </c>
      <c r="J1976" s="412" t="s">
        <v>36</v>
      </c>
      <c r="K1976" s="412" t="s">
        <v>36</v>
      </c>
      <c r="L1976" s="235">
        <f>N1976-G1976</f>
        <v>2.3270833333299379</v>
      </c>
      <c r="M1976" s="236">
        <v>3351</v>
      </c>
      <c r="N1976" s="232">
        <v>43521.877083333333</v>
      </c>
      <c r="O1976" s="233">
        <v>43521.877083333333</v>
      </c>
      <c r="P1976" s="237" t="s">
        <v>37</v>
      </c>
      <c r="Q1976" s="162" t="s">
        <v>222</v>
      </c>
      <c r="R1976" s="167" t="s">
        <v>10352</v>
      </c>
      <c r="S1976" s="238" t="s">
        <v>68</v>
      </c>
      <c r="T1976" s="167" t="s">
        <v>13394</v>
      </c>
      <c r="U1976" s="483">
        <v>116591227</v>
      </c>
      <c r="V1976" s="240" t="s">
        <v>761</v>
      </c>
      <c r="W1976" s="167" t="s">
        <v>13395</v>
      </c>
      <c r="X1976" s="164">
        <v>13703</v>
      </c>
      <c r="Y1976" s="164">
        <v>13703</v>
      </c>
      <c r="Z1976" s="164">
        <v>2017986</v>
      </c>
      <c r="AA1976" s="264">
        <f>Y1976/AD1976</f>
        <v>2.4694855529778809E-3</v>
      </c>
      <c r="AB1976" s="265">
        <f>Z1976/AD1976</f>
        <v>0.36367125980527054</v>
      </c>
      <c r="AC1976" s="255">
        <f>Z1976/Y1976</f>
        <v>147.26600014595343</v>
      </c>
      <c r="AD1976" s="255">
        <v>5548929</v>
      </c>
      <c r="AE1976" s="239" t="s">
        <v>7102</v>
      </c>
      <c r="AF1976" s="229" t="s">
        <v>13203</v>
      </c>
      <c r="AG1976" s="239" t="s">
        <v>7040</v>
      </c>
      <c r="AH1976" s="57" t="s">
        <v>7303</v>
      </c>
    </row>
    <row r="1977" spans="1:34" ht="15" hidden="1" customHeight="1" x14ac:dyDescent="0.2">
      <c r="A1977" s="257">
        <v>230</v>
      </c>
      <c r="B1977" s="257">
        <v>230</v>
      </c>
      <c r="C1977" s="258" t="s">
        <v>688</v>
      </c>
      <c r="D1977" s="257">
        <v>20033</v>
      </c>
      <c r="E1977" s="258" t="s">
        <v>689</v>
      </c>
      <c r="F1977" s="25">
        <v>2017</v>
      </c>
      <c r="G1977" s="232">
        <v>42754.433333333334</v>
      </c>
      <c r="H1977" s="233">
        <v>42754.433333333334</v>
      </c>
      <c r="I1977" s="412" t="s">
        <v>36</v>
      </c>
      <c r="J1977" s="412" t="s">
        <v>36</v>
      </c>
      <c r="K1977" s="412"/>
      <c r="L1977" s="235">
        <f>N1977-G1977</f>
        <v>0.65416666666715173</v>
      </c>
      <c r="M1977" s="236">
        <v>942</v>
      </c>
      <c r="N1977" s="232">
        <v>42755.087500000001</v>
      </c>
      <c r="O1977" s="233">
        <v>42755.087500000001</v>
      </c>
      <c r="P1977" s="237" t="s">
        <v>37</v>
      </c>
      <c r="Q1977" s="35" t="s">
        <v>52</v>
      </c>
      <c r="R1977" s="35" t="s">
        <v>142</v>
      </c>
      <c r="S1977" s="35" t="s">
        <v>107</v>
      </c>
      <c r="T1977" s="167" t="s">
        <v>7431</v>
      </c>
      <c r="U1977" s="303" t="s">
        <v>40</v>
      </c>
      <c r="V1977" s="49" t="s">
        <v>1390</v>
      </c>
      <c r="W1977" s="35" t="s">
        <v>7432</v>
      </c>
      <c r="X1977" s="255">
        <v>10367</v>
      </c>
      <c r="Y1977" s="255">
        <v>10367</v>
      </c>
      <c r="Z1977" s="255">
        <v>696193</v>
      </c>
      <c r="AA1977" s="173">
        <v>1.8790287558281247E-3</v>
      </c>
      <c r="AB1977" s="174">
        <v>0.12618565318860323</v>
      </c>
      <c r="AC1977" s="241">
        <v>67.154721713128197</v>
      </c>
      <c r="AD1977" s="304">
        <v>5517212</v>
      </c>
      <c r="AE1977" s="35" t="s">
        <v>1270</v>
      </c>
      <c r="AF1977" s="305" t="s">
        <v>1270</v>
      </c>
      <c r="AG1977" s="35" t="s">
        <v>7040</v>
      </c>
      <c r="AH1977" s="44" t="s">
        <v>7041</v>
      </c>
    </row>
    <row r="1978" spans="1:34" ht="15" hidden="1" customHeight="1" x14ac:dyDescent="0.2">
      <c r="A1978" s="257">
        <v>230</v>
      </c>
      <c r="B1978" s="257">
        <v>230</v>
      </c>
      <c r="C1978" s="258" t="s">
        <v>688</v>
      </c>
      <c r="D1978" s="257">
        <v>20033</v>
      </c>
      <c r="E1978" s="258" t="s">
        <v>689</v>
      </c>
      <c r="F1978" s="25">
        <v>2017</v>
      </c>
      <c r="G1978" s="232">
        <v>42816.172222222223</v>
      </c>
      <c r="H1978" s="233">
        <v>42816.172222222223</v>
      </c>
      <c r="I1978" s="412" t="s">
        <v>36</v>
      </c>
      <c r="J1978" s="412" t="s">
        <v>36</v>
      </c>
      <c r="K1978" s="412"/>
      <c r="L1978" s="235">
        <f>N1978-G1978</f>
        <v>0.61736111110803904</v>
      </c>
      <c r="M1978" s="236">
        <v>889</v>
      </c>
      <c r="N1978" s="232">
        <v>42816.789583333331</v>
      </c>
      <c r="O1978" s="233">
        <v>42816.789583333331</v>
      </c>
      <c r="P1978" s="237" t="s">
        <v>37</v>
      </c>
      <c r="Q1978" s="35" t="s">
        <v>52</v>
      </c>
      <c r="R1978" s="35" t="s">
        <v>5649</v>
      </c>
      <c r="S1978" s="35" t="s">
        <v>80</v>
      </c>
      <c r="T1978" s="52" t="s">
        <v>8165</v>
      </c>
      <c r="U1978" s="303" t="s">
        <v>40</v>
      </c>
      <c r="V1978" s="49" t="s">
        <v>190</v>
      </c>
      <c r="W1978" s="44" t="s">
        <v>8166</v>
      </c>
      <c r="X1978" s="255">
        <v>0</v>
      </c>
      <c r="Y1978" s="241">
        <v>0</v>
      </c>
      <c r="Z1978" s="241">
        <v>0</v>
      </c>
      <c r="AA1978" s="168"/>
      <c r="AB1978" s="168"/>
      <c r="AC1978" s="168"/>
      <c r="AD1978" s="304">
        <v>5517212</v>
      </c>
      <c r="AE1978" s="305" t="s">
        <v>1270</v>
      </c>
      <c r="AF1978" s="305" t="s">
        <v>1270</v>
      </c>
      <c r="AG1978" s="35" t="s">
        <v>7066</v>
      </c>
      <c r="AH1978" s="52" t="s">
        <v>7067</v>
      </c>
    </row>
    <row r="1979" spans="1:34" ht="15" hidden="1" customHeight="1" x14ac:dyDescent="0.2">
      <c r="A1979" s="175">
        <v>230</v>
      </c>
      <c r="B1979" s="175">
        <v>230</v>
      </c>
      <c r="C1979" s="24" t="s">
        <v>1196</v>
      </c>
      <c r="D1979" s="175">
        <v>20034</v>
      </c>
      <c r="E1979" s="24" t="s">
        <v>1197</v>
      </c>
      <c r="F1979" s="25">
        <v>2015</v>
      </c>
      <c r="G1979" s="156">
        <v>42179.855555555558</v>
      </c>
      <c r="H1979" s="157">
        <v>42179.855555555558</v>
      </c>
      <c r="I1979" s="620" t="s">
        <v>36</v>
      </c>
      <c r="J1979" s="620" t="s">
        <v>36</v>
      </c>
      <c r="K1979" s="620"/>
      <c r="L1979" s="159">
        <f>N1979-G1979</f>
        <v>0.10972222222335404</v>
      </c>
      <c r="M1979" s="160">
        <v>158</v>
      </c>
      <c r="N1979" s="156">
        <v>42179.965277777781</v>
      </c>
      <c r="O1979" s="157">
        <v>42179.965277777781</v>
      </c>
      <c r="P1979" s="161" t="s">
        <v>37</v>
      </c>
      <c r="Q1979" s="35" t="s">
        <v>155</v>
      </c>
      <c r="R1979" s="35" t="s">
        <v>155</v>
      </c>
      <c r="S1979" s="35" t="s">
        <v>80</v>
      </c>
      <c r="T1979" s="35" t="s">
        <v>4194</v>
      </c>
      <c r="U1979" s="303" t="s">
        <v>40</v>
      </c>
      <c r="V1979" s="167" t="s">
        <v>190</v>
      </c>
      <c r="W1979" s="35" t="s">
        <v>4195</v>
      </c>
      <c r="X1979" s="55">
        <v>0</v>
      </c>
      <c r="Y1979" s="55">
        <v>0</v>
      </c>
      <c r="Z1979" s="168"/>
      <c r="AA1979" s="168"/>
      <c r="AB1979" s="168"/>
      <c r="AC1979" s="168"/>
    </row>
    <row r="1980" spans="1:34" ht="15" hidden="1" customHeight="1" x14ac:dyDescent="0.2">
      <c r="A1980" s="153">
        <v>230</v>
      </c>
      <c r="B1980" s="153">
        <v>230</v>
      </c>
      <c r="C1980" s="24" t="s">
        <v>1035</v>
      </c>
      <c r="D1980" s="175">
        <v>20036</v>
      </c>
      <c r="E1980" s="24" t="s">
        <v>1036</v>
      </c>
      <c r="F1980" s="25">
        <v>2015</v>
      </c>
      <c r="G1980" s="156">
        <v>42061.361805555556</v>
      </c>
      <c r="H1980" s="157">
        <v>42061.361805555556</v>
      </c>
      <c r="I1980" s="620" t="s">
        <v>36</v>
      </c>
      <c r="J1980" s="620" t="s">
        <v>36</v>
      </c>
      <c r="K1980" s="620"/>
      <c r="L1980" s="159">
        <f>N1980-G1980</f>
        <v>0.288888888884685</v>
      </c>
      <c r="M1980" s="160">
        <v>416</v>
      </c>
      <c r="N1980" s="156">
        <v>42061.650694444441</v>
      </c>
      <c r="O1980" s="157">
        <v>42061.650694444441</v>
      </c>
      <c r="P1980" s="161" t="s">
        <v>37</v>
      </c>
      <c r="Q1980" s="35" t="s">
        <v>43</v>
      </c>
      <c r="R1980" s="35" t="s">
        <v>997</v>
      </c>
      <c r="S1980" s="35" t="s">
        <v>80</v>
      </c>
      <c r="T1980" s="35" t="s">
        <v>3549</v>
      </c>
      <c r="U1980" s="303" t="s">
        <v>40</v>
      </c>
      <c r="V1980" s="167" t="s">
        <v>1336</v>
      </c>
      <c r="W1980" s="35" t="s">
        <v>3550</v>
      </c>
      <c r="X1980" s="55">
        <v>0</v>
      </c>
      <c r="Y1980" s="55">
        <v>0</v>
      </c>
      <c r="Z1980" s="168"/>
      <c r="AA1980" s="168"/>
      <c r="AB1980" s="168"/>
      <c r="AC1980" s="168"/>
    </row>
    <row r="1981" spans="1:34" ht="15" hidden="1" customHeight="1" x14ac:dyDescent="0.2">
      <c r="A1981" s="175">
        <v>230</v>
      </c>
      <c r="B1981" s="175">
        <v>230</v>
      </c>
      <c r="C1981" s="24" t="s">
        <v>1035</v>
      </c>
      <c r="D1981" s="175">
        <v>20036</v>
      </c>
      <c r="E1981" s="43" t="s">
        <v>1036</v>
      </c>
      <c r="F1981" s="25">
        <v>2015</v>
      </c>
      <c r="G1981" s="156">
        <v>42256.756944444445</v>
      </c>
      <c r="H1981" s="157">
        <v>42256.756944444445</v>
      </c>
      <c r="I1981" s="620" t="s">
        <v>36</v>
      </c>
      <c r="J1981" s="620" t="s">
        <v>36</v>
      </c>
      <c r="K1981" s="620"/>
      <c r="L1981" s="159">
        <f>N1981-G1981</f>
        <v>6.78125</v>
      </c>
      <c r="M1981" s="160">
        <v>9765</v>
      </c>
      <c r="N1981" s="156">
        <v>42263.538194444445</v>
      </c>
      <c r="O1981" s="157">
        <v>42263.538194444445</v>
      </c>
      <c r="P1981" s="180" t="s">
        <v>173</v>
      </c>
      <c r="Q1981" s="35" t="s">
        <v>382</v>
      </c>
      <c r="R1981" s="35" t="s">
        <v>383</v>
      </c>
      <c r="S1981" s="35" t="s">
        <v>54</v>
      </c>
      <c r="T1981" s="35" t="s">
        <v>4727</v>
      </c>
      <c r="U1981" s="303" t="s">
        <v>40</v>
      </c>
      <c r="V1981" s="167" t="s">
        <v>1336</v>
      </c>
      <c r="W1981" s="35" t="s">
        <v>4728</v>
      </c>
      <c r="X1981" s="177">
        <v>6620</v>
      </c>
      <c r="Y1981" s="177">
        <v>6620</v>
      </c>
      <c r="Z1981" s="177">
        <v>17203236</v>
      </c>
      <c r="AA1981" s="215">
        <v>1.2229988819351611E-3</v>
      </c>
      <c r="AB1981" s="216">
        <v>3.1781780050856061</v>
      </c>
      <c r="AC1981" s="177">
        <v>2598.6761329305136</v>
      </c>
    </row>
    <row r="1982" spans="1:34" ht="15" hidden="1" customHeight="1" x14ac:dyDescent="0.2">
      <c r="A1982" s="257">
        <v>230</v>
      </c>
      <c r="B1982" s="257">
        <v>230</v>
      </c>
      <c r="C1982" s="258" t="s">
        <v>1035</v>
      </c>
      <c r="D1982" s="257">
        <v>20036</v>
      </c>
      <c r="E1982" s="258" t="s">
        <v>1036</v>
      </c>
      <c r="F1982" s="25">
        <v>2017</v>
      </c>
      <c r="G1982" s="232">
        <v>43056.260416666664</v>
      </c>
      <c r="H1982" s="233">
        <v>43056.260416666664</v>
      </c>
      <c r="I1982" s="412" t="s">
        <v>36</v>
      </c>
      <c r="J1982" s="412" t="s">
        <v>36</v>
      </c>
      <c r="K1982" s="412"/>
      <c r="L1982" s="235">
        <f>N1982-G1982</f>
        <v>6.944444467080757E-4</v>
      </c>
      <c r="M1982" s="236">
        <v>1</v>
      </c>
      <c r="N1982" s="232">
        <v>43056.261111111111</v>
      </c>
      <c r="O1982" s="233">
        <v>43056.261111111111</v>
      </c>
      <c r="P1982" s="237" t="s">
        <v>37</v>
      </c>
      <c r="Q1982" s="167" t="s">
        <v>48</v>
      </c>
      <c r="R1982" s="167" t="s">
        <v>49</v>
      </c>
      <c r="S1982" s="35" t="s">
        <v>40</v>
      </c>
      <c r="T1982" s="167" t="s">
        <v>9991</v>
      </c>
      <c r="U1982" s="332" t="s">
        <v>40</v>
      </c>
      <c r="V1982" s="240" t="s">
        <v>1336</v>
      </c>
      <c r="W1982" s="167" t="s">
        <v>9992</v>
      </c>
      <c r="X1982" s="255">
        <v>0</v>
      </c>
      <c r="Y1982" s="241">
        <v>0</v>
      </c>
      <c r="Z1982" s="241">
        <v>0</v>
      </c>
      <c r="AA1982" s="266"/>
      <c r="AB1982" s="266"/>
      <c r="AC1982" s="266"/>
      <c r="AD1982" s="304">
        <v>5517212</v>
      </c>
      <c r="AE1982" s="333" t="s">
        <v>7102</v>
      </c>
      <c r="AF1982" s="383" t="s">
        <v>9993</v>
      </c>
      <c r="AG1982" s="167" t="s">
        <v>7040</v>
      </c>
      <c r="AH1982" s="29" t="s">
        <v>7041</v>
      </c>
    </row>
    <row r="1983" spans="1:34" ht="15" hidden="1" customHeight="1" x14ac:dyDescent="0.2">
      <c r="A1983" s="521">
        <v>230</v>
      </c>
      <c r="B1983" s="521">
        <v>230</v>
      </c>
      <c r="C1983" s="522" t="s">
        <v>1035</v>
      </c>
      <c r="D1983" s="521">
        <v>20036</v>
      </c>
      <c r="E1983" s="522" t="s">
        <v>1036</v>
      </c>
      <c r="F1983" s="25">
        <v>2019</v>
      </c>
      <c r="G1983" s="232">
        <v>43499.584722222222</v>
      </c>
      <c r="H1983" s="233">
        <v>43499.584722222222</v>
      </c>
      <c r="I1983" s="412" t="s">
        <v>36</v>
      </c>
      <c r="J1983" s="412" t="s">
        <v>36</v>
      </c>
      <c r="K1983" s="412" t="s">
        <v>36</v>
      </c>
      <c r="L1983" s="235">
        <f>N1983-G1983</f>
        <v>6.944444467080757E-4</v>
      </c>
      <c r="M1983" s="236">
        <v>1</v>
      </c>
      <c r="N1983" s="232">
        <v>43499.585416666669</v>
      </c>
      <c r="O1983" s="233">
        <v>43499.585416666669</v>
      </c>
      <c r="P1983" s="237" t="s">
        <v>37</v>
      </c>
      <c r="Q1983" s="359" t="s">
        <v>213</v>
      </c>
      <c r="R1983" s="35" t="s">
        <v>10774</v>
      </c>
      <c r="S1983" s="238" t="s">
        <v>101</v>
      </c>
      <c r="T1983" s="167" t="s">
        <v>12999</v>
      </c>
      <c r="U1983" s="416" t="s">
        <v>40</v>
      </c>
      <c r="V1983" s="240" t="s">
        <v>1336</v>
      </c>
      <c r="W1983" s="167" t="s">
        <v>13000</v>
      </c>
      <c r="X1983" s="164">
        <v>0</v>
      </c>
      <c r="Y1983" s="241">
        <v>0</v>
      </c>
      <c r="Z1983" s="241">
        <v>0</v>
      </c>
      <c r="AA1983" s="264">
        <f>Y1983/AD1983</f>
        <v>0</v>
      </c>
      <c r="AB1983" s="265">
        <f>Z1983/AD1983</f>
        <v>0</v>
      </c>
      <c r="AC1983" s="255">
        <v>0</v>
      </c>
      <c r="AD1983" s="255">
        <v>5548929</v>
      </c>
      <c r="AE1983" s="239" t="s">
        <v>7102</v>
      </c>
      <c r="AF1983" s="229" t="s">
        <v>13001</v>
      </c>
      <c r="AG1983" s="239" t="s">
        <v>7040</v>
      </c>
      <c r="AH1983" s="57" t="s">
        <v>7041</v>
      </c>
    </row>
    <row r="1984" spans="1:34" ht="15" hidden="1" customHeight="1" x14ac:dyDescent="0.2">
      <c r="A1984" s="175">
        <v>230</v>
      </c>
      <c r="B1984" s="175">
        <v>230</v>
      </c>
      <c r="C1984" s="24" t="s">
        <v>3974</v>
      </c>
      <c r="D1984" s="175">
        <v>20037</v>
      </c>
      <c r="E1984" s="24" t="s">
        <v>3975</v>
      </c>
      <c r="F1984" s="25">
        <v>2015</v>
      </c>
      <c r="G1984" s="156">
        <v>42138.588888888888</v>
      </c>
      <c r="H1984" s="157">
        <v>42138.588888888888</v>
      </c>
      <c r="I1984" s="620" t="s">
        <v>36</v>
      </c>
      <c r="J1984" s="620" t="s">
        <v>36</v>
      </c>
      <c r="K1984" s="620"/>
      <c r="L1984" s="159">
        <f>N1984-G1984</f>
        <v>6.944444467080757E-4</v>
      </c>
      <c r="M1984" s="160">
        <v>1</v>
      </c>
      <c r="N1984" s="156">
        <v>42138.589583333334</v>
      </c>
      <c r="O1984" s="157">
        <v>42138.589583333334</v>
      </c>
      <c r="P1984" s="161" t="s">
        <v>37</v>
      </c>
      <c r="Q1984" s="35" t="s">
        <v>213</v>
      </c>
      <c r="R1984" s="35" t="s">
        <v>287</v>
      </c>
      <c r="S1984" s="35" t="s">
        <v>40</v>
      </c>
      <c r="T1984" s="35" t="s">
        <v>3976</v>
      </c>
      <c r="U1984" s="416" t="s">
        <v>40</v>
      </c>
      <c r="V1984" s="167" t="s">
        <v>1385</v>
      </c>
      <c r="W1984" s="35" t="s">
        <v>3977</v>
      </c>
      <c r="X1984" s="55">
        <v>1</v>
      </c>
      <c r="Y1984" s="55">
        <v>0</v>
      </c>
      <c r="Z1984" s="168"/>
      <c r="AA1984" s="168"/>
      <c r="AB1984" s="168"/>
      <c r="AC1984" s="168"/>
    </row>
    <row r="1985" spans="1:34" ht="15" hidden="1" customHeight="1" x14ac:dyDescent="0.2">
      <c r="A1985" s="257">
        <v>230</v>
      </c>
      <c r="B1985" s="257">
        <v>230</v>
      </c>
      <c r="C1985" s="258" t="s">
        <v>3974</v>
      </c>
      <c r="D1985" s="257">
        <v>20037</v>
      </c>
      <c r="E1985" s="258" t="s">
        <v>3975</v>
      </c>
      <c r="F1985" s="25">
        <v>2017</v>
      </c>
      <c r="G1985" s="232">
        <v>42739.614583333336</v>
      </c>
      <c r="H1985" s="233">
        <v>42739.614583333336</v>
      </c>
      <c r="I1985" s="412" t="s">
        <v>36</v>
      </c>
      <c r="J1985" s="412" t="s">
        <v>36</v>
      </c>
      <c r="K1985" s="412"/>
      <c r="L1985" s="235">
        <f>N1985-G1985</f>
        <v>6.9444443943211809E-4</v>
      </c>
      <c r="M1985" s="236">
        <v>1</v>
      </c>
      <c r="N1985" s="232">
        <v>42739.615277777775</v>
      </c>
      <c r="O1985" s="233">
        <v>42739.615277777775</v>
      </c>
      <c r="P1985" s="237" t="s">
        <v>37</v>
      </c>
      <c r="Q1985" s="238" t="s">
        <v>6434</v>
      </c>
      <c r="R1985" s="238" t="s">
        <v>600</v>
      </c>
      <c r="S1985" s="238" t="s">
        <v>579</v>
      </c>
      <c r="T1985" s="167" t="s">
        <v>7100</v>
      </c>
      <c r="U1985" s="303" t="s">
        <v>40</v>
      </c>
      <c r="V1985" s="49" t="s">
        <v>1385</v>
      </c>
      <c r="W1985" s="44" t="s">
        <v>7101</v>
      </c>
      <c r="X1985" s="241">
        <v>0</v>
      </c>
      <c r="Y1985" s="241">
        <v>0</v>
      </c>
      <c r="Z1985" s="241">
        <v>0</v>
      </c>
      <c r="AA1985" s="310"/>
      <c r="AB1985" s="310"/>
      <c r="AC1985" s="310"/>
      <c r="AD1985" s="304">
        <v>5517212</v>
      </c>
      <c r="AE1985" s="35" t="s">
        <v>7102</v>
      </c>
      <c r="AF1985" s="305" t="s">
        <v>7103</v>
      </c>
      <c r="AG1985" s="35" t="s">
        <v>7040</v>
      </c>
      <c r="AH1985" s="44" t="s">
        <v>7041</v>
      </c>
    </row>
    <row r="1986" spans="1:34" ht="15" hidden="1" customHeight="1" x14ac:dyDescent="0.2">
      <c r="A1986" s="257">
        <v>230</v>
      </c>
      <c r="B1986" s="257">
        <v>230</v>
      </c>
      <c r="C1986" s="258" t="s">
        <v>3974</v>
      </c>
      <c r="D1986" s="257">
        <v>20037</v>
      </c>
      <c r="E1986" s="331" t="s">
        <v>3975</v>
      </c>
      <c r="F1986" s="25">
        <v>2017</v>
      </c>
      <c r="G1986" s="284">
        <v>43017.063888888886</v>
      </c>
      <c r="H1986" s="233">
        <v>43017.063888888886</v>
      </c>
      <c r="I1986" s="417" t="s">
        <v>7042</v>
      </c>
      <c r="J1986" s="412" t="s">
        <v>36</v>
      </c>
      <c r="K1986" s="412"/>
      <c r="L1986" s="235">
        <f>N1986-G1986</f>
        <v>0.398611111115315</v>
      </c>
      <c r="M1986" s="236">
        <v>574</v>
      </c>
      <c r="N1986" s="232">
        <v>43017.462500000001</v>
      </c>
      <c r="O1986" s="233">
        <v>43017.462500000001</v>
      </c>
      <c r="P1986" s="237" t="s">
        <v>37</v>
      </c>
      <c r="Q1986" s="35" t="s">
        <v>382</v>
      </c>
      <c r="R1986" s="35" t="s">
        <v>383</v>
      </c>
      <c r="S1986" s="277" t="s">
        <v>40</v>
      </c>
      <c r="T1986" s="167" t="s">
        <v>9695</v>
      </c>
      <c r="U1986" s="332" t="s">
        <v>40</v>
      </c>
      <c r="V1986" s="240" t="s">
        <v>1385</v>
      </c>
      <c r="W1986" s="167" t="s">
        <v>9696</v>
      </c>
      <c r="X1986" s="241">
        <v>0</v>
      </c>
      <c r="Y1986" s="241">
        <v>0</v>
      </c>
      <c r="Z1986" s="241">
        <v>0</v>
      </c>
      <c r="AA1986" s="277"/>
      <c r="AB1986" s="277"/>
      <c r="AC1986" s="277"/>
      <c r="AD1986" s="304">
        <v>5517212</v>
      </c>
      <c r="AE1986" s="333" t="s">
        <v>7060</v>
      </c>
      <c r="AF1986" s="383" t="s">
        <v>9697</v>
      </c>
      <c r="AG1986" s="167" t="s">
        <v>7040</v>
      </c>
      <c r="AH1986" s="29" t="s">
        <v>7041</v>
      </c>
    </row>
    <row r="1987" spans="1:34" ht="15" hidden="1" customHeight="1" x14ac:dyDescent="0.2">
      <c r="A1987" s="257">
        <v>230</v>
      </c>
      <c r="B1987" s="257">
        <v>230</v>
      </c>
      <c r="C1987" s="258" t="s">
        <v>3974</v>
      </c>
      <c r="D1987" s="257">
        <v>20037</v>
      </c>
      <c r="E1987" s="258" t="s">
        <v>3975</v>
      </c>
      <c r="F1987" s="25">
        <v>2017</v>
      </c>
      <c r="G1987" s="232">
        <v>43018.574305555558</v>
      </c>
      <c r="H1987" s="233">
        <v>43018.574305555558</v>
      </c>
      <c r="I1987" s="412" t="s">
        <v>36</v>
      </c>
      <c r="J1987" s="412" t="s">
        <v>36</v>
      </c>
      <c r="K1987" s="412"/>
      <c r="L1987" s="235">
        <f>N1987-G1987</f>
        <v>9.1208333333343035</v>
      </c>
      <c r="M1987" s="236">
        <v>13134</v>
      </c>
      <c r="N1987" s="232">
        <v>43027.695138888892</v>
      </c>
      <c r="O1987" s="233">
        <v>43027.695138888892</v>
      </c>
      <c r="P1987" s="294" t="s">
        <v>173</v>
      </c>
      <c r="Q1987" s="35" t="s">
        <v>382</v>
      </c>
      <c r="R1987" s="35" t="s">
        <v>383</v>
      </c>
      <c r="S1987" s="266" t="s">
        <v>101</v>
      </c>
      <c r="T1987" s="167" t="s">
        <v>9762</v>
      </c>
      <c r="U1987" s="332" t="s">
        <v>40</v>
      </c>
      <c r="V1987" s="240" t="s">
        <v>1385</v>
      </c>
      <c r="W1987" s="167" t="s">
        <v>9763</v>
      </c>
      <c r="X1987" s="241">
        <v>0</v>
      </c>
      <c r="Y1987" s="241">
        <v>0</v>
      </c>
      <c r="Z1987" s="241">
        <v>0</v>
      </c>
      <c r="AA1987" s="277"/>
      <c r="AB1987" s="277"/>
      <c r="AC1987" s="277"/>
      <c r="AD1987" s="304">
        <v>5517212</v>
      </c>
      <c r="AE1987" s="333" t="s">
        <v>7172</v>
      </c>
      <c r="AF1987" s="383" t="s">
        <v>9764</v>
      </c>
      <c r="AG1987" s="167" t="s">
        <v>7040</v>
      </c>
      <c r="AH1987" s="29" t="s">
        <v>7041</v>
      </c>
    </row>
    <row r="1988" spans="1:34" ht="15" hidden="1" customHeight="1" x14ac:dyDescent="0.2">
      <c r="A1988" s="311">
        <v>230</v>
      </c>
      <c r="B1988" s="311">
        <v>230</v>
      </c>
      <c r="C1988" s="335" t="s">
        <v>1359</v>
      </c>
      <c r="D1988" s="311">
        <v>20038</v>
      </c>
      <c r="E1988" s="335" t="s">
        <v>1360</v>
      </c>
      <c r="F1988" s="25">
        <v>2017</v>
      </c>
      <c r="G1988" s="314">
        <v>42752.438888888886</v>
      </c>
      <c r="H1988" s="315">
        <v>42752.438888888886</v>
      </c>
      <c r="I1988" s="629" t="s">
        <v>36</v>
      </c>
      <c r="J1988" s="629" t="s">
        <v>36</v>
      </c>
      <c r="K1988" s="629"/>
      <c r="L1988" s="317">
        <f>N1988-G1988</f>
        <v>6.944444467080757E-4</v>
      </c>
      <c r="M1988" s="318">
        <v>1</v>
      </c>
      <c r="N1988" s="314">
        <v>42752.439583333333</v>
      </c>
      <c r="O1988" s="315">
        <v>42752.439583333333</v>
      </c>
      <c r="P1988" s="319" t="s">
        <v>7093</v>
      </c>
      <c r="Q1988" s="313" t="s">
        <v>43</v>
      </c>
      <c r="R1988" s="313" t="s">
        <v>7094</v>
      </c>
      <c r="S1988" s="313" t="s">
        <v>106</v>
      </c>
      <c r="T1988" s="321" t="s">
        <v>7363</v>
      </c>
      <c r="U1988" s="322" t="s">
        <v>40</v>
      </c>
      <c r="V1988" s="323" t="s">
        <v>1336</v>
      </c>
      <c r="W1988" s="313" t="s">
        <v>7364</v>
      </c>
      <c r="X1988" s="336">
        <v>0</v>
      </c>
      <c r="Y1988" s="325">
        <v>0</v>
      </c>
      <c r="Z1988" s="325">
        <v>0</v>
      </c>
      <c r="AA1988" s="313"/>
      <c r="AB1988" s="313"/>
      <c r="AC1988" s="313"/>
      <c r="AD1988" s="304">
        <v>5517212</v>
      </c>
      <c r="AE1988" s="313" t="s">
        <v>1270</v>
      </c>
      <c r="AF1988" s="327" t="s">
        <v>1270</v>
      </c>
      <c r="AG1988" s="313" t="s">
        <v>7097</v>
      </c>
      <c r="AH1988" s="324" t="s">
        <v>7041</v>
      </c>
    </row>
    <row r="1989" spans="1:34" ht="15" hidden="1" customHeight="1" x14ac:dyDescent="0.2">
      <c r="A1989" s="386">
        <v>230</v>
      </c>
      <c r="B1989" s="386">
        <v>230</v>
      </c>
      <c r="C1989" s="387" t="s">
        <v>1359</v>
      </c>
      <c r="D1989" s="386">
        <v>20038</v>
      </c>
      <c r="E1989" s="387" t="s">
        <v>1360</v>
      </c>
      <c r="F1989" s="25">
        <v>2018</v>
      </c>
      <c r="G1989" s="388">
        <v>43143.304861111108</v>
      </c>
      <c r="H1989" s="389">
        <v>43143.304861111108</v>
      </c>
      <c r="I1989" s="420" t="s">
        <v>36</v>
      </c>
      <c r="J1989" s="420" t="s">
        <v>36</v>
      </c>
      <c r="K1989" s="412" t="s">
        <v>36</v>
      </c>
      <c r="L1989" s="391">
        <f>N1989-G1989</f>
        <v>0.44444444444525288</v>
      </c>
      <c r="M1989" s="392">
        <v>640</v>
      </c>
      <c r="N1989" s="388">
        <v>43143.749305555553</v>
      </c>
      <c r="O1989" s="389">
        <v>43143.749305555553</v>
      </c>
      <c r="P1989" s="457" t="s">
        <v>7093</v>
      </c>
      <c r="Q1989" s="458" t="s">
        <v>43</v>
      </c>
      <c r="R1989" s="394" t="s">
        <v>10310</v>
      </c>
      <c r="S1989" s="167" t="s">
        <v>68</v>
      </c>
      <c r="T1989" s="394" t="s">
        <v>10463</v>
      </c>
      <c r="U1989" s="423" t="s">
        <v>40</v>
      </c>
      <c r="V1989" s="396" t="s">
        <v>788</v>
      </c>
      <c r="W1989" s="394" t="s">
        <v>10464</v>
      </c>
      <c r="X1989" s="429">
        <v>0</v>
      </c>
      <c r="Y1989" s="380">
        <v>0</v>
      </c>
      <c r="Z1989" s="380">
        <v>0</v>
      </c>
      <c r="AA1989" s="381"/>
      <c r="AB1989" s="381"/>
      <c r="AC1989" s="381"/>
      <c r="AD1989" s="380">
        <v>5517212</v>
      </c>
      <c r="AE1989" s="393" t="s">
        <v>1270</v>
      </c>
      <c r="AF1989" s="424" t="s">
        <v>1270</v>
      </c>
      <c r="AG1989" s="381" t="s">
        <v>7097</v>
      </c>
      <c r="AH1989" s="277" t="s">
        <v>7041</v>
      </c>
    </row>
    <row r="1990" spans="1:34" ht="15" hidden="1" customHeight="1" x14ac:dyDescent="0.2">
      <c r="A1990" s="175">
        <v>230</v>
      </c>
      <c r="B1990" s="175">
        <v>230</v>
      </c>
      <c r="C1990" s="24" t="s">
        <v>238</v>
      </c>
      <c r="D1990" s="175">
        <v>20040</v>
      </c>
      <c r="E1990" s="24" t="s">
        <v>239</v>
      </c>
      <c r="F1990" s="25">
        <v>2015</v>
      </c>
      <c r="G1990" s="156">
        <v>42186.931944444441</v>
      </c>
      <c r="H1990" s="157">
        <v>42186.931944444441</v>
      </c>
      <c r="I1990" s="620" t="s">
        <v>36</v>
      </c>
      <c r="J1990" s="620" t="s">
        <v>36</v>
      </c>
      <c r="K1990" s="620"/>
      <c r="L1990" s="159">
        <f>N1990-G1990</f>
        <v>0.14583333333575865</v>
      </c>
      <c r="M1990" s="160">
        <v>210</v>
      </c>
      <c r="N1990" s="156">
        <v>42187.077777777777</v>
      </c>
      <c r="O1990" s="157">
        <v>42187.077777777777</v>
      </c>
      <c r="P1990" s="161" t="s">
        <v>37</v>
      </c>
      <c r="Q1990" s="35" t="s">
        <v>213</v>
      </c>
      <c r="R1990" s="35" t="s">
        <v>287</v>
      </c>
      <c r="S1990" s="35" t="s">
        <v>88</v>
      </c>
      <c r="T1990" s="35" t="s">
        <v>4226</v>
      </c>
      <c r="U1990" s="176">
        <v>11232</v>
      </c>
      <c r="V1990" s="167" t="s">
        <v>788</v>
      </c>
      <c r="W1990" s="35" t="s">
        <v>4228</v>
      </c>
      <c r="X1990" s="55">
        <v>0</v>
      </c>
      <c r="Y1990" s="55">
        <v>0</v>
      </c>
      <c r="Z1990" s="168"/>
      <c r="AA1990" s="168"/>
      <c r="AB1990" s="168"/>
      <c r="AC1990" s="168"/>
    </row>
    <row r="1991" spans="1:34" ht="15" hidden="1" customHeight="1" x14ac:dyDescent="0.2">
      <c r="A1991" s="257">
        <v>230</v>
      </c>
      <c r="B1991" s="257">
        <v>230</v>
      </c>
      <c r="C1991" s="258" t="s">
        <v>793</v>
      </c>
      <c r="D1991" s="257">
        <v>20041</v>
      </c>
      <c r="E1991" s="258" t="s">
        <v>794</v>
      </c>
      <c r="F1991" s="25">
        <v>2016</v>
      </c>
      <c r="G1991" s="232">
        <v>42487.630555555559</v>
      </c>
      <c r="H1991" s="233">
        <v>42487.630555555559</v>
      </c>
      <c r="I1991" s="412" t="s">
        <v>36</v>
      </c>
      <c r="J1991" s="412" t="s">
        <v>36</v>
      </c>
      <c r="K1991" s="412"/>
      <c r="L1991" s="235">
        <f>N1991-G1991</f>
        <v>6.9444443943211809E-4</v>
      </c>
      <c r="M1991" s="236">
        <v>1</v>
      </c>
      <c r="N1991" s="232">
        <v>42487.631249999999</v>
      </c>
      <c r="O1991" s="233">
        <v>42487.631249999999</v>
      </c>
      <c r="P1991" s="237" t="s">
        <v>37</v>
      </c>
      <c r="Q1991" s="238" t="s">
        <v>213</v>
      </c>
      <c r="R1991" s="238" t="s">
        <v>287</v>
      </c>
      <c r="S1991" s="35" t="s">
        <v>40</v>
      </c>
      <c r="T1991" s="35" t="s">
        <v>5984</v>
      </c>
      <c r="U1991" s="282" t="s">
        <v>40</v>
      </c>
      <c r="V1991" s="240" t="s">
        <v>1336</v>
      </c>
      <c r="W1991" s="35" t="s">
        <v>5985</v>
      </c>
      <c r="X1991" s="55">
        <v>0</v>
      </c>
      <c r="Y1991" s="55">
        <v>0</v>
      </c>
      <c r="Z1991" s="55">
        <v>0</v>
      </c>
      <c r="AA1991" s="168"/>
      <c r="AB1991" s="168"/>
      <c r="AC1991" s="168"/>
    </row>
    <row r="1992" spans="1:34" ht="15" hidden="1" customHeight="1" x14ac:dyDescent="0.2">
      <c r="A1992" s="311">
        <v>230</v>
      </c>
      <c r="B1992" s="311">
        <v>230</v>
      </c>
      <c r="C1992" s="335" t="s">
        <v>793</v>
      </c>
      <c r="D1992" s="311">
        <v>20041</v>
      </c>
      <c r="E1992" s="335" t="s">
        <v>794</v>
      </c>
      <c r="F1992" s="25">
        <v>2017</v>
      </c>
      <c r="G1992" s="314">
        <v>42808.293749999997</v>
      </c>
      <c r="H1992" s="315">
        <v>42808.293749999997</v>
      </c>
      <c r="I1992" s="629" t="s">
        <v>36</v>
      </c>
      <c r="J1992" s="629" t="s">
        <v>36</v>
      </c>
      <c r="K1992" s="629"/>
      <c r="L1992" s="317">
        <f>N1992-G1992</f>
        <v>0.43680555556056788</v>
      </c>
      <c r="M1992" s="318">
        <v>629</v>
      </c>
      <c r="N1992" s="314">
        <v>42808.730555555558</v>
      </c>
      <c r="O1992" s="315">
        <v>42808.730555555558</v>
      </c>
      <c r="P1992" s="319" t="s">
        <v>7093</v>
      </c>
      <c r="Q1992" s="313" t="s">
        <v>43</v>
      </c>
      <c r="R1992" s="313" t="s">
        <v>7094</v>
      </c>
      <c r="S1992" s="313" t="s">
        <v>101</v>
      </c>
      <c r="T1992" s="334" t="s">
        <v>8102</v>
      </c>
      <c r="U1992" s="322" t="s">
        <v>40</v>
      </c>
      <c r="V1992" s="323" t="s">
        <v>1336</v>
      </c>
      <c r="W1992" s="324" t="s">
        <v>8103</v>
      </c>
      <c r="X1992" s="336">
        <v>0</v>
      </c>
      <c r="Y1992" s="325">
        <v>0</v>
      </c>
      <c r="Z1992" s="325">
        <v>0</v>
      </c>
      <c r="AA1992" s="313"/>
      <c r="AB1992" s="313"/>
      <c r="AC1992" s="313"/>
      <c r="AD1992" s="304">
        <v>5517212</v>
      </c>
      <c r="AE1992" s="327" t="s">
        <v>1270</v>
      </c>
      <c r="AF1992" s="327" t="s">
        <v>1270</v>
      </c>
      <c r="AG1992" s="313" t="s">
        <v>7097</v>
      </c>
      <c r="AH1992" s="334" t="s">
        <v>7041</v>
      </c>
    </row>
    <row r="1993" spans="1:34" ht="15" hidden="1" customHeight="1" x14ac:dyDescent="0.2">
      <c r="A1993" s="521">
        <v>230</v>
      </c>
      <c r="B1993" s="521">
        <v>230</v>
      </c>
      <c r="C1993" s="522" t="s">
        <v>795</v>
      </c>
      <c r="D1993" s="521">
        <v>20042</v>
      </c>
      <c r="E1993" s="522" t="s">
        <v>796</v>
      </c>
      <c r="F1993" s="25">
        <v>2019</v>
      </c>
      <c r="G1993" s="573">
        <v>43556.643750000003</v>
      </c>
      <c r="H1993" s="574">
        <v>43556.643750000003</v>
      </c>
      <c r="I1993" s="572" t="s">
        <v>36</v>
      </c>
      <c r="J1993" s="572" t="s">
        <v>36</v>
      </c>
      <c r="K1993" s="572" t="s">
        <v>36</v>
      </c>
      <c r="L1993" s="235">
        <f>N1993-G1993</f>
        <v>1.0659722222189885</v>
      </c>
      <c r="M1993" s="236">
        <v>1535</v>
      </c>
      <c r="N1993" s="573">
        <v>43557.709722222222</v>
      </c>
      <c r="O1993" s="574">
        <v>43557.709722222222</v>
      </c>
      <c r="P1993" s="237" t="s">
        <v>37</v>
      </c>
      <c r="Q1993" s="162" t="s">
        <v>1285</v>
      </c>
      <c r="R1993" s="167" t="s">
        <v>10447</v>
      </c>
      <c r="S1993" s="238" t="s">
        <v>106</v>
      </c>
      <c r="T1993" s="167" t="s">
        <v>13740</v>
      </c>
      <c r="U1993" s="224">
        <v>116883967</v>
      </c>
      <c r="V1993" s="240" t="s">
        <v>788</v>
      </c>
      <c r="W1993" s="167" t="s">
        <v>13741</v>
      </c>
      <c r="X1993" s="536">
        <v>0</v>
      </c>
      <c r="Y1993" s="255">
        <v>0</v>
      </c>
      <c r="Z1993" s="255">
        <v>0</v>
      </c>
      <c r="AA1993" s="264">
        <f>Y1993/AD1993</f>
        <v>0</v>
      </c>
      <c r="AB1993" s="265">
        <f>Z1993/AD1993</f>
        <v>0</v>
      </c>
      <c r="AC1993" s="255">
        <v>0</v>
      </c>
      <c r="AD1993" s="255">
        <v>5548929</v>
      </c>
      <c r="AE1993" s="240" t="s">
        <v>1270</v>
      </c>
      <c r="AF1993" s="527" t="s">
        <v>1270</v>
      </c>
      <c r="AG1993" s="555" t="s">
        <v>7066</v>
      </c>
      <c r="AH1993" s="525" t="s">
        <v>12671</v>
      </c>
    </row>
    <row r="1994" spans="1:34" ht="15" hidden="1" customHeight="1" x14ac:dyDescent="0.2">
      <c r="A1994" s="257">
        <v>230</v>
      </c>
      <c r="B1994" s="257">
        <v>230</v>
      </c>
      <c r="C1994" s="258" t="s">
        <v>1339</v>
      </c>
      <c r="D1994" s="257">
        <v>20046</v>
      </c>
      <c r="E1994" s="258" t="s">
        <v>1340</v>
      </c>
      <c r="F1994" s="25">
        <v>2017</v>
      </c>
      <c r="G1994" s="232">
        <v>42772.268055555556</v>
      </c>
      <c r="H1994" s="233">
        <v>42772.268055555556</v>
      </c>
      <c r="I1994" s="412" t="s">
        <v>36</v>
      </c>
      <c r="J1994" s="412" t="s">
        <v>36</v>
      </c>
      <c r="K1994" s="412"/>
      <c r="L1994" s="235">
        <f>N1994-G1994</f>
        <v>2.2916666668606922E-2</v>
      </c>
      <c r="M1994" s="236">
        <v>33</v>
      </c>
      <c r="N1994" s="232">
        <v>42772.290972222225</v>
      </c>
      <c r="O1994" s="233">
        <v>42772.290972222225</v>
      </c>
      <c r="P1994" s="237" t="s">
        <v>37</v>
      </c>
      <c r="Q1994" s="35" t="s">
        <v>48</v>
      </c>
      <c r="R1994" s="35" t="s">
        <v>49</v>
      </c>
      <c r="S1994" s="35" t="s">
        <v>40</v>
      </c>
      <c r="T1994" s="52" t="s">
        <v>7683</v>
      </c>
      <c r="U1994" s="303" t="s">
        <v>40</v>
      </c>
      <c r="V1994" s="49" t="s">
        <v>1385</v>
      </c>
      <c r="W1994" s="44" t="s">
        <v>7684</v>
      </c>
      <c r="X1994" s="255">
        <v>0</v>
      </c>
      <c r="Y1994" s="255">
        <v>0</v>
      </c>
      <c r="Z1994" s="255">
        <v>0</v>
      </c>
      <c r="AA1994" s="168"/>
      <c r="AB1994" s="168"/>
      <c r="AC1994" s="168"/>
      <c r="AD1994" s="304">
        <v>5517212</v>
      </c>
      <c r="AE1994" s="35" t="s">
        <v>1270</v>
      </c>
      <c r="AF1994" s="305" t="s">
        <v>1270</v>
      </c>
      <c r="AG1994" s="35" t="s">
        <v>7040</v>
      </c>
      <c r="AH1994" s="44" t="s">
        <v>7041</v>
      </c>
    </row>
    <row r="1995" spans="1:34" ht="15" hidden="1" customHeight="1" x14ac:dyDescent="0.2">
      <c r="A1995" s="257">
        <v>230</v>
      </c>
      <c r="B1995" s="257">
        <v>230</v>
      </c>
      <c r="C1995" s="258" t="s">
        <v>1339</v>
      </c>
      <c r="D1995" s="257">
        <v>20046</v>
      </c>
      <c r="E1995" s="258" t="s">
        <v>1340</v>
      </c>
      <c r="F1995" s="25">
        <v>2017</v>
      </c>
      <c r="G1995" s="232">
        <v>42873.220138888886</v>
      </c>
      <c r="H1995" s="233">
        <v>42873.220138888886</v>
      </c>
      <c r="I1995" s="412" t="s">
        <v>36</v>
      </c>
      <c r="J1995" s="412" t="s">
        <v>36</v>
      </c>
      <c r="K1995" s="412"/>
      <c r="L1995" s="235">
        <f>N1995-G1995</f>
        <v>1.1111111110949423E-2</v>
      </c>
      <c r="M1995" s="236">
        <v>16</v>
      </c>
      <c r="N1995" s="232">
        <v>42873.231249999997</v>
      </c>
      <c r="O1995" s="233">
        <v>42873.231249999997</v>
      </c>
      <c r="P1995" s="237" t="s">
        <v>37</v>
      </c>
      <c r="Q1995" s="35" t="s">
        <v>48</v>
      </c>
      <c r="R1995" s="35" t="s">
        <v>49</v>
      </c>
      <c r="S1995" s="35" t="s">
        <v>40</v>
      </c>
      <c r="T1995" s="52" t="s">
        <v>8582</v>
      </c>
      <c r="U1995" s="332" t="s">
        <v>40</v>
      </c>
      <c r="V1995" s="240" t="s">
        <v>1385</v>
      </c>
      <c r="W1995" s="44" t="s">
        <v>8583</v>
      </c>
      <c r="X1995" s="255">
        <v>0</v>
      </c>
      <c r="Y1995" s="241">
        <v>0</v>
      </c>
      <c r="Z1995" s="241">
        <v>0</v>
      </c>
      <c r="AA1995" s="168"/>
      <c r="AB1995" s="168"/>
      <c r="AC1995" s="168"/>
      <c r="AD1995" s="304">
        <v>5517212</v>
      </c>
      <c r="AE1995" s="305" t="s">
        <v>7102</v>
      </c>
      <c r="AF1995" s="305" t="s">
        <v>8584</v>
      </c>
      <c r="AG1995" s="35" t="s">
        <v>7040</v>
      </c>
      <c r="AH1995" s="44" t="s">
        <v>7041</v>
      </c>
    </row>
    <row r="1996" spans="1:34" ht="15" hidden="1" customHeight="1" x14ac:dyDescent="0.2">
      <c r="A1996" s="521">
        <v>230</v>
      </c>
      <c r="B1996" s="521">
        <v>230</v>
      </c>
      <c r="C1996" s="522" t="s">
        <v>1339</v>
      </c>
      <c r="D1996" s="521">
        <v>20046</v>
      </c>
      <c r="E1996" s="522" t="s">
        <v>1340</v>
      </c>
      <c r="F1996" s="25">
        <v>2019</v>
      </c>
      <c r="G1996" s="573">
        <v>43599.566666666666</v>
      </c>
      <c r="H1996" s="574">
        <v>43599.566666666666</v>
      </c>
      <c r="I1996" s="572" t="s">
        <v>36</v>
      </c>
      <c r="J1996" s="572" t="s">
        <v>36</v>
      </c>
      <c r="K1996" s="572" t="s">
        <v>36</v>
      </c>
      <c r="L1996" s="235">
        <f>N1996-G1996</f>
        <v>0.14166666667006211</v>
      </c>
      <c r="M1996" s="236">
        <v>204</v>
      </c>
      <c r="N1996" s="573">
        <v>43599.708333333336</v>
      </c>
      <c r="O1996" s="574">
        <v>43599.708333333336</v>
      </c>
      <c r="P1996" s="237" t="s">
        <v>37</v>
      </c>
      <c r="Q1996" s="359" t="s">
        <v>1285</v>
      </c>
      <c r="R1996" s="35" t="s">
        <v>10214</v>
      </c>
      <c r="S1996" s="277" t="s">
        <v>54</v>
      </c>
      <c r="T1996" s="167" t="s">
        <v>14043</v>
      </c>
      <c r="U1996" s="459" t="s">
        <v>40</v>
      </c>
      <c r="V1996" s="49" t="s">
        <v>1385</v>
      </c>
      <c r="W1996" s="167" t="s">
        <v>14044</v>
      </c>
      <c r="X1996" s="536">
        <v>0</v>
      </c>
      <c r="Y1996" s="255">
        <v>0</v>
      </c>
      <c r="Z1996" s="255">
        <v>0</v>
      </c>
      <c r="AA1996" s="264">
        <f>Y1996/AD1996</f>
        <v>0</v>
      </c>
      <c r="AB1996" s="265">
        <f>Z1996/AD1996</f>
        <v>0</v>
      </c>
      <c r="AC1996" s="255">
        <v>0</v>
      </c>
      <c r="AD1996" s="255">
        <v>5548929</v>
      </c>
      <c r="AE1996" s="240" t="s">
        <v>1270</v>
      </c>
      <c r="AF1996" s="527" t="s">
        <v>1270</v>
      </c>
      <c r="AG1996" s="555" t="s">
        <v>7066</v>
      </c>
      <c r="AH1996" s="525" t="s">
        <v>12671</v>
      </c>
    </row>
    <row r="1997" spans="1:34" ht="15" hidden="1" customHeight="1" x14ac:dyDescent="0.2">
      <c r="A1997" s="58">
        <v>230</v>
      </c>
      <c r="B1997" s="58">
        <v>230</v>
      </c>
      <c r="C1997" s="76" t="s">
        <v>1286</v>
      </c>
      <c r="D1997" s="23">
        <v>20047</v>
      </c>
      <c r="E1997" s="60" t="s">
        <v>1287</v>
      </c>
      <c r="F1997" s="25">
        <v>2014</v>
      </c>
      <c r="G1997" s="61">
        <v>41766.661111111112</v>
      </c>
      <c r="H1997" s="62">
        <v>41766.661111111112</v>
      </c>
      <c r="I1997" s="625" t="s">
        <v>36</v>
      </c>
      <c r="J1997" s="625" t="s">
        <v>36</v>
      </c>
      <c r="K1997" s="625"/>
      <c r="L1997" s="64">
        <f>N1997-G1997</f>
        <v>4.0277777778101154E-2</v>
      </c>
      <c r="M1997" s="65">
        <v>58</v>
      </c>
      <c r="N1997" s="61">
        <v>41766.701388888891</v>
      </c>
      <c r="O1997" s="62">
        <v>41766.701388888891</v>
      </c>
      <c r="P1997" s="66" t="s">
        <v>37</v>
      </c>
      <c r="Q1997" s="69" t="s">
        <v>43</v>
      </c>
      <c r="R1997" s="69" t="s">
        <v>266</v>
      </c>
      <c r="S1997" s="87" t="s">
        <v>80</v>
      </c>
      <c r="T1997" s="69" t="s">
        <v>2185</v>
      </c>
      <c r="U1997" s="459" t="s">
        <v>40</v>
      </c>
      <c r="V1997" s="78" t="s">
        <v>1385</v>
      </c>
      <c r="W1997" s="69" t="s">
        <v>2186</v>
      </c>
      <c r="X1997" s="32">
        <v>6</v>
      </c>
      <c r="Y1997" s="32">
        <v>0</v>
      </c>
      <c r="Z1997" s="83"/>
      <c r="AA1997" s="84"/>
      <c r="AB1997" s="85"/>
      <c r="AC1997" s="83"/>
    </row>
    <row r="1998" spans="1:34" ht="15" hidden="1" customHeight="1" x14ac:dyDescent="0.2">
      <c r="A1998" s="175">
        <v>230</v>
      </c>
      <c r="B1998" s="175">
        <v>230</v>
      </c>
      <c r="C1998" s="24" t="s">
        <v>1286</v>
      </c>
      <c r="D1998" s="175">
        <v>20047</v>
      </c>
      <c r="E1998" s="24" t="s">
        <v>1287</v>
      </c>
      <c r="F1998" s="25">
        <v>2015</v>
      </c>
      <c r="G1998" s="156">
        <v>42128.850694444445</v>
      </c>
      <c r="H1998" s="157">
        <v>42128.850694444445</v>
      </c>
      <c r="I1998" s="620" t="s">
        <v>36</v>
      </c>
      <c r="J1998" s="620" t="s">
        <v>36</v>
      </c>
      <c r="K1998" s="620"/>
      <c r="L1998" s="159">
        <f>N1998-G1998</f>
        <v>0.33263888888905058</v>
      </c>
      <c r="M1998" s="160">
        <v>479</v>
      </c>
      <c r="N1998" s="156">
        <v>42129.183333333334</v>
      </c>
      <c r="O1998" s="157">
        <v>42129.683333333334</v>
      </c>
      <c r="P1998" s="161" t="s">
        <v>37</v>
      </c>
      <c r="Q1998" s="35" t="s">
        <v>1285</v>
      </c>
      <c r="R1998" s="35" t="s">
        <v>142</v>
      </c>
      <c r="S1998" s="35" t="s">
        <v>101</v>
      </c>
      <c r="T1998" s="35" t="s">
        <v>3890</v>
      </c>
      <c r="U1998" s="459" t="s">
        <v>40</v>
      </c>
      <c r="V1998" s="167" t="s">
        <v>1385</v>
      </c>
      <c r="W1998" s="35" t="s">
        <v>3891</v>
      </c>
      <c r="X1998" s="55">
        <v>5</v>
      </c>
      <c r="Y1998" s="55">
        <v>0</v>
      </c>
      <c r="Z1998" s="168"/>
      <c r="AA1998" s="168"/>
      <c r="AB1998" s="168"/>
      <c r="AC1998" s="168"/>
      <c r="AD1998" s="41"/>
      <c r="AE1998" s="41"/>
      <c r="AF1998" s="41"/>
      <c r="AG1998" s="41"/>
      <c r="AH1998" s="41"/>
    </row>
    <row r="1999" spans="1:34" ht="15" hidden="1" customHeight="1" x14ac:dyDescent="0.2">
      <c r="A1999" s="175">
        <v>230</v>
      </c>
      <c r="B1999" s="175">
        <v>230</v>
      </c>
      <c r="C1999" s="24" t="s">
        <v>1286</v>
      </c>
      <c r="D1999" s="175">
        <v>20047</v>
      </c>
      <c r="E1999" s="43" t="s">
        <v>1287</v>
      </c>
      <c r="F1999" s="25">
        <v>2015</v>
      </c>
      <c r="G1999" s="156">
        <v>42260.129861111112</v>
      </c>
      <c r="H1999" s="157">
        <v>42260.129861111112</v>
      </c>
      <c r="I1999" s="620" t="s">
        <v>36</v>
      </c>
      <c r="J1999" s="620" t="s">
        <v>36</v>
      </c>
      <c r="K1999" s="620"/>
      <c r="L1999" s="159">
        <f>N1999-G1999</f>
        <v>2.7062499999956344</v>
      </c>
      <c r="M1999" s="160">
        <v>3897</v>
      </c>
      <c r="N1999" s="156">
        <v>42262.836111111108</v>
      </c>
      <c r="O1999" s="157">
        <v>42262.836111111108</v>
      </c>
      <c r="P1999" s="161" t="s">
        <v>37</v>
      </c>
      <c r="Q1999" s="35" t="s">
        <v>382</v>
      </c>
      <c r="R1999" s="35" t="s">
        <v>383</v>
      </c>
      <c r="S1999" s="35" t="s">
        <v>526</v>
      </c>
      <c r="T1999" s="35" t="s">
        <v>4771</v>
      </c>
      <c r="U1999" s="459" t="s">
        <v>40</v>
      </c>
      <c r="V1999" s="167" t="s">
        <v>1385</v>
      </c>
      <c r="W1999" s="35" t="s">
        <v>4772</v>
      </c>
      <c r="X1999" s="55">
        <v>0</v>
      </c>
      <c r="Y1999" s="168"/>
      <c r="Z1999" s="168"/>
      <c r="AA1999" s="168"/>
      <c r="AB1999" s="168"/>
      <c r="AC1999" s="168"/>
    </row>
    <row r="2000" spans="1:34" ht="15" hidden="1" customHeight="1" x14ac:dyDescent="0.2">
      <c r="A2000" s="257">
        <v>230</v>
      </c>
      <c r="B2000" s="257">
        <v>230</v>
      </c>
      <c r="C2000" s="258" t="s">
        <v>1286</v>
      </c>
      <c r="D2000" s="257">
        <v>20047</v>
      </c>
      <c r="E2000" s="258" t="s">
        <v>1287</v>
      </c>
      <c r="F2000" s="25">
        <v>2017</v>
      </c>
      <c r="G2000" s="232">
        <v>43016.96875</v>
      </c>
      <c r="H2000" s="233">
        <v>43016.96875</v>
      </c>
      <c r="I2000" s="417" t="s">
        <v>7042</v>
      </c>
      <c r="J2000" s="417" t="s">
        <v>7042</v>
      </c>
      <c r="K2000" s="417"/>
      <c r="L2000" s="235">
        <f>N2000-G2000</f>
        <v>9.8791666666656965</v>
      </c>
      <c r="M2000" s="236">
        <v>14226</v>
      </c>
      <c r="N2000" s="232">
        <v>43026.847916666666</v>
      </c>
      <c r="O2000" s="233">
        <v>43026.847916666666</v>
      </c>
      <c r="P2000" s="294" t="s">
        <v>173</v>
      </c>
      <c r="Q2000" s="35" t="s">
        <v>213</v>
      </c>
      <c r="R2000" s="35" t="s">
        <v>320</v>
      </c>
      <c r="S2000" s="35" t="s">
        <v>219</v>
      </c>
      <c r="T2000" s="167" t="s">
        <v>9667</v>
      </c>
      <c r="U2000" s="332" t="s">
        <v>40</v>
      </c>
      <c r="V2000" s="240" t="s">
        <v>1385</v>
      </c>
      <c r="W2000" s="163" t="s">
        <v>9668</v>
      </c>
      <c r="X2000" s="241">
        <v>0</v>
      </c>
      <c r="Y2000" s="241">
        <v>0</v>
      </c>
      <c r="Z2000" s="241">
        <v>0</v>
      </c>
      <c r="AA2000" s="266"/>
      <c r="AB2000" s="266"/>
      <c r="AC2000" s="266"/>
      <c r="AD2000" s="304">
        <v>5517212</v>
      </c>
      <c r="AE2000" s="333" t="s">
        <v>7102</v>
      </c>
      <c r="AF2000" s="383" t="s">
        <v>9669</v>
      </c>
      <c r="AG2000" s="167" t="s">
        <v>7040</v>
      </c>
      <c r="AH2000" s="29" t="s">
        <v>7041</v>
      </c>
    </row>
    <row r="2001" spans="1:34" ht="15" hidden="1" customHeight="1" x14ac:dyDescent="0.2">
      <c r="A2001" s="257">
        <v>230</v>
      </c>
      <c r="B2001" s="257">
        <v>230</v>
      </c>
      <c r="C2001" s="258" t="s">
        <v>1286</v>
      </c>
      <c r="D2001" s="257">
        <v>20047</v>
      </c>
      <c r="E2001" s="258" t="s">
        <v>1287</v>
      </c>
      <c r="F2001" s="25">
        <v>2018</v>
      </c>
      <c r="G2001" s="284">
        <v>43294.272916666669</v>
      </c>
      <c r="H2001" s="233">
        <v>43294.272916666669</v>
      </c>
      <c r="I2001" s="412" t="s">
        <v>36</v>
      </c>
      <c r="J2001" s="412" t="s">
        <v>36</v>
      </c>
      <c r="K2001" s="412" t="s">
        <v>36</v>
      </c>
      <c r="L2001" s="235">
        <f>N2001-G2001</f>
        <v>0.18819444443943212</v>
      </c>
      <c r="M2001" s="236">
        <v>271</v>
      </c>
      <c r="N2001" s="284">
        <v>43294.461111111108</v>
      </c>
      <c r="O2001" s="233">
        <v>43294.461111111108</v>
      </c>
      <c r="P2001" s="237" t="s">
        <v>37</v>
      </c>
      <c r="Q2001" s="359" t="s">
        <v>213</v>
      </c>
      <c r="R2001" s="35" t="s">
        <v>10774</v>
      </c>
      <c r="S2001" s="277" t="s">
        <v>101</v>
      </c>
      <c r="T2001" s="167" t="s">
        <v>11532</v>
      </c>
      <c r="U2001" s="88">
        <v>114788983</v>
      </c>
      <c r="V2001" s="240" t="s">
        <v>1385</v>
      </c>
      <c r="W2001" s="167" t="s">
        <v>11533</v>
      </c>
      <c r="X2001" s="255">
        <v>0</v>
      </c>
      <c r="Y2001" s="241">
        <v>0</v>
      </c>
      <c r="Z2001" s="241">
        <v>0</v>
      </c>
      <c r="AA2001" s="277"/>
      <c r="AB2001" s="277"/>
      <c r="AC2001" s="277"/>
      <c r="AD2001" s="241">
        <v>5517212</v>
      </c>
      <c r="AE2001" s="467" t="s">
        <v>7102</v>
      </c>
      <c r="AF2001" s="468" t="s">
        <v>11534</v>
      </c>
      <c r="AG2001" s="277" t="s">
        <v>7040</v>
      </c>
      <c r="AH2001" s="277" t="s">
        <v>7041</v>
      </c>
    </row>
    <row r="2002" spans="1:34" ht="15" hidden="1" customHeight="1" x14ac:dyDescent="0.2">
      <c r="A2002" s="153">
        <v>230</v>
      </c>
      <c r="B2002" s="153">
        <v>230</v>
      </c>
      <c r="C2002" s="24" t="s">
        <v>1244</v>
      </c>
      <c r="D2002" s="175">
        <v>20049</v>
      </c>
      <c r="E2002" s="24" t="s">
        <v>1245</v>
      </c>
      <c r="F2002" s="25">
        <v>2015</v>
      </c>
      <c r="G2002" s="179">
        <v>42045.730555555558</v>
      </c>
      <c r="H2002" s="158">
        <v>42045.730555555558</v>
      </c>
      <c r="I2002" s="620" t="s">
        <v>36</v>
      </c>
      <c r="J2002" s="620" t="s">
        <v>36</v>
      </c>
      <c r="K2002" s="620"/>
      <c r="L2002" s="159">
        <f>N2002-G2002</f>
        <v>6.9444443943211809E-4</v>
      </c>
      <c r="M2002" s="160">
        <v>1</v>
      </c>
      <c r="N2002" s="156">
        <v>42045.731249999997</v>
      </c>
      <c r="O2002" s="157">
        <v>42045.731249999997</v>
      </c>
      <c r="P2002" s="161" t="s">
        <v>37</v>
      </c>
      <c r="Q2002" s="35" t="s">
        <v>155</v>
      </c>
      <c r="R2002" s="35" t="s">
        <v>155</v>
      </c>
      <c r="S2002" s="35" t="s">
        <v>40</v>
      </c>
      <c r="T2002" s="35" t="s">
        <v>3520</v>
      </c>
      <c r="U2002" s="332" t="s">
        <v>40</v>
      </c>
      <c r="V2002" s="167" t="s">
        <v>384</v>
      </c>
      <c r="W2002" s="35" t="s">
        <v>3521</v>
      </c>
      <c r="X2002" s="55">
        <v>0</v>
      </c>
      <c r="Y2002" s="55">
        <v>0</v>
      </c>
      <c r="Z2002" s="168"/>
      <c r="AA2002" s="168"/>
      <c r="AB2002" s="168"/>
      <c r="AC2002" s="168"/>
      <c r="AD2002" s="41"/>
      <c r="AE2002" s="41"/>
      <c r="AF2002" s="41"/>
      <c r="AG2002" s="41"/>
      <c r="AH2002" s="41"/>
    </row>
    <row r="2003" spans="1:34" ht="15" hidden="1" customHeight="1" x14ac:dyDescent="0.2">
      <c r="A2003" s="257">
        <v>230</v>
      </c>
      <c r="B2003" s="257">
        <v>230</v>
      </c>
      <c r="C2003" s="258" t="s">
        <v>1244</v>
      </c>
      <c r="D2003" s="257">
        <v>20049</v>
      </c>
      <c r="E2003" s="258" t="s">
        <v>1245</v>
      </c>
      <c r="F2003" s="25">
        <v>2017</v>
      </c>
      <c r="G2003" s="232">
        <v>42866.277083333334</v>
      </c>
      <c r="H2003" s="233">
        <v>42866.277083333334</v>
      </c>
      <c r="I2003" s="412" t="s">
        <v>36</v>
      </c>
      <c r="J2003" s="417" t="s">
        <v>7042</v>
      </c>
      <c r="K2003" s="417"/>
      <c r="L2003" s="235">
        <f>N2003-G2003</f>
        <v>0.63472222222480923</v>
      </c>
      <c r="M2003" s="236">
        <v>914</v>
      </c>
      <c r="N2003" s="232">
        <v>42866.911805555559</v>
      </c>
      <c r="O2003" s="233">
        <v>42866.911805555559</v>
      </c>
      <c r="P2003" s="237" t="s">
        <v>37</v>
      </c>
      <c r="Q2003" s="35" t="s">
        <v>52</v>
      </c>
      <c r="R2003" s="35" t="s">
        <v>59</v>
      </c>
      <c r="S2003" s="35" t="s">
        <v>54</v>
      </c>
      <c r="T2003" s="52" t="s">
        <v>8547</v>
      </c>
      <c r="U2003" s="332" t="s">
        <v>40</v>
      </c>
      <c r="V2003" s="240" t="s">
        <v>1336</v>
      </c>
      <c r="W2003" s="44" t="s">
        <v>8548</v>
      </c>
      <c r="X2003" s="241">
        <v>0</v>
      </c>
      <c r="Y2003" s="241">
        <v>0</v>
      </c>
      <c r="Z2003" s="241">
        <v>0</v>
      </c>
      <c r="AA2003" s="168"/>
      <c r="AB2003" s="168"/>
      <c r="AC2003" s="168"/>
      <c r="AD2003" s="304">
        <v>5517212</v>
      </c>
      <c r="AE2003" s="305" t="s">
        <v>7182</v>
      </c>
      <c r="AF2003" s="305" t="s">
        <v>8549</v>
      </c>
      <c r="AG2003" s="35" t="s">
        <v>7040</v>
      </c>
      <c r="AH2003" s="44" t="s">
        <v>7041</v>
      </c>
    </row>
    <row r="2004" spans="1:34" ht="15" hidden="1" customHeight="1" x14ac:dyDescent="0.2">
      <c r="A2004" s="521">
        <v>230</v>
      </c>
      <c r="B2004" s="521">
        <v>230</v>
      </c>
      <c r="C2004" s="522" t="s">
        <v>888</v>
      </c>
      <c r="D2004" s="521">
        <v>20050</v>
      </c>
      <c r="E2004" s="522" t="s">
        <v>889</v>
      </c>
      <c r="F2004" s="25">
        <v>2019</v>
      </c>
      <c r="G2004" s="232">
        <v>43497.714583333334</v>
      </c>
      <c r="H2004" s="233">
        <v>43497.714583333334</v>
      </c>
      <c r="I2004" s="412" t="s">
        <v>36</v>
      </c>
      <c r="J2004" s="412" t="s">
        <v>36</v>
      </c>
      <c r="K2004" s="412" t="s">
        <v>36</v>
      </c>
      <c r="L2004" s="235">
        <f>N2004-G2004</f>
        <v>4.6083333333299379</v>
      </c>
      <c r="M2004" s="236">
        <v>6636</v>
      </c>
      <c r="N2004" s="284">
        <v>43502.322916666664</v>
      </c>
      <c r="O2004" s="234">
        <v>43502.322916666664</v>
      </c>
      <c r="P2004" s="328" t="s">
        <v>242</v>
      </c>
      <c r="Q2004" s="359" t="s">
        <v>43</v>
      </c>
      <c r="R2004" s="35" t="s">
        <v>10204</v>
      </c>
      <c r="S2004" s="238" t="s">
        <v>106</v>
      </c>
      <c r="T2004" s="167" t="s">
        <v>12971</v>
      </c>
      <c r="U2004" s="416" t="s">
        <v>40</v>
      </c>
      <c r="V2004" s="240" t="s">
        <v>384</v>
      </c>
      <c r="W2004" s="167" t="s">
        <v>12972</v>
      </c>
      <c r="X2004" s="164">
        <v>0</v>
      </c>
      <c r="Y2004" s="241">
        <v>0</v>
      </c>
      <c r="Z2004" s="241">
        <v>0</v>
      </c>
      <c r="AA2004" s="264">
        <f>Y2004/AD2004</f>
        <v>0</v>
      </c>
      <c r="AB2004" s="265">
        <f>Z2004/AD2004</f>
        <v>0</v>
      </c>
      <c r="AC2004" s="255">
        <v>0</v>
      </c>
      <c r="AD2004" s="255">
        <v>5548929</v>
      </c>
      <c r="AE2004" s="239" t="s">
        <v>1270</v>
      </c>
      <c r="AF2004" s="229" t="s">
        <v>1270</v>
      </c>
      <c r="AG2004" s="545" t="s">
        <v>7066</v>
      </c>
      <c r="AH2004" s="57" t="s">
        <v>12671</v>
      </c>
    </row>
    <row r="2005" spans="1:34" ht="15" hidden="1" customHeight="1" x14ac:dyDescent="0.2">
      <c r="A2005" s="521">
        <v>230</v>
      </c>
      <c r="B2005" s="521">
        <v>230</v>
      </c>
      <c r="C2005" s="522" t="s">
        <v>888</v>
      </c>
      <c r="D2005" s="521">
        <v>20050</v>
      </c>
      <c r="E2005" s="522" t="s">
        <v>889</v>
      </c>
      <c r="F2005" s="25">
        <v>2019</v>
      </c>
      <c r="G2005" s="573">
        <v>43571.545138888891</v>
      </c>
      <c r="H2005" s="574">
        <v>43571.545138888891</v>
      </c>
      <c r="I2005" s="572" t="s">
        <v>36</v>
      </c>
      <c r="J2005" s="572" t="s">
        <v>36</v>
      </c>
      <c r="K2005" s="572" t="s">
        <v>36</v>
      </c>
      <c r="L2005" s="235">
        <f>N2005-G2005</f>
        <v>0.17013888889050577</v>
      </c>
      <c r="M2005" s="236">
        <v>245</v>
      </c>
      <c r="N2005" s="573">
        <v>43571.715277777781</v>
      </c>
      <c r="O2005" s="574">
        <v>43571.715277777781</v>
      </c>
      <c r="P2005" s="237" t="s">
        <v>37</v>
      </c>
      <c r="Q2005" s="162" t="s">
        <v>1285</v>
      </c>
      <c r="R2005" s="167" t="s">
        <v>10326</v>
      </c>
      <c r="S2005" s="238" t="s">
        <v>717</v>
      </c>
      <c r="T2005" s="167" t="s">
        <v>13835</v>
      </c>
      <c r="U2005" s="459" t="s">
        <v>40</v>
      </c>
      <c r="V2005" s="240" t="s">
        <v>384</v>
      </c>
      <c r="W2005" s="167" t="s">
        <v>13836</v>
      </c>
      <c r="X2005" s="536">
        <v>0</v>
      </c>
      <c r="Y2005" s="255">
        <v>0</v>
      </c>
      <c r="Z2005" s="255">
        <v>0</v>
      </c>
      <c r="AA2005" s="264">
        <f>Y2005/AD2005</f>
        <v>0</v>
      </c>
      <c r="AB2005" s="265">
        <f>Z2005/AD2005</f>
        <v>0</v>
      </c>
      <c r="AC2005" s="255">
        <v>0</v>
      </c>
      <c r="AD2005" s="255">
        <v>5548929</v>
      </c>
      <c r="AE2005" s="240" t="s">
        <v>1270</v>
      </c>
      <c r="AF2005" s="527" t="s">
        <v>1270</v>
      </c>
      <c r="AG2005" s="555" t="s">
        <v>7066</v>
      </c>
      <c r="AH2005" s="525" t="s">
        <v>12671</v>
      </c>
    </row>
    <row r="2006" spans="1:34" ht="15" hidden="1" customHeight="1" x14ac:dyDescent="0.2">
      <c r="A2006" s="521">
        <v>230</v>
      </c>
      <c r="B2006" s="521">
        <v>230</v>
      </c>
      <c r="C2006" s="522" t="s">
        <v>888</v>
      </c>
      <c r="D2006" s="521">
        <v>20050</v>
      </c>
      <c r="E2006" s="522" t="s">
        <v>889</v>
      </c>
      <c r="F2006" s="25">
        <v>2019</v>
      </c>
      <c r="G2006" s="573">
        <v>43572.681250000001</v>
      </c>
      <c r="H2006" s="574">
        <v>43572.681250000001</v>
      </c>
      <c r="I2006" s="572" t="s">
        <v>36</v>
      </c>
      <c r="J2006" s="572" t="s">
        <v>36</v>
      </c>
      <c r="K2006" s="572" t="s">
        <v>36</v>
      </c>
      <c r="L2006" s="235">
        <f>N2006-G2006</f>
        <v>0.52500000000145519</v>
      </c>
      <c r="M2006" s="236">
        <v>756</v>
      </c>
      <c r="N2006" s="573">
        <v>43573.206250000003</v>
      </c>
      <c r="O2006" s="574">
        <v>43573.206250000003</v>
      </c>
      <c r="P2006" s="237" t="s">
        <v>37</v>
      </c>
      <c r="Q2006" s="162" t="s">
        <v>1285</v>
      </c>
      <c r="R2006" s="167" t="s">
        <v>10326</v>
      </c>
      <c r="S2006" s="238" t="s">
        <v>717</v>
      </c>
      <c r="T2006" s="167" t="s">
        <v>13839</v>
      </c>
      <c r="U2006" s="459" t="s">
        <v>40</v>
      </c>
      <c r="V2006" s="240" t="s">
        <v>384</v>
      </c>
      <c r="W2006" s="167" t="s">
        <v>13840</v>
      </c>
      <c r="X2006" s="536">
        <v>0</v>
      </c>
      <c r="Y2006" s="255">
        <v>0</v>
      </c>
      <c r="Z2006" s="255">
        <v>0</v>
      </c>
      <c r="AA2006" s="264">
        <f>Y2006/AD2006</f>
        <v>0</v>
      </c>
      <c r="AB2006" s="265">
        <f>Z2006/AD2006</f>
        <v>0</v>
      </c>
      <c r="AC2006" s="255">
        <v>0</v>
      </c>
      <c r="AD2006" s="255">
        <v>5548929</v>
      </c>
      <c r="AE2006" s="240" t="s">
        <v>1270</v>
      </c>
      <c r="AF2006" s="527" t="s">
        <v>1270</v>
      </c>
      <c r="AG2006" s="555" t="s">
        <v>7066</v>
      </c>
      <c r="AH2006" s="525" t="s">
        <v>12671</v>
      </c>
    </row>
    <row r="2007" spans="1:34" ht="15" hidden="1" customHeight="1" x14ac:dyDescent="0.2">
      <c r="A2007" s="521">
        <v>230</v>
      </c>
      <c r="B2007" s="521">
        <v>230</v>
      </c>
      <c r="C2007" s="522" t="s">
        <v>888</v>
      </c>
      <c r="D2007" s="521">
        <v>20050</v>
      </c>
      <c r="E2007" s="522" t="s">
        <v>889</v>
      </c>
      <c r="F2007" s="25">
        <v>2019</v>
      </c>
      <c r="G2007" s="573">
        <v>43573.414583333331</v>
      </c>
      <c r="H2007" s="574">
        <v>43573.414583333331</v>
      </c>
      <c r="I2007" s="572" t="s">
        <v>36</v>
      </c>
      <c r="J2007" s="572" t="s">
        <v>36</v>
      </c>
      <c r="K2007" s="572" t="s">
        <v>36</v>
      </c>
      <c r="L2007" s="235">
        <f>N2007-G2007</f>
        <v>1.1006944444452529</v>
      </c>
      <c r="M2007" s="236">
        <v>1585</v>
      </c>
      <c r="N2007" s="573">
        <v>43574.515277777777</v>
      </c>
      <c r="O2007" s="574">
        <v>43574.515277777777</v>
      </c>
      <c r="P2007" s="237" t="s">
        <v>37</v>
      </c>
      <c r="Q2007" s="162" t="s">
        <v>1285</v>
      </c>
      <c r="R2007" s="167" t="s">
        <v>10433</v>
      </c>
      <c r="S2007" s="238" t="s">
        <v>107</v>
      </c>
      <c r="T2007" s="167" t="s">
        <v>13843</v>
      </c>
      <c r="U2007" s="459" t="s">
        <v>40</v>
      </c>
      <c r="V2007" s="240" t="s">
        <v>1336</v>
      </c>
      <c r="W2007" s="167" t="s">
        <v>13844</v>
      </c>
      <c r="X2007" s="536">
        <v>0</v>
      </c>
      <c r="Y2007" s="255">
        <v>0</v>
      </c>
      <c r="Z2007" s="255">
        <v>0</v>
      </c>
      <c r="AA2007" s="264">
        <f>Y2007/AD2007</f>
        <v>0</v>
      </c>
      <c r="AB2007" s="265">
        <f>Z2007/AD2007</f>
        <v>0</v>
      </c>
      <c r="AC2007" s="255">
        <v>0</v>
      </c>
      <c r="AD2007" s="255">
        <v>5548929</v>
      </c>
      <c r="AE2007" s="240" t="s">
        <v>1270</v>
      </c>
      <c r="AF2007" s="527" t="s">
        <v>1270</v>
      </c>
      <c r="AG2007" s="555" t="s">
        <v>7066</v>
      </c>
      <c r="AH2007" s="525" t="s">
        <v>12671</v>
      </c>
    </row>
    <row r="2008" spans="1:34" ht="15" hidden="1" customHeight="1" x14ac:dyDescent="0.2">
      <c r="A2008" s="175">
        <v>230</v>
      </c>
      <c r="B2008" s="175">
        <v>230</v>
      </c>
      <c r="C2008" s="24" t="s">
        <v>1022</v>
      </c>
      <c r="D2008" s="175">
        <v>20051</v>
      </c>
      <c r="E2008" s="24" t="s">
        <v>1023</v>
      </c>
      <c r="F2008" s="25">
        <v>2015</v>
      </c>
      <c r="G2008" s="156">
        <v>42203.832638888889</v>
      </c>
      <c r="H2008" s="157">
        <v>42203.832638888889</v>
      </c>
      <c r="I2008" s="620" t="s">
        <v>36</v>
      </c>
      <c r="J2008" s="620" t="s">
        <v>36</v>
      </c>
      <c r="K2008" s="620"/>
      <c r="L2008" s="159">
        <f>N2008-G2008</f>
        <v>2.0833333335758653E-2</v>
      </c>
      <c r="M2008" s="160">
        <v>30</v>
      </c>
      <c r="N2008" s="156">
        <v>42203.853472222225</v>
      </c>
      <c r="O2008" s="157">
        <v>42203.853472222225</v>
      </c>
      <c r="P2008" s="161" t="s">
        <v>37</v>
      </c>
      <c r="Q2008" s="35" t="s">
        <v>213</v>
      </c>
      <c r="R2008" s="35" t="s">
        <v>287</v>
      </c>
      <c r="S2008" s="35" t="s">
        <v>64</v>
      </c>
      <c r="T2008" s="35" t="s">
        <v>4369</v>
      </c>
      <c r="U2008" s="459" t="s">
        <v>40</v>
      </c>
      <c r="V2008" s="167" t="s">
        <v>788</v>
      </c>
      <c r="W2008" s="35" t="s">
        <v>4370</v>
      </c>
      <c r="X2008" s="188"/>
      <c r="Y2008" s="168"/>
      <c r="Z2008" s="168"/>
      <c r="AA2008" s="168"/>
      <c r="AB2008" s="168"/>
      <c r="AC2008" s="168"/>
    </row>
    <row r="2009" spans="1:34" ht="15" hidden="1" customHeight="1" x14ac:dyDescent="0.2">
      <c r="A2009" s="175">
        <v>230</v>
      </c>
      <c r="B2009" s="175">
        <v>230</v>
      </c>
      <c r="C2009" s="24" t="s">
        <v>1022</v>
      </c>
      <c r="D2009" s="175">
        <v>20051</v>
      </c>
      <c r="E2009" s="24" t="s">
        <v>1023</v>
      </c>
      <c r="F2009" s="25">
        <v>2015</v>
      </c>
      <c r="G2009" s="156">
        <v>42204.40625</v>
      </c>
      <c r="H2009" s="157">
        <v>42204.40625</v>
      </c>
      <c r="I2009" s="620" t="s">
        <v>36</v>
      </c>
      <c r="J2009" s="620" t="s">
        <v>36</v>
      </c>
      <c r="K2009" s="620"/>
      <c r="L2009" s="159">
        <f>N2009-G2009</f>
        <v>0.16666666666424135</v>
      </c>
      <c r="M2009" s="160">
        <v>240</v>
      </c>
      <c r="N2009" s="156">
        <v>42204.572916666664</v>
      </c>
      <c r="O2009" s="157">
        <v>42204.572916666664</v>
      </c>
      <c r="P2009" s="161" t="s">
        <v>37</v>
      </c>
      <c r="Q2009" s="35" t="s">
        <v>155</v>
      </c>
      <c r="R2009" s="35" t="s">
        <v>155</v>
      </c>
      <c r="S2009" s="35" t="s">
        <v>106</v>
      </c>
      <c r="T2009" s="35" t="s">
        <v>4414</v>
      </c>
      <c r="U2009" s="459" t="s">
        <v>40</v>
      </c>
      <c r="V2009" s="167" t="s">
        <v>788</v>
      </c>
      <c r="W2009" s="35" t="s">
        <v>4415</v>
      </c>
      <c r="X2009" s="55">
        <v>0</v>
      </c>
      <c r="Y2009" s="55">
        <v>0</v>
      </c>
      <c r="Z2009" s="168"/>
      <c r="AA2009" s="168"/>
      <c r="AB2009" s="168"/>
      <c r="AC2009" s="168"/>
    </row>
    <row r="2010" spans="1:34" ht="15" hidden="1" customHeight="1" x14ac:dyDescent="0.2">
      <c r="A2010" s="257">
        <v>230</v>
      </c>
      <c r="B2010" s="257">
        <v>230</v>
      </c>
      <c r="C2010" s="258" t="s">
        <v>1022</v>
      </c>
      <c r="D2010" s="257">
        <v>20051</v>
      </c>
      <c r="E2010" s="258" t="s">
        <v>1023</v>
      </c>
      <c r="F2010" s="25">
        <v>2016</v>
      </c>
      <c r="G2010" s="284">
        <v>42537.663888888892</v>
      </c>
      <c r="H2010" s="234">
        <v>42537.663888888892</v>
      </c>
      <c r="I2010" s="412" t="s">
        <v>36</v>
      </c>
      <c r="J2010" s="412" t="s">
        <v>36</v>
      </c>
      <c r="K2010" s="412"/>
      <c r="L2010" s="235">
        <f>N2010-G2010</f>
        <v>6.5277777772280388E-2</v>
      </c>
      <c r="M2010" s="236">
        <v>94</v>
      </c>
      <c r="N2010" s="284">
        <v>42537.729166666664</v>
      </c>
      <c r="O2010" s="234">
        <v>42537.729166666664</v>
      </c>
      <c r="P2010" s="237" t="s">
        <v>37</v>
      </c>
      <c r="Q2010" s="238" t="s">
        <v>52</v>
      </c>
      <c r="R2010" s="238" t="s">
        <v>106</v>
      </c>
      <c r="S2010" s="277" t="s">
        <v>1470</v>
      </c>
      <c r="T2010" s="35" t="s">
        <v>6225</v>
      </c>
      <c r="U2010" s="77">
        <v>12264</v>
      </c>
      <c r="V2010" s="240" t="s">
        <v>788</v>
      </c>
      <c r="W2010" s="35" t="s">
        <v>6227</v>
      </c>
      <c r="X2010" s="177">
        <v>21052</v>
      </c>
      <c r="Y2010" s="266"/>
      <c r="Z2010" s="266"/>
      <c r="AA2010" s="266"/>
      <c r="AB2010" s="266"/>
      <c r="AC2010" s="266"/>
    </row>
    <row r="2011" spans="1:34" ht="15" hidden="1" customHeight="1" x14ac:dyDescent="0.2">
      <c r="A2011" s="257">
        <v>230</v>
      </c>
      <c r="B2011" s="257">
        <v>230</v>
      </c>
      <c r="C2011" s="258" t="s">
        <v>1022</v>
      </c>
      <c r="D2011" s="257">
        <v>20051</v>
      </c>
      <c r="E2011" s="258" t="s">
        <v>1023</v>
      </c>
      <c r="F2011" s="25">
        <v>2018</v>
      </c>
      <c r="G2011" s="284">
        <v>43237.049305555556</v>
      </c>
      <c r="H2011" s="233">
        <v>43237.049305555556</v>
      </c>
      <c r="I2011" s="417" t="s">
        <v>7042</v>
      </c>
      <c r="J2011" s="412" t="s">
        <v>36</v>
      </c>
      <c r="K2011" s="412" t="s">
        <v>36</v>
      </c>
      <c r="L2011" s="235">
        <f>N2011-G2011</f>
        <v>0.7930555555576575</v>
      </c>
      <c r="M2011" s="236">
        <v>1142</v>
      </c>
      <c r="N2011" s="284">
        <v>43237.842361111114</v>
      </c>
      <c r="O2011" s="233">
        <v>43237.842361111114</v>
      </c>
      <c r="P2011" s="237" t="s">
        <v>37</v>
      </c>
      <c r="Q2011" s="359" t="s">
        <v>1246</v>
      </c>
      <c r="R2011" s="35" t="s">
        <v>10189</v>
      </c>
      <c r="S2011" s="277" t="s">
        <v>68</v>
      </c>
      <c r="T2011" s="167" t="s">
        <v>11127</v>
      </c>
      <c r="U2011" s="88">
        <v>114620982</v>
      </c>
      <c r="V2011" s="240" t="s">
        <v>788</v>
      </c>
      <c r="W2011" s="35" t="s">
        <v>11128</v>
      </c>
      <c r="X2011" s="255">
        <v>34570</v>
      </c>
      <c r="Y2011" s="255">
        <v>34570</v>
      </c>
      <c r="Z2011" s="255">
        <v>8185802</v>
      </c>
      <c r="AA2011" s="264">
        <f>Y2011/AD2011</f>
        <v>6.2658458656292349E-3</v>
      </c>
      <c r="AB2011" s="265">
        <f>Z2011/AD2011</f>
        <v>1.4836845131200325</v>
      </c>
      <c r="AC2011" s="255">
        <f>Z2011/Y2011</f>
        <v>236.78918137113104</v>
      </c>
      <c r="AD2011" s="241">
        <v>5517212</v>
      </c>
      <c r="AE2011" s="461" t="s">
        <v>7060</v>
      </c>
      <c r="AF2011" s="462" t="s">
        <v>11129</v>
      </c>
      <c r="AG2011" s="277" t="s">
        <v>7040</v>
      </c>
      <c r="AH2011" s="277" t="s">
        <v>7041</v>
      </c>
    </row>
    <row r="2012" spans="1:34" ht="15" hidden="1" customHeight="1" x14ac:dyDescent="0.2">
      <c r="A2012" s="257">
        <v>230</v>
      </c>
      <c r="B2012" s="257">
        <v>230</v>
      </c>
      <c r="C2012" s="258" t="s">
        <v>6228</v>
      </c>
      <c r="D2012" s="257">
        <v>20052</v>
      </c>
      <c r="E2012" s="258" t="s">
        <v>6229</v>
      </c>
      <c r="F2012" s="25">
        <v>2016</v>
      </c>
      <c r="G2012" s="284">
        <v>42537.663888888892</v>
      </c>
      <c r="H2012" s="234">
        <v>42537.663888888892</v>
      </c>
      <c r="I2012" s="412" t="s">
        <v>36</v>
      </c>
      <c r="J2012" s="412" t="s">
        <v>36</v>
      </c>
      <c r="K2012" s="412"/>
      <c r="L2012" s="235">
        <f>N2012-G2012</f>
        <v>5.694444444088731E-2</v>
      </c>
      <c r="M2012" s="236">
        <v>82</v>
      </c>
      <c r="N2012" s="284">
        <v>42537.720833333333</v>
      </c>
      <c r="O2012" s="234">
        <v>42537.720833333333</v>
      </c>
      <c r="P2012" s="237" t="s">
        <v>37</v>
      </c>
      <c r="Q2012" s="238" t="s">
        <v>52</v>
      </c>
      <c r="R2012" s="238" t="s">
        <v>106</v>
      </c>
      <c r="S2012" s="277" t="s">
        <v>1470</v>
      </c>
      <c r="T2012" s="35" t="s">
        <v>6225</v>
      </c>
      <c r="U2012" s="77">
        <v>12264</v>
      </c>
      <c r="V2012" s="240" t="s">
        <v>788</v>
      </c>
      <c r="W2012" s="35" t="s">
        <v>6230</v>
      </c>
      <c r="X2012" s="177">
        <v>0</v>
      </c>
      <c r="Y2012" s="266"/>
      <c r="Z2012" s="266"/>
      <c r="AA2012" s="266"/>
      <c r="AB2012" s="266"/>
      <c r="AC2012" s="266"/>
    </row>
    <row r="2013" spans="1:34" ht="15" hidden="1" customHeight="1" x14ac:dyDescent="0.2">
      <c r="A2013" s="257">
        <v>230</v>
      </c>
      <c r="B2013" s="257">
        <v>230</v>
      </c>
      <c r="C2013" s="258" t="s">
        <v>6228</v>
      </c>
      <c r="D2013" s="257">
        <v>20052</v>
      </c>
      <c r="E2013" s="258" t="s">
        <v>6229</v>
      </c>
      <c r="F2013" s="25">
        <v>2016</v>
      </c>
      <c r="G2013" s="284">
        <v>42675.467361111114</v>
      </c>
      <c r="H2013" s="234">
        <v>42675.467361111114</v>
      </c>
      <c r="I2013" s="412" t="s">
        <v>36</v>
      </c>
      <c r="J2013" s="412" t="s">
        <v>36</v>
      </c>
      <c r="K2013" s="412"/>
      <c r="L2013" s="235">
        <f>N2013-G2013</f>
        <v>3.2638888886140194E-2</v>
      </c>
      <c r="M2013" s="236">
        <v>47</v>
      </c>
      <c r="N2013" s="284">
        <v>42675.5</v>
      </c>
      <c r="O2013" s="234">
        <v>42675.5</v>
      </c>
      <c r="P2013" s="237" t="s">
        <v>37</v>
      </c>
      <c r="Q2013" s="35" t="s">
        <v>52</v>
      </c>
      <c r="R2013" s="35" t="s">
        <v>5649</v>
      </c>
      <c r="S2013" s="35" t="s">
        <v>80</v>
      </c>
      <c r="T2013" s="35" t="s">
        <v>6824</v>
      </c>
      <c r="U2013" s="282" t="s">
        <v>40</v>
      </c>
      <c r="V2013" s="240" t="s">
        <v>788</v>
      </c>
      <c r="W2013" s="35" t="s">
        <v>6825</v>
      </c>
      <c r="X2013" s="177">
        <v>0</v>
      </c>
      <c r="Y2013" s="55">
        <v>0</v>
      </c>
      <c r="Z2013" s="55">
        <v>0</v>
      </c>
      <c r="AA2013" s="55"/>
      <c r="AB2013" s="55"/>
      <c r="AC2013" s="55"/>
    </row>
    <row r="2014" spans="1:34" ht="15" hidden="1" customHeight="1" x14ac:dyDescent="0.2">
      <c r="A2014" s="257">
        <v>230</v>
      </c>
      <c r="B2014" s="257">
        <v>230</v>
      </c>
      <c r="C2014" s="258" t="s">
        <v>6228</v>
      </c>
      <c r="D2014" s="257">
        <v>20052</v>
      </c>
      <c r="E2014" s="258" t="s">
        <v>6229</v>
      </c>
      <c r="F2014" s="25">
        <v>2017</v>
      </c>
      <c r="G2014" s="232">
        <v>42846.554166666669</v>
      </c>
      <c r="H2014" s="233">
        <v>42846.554166666669</v>
      </c>
      <c r="I2014" s="417" t="s">
        <v>7042</v>
      </c>
      <c r="J2014" s="412" t="s">
        <v>36</v>
      </c>
      <c r="K2014" s="412"/>
      <c r="L2014" s="235">
        <f>N2014-G2014</f>
        <v>6.9444443943211809E-4</v>
      </c>
      <c r="M2014" s="236">
        <v>1</v>
      </c>
      <c r="N2014" s="232">
        <v>42846.554861111108</v>
      </c>
      <c r="O2014" s="233">
        <v>42846.554861111108</v>
      </c>
      <c r="P2014" s="237" t="s">
        <v>37</v>
      </c>
      <c r="Q2014" s="35" t="s">
        <v>6434</v>
      </c>
      <c r="R2014" s="35" t="s">
        <v>600</v>
      </c>
      <c r="S2014" s="35" t="s">
        <v>579</v>
      </c>
      <c r="T2014" s="167" t="s">
        <v>8416</v>
      </c>
      <c r="U2014" s="332" t="s">
        <v>40</v>
      </c>
      <c r="V2014" s="240" t="s">
        <v>1336</v>
      </c>
      <c r="W2014" s="35" t="s">
        <v>8417</v>
      </c>
      <c r="X2014" s="241">
        <v>0</v>
      </c>
      <c r="Y2014" s="241">
        <v>0</v>
      </c>
      <c r="Z2014" s="241">
        <v>0</v>
      </c>
      <c r="AA2014" s="168"/>
      <c r="AB2014" s="168"/>
      <c r="AC2014" s="168"/>
      <c r="AD2014" s="304">
        <v>5517212</v>
      </c>
      <c r="AE2014" s="305" t="s">
        <v>1270</v>
      </c>
      <c r="AF2014" s="305" t="s">
        <v>1270</v>
      </c>
      <c r="AG2014" s="35" t="s">
        <v>7040</v>
      </c>
      <c r="AH2014" s="44" t="s">
        <v>7041</v>
      </c>
    </row>
    <row r="2015" spans="1:34" ht="15" hidden="1" customHeight="1" x14ac:dyDescent="0.2">
      <c r="A2015" s="521">
        <v>230</v>
      </c>
      <c r="B2015" s="521">
        <v>230</v>
      </c>
      <c r="C2015" s="522" t="s">
        <v>6228</v>
      </c>
      <c r="D2015" s="521">
        <v>20052</v>
      </c>
      <c r="E2015" s="522" t="s">
        <v>6229</v>
      </c>
      <c r="F2015" s="25">
        <v>2019</v>
      </c>
      <c r="G2015" s="232">
        <v>43482.396527777775</v>
      </c>
      <c r="H2015" s="233">
        <v>43482.396527777775</v>
      </c>
      <c r="I2015" s="417" t="s">
        <v>7042</v>
      </c>
      <c r="J2015" s="412" t="s">
        <v>36</v>
      </c>
      <c r="K2015" s="412" t="s">
        <v>36</v>
      </c>
      <c r="L2015" s="235">
        <f>N2015-G2015</f>
        <v>0.12708333333284827</v>
      </c>
      <c r="M2015" s="236">
        <v>183</v>
      </c>
      <c r="N2015" s="232">
        <v>43482.523611111108</v>
      </c>
      <c r="O2015" s="233">
        <v>43482.523611111108</v>
      </c>
      <c r="P2015" s="237" t="s">
        <v>37</v>
      </c>
      <c r="Q2015" s="359" t="s">
        <v>1285</v>
      </c>
      <c r="R2015" s="35" t="s">
        <v>10433</v>
      </c>
      <c r="S2015" s="238" t="s">
        <v>107</v>
      </c>
      <c r="T2015" s="167" t="s">
        <v>12871</v>
      </c>
      <c r="U2015" s="416" t="s">
        <v>40</v>
      </c>
      <c r="V2015" s="240" t="s">
        <v>788</v>
      </c>
      <c r="W2015" s="167" t="s">
        <v>12872</v>
      </c>
      <c r="X2015" s="164">
        <v>0</v>
      </c>
      <c r="Y2015" s="241">
        <v>0</v>
      </c>
      <c r="Z2015" s="241">
        <v>0</v>
      </c>
      <c r="AA2015" s="264">
        <f>Y2015/AD2015</f>
        <v>0</v>
      </c>
      <c r="AB2015" s="265">
        <f>Z2015/AD2015</f>
        <v>0</v>
      </c>
      <c r="AC2015" s="255">
        <v>0</v>
      </c>
      <c r="AD2015" s="241">
        <v>5548929</v>
      </c>
      <c r="AE2015" s="239" t="s">
        <v>1270</v>
      </c>
      <c r="AF2015" s="229" t="s">
        <v>1270</v>
      </c>
      <c r="AG2015" s="239" t="s">
        <v>7066</v>
      </c>
      <c r="AH2015" s="57" t="s">
        <v>12671</v>
      </c>
    </row>
    <row r="2016" spans="1:34" ht="15" hidden="1" customHeight="1" x14ac:dyDescent="0.2">
      <c r="A2016" s="257">
        <v>230</v>
      </c>
      <c r="B2016" s="257">
        <v>230</v>
      </c>
      <c r="C2016" s="258" t="s">
        <v>253</v>
      </c>
      <c r="D2016" s="257">
        <v>20053</v>
      </c>
      <c r="E2016" s="258" t="s">
        <v>254</v>
      </c>
      <c r="F2016" s="25">
        <v>2016</v>
      </c>
      <c r="G2016" s="284">
        <v>42537.663888888892</v>
      </c>
      <c r="H2016" s="234">
        <v>42537.663888888892</v>
      </c>
      <c r="I2016" s="412" t="s">
        <v>36</v>
      </c>
      <c r="J2016" s="412" t="s">
        <v>36</v>
      </c>
      <c r="K2016" s="412"/>
      <c r="L2016" s="235">
        <f>N2016-G2016</f>
        <v>5.8333333327027503E-2</v>
      </c>
      <c r="M2016" s="236">
        <v>84</v>
      </c>
      <c r="N2016" s="284">
        <v>42537.722222222219</v>
      </c>
      <c r="O2016" s="234">
        <v>42537.722222222219</v>
      </c>
      <c r="P2016" s="237" t="s">
        <v>37</v>
      </c>
      <c r="Q2016" s="238" t="s">
        <v>52</v>
      </c>
      <c r="R2016" s="238" t="s">
        <v>106</v>
      </c>
      <c r="S2016" s="277" t="s">
        <v>1470</v>
      </c>
      <c r="T2016" s="35" t="s">
        <v>6225</v>
      </c>
      <c r="U2016" s="77">
        <v>12264</v>
      </c>
      <c r="V2016" s="240" t="s">
        <v>788</v>
      </c>
      <c r="W2016" s="35" t="s">
        <v>6231</v>
      </c>
      <c r="X2016" s="177">
        <v>0</v>
      </c>
      <c r="Y2016" s="266"/>
      <c r="Z2016" s="266"/>
      <c r="AA2016" s="266"/>
      <c r="AB2016" s="266"/>
      <c r="AC2016" s="266"/>
    </row>
    <row r="2017" spans="1:34" ht="15" hidden="1" customHeight="1" x14ac:dyDescent="0.2">
      <c r="A2017" s="521">
        <v>230</v>
      </c>
      <c r="B2017" s="521">
        <v>230</v>
      </c>
      <c r="C2017" s="522" t="s">
        <v>253</v>
      </c>
      <c r="D2017" s="521">
        <v>20053</v>
      </c>
      <c r="E2017" s="522" t="s">
        <v>254</v>
      </c>
      <c r="F2017" s="25">
        <v>2019</v>
      </c>
      <c r="G2017" s="573">
        <v>43553.854166666664</v>
      </c>
      <c r="H2017" s="574">
        <v>43553.854166666664</v>
      </c>
      <c r="I2017" s="572" t="s">
        <v>36</v>
      </c>
      <c r="J2017" s="572" t="s">
        <v>36</v>
      </c>
      <c r="K2017" s="572" t="s">
        <v>36</v>
      </c>
      <c r="L2017" s="235">
        <f>N2017-G2017</f>
        <v>7.5250000000014552</v>
      </c>
      <c r="M2017" s="236">
        <v>10836</v>
      </c>
      <c r="N2017" s="573">
        <v>43561.379166666666</v>
      </c>
      <c r="O2017" s="574">
        <v>43561.379166666666</v>
      </c>
      <c r="P2017" s="237" t="s">
        <v>37</v>
      </c>
      <c r="Q2017" s="162" t="s">
        <v>1285</v>
      </c>
      <c r="R2017" s="167" t="s">
        <v>10447</v>
      </c>
      <c r="S2017" s="238" t="s">
        <v>106</v>
      </c>
      <c r="T2017" s="167" t="s">
        <v>13730</v>
      </c>
      <c r="U2017" s="224">
        <v>116878792</v>
      </c>
      <c r="V2017" s="240" t="s">
        <v>788</v>
      </c>
      <c r="W2017" s="167" t="s">
        <v>13731</v>
      </c>
      <c r="X2017" s="536">
        <v>0</v>
      </c>
      <c r="Y2017" s="255">
        <v>0</v>
      </c>
      <c r="Z2017" s="255">
        <v>0</v>
      </c>
      <c r="AA2017" s="264">
        <f>Y2017/AD2017</f>
        <v>0</v>
      </c>
      <c r="AB2017" s="265">
        <f>Z2017/AD2017</f>
        <v>0</v>
      </c>
      <c r="AC2017" s="255">
        <v>0</v>
      </c>
      <c r="AD2017" s="255">
        <v>5548929</v>
      </c>
      <c r="AE2017" s="240" t="s">
        <v>1270</v>
      </c>
      <c r="AF2017" s="527" t="s">
        <v>1270</v>
      </c>
      <c r="AG2017" s="555" t="s">
        <v>7066</v>
      </c>
      <c r="AH2017" s="525" t="s">
        <v>12671</v>
      </c>
    </row>
    <row r="2018" spans="1:34" ht="15" hidden="1" customHeight="1" x14ac:dyDescent="0.2">
      <c r="A2018" s="175">
        <v>230</v>
      </c>
      <c r="B2018" s="175">
        <v>230</v>
      </c>
      <c r="C2018" s="24" t="s">
        <v>490</v>
      </c>
      <c r="D2018" s="175">
        <v>20056</v>
      </c>
      <c r="E2018" s="24" t="s">
        <v>491</v>
      </c>
      <c r="F2018" s="25">
        <v>2015</v>
      </c>
      <c r="G2018" s="156">
        <v>42186.931944444441</v>
      </c>
      <c r="H2018" s="157">
        <v>42186.931944444441</v>
      </c>
      <c r="I2018" s="620" t="s">
        <v>36</v>
      </c>
      <c r="J2018" s="620" t="s">
        <v>36</v>
      </c>
      <c r="K2018" s="620"/>
      <c r="L2018" s="159">
        <f>N2018-G2018</f>
        <v>0.47777777777810115</v>
      </c>
      <c r="M2018" s="160">
        <v>688</v>
      </c>
      <c r="N2018" s="156">
        <v>42187.409722222219</v>
      </c>
      <c r="O2018" s="157">
        <v>42187.409722222219</v>
      </c>
      <c r="P2018" s="161" t="s">
        <v>37</v>
      </c>
      <c r="Q2018" s="35" t="s">
        <v>213</v>
      </c>
      <c r="R2018" s="35" t="s">
        <v>287</v>
      </c>
      <c r="S2018" s="35" t="s">
        <v>88</v>
      </c>
      <c r="T2018" s="35" t="s">
        <v>4226</v>
      </c>
      <c r="U2018" s="176">
        <v>11232</v>
      </c>
      <c r="V2018" s="167" t="s">
        <v>788</v>
      </c>
      <c r="W2018" s="35" t="s">
        <v>4229</v>
      </c>
      <c r="X2018" s="55">
        <v>0</v>
      </c>
      <c r="Y2018" s="55">
        <v>0</v>
      </c>
      <c r="Z2018" s="168"/>
      <c r="AA2018" s="168"/>
      <c r="AB2018" s="168"/>
      <c r="AC2018" s="168"/>
    </row>
    <row r="2019" spans="1:34" ht="15" hidden="1" customHeight="1" x14ac:dyDescent="0.2">
      <c r="A2019" s="175">
        <v>230</v>
      </c>
      <c r="B2019" s="175">
        <v>230</v>
      </c>
      <c r="C2019" s="24" t="s">
        <v>490</v>
      </c>
      <c r="D2019" s="175">
        <v>20056</v>
      </c>
      <c r="E2019" s="24" t="s">
        <v>491</v>
      </c>
      <c r="F2019" s="25">
        <v>2015</v>
      </c>
      <c r="G2019" s="156">
        <v>42206.773611111108</v>
      </c>
      <c r="H2019" s="157">
        <v>42206.773611111108</v>
      </c>
      <c r="I2019" s="620" t="s">
        <v>36</v>
      </c>
      <c r="J2019" s="620" t="s">
        <v>36</v>
      </c>
      <c r="K2019" s="620"/>
      <c r="L2019" s="159">
        <f>N2019-G2019</f>
        <v>0.14722222222189885</v>
      </c>
      <c r="M2019" s="160">
        <v>212</v>
      </c>
      <c r="N2019" s="156">
        <v>42206.92083333333</v>
      </c>
      <c r="O2019" s="157">
        <v>42206.92083333333</v>
      </c>
      <c r="P2019" s="161" t="s">
        <v>37</v>
      </c>
      <c r="Q2019" s="35" t="s">
        <v>213</v>
      </c>
      <c r="R2019" s="35" t="s">
        <v>287</v>
      </c>
      <c r="S2019" s="35" t="s">
        <v>88</v>
      </c>
      <c r="T2019" s="35" t="s">
        <v>4430</v>
      </c>
      <c r="U2019" s="332" t="s">
        <v>40</v>
      </c>
      <c r="V2019" s="167" t="s">
        <v>788</v>
      </c>
      <c r="W2019" s="35" t="s">
        <v>4432</v>
      </c>
      <c r="X2019" s="55">
        <v>0</v>
      </c>
      <c r="Y2019" s="55">
        <v>0</v>
      </c>
      <c r="Z2019" s="168"/>
      <c r="AA2019" s="168"/>
      <c r="AB2019" s="168"/>
      <c r="AC2019" s="168"/>
    </row>
    <row r="2020" spans="1:34" ht="15" hidden="1" customHeight="1" x14ac:dyDescent="0.2">
      <c r="A2020" s="175">
        <v>230</v>
      </c>
      <c r="B2020" s="175">
        <v>230</v>
      </c>
      <c r="C2020" s="24" t="s">
        <v>490</v>
      </c>
      <c r="D2020" s="175">
        <v>20056</v>
      </c>
      <c r="E2020" s="24" t="s">
        <v>491</v>
      </c>
      <c r="F2020" s="25">
        <v>2015</v>
      </c>
      <c r="G2020" s="156">
        <v>42237.599305555559</v>
      </c>
      <c r="H2020" s="157">
        <v>42237.599305555559</v>
      </c>
      <c r="I2020" s="620" t="s">
        <v>36</v>
      </c>
      <c r="J2020" s="620" t="s">
        <v>36</v>
      </c>
      <c r="K2020" s="620"/>
      <c r="L2020" s="159">
        <f>N2020-G2020</f>
        <v>8.0756944444437977</v>
      </c>
      <c r="M2020" s="160">
        <v>11629</v>
      </c>
      <c r="N2020" s="156">
        <v>42245.675000000003</v>
      </c>
      <c r="O2020" s="157">
        <v>42245.675000000003</v>
      </c>
      <c r="P2020" s="161" t="s">
        <v>37</v>
      </c>
      <c r="Q2020" s="35" t="s">
        <v>382</v>
      </c>
      <c r="R2020" s="35" t="s">
        <v>383</v>
      </c>
      <c r="S2020" s="35" t="s">
        <v>526</v>
      </c>
      <c r="T2020" s="35" t="s">
        <v>4632</v>
      </c>
      <c r="U2020" s="332" t="s">
        <v>40</v>
      </c>
      <c r="V2020" s="167" t="s">
        <v>788</v>
      </c>
      <c r="W2020" s="35" t="s">
        <v>4633</v>
      </c>
      <c r="X2020" s="55">
        <v>0</v>
      </c>
      <c r="Y2020" s="168"/>
      <c r="Z2020" s="168"/>
      <c r="AA2020" s="168"/>
      <c r="AB2020" s="168"/>
      <c r="AC2020" s="168"/>
    </row>
    <row r="2021" spans="1:34" ht="15" hidden="1" customHeight="1" x14ac:dyDescent="0.2">
      <c r="A2021" s="175">
        <v>230</v>
      </c>
      <c r="B2021" s="175">
        <v>230</v>
      </c>
      <c r="C2021" s="24" t="s">
        <v>490</v>
      </c>
      <c r="D2021" s="175">
        <v>20056</v>
      </c>
      <c r="E2021" s="43" t="s">
        <v>491</v>
      </c>
      <c r="F2021" s="25">
        <v>2015</v>
      </c>
      <c r="G2021" s="156">
        <v>42259.173611111109</v>
      </c>
      <c r="H2021" s="157">
        <v>42259.173611111109</v>
      </c>
      <c r="I2021" s="620" t="s">
        <v>36</v>
      </c>
      <c r="J2021" s="620" t="s">
        <v>36</v>
      </c>
      <c r="K2021" s="620"/>
      <c r="L2021" s="159">
        <f>N2021-G2021</f>
        <v>3.367361111115315</v>
      </c>
      <c r="M2021" s="160">
        <v>4849</v>
      </c>
      <c r="N2021" s="156">
        <v>42262.540972222225</v>
      </c>
      <c r="O2021" s="157">
        <v>42262.540972222225</v>
      </c>
      <c r="P2021" s="217" t="s">
        <v>173</v>
      </c>
      <c r="Q2021" s="35" t="s">
        <v>382</v>
      </c>
      <c r="R2021" s="35" t="s">
        <v>383</v>
      </c>
      <c r="S2021" s="35" t="s">
        <v>526</v>
      </c>
      <c r="T2021" s="35" t="s">
        <v>4755</v>
      </c>
      <c r="U2021" s="332" t="s">
        <v>40</v>
      </c>
      <c r="V2021" s="167" t="s">
        <v>788</v>
      </c>
      <c r="W2021" s="35" t="s">
        <v>4756</v>
      </c>
      <c r="X2021" s="55">
        <v>0</v>
      </c>
      <c r="Y2021" s="168"/>
      <c r="Z2021" s="168"/>
      <c r="AA2021" s="168"/>
      <c r="AB2021" s="168"/>
      <c r="AC2021" s="168"/>
    </row>
    <row r="2022" spans="1:34" ht="15" hidden="1" customHeight="1" x14ac:dyDescent="0.2">
      <c r="A2022" s="257">
        <v>230</v>
      </c>
      <c r="B2022" s="257">
        <v>230</v>
      </c>
      <c r="C2022" s="258" t="s">
        <v>490</v>
      </c>
      <c r="D2022" s="257">
        <v>20056</v>
      </c>
      <c r="E2022" s="258" t="s">
        <v>491</v>
      </c>
      <c r="F2022" s="25">
        <v>2016</v>
      </c>
      <c r="G2022" s="232">
        <v>42494.386805555558</v>
      </c>
      <c r="H2022" s="233">
        <v>42494.386805555558</v>
      </c>
      <c r="I2022" s="412" t="s">
        <v>36</v>
      </c>
      <c r="J2022" s="412" t="s">
        <v>36</v>
      </c>
      <c r="K2022" s="412"/>
      <c r="L2022" s="235">
        <f>N2022-G2022</f>
        <v>1.2840277777722804</v>
      </c>
      <c r="M2022" s="236">
        <v>1849</v>
      </c>
      <c r="N2022" s="232">
        <v>42495.67083333333</v>
      </c>
      <c r="O2022" s="233">
        <v>42495.67083333333</v>
      </c>
      <c r="P2022" s="237" t="s">
        <v>37</v>
      </c>
      <c r="Q2022" s="238" t="s">
        <v>52</v>
      </c>
      <c r="R2022" s="238" t="s">
        <v>858</v>
      </c>
      <c r="S2022" s="35" t="s">
        <v>45</v>
      </c>
      <c r="T2022" s="35" t="s">
        <v>6017</v>
      </c>
      <c r="U2022" s="332" t="s">
        <v>40</v>
      </c>
      <c r="V2022" s="240" t="s">
        <v>788</v>
      </c>
      <c r="W2022" s="35" t="s">
        <v>6018</v>
      </c>
      <c r="X2022" s="55">
        <v>0</v>
      </c>
      <c r="Y2022" s="55">
        <v>0</v>
      </c>
      <c r="Z2022" s="55">
        <v>0</v>
      </c>
      <c r="AA2022" s="168"/>
      <c r="AB2022" s="168"/>
      <c r="AC2022" s="168"/>
    </row>
    <row r="2023" spans="1:34" ht="15" hidden="1" customHeight="1" x14ac:dyDescent="0.2">
      <c r="A2023" s="105">
        <v>230</v>
      </c>
      <c r="B2023" s="105">
        <v>230</v>
      </c>
      <c r="C2023" s="76" t="s">
        <v>470</v>
      </c>
      <c r="D2023" s="33">
        <v>20057</v>
      </c>
      <c r="E2023" s="60" t="s">
        <v>471</v>
      </c>
      <c r="F2023" s="25">
        <v>2014</v>
      </c>
      <c r="G2023" s="61">
        <v>41962.688194444447</v>
      </c>
      <c r="H2023" s="62">
        <v>41962.688194444447</v>
      </c>
      <c r="I2023" s="625" t="s">
        <v>36</v>
      </c>
      <c r="J2023" s="625" t="s">
        <v>36</v>
      </c>
      <c r="K2023" s="625"/>
      <c r="L2023" s="64">
        <f>N2023-G2023</f>
        <v>6.9444443943211809E-4</v>
      </c>
      <c r="M2023" s="65">
        <v>1</v>
      </c>
      <c r="N2023" s="61">
        <v>41962.688888888886</v>
      </c>
      <c r="O2023" s="62">
        <v>41962.688888888886</v>
      </c>
      <c r="P2023" s="66" t="s">
        <v>37</v>
      </c>
      <c r="Q2023" s="69" t="s">
        <v>38</v>
      </c>
      <c r="R2023" s="69" t="s">
        <v>413</v>
      </c>
      <c r="S2023" s="87" t="s">
        <v>101</v>
      </c>
      <c r="T2023" s="69" t="s">
        <v>3048</v>
      </c>
      <c r="U2023" s="332" t="s">
        <v>40</v>
      </c>
      <c r="V2023" s="87" t="s">
        <v>788</v>
      </c>
      <c r="W2023" s="69" t="s">
        <v>3049</v>
      </c>
      <c r="X2023" s="136"/>
      <c r="Y2023" s="32">
        <v>0</v>
      </c>
      <c r="Z2023" s="83"/>
      <c r="AA2023" s="84"/>
      <c r="AB2023" s="85"/>
      <c r="AC2023" s="83"/>
    </row>
    <row r="2024" spans="1:34" ht="15" hidden="1" customHeight="1" x14ac:dyDescent="0.2">
      <c r="A2024" s="175">
        <v>230</v>
      </c>
      <c r="B2024" s="175">
        <v>230</v>
      </c>
      <c r="C2024" s="24" t="s">
        <v>470</v>
      </c>
      <c r="D2024" s="175">
        <v>20057</v>
      </c>
      <c r="E2024" s="24" t="s">
        <v>471</v>
      </c>
      <c r="F2024" s="25">
        <v>2015</v>
      </c>
      <c r="G2024" s="156">
        <v>42186.931944444441</v>
      </c>
      <c r="H2024" s="157">
        <v>42186.931944444441</v>
      </c>
      <c r="I2024" s="620" t="s">
        <v>36</v>
      </c>
      <c r="J2024" s="620" t="s">
        <v>36</v>
      </c>
      <c r="K2024" s="620"/>
      <c r="L2024" s="159">
        <f>N2024-G2024</f>
        <v>0.14375000000291038</v>
      </c>
      <c r="M2024" s="160">
        <v>207</v>
      </c>
      <c r="N2024" s="156">
        <v>42187.075694444444</v>
      </c>
      <c r="O2024" s="157">
        <v>42187.075694444444</v>
      </c>
      <c r="P2024" s="161" t="s">
        <v>37</v>
      </c>
      <c r="Q2024" s="35" t="s">
        <v>213</v>
      </c>
      <c r="R2024" s="35" t="s">
        <v>287</v>
      </c>
      <c r="S2024" s="35" t="s">
        <v>88</v>
      </c>
      <c r="T2024" s="35" t="s">
        <v>4226</v>
      </c>
      <c r="U2024" s="176">
        <v>11232</v>
      </c>
      <c r="V2024" s="167" t="s">
        <v>788</v>
      </c>
      <c r="W2024" s="35" t="s">
        <v>4231</v>
      </c>
      <c r="X2024" s="55">
        <v>0</v>
      </c>
      <c r="Y2024" s="55">
        <v>0</v>
      </c>
      <c r="Z2024" s="168"/>
      <c r="AA2024" s="168"/>
      <c r="AB2024" s="168"/>
      <c r="AC2024" s="168"/>
    </row>
    <row r="2025" spans="1:34" ht="15" hidden="1" customHeight="1" x14ac:dyDescent="0.2">
      <c r="A2025" s="175">
        <v>230</v>
      </c>
      <c r="B2025" s="175">
        <v>230</v>
      </c>
      <c r="C2025" s="24" t="s">
        <v>470</v>
      </c>
      <c r="D2025" s="175">
        <v>20057</v>
      </c>
      <c r="E2025" s="43" t="s">
        <v>471</v>
      </c>
      <c r="F2025" s="25">
        <v>2015</v>
      </c>
      <c r="G2025" s="156">
        <v>42292.646527777775</v>
      </c>
      <c r="H2025" s="157">
        <v>42292.646527777775</v>
      </c>
      <c r="I2025" s="620" t="s">
        <v>36</v>
      </c>
      <c r="J2025" s="620" t="s">
        <v>36</v>
      </c>
      <c r="K2025" s="620"/>
      <c r="L2025" s="159">
        <f>N2025-G2025</f>
        <v>0.20000000000436557</v>
      </c>
      <c r="M2025" s="160">
        <v>288</v>
      </c>
      <c r="N2025" s="156">
        <v>42292.84652777778</v>
      </c>
      <c r="O2025" s="157">
        <v>42292.84652777778</v>
      </c>
      <c r="P2025" s="161" t="s">
        <v>37</v>
      </c>
      <c r="Q2025" s="162" t="s">
        <v>52</v>
      </c>
      <c r="R2025" s="162" t="s">
        <v>3651</v>
      </c>
      <c r="S2025" s="35" t="s">
        <v>80</v>
      </c>
      <c r="T2025" s="35" t="s">
        <v>4960</v>
      </c>
      <c r="U2025" s="170">
        <v>11597</v>
      </c>
      <c r="V2025" s="167" t="s">
        <v>788</v>
      </c>
      <c r="W2025" s="35" t="s">
        <v>4961</v>
      </c>
      <c r="X2025" s="55">
        <v>0</v>
      </c>
      <c r="Y2025" s="168"/>
      <c r="Z2025" s="168"/>
      <c r="AA2025" s="168"/>
      <c r="AB2025" s="168"/>
      <c r="AC2025" s="168"/>
    </row>
    <row r="2026" spans="1:34" ht="15" hidden="1" customHeight="1" x14ac:dyDescent="0.2">
      <c r="A2026" s="257">
        <v>230</v>
      </c>
      <c r="B2026" s="257">
        <v>230</v>
      </c>
      <c r="C2026" s="258" t="s">
        <v>470</v>
      </c>
      <c r="D2026" s="257">
        <v>20057</v>
      </c>
      <c r="E2026" s="258" t="s">
        <v>471</v>
      </c>
      <c r="F2026" s="25">
        <v>2016</v>
      </c>
      <c r="G2026" s="232">
        <v>42476.713888888888</v>
      </c>
      <c r="H2026" s="233">
        <v>42476.713888888888</v>
      </c>
      <c r="I2026" s="412" t="s">
        <v>36</v>
      </c>
      <c r="J2026" s="412" t="s">
        <v>36</v>
      </c>
      <c r="K2026" s="412"/>
      <c r="L2026" s="235">
        <f>N2026-G2026</f>
        <v>6.944444467080757E-4</v>
      </c>
      <c r="M2026" s="236">
        <v>1</v>
      </c>
      <c r="N2026" s="232">
        <v>42476.714583333334</v>
      </c>
      <c r="O2026" s="233">
        <v>42476.714583333334</v>
      </c>
      <c r="P2026" s="237" t="s">
        <v>37</v>
      </c>
      <c r="Q2026" s="35" t="s">
        <v>52</v>
      </c>
      <c r="R2026" s="238" t="s">
        <v>169</v>
      </c>
      <c r="S2026" s="35" t="s">
        <v>170</v>
      </c>
      <c r="T2026" s="35" t="s">
        <v>5902</v>
      </c>
      <c r="U2026" s="282" t="s">
        <v>40</v>
      </c>
      <c r="V2026" s="240" t="s">
        <v>788</v>
      </c>
      <c r="W2026" s="35" t="s">
        <v>5904</v>
      </c>
      <c r="X2026" s="55">
        <v>0</v>
      </c>
      <c r="Y2026" s="55">
        <v>0</v>
      </c>
      <c r="Z2026" s="55">
        <v>0</v>
      </c>
      <c r="AA2026" s="266"/>
      <c r="AB2026" s="266"/>
      <c r="AC2026" s="266"/>
    </row>
    <row r="2027" spans="1:34" ht="15" hidden="1" customHeight="1" x14ac:dyDescent="0.2">
      <c r="A2027" s="257">
        <v>230</v>
      </c>
      <c r="B2027" s="257">
        <v>230</v>
      </c>
      <c r="C2027" s="258" t="s">
        <v>470</v>
      </c>
      <c r="D2027" s="257">
        <v>20057</v>
      </c>
      <c r="E2027" s="258" t="s">
        <v>471</v>
      </c>
      <c r="F2027" s="25">
        <v>2016</v>
      </c>
      <c r="G2027" s="284">
        <v>42706.603472222225</v>
      </c>
      <c r="H2027" s="234">
        <v>42706.603472222225</v>
      </c>
      <c r="I2027" s="412" t="s">
        <v>36</v>
      </c>
      <c r="J2027" s="412" t="s">
        <v>36</v>
      </c>
      <c r="K2027" s="412"/>
      <c r="L2027" s="235">
        <f>N2027-G2027</f>
        <v>2.7777777722803876E-3</v>
      </c>
      <c r="M2027" s="236">
        <v>4</v>
      </c>
      <c r="N2027" s="284">
        <v>42706.606249999997</v>
      </c>
      <c r="O2027" s="234">
        <v>42706.606249999997</v>
      </c>
      <c r="P2027" s="237" t="s">
        <v>37</v>
      </c>
      <c r="Q2027" s="35" t="s">
        <v>43</v>
      </c>
      <c r="R2027" s="35" t="s">
        <v>1663</v>
      </c>
      <c r="S2027" s="35" t="s">
        <v>40</v>
      </c>
      <c r="T2027" s="35" t="s">
        <v>6936</v>
      </c>
      <c r="U2027" s="282" t="s">
        <v>40</v>
      </c>
      <c r="V2027" s="240" t="s">
        <v>788</v>
      </c>
      <c r="W2027" s="35" t="s">
        <v>6937</v>
      </c>
      <c r="X2027" s="177">
        <v>0</v>
      </c>
      <c r="Y2027" s="55">
        <v>0</v>
      </c>
      <c r="Z2027" s="55">
        <v>0</v>
      </c>
      <c r="AA2027" s="168"/>
      <c r="AB2027" s="168"/>
      <c r="AC2027" s="168"/>
    </row>
    <row r="2028" spans="1:34" ht="15" hidden="1" customHeight="1" x14ac:dyDescent="0.2">
      <c r="A2028" s="257">
        <v>230</v>
      </c>
      <c r="B2028" s="257">
        <v>230</v>
      </c>
      <c r="C2028" s="258" t="s">
        <v>470</v>
      </c>
      <c r="D2028" s="257">
        <v>20057</v>
      </c>
      <c r="E2028" s="258" t="s">
        <v>471</v>
      </c>
      <c r="F2028" s="25">
        <v>2016</v>
      </c>
      <c r="G2028" s="284">
        <v>42707.160416666666</v>
      </c>
      <c r="H2028" s="234">
        <v>42707.160416666666</v>
      </c>
      <c r="I2028" s="412" t="s">
        <v>36</v>
      </c>
      <c r="J2028" s="412" t="s">
        <v>36</v>
      </c>
      <c r="K2028" s="412"/>
      <c r="L2028" s="235">
        <f>N2028-G2028</f>
        <v>1.3194444443797693E-2</v>
      </c>
      <c r="M2028" s="236">
        <v>19</v>
      </c>
      <c r="N2028" s="284">
        <v>42707.173611111109</v>
      </c>
      <c r="O2028" s="234">
        <v>42707.173611111109</v>
      </c>
      <c r="P2028" s="237" t="s">
        <v>37</v>
      </c>
      <c r="Q2028" s="35" t="s">
        <v>43</v>
      </c>
      <c r="R2028" s="35" t="s">
        <v>44</v>
      </c>
      <c r="S2028" s="35" t="s">
        <v>107</v>
      </c>
      <c r="T2028" s="35" t="s">
        <v>6938</v>
      </c>
      <c r="U2028" s="282" t="s">
        <v>40</v>
      </c>
      <c r="V2028" s="240" t="s">
        <v>788</v>
      </c>
      <c r="W2028" s="35" t="s">
        <v>6939</v>
      </c>
      <c r="X2028" s="177">
        <v>0</v>
      </c>
      <c r="Y2028" s="55">
        <v>0</v>
      </c>
      <c r="Z2028" s="55">
        <v>0</v>
      </c>
      <c r="AA2028" s="168"/>
      <c r="AB2028" s="168"/>
      <c r="AC2028" s="168"/>
    </row>
    <row r="2029" spans="1:34" ht="15" hidden="1" customHeight="1" x14ac:dyDescent="0.2">
      <c r="A2029" s="523">
        <v>230</v>
      </c>
      <c r="B2029" s="523">
        <v>230</v>
      </c>
      <c r="C2029" s="524" t="s">
        <v>470</v>
      </c>
      <c r="D2029" s="523">
        <v>20057</v>
      </c>
      <c r="E2029" s="524" t="s">
        <v>471</v>
      </c>
      <c r="F2029" s="25">
        <v>2019</v>
      </c>
      <c r="G2029" s="573">
        <v>43596.76458333333</v>
      </c>
      <c r="H2029" s="574">
        <v>43596.76458333333</v>
      </c>
      <c r="I2029" s="572" t="s">
        <v>36</v>
      </c>
      <c r="J2029" s="572" t="s">
        <v>36</v>
      </c>
      <c r="K2029" s="572" t="s">
        <v>36</v>
      </c>
      <c r="L2029" s="235">
        <f>N2029-G2029</f>
        <v>6.944444467080757E-4</v>
      </c>
      <c r="M2029" s="236">
        <v>1</v>
      </c>
      <c r="N2029" s="573">
        <v>43596.765277777777</v>
      </c>
      <c r="O2029" s="574">
        <v>43596.765277777777</v>
      </c>
      <c r="P2029" s="237" t="s">
        <v>37</v>
      </c>
      <c r="Q2029" s="162" t="s">
        <v>62</v>
      </c>
      <c r="R2029" s="167" t="s">
        <v>10303</v>
      </c>
      <c r="S2029" s="238" t="s">
        <v>40</v>
      </c>
      <c r="T2029" s="167" t="s">
        <v>14026</v>
      </c>
      <c r="U2029" s="593">
        <v>117220005</v>
      </c>
      <c r="V2029" s="49" t="s">
        <v>788</v>
      </c>
      <c r="W2029" s="167" t="s">
        <v>14032</v>
      </c>
      <c r="X2029" s="536">
        <f>2026+348</f>
        <v>2374</v>
      </c>
      <c r="Y2029" s="255">
        <v>0</v>
      </c>
      <c r="Z2029" s="255">
        <v>0</v>
      </c>
      <c r="AA2029" s="264">
        <f>Y2029/AD2029</f>
        <v>0</v>
      </c>
      <c r="AB2029" s="265">
        <f>Z2029/AD2029</f>
        <v>0</v>
      </c>
      <c r="AC2029" s="255">
        <v>0</v>
      </c>
      <c r="AD2029" s="255">
        <v>5548929</v>
      </c>
      <c r="AE2029" s="49" t="s">
        <v>7060</v>
      </c>
      <c r="AF2029" s="527" t="s">
        <v>14028</v>
      </c>
      <c r="AG2029" s="49" t="s">
        <v>7040</v>
      </c>
      <c r="AH2029" s="525" t="s">
        <v>7173</v>
      </c>
    </row>
    <row r="2030" spans="1:34" ht="15" hidden="1" customHeight="1" x14ac:dyDescent="0.2">
      <c r="A2030" s="58">
        <v>230</v>
      </c>
      <c r="B2030" s="58">
        <v>230</v>
      </c>
      <c r="C2030" s="76" t="s">
        <v>715</v>
      </c>
      <c r="D2030" s="40">
        <v>20058</v>
      </c>
      <c r="E2030" s="60" t="s">
        <v>716</v>
      </c>
      <c r="F2030" s="25">
        <v>2014</v>
      </c>
      <c r="G2030" s="61">
        <v>41665.17083333333</v>
      </c>
      <c r="H2030" s="62">
        <v>41665.17083333333</v>
      </c>
      <c r="I2030" s="625" t="s">
        <v>36</v>
      </c>
      <c r="J2030" s="625" t="s">
        <v>36</v>
      </c>
      <c r="K2030" s="625"/>
      <c r="L2030" s="64">
        <f>N2030-G2030</f>
        <v>0.83402777778246673</v>
      </c>
      <c r="M2030" s="65">
        <v>1201</v>
      </c>
      <c r="N2030" s="61">
        <v>41666.004861111112</v>
      </c>
      <c r="O2030" s="62">
        <v>41666.004861111112</v>
      </c>
      <c r="P2030" s="86" t="s">
        <v>242</v>
      </c>
      <c r="Q2030" s="67" t="s">
        <v>43</v>
      </c>
      <c r="R2030" s="67" t="s">
        <v>1583</v>
      </c>
      <c r="S2030" s="68" t="s">
        <v>40</v>
      </c>
      <c r="T2030" s="69" t="s">
        <v>1738</v>
      </c>
      <c r="U2030" s="282" t="s">
        <v>40</v>
      </c>
      <c r="V2030" s="78" t="s">
        <v>788</v>
      </c>
      <c r="W2030" s="69" t="s">
        <v>1739</v>
      </c>
      <c r="X2030" s="32">
        <v>0</v>
      </c>
      <c r="Y2030" s="32">
        <v>0</v>
      </c>
      <c r="Z2030" s="83"/>
      <c r="AA2030" s="84"/>
      <c r="AB2030" s="85"/>
      <c r="AC2030" s="83"/>
    </row>
    <row r="2031" spans="1:34" ht="15" hidden="1" customHeight="1" x14ac:dyDescent="0.2">
      <c r="A2031" s="105">
        <v>230</v>
      </c>
      <c r="B2031" s="105">
        <v>230</v>
      </c>
      <c r="C2031" s="76" t="s">
        <v>715</v>
      </c>
      <c r="D2031" s="40">
        <v>20058</v>
      </c>
      <c r="E2031" s="60" t="s">
        <v>716</v>
      </c>
      <c r="F2031" s="25">
        <v>2014</v>
      </c>
      <c r="G2031" s="61">
        <v>41890.433333333334</v>
      </c>
      <c r="H2031" s="62">
        <v>41890.433333333334</v>
      </c>
      <c r="I2031" s="625" t="s">
        <v>36</v>
      </c>
      <c r="J2031" s="625" t="s">
        <v>36</v>
      </c>
      <c r="K2031" s="625"/>
      <c r="L2031" s="64">
        <f>N2031-G2031</f>
        <v>0.11597222222189885</v>
      </c>
      <c r="M2031" s="65">
        <v>167</v>
      </c>
      <c r="N2031" s="61">
        <v>41890.549305555556</v>
      </c>
      <c r="O2031" s="62">
        <v>41890.549305555556</v>
      </c>
      <c r="P2031" s="66" t="s">
        <v>37</v>
      </c>
      <c r="Q2031" s="69" t="s">
        <v>155</v>
      </c>
      <c r="R2031" s="69" t="s">
        <v>155</v>
      </c>
      <c r="S2031" s="87" t="s">
        <v>106</v>
      </c>
      <c r="T2031" s="69" t="s">
        <v>2684</v>
      </c>
      <c r="U2031" s="282" t="s">
        <v>40</v>
      </c>
      <c r="V2031" s="87" t="s">
        <v>788</v>
      </c>
      <c r="W2031" s="69" t="s">
        <v>2685</v>
      </c>
      <c r="X2031" s="32">
        <v>0</v>
      </c>
      <c r="Y2031" s="32">
        <v>0</v>
      </c>
      <c r="Z2031" s="83"/>
      <c r="AA2031" s="84"/>
      <c r="AB2031" s="85"/>
      <c r="AC2031" s="83"/>
    </row>
    <row r="2032" spans="1:34" ht="15" hidden="1" customHeight="1" x14ac:dyDescent="0.2">
      <c r="A2032" s="58">
        <v>230</v>
      </c>
      <c r="B2032" s="58">
        <v>230</v>
      </c>
      <c r="C2032" s="76" t="s">
        <v>715</v>
      </c>
      <c r="D2032" s="40">
        <v>20058</v>
      </c>
      <c r="E2032" s="60" t="s">
        <v>716</v>
      </c>
      <c r="F2032" s="25">
        <v>2014</v>
      </c>
      <c r="G2032" s="61">
        <v>41997.165277777778</v>
      </c>
      <c r="H2032" s="62">
        <v>41997.165277777778</v>
      </c>
      <c r="I2032" s="625" t="s">
        <v>36</v>
      </c>
      <c r="J2032" s="625" t="s">
        <v>36</v>
      </c>
      <c r="K2032" s="625"/>
      <c r="L2032" s="64">
        <f>N2032-G2032</f>
        <v>0.81388888888614019</v>
      </c>
      <c r="M2032" s="65">
        <v>1172</v>
      </c>
      <c r="N2032" s="61">
        <v>41997.979166666664</v>
      </c>
      <c r="O2032" s="62">
        <v>41997.979166666664</v>
      </c>
      <c r="P2032" s="86" t="s">
        <v>242</v>
      </c>
      <c r="Q2032" s="69" t="s">
        <v>43</v>
      </c>
      <c r="R2032" s="69" t="s">
        <v>1583</v>
      </c>
      <c r="S2032" s="87" t="s">
        <v>40</v>
      </c>
      <c r="T2032" s="69" t="s">
        <v>3242</v>
      </c>
      <c r="U2032" s="282" t="s">
        <v>40</v>
      </c>
      <c r="V2032" s="87" t="s">
        <v>788</v>
      </c>
      <c r="W2032" s="69" t="s">
        <v>3243</v>
      </c>
      <c r="X2032" s="32">
        <v>0</v>
      </c>
      <c r="Y2032" s="32">
        <v>0</v>
      </c>
      <c r="Z2032" s="83"/>
      <c r="AA2032" s="84"/>
      <c r="AB2032" s="85"/>
      <c r="AC2032" s="83"/>
    </row>
    <row r="2033" spans="1:29" ht="15" hidden="1" customHeight="1" x14ac:dyDescent="0.2">
      <c r="A2033" s="58">
        <v>230</v>
      </c>
      <c r="B2033" s="58">
        <v>230</v>
      </c>
      <c r="C2033" s="76" t="s">
        <v>715</v>
      </c>
      <c r="D2033" s="40">
        <v>20058</v>
      </c>
      <c r="E2033" s="60" t="s">
        <v>716</v>
      </c>
      <c r="F2033" s="25">
        <v>2014</v>
      </c>
      <c r="G2033" s="61">
        <v>41998.179861111108</v>
      </c>
      <c r="H2033" s="62">
        <v>41998.179861111108</v>
      </c>
      <c r="I2033" s="625" t="s">
        <v>36</v>
      </c>
      <c r="J2033" s="625" t="s">
        <v>36</v>
      </c>
      <c r="K2033" s="625"/>
      <c r="L2033" s="64">
        <f>N2033-G2033</f>
        <v>0.23402777778392192</v>
      </c>
      <c r="M2033" s="65">
        <v>337</v>
      </c>
      <c r="N2033" s="61">
        <v>41998.413888888892</v>
      </c>
      <c r="O2033" s="62">
        <v>41998.413888888892</v>
      </c>
      <c r="P2033" s="86" t="s">
        <v>242</v>
      </c>
      <c r="Q2033" s="69" t="s">
        <v>43</v>
      </c>
      <c r="R2033" s="69" t="s">
        <v>1583</v>
      </c>
      <c r="S2033" s="87" t="s">
        <v>40</v>
      </c>
      <c r="T2033" s="69" t="s">
        <v>3262</v>
      </c>
      <c r="U2033" s="282" t="s">
        <v>40</v>
      </c>
      <c r="V2033" s="87" t="s">
        <v>788</v>
      </c>
      <c r="W2033" s="69" t="s">
        <v>3263</v>
      </c>
      <c r="X2033" s="32">
        <v>0</v>
      </c>
      <c r="Y2033" s="32">
        <v>0</v>
      </c>
      <c r="Z2033" s="83"/>
      <c r="AA2033" s="84"/>
      <c r="AB2033" s="85"/>
      <c r="AC2033" s="83"/>
    </row>
    <row r="2034" spans="1:29" ht="15" hidden="1" customHeight="1" x14ac:dyDescent="0.2">
      <c r="A2034" s="175">
        <v>230</v>
      </c>
      <c r="B2034" s="175">
        <v>230</v>
      </c>
      <c r="C2034" s="24" t="s">
        <v>715</v>
      </c>
      <c r="D2034" s="187">
        <v>20058</v>
      </c>
      <c r="E2034" s="43" t="s">
        <v>716</v>
      </c>
      <c r="F2034" s="25">
        <v>2015</v>
      </c>
      <c r="G2034" s="156">
        <v>42308.086805555555</v>
      </c>
      <c r="H2034" s="157">
        <v>42308.086805555555</v>
      </c>
      <c r="I2034" s="620" t="s">
        <v>36</v>
      </c>
      <c r="J2034" s="620" t="s">
        <v>36</v>
      </c>
      <c r="K2034" s="620"/>
      <c r="L2034" s="159">
        <f>N2034-G2034</f>
        <v>0.62222222222044365</v>
      </c>
      <c r="M2034" s="160">
        <v>896</v>
      </c>
      <c r="N2034" s="156">
        <v>42308.709027777775</v>
      </c>
      <c r="O2034" s="157">
        <v>42308.709027777775</v>
      </c>
      <c r="P2034" s="171" t="s">
        <v>242</v>
      </c>
      <c r="Q2034" s="35" t="s">
        <v>43</v>
      </c>
      <c r="R2034" s="35" t="s">
        <v>1583</v>
      </c>
      <c r="S2034" s="35" t="s">
        <v>40</v>
      </c>
      <c r="T2034" s="35" t="s">
        <v>5058</v>
      </c>
      <c r="U2034" s="282" t="s">
        <v>40</v>
      </c>
      <c r="V2034" s="167" t="s">
        <v>788</v>
      </c>
      <c r="W2034" s="35" t="s">
        <v>5059</v>
      </c>
      <c r="X2034" s="55">
        <v>0</v>
      </c>
      <c r="Y2034" s="168"/>
      <c r="Z2034" s="168"/>
      <c r="AA2034" s="168"/>
      <c r="AB2034" s="168"/>
      <c r="AC2034" s="168"/>
    </row>
    <row r="2035" spans="1:29" ht="15" hidden="1" customHeight="1" x14ac:dyDescent="0.2">
      <c r="A2035" s="175">
        <v>230</v>
      </c>
      <c r="B2035" s="175">
        <v>230</v>
      </c>
      <c r="C2035" s="24" t="s">
        <v>715</v>
      </c>
      <c r="D2035" s="187">
        <v>20058</v>
      </c>
      <c r="E2035" s="43" t="s">
        <v>716</v>
      </c>
      <c r="F2035" s="25">
        <v>2015</v>
      </c>
      <c r="G2035" s="156">
        <v>42325.793749999997</v>
      </c>
      <c r="H2035" s="157">
        <v>42325.793749999997</v>
      </c>
      <c r="I2035" s="620" t="s">
        <v>36</v>
      </c>
      <c r="J2035" s="620" t="s">
        <v>36</v>
      </c>
      <c r="K2035" s="620"/>
      <c r="L2035" s="159">
        <f>N2035-G2035</f>
        <v>3.8645833333357587</v>
      </c>
      <c r="M2035" s="160">
        <v>5565</v>
      </c>
      <c r="N2035" s="156">
        <v>42329.658333333333</v>
      </c>
      <c r="O2035" s="157">
        <v>42329.658333333333</v>
      </c>
      <c r="P2035" s="171" t="s">
        <v>242</v>
      </c>
      <c r="Q2035" s="35" t="s">
        <v>43</v>
      </c>
      <c r="R2035" s="35" t="s">
        <v>1583</v>
      </c>
      <c r="S2035" s="35" t="s">
        <v>40</v>
      </c>
      <c r="T2035" s="35" t="s">
        <v>5184</v>
      </c>
      <c r="U2035" s="282" t="s">
        <v>40</v>
      </c>
      <c r="V2035" s="167" t="s">
        <v>788</v>
      </c>
      <c r="W2035" s="35" t="s">
        <v>5185</v>
      </c>
      <c r="X2035" s="55">
        <v>0</v>
      </c>
      <c r="Y2035" s="168"/>
      <c r="Z2035" s="168"/>
      <c r="AA2035" s="168"/>
      <c r="AB2035" s="168"/>
      <c r="AC2035" s="168"/>
    </row>
    <row r="2036" spans="1:29" ht="15" hidden="1" customHeight="1" x14ac:dyDescent="0.2">
      <c r="A2036" s="175">
        <v>230</v>
      </c>
      <c r="B2036" s="175">
        <v>230</v>
      </c>
      <c r="C2036" s="24" t="s">
        <v>715</v>
      </c>
      <c r="D2036" s="187">
        <v>20058</v>
      </c>
      <c r="E2036" s="43" t="s">
        <v>716</v>
      </c>
      <c r="F2036" s="25">
        <v>2015</v>
      </c>
      <c r="G2036" s="156">
        <v>42329.867361111108</v>
      </c>
      <c r="H2036" s="157">
        <v>42329.867361111108</v>
      </c>
      <c r="I2036" s="620" t="s">
        <v>36</v>
      </c>
      <c r="J2036" s="620" t="s">
        <v>36</v>
      </c>
      <c r="K2036" s="620"/>
      <c r="L2036" s="159">
        <f>N2036-G2036</f>
        <v>0.45208333333721384</v>
      </c>
      <c r="M2036" s="160">
        <v>651</v>
      </c>
      <c r="N2036" s="156">
        <v>42330.319444444445</v>
      </c>
      <c r="O2036" s="157">
        <v>42330.319444444445</v>
      </c>
      <c r="P2036" s="171" t="s">
        <v>242</v>
      </c>
      <c r="Q2036" s="35" t="s">
        <v>43</v>
      </c>
      <c r="R2036" s="35" t="s">
        <v>1583</v>
      </c>
      <c r="S2036" s="35" t="s">
        <v>40</v>
      </c>
      <c r="T2036" s="35" t="s">
        <v>5213</v>
      </c>
      <c r="U2036" s="282" t="s">
        <v>40</v>
      </c>
      <c r="V2036" s="167" t="s">
        <v>788</v>
      </c>
      <c r="W2036" s="35" t="s">
        <v>5214</v>
      </c>
      <c r="X2036" s="55">
        <v>0</v>
      </c>
      <c r="Y2036" s="168"/>
      <c r="Z2036" s="168"/>
      <c r="AA2036" s="168"/>
      <c r="AB2036" s="168"/>
      <c r="AC2036" s="168"/>
    </row>
    <row r="2037" spans="1:29" ht="15" hidden="1" customHeight="1" x14ac:dyDescent="0.2">
      <c r="A2037" s="175">
        <v>230</v>
      </c>
      <c r="B2037" s="175">
        <v>230</v>
      </c>
      <c r="C2037" s="24" t="s">
        <v>715</v>
      </c>
      <c r="D2037" s="175">
        <v>20058</v>
      </c>
      <c r="E2037" s="43" t="s">
        <v>716</v>
      </c>
      <c r="F2037" s="25">
        <v>2015</v>
      </c>
      <c r="G2037" s="156">
        <v>42335.626388888886</v>
      </c>
      <c r="H2037" s="157">
        <v>42335.626388888886</v>
      </c>
      <c r="I2037" s="620" t="s">
        <v>36</v>
      </c>
      <c r="J2037" s="620" t="s">
        <v>36</v>
      </c>
      <c r="K2037" s="620"/>
      <c r="L2037" s="159">
        <f>N2037-G2037</f>
        <v>0.41944444444379769</v>
      </c>
      <c r="M2037" s="160">
        <v>604</v>
      </c>
      <c r="N2037" s="156">
        <v>42336.04583333333</v>
      </c>
      <c r="O2037" s="157">
        <v>42336.04583333333</v>
      </c>
      <c r="P2037" s="171" t="s">
        <v>242</v>
      </c>
      <c r="Q2037" s="35" t="s">
        <v>43</v>
      </c>
      <c r="R2037" s="35" t="s">
        <v>1583</v>
      </c>
      <c r="S2037" s="35" t="s">
        <v>40</v>
      </c>
      <c r="T2037" s="35" t="s">
        <v>5236</v>
      </c>
      <c r="U2037" s="282" t="s">
        <v>40</v>
      </c>
      <c r="V2037" s="167" t="s">
        <v>788</v>
      </c>
      <c r="W2037" s="35" t="s">
        <v>5237</v>
      </c>
      <c r="X2037" s="55">
        <v>0</v>
      </c>
      <c r="Y2037" s="168"/>
      <c r="Z2037" s="168"/>
      <c r="AA2037" s="168"/>
      <c r="AB2037" s="168"/>
      <c r="AC2037" s="168"/>
    </row>
    <row r="2038" spans="1:29" ht="15" hidden="1" customHeight="1" x14ac:dyDescent="0.2">
      <c r="A2038" s="175">
        <v>230</v>
      </c>
      <c r="B2038" s="175">
        <v>230</v>
      </c>
      <c r="C2038" s="24" t="s">
        <v>715</v>
      </c>
      <c r="D2038" s="175">
        <v>20058</v>
      </c>
      <c r="E2038" s="43" t="s">
        <v>716</v>
      </c>
      <c r="F2038" s="25">
        <v>2015</v>
      </c>
      <c r="G2038" s="156">
        <v>42338.114583333336</v>
      </c>
      <c r="H2038" s="157">
        <v>42338.114583333336</v>
      </c>
      <c r="I2038" s="620" t="s">
        <v>36</v>
      </c>
      <c r="J2038" s="620" t="s">
        <v>36</v>
      </c>
      <c r="K2038" s="620"/>
      <c r="L2038" s="225">
        <f>N2038-G2038</f>
        <v>0.63402777777810115</v>
      </c>
      <c r="M2038" s="160">
        <v>913</v>
      </c>
      <c r="N2038" s="156">
        <v>42338.748611111114</v>
      </c>
      <c r="O2038" s="157">
        <v>42338.748611111114</v>
      </c>
      <c r="P2038" s="171" t="s">
        <v>242</v>
      </c>
      <c r="Q2038" s="35" t="s">
        <v>43</v>
      </c>
      <c r="R2038" s="35" t="s">
        <v>1583</v>
      </c>
      <c r="S2038" s="35" t="s">
        <v>40</v>
      </c>
      <c r="T2038" s="35" t="s">
        <v>5245</v>
      </c>
      <c r="U2038" s="282" t="s">
        <v>40</v>
      </c>
      <c r="V2038" s="167" t="s">
        <v>788</v>
      </c>
      <c r="W2038" s="35" t="s">
        <v>5246</v>
      </c>
      <c r="X2038" s="55">
        <v>0</v>
      </c>
      <c r="Y2038" s="168"/>
      <c r="Z2038" s="168"/>
      <c r="AA2038" s="168"/>
      <c r="AB2038" s="168"/>
      <c r="AC2038" s="168"/>
    </row>
    <row r="2039" spans="1:29" ht="15" hidden="1" customHeight="1" x14ac:dyDescent="0.2">
      <c r="A2039" s="175">
        <v>230</v>
      </c>
      <c r="B2039" s="175">
        <v>230</v>
      </c>
      <c r="C2039" s="24" t="s">
        <v>715</v>
      </c>
      <c r="D2039" s="175">
        <v>20058</v>
      </c>
      <c r="E2039" s="43" t="s">
        <v>716</v>
      </c>
      <c r="F2039" s="25">
        <v>2015</v>
      </c>
      <c r="G2039" s="156">
        <v>42339.051388888889</v>
      </c>
      <c r="H2039" s="157">
        <v>42339.051388888889</v>
      </c>
      <c r="I2039" s="620" t="s">
        <v>36</v>
      </c>
      <c r="J2039" s="620" t="s">
        <v>36</v>
      </c>
      <c r="K2039" s="620"/>
      <c r="L2039" s="159">
        <f>N2039-G2039</f>
        <v>0.22986111111094942</v>
      </c>
      <c r="M2039" s="160">
        <v>331</v>
      </c>
      <c r="N2039" s="156">
        <v>42339.28125</v>
      </c>
      <c r="O2039" s="157">
        <v>42339.28125</v>
      </c>
      <c r="P2039" s="171" t="s">
        <v>242</v>
      </c>
      <c r="Q2039" s="35" t="s">
        <v>43</v>
      </c>
      <c r="R2039" s="35" t="s">
        <v>1583</v>
      </c>
      <c r="S2039" s="35" t="s">
        <v>40</v>
      </c>
      <c r="T2039" s="35" t="s">
        <v>5249</v>
      </c>
      <c r="U2039" s="282" t="s">
        <v>40</v>
      </c>
      <c r="V2039" s="167" t="s">
        <v>788</v>
      </c>
      <c r="W2039" s="35" t="s">
        <v>5250</v>
      </c>
      <c r="X2039" s="55">
        <v>0</v>
      </c>
      <c r="Y2039" s="168"/>
      <c r="Z2039" s="168"/>
      <c r="AA2039" s="168"/>
      <c r="AB2039" s="168"/>
      <c r="AC2039" s="168"/>
    </row>
    <row r="2040" spans="1:29" ht="15" hidden="1" customHeight="1" x14ac:dyDescent="0.2">
      <c r="A2040" s="175">
        <v>230</v>
      </c>
      <c r="B2040" s="175">
        <v>230</v>
      </c>
      <c r="C2040" s="24" t="s">
        <v>715</v>
      </c>
      <c r="D2040" s="175">
        <v>20058</v>
      </c>
      <c r="E2040" s="43" t="s">
        <v>716</v>
      </c>
      <c r="F2040" s="25">
        <v>2015</v>
      </c>
      <c r="G2040" s="156">
        <v>42339.893055555556</v>
      </c>
      <c r="H2040" s="157">
        <v>42339.893055555556</v>
      </c>
      <c r="I2040" s="620" t="s">
        <v>36</v>
      </c>
      <c r="J2040" s="620" t="s">
        <v>36</v>
      </c>
      <c r="K2040" s="620"/>
      <c r="L2040" s="159">
        <f>N2040-G2040</f>
        <v>0.79444444444379769</v>
      </c>
      <c r="M2040" s="160">
        <v>1144</v>
      </c>
      <c r="N2040" s="156">
        <v>42340.6875</v>
      </c>
      <c r="O2040" s="157">
        <v>42340.6875</v>
      </c>
      <c r="P2040" s="171" t="s">
        <v>242</v>
      </c>
      <c r="Q2040" s="35" t="s">
        <v>43</v>
      </c>
      <c r="R2040" s="35" t="s">
        <v>1583</v>
      </c>
      <c r="S2040" s="35" t="s">
        <v>40</v>
      </c>
      <c r="T2040" s="35" t="s">
        <v>5255</v>
      </c>
      <c r="U2040" s="282" t="s">
        <v>40</v>
      </c>
      <c r="V2040" s="167" t="s">
        <v>788</v>
      </c>
      <c r="W2040" s="35" t="s">
        <v>5256</v>
      </c>
      <c r="X2040" s="55">
        <v>0</v>
      </c>
      <c r="Y2040" s="168"/>
      <c r="Z2040" s="168"/>
      <c r="AA2040" s="168"/>
      <c r="AB2040" s="168"/>
      <c r="AC2040" s="168"/>
    </row>
    <row r="2041" spans="1:29" ht="15" hidden="1" customHeight="1" x14ac:dyDescent="0.2">
      <c r="A2041" s="175">
        <v>230</v>
      </c>
      <c r="B2041" s="175">
        <v>230</v>
      </c>
      <c r="C2041" s="24" t="s">
        <v>715</v>
      </c>
      <c r="D2041" s="175">
        <v>20058</v>
      </c>
      <c r="E2041" s="43" t="s">
        <v>716</v>
      </c>
      <c r="F2041" s="25">
        <v>2015</v>
      </c>
      <c r="G2041" s="156">
        <v>42340.876388888886</v>
      </c>
      <c r="H2041" s="157">
        <v>42340.876388888886</v>
      </c>
      <c r="I2041" s="620" t="s">
        <v>36</v>
      </c>
      <c r="J2041" s="620" t="s">
        <v>36</v>
      </c>
      <c r="K2041" s="620"/>
      <c r="L2041" s="159">
        <f>N2041-G2041</f>
        <v>0.71875</v>
      </c>
      <c r="M2041" s="160">
        <v>1035</v>
      </c>
      <c r="N2041" s="156">
        <v>42341.595138888886</v>
      </c>
      <c r="O2041" s="157">
        <v>42341.595138888886</v>
      </c>
      <c r="P2041" s="171" t="s">
        <v>242</v>
      </c>
      <c r="Q2041" s="35" t="s">
        <v>43</v>
      </c>
      <c r="R2041" s="35" t="s">
        <v>1583</v>
      </c>
      <c r="S2041" s="35" t="s">
        <v>40</v>
      </c>
      <c r="T2041" s="35" t="s">
        <v>5259</v>
      </c>
      <c r="U2041" s="282" t="s">
        <v>40</v>
      </c>
      <c r="V2041" s="167" t="s">
        <v>788</v>
      </c>
      <c r="W2041" s="35" t="s">
        <v>5260</v>
      </c>
      <c r="X2041" s="55">
        <v>0</v>
      </c>
      <c r="Y2041" s="168"/>
      <c r="Z2041" s="168"/>
      <c r="AA2041" s="168"/>
      <c r="AB2041" s="168"/>
      <c r="AC2041" s="168"/>
    </row>
    <row r="2042" spans="1:29" ht="15" hidden="1" customHeight="1" x14ac:dyDescent="0.2">
      <c r="A2042" s="175">
        <v>230</v>
      </c>
      <c r="B2042" s="175">
        <v>230</v>
      </c>
      <c r="C2042" s="24" t="s">
        <v>715</v>
      </c>
      <c r="D2042" s="175">
        <v>20058</v>
      </c>
      <c r="E2042" s="43" t="s">
        <v>716</v>
      </c>
      <c r="F2042" s="25">
        <v>2015</v>
      </c>
      <c r="G2042" s="156">
        <v>42341.906944444447</v>
      </c>
      <c r="H2042" s="157">
        <v>42341.906944444447</v>
      </c>
      <c r="I2042" s="620" t="s">
        <v>36</v>
      </c>
      <c r="J2042" s="620" t="s">
        <v>36</v>
      </c>
      <c r="K2042" s="620"/>
      <c r="L2042" s="159">
        <f>N2042-G2042</f>
        <v>0.51249999999708962</v>
      </c>
      <c r="M2042" s="160">
        <v>738</v>
      </c>
      <c r="N2042" s="156">
        <v>42342.419444444444</v>
      </c>
      <c r="O2042" s="157">
        <v>42342.419444444444</v>
      </c>
      <c r="P2042" s="171" t="s">
        <v>242</v>
      </c>
      <c r="Q2042" s="35" t="s">
        <v>43</v>
      </c>
      <c r="R2042" s="35" t="s">
        <v>1583</v>
      </c>
      <c r="S2042" s="35" t="s">
        <v>40</v>
      </c>
      <c r="T2042" s="35" t="s">
        <v>5271</v>
      </c>
      <c r="U2042" s="282" t="s">
        <v>40</v>
      </c>
      <c r="V2042" s="167" t="s">
        <v>788</v>
      </c>
      <c r="W2042" s="35" t="s">
        <v>5272</v>
      </c>
      <c r="X2042" s="55">
        <v>0</v>
      </c>
      <c r="Y2042" s="168"/>
      <c r="Z2042" s="168"/>
      <c r="AA2042" s="168"/>
      <c r="AB2042" s="168"/>
      <c r="AC2042" s="168"/>
    </row>
    <row r="2043" spans="1:29" ht="15" hidden="1" customHeight="1" x14ac:dyDescent="0.2">
      <c r="A2043" s="175">
        <v>230</v>
      </c>
      <c r="B2043" s="175">
        <v>230</v>
      </c>
      <c r="C2043" s="24" t="s">
        <v>715</v>
      </c>
      <c r="D2043" s="175">
        <v>20058</v>
      </c>
      <c r="E2043" s="43" t="s">
        <v>716</v>
      </c>
      <c r="F2043" s="25">
        <v>2015</v>
      </c>
      <c r="G2043" s="156">
        <v>42343.466666666667</v>
      </c>
      <c r="H2043" s="157">
        <v>42343.466666666667</v>
      </c>
      <c r="I2043" s="620" t="s">
        <v>36</v>
      </c>
      <c r="J2043" s="620" t="s">
        <v>36</v>
      </c>
      <c r="K2043" s="620"/>
      <c r="L2043" s="159">
        <f>N2043-G2043</f>
        <v>0.22361111111240461</v>
      </c>
      <c r="M2043" s="160">
        <v>322</v>
      </c>
      <c r="N2043" s="156">
        <v>42343.69027777778</v>
      </c>
      <c r="O2043" s="157">
        <v>42343.69027777778</v>
      </c>
      <c r="P2043" s="171" t="s">
        <v>242</v>
      </c>
      <c r="Q2043" s="35" t="s">
        <v>43</v>
      </c>
      <c r="R2043" s="35" t="s">
        <v>1583</v>
      </c>
      <c r="S2043" s="35" t="s">
        <v>40</v>
      </c>
      <c r="T2043" s="35" t="s">
        <v>5275</v>
      </c>
      <c r="U2043" s="282" t="s">
        <v>40</v>
      </c>
      <c r="V2043" s="167" t="s">
        <v>788</v>
      </c>
      <c r="W2043" s="35" t="s">
        <v>5276</v>
      </c>
      <c r="X2043" s="55">
        <v>0</v>
      </c>
      <c r="Y2043" s="168"/>
      <c r="Z2043" s="168"/>
      <c r="AA2043" s="168"/>
      <c r="AB2043" s="168"/>
      <c r="AC2043" s="168"/>
    </row>
    <row r="2044" spans="1:29" ht="15" hidden="1" customHeight="1" x14ac:dyDescent="0.2">
      <c r="A2044" s="175">
        <v>230</v>
      </c>
      <c r="B2044" s="175">
        <v>230</v>
      </c>
      <c r="C2044" s="24" t="s">
        <v>715</v>
      </c>
      <c r="D2044" s="175">
        <v>20058</v>
      </c>
      <c r="E2044" s="43" t="s">
        <v>716</v>
      </c>
      <c r="F2044" s="25">
        <v>2015</v>
      </c>
      <c r="G2044" s="156">
        <v>42344.04791666667</v>
      </c>
      <c r="H2044" s="157">
        <v>42344.04791666667</v>
      </c>
      <c r="I2044" s="620" t="s">
        <v>36</v>
      </c>
      <c r="J2044" s="620" t="s">
        <v>36</v>
      </c>
      <c r="K2044" s="620"/>
      <c r="L2044" s="159">
        <f>N2044-G2044</f>
        <v>1.2409722222218988</v>
      </c>
      <c r="M2044" s="160">
        <v>1787</v>
      </c>
      <c r="N2044" s="156">
        <v>42345.288888888892</v>
      </c>
      <c r="O2044" s="157">
        <v>42345.288888888892</v>
      </c>
      <c r="P2044" s="171" t="s">
        <v>242</v>
      </c>
      <c r="Q2044" s="35" t="s">
        <v>43</v>
      </c>
      <c r="R2044" s="35" t="s">
        <v>1583</v>
      </c>
      <c r="S2044" s="35" t="s">
        <v>40</v>
      </c>
      <c r="T2044" s="35" t="s">
        <v>5283</v>
      </c>
      <c r="U2044" s="282" t="s">
        <v>40</v>
      </c>
      <c r="V2044" s="167" t="s">
        <v>788</v>
      </c>
      <c r="W2044" s="35" t="s">
        <v>5284</v>
      </c>
      <c r="X2044" s="55">
        <v>0</v>
      </c>
      <c r="Y2044" s="168"/>
      <c r="Z2044" s="168"/>
      <c r="AA2044" s="168"/>
      <c r="AB2044" s="168"/>
      <c r="AC2044" s="168"/>
    </row>
    <row r="2045" spans="1:29" ht="15" hidden="1" customHeight="1" x14ac:dyDescent="0.2">
      <c r="A2045" s="175">
        <v>230</v>
      </c>
      <c r="B2045" s="175">
        <v>230</v>
      </c>
      <c r="C2045" s="24" t="s">
        <v>715</v>
      </c>
      <c r="D2045" s="175">
        <v>20058</v>
      </c>
      <c r="E2045" s="43" t="s">
        <v>716</v>
      </c>
      <c r="F2045" s="25">
        <v>2015</v>
      </c>
      <c r="G2045" s="156">
        <v>42349.007638888892</v>
      </c>
      <c r="H2045" s="157">
        <v>42349.007638888892</v>
      </c>
      <c r="I2045" s="620" t="s">
        <v>36</v>
      </c>
      <c r="J2045" s="620" t="s">
        <v>36</v>
      </c>
      <c r="K2045" s="620"/>
      <c r="L2045" s="159">
        <f>N2045-G2045</f>
        <v>0.56388888888614019</v>
      </c>
      <c r="M2045" s="160">
        <v>812</v>
      </c>
      <c r="N2045" s="156">
        <v>42349.571527777778</v>
      </c>
      <c r="O2045" s="157">
        <v>42349.571527777778</v>
      </c>
      <c r="P2045" s="171" t="s">
        <v>242</v>
      </c>
      <c r="Q2045" s="35" t="s">
        <v>43</v>
      </c>
      <c r="R2045" s="35" t="s">
        <v>1583</v>
      </c>
      <c r="S2045" s="35" t="s">
        <v>40</v>
      </c>
      <c r="T2045" s="35" t="s">
        <v>5318</v>
      </c>
      <c r="U2045" s="282" t="s">
        <v>40</v>
      </c>
      <c r="V2045" s="167" t="s">
        <v>788</v>
      </c>
      <c r="W2045" s="35" t="s">
        <v>5319</v>
      </c>
      <c r="X2045" s="55">
        <v>0</v>
      </c>
      <c r="Y2045" s="168"/>
      <c r="Z2045" s="168"/>
      <c r="AA2045" s="168"/>
      <c r="AB2045" s="168"/>
      <c r="AC2045" s="168"/>
    </row>
    <row r="2046" spans="1:29" ht="15" hidden="1" customHeight="1" x14ac:dyDescent="0.2">
      <c r="A2046" s="175">
        <v>230</v>
      </c>
      <c r="B2046" s="175">
        <v>230</v>
      </c>
      <c r="C2046" s="24" t="s">
        <v>715</v>
      </c>
      <c r="D2046" s="175">
        <v>20058</v>
      </c>
      <c r="E2046" s="43" t="s">
        <v>716</v>
      </c>
      <c r="F2046" s="25">
        <v>2015</v>
      </c>
      <c r="G2046" s="156">
        <v>42350.043055555558</v>
      </c>
      <c r="H2046" s="157">
        <v>42350.043055555558</v>
      </c>
      <c r="I2046" s="620" t="s">
        <v>36</v>
      </c>
      <c r="J2046" s="620" t="s">
        <v>36</v>
      </c>
      <c r="K2046" s="620"/>
      <c r="L2046" s="159">
        <f>N2046-G2046</f>
        <v>0.68611111110658385</v>
      </c>
      <c r="M2046" s="160">
        <v>988</v>
      </c>
      <c r="N2046" s="156">
        <v>42350.729166666664</v>
      </c>
      <c r="O2046" s="157">
        <v>42350.729166666664</v>
      </c>
      <c r="P2046" s="171" t="s">
        <v>242</v>
      </c>
      <c r="Q2046" s="35" t="s">
        <v>43</v>
      </c>
      <c r="R2046" s="35" t="s">
        <v>1583</v>
      </c>
      <c r="S2046" s="35" t="s">
        <v>40</v>
      </c>
      <c r="T2046" s="35" t="s">
        <v>5322</v>
      </c>
      <c r="U2046" s="282" t="s">
        <v>40</v>
      </c>
      <c r="V2046" s="167" t="s">
        <v>788</v>
      </c>
      <c r="W2046" s="35" t="s">
        <v>5323</v>
      </c>
      <c r="X2046" s="55">
        <v>0</v>
      </c>
      <c r="Y2046" s="168"/>
      <c r="Z2046" s="168"/>
      <c r="AA2046" s="168"/>
      <c r="AB2046" s="168"/>
      <c r="AC2046" s="168"/>
    </row>
    <row r="2047" spans="1:29" ht="15" hidden="1" customHeight="1" x14ac:dyDescent="0.2">
      <c r="A2047" s="175">
        <v>230</v>
      </c>
      <c r="B2047" s="175">
        <v>230</v>
      </c>
      <c r="C2047" s="24" t="s">
        <v>715</v>
      </c>
      <c r="D2047" s="175">
        <v>20058</v>
      </c>
      <c r="E2047" s="43" t="s">
        <v>716</v>
      </c>
      <c r="F2047" s="25">
        <v>2015</v>
      </c>
      <c r="G2047" s="156">
        <v>42350.990972222222</v>
      </c>
      <c r="H2047" s="157">
        <v>42350.990972222222</v>
      </c>
      <c r="I2047" s="620" t="s">
        <v>36</v>
      </c>
      <c r="J2047" s="620" t="s">
        <v>36</v>
      </c>
      <c r="K2047" s="620"/>
      <c r="L2047" s="159">
        <f>N2047-G2047</f>
        <v>0.1131944444423425</v>
      </c>
      <c r="M2047" s="160">
        <v>163</v>
      </c>
      <c r="N2047" s="156">
        <v>42351.104166666664</v>
      </c>
      <c r="O2047" s="157">
        <v>42351.104166666664</v>
      </c>
      <c r="P2047" s="171" t="s">
        <v>242</v>
      </c>
      <c r="Q2047" s="35" t="s">
        <v>43</v>
      </c>
      <c r="R2047" s="35" t="s">
        <v>1583</v>
      </c>
      <c r="S2047" s="35" t="s">
        <v>40</v>
      </c>
      <c r="T2047" s="35" t="s">
        <v>5324</v>
      </c>
      <c r="U2047" s="282" t="s">
        <v>40</v>
      </c>
      <c r="V2047" s="167" t="s">
        <v>788</v>
      </c>
      <c r="W2047" s="35" t="s">
        <v>5325</v>
      </c>
      <c r="X2047" s="55">
        <v>0</v>
      </c>
      <c r="Y2047" s="168"/>
      <c r="Z2047" s="168"/>
      <c r="AA2047" s="168"/>
      <c r="AB2047" s="168"/>
      <c r="AC2047" s="168"/>
    </row>
    <row r="2048" spans="1:29" ht="15" hidden="1" customHeight="1" x14ac:dyDescent="0.2">
      <c r="A2048" s="175">
        <v>230</v>
      </c>
      <c r="B2048" s="175">
        <v>230</v>
      </c>
      <c r="C2048" s="24" t="s">
        <v>715</v>
      </c>
      <c r="D2048" s="175">
        <v>20058</v>
      </c>
      <c r="E2048" s="43" t="s">
        <v>716</v>
      </c>
      <c r="F2048" s="25">
        <v>2015</v>
      </c>
      <c r="G2048" s="156">
        <v>42351.678472222222</v>
      </c>
      <c r="H2048" s="157">
        <v>42351.678472222222</v>
      </c>
      <c r="I2048" s="626" t="s">
        <v>313</v>
      </c>
      <c r="J2048" s="620" t="s">
        <v>36</v>
      </c>
      <c r="K2048" s="620"/>
      <c r="L2048" s="159">
        <f>N2048-G2048</f>
        <v>1.9444444442342501E-2</v>
      </c>
      <c r="M2048" s="160">
        <v>28</v>
      </c>
      <c r="N2048" s="156">
        <v>42351.697916666664</v>
      </c>
      <c r="O2048" s="157">
        <v>42351.697916666664</v>
      </c>
      <c r="P2048" s="171" t="s">
        <v>242</v>
      </c>
      <c r="Q2048" s="35" t="s">
        <v>43</v>
      </c>
      <c r="R2048" s="35" t="s">
        <v>1583</v>
      </c>
      <c r="S2048" s="35" t="s">
        <v>40</v>
      </c>
      <c r="T2048" s="35" t="s">
        <v>5354</v>
      </c>
      <c r="U2048" s="282" t="s">
        <v>40</v>
      </c>
      <c r="V2048" s="167" t="s">
        <v>788</v>
      </c>
      <c r="W2048" s="35" t="s">
        <v>5355</v>
      </c>
      <c r="X2048" s="55">
        <v>0</v>
      </c>
      <c r="Y2048" s="168"/>
      <c r="Z2048" s="168"/>
      <c r="AA2048" s="168"/>
      <c r="AB2048" s="168"/>
      <c r="AC2048" s="168"/>
    </row>
    <row r="2049" spans="1:34" ht="15" hidden="1" customHeight="1" x14ac:dyDescent="0.2">
      <c r="A2049" s="175">
        <v>230</v>
      </c>
      <c r="B2049" s="175">
        <v>230</v>
      </c>
      <c r="C2049" s="24" t="s">
        <v>715</v>
      </c>
      <c r="D2049" s="175">
        <v>20058</v>
      </c>
      <c r="E2049" s="43" t="s">
        <v>716</v>
      </c>
      <c r="F2049" s="25">
        <v>2015</v>
      </c>
      <c r="G2049" s="156">
        <v>42361.068749999999</v>
      </c>
      <c r="H2049" s="157">
        <v>42361.068749999999</v>
      </c>
      <c r="I2049" s="620" t="s">
        <v>36</v>
      </c>
      <c r="J2049" s="620" t="s">
        <v>36</v>
      </c>
      <c r="K2049" s="620"/>
      <c r="L2049" s="159">
        <f>N2049-G2049</f>
        <v>6.8749999998544808E-2</v>
      </c>
      <c r="M2049" s="160">
        <v>99</v>
      </c>
      <c r="N2049" s="156">
        <v>42361.137499999997</v>
      </c>
      <c r="O2049" s="157">
        <v>42361.137499999997</v>
      </c>
      <c r="P2049" s="171" t="s">
        <v>242</v>
      </c>
      <c r="Q2049" s="35" t="s">
        <v>43</v>
      </c>
      <c r="R2049" s="35" t="s">
        <v>1583</v>
      </c>
      <c r="S2049" s="35" t="s">
        <v>40</v>
      </c>
      <c r="T2049" s="35" t="s">
        <v>5379</v>
      </c>
      <c r="U2049" s="282" t="s">
        <v>40</v>
      </c>
      <c r="V2049" s="167" t="s">
        <v>788</v>
      </c>
      <c r="W2049" s="35" t="s">
        <v>5380</v>
      </c>
      <c r="X2049" s="55">
        <v>0</v>
      </c>
      <c r="Y2049" s="168"/>
      <c r="Z2049" s="168"/>
      <c r="AA2049" s="168"/>
      <c r="AB2049" s="168"/>
      <c r="AC2049" s="168"/>
    </row>
    <row r="2050" spans="1:34" ht="15" hidden="1" customHeight="1" x14ac:dyDescent="0.2">
      <c r="A2050" s="231">
        <v>230</v>
      </c>
      <c r="B2050" s="231">
        <v>230</v>
      </c>
      <c r="C2050" s="230" t="s">
        <v>715</v>
      </c>
      <c r="D2050" s="231">
        <v>20058</v>
      </c>
      <c r="E2050" s="230" t="s">
        <v>716</v>
      </c>
      <c r="F2050" s="25">
        <v>2016</v>
      </c>
      <c r="G2050" s="232">
        <v>42376.004861111112</v>
      </c>
      <c r="H2050" s="233">
        <v>42376.004861111112</v>
      </c>
      <c r="I2050" s="412" t="s">
        <v>36</v>
      </c>
      <c r="J2050" s="412" t="s">
        <v>36</v>
      </c>
      <c r="K2050" s="412"/>
      <c r="L2050" s="235">
        <f>N2050-G2050</f>
        <v>6.944444467080757E-4</v>
      </c>
      <c r="M2050" s="236">
        <v>1</v>
      </c>
      <c r="N2050" s="232">
        <v>42376.005555555559</v>
      </c>
      <c r="O2050" s="233">
        <v>42376.005555555559</v>
      </c>
      <c r="P2050" s="237" t="s">
        <v>37</v>
      </c>
      <c r="Q2050" s="238" t="s">
        <v>48</v>
      </c>
      <c r="R2050" s="238" t="s">
        <v>49</v>
      </c>
      <c r="S2050" s="238" t="s">
        <v>40</v>
      </c>
      <c r="T2050" s="239" t="s">
        <v>5429</v>
      </c>
      <c r="U2050" s="282" t="s">
        <v>40</v>
      </c>
      <c r="V2050" s="240" t="s">
        <v>788</v>
      </c>
      <c r="W2050" s="239" t="s">
        <v>5430</v>
      </c>
      <c r="X2050" s="241">
        <v>0</v>
      </c>
      <c r="Y2050" s="241">
        <v>0</v>
      </c>
      <c r="Z2050" s="241">
        <v>0</v>
      </c>
      <c r="AA2050" s="242"/>
      <c r="AB2050" s="242"/>
      <c r="AC2050" s="242"/>
    </row>
    <row r="2051" spans="1:34" ht="15" hidden="1" customHeight="1" x14ac:dyDescent="0.2">
      <c r="A2051" s="249">
        <v>230</v>
      </c>
      <c r="B2051" s="249">
        <v>230</v>
      </c>
      <c r="C2051" s="250" t="s">
        <v>715</v>
      </c>
      <c r="D2051" s="249">
        <v>20058</v>
      </c>
      <c r="E2051" s="250" t="s">
        <v>716</v>
      </c>
      <c r="F2051" s="25">
        <v>2016</v>
      </c>
      <c r="G2051" s="232">
        <v>42385.645138888889</v>
      </c>
      <c r="H2051" s="233">
        <v>42385.645138888889</v>
      </c>
      <c r="I2051" s="412" t="s">
        <v>36</v>
      </c>
      <c r="J2051" s="412" t="s">
        <v>36</v>
      </c>
      <c r="K2051" s="412"/>
      <c r="L2051" s="235">
        <f>N2051-G2051</f>
        <v>4.7916666670062114E-2</v>
      </c>
      <c r="M2051" s="236">
        <v>69</v>
      </c>
      <c r="N2051" s="232">
        <v>42385.693055555559</v>
      </c>
      <c r="O2051" s="233">
        <v>42385.693055555559</v>
      </c>
      <c r="P2051" s="248" t="s">
        <v>242</v>
      </c>
      <c r="Q2051" s="238" t="s">
        <v>43</v>
      </c>
      <c r="R2051" s="238" t="s">
        <v>5445</v>
      </c>
      <c r="S2051" s="238" t="s">
        <v>40</v>
      </c>
      <c r="T2051" s="239" t="s">
        <v>5479</v>
      </c>
      <c r="U2051" s="282" t="s">
        <v>40</v>
      </c>
      <c r="V2051" s="240" t="s">
        <v>788</v>
      </c>
      <c r="W2051" s="239" t="s">
        <v>5480</v>
      </c>
      <c r="X2051" s="241">
        <v>0</v>
      </c>
      <c r="Y2051" s="241">
        <v>0</v>
      </c>
      <c r="Z2051" s="241">
        <v>0</v>
      </c>
      <c r="AA2051" s="242"/>
      <c r="AB2051" s="242"/>
      <c r="AC2051" s="242"/>
    </row>
    <row r="2052" spans="1:34" ht="15" hidden="1" customHeight="1" x14ac:dyDescent="0.2">
      <c r="A2052" s="257">
        <v>230</v>
      </c>
      <c r="B2052" s="257">
        <v>230</v>
      </c>
      <c r="C2052" s="258" t="s">
        <v>715</v>
      </c>
      <c r="D2052" s="257">
        <v>20058</v>
      </c>
      <c r="E2052" s="258" t="s">
        <v>716</v>
      </c>
      <c r="F2052" s="25">
        <v>2016</v>
      </c>
      <c r="G2052" s="232">
        <v>42410.00277777778</v>
      </c>
      <c r="H2052" s="233">
        <v>42410.00277777778</v>
      </c>
      <c r="I2052" s="412" t="s">
        <v>36</v>
      </c>
      <c r="J2052" s="412" t="s">
        <v>36</v>
      </c>
      <c r="K2052" s="412"/>
      <c r="L2052" s="235">
        <f>N2052-G2052</f>
        <v>0.10069444444525288</v>
      </c>
      <c r="M2052" s="236">
        <v>145</v>
      </c>
      <c r="N2052" s="232">
        <v>42410.103472222225</v>
      </c>
      <c r="O2052" s="233">
        <v>42410.103472222225</v>
      </c>
      <c r="P2052" s="267" t="s">
        <v>37</v>
      </c>
      <c r="Q2052" s="238" t="s">
        <v>43</v>
      </c>
      <c r="R2052" s="238" t="s">
        <v>1583</v>
      </c>
      <c r="S2052" s="238" t="s">
        <v>40</v>
      </c>
      <c r="T2052" s="35" t="s">
        <v>5549</v>
      </c>
      <c r="U2052" s="282" t="s">
        <v>40</v>
      </c>
      <c r="V2052" s="240" t="s">
        <v>788</v>
      </c>
      <c r="W2052" s="35" t="s">
        <v>5550</v>
      </c>
      <c r="X2052" s="241">
        <v>0</v>
      </c>
      <c r="Y2052" s="241">
        <v>0</v>
      </c>
      <c r="Z2052" s="241">
        <v>0</v>
      </c>
      <c r="AA2052" s="168"/>
      <c r="AB2052" s="168"/>
      <c r="AC2052" s="168"/>
    </row>
    <row r="2053" spans="1:34" ht="15" hidden="1" customHeight="1" x14ac:dyDescent="0.2">
      <c r="A2053" s="257">
        <v>230</v>
      </c>
      <c r="B2053" s="257">
        <v>230</v>
      </c>
      <c r="C2053" s="258" t="s">
        <v>715</v>
      </c>
      <c r="D2053" s="257">
        <v>20058</v>
      </c>
      <c r="E2053" s="258" t="s">
        <v>716</v>
      </c>
      <c r="F2053" s="25">
        <v>2016</v>
      </c>
      <c r="G2053" s="284">
        <v>42537.663888888892</v>
      </c>
      <c r="H2053" s="234">
        <v>42537.663888888892</v>
      </c>
      <c r="I2053" s="412" t="s">
        <v>36</v>
      </c>
      <c r="J2053" s="412" t="s">
        <v>36</v>
      </c>
      <c r="K2053" s="412"/>
      <c r="L2053" s="235">
        <f>N2053-G2053</f>
        <v>6.1111111106583849E-2</v>
      </c>
      <c r="M2053" s="236">
        <v>88</v>
      </c>
      <c r="N2053" s="284">
        <v>42537.724999999999</v>
      </c>
      <c r="O2053" s="234">
        <v>42537.724999999999</v>
      </c>
      <c r="P2053" s="237" t="s">
        <v>37</v>
      </c>
      <c r="Q2053" s="238" t="s">
        <v>52</v>
      </c>
      <c r="R2053" s="238" t="s">
        <v>106</v>
      </c>
      <c r="S2053" s="277" t="s">
        <v>1470</v>
      </c>
      <c r="T2053" s="35" t="s">
        <v>6225</v>
      </c>
      <c r="U2053" s="77">
        <v>12264</v>
      </c>
      <c r="V2053" s="240" t="s">
        <v>788</v>
      </c>
      <c r="W2053" s="35" t="s">
        <v>6234</v>
      </c>
      <c r="X2053" s="177">
        <v>1</v>
      </c>
      <c r="Y2053" s="266"/>
      <c r="Z2053" s="266"/>
      <c r="AA2053" s="266"/>
      <c r="AB2053" s="266"/>
      <c r="AC2053" s="266"/>
    </row>
    <row r="2054" spans="1:34" ht="15" hidden="1" customHeight="1" x14ac:dyDescent="0.2">
      <c r="A2054" s="257">
        <v>230</v>
      </c>
      <c r="B2054" s="257">
        <v>230</v>
      </c>
      <c r="C2054" s="258" t="s">
        <v>715</v>
      </c>
      <c r="D2054" s="257">
        <v>20058</v>
      </c>
      <c r="E2054" s="258" t="s">
        <v>716</v>
      </c>
      <c r="F2054" s="25">
        <v>2017</v>
      </c>
      <c r="G2054" s="284">
        <v>42921.663888888892</v>
      </c>
      <c r="H2054" s="234">
        <v>42921.663888888892</v>
      </c>
      <c r="I2054" s="412" t="s">
        <v>36</v>
      </c>
      <c r="J2054" s="412" t="s">
        <v>36</v>
      </c>
      <c r="K2054" s="412"/>
      <c r="L2054" s="235">
        <f>N2054-G2054</f>
        <v>6.9444443943211809E-4</v>
      </c>
      <c r="M2054" s="236">
        <v>1</v>
      </c>
      <c r="N2054" s="284">
        <v>42921.664583333331</v>
      </c>
      <c r="O2054" s="234">
        <v>42921.664583333331</v>
      </c>
      <c r="P2054" s="237" t="s">
        <v>37</v>
      </c>
      <c r="Q2054" s="35" t="s">
        <v>382</v>
      </c>
      <c r="R2054" s="35" t="s">
        <v>383</v>
      </c>
      <c r="S2054" s="35" t="s">
        <v>526</v>
      </c>
      <c r="T2054" s="167" t="s">
        <v>8852</v>
      </c>
      <c r="U2054" s="332" t="s">
        <v>40</v>
      </c>
      <c r="V2054" s="240" t="s">
        <v>788</v>
      </c>
      <c r="W2054" s="35" t="s">
        <v>8853</v>
      </c>
      <c r="X2054" s="255">
        <v>0</v>
      </c>
      <c r="Y2054" s="241">
        <v>0</v>
      </c>
      <c r="Z2054" s="241">
        <v>0</v>
      </c>
      <c r="AA2054" s="168"/>
      <c r="AB2054" s="168"/>
      <c r="AC2054" s="168"/>
      <c r="AD2054" s="304">
        <v>5517212</v>
      </c>
      <c r="AE2054" s="305" t="s">
        <v>7049</v>
      </c>
      <c r="AF2054" s="305" t="s">
        <v>8854</v>
      </c>
      <c r="AG2054" s="35" t="s">
        <v>7040</v>
      </c>
      <c r="AH2054" s="29" t="s">
        <v>7303</v>
      </c>
    </row>
    <row r="2055" spans="1:34" ht="15" hidden="1" customHeight="1" x14ac:dyDescent="0.2">
      <c r="A2055" s="257">
        <v>230</v>
      </c>
      <c r="B2055" s="257">
        <v>230</v>
      </c>
      <c r="C2055" s="258" t="s">
        <v>715</v>
      </c>
      <c r="D2055" s="257">
        <v>20058</v>
      </c>
      <c r="E2055" s="258" t="s">
        <v>716</v>
      </c>
      <c r="F2055" s="25">
        <v>2017</v>
      </c>
      <c r="G2055" s="232">
        <v>43014.636805555558</v>
      </c>
      <c r="H2055" s="233">
        <v>43014.636805555558</v>
      </c>
      <c r="I2055" s="412" t="s">
        <v>36</v>
      </c>
      <c r="J2055" s="412" t="s">
        <v>36</v>
      </c>
      <c r="K2055" s="412"/>
      <c r="L2055" s="235">
        <f>N2055-G2055</f>
        <v>2.7083333334303461E-2</v>
      </c>
      <c r="M2055" s="236">
        <v>39</v>
      </c>
      <c r="N2055" s="232">
        <v>43014.663888888892</v>
      </c>
      <c r="O2055" s="233">
        <v>43014.663888888892</v>
      </c>
      <c r="P2055" s="328" t="s">
        <v>242</v>
      </c>
      <c r="Q2055" s="35" t="s">
        <v>43</v>
      </c>
      <c r="R2055" s="35" t="s">
        <v>1663</v>
      </c>
      <c r="S2055" s="35" t="s">
        <v>88</v>
      </c>
      <c r="T2055" s="167" t="s">
        <v>9632</v>
      </c>
      <c r="U2055" s="332" t="s">
        <v>40</v>
      </c>
      <c r="V2055" s="240" t="s">
        <v>788</v>
      </c>
      <c r="W2055" s="167" t="s">
        <v>9633</v>
      </c>
      <c r="X2055" s="241">
        <v>0</v>
      </c>
      <c r="Y2055" s="241">
        <v>0</v>
      </c>
      <c r="Z2055" s="241">
        <v>0</v>
      </c>
      <c r="AA2055" s="266"/>
      <c r="AB2055" s="266"/>
      <c r="AC2055" s="266"/>
      <c r="AD2055" s="304">
        <v>5517212</v>
      </c>
      <c r="AE2055" s="333" t="s">
        <v>1270</v>
      </c>
      <c r="AF2055" s="333" t="s">
        <v>1270</v>
      </c>
      <c r="AG2055" s="167" t="s">
        <v>7066</v>
      </c>
      <c r="AH2055" s="29" t="s">
        <v>7067</v>
      </c>
    </row>
    <row r="2056" spans="1:34" ht="15" hidden="1" customHeight="1" x14ac:dyDescent="0.2">
      <c r="A2056" s="257">
        <v>230</v>
      </c>
      <c r="B2056" s="257">
        <v>230</v>
      </c>
      <c r="C2056" s="258" t="s">
        <v>715</v>
      </c>
      <c r="D2056" s="257">
        <v>20058</v>
      </c>
      <c r="E2056" s="258" t="s">
        <v>716</v>
      </c>
      <c r="F2056" s="25">
        <v>2017</v>
      </c>
      <c r="G2056" s="232">
        <v>43044.07708333333</v>
      </c>
      <c r="H2056" s="233">
        <v>43044.07708333333</v>
      </c>
      <c r="I2056" s="412" t="s">
        <v>36</v>
      </c>
      <c r="J2056" s="412" t="s">
        <v>36</v>
      </c>
      <c r="K2056" s="412"/>
      <c r="L2056" s="235">
        <f>N2056-G2056</f>
        <v>7.7673611111167702</v>
      </c>
      <c r="M2056" s="236">
        <v>11185</v>
      </c>
      <c r="N2056" s="232">
        <v>43051.844444444447</v>
      </c>
      <c r="O2056" s="233">
        <v>43051.844444444447</v>
      </c>
      <c r="P2056" s="328" t="s">
        <v>242</v>
      </c>
      <c r="Q2056" s="35" t="s">
        <v>43</v>
      </c>
      <c r="R2056" s="35" t="s">
        <v>1583</v>
      </c>
      <c r="S2056" s="35" t="s">
        <v>40</v>
      </c>
      <c r="T2056" s="167" t="s">
        <v>9920</v>
      </c>
      <c r="U2056" s="332" t="s">
        <v>40</v>
      </c>
      <c r="V2056" s="240" t="s">
        <v>788</v>
      </c>
      <c r="W2056" s="167" t="s">
        <v>9921</v>
      </c>
      <c r="X2056" s="255">
        <v>0</v>
      </c>
      <c r="Y2056" s="241">
        <v>0</v>
      </c>
      <c r="Z2056" s="241">
        <v>0</v>
      </c>
      <c r="AA2056" s="266"/>
      <c r="AB2056" s="266"/>
      <c r="AC2056" s="266"/>
      <c r="AD2056" s="304">
        <v>5517212</v>
      </c>
      <c r="AE2056" s="333" t="s">
        <v>1270</v>
      </c>
      <c r="AF2056" s="333" t="s">
        <v>1270</v>
      </c>
      <c r="AG2056" s="167" t="s">
        <v>7066</v>
      </c>
      <c r="AH2056" s="29" t="s">
        <v>7067</v>
      </c>
    </row>
    <row r="2057" spans="1:34" ht="15" hidden="1" customHeight="1" x14ac:dyDescent="0.2">
      <c r="A2057" s="257">
        <v>230</v>
      </c>
      <c r="B2057" s="257">
        <v>230</v>
      </c>
      <c r="C2057" s="258" t="s">
        <v>715</v>
      </c>
      <c r="D2057" s="257">
        <v>20058</v>
      </c>
      <c r="E2057" s="258" t="s">
        <v>716</v>
      </c>
      <c r="F2057" s="25">
        <v>2017</v>
      </c>
      <c r="G2057" s="232">
        <v>43052.054166666669</v>
      </c>
      <c r="H2057" s="233">
        <v>43052.054166666669</v>
      </c>
      <c r="I2057" s="412" t="s">
        <v>36</v>
      </c>
      <c r="J2057" s="412" t="s">
        <v>36</v>
      </c>
      <c r="K2057" s="412"/>
      <c r="L2057" s="235">
        <f>N2057-G2057</f>
        <v>0.21805555555329192</v>
      </c>
      <c r="M2057" s="236">
        <v>314</v>
      </c>
      <c r="N2057" s="232">
        <v>43052.272222222222</v>
      </c>
      <c r="O2057" s="233">
        <v>43052.272222222222</v>
      </c>
      <c r="P2057" s="328" t="s">
        <v>242</v>
      </c>
      <c r="Q2057" s="35" t="s">
        <v>43</v>
      </c>
      <c r="R2057" s="35" t="s">
        <v>1583</v>
      </c>
      <c r="S2057" s="35" t="s">
        <v>40</v>
      </c>
      <c r="T2057" s="167" t="s">
        <v>9964</v>
      </c>
      <c r="U2057" s="332" t="s">
        <v>40</v>
      </c>
      <c r="V2057" s="240" t="s">
        <v>788</v>
      </c>
      <c r="W2057" s="167" t="s">
        <v>9965</v>
      </c>
      <c r="X2057" s="255">
        <v>0</v>
      </c>
      <c r="Y2057" s="241">
        <v>0</v>
      </c>
      <c r="Z2057" s="241">
        <v>0</v>
      </c>
      <c r="AA2057" s="266"/>
      <c r="AB2057" s="266"/>
      <c r="AC2057" s="266"/>
      <c r="AD2057" s="304">
        <v>5517212</v>
      </c>
      <c r="AE2057" s="333" t="s">
        <v>1270</v>
      </c>
      <c r="AF2057" s="333" t="s">
        <v>1270</v>
      </c>
      <c r="AG2057" s="167" t="s">
        <v>7066</v>
      </c>
      <c r="AH2057" s="29" t="s">
        <v>7067</v>
      </c>
    </row>
    <row r="2058" spans="1:34" ht="15" hidden="1" customHeight="1" x14ac:dyDescent="0.2">
      <c r="A2058" s="257">
        <v>230</v>
      </c>
      <c r="B2058" s="257">
        <v>230</v>
      </c>
      <c r="C2058" s="258" t="s">
        <v>715</v>
      </c>
      <c r="D2058" s="257">
        <v>20058</v>
      </c>
      <c r="E2058" s="258" t="s">
        <v>716</v>
      </c>
      <c r="F2058" s="25">
        <v>2018</v>
      </c>
      <c r="G2058" s="284">
        <v>43279.561805555553</v>
      </c>
      <c r="H2058" s="233">
        <v>43279.561805555553</v>
      </c>
      <c r="I2058" s="412" t="s">
        <v>36</v>
      </c>
      <c r="J2058" s="412" t="s">
        <v>36</v>
      </c>
      <c r="K2058" s="412" t="s">
        <v>36</v>
      </c>
      <c r="L2058" s="235">
        <f>N2058-G2058</f>
        <v>9.0277777781011537E-3</v>
      </c>
      <c r="M2058" s="236">
        <v>13</v>
      </c>
      <c r="N2058" s="284">
        <v>43279.570833333331</v>
      </c>
      <c r="O2058" s="233">
        <v>43279.570833333331</v>
      </c>
      <c r="P2058" s="237" t="s">
        <v>37</v>
      </c>
      <c r="Q2058" s="359" t="s">
        <v>1285</v>
      </c>
      <c r="R2058" s="35" t="s">
        <v>10433</v>
      </c>
      <c r="S2058" s="277" t="s">
        <v>107</v>
      </c>
      <c r="T2058" s="167" t="s">
        <v>11404</v>
      </c>
      <c r="U2058" s="282" t="s">
        <v>40</v>
      </c>
      <c r="V2058" s="240" t="s">
        <v>788</v>
      </c>
      <c r="W2058" s="167" t="s">
        <v>11405</v>
      </c>
      <c r="X2058" s="255">
        <v>0</v>
      </c>
      <c r="Y2058" s="241">
        <v>0</v>
      </c>
      <c r="Z2058" s="241">
        <v>0</v>
      </c>
      <c r="AA2058" s="266"/>
      <c r="AB2058" s="266"/>
      <c r="AC2058" s="266"/>
      <c r="AD2058" s="241">
        <v>5517212</v>
      </c>
      <c r="AE2058" s="461" t="s">
        <v>1270</v>
      </c>
      <c r="AF2058" s="462" t="s">
        <v>1270</v>
      </c>
      <c r="AG2058" s="277" t="s">
        <v>7066</v>
      </c>
      <c r="AH2058" s="277" t="s">
        <v>7067</v>
      </c>
    </row>
    <row r="2059" spans="1:34" ht="15" hidden="1" customHeight="1" x14ac:dyDescent="0.2">
      <c r="A2059" s="257">
        <v>230</v>
      </c>
      <c r="B2059" s="257">
        <v>230</v>
      </c>
      <c r="C2059" s="258" t="s">
        <v>715</v>
      </c>
      <c r="D2059" s="257">
        <v>20058</v>
      </c>
      <c r="E2059" s="258" t="s">
        <v>716</v>
      </c>
      <c r="F2059" s="25">
        <v>2018</v>
      </c>
      <c r="G2059" s="284">
        <v>43357.484722222223</v>
      </c>
      <c r="H2059" s="234">
        <v>43357.484722222223</v>
      </c>
      <c r="I2059" s="412" t="s">
        <v>36</v>
      </c>
      <c r="J2059" s="417" t="s">
        <v>7042</v>
      </c>
      <c r="K2059" s="412" t="s">
        <v>36</v>
      </c>
      <c r="L2059" s="235">
        <f>N2059-G2059</f>
        <v>0.69583333333139308</v>
      </c>
      <c r="M2059" s="236">
        <v>1002</v>
      </c>
      <c r="N2059" s="284">
        <v>43358.180555555555</v>
      </c>
      <c r="O2059" s="234">
        <v>43358.180555555555</v>
      </c>
      <c r="P2059" s="237" t="s">
        <v>37</v>
      </c>
      <c r="Q2059" s="162" t="s">
        <v>222</v>
      </c>
      <c r="R2059" s="167" t="s">
        <v>10220</v>
      </c>
      <c r="S2059" s="163" t="s">
        <v>54</v>
      </c>
      <c r="T2059" s="167" t="s">
        <v>11901</v>
      </c>
      <c r="U2059" s="293">
        <v>114976640</v>
      </c>
      <c r="V2059" s="240" t="s">
        <v>788</v>
      </c>
      <c r="W2059" s="167" t="s">
        <v>11902</v>
      </c>
      <c r="X2059" s="255">
        <v>0</v>
      </c>
      <c r="Y2059" s="241">
        <v>0</v>
      </c>
      <c r="Z2059" s="241">
        <v>0</v>
      </c>
      <c r="AA2059" s="266"/>
      <c r="AB2059" s="266"/>
      <c r="AC2059" s="266"/>
      <c r="AD2059" s="241">
        <v>5517212</v>
      </c>
      <c r="AE2059" s="467" t="s">
        <v>7427</v>
      </c>
      <c r="AF2059" s="468" t="s">
        <v>11903</v>
      </c>
      <c r="AG2059" s="163" t="s">
        <v>7040</v>
      </c>
      <c r="AH2059" s="277" t="s">
        <v>7041</v>
      </c>
    </row>
    <row r="2060" spans="1:34" ht="15" hidden="1" customHeight="1" x14ac:dyDescent="0.2">
      <c r="A2060" s="523">
        <v>230</v>
      </c>
      <c r="B2060" s="523">
        <v>230</v>
      </c>
      <c r="C2060" s="524" t="s">
        <v>715</v>
      </c>
      <c r="D2060" s="523">
        <v>20058</v>
      </c>
      <c r="E2060" s="524" t="s">
        <v>716</v>
      </c>
      <c r="F2060" s="25">
        <v>2019</v>
      </c>
      <c r="G2060" s="284">
        <v>43507.625694444447</v>
      </c>
      <c r="H2060" s="234">
        <v>43507.625694444447</v>
      </c>
      <c r="I2060" s="412" t="s">
        <v>36</v>
      </c>
      <c r="J2060" s="412" t="s">
        <v>36</v>
      </c>
      <c r="K2060" s="412" t="s">
        <v>36</v>
      </c>
      <c r="L2060" s="235">
        <f>N2060-G2060</f>
        <v>5.8333333334303461E-2</v>
      </c>
      <c r="M2060" s="236">
        <v>84</v>
      </c>
      <c r="N2060" s="284">
        <v>43507.684027777781</v>
      </c>
      <c r="O2060" s="234">
        <v>43507.684027777781</v>
      </c>
      <c r="P2060" s="237" t="s">
        <v>37</v>
      </c>
      <c r="Q2060" s="162" t="s">
        <v>213</v>
      </c>
      <c r="R2060" s="167" t="s">
        <v>10343</v>
      </c>
      <c r="S2060" s="238" t="s">
        <v>40</v>
      </c>
      <c r="T2060" s="167" t="s">
        <v>13149</v>
      </c>
      <c r="U2060" s="414" t="s">
        <v>40</v>
      </c>
      <c r="V2060" s="240" t="s">
        <v>788</v>
      </c>
      <c r="W2060" s="167" t="s">
        <v>13150</v>
      </c>
      <c r="X2060" s="536">
        <v>0</v>
      </c>
      <c r="Y2060" s="255">
        <v>0</v>
      </c>
      <c r="Z2060" s="255">
        <v>0</v>
      </c>
      <c r="AA2060" s="264">
        <f>Y2060/AD2060</f>
        <v>0</v>
      </c>
      <c r="AB2060" s="265">
        <f>Z2060/AD2060</f>
        <v>0</v>
      </c>
      <c r="AC2060" s="255">
        <v>0</v>
      </c>
      <c r="AD2060" s="255">
        <v>5548929</v>
      </c>
      <c r="AE2060" s="240" t="s">
        <v>1270</v>
      </c>
      <c r="AF2060" s="527" t="s">
        <v>1270</v>
      </c>
      <c r="AG2060" s="555" t="s">
        <v>7066</v>
      </c>
      <c r="AH2060" s="525" t="s">
        <v>12671</v>
      </c>
    </row>
    <row r="2061" spans="1:34" ht="15" hidden="1" customHeight="1" x14ac:dyDescent="0.2">
      <c r="A2061" s="58">
        <v>230</v>
      </c>
      <c r="B2061" s="58">
        <v>230</v>
      </c>
      <c r="C2061" s="76" t="s">
        <v>684</v>
      </c>
      <c r="D2061" s="40">
        <v>20059</v>
      </c>
      <c r="E2061" s="60" t="s">
        <v>685</v>
      </c>
      <c r="F2061" s="25">
        <v>2014</v>
      </c>
      <c r="G2061" s="61">
        <v>41695.098611111112</v>
      </c>
      <c r="H2061" s="62">
        <v>41695.098611111112</v>
      </c>
      <c r="I2061" s="625" t="s">
        <v>36</v>
      </c>
      <c r="J2061" s="625" t="s">
        <v>36</v>
      </c>
      <c r="K2061" s="625"/>
      <c r="L2061" s="64">
        <f>N2061-G2061</f>
        <v>0.21111111110803904</v>
      </c>
      <c r="M2061" s="65">
        <v>304</v>
      </c>
      <c r="N2061" s="61">
        <v>41695.30972222222</v>
      </c>
      <c r="O2061" s="62">
        <v>41695.30972222222</v>
      </c>
      <c r="P2061" s="86" t="s">
        <v>242</v>
      </c>
      <c r="Q2061" s="67" t="s">
        <v>43</v>
      </c>
      <c r="R2061" s="67" t="s">
        <v>1583</v>
      </c>
      <c r="S2061" s="68" t="s">
        <v>526</v>
      </c>
      <c r="T2061" s="69" t="s">
        <v>1856</v>
      </c>
      <c r="U2061" s="414" t="s">
        <v>40</v>
      </c>
      <c r="V2061" s="78" t="s">
        <v>788</v>
      </c>
      <c r="W2061" s="69" t="s">
        <v>1857</v>
      </c>
      <c r="X2061" s="32">
        <v>0</v>
      </c>
      <c r="Y2061" s="32">
        <v>0</v>
      </c>
      <c r="Z2061" s="83"/>
      <c r="AA2061" s="84"/>
      <c r="AB2061" s="85"/>
      <c r="AC2061" s="83"/>
    </row>
    <row r="2062" spans="1:34" ht="15" hidden="1" customHeight="1" x14ac:dyDescent="0.2">
      <c r="A2062" s="105">
        <v>230</v>
      </c>
      <c r="B2062" s="105">
        <v>230</v>
      </c>
      <c r="C2062" s="76" t="s">
        <v>684</v>
      </c>
      <c r="D2062" s="40">
        <v>20059</v>
      </c>
      <c r="E2062" s="60" t="s">
        <v>685</v>
      </c>
      <c r="F2062" s="25">
        <v>2014</v>
      </c>
      <c r="G2062" s="61">
        <v>41944.327777777777</v>
      </c>
      <c r="H2062" s="62">
        <v>41944.327777777777</v>
      </c>
      <c r="I2062" s="625" t="s">
        <v>36</v>
      </c>
      <c r="J2062" s="625" t="s">
        <v>36</v>
      </c>
      <c r="K2062" s="625"/>
      <c r="L2062" s="64">
        <f>N2062-G2062</f>
        <v>6.944444467080757E-4</v>
      </c>
      <c r="M2062" s="65">
        <v>1</v>
      </c>
      <c r="N2062" s="61">
        <v>41944.328472222223</v>
      </c>
      <c r="O2062" s="62">
        <v>41944.328472222223</v>
      </c>
      <c r="P2062" s="66" t="s">
        <v>37</v>
      </c>
      <c r="Q2062" s="69" t="s">
        <v>48</v>
      </c>
      <c r="R2062" s="69" t="s">
        <v>49</v>
      </c>
      <c r="S2062" s="87" t="s">
        <v>40</v>
      </c>
      <c r="T2062" s="69" t="s">
        <v>2980</v>
      </c>
      <c r="U2062" s="414" t="s">
        <v>40</v>
      </c>
      <c r="V2062" s="87" t="s">
        <v>788</v>
      </c>
      <c r="W2062" s="69" t="s">
        <v>2981</v>
      </c>
      <c r="X2062" s="32">
        <v>0</v>
      </c>
      <c r="Y2062" s="32">
        <v>0</v>
      </c>
      <c r="Z2062" s="83"/>
      <c r="AA2062" s="84"/>
      <c r="AB2062" s="85"/>
      <c r="AC2062" s="83"/>
    </row>
    <row r="2063" spans="1:34" ht="15" hidden="1" customHeight="1" x14ac:dyDescent="0.2">
      <c r="A2063" s="105">
        <v>230</v>
      </c>
      <c r="B2063" s="105">
        <v>230</v>
      </c>
      <c r="C2063" s="76" t="s">
        <v>684</v>
      </c>
      <c r="D2063" s="40">
        <v>20059</v>
      </c>
      <c r="E2063" s="60" t="s">
        <v>685</v>
      </c>
      <c r="F2063" s="25">
        <v>2014</v>
      </c>
      <c r="G2063" s="61">
        <v>41946.081944444442</v>
      </c>
      <c r="H2063" s="62">
        <v>41946.081944444442</v>
      </c>
      <c r="I2063" s="625" t="s">
        <v>36</v>
      </c>
      <c r="J2063" s="625" t="s">
        <v>36</v>
      </c>
      <c r="K2063" s="625"/>
      <c r="L2063" s="64">
        <f>N2063-G2063</f>
        <v>2.3368055555547471</v>
      </c>
      <c r="M2063" s="65">
        <v>3365</v>
      </c>
      <c r="N2063" s="61">
        <v>41948.418749999997</v>
      </c>
      <c r="O2063" s="62">
        <v>41948.418749999997</v>
      </c>
      <c r="P2063" s="86" t="s">
        <v>242</v>
      </c>
      <c r="Q2063" s="69" t="s">
        <v>43</v>
      </c>
      <c r="R2063" s="69" t="s">
        <v>1583</v>
      </c>
      <c r="S2063" s="87" t="s">
        <v>40</v>
      </c>
      <c r="T2063" s="69" t="s">
        <v>2988</v>
      </c>
      <c r="U2063" s="414" t="s">
        <v>40</v>
      </c>
      <c r="V2063" s="87" t="s">
        <v>788</v>
      </c>
      <c r="W2063" s="69" t="s">
        <v>2989</v>
      </c>
      <c r="X2063" s="32">
        <v>0</v>
      </c>
      <c r="Y2063" s="32">
        <v>0</v>
      </c>
      <c r="Z2063" s="83"/>
      <c r="AA2063" s="84"/>
      <c r="AB2063" s="85"/>
      <c r="AC2063" s="83"/>
    </row>
    <row r="2064" spans="1:34" ht="15" hidden="1" customHeight="1" x14ac:dyDescent="0.2">
      <c r="A2064" s="105">
        <v>230</v>
      </c>
      <c r="B2064" s="105">
        <v>230</v>
      </c>
      <c r="C2064" s="76" t="s">
        <v>684</v>
      </c>
      <c r="D2064" s="40">
        <v>20059</v>
      </c>
      <c r="E2064" s="60" t="s">
        <v>685</v>
      </c>
      <c r="F2064" s="25">
        <v>2014</v>
      </c>
      <c r="G2064" s="61">
        <v>41952.367361111108</v>
      </c>
      <c r="H2064" s="62">
        <v>41952.367361111108</v>
      </c>
      <c r="I2064" s="625" t="s">
        <v>36</v>
      </c>
      <c r="J2064" s="625" t="s">
        <v>36</v>
      </c>
      <c r="K2064" s="625"/>
      <c r="L2064" s="64">
        <f>N2064-G2064</f>
        <v>0.92291666667006211</v>
      </c>
      <c r="M2064" s="65">
        <v>1329</v>
      </c>
      <c r="N2064" s="61">
        <v>41953.290277777778</v>
      </c>
      <c r="O2064" s="62">
        <v>41953.290277777778</v>
      </c>
      <c r="P2064" s="86" t="s">
        <v>242</v>
      </c>
      <c r="Q2064" s="69" t="s">
        <v>43</v>
      </c>
      <c r="R2064" s="69" t="s">
        <v>1583</v>
      </c>
      <c r="S2064" s="87" t="s">
        <v>40</v>
      </c>
      <c r="T2064" s="69" t="s">
        <v>3008</v>
      </c>
      <c r="U2064" s="414" t="s">
        <v>40</v>
      </c>
      <c r="V2064" s="87" t="s">
        <v>788</v>
      </c>
      <c r="W2064" s="69" t="s">
        <v>3009</v>
      </c>
      <c r="X2064" s="32">
        <v>0</v>
      </c>
      <c r="Y2064" s="32">
        <v>0</v>
      </c>
      <c r="Z2064" s="83"/>
      <c r="AA2064" s="84"/>
      <c r="AB2064" s="85"/>
      <c r="AC2064" s="83"/>
    </row>
    <row r="2065" spans="1:34" ht="15" hidden="1" customHeight="1" x14ac:dyDescent="0.2">
      <c r="A2065" s="105">
        <v>230</v>
      </c>
      <c r="B2065" s="105">
        <v>230</v>
      </c>
      <c r="C2065" s="76" t="s">
        <v>684</v>
      </c>
      <c r="D2065" s="40">
        <v>20059</v>
      </c>
      <c r="E2065" s="60" t="s">
        <v>685</v>
      </c>
      <c r="F2065" s="25">
        <v>2014</v>
      </c>
      <c r="G2065" s="61">
        <v>41970.839583333334</v>
      </c>
      <c r="H2065" s="62">
        <v>41970.839583333334</v>
      </c>
      <c r="I2065" s="625" t="s">
        <v>36</v>
      </c>
      <c r="J2065" s="625" t="s">
        <v>36</v>
      </c>
      <c r="K2065" s="625"/>
      <c r="L2065" s="64">
        <f>N2065-G2065</f>
        <v>3.5840277777751908</v>
      </c>
      <c r="M2065" s="65">
        <v>5161</v>
      </c>
      <c r="N2065" s="61">
        <v>41974.423611111109</v>
      </c>
      <c r="O2065" s="62">
        <v>41974.423611111109</v>
      </c>
      <c r="P2065" s="86" t="s">
        <v>242</v>
      </c>
      <c r="Q2065" s="69" t="s">
        <v>43</v>
      </c>
      <c r="R2065" s="69" t="s">
        <v>1583</v>
      </c>
      <c r="S2065" s="87" t="s">
        <v>40</v>
      </c>
      <c r="T2065" s="69" t="s">
        <v>3074</v>
      </c>
      <c r="U2065" s="414" t="s">
        <v>40</v>
      </c>
      <c r="V2065" s="87" t="s">
        <v>788</v>
      </c>
      <c r="W2065" s="69" t="s">
        <v>3075</v>
      </c>
      <c r="X2065" s="32">
        <v>0</v>
      </c>
      <c r="Y2065" s="32">
        <v>0</v>
      </c>
      <c r="Z2065" s="83"/>
      <c r="AA2065" s="84"/>
      <c r="AB2065" s="85"/>
      <c r="AC2065" s="83"/>
    </row>
    <row r="2066" spans="1:34" ht="15" hidden="1" customHeight="1" x14ac:dyDescent="0.2">
      <c r="A2066" s="105">
        <v>230</v>
      </c>
      <c r="B2066" s="105">
        <v>230</v>
      </c>
      <c r="C2066" s="76" t="s">
        <v>684</v>
      </c>
      <c r="D2066" s="40">
        <v>20059</v>
      </c>
      <c r="E2066" s="60" t="s">
        <v>685</v>
      </c>
      <c r="F2066" s="25">
        <v>2014</v>
      </c>
      <c r="G2066" s="106">
        <v>41986.280555555553</v>
      </c>
      <c r="H2066" s="63">
        <v>41986.280555555553</v>
      </c>
      <c r="I2066" s="625" t="s">
        <v>36</v>
      </c>
      <c r="J2066" s="625" t="s">
        <v>36</v>
      </c>
      <c r="K2066" s="625"/>
      <c r="L2066" s="64">
        <f>N2066-G2066</f>
        <v>6.944444467080757E-4</v>
      </c>
      <c r="M2066" s="65">
        <v>1</v>
      </c>
      <c r="N2066" s="106">
        <v>41986.28125</v>
      </c>
      <c r="O2066" s="63">
        <v>41986.28125</v>
      </c>
      <c r="P2066" s="66" t="s">
        <v>37</v>
      </c>
      <c r="Q2066" s="99" t="s">
        <v>48</v>
      </c>
      <c r="R2066" s="99" t="s">
        <v>49</v>
      </c>
      <c r="S2066" s="78" t="s">
        <v>40</v>
      </c>
      <c r="T2066" s="69" t="s">
        <v>3209</v>
      </c>
      <c r="U2066" s="414" t="s">
        <v>40</v>
      </c>
      <c r="V2066" s="87" t="s">
        <v>788</v>
      </c>
      <c r="W2066" s="69" t="s">
        <v>3210</v>
      </c>
      <c r="X2066" s="32">
        <v>0</v>
      </c>
      <c r="Y2066" s="32">
        <v>0</v>
      </c>
      <c r="Z2066" s="83"/>
      <c r="AA2066" s="84"/>
      <c r="AB2066" s="85"/>
      <c r="AC2066" s="83"/>
    </row>
    <row r="2067" spans="1:34" ht="15" hidden="1" customHeight="1" x14ac:dyDescent="0.2">
      <c r="A2067" s="231">
        <v>230</v>
      </c>
      <c r="B2067" s="231">
        <v>230</v>
      </c>
      <c r="C2067" s="230" t="s">
        <v>684</v>
      </c>
      <c r="D2067" s="231">
        <v>20059</v>
      </c>
      <c r="E2067" s="230" t="s">
        <v>685</v>
      </c>
      <c r="F2067" s="25">
        <v>2016</v>
      </c>
      <c r="G2067" s="232">
        <v>42378.069444444445</v>
      </c>
      <c r="H2067" s="233">
        <v>42378.069444444445</v>
      </c>
      <c r="I2067" s="412" t="s">
        <v>36</v>
      </c>
      <c r="J2067" s="412" t="s">
        <v>36</v>
      </c>
      <c r="K2067" s="412"/>
      <c r="L2067" s="235">
        <f>N2067-G2067</f>
        <v>0.61180555555620231</v>
      </c>
      <c r="M2067" s="236">
        <v>881</v>
      </c>
      <c r="N2067" s="232">
        <v>42378.681250000001</v>
      </c>
      <c r="O2067" s="233">
        <v>42378.681250000001</v>
      </c>
      <c r="P2067" s="248" t="s">
        <v>242</v>
      </c>
      <c r="Q2067" s="238" t="s">
        <v>43</v>
      </c>
      <c r="R2067" s="238" t="s">
        <v>5445</v>
      </c>
      <c r="S2067" s="238" t="s">
        <v>40</v>
      </c>
      <c r="T2067" s="239" t="s">
        <v>5446</v>
      </c>
      <c r="U2067" s="414" t="s">
        <v>40</v>
      </c>
      <c r="V2067" s="240" t="s">
        <v>788</v>
      </c>
      <c r="W2067" s="239" t="s">
        <v>5447</v>
      </c>
      <c r="X2067" s="241">
        <v>0</v>
      </c>
      <c r="Y2067" s="241">
        <v>0</v>
      </c>
      <c r="Z2067" s="241">
        <v>0</v>
      </c>
      <c r="AA2067" s="242"/>
      <c r="AB2067" s="242"/>
      <c r="AC2067" s="242"/>
    </row>
    <row r="2068" spans="1:34" ht="15" hidden="1" customHeight="1" x14ac:dyDescent="0.2">
      <c r="A2068" s="257">
        <v>230</v>
      </c>
      <c r="B2068" s="257">
        <v>230</v>
      </c>
      <c r="C2068" s="258" t="s">
        <v>684</v>
      </c>
      <c r="D2068" s="257">
        <v>20059</v>
      </c>
      <c r="E2068" s="258" t="s">
        <v>685</v>
      </c>
      <c r="F2068" s="25">
        <v>2016</v>
      </c>
      <c r="G2068" s="284">
        <v>42527.586111111108</v>
      </c>
      <c r="H2068" s="234">
        <v>42527.586111111108</v>
      </c>
      <c r="I2068" s="412" t="s">
        <v>36</v>
      </c>
      <c r="J2068" s="412" t="s">
        <v>36</v>
      </c>
      <c r="K2068" s="412"/>
      <c r="L2068" s="235">
        <f>N2068-G2068</f>
        <v>0.36180555555620231</v>
      </c>
      <c r="M2068" s="236">
        <v>521</v>
      </c>
      <c r="N2068" s="284">
        <v>42527.947916666664</v>
      </c>
      <c r="O2068" s="234">
        <v>42527.947916666664</v>
      </c>
      <c r="P2068" s="237" t="s">
        <v>37</v>
      </c>
      <c r="Q2068" s="238" t="s">
        <v>52</v>
      </c>
      <c r="R2068" s="238" t="s">
        <v>142</v>
      </c>
      <c r="S2068" s="35" t="s">
        <v>107</v>
      </c>
      <c r="T2068" s="35" t="s">
        <v>6176</v>
      </c>
      <c r="U2068" s="282" t="s">
        <v>40</v>
      </c>
      <c r="V2068" s="240" t="s">
        <v>788</v>
      </c>
      <c r="W2068" s="35" t="s">
        <v>6177</v>
      </c>
      <c r="X2068" s="177">
        <v>0</v>
      </c>
      <c r="Y2068" s="177">
        <v>0</v>
      </c>
      <c r="Z2068" s="55">
        <v>0</v>
      </c>
      <c r="AA2068" s="35"/>
      <c r="AB2068" s="35"/>
      <c r="AC2068" s="35"/>
    </row>
    <row r="2069" spans="1:34" ht="15" hidden="1" customHeight="1" x14ac:dyDescent="0.2">
      <c r="A2069" s="257">
        <v>230</v>
      </c>
      <c r="B2069" s="257">
        <v>230</v>
      </c>
      <c r="C2069" s="258" t="s">
        <v>684</v>
      </c>
      <c r="D2069" s="257">
        <v>20059</v>
      </c>
      <c r="E2069" s="258" t="s">
        <v>685</v>
      </c>
      <c r="F2069" s="25">
        <v>2016</v>
      </c>
      <c r="G2069" s="284">
        <v>42537.663888888892</v>
      </c>
      <c r="H2069" s="234">
        <v>42537.663888888892</v>
      </c>
      <c r="I2069" s="412" t="s">
        <v>36</v>
      </c>
      <c r="J2069" s="412" t="s">
        <v>36</v>
      </c>
      <c r="K2069" s="412"/>
      <c r="L2069" s="235">
        <f>N2069-G2069</f>
        <v>6.1805555553291924E-2</v>
      </c>
      <c r="M2069" s="236">
        <v>89</v>
      </c>
      <c r="N2069" s="284">
        <v>42537.725694444445</v>
      </c>
      <c r="O2069" s="234">
        <v>42537.725694444445</v>
      </c>
      <c r="P2069" s="237" t="s">
        <v>37</v>
      </c>
      <c r="Q2069" s="238" t="s">
        <v>52</v>
      </c>
      <c r="R2069" s="238" t="s">
        <v>106</v>
      </c>
      <c r="S2069" s="277" t="s">
        <v>1470</v>
      </c>
      <c r="T2069" s="35" t="s">
        <v>6225</v>
      </c>
      <c r="U2069" s="77">
        <v>12264</v>
      </c>
      <c r="V2069" s="240" t="s">
        <v>788</v>
      </c>
      <c r="W2069" s="35" t="s">
        <v>6235</v>
      </c>
      <c r="X2069" s="177">
        <v>1</v>
      </c>
      <c r="Y2069" s="266"/>
      <c r="Z2069" s="266"/>
      <c r="AA2069" s="266"/>
      <c r="AB2069" s="266"/>
      <c r="AC2069" s="266"/>
    </row>
    <row r="2070" spans="1:34" ht="15" hidden="1" customHeight="1" x14ac:dyDescent="0.2">
      <c r="A2070" s="257">
        <v>230</v>
      </c>
      <c r="B2070" s="257">
        <v>230</v>
      </c>
      <c r="C2070" s="258" t="s">
        <v>684</v>
      </c>
      <c r="D2070" s="257">
        <v>20059</v>
      </c>
      <c r="E2070" s="258" t="s">
        <v>685</v>
      </c>
      <c r="F2070" s="25">
        <v>2017</v>
      </c>
      <c r="G2070" s="232">
        <v>42883.239583333336</v>
      </c>
      <c r="H2070" s="233">
        <v>42883.239583333336</v>
      </c>
      <c r="I2070" s="412" t="s">
        <v>36</v>
      </c>
      <c r="J2070" s="412" t="s">
        <v>36</v>
      </c>
      <c r="K2070" s="412"/>
      <c r="L2070" s="235">
        <f>N2070-G2070</f>
        <v>6.9444443943211809E-4</v>
      </c>
      <c r="M2070" s="236">
        <v>1</v>
      </c>
      <c r="N2070" s="232">
        <v>42883.240277777775</v>
      </c>
      <c r="O2070" s="233">
        <v>42883.240277777775</v>
      </c>
      <c r="P2070" s="237" t="s">
        <v>37</v>
      </c>
      <c r="Q2070" s="35" t="s">
        <v>382</v>
      </c>
      <c r="R2070" s="35" t="s">
        <v>383</v>
      </c>
      <c r="S2070" s="35" t="s">
        <v>40</v>
      </c>
      <c r="T2070" s="52" t="s">
        <v>8624</v>
      </c>
      <c r="U2070" s="332" t="s">
        <v>40</v>
      </c>
      <c r="V2070" s="240" t="s">
        <v>788</v>
      </c>
      <c r="W2070" s="44" t="s">
        <v>8625</v>
      </c>
      <c r="X2070" s="255">
        <v>0</v>
      </c>
      <c r="Y2070" s="241">
        <v>0</v>
      </c>
      <c r="Z2070" s="241">
        <v>0</v>
      </c>
      <c r="AA2070" s="168"/>
      <c r="AB2070" s="168"/>
      <c r="AC2070" s="168"/>
      <c r="AD2070" s="304">
        <v>5517212</v>
      </c>
      <c r="AE2070" s="305" t="s">
        <v>7063</v>
      </c>
      <c r="AF2070" s="305" t="s">
        <v>8626</v>
      </c>
      <c r="AG2070" s="35" t="s">
        <v>7040</v>
      </c>
      <c r="AH2070" s="44" t="s">
        <v>7041</v>
      </c>
    </row>
    <row r="2071" spans="1:34" ht="15" hidden="1" customHeight="1" x14ac:dyDescent="0.2">
      <c r="A2071" s="257">
        <v>230</v>
      </c>
      <c r="B2071" s="257">
        <v>230</v>
      </c>
      <c r="C2071" s="258" t="s">
        <v>684</v>
      </c>
      <c r="D2071" s="257">
        <v>20059</v>
      </c>
      <c r="E2071" s="258" t="s">
        <v>685</v>
      </c>
      <c r="F2071" s="25">
        <v>2017</v>
      </c>
      <c r="G2071" s="284">
        <v>42921.663888888892</v>
      </c>
      <c r="H2071" s="234">
        <v>42921.663888888892</v>
      </c>
      <c r="I2071" s="412" t="s">
        <v>36</v>
      </c>
      <c r="J2071" s="412" t="s">
        <v>36</v>
      </c>
      <c r="K2071" s="412"/>
      <c r="L2071" s="235">
        <f>N2071-G2071</f>
        <v>6.9444443943211809E-4</v>
      </c>
      <c r="M2071" s="236">
        <v>1</v>
      </c>
      <c r="N2071" s="284">
        <v>42921.664583333331</v>
      </c>
      <c r="O2071" s="234">
        <v>42921.664583333331</v>
      </c>
      <c r="P2071" s="237" t="s">
        <v>37</v>
      </c>
      <c r="Q2071" s="35" t="s">
        <v>382</v>
      </c>
      <c r="R2071" s="35" t="s">
        <v>383</v>
      </c>
      <c r="S2071" s="35" t="s">
        <v>526</v>
      </c>
      <c r="T2071" s="167" t="s">
        <v>8852</v>
      </c>
      <c r="U2071" s="332" t="s">
        <v>40</v>
      </c>
      <c r="V2071" s="240" t="s">
        <v>788</v>
      </c>
      <c r="W2071" s="35" t="s">
        <v>8855</v>
      </c>
      <c r="X2071" s="255">
        <v>0</v>
      </c>
      <c r="Y2071" s="241">
        <v>0</v>
      </c>
      <c r="Z2071" s="241">
        <v>0</v>
      </c>
      <c r="AA2071" s="168"/>
      <c r="AB2071" s="168"/>
      <c r="AC2071" s="168"/>
      <c r="AD2071" s="304">
        <v>5517212</v>
      </c>
      <c r="AE2071" s="305" t="s">
        <v>7172</v>
      </c>
      <c r="AF2071" s="305" t="s">
        <v>8854</v>
      </c>
      <c r="AG2071" s="35" t="s">
        <v>7040</v>
      </c>
      <c r="AH2071" s="29" t="s">
        <v>7303</v>
      </c>
    </row>
    <row r="2072" spans="1:34" ht="15" hidden="1" customHeight="1" x14ac:dyDescent="0.2">
      <c r="A2072" s="257">
        <v>230</v>
      </c>
      <c r="B2072" s="257">
        <v>230</v>
      </c>
      <c r="C2072" s="258" t="s">
        <v>684</v>
      </c>
      <c r="D2072" s="257">
        <v>20059</v>
      </c>
      <c r="E2072" s="258" t="s">
        <v>685</v>
      </c>
      <c r="F2072" s="25">
        <v>2018</v>
      </c>
      <c r="G2072" s="284">
        <v>43262.817361111112</v>
      </c>
      <c r="H2072" s="233">
        <v>43262.817361111112</v>
      </c>
      <c r="I2072" s="412" t="s">
        <v>36</v>
      </c>
      <c r="J2072" s="412" t="s">
        <v>36</v>
      </c>
      <c r="K2072" s="412" t="s">
        <v>36</v>
      </c>
      <c r="L2072" s="235">
        <f>N2072-G2072</f>
        <v>2.361111110803904E-2</v>
      </c>
      <c r="M2072" s="236">
        <v>34</v>
      </c>
      <c r="N2072" s="284">
        <v>43262.84097222222</v>
      </c>
      <c r="O2072" s="233">
        <v>43262.84097222222</v>
      </c>
      <c r="P2072" s="237" t="s">
        <v>37</v>
      </c>
      <c r="Q2072" s="359" t="s">
        <v>1285</v>
      </c>
      <c r="R2072" s="35" t="s">
        <v>10545</v>
      </c>
      <c r="S2072" s="277" t="s">
        <v>88</v>
      </c>
      <c r="T2072" s="167" t="s">
        <v>11292</v>
      </c>
      <c r="U2072" s="282" t="s">
        <v>40</v>
      </c>
      <c r="V2072" s="240" t="s">
        <v>788</v>
      </c>
      <c r="W2072" s="167" t="s">
        <v>11293</v>
      </c>
      <c r="X2072" s="255">
        <v>1</v>
      </c>
      <c r="Y2072" s="241">
        <v>0</v>
      </c>
      <c r="Z2072" s="241">
        <v>0</v>
      </c>
      <c r="AA2072" s="266"/>
      <c r="AB2072" s="266"/>
      <c r="AC2072" s="266"/>
      <c r="AD2072" s="241">
        <v>5517212</v>
      </c>
      <c r="AE2072" s="461" t="s">
        <v>1270</v>
      </c>
      <c r="AF2072" s="462" t="s">
        <v>1270</v>
      </c>
      <c r="AG2072" s="277" t="s">
        <v>7040</v>
      </c>
      <c r="AH2072" s="277" t="s">
        <v>7041</v>
      </c>
    </row>
    <row r="2073" spans="1:34" ht="15" hidden="1" customHeight="1" x14ac:dyDescent="0.2">
      <c r="A2073" s="523">
        <v>230</v>
      </c>
      <c r="B2073" s="523">
        <v>230</v>
      </c>
      <c r="C2073" s="524" t="s">
        <v>684</v>
      </c>
      <c r="D2073" s="523">
        <v>20059</v>
      </c>
      <c r="E2073" s="524" t="s">
        <v>685</v>
      </c>
      <c r="F2073" s="25">
        <v>2019</v>
      </c>
      <c r="G2073" s="284">
        <v>43507.685416666667</v>
      </c>
      <c r="H2073" s="234">
        <v>43507.685416666667</v>
      </c>
      <c r="I2073" s="412" t="s">
        <v>36</v>
      </c>
      <c r="J2073" s="412" t="s">
        <v>36</v>
      </c>
      <c r="K2073" s="412" t="s">
        <v>36</v>
      </c>
      <c r="L2073" s="235">
        <f>N2073-G2073</f>
        <v>2.4305555554747116E-2</v>
      </c>
      <c r="M2073" s="236">
        <v>35</v>
      </c>
      <c r="N2073" s="284">
        <v>43507.709722222222</v>
      </c>
      <c r="O2073" s="234">
        <v>43507.709722222222</v>
      </c>
      <c r="P2073" s="237" t="s">
        <v>37</v>
      </c>
      <c r="Q2073" s="162" t="s">
        <v>213</v>
      </c>
      <c r="R2073" s="167" t="s">
        <v>10343</v>
      </c>
      <c r="S2073" s="238" t="s">
        <v>40</v>
      </c>
      <c r="T2073" s="167" t="s">
        <v>13151</v>
      </c>
      <c r="U2073" s="414" t="s">
        <v>40</v>
      </c>
      <c r="V2073" s="240" t="s">
        <v>788</v>
      </c>
      <c r="W2073" s="167" t="s">
        <v>13152</v>
      </c>
      <c r="X2073" s="536">
        <v>0</v>
      </c>
      <c r="Y2073" s="255">
        <v>0</v>
      </c>
      <c r="Z2073" s="255">
        <v>0</v>
      </c>
      <c r="AA2073" s="264">
        <f>Y2073/AD2073</f>
        <v>0</v>
      </c>
      <c r="AB2073" s="265">
        <f>Z2073/AD2073</f>
        <v>0</v>
      </c>
      <c r="AC2073" s="255">
        <v>0</v>
      </c>
      <c r="AD2073" s="255">
        <v>5548929</v>
      </c>
      <c r="AE2073" s="240" t="s">
        <v>1270</v>
      </c>
      <c r="AF2073" s="527" t="s">
        <v>1270</v>
      </c>
      <c r="AG2073" s="555" t="s">
        <v>7066</v>
      </c>
      <c r="AH2073" s="525" t="s">
        <v>12671</v>
      </c>
    </row>
    <row r="2074" spans="1:34" ht="15" hidden="1" customHeight="1" x14ac:dyDescent="0.2">
      <c r="A2074" s="58">
        <v>230</v>
      </c>
      <c r="B2074" s="58">
        <v>230</v>
      </c>
      <c r="C2074" s="76" t="s">
        <v>1024</v>
      </c>
      <c r="D2074" s="33">
        <v>20060</v>
      </c>
      <c r="E2074" s="60" t="s">
        <v>1025</v>
      </c>
      <c r="F2074" s="25">
        <v>2014</v>
      </c>
      <c r="G2074" s="61">
        <v>41997.493750000001</v>
      </c>
      <c r="H2074" s="62">
        <v>41997.493750000001</v>
      </c>
      <c r="I2074" s="625" t="s">
        <v>36</v>
      </c>
      <c r="J2074" s="625" t="s">
        <v>36</v>
      </c>
      <c r="K2074" s="625"/>
      <c r="L2074" s="64">
        <f>N2074-G2074</f>
        <v>0.20208333332993789</v>
      </c>
      <c r="M2074" s="65">
        <v>291</v>
      </c>
      <c r="N2074" s="61">
        <v>41997.695833333331</v>
      </c>
      <c r="O2074" s="62">
        <v>41997.695833333331</v>
      </c>
      <c r="P2074" s="66" t="s">
        <v>37</v>
      </c>
      <c r="Q2074" s="69" t="s">
        <v>43</v>
      </c>
      <c r="R2074" s="69" t="s">
        <v>535</v>
      </c>
      <c r="S2074" s="87" t="s">
        <v>40</v>
      </c>
      <c r="T2074" s="69" t="s">
        <v>3250</v>
      </c>
      <c r="U2074" s="414" t="s">
        <v>40</v>
      </c>
      <c r="V2074" s="87" t="s">
        <v>788</v>
      </c>
      <c r="W2074" s="69" t="s">
        <v>1857</v>
      </c>
      <c r="X2074" s="32">
        <v>0</v>
      </c>
      <c r="Y2074" s="32">
        <v>0</v>
      </c>
      <c r="Z2074" s="83"/>
      <c r="AA2074" s="84"/>
      <c r="AB2074" s="85"/>
      <c r="AC2074" s="83"/>
    </row>
    <row r="2075" spans="1:34" ht="15" hidden="1" customHeight="1" x14ac:dyDescent="0.2">
      <c r="A2075" s="58">
        <v>230</v>
      </c>
      <c r="B2075" s="58">
        <v>230</v>
      </c>
      <c r="C2075" s="76" t="s">
        <v>1024</v>
      </c>
      <c r="D2075" s="33">
        <v>20060</v>
      </c>
      <c r="E2075" s="60" t="s">
        <v>1025</v>
      </c>
      <c r="F2075" s="25">
        <v>2014</v>
      </c>
      <c r="G2075" s="61">
        <v>41997.70208333333</v>
      </c>
      <c r="H2075" s="62">
        <v>41997.70208333333</v>
      </c>
      <c r="I2075" s="625" t="s">
        <v>36</v>
      </c>
      <c r="J2075" s="625" t="s">
        <v>36</v>
      </c>
      <c r="K2075" s="625"/>
      <c r="L2075" s="64">
        <f>N2075-G2075</f>
        <v>2.3611111115314998E-2</v>
      </c>
      <c r="M2075" s="65">
        <v>34</v>
      </c>
      <c r="N2075" s="61">
        <v>41997.725694444445</v>
      </c>
      <c r="O2075" s="62">
        <v>41997.725694444445</v>
      </c>
      <c r="P2075" s="66" t="s">
        <v>37</v>
      </c>
      <c r="Q2075" s="69" t="s">
        <v>43</v>
      </c>
      <c r="R2075" s="69" t="s">
        <v>535</v>
      </c>
      <c r="S2075" s="87" t="s">
        <v>40</v>
      </c>
      <c r="T2075" s="69" t="s">
        <v>3257</v>
      </c>
      <c r="U2075" s="414" t="s">
        <v>40</v>
      </c>
      <c r="V2075" s="87" t="s">
        <v>788</v>
      </c>
      <c r="W2075" s="69" t="s">
        <v>3258</v>
      </c>
      <c r="X2075" s="32">
        <v>0</v>
      </c>
      <c r="Y2075" s="32">
        <v>0</v>
      </c>
      <c r="Z2075" s="83"/>
      <c r="AA2075" s="84"/>
      <c r="AB2075" s="85"/>
      <c r="AC2075" s="83"/>
    </row>
    <row r="2076" spans="1:34" ht="15" hidden="1" customHeight="1" x14ac:dyDescent="0.2">
      <c r="A2076" s="153">
        <v>230</v>
      </c>
      <c r="B2076" s="153">
        <v>230</v>
      </c>
      <c r="C2076" s="24" t="s">
        <v>1024</v>
      </c>
      <c r="D2076" s="175">
        <v>20060</v>
      </c>
      <c r="E2076" s="24" t="s">
        <v>1025</v>
      </c>
      <c r="F2076" s="25">
        <v>2015</v>
      </c>
      <c r="G2076" s="156">
        <v>42068.695833333331</v>
      </c>
      <c r="H2076" s="157">
        <v>42068.695833333331</v>
      </c>
      <c r="I2076" s="620" t="s">
        <v>36</v>
      </c>
      <c r="J2076" s="620" t="s">
        <v>36</v>
      </c>
      <c r="K2076" s="620"/>
      <c r="L2076" s="159">
        <f>N2076-G2076</f>
        <v>3.5416666665696539E-2</v>
      </c>
      <c r="M2076" s="160">
        <v>51</v>
      </c>
      <c r="N2076" s="156">
        <v>42068.731249999997</v>
      </c>
      <c r="O2076" s="157">
        <v>42068.731249999997</v>
      </c>
      <c r="P2076" s="161" t="s">
        <v>37</v>
      </c>
      <c r="Q2076" s="35" t="s">
        <v>155</v>
      </c>
      <c r="R2076" s="35" t="s">
        <v>155</v>
      </c>
      <c r="S2076" s="35" t="s">
        <v>162</v>
      </c>
      <c r="T2076" s="35" t="s">
        <v>3587</v>
      </c>
      <c r="U2076" s="414" t="s">
        <v>40</v>
      </c>
      <c r="V2076" s="167" t="s">
        <v>788</v>
      </c>
      <c r="W2076" s="35" t="s">
        <v>3588</v>
      </c>
      <c r="X2076" s="55">
        <v>0</v>
      </c>
      <c r="Y2076" s="55">
        <v>0</v>
      </c>
      <c r="Z2076" s="168"/>
      <c r="AA2076" s="168"/>
      <c r="AB2076" s="168"/>
      <c r="AC2076" s="168"/>
    </row>
    <row r="2077" spans="1:34" ht="15" hidden="1" customHeight="1" x14ac:dyDescent="0.2">
      <c r="A2077" s="175">
        <v>230</v>
      </c>
      <c r="B2077" s="175">
        <v>230</v>
      </c>
      <c r="C2077" s="24" t="s">
        <v>1024</v>
      </c>
      <c r="D2077" s="175">
        <v>20060</v>
      </c>
      <c r="E2077" s="24" t="s">
        <v>1025</v>
      </c>
      <c r="F2077" s="25">
        <v>2015</v>
      </c>
      <c r="G2077" s="156">
        <v>42203.832638888889</v>
      </c>
      <c r="H2077" s="157">
        <v>42203.832638888889</v>
      </c>
      <c r="I2077" s="620" t="s">
        <v>36</v>
      </c>
      <c r="J2077" s="620" t="s">
        <v>36</v>
      </c>
      <c r="K2077" s="620"/>
      <c r="L2077" s="159">
        <f>N2077-G2077</f>
        <v>2.0833333335758653E-2</v>
      </c>
      <c r="M2077" s="160">
        <v>30</v>
      </c>
      <c r="N2077" s="156">
        <v>42203.853472222225</v>
      </c>
      <c r="O2077" s="157">
        <v>42203.853472222225</v>
      </c>
      <c r="P2077" s="161" t="s">
        <v>37</v>
      </c>
      <c r="Q2077" s="35" t="s">
        <v>213</v>
      </c>
      <c r="R2077" s="35" t="s">
        <v>287</v>
      </c>
      <c r="S2077" s="35" t="s">
        <v>64</v>
      </c>
      <c r="T2077" s="35" t="s">
        <v>4369</v>
      </c>
      <c r="U2077" s="414" t="s">
        <v>40</v>
      </c>
      <c r="V2077" s="167" t="s">
        <v>788</v>
      </c>
      <c r="W2077" s="35" t="s">
        <v>4371</v>
      </c>
      <c r="X2077" s="188"/>
      <c r="Y2077" s="168"/>
      <c r="Z2077" s="168"/>
      <c r="AA2077" s="168"/>
      <c r="AB2077" s="168"/>
      <c r="AC2077" s="168"/>
    </row>
    <row r="2078" spans="1:34" ht="15" hidden="1" customHeight="1" x14ac:dyDescent="0.2">
      <c r="A2078" s="231">
        <v>230</v>
      </c>
      <c r="B2078" s="231">
        <v>230</v>
      </c>
      <c r="C2078" s="230" t="s">
        <v>1024</v>
      </c>
      <c r="D2078" s="231">
        <v>20060</v>
      </c>
      <c r="E2078" s="230" t="s">
        <v>1025</v>
      </c>
      <c r="F2078" s="25">
        <v>2016</v>
      </c>
      <c r="G2078" s="232">
        <v>42376.479166666664</v>
      </c>
      <c r="H2078" s="233">
        <v>42376.479166666664</v>
      </c>
      <c r="I2078" s="412" t="s">
        <v>36</v>
      </c>
      <c r="J2078" s="412" t="s">
        <v>36</v>
      </c>
      <c r="K2078" s="412"/>
      <c r="L2078" s="235">
        <f>N2078-G2078</f>
        <v>6.2500000058207661E-3</v>
      </c>
      <c r="M2078" s="236">
        <v>9</v>
      </c>
      <c r="N2078" s="232">
        <v>42376.48541666667</v>
      </c>
      <c r="O2078" s="233">
        <v>42376.48541666667</v>
      </c>
      <c r="P2078" s="237" t="s">
        <v>37</v>
      </c>
      <c r="Q2078" s="238" t="s">
        <v>71</v>
      </c>
      <c r="R2078" s="238" t="s">
        <v>672</v>
      </c>
      <c r="S2078" s="238" t="s">
        <v>579</v>
      </c>
      <c r="T2078" s="239" t="s">
        <v>5436</v>
      </c>
      <c r="U2078" s="414" t="s">
        <v>40</v>
      </c>
      <c r="V2078" s="240" t="s">
        <v>788</v>
      </c>
      <c r="W2078" s="239" t="s">
        <v>5437</v>
      </c>
      <c r="X2078" s="241">
        <v>0</v>
      </c>
      <c r="Y2078" s="241">
        <v>0</v>
      </c>
      <c r="Z2078" s="241">
        <v>0</v>
      </c>
      <c r="AA2078" s="242"/>
      <c r="AB2078" s="242"/>
      <c r="AC2078" s="242"/>
    </row>
    <row r="2079" spans="1:34" ht="15" hidden="1" customHeight="1" x14ac:dyDescent="0.2">
      <c r="A2079" s="257">
        <v>230</v>
      </c>
      <c r="B2079" s="257">
        <v>230</v>
      </c>
      <c r="C2079" s="258" t="s">
        <v>1024</v>
      </c>
      <c r="D2079" s="257">
        <v>20060</v>
      </c>
      <c r="E2079" s="258" t="s">
        <v>1025</v>
      </c>
      <c r="F2079" s="25">
        <v>2016</v>
      </c>
      <c r="G2079" s="284">
        <v>42537.663888888892</v>
      </c>
      <c r="H2079" s="234">
        <v>42537.663888888892</v>
      </c>
      <c r="I2079" s="412" t="s">
        <v>36</v>
      </c>
      <c r="J2079" s="412" t="s">
        <v>36</v>
      </c>
      <c r="K2079" s="412"/>
      <c r="L2079" s="235">
        <f>N2079-G2079</f>
        <v>1.3194444443797693E-2</v>
      </c>
      <c r="M2079" s="236">
        <v>19</v>
      </c>
      <c r="N2079" s="284">
        <v>42537.677083333336</v>
      </c>
      <c r="O2079" s="234">
        <v>42537.677083333336</v>
      </c>
      <c r="P2079" s="237" t="s">
        <v>37</v>
      </c>
      <c r="Q2079" s="238" t="s">
        <v>52</v>
      </c>
      <c r="R2079" s="238" t="s">
        <v>106</v>
      </c>
      <c r="S2079" s="277" t="s">
        <v>1470</v>
      </c>
      <c r="T2079" s="35" t="s">
        <v>6225</v>
      </c>
      <c r="U2079" s="77">
        <v>12264</v>
      </c>
      <c r="V2079" s="240" t="s">
        <v>788</v>
      </c>
      <c r="W2079" s="168" t="s">
        <v>6242</v>
      </c>
      <c r="X2079" s="177">
        <v>47985</v>
      </c>
      <c r="Y2079" s="266"/>
      <c r="Z2079" s="266"/>
      <c r="AA2079" s="266"/>
      <c r="AB2079" s="266"/>
      <c r="AC2079" s="266"/>
    </row>
    <row r="2080" spans="1:34" ht="15" hidden="1" customHeight="1" x14ac:dyDescent="0.2">
      <c r="A2080" s="257">
        <v>230</v>
      </c>
      <c r="B2080" s="257">
        <v>230</v>
      </c>
      <c r="C2080" s="258" t="s">
        <v>1024</v>
      </c>
      <c r="D2080" s="257">
        <v>20060</v>
      </c>
      <c r="E2080" s="258" t="s">
        <v>1025</v>
      </c>
      <c r="F2080" s="25">
        <v>2018</v>
      </c>
      <c r="G2080" s="284">
        <v>43237.049305555556</v>
      </c>
      <c r="H2080" s="233">
        <v>43237.049305555556</v>
      </c>
      <c r="I2080" s="417" t="s">
        <v>7042</v>
      </c>
      <c r="J2080" s="412" t="s">
        <v>36</v>
      </c>
      <c r="K2080" s="412" t="s">
        <v>36</v>
      </c>
      <c r="L2080" s="235">
        <f>N2080-G2080</f>
        <v>0.74791666666715173</v>
      </c>
      <c r="M2080" s="236">
        <v>1077</v>
      </c>
      <c r="N2080" s="284">
        <v>43237.797222222223</v>
      </c>
      <c r="O2080" s="233">
        <v>43237.797222222223</v>
      </c>
      <c r="P2080" s="237" t="s">
        <v>37</v>
      </c>
      <c r="Q2080" s="359" t="s">
        <v>1246</v>
      </c>
      <c r="R2080" s="35" t="s">
        <v>10189</v>
      </c>
      <c r="S2080" s="277" t="s">
        <v>68</v>
      </c>
      <c r="T2080" s="167" t="s">
        <v>11127</v>
      </c>
      <c r="U2080" s="88">
        <v>114620982</v>
      </c>
      <c r="V2080" s="240" t="s">
        <v>788</v>
      </c>
      <c r="W2080" s="35" t="s">
        <v>11130</v>
      </c>
      <c r="X2080" s="255">
        <v>34570</v>
      </c>
      <c r="Y2080" s="255">
        <v>34570</v>
      </c>
      <c r="Z2080" s="255">
        <v>8185802</v>
      </c>
      <c r="AA2080" s="264">
        <f>Y2080/AD2080</f>
        <v>6.2658458656292349E-3</v>
      </c>
      <c r="AB2080" s="265">
        <f>Z2080/AD2080</f>
        <v>1.4836845131200325</v>
      </c>
      <c r="AC2080" s="255">
        <f>Z2080/Y2080</f>
        <v>236.78918137113104</v>
      </c>
      <c r="AD2080" s="241">
        <v>5517212</v>
      </c>
      <c r="AE2080" s="461" t="s">
        <v>7060</v>
      </c>
      <c r="AF2080" s="462" t="s">
        <v>11129</v>
      </c>
      <c r="AG2080" s="277" t="s">
        <v>7040</v>
      </c>
      <c r="AH2080" s="277" t="s">
        <v>7041</v>
      </c>
    </row>
    <row r="2081" spans="1:34" ht="15" hidden="1" customHeight="1" x14ac:dyDescent="0.2">
      <c r="A2081" s="257">
        <v>230</v>
      </c>
      <c r="B2081" s="257">
        <v>230</v>
      </c>
      <c r="C2081" s="258" t="s">
        <v>1443</v>
      </c>
      <c r="D2081" s="257">
        <v>20061</v>
      </c>
      <c r="E2081" s="258" t="s">
        <v>1444</v>
      </c>
      <c r="F2081" s="25">
        <v>2016</v>
      </c>
      <c r="G2081" s="284">
        <v>42537.663888888892</v>
      </c>
      <c r="H2081" s="234">
        <v>42537.663888888892</v>
      </c>
      <c r="I2081" s="412" t="s">
        <v>36</v>
      </c>
      <c r="J2081" s="412" t="s">
        <v>36</v>
      </c>
      <c r="K2081" s="412"/>
      <c r="L2081" s="235">
        <f>N2081-G2081</f>
        <v>6.9444443943211809E-4</v>
      </c>
      <c r="M2081" s="236">
        <v>1</v>
      </c>
      <c r="N2081" s="284">
        <v>42537.664583333331</v>
      </c>
      <c r="O2081" s="234">
        <v>42537.664583333331</v>
      </c>
      <c r="P2081" s="237" t="s">
        <v>37</v>
      </c>
      <c r="Q2081" s="238" t="s">
        <v>52</v>
      </c>
      <c r="R2081" s="238" t="s">
        <v>106</v>
      </c>
      <c r="S2081" s="277" t="s">
        <v>1470</v>
      </c>
      <c r="T2081" s="35" t="s">
        <v>6225</v>
      </c>
      <c r="U2081" s="77">
        <v>12264</v>
      </c>
      <c r="V2081" s="240" t="s">
        <v>788</v>
      </c>
      <c r="W2081" s="35" t="s">
        <v>6244</v>
      </c>
      <c r="X2081" s="177">
        <v>0</v>
      </c>
      <c r="Y2081" s="266"/>
      <c r="Z2081" s="266"/>
      <c r="AA2081" s="266"/>
      <c r="AB2081" s="266"/>
      <c r="AC2081" s="266"/>
    </row>
    <row r="2082" spans="1:34" ht="15" hidden="1" customHeight="1" x14ac:dyDescent="0.2">
      <c r="A2082" s="257">
        <v>230</v>
      </c>
      <c r="B2082" s="257">
        <v>230</v>
      </c>
      <c r="C2082" s="258" t="s">
        <v>1443</v>
      </c>
      <c r="D2082" s="257">
        <v>20061</v>
      </c>
      <c r="E2082" s="258" t="s">
        <v>1444</v>
      </c>
      <c r="F2082" s="25">
        <v>2018</v>
      </c>
      <c r="G2082" s="284">
        <v>43325.6875</v>
      </c>
      <c r="H2082" s="234">
        <v>43325.6875</v>
      </c>
      <c r="I2082" s="412" t="s">
        <v>36</v>
      </c>
      <c r="J2082" s="412" t="s">
        <v>36</v>
      </c>
      <c r="K2082" s="412" t="s">
        <v>36</v>
      </c>
      <c r="L2082" s="235">
        <f>N2082-G2082</f>
        <v>0.19999999999708962</v>
      </c>
      <c r="M2082" s="236">
        <v>288</v>
      </c>
      <c r="N2082" s="284">
        <v>43325.887499999997</v>
      </c>
      <c r="O2082" s="234">
        <v>43325.887499999997</v>
      </c>
      <c r="P2082" s="237" t="s">
        <v>37</v>
      </c>
      <c r="Q2082" s="162" t="s">
        <v>1285</v>
      </c>
      <c r="R2082" s="167" t="s">
        <v>10363</v>
      </c>
      <c r="S2082" s="163" t="s">
        <v>80</v>
      </c>
      <c r="T2082" s="167" t="s">
        <v>11745</v>
      </c>
      <c r="U2082" s="287" t="s">
        <v>40</v>
      </c>
      <c r="V2082" s="240" t="s">
        <v>788</v>
      </c>
      <c r="W2082" s="167" t="s">
        <v>11746</v>
      </c>
      <c r="X2082" s="255">
        <v>0</v>
      </c>
      <c r="Y2082" s="241">
        <v>0</v>
      </c>
      <c r="Z2082" s="241">
        <v>0</v>
      </c>
      <c r="AA2082" s="266"/>
      <c r="AB2082" s="266"/>
      <c r="AC2082" s="266"/>
      <c r="AD2082" s="241">
        <v>5517212</v>
      </c>
      <c r="AE2082" s="461" t="s">
        <v>1270</v>
      </c>
      <c r="AF2082" s="462" t="s">
        <v>1270</v>
      </c>
      <c r="AG2082" s="277" t="s">
        <v>7066</v>
      </c>
      <c r="AH2082" s="277" t="s">
        <v>7067</v>
      </c>
    </row>
    <row r="2083" spans="1:34" ht="15" hidden="1" customHeight="1" x14ac:dyDescent="0.2">
      <c r="A2083" s="257">
        <v>230</v>
      </c>
      <c r="B2083" s="257">
        <v>230</v>
      </c>
      <c r="C2083" s="258" t="s">
        <v>1539</v>
      </c>
      <c r="D2083" s="257">
        <v>20062</v>
      </c>
      <c r="E2083" s="258" t="s">
        <v>1540</v>
      </c>
      <c r="F2083" s="25">
        <v>2017</v>
      </c>
      <c r="G2083" s="232">
        <v>43056.697222222225</v>
      </c>
      <c r="H2083" s="233">
        <v>43056.697222222225</v>
      </c>
      <c r="I2083" s="412" t="s">
        <v>36</v>
      </c>
      <c r="J2083" s="412" t="s">
        <v>36</v>
      </c>
      <c r="K2083" s="412"/>
      <c r="L2083" s="235">
        <f>N2083-G2083</f>
        <v>0.96180555555474712</v>
      </c>
      <c r="M2083" s="236">
        <v>1385</v>
      </c>
      <c r="N2083" s="232">
        <v>43057.65902777778</v>
      </c>
      <c r="O2083" s="233">
        <v>43057.65902777778</v>
      </c>
      <c r="P2083" s="237" t="s">
        <v>37</v>
      </c>
      <c r="Q2083" s="167" t="s">
        <v>52</v>
      </c>
      <c r="R2083" s="167" t="s">
        <v>5649</v>
      </c>
      <c r="S2083" s="35" t="s">
        <v>107</v>
      </c>
      <c r="T2083" s="167" t="s">
        <v>9999</v>
      </c>
      <c r="U2083" s="332" t="s">
        <v>40</v>
      </c>
      <c r="V2083" s="240" t="s">
        <v>1336</v>
      </c>
      <c r="W2083" s="167" t="s">
        <v>10000</v>
      </c>
      <c r="X2083" s="255">
        <v>0</v>
      </c>
      <c r="Y2083" s="241">
        <v>0</v>
      </c>
      <c r="Z2083" s="241">
        <v>0</v>
      </c>
      <c r="AA2083" s="266"/>
      <c r="AB2083" s="266"/>
      <c r="AC2083" s="266"/>
      <c r="AD2083" s="304">
        <v>5517212</v>
      </c>
      <c r="AE2083" s="333" t="s">
        <v>1270</v>
      </c>
      <c r="AF2083" s="333" t="s">
        <v>1270</v>
      </c>
      <c r="AG2083" s="167" t="s">
        <v>7066</v>
      </c>
      <c r="AH2083" s="29" t="s">
        <v>7067</v>
      </c>
    </row>
    <row r="2084" spans="1:34" ht="15" hidden="1" customHeight="1" x14ac:dyDescent="0.2">
      <c r="A2084" s="175">
        <v>230</v>
      </c>
      <c r="B2084" s="175">
        <v>230</v>
      </c>
      <c r="C2084" s="24" t="s">
        <v>240</v>
      </c>
      <c r="D2084" s="175">
        <v>20063</v>
      </c>
      <c r="E2084" s="43" t="s">
        <v>241</v>
      </c>
      <c r="F2084" s="25">
        <v>2015</v>
      </c>
      <c r="G2084" s="156">
        <v>42333.411111111112</v>
      </c>
      <c r="H2084" s="157">
        <v>42333.411111111112</v>
      </c>
      <c r="I2084" s="620" t="s">
        <v>36</v>
      </c>
      <c r="J2084" s="620" t="s">
        <v>36</v>
      </c>
      <c r="K2084" s="620"/>
      <c r="L2084" s="159">
        <f>N2084-G2084</f>
        <v>6.944444467080757E-4</v>
      </c>
      <c r="M2084" s="160">
        <v>1</v>
      </c>
      <c r="N2084" s="156">
        <v>42333.411805555559</v>
      </c>
      <c r="O2084" s="157">
        <v>42333.411805555559</v>
      </c>
      <c r="P2084" s="161" t="s">
        <v>37</v>
      </c>
      <c r="Q2084" s="162" t="s">
        <v>48</v>
      </c>
      <c r="R2084" s="162" t="s">
        <v>49</v>
      </c>
      <c r="S2084" s="35" t="s">
        <v>40</v>
      </c>
      <c r="T2084" s="35" t="s">
        <v>5225</v>
      </c>
      <c r="U2084" s="170">
        <v>11712</v>
      </c>
      <c r="V2084" s="167" t="s">
        <v>1385</v>
      </c>
      <c r="W2084" s="35" t="s">
        <v>5226</v>
      </c>
      <c r="X2084" s="55">
        <v>0</v>
      </c>
      <c r="Y2084" s="168"/>
      <c r="Z2084" s="168"/>
      <c r="AA2084" s="168"/>
      <c r="AB2084" s="168"/>
      <c r="AC2084" s="168"/>
    </row>
    <row r="2085" spans="1:34" ht="15" hidden="1" customHeight="1" x14ac:dyDescent="0.2">
      <c r="A2085" s="257">
        <v>230</v>
      </c>
      <c r="B2085" s="257">
        <v>230</v>
      </c>
      <c r="C2085" s="258" t="s">
        <v>240</v>
      </c>
      <c r="D2085" s="257">
        <v>20063</v>
      </c>
      <c r="E2085" s="258" t="s">
        <v>241</v>
      </c>
      <c r="F2085" s="25">
        <v>2017</v>
      </c>
      <c r="G2085" s="232">
        <v>42937.69027777778</v>
      </c>
      <c r="H2085" s="233">
        <v>42937.69027777778</v>
      </c>
      <c r="I2085" s="412" t="s">
        <v>36</v>
      </c>
      <c r="J2085" s="412" t="s">
        <v>36</v>
      </c>
      <c r="K2085" s="412"/>
      <c r="L2085" s="235">
        <f>N2085-G2085</f>
        <v>0.16527777777810115</v>
      </c>
      <c r="M2085" s="236">
        <v>238</v>
      </c>
      <c r="N2085" s="232">
        <v>42937.855555555558</v>
      </c>
      <c r="O2085" s="233">
        <v>42937.855555555558</v>
      </c>
      <c r="P2085" s="237" t="s">
        <v>37</v>
      </c>
      <c r="Q2085" s="35" t="s">
        <v>43</v>
      </c>
      <c r="R2085" s="35" t="s">
        <v>1663</v>
      </c>
      <c r="S2085" s="35" t="s">
        <v>106</v>
      </c>
      <c r="T2085" s="167" t="s">
        <v>9023</v>
      </c>
      <c r="U2085" s="303" t="s">
        <v>40</v>
      </c>
      <c r="V2085" s="240" t="s">
        <v>190</v>
      </c>
      <c r="W2085" s="167" t="s">
        <v>9024</v>
      </c>
      <c r="X2085" s="241">
        <v>0</v>
      </c>
      <c r="Y2085" s="241">
        <v>0</v>
      </c>
      <c r="Z2085" s="241">
        <v>0</v>
      </c>
      <c r="AA2085" s="266"/>
      <c r="AB2085" s="266"/>
      <c r="AC2085" s="266"/>
      <c r="AD2085" s="304">
        <v>5517212</v>
      </c>
      <c r="AE2085" s="305" t="s">
        <v>1270</v>
      </c>
      <c r="AF2085" s="305" t="s">
        <v>1270</v>
      </c>
      <c r="AG2085" s="35" t="s">
        <v>7066</v>
      </c>
      <c r="AH2085" s="29" t="s">
        <v>7067</v>
      </c>
    </row>
    <row r="2086" spans="1:34" ht="15" hidden="1" customHeight="1" x14ac:dyDescent="0.2">
      <c r="A2086" s="58">
        <v>230</v>
      </c>
      <c r="B2086" s="58">
        <v>230</v>
      </c>
      <c r="C2086" s="76" t="s">
        <v>1143</v>
      </c>
      <c r="D2086" s="33">
        <v>20064</v>
      </c>
      <c r="E2086" s="60" t="s">
        <v>1144</v>
      </c>
      <c r="F2086" s="25">
        <v>2014</v>
      </c>
      <c r="G2086" s="61">
        <v>41802.800000000003</v>
      </c>
      <c r="H2086" s="62">
        <v>41802.800000000003</v>
      </c>
      <c r="I2086" s="625" t="s">
        <v>36</v>
      </c>
      <c r="J2086" s="625" t="s">
        <v>36</v>
      </c>
      <c r="K2086" s="625"/>
      <c r="L2086" s="64">
        <f>N2086-G2086</f>
        <v>6.9444443943211809E-4</v>
      </c>
      <c r="M2086" s="65">
        <v>1</v>
      </c>
      <c r="N2086" s="61">
        <v>41802.800694444442</v>
      </c>
      <c r="O2086" s="62">
        <v>41802.800694444442</v>
      </c>
      <c r="P2086" s="66" t="s">
        <v>37</v>
      </c>
      <c r="Q2086" s="69" t="s">
        <v>1752</v>
      </c>
      <c r="R2086" s="69" t="s">
        <v>320</v>
      </c>
      <c r="S2086" s="87" t="s">
        <v>40</v>
      </c>
      <c r="T2086" s="69" t="s">
        <v>2366</v>
      </c>
      <c r="U2086" s="303" t="s">
        <v>40</v>
      </c>
      <c r="V2086" s="87" t="s">
        <v>1336</v>
      </c>
      <c r="W2086" s="69" t="s">
        <v>2367</v>
      </c>
      <c r="X2086" s="32">
        <v>0</v>
      </c>
      <c r="Y2086" s="32">
        <v>0</v>
      </c>
      <c r="Z2086" s="83"/>
      <c r="AA2086" s="84"/>
      <c r="AB2086" s="85"/>
      <c r="AC2086" s="83"/>
    </row>
    <row r="2087" spans="1:34" ht="15" hidden="1" customHeight="1" x14ac:dyDescent="0.2">
      <c r="A2087" s="257">
        <v>230</v>
      </c>
      <c r="B2087" s="257">
        <v>230</v>
      </c>
      <c r="C2087" s="258" t="s">
        <v>1143</v>
      </c>
      <c r="D2087" s="257">
        <v>20064</v>
      </c>
      <c r="E2087" s="258" t="s">
        <v>1144</v>
      </c>
      <c r="F2087" s="25">
        <v>2016</v>
      </c>
      <c r="G2087" s="284">
        <v>42657.850694444445</v>
      </c>
      <c r="H2087" s="234">
        <v>42657.850694444445</v>
      </c>
      <c r="I2087" s="417" t="s">
        <v>313</v>
      </c>
      <c r="J2087" s="412" t="s">
        <v>36</v>
      </c>
      <c r="K2087" s="412"/>
      <c r="L2087" s="235">
        <f>N2087-G2087</f>
        <v>6.944444467080757E-4</v>
      </c>
      <c r="M2087" s="236">
        <v>1</v>
      </c>
      <c r="N2087" s="284">
        <v>42657.851388888892</v>
      </c>
      <c r="O2087" s="234">
        <v>42657.851388888892</v>
      </c>
      <c r="P2087" s="237" t="s">
        <v>37</v>
      </c>
      <c r="Q2087" s="35" t="s">
        <v>213</v>
      </c>
      <c r="R2087" s="35" t="s">
        <v>214</v>
      </c>
      <c r="S2087" s="35" t="s">
        <v>40</v>
      </c>
      <c r="T2087" s="35" t="s">
        <v>6715</v>
      </c>
      <c r="U2087" s="282" t="s">
        <v>40</v>
      </c>
      <c r="V2087" s="240" t="s">
        <v>1336</v>
      </c>
      <c r="W2087" s="35" t="s">
        <v>6716</v>
      </c>
      <c r="X2087" s="177">
        <v>1</v>
      </c>
      <c r="Y2087" s="55">
        <v>0</v>
      </c>
      <c r="Z2087" s="55">
        <v>0</v>
      </c>
      <c r="AA2087" s="35"/>
      <c r="AB2087" s="35"/>
      <c r="AC2087" s="241"/>
    </row>
    <row r="2088" spans="1:34" ht="15" hidden="1" customHeight="1" x14ac:dyDescent="0.2">
      <c r="A2088" s="257">
        <v>230</v>
      </c>
      <c r="B2088" s="257">
        <v>230</v>
      </c>
      <c r="C2088" s="258" t="s">
        <v>1143</v>
      </c>
      <c r="D2088" s="257">
        <v>20064</v>
      </c>
      <c r="E2088" s="258" t="s">
        <v>1144</v>
      </c>
      <c r="F2088" s="25">
        <v>2016</v>
      </c>
      <c r="G2088" s="284">
        <v>42657.922222222223</v>
      </c>
      <c r="H2088" s="234">
        <v>42657.922222222223</v>
      </c>
      <c r="I2088" s="417" t="s">
        <v>313</v>
      </c>
      <c r="J2088" s="412" t="s">
        <v>36</v>
      </c>
      <c r="K2088" s="412"/>
      <c r="L2088" s="235">
        <f>N2088-G2088</f>
        <v>6.944444467080757E-4</v>
      </c>
      <c r="M2088" s="236">
        <v>1</v>
      </c>
      <c r="N2088" s="284">
        <v>42657.92291666667</v>
      </c>
      <c r="O2088" s="234">
        <v>42657.92291666667</v>
      </c>
      <c r="P2088" s="237" t="s">
        <v>37</v>
      </c>
      <c r="Q2088" s="35" t="s">
        <v>213</v>
      </c>
      <c r="R2088" s="35" t="s">
        <v>214</v>
      </c>
      <c r="S2088" s="35" t="s">
        <v>40</v>
      </c>
      <c r="T2088" s="35" t="s">
        <v>6719</v>
      </c>
      <c r="U2088" s="282" t="s">
        <v>40</v>
      </c>
      <c r="V2088" s="240" t="s">
        <v>1336</v>
      </c>
      <c r="W2088" s="35" t="s">
        <v>6720</v>
      </c>
      <c r="X2088" s="177">
        <v>1</v>
      </c>
      <c r="Y2088" s="55">
        <v>0</v>
      </c>
      <c r="Z2088" s="55">
        <v>0</v>
      </c>
      <c r="AA2088" s="35"/>
      <c r="AB2088" s="35"/>
      <c r="AC2088" s="241"/>
    </row>
    <row r="2089" spans="1:34" ht="15" hidden="1" customHeight="1" x14ac:dyDescent="0.2">
      <c r="A2089" s="257">
        <v>230</v>
      </c>
      <c r="B2089" s="257">
        <v>230</v>
      </c>
      <c r="C2089" s="258" t="s">
        <v>1143</v>
      </c>
      <c r="D2089" s="257">
        <v>20064</v>
      </c>
      <c r="E2089" s="258" t="s">
        <v>1144</v>
      </c>
      <c r="F2089" s="25">
        <v>2016</v>
      </c>
      <c r="G2089" s="284">
        <v>42657.953472222223</v>
      </c>
      <c r="H2089" s="234">
        <v>42657.953472222223</v>
      </c>
      <c r="I2089" s="417" t="s">
        <v>313</v>
      </c>
      <c r="J2089" s="412" t="s">
        <v>36</v>
      </c>
      <c r="K2089" s="412"/>
      <c r="L2089" s="235">
        <f>N2089-G2089</f>
        <v>6.944444467080757E-4</v>
      </c>
      <c r="M2089" s="236">
        <v>1</v>
      </c>
      <c r="N2089" s="284">
        <v>42657.95416666667</v>
      </c>
      <c r="O2089" s="234">
        <v>42657.95416666667</v>
      </c>
      <c r="P2089" s="237" t="s">
        <v>37</v>
      </c>
      <c r="Q2089" s="35" t="s">
        <v>213</v>
      </c>
      <c r="R2089" s="35" t="s">
        <v>214</v>
      </c>
      <c r="S2089" s="35" t="s">
        <v>40</v>
      </c>
      <c r="T2089" s="35" t="s">
        <v>6725</v>
      </c>
      <c r="U2089" s="282" t="s">
        <v>40</v>
      </c>
      <c r="V2089" s="240" t="s">
        <v>1336</v>
      </c>
      <c r="W2089" s="191"/>
      <c r="X2089" s="177">
        <v>0</v>
      </c>
      <c r="Y2089" s="55">
        <v>0</v>
      </c>
      <c r="Z2089" s="55">
        <v>0</v>
      </c>
      <c r="AA2089" s="35"/>
      <c r="AB2089" s="35"/>
      <c r="AC2089" s="241"/>
    </row>
    <row r="2090" spans="1:34" ht="15" hidden="1" customHeight="1" x14ac:dyDescent="0.2">
      <c r="A2090" s="257">
        <v>230</v>
      </c>
      <c r="B2090" s="257">
        <v>230</v>
      </c>
      <c r="C2090" s="258" t="s">
        <v>1143</v>
      </c>
      <c r="D2090" s="257">
        <v>20064</v>
      </c>
      <c r="E2090" s="258" t="s">
        <v>1144</v>
      </c>
      <c r="F2090" s="25">
        <v>2016</v>
      </c>
      <c r="G2090" s="284">
        <v>42658.279166666667</v>
      </c>
      <c r="H2090" s="234">
        <v>42658.279166666667</v>
      </c>
      <c r="I2090" s="412" t="s">
        <v>36</v>
      </c>
      <c r="J2090" s="412" t="s">
        <v>36</v>
      </c>
      <c r="K2090" s="412"/>
      <c r="L2090" s="235">
        <f>N2090-G2090</f>
        <v>6.944444467080757E-4</v>
      </c>
      <c r="M2090" s="236">
        <v>1</v>
      </c>
      <c r="N2090" s="284">
        <v>42658.279861111114</v>
      </c>
      <c r="O2090" s="234">
        <v>42658.279861111114</v>
      </c>
      <c r="P2090" s="237" t="s">
        <v>37</v>
      </c>
      <c r="Q2090" s="35" t="s">
        <v>213</v>
      </c>
      <c r="R2090" s="35" t="s">
        <v>214</v>
      </c>
      <c r="S2090" s="35" t="s">
        <v>40</v>
      </c>
      <c r="T2090" s="35" t="s">
        <v>6727</v>
      </c>
      <c r="U2090" s="282" t="s">
        <v>40</v>
      </c>
      <c r="V2090" s="240" t="s">
        <v>1336</v>
      </c>
      <c r="W2090" s="35" t="s">
        <v>6728</v>
      </c>
      <c r="X2090" s="177">
        <v>1</v>
      </c>
      <c r="Y2090" s="55">
        <v>0</v>
      </c>
      <c r="Z2090" s="55">
        <v>0</v>
      </c>
      <c r="AA2090" s="35"/>
      <c r="AB2090" s="35"/>
      <c r="AC2090" s="241"/>
    </row>
    <row r="2091" spans="1:34" ht="15" hidden="1" customHeight="1" x14ac:dyDescent="0.2">
      <c r="A2091" s="257">
        <v>230</v>
      </c>
      <c r="B2091" s="257">
        <v>230</v>
      </c>
      <c r="C2091" s="258" t="s">
        <v>1143</v>
      </c>
      <c r="D2091" s="257">
        <v>20064</v>
      </c>
      <c r="E2091" s="258" t="s">
        <v>1144</v>
      </c>
      <c r="F2091" s="25">
        <v>2016</v>
      </c>
      <c r="G2091" s="284">
        <v>42659.177083333336</v>
      </c>
      <c r="H2091" s="234">
        <v>42659.177083333336</v>
      </c>
      <c r="I2091" s="412" t="s">
        <v>36</v>
      </c>
      <c r="J2091" s="412" t="s">
        <v>36</v>
      </c>
      <c r="K2091" s="412"/>
      <c r="L2091" s="235">
        <f>N2091-G2091</f>
        <v>0.17986111110803904</v>
      </c>
      <c r="M2091" s="236">
        <v>259</v>
      </c>
      <c r="N2091" s="284">
        <v>42659.356944444444</v>
      </c>
      <c r="O2091" s="234">
        <v>42659.356944444444</v>
      </c>
      <c r="P2091" s="248" t="s">
        <v>242</v>
      </c>
      <c r="Q2091" s="35" t="s">
        <v>43</v>
      </c>
      <c r="R2091" s="35" t="s">
        <v>266</v>
      </c>
      <c r="S2091" s="35" t="s">
        <v>101</v>
      </c>
      <c r="T2091" s="35" t="s">
        <v>6744</v>
      </c>
      <c r="U2091" s="282" t="s">
        <v>40</v>
      </c>
      <c r="V2091" s="240" t="s">
        <v>1336</v>
      </c>
      <c r="W2091" s="35" t="s">
        <v>6745</v>
      </c>
      <c r="X2091" s="177">
        <v>1</v>
      </c>
      <c r="Y2091" s="55">
        <v>0</v>
      </c>
      <c r="Z2091" s="55">
        <v>0</v>
      </c>
      <c r="AA2091" s="35"/>
      <c r="AB2091" s="35"/>
      <c r="AC2091" s="241"/>
    </row>
    <row r="2092" spans="1:34" ht="15" hidden="1" customHeight="1" x14ac:dyDescent="0.2">
      <c r="A2092" s="257">
        <v>230</v>
      </c>
      <c r="B2092" s="257">
        <v>230</v>
      </c>
      <c r="C2092" s="258" t="s">
        <v>1143</v>
      </c>
      <c r="D2092" s="257">
        <v>20064</v>
      </c>
      <c r="E2092" s="258" t="s">
        <v>1144</v>
      </c>
      <c r="F2092" s="25">
        <v>2018</v>
      </c>
      <c r="G2092" s="232">
        <v>43174.382638888892</v>
      </c>
      <c r="H2092" s="233">
        <v>43174.382638888892</v>
      </c>
      <c r="I2092" s="412" t="s">
        <v>36</v>
      </c>
      <c r="J2092" s="412" t="s">
        <v>36</v>
      </c>
      <c r="K2092" s="412" t="s">
        <v>36</v>
      </c>
      <c r="L2092" s="235">
        <f>N2092-G2092</f>
        <v>6.9444443943211809E-4</v>
      </c>
      <c r="M2092" s="236">
        <v>1</v>
      </c>
      <c r="N2092" s="232">
        <v>43174.383333333331</v>
      </c>
      <c r="O2092" s="233">
        <v>43174.383333333331</v>
      </c>
      <c r="P2092" s="237" t="s">
        <v>37</v>
      </c>
      <c r="Q2092" s="359" t="s">
        <v>48</v>
      </c>
      <c r="R2092" s="35" t="s">
        <v>10200</v>
      </c>
      <c r="S2092" s="277" t="s">
        <v>40</v>
      </c>
      <c r="T2092" s="167" t="s">
        <v>10708</v>
      </c>
      <c r="U2092" s="282" t="s">
        <v>40</v>
      </c>
      <c r="V2092" s="240" t="s">
        <v>1336</v>
      </c>
      <c r="W2092" s="167" t="s">
        <v>10709</v>
      </c>
      <c r="X2092" s="255">
        <v>0</v>
      </c>
      <c r="Y2092" s="241">
        <v>0</v>
      </c>
      <c r="Z2092" s="241">
        <v>0</v>
      </c>
      <c r="AA2092" s="266"/>
      <c r="AB2092" s="266"/>
      <c r="AC2092" s="266"/>
      <c r="AD2092" s="241">
        <v>5517212</v>
      </c>
      <c r="AE2092" s="461" t="s">
        <v>1270</v>
      </c>
      <c r="AF2092" s="462" t="s">
        <v>1270</v>
      </c>
      <c r="AG2092" s="277" t="s">
        <v>7040</v>
      </c>
      <c r="AH2092" s="277" t="s">
        <v>7041</v>
      </c>
    </row>
    <row r="2093" spans="1:34" ht="15" hidden="1" customHeight="1" x14ac:dyDescent="0.2">
      <c r="A2093" s="257">
        <v>230</v>
      </c>
      <c r="B2093" s="257">
        <v>230</v>
      </c>
      <c r="C2093" s="258" t="s">
        <v>153</v>
      </c>
      <c r="D2093" s="257">
        <v>20067</v>
      </c>
      <c r="E2093" s="258" t="s">
        <v>154</v>
      </c>
      <c r="F2093" s="25">
        <v>2016</v>
      </c>
      <c r="G2093" s="232">
        <v>42467.845138888886</v>
      </c>
      <c r="H2093" s="233">
        <v>42467.845138888886</v>
      </c>
      <c r="I2093" s="412" t="s">
        <v>36</v>
      </c>
      <c r="J2093" s="412" t="s">
        <v>36</v>
      </c>
      <c r="K2093" s="412"/>
      <c r="L2093" s="235">
        <f>N2093-G2093</f>
        <v>0.84652777777955635</v>
      </c>
      <c r="M2093" s="236">
        <v>1219</v>
      </c>
      <c r="N2093" s="232">
        <v>42468.691666666666</v>
      </c>
      <c r="O2093" s="233">
        <v>42468.691666666666</v>
      </c>
      <c r="P2093" s="237" t="s">
        <v>37</v>
      </c>
      <c r="Q2093" s="35" t="s">
        <v>5502</v>
      </c>
      <c r="R2093" s="238" t="s">
        <v>349</v>
      </c>
      <c r="S2093" s="35" t="s">
        <v>106</v>
      </c>
      <c r="T2093" s="35" t="s">
        <v>5841</v>
      </c>
      <c r="U2093" s="88">
        <v>12076</v>
      </c>
      <c r="V2093" s="240" t="s">
        <v>1385</v>
      </c>
      <c r="W2093" s="35" t="s">
        <v>5842</v>
      </c>
      <c r="X2093" s="55">
        <v>0</v>
      </c>
      <c r="Y2093" s="55">
        <v>0</v>
      </c>
      <c r="Z2093" s="55">
        <v>0</v>
      </c>
      <c r="AA2093" s="168"/>
      <c r="AB2093" s="168"/>
      <c r="AC2093" s="168"/>
    </row>
    <row r="2094" spans="1:34" ht="15" hidden="1" customHeight="1" x14ac:dyDescent="0.2">
      <c r="A2094" s="257">
        <v>230</v>
      </c>
      <c r="B2094" s="257">
        <v>230</v>
      </c>
      <c r="C2094" s="258" t="s">
        <v>1648</v>
      </c>
      <c r="D2094" s="257">
        <v>20068</v>
      </c>
      <c r="E2094" s="258" t="s">
        <v>1649</v>
      </c>
      <c r="F2094" s="25">
        <v>2018</v>
      </c>
      <c r="G2094" s="284">
        <v>43256.530555555553</v>
      </c>
      <c r="H2094" s="233">
        <v>43256.530555555553</v>
      </c>
      <c r="I2094" s="412" t="s">
        <v>36</v>
      </c>
      <c r="J2094" s="417" t="s">
        <v>7042</v>
      </c>
      <c r="K2094" s="412" t="s">
        <v>36</v>
      </c>
      <c r="L2094" s="235">
        <f>N2094-G2094</f>
        <v>1.2305555555576575</v>
      </c>
      <c r="M2094" s="236">
        <v>1772</v>
      </c>
      <c r="N2094" s="284">
        <v>43257.761111111111</v>
      </c>
      <c r="O2094" s="233">
        <v>43257.761111111111</v>
      </c>
      <c r="P2094" s="237" t="s">
        <v>37</v>
      </c>
      <c r="Q2094" s="359" t="s">
        <v>382</v>
      </c>
      <c r="R2094" s="35" t="s">
        <v>10211</v>
      </c>
      <c r="S2094" s="277" t="s">
        <v>54</v>
      </c>
      <c r="T2094" s="167" t="s">
        <v>11246</v>
      </c>
      <c r="U2094" s="483">
        <v>114667730</v>
      </c>
      <c r="V2094" s="240" t="s">
        <v>1385</v>
      </c>
      <c r="W2094" s="167" t="s">
        <v>11247</v>
      </c>
      <c r="X2094" s="255">
        <v>0</v>
      </c>
      <c r="Y2094" s="241">
        <v>0</v>
      </c>
      <c r="Z2094" s="241">
        <v>0</v>
      </c>
      <c r="AA2094" s="266"/>
      <c r="AB2094" s="266"/>
      <c r="AC2094" s="266"/>
      <c r="AD2094" s="241">
        <v>5517212</v>
      </c>
      <c r="AE2094" s="461" t="s">
        <v>7049</v>
      </c>
      <c r="AF2094" s="462" t="s">
        <v>11248</v>
      </c>
      <c r="AG2094" s="277" t="s">
        <v>7040</v>
      </c>
      <c r="AH2094" s="277" t="s">
        <v>7041</v>
      </c>
    </row>
    <row r="2095" spans="1:34" ht="15" hidden="1" customHeight="1" x14ac:dyDescent="0.2">
      <c r="A2095" s="257">
        <v>230</v>
      </c>
      <c r="B2095" s="257">
        <v>230</v>
      </c>
      <c r="C2095" s="258" t="s">
        <v>644</v>
      </c>
      <c r="D2095" s="257">
        <v>20070</v>
      </c>
      <c r="E2095" s="258" t="s">
        <v>645</v>
      </c>
      <c r="F2095" s="25">
        <v>2018</v>
      </c>
      <c r="G2095" s="284">
        <v>43301.083333333336</v>
      </c>
      <c r="H2095" s="233">
        <v>43301.083333333336</v>
      </c>
      <c r="I2095" s="412" t="s">
        <v>36</v>
      </c>
      <c r="J2095" s="412" t="s">
        <v>36</v>
      </c>
      <c r="K2095" s="412" t="s">
        <v>36</v>
      </c>
      <c r="L2095" s="235">
        <f>N2095-G2095</f>
        <v>5.2777777775190771E-2</v>
      </c>
      <c r="M2095" s="236">
        <v>76</v>
      </c>
      <c r="N2095" s="284">
        <v>43301.136111111111</v>
      </c>
      <c r="O2095" s="233">
        <v>43301.136111111111</v>
      </c>
      <c r="P2095" s="237" t="s">
        <v>37</v>
      </c>
      <c r="Q2095" s="359" t="s">
        <v>62</v>
      </c>
      <c r="R2095" s="35" t="s">
        <v>10303</v>
      </c>
      <c r="S2095" s="277" t="s">
        <v>106</v>
      </c>
      <c r="T2095" s="167" t="s">
        <v>11567</v>
      </c>
      <c r="U2095" s="282" t="s">
        <v>40</v>
      </c>
      <c r="V2095" s="240" t="s">
        <v>1336</v>
      </c>
      <c r="W2095" s="277" t="s">
        <v>11568</v>
      </c>
      <c r="X2095" s="255">
        <v>0</v>
      </c>
      <c r="Y2095" s="241">
        <v>0</v>
      </c>
      <c r="Z2095" s="241">
        <v>0</v>
      </c>
      <c r="AA2095" s="266"/>
      <c r="AB2095" s="266"/>
      <c r="AC2095" s="266"/>
      <c r="AD2095" s="241">
        <v>5517212</v>
      </c>
      <c r="AE2095" s="461" t="s">
        <v>1270</v>
      </c>
      <c r="AF2095" s="462" t="s">
        <v>1270</v>
      </c>
      <c r="AG2095" s="277" t="s">
        <v>7066</v>
      </c>
      <c r="AH2095" s="277" t="s">
        <v>7067</v>
      </c>
    </row>
    <row r="2096" spans="1:34" ht="15" hidden="1" customHeight="1" x14ac:dyDescent="0.2">
      <c r="A2096" s="105">
        <v>230</v>
      </c>
      <c r="B2096" s="105">
        <v>230</v>
      </c>
      <c r="C2096" s="76" t="s">
        <v>1275</v>
      </c>
      <c r="D2096" s="33">
        <v>20074</v>
      </c>
      <c r="E2096" s="60" t="s">
        <v>1276</v>
      </c>
      <c r="F2096" s="25">
        <v>2014</v>
      </c>
      <c r="G2096" s="61">
        <v>41898.469444444447</v>
      </c>
      <c r="H2096" s="62">
        <v>41898.469444444447</v>
      </c>
      <c r="I2096" s="625" t="s">
        <v>36</v>
      </c>
      <c r="J2096" s="625" t="s">
        <v>36</v>
      </c>
      <c r="K2096" s="625"/>
      <c r="L2096" s="64">
        <f>N2096-G2096</f>
        <v>0.22499999999854481</v>
      </c>
      <c r="M2096" s="65">
        <v>324</v>
      </c>
      <c r="N2096" s="61">
        <v>41898.694444444445</v>
      </c>
      <c r="O2096" s="62">
        <v>41898.694444444445</v>
      </c>
      <c r="P2096" s="66" t="s">
        <v>37</v>
      </c>
      <c r="Q2096" s="69" t="s">
        <v>155</v>
      </c>
      <c r="R2096" s="69" t="s">
        <v>155</v>
      </c>
      <c r="S2096" s="87" t="s">
        <v>80</v>
      </c>
      <c r="T2096" s="69" t="s">
        <v>2714</v>
      </c>
      <c r="U2096" s="282" t="s">
        <v>40</v>
      </c>
      <c r="V2096" s="87" t="s">
        <v>1336</v>
      </c>
      <c r="W2096" s="69" t="s">
        <v>2715</v>
      </c>
      <c r="X2096" s="32">
        <v>0</v>
      </c>
      <c r="Y2096" s="32">
        <v>0</v>
      </c>
      <c r="Z2096" s="83"/>
      <c r="AA2096" s="84"/>
      <c r="AB2096" s="85"/>
      <c r="AC2096" s="83"/>
    </row>
    <row r="2097" spans="1:34" ht="15" hidden="1" customHeight="1" x14ac:dyDescent="0.2">
      <c r="A2097" s="175">
        <v>230</v>
      </c>
      <c r="B2097" s="175">
        <v>230</v>
      </c>
      <c r="C2097" s="24" t="s">
        <v>1275</v>
      </c>
      <c r="D2097" s="175">
        <v>20074</v>
      </c>
      <c r="E2097" s="24" t="s">
        <v>1276</v>
      </c>
      <c r="F2097" s="25">
        <v>2015</v>
      </c>
      <c r="G2097" s="156">
        <v>42201.42291666667</v>
      </c>
      <c r="H2097" s="157">
        <v>42201.42291666667</v>
      </c>
      <c r="I2097" s="620" t="s">
        <v>36</v>
      </c>
      <c r="J2097" s="620" t="s">
        <v>36</v>
      </c>
      <c r="K2097" s="620"/>
      <c r="L2097" s="159">
        <f>N2097-G2097</f>
        <v>7.1527777770825196E-2</v>
      </c>
      <c r="M2097" s="160">
        <v>103</v>
      </c>
      <c r="N2097" s="156">
        <v>42201.494444444441</v>
      </c>
      <c r="O2097" s="157">
        <v>42201.494444444441</v>
      </c>
      <c r="P2097" s="161" t="s">
        <v>37</v>
      </c>
      <c r="Q2097" s="35" t="s">
        <v>155</v>
      </c>
      <c r="R2097" s="35" t="s">
        <v>155</v>
      </c>
      <c r="S2097" s="35" t="s">
        <v>106</v>
      </c>
      <c r="T2097" s="35" t="s">
        <v>4310</v>
      </c>
      <c r="U2097" s="282" t="s">
        <v>40</v>
      </c>
      <c r="V2097" s="167" t="s">
        <v>1336</v>
      </c>
      <c r="W2097" s="35" t="s">
        <v>4311</v>
      </c>
      <c r="X2097" s="55">
        <v>0</v>
      </c>
      <c r="Y2097" s="55">
        <v>0</v>
      </c>
      <c r="Z2097" s="168"/>
      <c r="AA2097" s="168"/>
      <c r="AB2097" s="168"/>
      <c r="AC2097" s="168"/>
    </row>
    <row r="2098" spans="1:34" ht="15" hidden="1" customHeight="1" x14ac:dyDescent="0.2">
      <c r="A2098" s="257">
        <v>230</v>
      </c>
      <c r="B2098" s="257">
        <v>230</v>
      </c>
      <c r="C2098" s="258" t="s">
        <v>1275</v>
      </c>
      <c r="D2098" s="257">
        <v>20074</v>
      </c>
      <c r="E2098" s="258" t="s">
        <v>1276</v>
      </c>
      <c r="F2098" s="25">
        <v>2016</v>
      </c>
      <c r="G2098" s="284">
        <v>42602.1875</v>
      </c>
      <c r="H2098" s="234">
        <v>42602.1875</v>
      </c>
      <c r="I2098" s="412" t="s">
        <v>36</v>
      </c>
      <c r="J2098" s="412" t="s">
        <v>36</v>
      </c>
      <c r="K2098" s="412"/>
      <c r="L2098" s="266"/>
      <c r="M2098" s="295"/>
      <c r="N2098" s="296"/>
      <c r="O2098" s="296"/>
      <c r="P2098" s="237" t="s">
        <v>37</v>
      </c>
      <c r="Q2098" s="238" t="s">
        <v>52</v>
      </c>
      <c r="R2098" s="238" t="s">
        <v>5649</v>
      </c>
      <c r="S2098" s="35" t="s">
        <v>80</v>
      </c>
      <c r="T2098" s="35" t="s">
        <v>6481</v>
      </c>
      <c r="U2098" s="282" t="s">
        <v>40</v>
      </c>
      <c r="V2098" s="240" t="s">
        <v>384</v>
      </c>
      <c r="W2098" s="35" t="s">
        <v>6482</v>
      </c>
      <c r="X2098" s="177">
        <v>0</v>
      </c>
      <c r="Y2098" s="55">
        <v>0</v>
      </c>
      <c r="Z2098" s="55">
        <v>0</v>
      </c>
      <c r="AA2098" s="35"/>
      <c r="AB2098" s="35"/>
      <c r="AC2098" s="241"/>
    </row>
    <row r="2099" spans="1:34" ht="15" hidden="1" customHeight="1" x14ac:dyDescent="0.2">
      <c r="A2099" s="521">
        <v>230</v>
      </c>
      <c r="B2099" s="521">
        <v>230</v>
      </c>
      <c r="C2099" s="522" t="s">
        <v>811</v>
      </c>
      <c r="D2099" s="521">
        <v>20075</v>
      </c>
      <c r="E2099" s="522" t="s">
        <v>812</v>
      </c>
      <c r="F2099" s="25">
        <v>2019</v>
      </c>
      <c r="G2099" s="573">
        <v>43547.504166666666</v>
      </c>
      <c r="H2099" s="574">
        <v>43547.504166666666</v>
      </c>
      <c r="I2099" s="572" t="s">
        <v>36</v>
      </c>
      <c r="J2099" s="572" t="s">
        <v>36</v>
      </c>
      <c r="K2099" s="572" t="s">
        <v>36</v>
      </c>
      <c r="L2099" s="235">
        <f>N2099-G2099</f>
        <v>6.944444467080757E-4</v>
      </c>
      <c r="M2099" s="236">
        <v>1</v>
      </c>
      <c r="N2099" s="573">
        <v>43547.504861111112</v>
      </c>
      <c r="O2099" s="574">
        <v>43547.504861111112</v>
      </c>
      <c r="P2099" s="237" t="s">
        <v>37</v>
      </c>
      <c r="Q2099" s="162" t="s">
        <v>10316</v>
      </c>
      <c r="R2099" s="167" t="s">
        <v>10554</v>
      </c>
      <c r="S2099" s="238" t="s">
        <v>579</v>
      </c>
      <c r="T2099" s="35" t="s">
        <v>13640</v>
      </c>
      <c r="U2099" s="224">
        <v>116820068</v>
      </c>
      <c r="V2099" s="240" t="s">
        <v>1336</v>
      </c>
      <c r="W2099" s="167" t="s">
        <v>13641</v>
      </c>
      <c r="X2099" s="536">
        <v>0</v>
      </c>
      <c r="Y2099" s="255">
        <v>0</v>
      </c>
      <c r="Z2099" s="255">
        <v>0</v>
      </c>
      <c r="AA2099" s="264">
        <f>Y2099/AD2099</f>
        <v>0</v>
      </c>
      <c r="AB2099" s="265">
        <f>Z2099/AD2099</f>
        <v>0</v>
      </c>
      <c r="AC2099" s="255">
        <v>0</v>
      </c>
      <c r="AD2099" s="255">
        <v>5548929</v>
      </c>
      <c r="AE2099" s="240" t="s">
        <v>1270</v>
      </c>
      <c r="AF2099" s="527" t="s">
        <v>1270</v>
      </c>
      <c r="AG2099" s="240" t="s">
        <v>7040</v>
      </c>
      <c r="AH2099" s="525" t="s">
        <v>7041</v>
      </c>
    </row>
    <row r="2100" spans="1:34" ht="15" hidden="1" customHeight="1" x14ac:dyDescent="0.2">
      <c r="A2100" s="58">
        <v>230</v>
      </c>
      <c r="B2100" s="58">
        <v>230</v>
      </c>
      <c r="C2100" s="76" t="s">
        <v>819</v>
      </c>
      <c r="D2100" s="33">
        <v>20076</v>
      </c>
      <c r="E2100" s="60" t="s">
        <v>820</v>
      </c>
      <c r="F2100" s="25">
        <v>2014</v>
      </c>
      <c r="G2100" s="61">
        <v>41775.411805555559</v>
      </c>
      <c r="H2100" s="62">
        <v>41775.411805555559</v>
      </c>
      <c r="I2100" s="625" t="s">
        <v>36</v>
      </c>
      <c r="J2100" s="625" t="s">
        <v>36</v>
      </c>
      <c r="K2100" s="625"/>
      <c r="L2100" s="64">
        <f>N2100-G2100</f>
        <v>0.14236111110949423</v>
      </c>
      <c r="M2100" s="65">
        <v>205</v>
      </c>
      <c r="N2100" s="61">
        <v>41775.554166666669</v>
      </c>
      <c r="O2100" s="62">
        <v>41775.554166666669</v>
      </c>
      <c r="P2100" s="66" t="s">
        <v>37</v>
      </c>
      <c r="Q2100" s="69" t="s">
        <v>52</v>
      </c>
      <c r="R2100" s="69" t="s">
        <v>124</v>
      </c>
      <c r="S2100" s="87" t="s">
        <v>88</v>
      </c>
      <c r="T2100" s="69" t="s">
        <v>2236</v>
      </c>
      <c r="U2100" s="282" t="s">
        <v>40</v>
      </c>
      <c r="V2100" s="78" t="s">
        <v>1336</v>
      </c>
      <c r="W2100" s="69" t="s">
        <v>2237</v>
      </c>
      <c r="X2100" s="32">
        <v>0</v>
      </c>
      <c r="Y2100" s="32">
        <v>0</v>
      </c>
      <c r="Z2100" s="83"/>
      <c r="AA2100" s="84"/>
      <c r="AB2100" s="85"/>
      <c r="AC2100" s="83"/>
    </row>
    <row r="2101" spans="1:34" ht="15" hidden="1" customHeight="1" x14ac:dyDescent="0.2">
      <c r="A2101" s="257">
        <v>230</v>
      </c>
      <c r="B2101" s="257">
        <v>230</v>
      </c>
      <c r="C2101" s="258" t="s">
        <v>10965</v>
      </c>
      <c r="D2101" s="257">
        <v>20077</v>
      </c>
      <c r="E2101" s="258" t="s">
        <v>10966</v>
      </c>
      <c r="F2101" s="25">
        <v>2018</v>
      </c>
      <c r="G2101" s="232">
        <v>43209.327777777777</v>
      </c>
      <c r="H2101" s="233">
        <v>43209.327777777777</v>
      </c>
      <c r="I2101" s="412" t="s">
        <v>36</v>
      </c>
      <c r="J2101" s="412" t="s">
        <v>36</v>
      </c>
      <c r="K2101" s="412" t="s">
        <v>36</v>
      </c>
      <c r="L2101" s="235">
        <f>N2101-G2101</f>
        <v>1.6076388888905058</v>
      </c>
      <c r="M2101" s="236">
        <v>2315</v>
      </c>
      <c r="N2101" s="232">
        <v>43210.935416666667</v>
      </c>
      <c r="O2101" s="233">
        <v>43210.935416666667</v>
      </c>
      <c r="P2101" s="328" t="s">
        <v>242</v>
      </c>
      <c r="Q2101" s="359" t="s">
        <v>43</v>
      </c>
      <c r="R2101" s="35" t="s">
        <v>10204</v>
      </c>
      <c r="S2101" s="277" t="s">
        <v>526</v>
      </c>
      <c r="T2101" s="167" t="s">
        <v>10967</v>
      </c>
      <c r="U2101" s="282" t="s">
        <v>40</v>
      </c>
      <c r="V2101" s="240" t="s">
        <v>1336</v>
      </c>
      <c r="W2101" s="240" t="s">
        <v>10968</v>
      </c>
      <c r="X2101" s="255">
        <v>0</v>
      </c>
      <c r="Y2101" s="241">
        <v>0</v>
      </c>
      <c r="Z2101" s="241">
        <v>0</v>
      </c>
      <c r="AA2101" s="266"/>
      <c r="AB2101" s="266"/>
      <c r="AC2101" s="266"/>
      <c r="AD2101" s="241">
        <v>5517212</v>
      </c>
      <c r="AE2101" s="461" t="s">
        <v>1270</v>
      </c>
      <c r="AF2101" s="462" t="s">
        <v>1270</v>
      </c>
      <c r="AG2101" s="277" t="s">
        <v>7066</v>
      </c>
      <c r="AH2101" s="277" t="s">
        <v>7067</v>
      </c>
    </row>
    <row r="2102" spans="1:34" ht="15" hidden="1" customHeight="1" x14ac:dyDescent="0.2">
      <c r="A2102" s="105">
        <v>230</v>
      </c>
      <c r="B2102" s="105">
        <v>230</v>
      </c>
      <c r="C2102" s="76" t="s">
        <v>844</v>
      </c>
      <c r="D2102" s="33">
        <v>20078</v>
      </c>
      <c r="E2102" s="60" t="s">
        <v>845</v>
      </c>
      <c r="F2102" s="25">
        <v>2014</v>
      </c>
      <c r="G2102" s="61">
        <v>41908.724305555559</v>
      </c>
      <c r="H2102" s="62">
        <v>41908.724305555559</v>
      </c>
      <c r="I2102" s="625" t="s">
        <v>36</v>
      </c>
      <c r="J2102" s="625" t="s">
        <v>36</v>
      </c>
      <c r="K2102" s="625"/>
      <c r="L2102" s="64">
        <f>N2102-G2102</f>
        <v>6.9444443943211809E-4</v>
      </c>
      <c r="M2102" s="65">
        <v>1</v>
      </c>
      <c r="N2102" s="61">
        <v>41908.724999999999</v>
      </c>
      <c r="O2102" s="62">
        <v>41908.724999999999</v>
      </c>
      <c r="P2102" s="66" t="s">
        <v>37</v>
      </c>
      <c r="Q2102" s="69" t="s">
        <v>52</v>
      </c>
      <c r="R2102" s="69" t="s">
        <v>1511</v>
      </c>
      <c r="S2102" s="87" t="s">
        <v>564</v>
      </c>
      <c r="T2102" s="69" t="s">
        <v>2780</v>
      </c>
      <c r="U2102" s="282" t="s">
        <v>40</v>
      </c>
      <c r="V2102" s="87" t="s">
        <v>1336</v>
      </c>
      <c r="W2102" s="69" t="s">
        <v>2781</v>
      </c>
      <c r="X2102" s="32">
        <v>0</v>
      </c>
      <c r="Y2102" s="32">
        <v>0</v>
      </c>
      <c r="Z2102" s="83"/>
      <c r="AA2102" s="84"/>
      <c r="AB2102" s="85"/>
      <c r="AC2102" s="83"/>
    </row>
    <row r="2103" spans="1:34" ht="15" hidden="1" customHeight="1" x14ac:dyDescent="0.2">
      <c r="A2103" s="175">
        <v>230</v>
      </c>
      <c r="B2103" s="175">
        <v>230</v>
      </c>
      <c r="C2103" s="24" t="s">
        <v>1447</v>
      </c>
      <c r="D2103" s="175">
        <v>20079</v>
      </c>
      <c r="E2103" s="24" t="s">
        <v>1448</v>
      </c>
      <c r="F2103" s="25">
        <v>2015</v>
      </c>
      <c r="G2103" s="156">
        <v>42101.648611111108</v>
      </c>
      <c r="H2103" s="157">
        <v>42101.648611111108</v>
      </c>
      <c r="I2103" s="620" t="s">
        <v>36</v>
      </c>
      <c r="J2103" s="620" t="s">
        <v>36</v>
      </c>
      <c r="K2103" s="620"/>
      <c r="L2103" s="159">
        <f>N2103-G2103</f>
        <v>6.944444467080757E-4</v>
      </c>
      <c r="M2103" s="160">
        <v>1</v>
      </c>
      <c r="N2103" s="156">
        <v>42101.649305555555</v>
      </c>
      <c r="O2103" s="157">
        <v>42101.649305555555</v>
      </c>
      <c r="P2103" s="161" t="s">
        <v>37</v>
      </c>
      <c r="Q2103" s="35" t="s">
        <v>213</v>
      </c>
      <c r="R2103" s="35" t="s">
        <v>287</v>
      </c>
      <c r="S2103" s="35" t="s">
        <v>40</v>
      </c>
      <c r="T2103" s="35" t="s">
        <v>3733</v>
      </c>
      <c r="U2103" s="282" t="s">
        <v>40</v>
      </c>
      <c r="V2103" s="167" t="s">
        <v>1336</v>
      </c>
      <c r="W2103" s="35" t="s">
        <v>3732</v>
      </c>
      <c r="X2103" s="55">
        <v>0</v>
      </c>
      <c r="Y2103" s="55">
        <v>0</v>
      </c>
      <c r="Z2103" s="168"/>
      <c r="AA2103" s="168"/>
      <c r="AB2103" s="168"/>
      <c r="AC2103" s="168"/>
      <c r="AD2103" s="41"/>
      <c r="AE2103" s="41"/>
      <c r="AF2103" s="41"/>
      <c r="AG2103" s="41"/>
      <c r="AH2103" s="41"/>
    </row>
    <row r="2104" spans="1:34" ht="15" hidden="1" customHeight="1" x14ac:dyDescent="0.2">
      <c r="A2104" s="175">
        <v>230</v>
      </c>
      <c r="B2104" s="175">
        <v>230</v>
      </c>
      <c r="C2104" s="24" t="s">
        <v>1411</v>
      </c>
      <c r="D2104" s="175">
        <v>20081</v>
      </c>
      <c r="E2104" s="43" t="s">
        <v>1412</v>
      </c>
      <c r="F2104" s="25">
        <v>2015</v>
      </c>
      <c r="G2104" s="156">
        <v>42291.989583333336</v>
      </c>
      <c r="H2104" s="157">
        <v>42291.989583333336</v>
      </c>
      <c r="I2104" s="620" t="s">
        <v>36</v>
      </c>
      <c r="J2104" s="620" t="s">
        <v>36</v>
      </c>
      <c r="K2104" s="620"/>
      <c r="L2104" s="159">
        <f>N2104-G2104</f>
        <v>6.9444443943211809E-4</v>
      </c>
      <c r="M2104" s="160">
        <v>1</v>
      </c>
      <c r="N2104" s="156">
        <v>42291.990277777775</v>
      </c>
      <c r="O2104" s="157">
        <v>42291.990277777775</v>
      </c>
      <c r="P2104" s="161" t="s">
        <v>37</v>
      </c>
      <c r="Q2104" s="35" t="s">
        <v>213</v>
      </c>
      <c r="R2104" s="35" t="s">
        <v>287</v>
      </c>
      <c r="S2104" s="35" t="s">
        <v>40</v>
      </c>
      <c r="T2104" s="35" t="s">
        <v>4947</v>
      </c>
      <c r="U2104" s="282" t="s">
        <v>40</v>
      </c>
      <c r="V2104" s="167" t="s">
        <v>761</v>
      </c>
      <c r="W2104" s="35" t="s">
        <v>4948</v>
      </c>
      <c r="X2104" s="55">
        <v>0</v>
      </c>
      <c r="Y2104" s="168"/>
      <c r="Z2104" s="168"/>
      <c r="AA2104" s="168"/>
      <c r="AB2104" s="168"/>
      <c r="AC2104" s="168"/>
    </row>
    <row r="2105" spans="1:34" ht="15" hidden="1" customHeight="1" x14ac:dyDescent="0.2">
      <c r="A2105" s="175">
        <v>230</v>
      </c>
      <c r="B2105" s="175">
        <v>230</v>
      </c>
      <c r="C2105" s="24" t="s">
        <v>1411</v>
      </c>
      <c r="D2105" s="175">
        <v>20081</v>
      </c>
      <c r="E2105" s="43" t="s">
        <v>1412</v>
      </c>
      <c r="F2105" s="25">
        <v>2015</v>
      </c>
      <c r="G2105" s="156">
        <v>42295.291666666664</v>
      </c>
      <c r="H2105" s="157">
        <v>42295.291666666664</v>
      </c>
      <c r="I2105" s="626" t="s">
        <v>313</v>
      </c>
      <c r="J2105" s="626" t="s">
        <v>313</v>
      </c>
      <c r="K2105" s="626"/>
      <c r="L2105" s="159">
        <f>N2105-G2105</f>
        <v>5.4750000000058208</v>
      </c>
      <c r="M2105" s="160">
        <v>7884</v>
      </c>
      <c r="N2105" s="156">
        <v>42300.76666666667</v>
      </c>
      <c r="O2105" s="157">
        <v>42300.76666666667</v>
      </c>
      <c r="P2105" s="219" t="s">
        <v>173</v>
      </c>
      <c r="Q2105" s="162" t="s">
        <v>52</v>
      </c>
      <c r="R2105" s="35" t="s">
        <v>302</v>
      </c>
      <c r="S2105" s="35" t="s">
        <v>54</v>
      </c>
      <c r="T2105" s="35" t="s">
        <v>4992</v>
      </c>
      <c r="U2105" s="282" t="s">
        <v>40</v>
      </c>
      <c r="V2105" s="167" t="s">
        <v>761</v>
      </c>
      <c r="W2105" s="35" t="s">
        <v>4993</v>
      </c>
      <c r="X2105" s="55">
        <v>66007</v>
      </c>
      <c r="Y2105" s="55">
        <v>55636</v>
      </c>
      <c r="Z2105" s="55">
        <v>36053905</v>
      </c>
      <c r="AA2105" s="173">
        <f>Y2105/5412924</f>
        <v>1.0278363413194052E-2</v>
      </c>
      <c r="AB2105" s="174">
        <f>Z2105/5412924</f>
        <v>6.6607077801203198</v>
      </c>
      <c r="AC2105" s="55">
        <f>Z2105/Y2105</f>
        <v>648.0319397512402</v>
      </c>
    </row>
    <row r="2106" spans="1:34" ht="15" hidden="1" customHeight="1" x14ac:dyDescent="0.2">
      <c r="A2106" s="257">
        <v>230</v>
      </c>
      <c r="B2106" s="257">
        <v>230</v>
      </c>
      <c r="C2106" s="258" t="s">
        <v>1411</v>
      </c>
      <c r="D2106" s="257">
        <v>20081</v>
      </c>
      <c r="E2106" s="258" t="s">
        <v>1412</v>
      </c>
      <c r="F2106" s="25">
        <v>2017</v>
      </c>
      <c r="G2106" s="232">
        <v>42741.697222222225</v>
      </c>
      <c r="H2106" s="233">
        <v>42741.697222222225</v>
      </c>
      <c r="I2106" s="412" t="s">
        <v>36</v>
      </c>
      <c r="J2106" s="412" t="s">
        <v>36</v>
      </c>
      <c r="K2106" s="412"/>
      <c r="L2106" s="235">
        <f>N2106-G2106</f>
        <v>5.486111110803904E-2</v>
      </c>
      <c r="M2106" s="236">
        <v>79</v>
      </c>
      <c r="N2106" s="232">
        <v>42741.752083333333</v>
      </c>
      <c r="O2106" s="233">
        <v>42741.752083333333</v>
      </c>
      <c r="P2106" s="328" t="s">
        <v>242</v>
      </c>
      <c r="Q2106" s="35" t="s">
        <v>43</v>
      </c>
      <c r="R2106" s="35" t="s">
        <v>1663</v>
      </c>
      <c r="S2106" s="35" t="s">
        <v>40</v>
      </c>
      <c r="T2106" s="167" t="s">
        <v>7128</v>
      </c>
      <c r="U2106" s="282" t="s">
        <v>40</v>
      </c>
      <c r="V2106" s="49" t="s">
        <v>1390</v>
      </c>
      <c r="W2106" s="44" t="s">
        <v>7129</v>
      </c>
      <c r="X2106" s="241">
        <v>0</v>
      </c>
      <c r="Y2106" s="241">
        <v>0</v>
      </c>
      <c r="Z2106" s="241">
        <v>0</v>
      </c>
      <c r="AA2106" s="168"/>
      <c r="AB2106" s="168"/>
      <c r="AC2106" s="168"/>
      <c r="AD2106" s="304">
        <v>5517212</v>
      </c>
      <c r="AE2106" s="35" t="s">
        <v>1270</v>
      </c>
      <c r="AF2106" s="35" t="s">
        <v>1270</v>
      </c>
      <c r="AG2106" s="35" t="s">
        <v>7066</v>
      </c>
      <c r="AH2106" s="44" t="s">
        <v>7067</v>
      </c>
    </row>
    <row r="2107" spans="1:34" ht="15" hidden="1" customHeight="1" x14ac:dyDescent="0.2">
      <c r="A2107" s="521">
        <v>230</v>
      </c>
      <c r="B2107" s="521">
        <v>230</v>
      </c>
      <c r="C2107" s="522" t="s">
        <v>1411</v>
      </c>
      <c r="D2107" s="521">
        <v>20081</v>
      </c>
      <c r="E2107" s="522" t="s">
        <v>1412</v>
      </c>
      <c r="F2107" s="25">
        <v>2019</v>
      </c>
      <c r="G2107" s="232">
        <v>43501.311111111114</v>
      </c>
      <c r="H2107" s="233">
        <v>43501.311111111114</v>
      </c>
      <c r="I2107" s="417" t="s">
        <v>7042</v>
      </c>
      <c r="J2107" s="417" t="s">
        <v>7042</v>
      </c>
      <c r="K2107" s="412" t="s">
        <v>36</v>
      </c>
      <c r="L2107" s="235">
        <f>N2107-G2107</f>
        <v>0.51458333332993789</v>
      </c>
      <c r="M2107" s="236">
        <v>741</v>
      </c>
      <c r="N2107" s="232">
        <v>43501.825694444444</v>
      </c>
      <c r="O2107" s="233">
        <v>43501.825694444444</v>
      </c>
      <c r="P2107" s="237" t="s">
        <v>37</v>
      </c>
      <c r="Q2107" s="162" t="s">
        <v>1285</v>
      </c>
      <c r="R2107" s="167" t="s">
        <v>10231</v>
      </c>
      <c r="S2107" s="238" t="s">
        <v>54</v>
      </c>
      <c r="T2107" s="167" t="s">
        <v>13046</v>
      </c>
      <c r="U2107" s="282" t="s">
        <v>40</v>
      </c>
      <c r="V2107" s="240" t="s">
        <v>1390</v>
      </c>
      <c r="W2107" s="167" t="s">
        <v>13047</v>
      </c>
      <c r="X2107" s="164">
        <v>0</v>
      </c>
      <c r="Y2107" s="241">
        <v>0</v>
      </c>
      <c r="Z2107" s="241">
        <v>0</v>
      </c>
      <c r="AA2107" s="264">
        <f>Y2107/AD2107</f>
        <v>0</v>
      </c>
      <c r="AB2107" s="265">
        <f>Z2107/AD2107</f>
        <v>0</v>
      </c>
      <c r="AC2107" s="255">
        <v>0</v>
      </c>
      <c r="AD2107" s="255">
        <v>5548929</v>
      </c>
      <c r="AE2107" s="239" t="s">
        <v>7060</v>
      </c>
      <c r="AF2107" s="229" t="s">
        <v>13048</v>
      </c>
      <c r="AG2107" s="239" t="s">
        <v>7040</v>
      </c>
      <c r="AH2107" s="57" t="s">
        <v>7041</v>
      </c>
    </row>
    <row r="2108" spans="1:34" ht="15" hidden="1" customHeight="1" x14ac:dyDescent="0.2">
      <c r="A2108" s="58">
        <v>230</v>
      </c>
      <c r="B2108" s="58">
        <v>230</v>
      </c>
      <c r="C2108" s="76" t="s">
        <v>446</v>
      </c>
      <c r="D2108" s="33">
        <v>20082</v>
      </c>
      <c r="E2108" s="60" t="s">
        <v>447</v>
      </c>
      <c r="F2108" s="25">
        <v>2014</v>
      </c>
      <c r="G2108" s="61">
        <v>41782.211805555555</v>
      </c>
      <c r="H2108" s="62">
        <v>41782.211805555555</v>
      </c>
      <c r="I2108" s="625" t="s">
        <v>36</v>
      </c>
      <c r="J2108" s="625" t="s">
        <v>36</v>
      </c>
      <c r="K2108" s="625"/>
      <c r="L2108" s="64">
        <f>N2108-G2108</f>
        <v>0.15208333333430346</v>
      </c>
      <c r="M2108" s="65">
        <v>219</v>
      </c>
      <c r="N2108" s="61">
        <v>41782.363888888889</v>
      </c>
      <c r="O2108" s="62">
        <v>41782.363888888889</v>
      </c>
      <c r="P2108" s="66" t="s">
        <v>37</v>
      </c>
      <c r="Q2108" s="69" t="s">
        <v>52</v>
      </c>
      <c r="R2108" s="69" t="s">
        <v>124</v>
      </c>
      <c r="S2108" s="87" t="s">
        <v>88</v>
      </c>
      <c r="T2108" s="69" t="s">
        <v>2282</v>
      </c>
      <c r="U2108" s="282" t="s">
        <v>40</v>
      </c>
      <c r="V2108" s="78" t="s">
        <v>1390</v>
      </c>
      <c r="W2108" s="69" t="s">
        <v>2283</v>
      </c>
      <c r="X2108" s="32">
        <v>0</v>
      </c>
      <c r="Y2108" s="32">
        <v>0</v>
      </c>
      <c r="Z2108" s="83"/>
      <c r="AA2108" s="84"/>
      <c r="AB2108" s="85"/>
      <c r="AC2108" s="83"/>
    </row>
    <row r="2109" spans="1:34" ht="15" hidden="1" customHeight="1" x14ac:dyDescent="0.2">
      <c r="A2109" s="175">
        <v>230</v>
      </c>
      <c r="B2109" s="175">
        <v>230</v>
      </c>
      <c r="C2109" s="24" t="s">
        <v>446</v>
      </c>
      <c r="D2109" s="175">
        <v>20082</v>
      </c>
      <c r="E2109" s="43" t="s">
        <v>447</v>
      </c>
      <c r="F2109" s="25">
        <v>2015</v>
      </c>
      <c r="G2109" s="156">
        <v>42295.291666666664</v>
      </c>
      <c r="H2109" s="157">
        <v>42295.291666666664</v>
      </c>
      <c r="I2109" s="626" t="s">
        <v>313</v>
      </c>
      <c r="J2109" s="620" t="s">
        <v>36</v>
      </c>
      <c r="K2109" s="620"/>
      <c r="L2109" s="159">
        <f>N2109-G2109</f>
        <v>5.4750000000058208</v>
      </c>
      <c r="M2109" s="160">
        <v>7884</v>
      </c>
      <c r="N2109" s="156">
        <v>42300.76666666667</v>
      </c>
      <c r="O2109" s="157">
        <v>42300.76666666667</v>
      </c>
      <c r="P2109" s="219" t="s">
        <v>173</v>
      </c>
      <c r="Q2109" s="162" t="s">
        <v>52</v>
      </c>
      <c r="R2109" s="35" t="s">
        <v>302</v>
      </c>
      <c r="S2109" s="35" t="s">
        <v>68</v>
      </c>
      <c r="T2109" s="35" t="s">
        <v>4987</v>
      </c>
      <c r="U2109" s="282" t="s">
        <v>40</v>
      </c>
      <c r="V2109" s="167" t="s">
        <v>761</v>
      </c>
      <c r="W2109" s="35" t="s">
        <v>4994</v>
      </c>
      <c r="X2109" s="55">
        <v>0</v>
      </c>
      <c r="Y2109" s="168"/>
      <c r="Z2109" s="168"/>
      <c r="AA2109" s="168"/>
      <c r="AB2109" s="168"/>
      <c r="AC2109" s="168"/>
    </row>
    <row r="2110" spans="1:34" ht="15" hidden="1" customHeight="1" x14ac:dyDescent="0.2">
      <c r="A2110" s="257">
        <v>230</v>
      </c>
      <c r="B2110" s="257">
        <v>230</v>
      </c>
      <c r="C2110" s="258" t="s">
        <v>446</v>
      </c>
      <c r="D2110" s="257">
        <v>20082</v>
      </c>
      <c r="E2110" s="258" t="s">
        <v>447</v>
      </c>
      <c r="F2110" s="25">
        <v>2017</v>
      </c>
      <c r="G2110" s="232">
        <v>43003.825694444444</v>
      </c>
      <c r="H2110" s="233">
        <v>43003.825694444444</v>
      </c>
      <c r="I2110" s="412" t="s">
        <v>36</v>
      </c>
      <c r="J2110" s="417" t="s">
        <v>7042</v>
      </c>
      <c r="K2110" s="417"/>
      <c r="L2110" s="235">
        <f>N2110-G2110</f>
        <v>1.21875</v>
      </c>
      <c r="M2110" s="236">
        <v>1755</v>
      </c>
      <c r="N2110" s="232">
        <v>43005.044444444444</v>
      </c>
      <c r="O2110" s="233">
        <v>43005.044444444444</v>
      </c>
      <c r="P2110" s="237" t="s">
        <v>37</v>
      </c>
      <c r="Q2110" s="35" t="s">
        <v>52</v>
      </c>
      <c r="R2110" s="35" t="s">
        <v>67</v>
      </c>
      <c r="S2110" s="35" t="s">
        <v>54</v>
      </c>
      <c r="T2110" s="167" t="s">
        <v>9589</v>
      </c>
      <c r="U2110" s="77">
        <v>113630089</v>
      </c>
      <c r="V2110" s="240" t="s">
        <v>761</v>
      </c>
      <c r="W2110" s="167" t="s">
        <v>9590</v>
      </c>
      <c r="X2110" s="241">
        <v>0</v>
      </c>
      <c r="Y2110" s="241">
        <v>0</v>
      </c>
      <c r="Z2110" s="241">
        <v>0</v>
      </c>
      <c r="AA2110" s="266"/>
      <c r="AB2110" s="266"/>
      <c r="AC2110" s="266"/>
      <c r="AD2110" s="304">
        <v>5517212</v>
      </c>
      <c r="AE2110" s="333" t="s">
        <v>7076</v>
      </c>
      <c r="AF2110" s="383" t="s">
        <v>9591</v>
      </c>
      <c r="AG2110" s="167" t="s">
        <v>7040</v>
      </c>
      <c r="AH2110" s="29" t="s">
        <v>7041</v>
      </c>
    </row>
    <row r="2111" spans="1:34" ht="15" hidden="1" customHeight="1" x14ac:dyDescent="0.2">
      <c r="A2111" s="58">
        <v>230</v>
      </c>
      <c r="B2111" s="58">
        <v>230</v>
      </c>
      <c r="C2111" s="76" t="s">
        <v>230</v>
      </c>
      <c r="D2111" s="40">
        <v>20085</v>
      </c>
      <c r="E2111" s="60" t="s">
        <v>231</v>
      </c>
      <c r="F2111" s="25">
        <v>2014</v>
      </c>
      <c r="G2111" s="61">
        <v>41772.89166666667</v>
      </c>
      <c r="H2111" s="62">
        <v>41772.89166666667</v>
      </c>
      <c r="I2111" s="625" t="s">
        <v>36</v>
      </c>
      <c r="J2111" s="625" t="s">
        <v>36</v>
      </c>
      <c r="K2111" s="625"/>
      <c r="L2111" s="64">
        <f>N2111-G2111</f>
        <v>0.64722222222189885</v>
      </c>
      <c r="M2111" s="65">
        <v>932</v>
      </c>
      <c r="N2111" s="61">
        <v>41773.538888888892</v>
      </c>
      <c r="O2111" s="62">
        <v>41773.538888888892</v>
      </c>
      <c r="P2111" s="86" t="s">
        <v>242</v>
      </c>
      <c r="Q2111" s="69" t="s">
        <v>43</v>
      </c>
      <c r="R2111" s="69" t="s">
        <v>1583</v>
      </c>
      <c r="S2111" s="87" t="s">
        <v>40</v>
      </c>
      <c r="T2111" s="69" t="s">
        <v>2220</v>
      </c>
      <c r="U2111" s="282" t="s">
        <v>40</v>
      </c>
      <c r="V2111" s="78" t="s">
        <v>384</v>
      </c>
      <c r="W2111" s="69" t="s">
        <v>2221</v>
      </c>
      <c r="X2111" s="32">
        <v>0</v>
      </c>
      <c r="Y2111" s="32">
        <v>0</v>
      </c>
      <c r="Z2111" s="83"/>
      <c r="AA2111" s="84"/>
      <c r="AB2111" s="85"/>
      <c r="AC2111" s="83"/>
    </row>
    <row r="2112" spans="1:34" ht="15" hidden="1" customHeight="1" x14ac:dyDescent="0.2">
      <c r="A2112" s="105">
        <v>230</v>
      </c>
      <c r="B2112" s="105">
        <v>230</v>
      </c>
      <c r="C2112" s="76" t="s">
        <v>230</v>
      </c>
      <c r="D2112" s="40">
        <v>20085</v>
      </c>
      <c r="E2112" s="60" t="s">
        <v>231</v>
      </c>
      <c r="F2112" s="25">
        <v>2014</v>
      </c>
      <c r="G2112" s="61">
        <v>41952.363888888889</v>
      </c>
      <c r="H2112" s="62">
        <v>41952.363888888889</v>
      </c>
      <c r="I2112" s="625" t="s">
        <v>36</v>
      </c>
      <c r="J2112" s="625" t="s">
        <v>36</v>
      </c>
      <c r="K2112" s="625"/>
      <c r="L2112" s="64">
        <f>N2112-G2112</f>
        <v>0.90902777777955635</v>
      </c>
      <c r="M2112" s="65">
        <v>1309</v>
      </c>
      <c r="N2112" s="61">
        <v>41953.272916666669</v>
      </c>
      <c r="O2112" s="62">
        <v>41953.272916666669</v>
      </c>
      <c r="P2112" s="86" t="s">
        <v>242</v>
      </c>
      <c r="Q2112" s="69" t="s">
        <v>43</v>
      </c>
      <c r="R2112" s="69" t="s">
        <v>1583</v>
      </c>
      <c r="S2112" s="87" t="s">
        <v>40</v>
      </c>
      <c r="T2112" s="69" t="s">
        <v>3006</v>
      </c>
      <c r="U2112" s="282" t="s">
        <v>40</v>
      </c>
      <c r="V2112" s="87" t="s">
        <v>384</v>
      </c>
      <c r="W2112" s="69" t="s">
        <v>3007</v>
      </c>
      <c r="X2112" s="32">
        <v>0</v>
      </c>
      <c r="Y2112" s="32">
        <v>0</v>
      </c>
      <c r="Z2112" s="83"/>
      <c r="AA2112" s="84"/>
      <c r="AB2112" s="85"/>
      <c r="AC2112" s="83"/>
    </row>
    <row r="2113" spans="1:34" ht="15" hidden="1" customHeight="1" x14ac:dyDescent="0.2">
      <c r="A2113" s="153">
        <v>230</v>
      </c>
      <c r="B2113" s="153">
        <v>230</v>
      </c>
      <c r="C2113" s="24" t="s">
        <v>230</v>
      </c>
      <c r="D2113" s="175">
        <v>20085</v>
      </c>
      <c r="E2113" s="24" t="s">
        <v>231</v>
      </c>
      <c r="F2113" s="25">
        <v>2015</v>
      </c>
      <c r="G2113" s="179">
        <v>42045.730555555558</v>
      </c>
      <c r="H2113" s="158">
        <v>42045.730555555558</v>
      </c>
      <c r="I2113" s="620" t="s">
        <v>36</v>
      </c>
      <c r="J2113" s="620" t="s">
        <v>36</v>
      </c>
      <c r="K2113" s="620"/>
      <c r="L2113" s="159">
        <f>N2113-G2113</f>
        <v>0.10902777777664596</v>
      </c>
      <c r="M2113" s="160">
        <v>157</v>
      </c>
      <c r="N2113" s="156">
        <v>42045.839583333334</v>
      </c>
      <c r="O2113" s="157">
        <v>42045.839583333334</v>
      </c>
      <c r="P2113" s="161" t="s">
        <v>37</v>
      </c>
      <c r="Q2113" s="35" t="s">
        <v>155</v>
      </c>
      <c r="R2113" s="35" t="s">
        <v>155</v>
      </c>
      <c r="S2113" s="35" t="s">
        <v>40</v>
      </c>
      <c r="T2113" s="35" t="s">
        <v>3520</v>
      </c>
      <c r="U2113" s="282" t="s">
        <v>40</v>
      </c>
      <c r="V2113" s="167" t="s">
        <v>384</v>
      </c>
      <c r="W2113" s="35" t="s">
        <v>3521</v>
      </c>
      <c r="X2113" s="55">
        <v>0</v>
      </c>
      <c r="Y2113" s="55">
        <v>0</v>
      </c>
      <c r="Z2113" s="168"/>
      <c r="AA2113" s="168"/>
      <c r="AB2113" s="168"/>
      <c r="AC2113" s="168"/>
    </row>
    <row r="2114" spans="1:34" ht="15" hidden="1" customHeight="1" x14ac:dyDescent="0.2">
      <c r="A2114" s="153">
        <v>230</v>
      </c>
      <c r="B2114" s="153">
        <v>230</v>
      </c>
      <c r="C2114" s="24" t="s">
        <v>230</v>
      </c>
      <c r="D2114" s="175">
        <v>20085</v>
      </c>
      <c r="E2114" s="24" t="s">
        <v>231</v>
      </c>
      <c r="F2114" s="25">
        <v>2015</v>
      </c>
      <c r="G2114" s="156">
        <v>42090.303472222222</v>
      </c>
      <c r="H2114" s="157">
        <v>42090.303472222222</v>
      </c>
      <c r="I2114" s="620" t="s">
        <v>36</v>
      </c>
      <c r="J2114" s="620" t="s">
        <v>36</v>
      </c>
      <c r="K2114" s="620"/>
      <c r="L2114" s="159">
        <f>N2114-G2114</f>
        <v>0.22430555555911269</v>
      </c>
      <c r="M2114" s="160">
        <v>323</v>
      </c>
      <c r="N2114" s="156">
        <v>42090.527777777781</v>
      </c>
      <c r="O2114" s="157">
        <v>42090.527777777781</v>
      </c>
      <c r="P2114" s="161" t="s">
        <v>37</v>
      </c>
      <c r="Q2114" s="35" t="s">
        <v>43</v>
      </c>
      <c r="R2114" s="35" t="s">
        <v>1583</v>
      </c>
      <c r="S2114" s="35" t="s">
        <v>40</v>
      </c>
      <c r="T2114" s="35" t="s">
        <v>3649</v>
      </c>
      <c r="U2114" s="282" t="s">
        <v>40</v>
      </c>
      <c r="V2114" s="167" t="s">
        <v>384</v>
      </c>
      <c r="W2114" s="35" t="s">
        <v>3650</v>
      </c>
      <c r="X2114" s="55">
        <v>0</v>
      </c>
      <c r="Y2114" s="55">
        <v>0</v>
      </c>
      <c r="Z2114" s="168"/>
      <c r="AA2114" s="168"/>
      <c r="AB2114" s="168"/>
      <c r="AC2114" s="168"/>
    </row>
    <row r="2115" spans="1:34" ht="15" hidden="1" customHeight="1" x14ac:dyDescent="0.2">
      <c r="A2115" s="175">
        <v>230</v>
      </c>
      <c r="B2115" s="175">
        <v>230</v>
      </c>
      <c r="C2115" s="24" t="s">
        <v>230</v>
      </c>
      <c r="D2115" s="175">
        <v>20085</v>
      </c>
      <c r="E2115" s="24" t="s">
        <v>231</v>
      </c>
      <c r="F2115" s="25">
        <v>2015</v>
      </c>
      <c r="G2115" s="156">
        <v>42160.8125</v>
      </c>
      <c r="H2115" s="157">
        <v>42160.8125</v>
      </c>
      <c r="I2115" s="620" t="s">
        <v>36</v>
      </c>
      <c r="J2115" s="620" t="s">
        <v>36</v>
      </c>
      <c r="K2115" s="620"/>
      <c r="L2115" s="159">
        <f>N2115-G2115</f>
        <v>6.944444467080757E-4</v>
      </c>
      <c r="M2115" s="160">
        <v>1</v>
      </c>
      <c r="N2115" s="156">
        <v>42160.813194444447</v>
      </c>
      <c r="O2115" s="157">
        <v>42160.813194444447</v>
      </c>
      <c r="P2115" s="161" t="s">
        <v>37</v>
      </c>
      <c r="Q2115" s="35" t="s">
        <v>213</v>
      </c>
      <c r="R2115" s="35" t="s">
        <v>287</v>
      </c>
      <c r="S2115" s="35" t="s">
        <v>40</v>
      </c>
      <c r="T2115" s="35" t="s">
        <v>4114</v>
      </c>
      <c r="U2115" s="282" t="s">
        <v>40</v>
      </c>
      <c r="V2115" s="167" t="s">
        <v>384</v>
      </c>
      <c r="W2115" s="35" t="s">
        <v>4115</v>
      </c>
      <c r="X2115" s="55">
        <v>0</v>
      </c>
      <c r="Y2115" s="55">
        <v>0</v>
      </c>
      <c r="Z2115" s="168"/>
      <c r="AA2115" s="168"/>
      <c r="AB2115" s="168"/>
      <c r="AC2115" s="168"/>
    </row>
    <row r="2116" spans="1:34" ht="15" hidden="1" customHeight="1" x14ac:dyDescent="0.2">
      <c r="A2116" s="175">
        <v>230</v>
      </c>
      <c r="B2116" s="175">
        <v>230</v>
      </c>
      <c r="C2116" s="24" t="s">
        <v>230</v>
      </c>
      <c r="D2116" s="175">
        <v>20085</v>
      </c>
      <c r="E2116" s="24" t="s">
        <v>231</v>
      </c>
      <c r="F2116" s="25">
        <v>2015</v>
      </c>
      <c r="G2116" s="156">
        <v>42160.831250000003</v>
      </c>
      <c r="H2116" s="157">
        <v>42160.831250000003</v>
      </c>
      <c r="I2116" s="620" t="s">
        <v>36</v>
      </c>
      <c r="J2116" s="620" t="s">
        <v>36</v>
      </c>
      <c r="K2116" s="620"/>
      <c r="L2116" s="159">
        <f>N2116-G2116</f>
        <v>6.9444443943211809E-4</v>
      </c>
      <c r="M2116" s="160">
        <v>1</v>
      </c>
      <c r="N2116" s="156">
        <v>42160.831944444442</v>
      </c>
      <c r="O2116" s="157">
        <v>42160.831944444442</v>
      </c>
      <c r="P2116" s="161" t="s">
        <v>37</v>
      </c>
      <c r="Q2116" s="35" t="s">
        <v>213</v>
      </c>
      <c r="R2116" s="35" t="s">
        <v>287</v>
      </c>
      <c r="S2116" s="35" t="s">
        <v>40</v>
      </c>
      <c r="T2116" s="35" t="s">
        <v>4120</v>
      </c>
      <c r="U2116" s="282" t="s">
        <v>40</v>
      </c>
      <c r="V2116" s="167" t="s">
        <v>384</v>
      </c>
      <c r="W2116" s="35" t="s">
        <v>4121</v>
      </c>
      <c r="X2116" s="55">
        <v>0</v>
      </c>
      <c r="Y2116" s="55">
        <v>0</v>
      </c>
      <c r="Z2116" s="168"/>
      <c r="AA2116" s="168"/>
      <c r="AB2116" s="168"/>
      <c r="AC2116" s="168"/>
    </row>
    <row r="2117" spans="1:34" ht="15" hidden="1" customHeight="1" x14ac:dyDescent="0.2">
      <c r="A2117" s="257">
        <v>230</v>
      </c>
      <c r="B2117" s="257">
        <v>230</v>
      </c>
      <c r="C2117" s="258" t="s">
        <v>230</v>
      </c>
      <c r="D2117" s="257">
        <v>20085</v>
      </c>
      <c r="E2117" s="258" t="s">
        <v>231</v>
      </c>
      <c r="F2117" s="25">
        <v>2017</v>
      </c>
      <c r="G2117" s="232">
        <v>42746.376388888886</v>
      </c>
      <c r="H2117" s="233">
        <v>42746.376388888886</v>
      </c>
      <c r="I2117" s="417" t="s">
        <v>7042</v>
      </c>
      <c r="J2117" s="417" t="s">
        <v>7042</v>
      </c>
      <c r="K2117" s="417"/>
      <c r="L2117" s="235">
        <f>N2117-G2117</f>
        <v>6.453472222223354</v>
      </c>
      <c r="M2117" s="236">
        <v>9293</v>
      </c>
      <c r="N2117" s="232">
        <v>42752.829861111109</v>
      </c>
      <c r="O2117" s="233">
        <v>42752.829861111109</v>
      </c>
      <c r="P2117" s="294" t="s">
        <v>173</v>
      </c>
      <c r="Q2117" s="238" t="s">
        <v>222</v>
      </c>
      <c r="R2117" s="238" t="s">
        <v>223</v>
      </c>
      <c r="S2117" s="35" t="s">
        <v>54</v>
      </c>
      <c r="T2117" s="52" t="s">
        <v>7327</v>
      </c>
      <c r="U2117" s="303" t="s">
        <v>40</v>
      </c>
      <c r="V2117" s="49" t="s">
        <v>384</v>
      </c>
      <c r="W2117" s="44" t="s">
        <v>7328</v>
      </c>
      <c r="X2117" s="255">
        <v>0</v>
      </c>
      <c r="Y2117" s="241">
        <v>0</v>
      </c>
      <c r="Z2117" s="241">
        <v>0</v>
      </c>
      <c r="AA2117" s="168"/>
      <c r="AB2117" s="168"/>
      <c r="AC2117" s="168"/>
      <c r="AD2117" s="304">
        <v>5517212</v>
      </c>
      <c r="AE2117" s="35" t="s">
        <v>7060</v>
      </c>
      <c r="AF2117" s="305" t="s">
        <v>7282</v>
      </c>
      <c r="AG2117" s="35" t="s">
        <v>7040</v>
      </c>
      <c r="AH2117" s="44" t="s">
        <v>7176</v>
      </c>
    </row>
    <row r="2118" spans="1:34" ht="15" hidden="1" customHeight="1" x14ac:dyDescent="0.2">
      <c r="A2118" s="257">
        <v>230</v>
      </c>
      <c r="B2118" s="257">
        <v>230</v>
      </c>
      <c r="C2118" s="258" t="s">
        <v>230</v>
      </c>
      <c r="D2118" s="257">
        <v>20085</v>
      </c>
      <c r="E2118" s="258" t="s">
        <v>231</v>
      </c>
      <c r="F2118" s="25">
        <v>2017</v>
      </c>
      <c r="G2118" s="232">
        <v>43042.098611111112</v>
      </c>
      <c r="H2118" s="233">
        <v>43042.098611111112</v>
      </c>
      <c r="I2118" s="412" t="s">
        <v>36</v>
      </c>
      <c r="J2118" s="412" t="s">
        <v>36</v>
      </c>
      <c r="K2118" s="412"/>
      <c r="L2118" s="235">
        <f>N2118-G2118</f>
        <v>0.21597222222044365</v>
      </c>
      <c r="M2118" s="236">
        <v>311</v>
      </c>
      <c r="N2118" s="232">
        <v>43042.314583333333</v>
      </c>
      <c r="O2118" s="233">
        <v>43042.314583333333</v>
      </c>
      <c r="P2118" s="328" t="s">
        <v>242</v>
      </c>
      <c r="Q2118" s="35" t="s">
        <v>43</v>
      </c>
      <c r="R2118" s="35" t="s">
        <v>1583</v>
      </c>
      <c r="S2118" s="35" t="s">
        <v>40</v>
      </c>
      <c r="T2118" s="167" t="s">
        <v>9903</v>
      </c>
      <c r="U2118" s="332" t="s">
        <v>40</v>
      </c>
      <c r="V2118" s="240" t="s">
        <v>384</v>
      </c>
      <c r="W2118" s="167" t="s">
        <v>9904</v>
      </c>
      <c r="X2118" s="241">
        <v>0</v>
      </c>
      <c r="Y2118" s="241">
        <v>0</v>
      </c>
      <c r="Z2118" s="241">
        <v>0</v>
      </c>
      <c r="AA2118" s="266"/>
      <c r="AB2118" s="266"/>
      <c r="AC2118" s="266"/>
      <c r="AD2118" s="304">
        <v>5517212</v>
      </c>
      <c r="AE2118" s="333" t="s">
        <v>1270</v>
      </c>
      <c r="AF2118" s="333" t="s">
        <v>1270</v>
      </c>
      <c r="AG2118" s="167" t="s">
        <v>7066</v>
      </c>
      <c r="AH2118" s="29" t="s">
        <v>7067</v>
      </c>
    </row>
    <row r="2119" spans="1:34" ht="15" hidden="1" customHeight="1" x14ac:dyDescent="0.2">
      <c r="A2119" s="257">
        <v>230</v>
      </c>
      <c r="B2119" s="257">
        <v>230</v>
      </c>
      <c r="C2119" s="258" t="s">
        <v>230</v>
      </c>
      <c r="D2119" s="257">
        <v>20085</v>
      </c>
      <c r="E2119" s="258" t="s">
        <v>231</v>
      </c>
      <c r="F2119" s="25">
        <v>2018</v>
      </c>
      <c r="G2119" s="284">
        <v>43212.500694444447</v>
      </c>
      <c r="H2119" s="233">
        <v>43212.500694444447</v>
      </c>
      <c r="I2119" s="412" t="s">
        <v>36</v>
      </c>
      <c r="J2119" s="412" t="s">
        <v>36</v>
      </c>
      <c r="K2119" s="412" t="s">
        <v>36</v>
      </c>
      <c r="L2119" s="235">
        <f>N2119-G2119</f>
        <v>6.9444443943211809E-4</v>
      </c>
      <c r="M2119" s="236">
        <v>1</v>
      </c>
      <c r="N2119" s="284">
        <v>43212.501388888886</v>
      </c>
      <c r="O2119" s="234">
        <v>43212.501388888886</v>
      </c>
      <c r="P2119" s="237" t="s">
        <v>37</v>
      </c>
      <c r="Q2119" s="359" t="s">
        <v>48</v>
      </c>
      <c r="R2119" s="35" t="s">
        <v>10200</v>
      </c>
      <c r="S2119" s="277" t="s">
        <v>40</v>
      </c>
      <c r="T2119" s="167" t="s">
        <v>10991</v>
      </c>
      <c r="U2119" s="282" t="s">
        <v>40</v>
      </c>
      <c r="V2119" s="240" t="s">
        <v>384</v>
      </c>
      <c r="W2119" s="167" t="s">
        <v>10992</v>
      </c>
      <c r="X2119" s="255">
        <v>4</v>
      </c>
      <c r="Y2119" s="241">
        <v>0</v>
      </c>
      <c r="Z2119" s="241">
        <v>0</v>
      </c>
      <c r="AA2119" s="266"/>
      <c r="AB2119" s="266"/>
      <c r="AC2119" s="266"/>
      <c r="AD2119" s="241">
        <v>5517212</v>
      </c>
      <c r="AE2119" s="461" t="s">
        <v>7102</v>
      </c>
      <c r="AF2119" s="462" t="s">
        <v>10993</v>
      </c>
      <c r="AG2119" s="277" t="s">
        <v>7040</v>
      </c>
      <c r="AH2119" s="277" t="s">
        <v>7176</v>
      </c>
    </row>
    <row r="2120" spans="1:34" ht="15" hidden="1" customHeight="1" x14ac:dyDescent="0.2">
      <c r="A2120" s="257">
        <v>230</v>
      </c>
      <c r="B2120" s="257">
        <v>230</v>
      </c>
      <c r="C2120" s="258" t="s">
        <v>230</v>
      </c>
      <c r="D2120" s="257">
        <v>20085</v>
      </c>
      <c r="E2120" s="258" t="s">
        <v>231</v>
      </c>
      <c r="F2120" s="25">
        <v>2018</v>
      </c>
      <c r="G2120" s="284">
        <v>43377.134722222225</v>
      </c>
      <c r="H2120" s="234">
        <v>43377.134722222225</v>
      </c>
      <c r="I2120" s="412" t="s">
        <v>36</v>
      </c>
      <c r="J2120" s="412" t="s">
        <v>36</v>
      </c>
      <c r="K2120" s="412" t="s">
        <v>36</v>
      </c>
      <c r="L2120" s="235">
        <f>N2120-G2120</f>
        <v>0.37986111110512866</v>
      </c>
      <c r="M2120" s="236">
        <v>547</v>
      </c>
      <c r="N2120" s="284">
        <v>43377.51458333333</v>
      </c>
      <c r="O2120" s="234">
        <v>43377.51458333333</v>
      </c>
      <c r="P2120" s="237" t="s">
        <v>37</v>
      </c>
      <c r="Q2120" s="162" t="s">
        <v>43</v>
      </c>
      <c r="R2120" s="167" t="s">
        <v>10292</v>
      </c>
      <c r="S2120" s="163" t="s">
        <v>40</v>
      </c>
      <c r="T2120" s="167" t="s">
        <v>12076</v>
      </c>
      <c r="U2120" s="416" t="s">
        <v>40</v>
      </c>
      <c r="V2120" s="240" t="s">
        <v>384</v>
      </c>
      <c r="W2120" s="35" t="s">
        <v>12077</v>
      </c>
      <c r="X2120" s="255">
        <v>0</v>
      </c>
      <c r="Y2120" s="241">
        <v>0</v>
      </c>
      <c r="Z2120" s="241">
        <v>0</v>
      </c>
      <c r="AA2120" s="266"/>
      <c r="AB2120" s="266"/>
      <c r="AC2120" s="266"/>
      <c r="AD2120" s="241">
        <v>5517212</v>
      </c>
      <c r="AE2120" s="461" t="s">
        <v>1270</v>
      </c>
      <c r="AF2120" s="462" t="s">
        <v>1270</v>
      </c>
      <c r="AG2120" s="277" t="s">
        <v>7066</v>
      </c>
      <c r="AH2120" s="277" t="s">
        <v>7067</v>
      </c>
    </row>
    <row r="2121" spans="1:34" ht="15" hidden="1" customHeight="1" x14ac:dyDescent="0.2">
      <c r="A2121" s="257">
        <v>230</v>
      </c>
      <c r="B2121" s="257">
        <v>230</v>
      </c>
      <c r="C2121" s="258" t="s">
        <v>230</v>
      </c>
      <c r="D2121" s="257">
        <v>20085</v>
      </c>
      <c r="E2121" s="258" t="s">
        <v>231</v>
      </c>
      <c r="F2121" s="25">
        <v>2018</v>
      </c>
      <c r="G2121" s="284">
        <v>43378.481249999997</v>
      </c>
      <c r="H2121" s="234">
        <v>43378.481249999997</v>
      </c>
      <c r="I2121" s="412" t="s">
        <v>36</v>
      </c>
      <c r="J2121" s="412" t="s">
        <v>36</v>
      </c>
      <c r="K2121" s="412" t="s">
        <v>36</v>
      </c>
      <c r="L2121" s="235">
        <f>N2121-G2121</f>
        <v>19.073611111110949</v>
      </c>
      <c r="M2121" s="236">
        <v>27466</v>
      </c>
      <c r="N2121" s="284">
        <v>43397.554861111108</v>
      </c>
      <c r="O2121" s="234">
        <v>43397.554861111108</v>
      </c>
      <c r="P2121" s="294" t="s">
        <v>173</v>
      </c>
      <c r="Q2121" s="162" t="s">
        <v>43</v>
      </c>
      <c r="R2121" s="167" t="s">
        <v>10292</v>
      </c>
      <c r="S2121" s="163" t="s">
        <v>40</v>
      </c>
      <c r="T2121" s="167" t="s">
        <v>12080</v>
      </c>
      <c r="U2121" s="416" t="s">
        <v>40</v>
      </c>
      <c r="V2121" s="240" t="s">
        <v>384</v>
      </c>
      <c r="W2121" s="35" t="s">
        <v>12081</v>
      </c>
      <c r="X2121" s="255">
        <v>0</v>
      </c>
      <c r="Y2121" s="241">
        <v>0</v>
      </c>
      <c r="Z2121" s="241">
        <v>0</v>
      </c>
      <c r="AA2121" s="266"/>
      <c r="AB2121" s="266"/>
      <c r="AC2121" s="266"/>
      <c r="AD2121" s="241">
        <v>5517212</v>
      </c>
      <c r="AE2121" s="461" t="s">
        <v>1270</v>
      </c>
      <c r="AF2121" s="462" t="s">
        <v>1270</v>
      </c>
      <c r="AG2121" s="277" t="s">
        <v>7066</v>
      </c>
      <c r="AH2121" s="277" t="s">
        <v>7067</v>
      </c>
    </row>
    <row r="2122" spans="1:34" ht="15" hidden="1" customHeight="1" x14ac:dyDescent="0.2">
      <c r="A2122" s="523">
        <v>230</v>
      </c>
      <c r="B2122" s="523">
        <v>230</v>
      </c>
      <c r="C2122" s="524" t="s">
        <v>230</v>
      </c>
      <c r="D2122" s="523">
        <v>20085</v>
      </c>
      <c r="E2122" s="524" t="s">
        <v>231</v>
      </c>
      <c r="F2122" s="25">
        <v>2019</v>
      </c>
      <c r="G2122" s="284">
        <v>43481.345138888886</v>
      </c>
      <c r="H2122" s="234">
        <v>43481.345138888886</v>
      </c>
      <c r="I2122" s="417" t="s">
        <v>7042</v>
      </c>
      <c r="J2122" s="412" t="s">
        <v>36</v>
      </c>
      <c r="K2122" s="412" t="s">
        <v>36</v>
      </c>
      <c r="L2122" s="235">
        <f>N2122-G2122</f>
        <v>0.23194444444379769</v>
      </c>
      <c r="M2122" s="236">
        <v>334</v>
      </c>
      <c r="N2122" s="284">
        <v>43481.57708333333</v>
      </c>
      <c r="O2122" s="234">
        <v>43481.57708333333</v>
      </c>
      <c r="P2122" s="237" t="s">
        <v>37</v>
      </c>
      <c r="Q2122" s="162" t="s">
        <v>1285</v>
      </c>
      <c r="R2122" s="167" t="s">
        <v>10192</v>
      </c>
      <c r="S2122" s="238" t="s">
        <v>68</v>
      </c>
      <c r="T2122" s="167" t="s">
        <v>12809</v>
      </c>
      <c r="U2122" s="414" t="s">
        <v>40</v>
      </c>
      <c r="V2122" s="240" t="s">
        <v>384</v>
      </c>
      <c r="W2122" s="167" t="s">
        <v>12810</v>
      </c>
      <c r="X2122" s="536">
        <v>0</v>
      </c>
      <c r="Y2122" s="255">
        <v>0</v>
      </c>
      <c r="Z2122" s="255">
        <v>0</v>
      </c>
      <c r="AA2122" s="264">
        <f>Y2122/AD2122</f>
        <v>0</v>
      </c>
      <c r="AB2122" s="265">
        <f>Z2122/AD2122</f>
        <v>0</v>
      </c>
      <c r="AC2122" s="255">
        <v>0</v>
      </c>
      <c r="AD2122" s="255">
        <v>5548929</v>
      </c>
      <c r="AE2122" s="240" t="s">
        <v>1270</v>
      </c>
      <c r="AF2122" s="527" t="s">
        <v>1270</v>
      </c>
      <c r="AG2122" s="240" t="s">
        <v>7066</v>
      </c>
      <c r="AH2122" s="525" t="s">
        <v>12671</v>
      </c>
    </row>
    <row r="2123" spans="1:34" ht="15" hidden="1" customHeight="1" x14ac:dyDescent="0.2">
      <c r="A2123" s="521">
        <v>230</v>
      </c>
      <c r="B2123" s="521">
        <v>230</v>
      </c>
      <c r="C2123" s="522" t="s">
        <v>230</v>
      </c>
      <c r="D2123" s="521">
        <v>20085</v>
      </c>
      <c r="E2123" s="522" t="s">
        <v>231</v>
      </c>
      <c r="F2123" s="25">
        <v>2019</v>
      </c>
      <c r="G2123" s="573">
        <v>43551.595833333333</v>
      </c>
      <c r="H2123" s="574">
        <v>43551.595833333333</v>
      </c>
      <c r="I2123" s="572" t="s">
        <v>36</v>
      </c>
      <c r="J2123" s="572" t="s">
        <v>36</v>
      </c>
      <c r="K2123" s="572" t="s">
        <v>36</v>
      </c>
      <c r="L2123" s="235">
        <f>N2123-G2123</f>
        <v>6.944444467080757E-4</v>
      </c>
      <c r="M2123" s="236">
        <v>1</v>
      </c>
      <c r="N2123" s="573">
        <v>43551.59652777778</v>
      </c>
      <c r="O2123" s="574">
        <v>43551.59652777778</v>
      </c>
      <c r="P2123" s="237" t="s">
        <v>37</v>
      </c>
      <c r="Q2123" s="162" t="s">
        <v>213</v>
      </c>
      <c r="R2123" s="167" t="s">
        <v>10774</v>
      </c>
      <c r="S2123" s="238" t="s">
        <v>40</v>
      </c>
      <c r="T2123" s="167" t="s">
        <v>13687</v>
      </c>
      <c r="U2123" s="459" t="s">
        <v>40</v>
      </c>
      <c r="V2123" s="240" t="s">
        <v>384</v>
      </c>
      <c r="W2123" s="167" t="s">
        <v>13690</v>
      </c>
      <c r="X2123" s="536">
        <v>0</v>
      </c>
      <c r="Y2123" s="255">
        <v>0</v>
      </c>
      <c r="Z2123" s="255">
        <v>0</v>
      </c>
      <c r="AA2123" s="264">
        <f>Y2123/AD2123</f>
        <v>0</v>
      </c>
      <c r="AB2123" s="265">
        <f>Z2123/AD2123</f>
        <v>0</v>
      </c>
      <c r="AC2123" s="255">
        <v>0</v>
      </c>
      <c r="AD2123" s="255">
        <v>5548929</v>
      </c>
      <c r="AE2123" s="240" t="s">
        <v>10636</v>
      </c>
      <c r="AF2123" s="527" t="s">
        <v>7463</v>
      </c>
      <c r="AG2123" s="240" t="s">
        <v>7040</v>
      </c>
      <c r="AH2123" s="525" t="s">
        <v>12286</v>
      </c>
    </row>
    <row r="2124" spans="1:34" ht="15" hidden="1" customHeight="1" x14ac:dyDescent="0.2">
      <c r="A2124" s="105">
        <v>230</v>
      </c>
      <c r="B2124" s="105">
        <v>230</v>
      </c>
      <c r="C2124" s="76" t="s">
        <v>60</v>
      </c>
      <c r="D2124" s="33">
        <v>20086</v>
      </c>
      <c r="E2124" s="60" t="s">
        <v>61</v>
      </c>
      <c r="F2124" s="25">
        <v>2014</v>
      </c>
      <c r="G2124" s="61">
        <v>41934.748611111114</v>
      </c>
      <c r="H2124" s="62">
        <v>41934.748611111114</v>
      </c>
      <c r="I2124" s="625" t="s">
        <v>36</v>
      </c>
      <c r="J2124" s="625" t="s">
        <v>36</v>
      </c>
      <c r="K2124" s="625"/>
      <c r="L2124" s="64">
        <f>N2124-G2124</f>
        <v>0.21111111110803904</v>
      </c>
      <c r="M2124" s="65">
        <v>304</v>
      </c>
      <c r="N2124" s="61">
        <v>41934.959722222222</v>
      </c>
      <c r="O2124" s="62">
        <v>41934.959722222222</v>
      </c>
      <c r="P2124" s="66" t="s">
        <v>37</v>
      </c>
      <c r="Q2124" s="69" t="s">
        <v>48</v>
      </c>
      <c r="R2124" s="69" t="s">
        <v>49</v>
      </c>
      <c r="S2124" s="87" t="s">
        <v>564</v>
      </c>
      <c r="T2124" s="69" t="s">
        <v>2902</v>
      </c>
      <c r="U2124" s="77">
        <v>10651</v>
      </c>
      <c r="V2124" s="87" t="s">
        <v>788</v>
      </c>
      <c r="W2124" s="69" t="s">
        <v>2903</v>
      </c>
      <c r="X2124" s="83"/>
      <c r="Y2124" s="83"/>
      <c r="Z2124" s="83"/>
      <c r="AA2124" s="84"/>
      <c r="AB2124" s="85"/>
      <c r="AC2124" s="83"/>
    </row>
    <row r="2125" spans="1:34" ht="15" hidden="1" customHeight="1" x14ac:dyDescent="0.2">
      <c r="A2125" s="257">
        <v>230</v>
      </c>
      <c r="B2125" s="257">
        <v>230</v>
      </c>
      <c r="C2125" s="258" t="s">
        <v>60</v>
      </c>
      <c r="D2125" s="257">
        <v>20086</v>
      </c>
      <c r="E2125" s="258" t="s">
        <v>61</v>
      </c>
      <c r="F2125" s="25">
        <v>2016</v>
      </c>
      <c r="G2125" s="284">
        <v>42652.25277777778</v>
      </c>
      <c r="H2125" s="234">
        <v>42652.25277777778</v>
      </c>
      <c r="I2125" s="412" t="s">
        <v>36</v>
      </c>
      <c r="J2125" s="412" t="s">
        <v>36</v>
      </c>
      <c r="K2125" s="412"/>
      <c r="L2125" s="235">
        <f>N2125-G2125</f>
        <v>6.9444443943211809E-4</v>
      </c>
      <c r="M2125" s="236">
        <v>1</v>
      </c>
      <c r="N2125" s="284">
        <v>42652.253472222219</v>
      </c>
      <c r="O2125" s="234">
        <v>42652.253472222219</v>
      </c>
      <c r="P2125" s="237" t="s">
        <v>37</v>
      </c>
      <c r="Q2125" s="238" t="s">
        <v>52</v>
      </c>
      <c r="R2125" s="238" t="s">
        <v>67</v>
      </c>
      <c r="S2125" s="35" t="s">
        <v>101</v>
      </c>
      <c r="T2125" s="35" t="s">
        <v>6673</v>
      </c>
      <c r="U2125" s="88">
        <v>12563</v>
      </c>
      <c r="V2125" s="240" t="s">
        <v>788</v>
      </c>
      <c r="W2125" s="35" t="s">
        <v>6674</v>
      </c>
      <c r="X2125" s="177">
        <v>40487</v>
      </c>
      <c r="Y2125" s="55">
        <v>0</v>
      </c>
      <c r="Z2125" s="55">
        <v>0</v>
      </c>
      <c r="AA2125" s="35"/>
      <c r="AB2125" s="35"/>
      <c r="AC2125" s="241"/>
    </row>
    <row r="2126" spans="1:34" ht="15" hidden="1" customHeight="1" x14ac:dyDescent="0.2">
      <c r="A2126" s="153">
        <v>230</v>
      </c>
      <c r="B2126" s="153">
        <v>230</v>
      </c>
      <c r="C2126" s="24" t="s">
        <v>182</v>
      </c>
      <c r="D2126" s="175">
        <v>20088</v>
      </c>
      <c r="E2126" s="24" t="s">
        <v>183</v>
      </c>
      <c r="F2126" s="25">
        <v>2015</v>
      </c>
      <c r="G2126" s="156">
        <v>42083.82708333333</v>
      </c>
      <c r="H2126" s="157">
        <v>42083.82708333333</v>
      </c>
      <c r="I2126" s="620" t="s">
        <v>36</v>
      </c>
      <c r="J2126" s="620" t="s">
        <v>36</v>
      </c>
      <c r="K2126" s="620"/>
      <c r="L2126" s="159">
        <f>N2126-G2126</f>
        <v>2.7777777795563452E-3</v>
      </c>
      <c r="M2126" s="160">
        <v>4</v>
      </c>
      <c r="N2126" s="156">
        <v>42083.829861111109</v>
      </c>
      <c r="O2126" s="157">
        <v>42083.829861111109</v>
      </c>
      <c r="P2126" s="161" t="s">
        <v>37</v>
      </c>
      <c r="Q2126" s="35" t="s">
        <v>1285</v>
      </c>
      <c r="R2126" s="35" t="s">
        <v>142</v>
      </c>
      <c r="S2126" s="35" t="s">
        <v>107</v>
      </c>
      <c r="T2126" s="35" t="s">
        <v>3627</v>
      </c>
      <c r="U2126" s="282" t="s">
        <v>40</v>
      </c>
      <c r="V2126" s="167" t="s">
        <v>788</v>
      </c>
      <c r="W2126" s="35" t="s">
        <v>3628</v>
      </c>
      <c r="X2126" s="55">
        <v>0</v>
      </c>
      <c r="Y2126" s="55">
        <v>0</v>
      </c>
      <c r="Z2126" s="168"/>
      <c r="AA2126" s="168"/>
      <c r="AB2126" s="168"/>
      <c r="AC2126" s="168"/>
    </row>
    <row r="2127" spans="1:34" ht="15" hidden="1" customHeight="1" x14ac:dyDescent="0.2">
      <c r="A2127" s="257">
        <v>230</v>
      </c>
      <c r="B2127" s="257">
        <v>230</v>
      </c>
      <c r="C2127" s="258" t="s">
        <v>1221</v>
      </c>
      <c r="D2127" s="257">
        <v>20089</v>
      </c>
      <c r="E2127" s="258" t="s">
        <v>1222</v>
      </c>
      <c r="F2127" s="25">
        <v>2016</v>
      </c>
      <c r="G2127" s="232">
        <v>42495.634722222225</v>
      </c>
      <c r="H2127" s="233">
        <v>42495.634722222225</v>
      </c>
      <c r="I2127" s="412" t="s">
        <v>36</v>
      </c>
      <c r="J2127" s="412" t="s">
        <v>36</v>
      </c>
      <c r="K2127" s="412"/>
      <c r="L2127" s="235">
        <f>N2127-G2127</f>
        <v>6.9444443943211809E-4</v>
      </c>
      <c r="M2127" s="236">
        <v>1</v>
      </c>
      <c r="N2127" s="232">
        <v>42495.635416666664</v>
      </c>
      <c r="O2127" s="233">
        <v>42495.635416666664</v>
      </c>
      <c r="P2127" s="237" t="s">
        <v>37</v>
      </c>
      <c r="Q2127" s="238" t="s">
        <v>213</v>
      </c>
      <c r="R2127" s="238" t="s">
        <v>287</v>
      </c>
      <c r="S2127" s="35" t="s">
        <v>40</v>
      </c>
      <c r="T2127" s="35" t="s">
        <v>6042</v>
      </c>
      <c r="U2127" s="282" t="s">
        <v>40</v>
      </c>
      <c r="V2127" s="240" t="s">
        <v>788</v>
      </c>
      <c r="W2127" s="35" t="s">
        <v>6043</v>
      </c>
      <c r="X2127" s="55">
        <v>8357</v>
      </c>
      <c r="Y2127" s="55">
        <v>0</v>
      </c>
      <c r="Z2127" s="55">
        <v>0</v>
      </c>
      <c r="AA2127" s="168"/>
      <c r="AB2127" s="168"/>
      <c r="AC2127" s="168"/>
    </row>
    <row r="2128" spans="1:34" ht="15" hidden="1" customHeight="1" x14ac:dyDescent="0.2">
      <c r="A2128" s="257">
        <v>230</v>
      </c>
      <c r="B2128" s="257">
        <v>230</v>
      </c>
      <c r="C2128" s="258" t="s">
        <v>1535</v>
      </c>
      <c r="D2128" s="257">
        <v>20090</v>
      </c>
      <c r="E2128" s="258" t="s">
        <v>1536</v>
      </c>
      <c r="F2128" s="25">
        <v>2017</v>
      </c>
      <c r="G2128" s="232">
        <v>42746.009722222225</v>
      </c>
      <c r="H2128" s="233">
        <v>42746.009722222225</v>
      </c>
      <c r="I2128" s="417" t="s">
        <v>7042</v>
      </c>
      <c r="J2128" s="412" t="s">
        <v>36</v>
      </c>
      <c r="K2128" s="412"/>
      <c r="L2128" s="235">
        <f>N2128-G2128</f>
        <v>8.6805555554747116E-2</v>
      </c>
      <c r="M2128" s="236">
        <v>125</v>
      </c>
      <c r="N2128" s="232">
        <v>42746.09652777778</v>
      </c>
      <c r="O2128" s="233">
        <v>42746.09652777778</v>
      </c>
      <c r="P2128" s="328" t="s">
        <v>242</v>
      </c>
      <c r="Q2128" s="238" t="s">
        <v>43</v>
      </c>
      <c r="R2128" s="238" t="s">
        <v>266</v>
      </c>
      <c r="S2128" s="35" t="s">
        <v>526</v>
      </c>
      <c r="T2128" s="52" t="s">
        <v>7320</v>
      </c>
      <c r="U2128" s="303" t="s">
        <v>40</v>
      </c>
      <c r="V2128" s="49" t="s">
        <v>788</v>
      </c>
      <c r="W2128" s="44" t="s">
        <v>7321</v>
      </c>
      <c r="X2128" s="255">
        <v>1</v>
      </c>
      <c r="Y2128" s="241">
        <v>0</v>
      </c>
      <c r="Z2128" s="241">
        <v>0</v>
      </c>
      <c r="AA2128" s="168"/>
      <c r="AB2128" s="168"/>
      <c r="AC2128" s="168"/>
      <c r="AD2128" s="304">
        <v>5517212</v>
      </c>
      <c r="AE2128" s="35" t="s">
        <v>7060</v>
      </c>
      <c r="AF2128" s="305" t="s">
        <v>1270</v>
      </c>
      <c r="AG2128" s="35" t="s">
        <v>7040</v>
      </c>
      <c r="AH2128" s="44" t="s">
        <v>7041</v>
      </c>
    </row>
    <row r="2129" spans="1:34" ht="15" hidden="1" customHeight="1" x14ac:dyDescent="0.2">
      <c r="A2129" s="257">
        <v>230</v>
      </c>
      <c r="B2129" s="257">
        <v>230</v>
      </c>
      <c r="C2129" s="258" t="s">
        <v>1535</v>
      </c>
      <c r="D2129" s="257">
        <v>20090</v>
      </c>
      <c r="E2129" s="258" t="s">
        <v>1536</v>
      </c>
      <c r="F2129" s="25">
        <v>2017</v>
      </c>
      <c r="G2129" s="232">
        <v>42837.654861111114</v>
      </c>
      <c r="H2129" s="233">
        <v>42837.654861111114</v>
      </c>
      <c r="I2129" s="412" t="s">
        <v>36</v>
      </c>
      <c r="J2129" s="412" t="s">
        <v>36</v>
      </c>
      <c r="K2129" s="412"/>
      <c r="L2129" s="235">
        <f>N2129-G2129</f>
        <v>6.1805555553291924E-2</v>
      </c>
      <c r="M2129" s="236">
        <v>89</v>
      </c>
      <c r="N2129" s="232">
        <v>42837.716666666667</v>
      </c>
      <c r="O2129" s="233">
        <v>42837.716666666667</v>
      </c>
      <c r="P2129" s="328" t="s">
        <v>242</v>
      </c>
      <c r="Q2129" s="35" t="s">
        <v>43</v>
      </c>
      <c r="R2129" s="35" t="s">
        <v>266</v>
      </c>
      <c r="S2129" s="35" t="s">
        <v>526</v>
      </c>
      <c r="T2129" s="52" t="s">
        <v>8334</v>
      </c>
      <c r="U2129" s="332" t="s">
        <v>40</v>
      </c>
      <c r="V2129" s="240" t="s">
        <v>788</v>
      </c>
      <c r="W2129" s="44" t="s">
        <v>8335</v>
      </c>
      <c r="X2129" s="177">
        <v>0</v>
      </c>
      <c r="Y2129" s="241">
        <v>0</v>
      </c>
      <c r="Z2129" s="241">
        <v>0</v>
      </c>
      <c r="AA2129" s="35"/>
      <c r="AB2129" s="35"/>
      <c r="AC2129" s="35"/>
      <c r="AD2129" s="304">
        <v>5517212</v>
      </c>
      <c r="AE2129" s="305" t="s">
        <v>7063</v>
      </c>
      <c r="AF2129" s="305" t="s">
        <v>1270</v>
      </c>
      <c r="AG2129" s="35" t="s">
        <v>7040</v>
      </c>
      <c r="AH2129" s="52" t="s">
        <v>7041</v>
      </c>
    </row>
    <row r="2130" spans="1:34" ht="15" hidden="1" customHeight="1" x14ac:dyDescent="0.2">
      <c r="A2130" s="521">
        <v>230</v>
      </c>
      <c r="B2130" s="521">
        <v>230</v>
      </c>
      <c r="C2130" s="522" t="s">
        <v>1535</v>
      </c>
      <c r="D2130" s="521">
        <v>20090</v>
      </c>
      <c r="E2130" s="522" t="s">
        <v>1536</v>
      </c>
      <c r="F2130" s="25">
        <v>2019</v>
      </c>
      <c r="G2130" s="573">
        <v>43600.259722222225</v>
      </c>
      <c r="H2130" s="574">
        <v>43600.259722222225</v>
      </c>
      <c r="I2130" s="572" t="s">
        <v>36</v>
      </c>
      <c r="J2130" s="572" t="s">
        <v>36</v>
      </c>
      <c r="K2130" s="572" t="s">
        <v>36</v>
      </c>
      <c r="L2130" s="235">
        <f>N2130-G2130</f>
        <v>6.9444443943211809E-4</v>
      </c>
      <c r="M2130" s="236">
        <v>1</v>
      </c>
      <c r="N2130" s="573">
        <v>43600.260416666664</v>
      </c>
      <c r="O2130" s="574">
        <v>43600.260416666664</v>
      </c>
      <c r="P2130" s="248" t="s">
        <v>242</v>
      </c>
      <c r="Q2130" s="359" t="s">
        <v>43</v>
      </c>
      <c r="R2130" s="35" t="s">
        <v>10204</v>
      </c>
      <c r="S2130" s="277" t="s">
        <v>526</v>
      </c>
      <c r="T2130" s="167" t="s">
        <v>14049</v>
      </c>
      <c r="U2130" s="459" t="s">
        <v>40</v>
      </c>
      <c r="V2130" s="49" t="s">
        <v>788</v>
      </c>
      <c r="W2130" s="167" t="s">
        <v>14050</v>
      </c>
      <c r="X2130" s="536">
        <v>0</v>
      </c>
      <c r="Y2130" s="255">
        <v>0</v>
      </c>
      <c r="Z2130" s="255">
        <v>0</v>
      </c>
      <c r="AA2130" s="264">
        <f>Y2130/AD2130</f>
        <v>0</v>
      </c>
      <c r="AB2130" s="265">
        <f>Z2130/AD2130</f>
        <v>0</v>
      </c>
      <c r="AC2130" s="255">
        <v>0</v>
      </c>
      <c r="AD2130" s="255">
        <v>5548929</v>
      </c>
      <c r="AE2130" s="49" t="s">
        <v>7063</v>
      </c>
      <c r="AF2130" s="349" t="s">
        <v>749</v>
      </c>
      <c r="AG2130" s="49" t="s">
        <v>7040</v>
      </c>
      <c r="AH2130" s="525" t="s">
        <v>7041</v>
      </c>
    </row>
    <row r="2131" spans="1:34" ht="15" hidden="1" customHeight="1" x14ac:dyDescent="0.2">
      <c r="A2131" s="105">
        <v>230</v>
      </c>
      <c r="B2131" s="105">
        <v>230</v>
      </c>
      <c r="C2131" s="76" t="s">
        <v>250</v>
      </c>
      <c r="D2131" s="33">
        <v>20091</v>
      </c>
      <c r="E2131" s="60" t="s">
        <v>251</v>
      </c>
      <c r="F2131" s="25">
        <v>2014</v>
      </c>
      <c r="G2131" s="61">
        <v>41943.92083333333</v>
      </c>
      <c r="H2131" s="62">
        <v>41943.92083333333</v>
      </c>
      <c r="I2131" s="625" t="s">
        <v>36</v>
      </c>
      <c r="J2131" s="625" t="s">
        <v>36</v>
      </c>
      <c r="K2131" s="625"/>
      <c r="L2131" s="64">
        <f>N2131-G2131</f>
        <v>6.944444467080757E-4</v>
      </c>
      <c r="M2131" s="65">
        <v>1</v>
      </c>
      <c r="N2131" s="61">
        <v>41943.921527777777</v>
      </c>
      <c r="O2131" s="62">
        <v>41943.921527777777</v>
      </c>
      <c r="P2131" s="66" t="s">
        <v>37</v>
      </c>
      <c r="Q2131" s="69" t="s">
        <v>52</v>
      </c>
      <c r="R2131" s="69" t="s">
        <v>67</v>
      </c>
      <c r="S2131" s="87" t="s">
        <v>101</v>
      </c>
      <c r="T2131" s="69" t="s">
        <v>2968</v>
      </c>
      <c r="U2131" s="459" t="s">
        <v>40</v>
      </c>
      <c r="V2131" s="87" t="s">
        <v>788</v>
      </c>
      <c r="W2131" s="69" t="s">
        <v>2969</v>
      </c>
      <c r="X2131" s="32">
        <v>3</v>
      </c>
      <c r="Y2131" s="32">
        <v>0</v>
      </c>
      <c r="Z2131" s="83"/>
      <c r="AA2131" s="84"/>
      <c r="AB2131" s="85"/>
      <c r="AC2131" s="83"/>
    </row>
    <row r="2132" spans="1:34" ht="15" hidden="1" customHeight="1" x14ac:dyDescent="0.2">
      <c r="A2132" s="175">
        <v>230</v>
      </c>
      <c r="B2132" s="175">
        <v>230</v>
      </c>
      <c r="C2132" s="24" t="s">
        <v>250</v>
      </c>
      <c r="D2132" s="175">
        <v>20091</v>
      </c>
      <c r="E2132" s="24" t="s">
        <v>251</v>
      </c>
      <c r="F2132" s="25">
        <v>2015</v>
      </c>
      <c r="G2132" s="156">
        <v>42203.79583333333</v>
      </c>
      <c r="H2132" s="157">
        <v>42203.79583333333</v>
      </c>
      <c r="I2132" s="620" t="s">
        <v>36</v>
      </c>
      <c r="J2132" s="620" t="s">
        <v>36</v>
      </c>
      <c r="K2132" s="620"/>
      <c r="L2132" s="159">
        <f>N2132-G2132</f>
        <v>6.944444467080757E-4</v>
      </c>
      <c r="M2132" s="160">
        <v>1</v>
      </c>
      <c r="N2132" s="156">
        <v>42203.796527777777</v>
      </c>
      <c r="O2132" s="157">
        <v>42203.796527777777</v>
      </c>
      <c r="P2132" s="161" t="s">
        <v>37</v>
      </c>
      <c r="Q2132" s="35" t="s">
        <v>213</v>
      </c>
      <c r="R2132" s="35" t="s">
        <v>287</v>
      </c>
      <c r="S2132" s="35" t="s">
        <v>40</v>
      </c>
      <c r="T2132" s="35" t="s">
        <v>4358</v>
      </c>
      <c r="U2132" s="459" t="s">
        <v>40</v>
      </c>
      <c r="V2132" s="167" t="s">
        <v>788</v>
      </c>
      <c r="W2132" s="35" t="s">
        <v>4359</v>
      </c>
      <c r="X2132" s="188"/>
      <c r="Y2132" s="168"/>
      <c r="Z2132" s="168"/>
      <c r="AA2132" s="168"/>
      <c r="AB2132" s="168"/>
      <c r="AC2132" s="168"/>
      <c r="AD2132" s="41"/>
      <c r="AE2132" s="41"/>
      <c r="AF2132" s="41"/>
      <c r="AG2132" s="41"/>
      <c r="AH2132" s="41"/>
    </row>
    <row r="2133" spans="1:34" ht="15" hidden="1" customHeight="1" x14ac:dyDescent="0.2">
      <c r="A2133" s="175">
        <v>230</v>
      </c>
      <c r="B2133" s="175">
        <v>230</v>
      </c>
      <c r="C2133" s="24" t="s">
        <v>250</v>
      </c>
      <c r="D2133" s="175">
        <v>20091</v>
      </c>
      <c r="E2133" s="24" t="s">
        <v>251</v>
      </c>
      <c r="F2133" s="25">
        <v>2015</v>
      </c>
      <c r="G2133" s="156">
        <v>42237.120833333334</v>
      </c>
      <c r="H2133" s="157">
        <v>42237.120833333334</v>
      </c>
      <c r="I2133" s="620" t="s">
        <v>36</v>
      </c>
      <c r="J2133" s="620" t="s">
        <v>36</v>
      </c>
      <c r="K2133" s="620"/>
      <c r="L2133" s="159">
        <f>N2133-G2133</f>
        <v>6.944444467080757E-4</v>
      </c>
      <c r="M2133" s="160">
        <v>1</v>
      </c>
      <c r="N2133" s="156">
        <v>42237.121527777781</v>
      </c>
      <c r="O2133" s="157">
        <v>42237.121527777781</v>
      </c>
      <c r="P2133" s="161" t="s">
        <v>37</v>
      </c>
      <c r="Q2133" s="35" t="s">
        <v>1285</v>
      </c>
      <c r="R2133" s="35" t="s">
        <v>67</v>
      </c>
      <c r="S2133" s="35" t="s">
        <v>101</v>
      </c>
      <c r="T2133" s="35" t="s">
        <v>4624</v>
      </c>
      <c r="U2133" s="459" t="s">
        <v>40</v>
      </c>
      <c r="V2133" s="167" t="s">
        <v>788</v>
      </c>
      <c r="W2133" s="35" t="s">
        <v>4625</v>
      </c>
      <c r="X2133" s="55">
        <v>4</v>
      </c>
      <c r="Y2133" s="168"/>
      <c r="Z2133" s="168"/>
      <c r="AA2133" s="168"/>
      <c r="AB2133" s="168"/>
      <c r="AC2133" s="168"/>
    </row>
    <row r="2134" spans="1:34" ht="15" hidden="1" customHeight="1" x14ac:dyDescent="0.2">
      <c r="A2134" s="257">
        <v>230</v>
      </c>
      <c r="B2134" s="257">
        <v>230</v>
      </c>
      <c r="C2134" s="258" t="s">
        <v>250</v>
      </c>
      <c r="D2134" s="257">
        <v>20091</v>
      </c>
      <c r="E2134" s="258" t="s">
        <v>251</v>
      </c>
      <c r="F2134" s="25">
        <v>2016</v>
      </c>
      <c r="G2134" s="284">
        <v>42692.728472222225</v>
      </c>
      <c r="H2134" s="234">
        <v>42692.728472222225</v>
      </c>
      <c r="I2134" s="412" t="s">
        <v>36</v>
      </c>
      <c r="J2134" s="412" t="s">
        <v>36</v>
      </c>
      <c r="K2134" s="412"/>
      <c r="L2134" s="235">
        <f>N2134-G2134</f>
        <v>6.9444443943211809E-4</v>
      </c>
      <c r="M2134" s="236">
        <v>1</v>
      </c>
      <c r="N2134" s="284">
        <v>42692.729166666664</v>
      </c>
      <c r="O2134" s="234">
        <v>42692.729166666664</v>
      </c>
      <c r="P2134" s="248" t="s">
        <v>242</v>
      </c>
      <c r="Q2134" s="35" t="s">
        <v>43</v>
      </c>
      <c r="R2134" s="35" t="s">
        <v>266</v>
      </c>
      <c r="S2134" s="35" t="s">
        <v>526</v>
      </c>
      <c r="T2134" s="35" t="s">
        <v>6870</v>
      </c>
      <c r="U2134" s="282" t="s">
        <v>40</v>
      </c>
      <c r="V2134" s="240" t="s">
        <v>788</v>
      </c>
      <c r="W2134" s="35" t="s">
        <v>6871</v>
      </c>
      <c r="X2134" s="177">
        <v>0</v>
      </c>
      <c r="Y2134" s="55">
        <v>0</v>
      </c>
      <c r="Z2134" s="55">
        <v>0</v>
      </c>
      <c r="AA2134" s="55"/>
      <c r="AB2134" s="55"/>
      <c r="AC2134" s="55"/>
    </row>
    <row r="2135" spans="1:34" ht="15" hidden="1" customHeight="1" x14ac:dyDescent="0.2">
      <c r="A2135" s="175">
        <v>230</v>
      </c>
      <c r="B2135" s="175">
        <v>230</v>
      </c>
      <c r="C2135" s="24" t="s">
        <v>250</v>
      </c>
      <c r="D2135" s="175">
        <v>20091</v>
      </c>
      <c r="E2135" s="24" t="s">
        <v>251</v>
      </c>
      <c r="F2135" s="25">
        <v>2016</v>
      </c>
      <c r="G2135" s="284">
        <v>42692.88958333333</v>
      </c>
      <c r="H2135" s="234">
        <v>42692.88958333333</v>
      </c>
      <c r="I2135" s="412" t="s">
        <v>36</v>
      </c>
      <c r="J2135" s="412" t="s">
        <v>36</v>
      </c>
      <c r="K2135" s="412"/>
      <c r="L2135" s="235">
        <f>N2135-G2135</f>
        <v>6.944444467080757E-4</v>
      </c>
      <c r="M2135" s="236">
        <v>1</v>
      </c>
      <c r="N2135" s="284">
        <v>42692.890277777777</v>
      </c>
      <c r="O2135" s="234">
        <v>42692.890277777777</v>
      </c>
      <c r="P2135" s="237" t="s">
        <v>37</v>
      </c>
      <c r="Q2135" s="35" t="s">
        <v>52</v>
      </c>
      <c r="R2135" s="35" t="s">
        <v>59</v>
      </c>
      <c r="S2135" s="35" t="s">
        <v>107</v>
      </c>
      <c r="T2135" s="35" t="s">
        <v>6875</v>
      </c>
      <c r="U2135" s="282" t="s">
        <v>40</v>
      </c>
      <c r="V2135" s="240" t="s">
        <v>788</v>
      </c>
      <c r="W2135" s="35" t="s">
        <v>6876</v>
      </c>
      <c r="X2135" s="177">
        <v>3</v>
      </c>
      <c r="Y2135" s="55">
        <v>0</v>
      </c>
      <c r="Z2135" s="55">
        <v>0</v>
      </c>
      <c r="AA2135" s="55"/>
      <c r="AB2135" s="55"/>
      <c r="AC2135" s="55"/>
    </row>
    <row r="2136" spans="1:34" ht="15" hidden="1" customHeight="1" x14ac:dyDescent="0.2">
      <c r="A2136" s="175">
        <v>230</v>
      </c>
      <c r="B2136" s="175">
        <v>230</v>
      </c>
      <c r="C2136" s="24" t="s">
        <v>250</v>
      </c>
      <c r="D2136" s="175">
        <v>20091</v>
      </c>
      <c r="E2136" s="24" t="s">
        <v>251</v>
      </c>
      <c r="F2136" s="25">
        <v>2016</v>
      </c>
      <c r="G2136" s="284">
        <v>42693.676388888889</v>
      </c>
      <c r="H2136" s="234">
        <v>42693.676388888889</v>
      </c>
      <c r="I2136" s="412" t="s">
        <v>36</v>
      </c>
      <c r="J2136" s="412" t="s">
        <v>36</v>
      </c>
      <c r="K2136" s="412"/>
      <c r="L2136" s="235">
        <f>N2136-G2136</f>
        <v>0.2069444444423425</v>
      </c>
      <c r="M2136" s="236">
        <v>298</v>
      </c>
      <c r="N2136" s="284">
        <v>42693.883333333331</v>
      </c>
      <c r="O2136" s="234">
        <v>42693.883333333331</v>
      </c>
      <c r="P2136" s="237" t="s">
        <v>37</v>
      </c>
      <c r="Q2136" s="35" t="s">
        <v>52</v>
      </c>
      <c r="R2136" s="35" t="s">
        <v>59</v>
      </c>
      <c r="S2136" s="35" t="s">
        <v>107</v>
      </c>
      <c r="T2136" s="35" t="s">
        <v>6880</v>
      </c>
      <c r="U2136" s="282" t="s">
        <v>40</v>
      </c>
      <c r="V2136" s="240" t="s">
        <v>788</v>
      </c>
      <c r="W2136" s="35" t="s">
        <v>6881</v>
      </c>
      <c r="X2136" s="177">
        <v>0</v>
      </c>
      <c r="Y2136" s="55">
        <v>0</v>
      </c>
      <c r="Z2136" s="55">
        <v>0</v>
      </c>
      <c r="AA2136" s="55"/>
      <c r="AB2136" s="55"/>
      <c r="AC2136" s="55"/>
    </row>
    <row r="2137" spans="1:34" ht="15" hidden="1" customHeight="1" x14ac:dyDescent="0.2">
      <c r="A2137" s="257">
        <v>230</v>
      </c>
      <c r="B2137" s="257">
        <v>230</v>
      </c>
      <c r="C2137" s="258" t="s">
        <v>250</v>
      </c>
      <c r="D2137" s="257">
        <v>20091</v>
      </c>
      <c r="E2137" s="258" t="s">
        <v>251</v>
      </c>
      <c r="F2137" s="25">
        <v>2017</v>
      </c>
      <c r="G2137" s="232">
        <v>42816.570833333331</v>
      </c>
      <c r="H2137" s="233">
        <v>42816.570833333331</v>
      </c>
      <c r="I2137" s="412" t="s">
        <v>36</v>
      </c>
      <c r="J2137" s="412" t="s">
        <v>36</v>
      </c>
      <c r="K2137" s="412"/>
      <c r="L2137" s="235">
        <f>N2137-G2137</f>
        <v>6.944444467080757E-4</v>
      </c>
      <c r="M2137" s="236">
        <v>1</v>
      </c>
      <c r="N2137" s="232">
        <v>42816.571527777778</v>
      </c>
      <c r="O2137" s="233">
        <v>42816.571527777778</v>
      </c>
      <c r="P2137" s="237" t="s">
        <v>37</v>
      </c>
      <c r="Q2137" s="35" t="s">
        <v>213</v>
      </c>
      <c r="R2137" s="35" t="s">
        <v>287</v>
      </c>
      <c r="S2137" s="35" t="s">
        <v>40</v>
      </c>
      <c r="T2137" s="167" t="s">
        <v>8175</v>
      </c>
      <c r="U2137" s="303" t="s">
        <v>40</v>
      </c>
      <c r="V2137" s="49" t="s">
        <v>788</v>
      </c>
      <c r="W2137" s="35" t="s">
        <v>8176</v>
      </c>
      <c r="X2137" s="255">
        <v>3</v>
      </c>
      <c r="Y2137" s="241">
        <v>0</v>
      </c>
      <c r="Z2137" s="241">
        <v>0</v>
      </c>
      <c r="AA2137" s="168"/>
      <c r="AB2137" s="168"/>
      <c r="AC2137" s="168"/>
      <c r="AD2137" s="304">
        <v>5517212</v>
      </c>
      <c r="AE2137" s="305" t="s">
        <v>7060</v>
      </c>
      <c r="AF2137" s="305" t="s">
        <v>8177</v>
      </c>
      <c r="AG2137" s="35" t="s">
        <v>7040</v>
      </c>
      <c r="AH2137" s="52" t="s">
        <v>7041</v>
      </c>
    </row>
    <row r="2138" spans="1:34" ht="15" hidden="1" customHeight="1" x14ac:dyDescent="0.2">
      <c r="A2138" s="257">
        <v>230</v>
      </c>
      <c r="B2138" s="257">
        <v>230</v>
      </c>
      <c r="C2138" s="258" t="s">
        <v>250</v>
      </c>
      <c r="D2138" s="257">
        <v>20091</v>
      </c>
      <c r="E2138" s="258" t="s">
        <v>251</v>
      </c>
      <c r="F2138" s="25">
        <v>2017</v>
      </c>
      <c r="G2138" s="232">
        <v>42985.314583333333</v>
      </c>
      <c r="H2138" s="233">
        <v>42985.314583333333</v>
      </c>
      <c r="I2138" s="412" t="s">
        <v>36</v>
      </c>
      <c r="J2138" s="412" t="s">
        <v>36</v>
      </c>
      <c r="K2138" s="412"/>
      <c r="L2138" s="235">
        <f>N2138-G2138</f>
        <v>6.944444467080757E-4</v>
      </c>
      <c r="M2138" s="236">
        <v>1</v>
      </c>
      <c r="N2138" s="232">
        <v>42985.31527777778</v>
      </c>
      <c r="O2138" s="233">
        <v>42985.31527777778</v>
      </c>
      <c r="P2138" s="237" t="s">
        <v>37</v>
      </c>
      <c r="Q2138" s="35" t="s">
        <v>213</v>
      </c>
      <c r="R2138" s="35" t="s">
        <v>287</v>
      </c>
      <c r="S2138" s="35" t="s">
        <v>101</v>
      </c>
      <c r="T2138" s="167" t="s">
        <v>9365</v>
      </c>
      <c r="U2138" s="303" t="s">
        <v>40</v>
      </c>
      <c r="V2138" s="240" t="s">
        <v>788</v>
      </c>
      <c r="W2138" s="167" t="s">
        <v>9366</v>
      </c>
      <c r="X2138" s="241">
        <v>3096</v>
      </c>
      <c r="Y2138" s="241">
        <v>581</v>
      </c>
      <c r="Z2138" s="241">
        <v>3486</v>
      </c>
      <c r="AA2138" s="215">
        <v>1.0530681075876729E-4</v>
      </c>
      <c r="AB2138" s="216">
        <v>6.3184086455260371E-4</v>
      </c>
      <c r="AC2138" s="255">
        <v>6</v>
      </c>
      <c r="AD2138" s="304">
        <v>5517212</v>
      </c>
      <c r="AE2138" s="382" t="s">
        <v>7063</v>
      </c>
      <c r="AF2138" s="383" t="s">
        <v>9367</v>
      </c>
      <c r="AG2138" s="167" t="s">
        <v>7040</v>
      </c>
      <c r="AH2138" s="29" t="s">
        <v>7303</v>
      </c>
    </row>
    <row r="2139" spans="1:34" ht="15" hidden="1" customHeight="1" x14ac:dyDescent="0.2">
      <c r="A2139" s="257">
        <v>230</v>
      </c>
      <c r="B2139" s="257">
        <v>230</v>
      </c>
      <c r="C2139" s="258" t="s">
        <v>250</v>
      </c>
      <c r="D2139" s="257">
        <v>20091</v>
      </c>
      <c r="E2139" s="258" t="s">
        <v>251</v>
      </c>
      <c r="F2139" s="25">
        <v>2017</v>
      </c>
      <c r="G2139" s="232">
        <v>42986.318055555559</v>
      </c>
      <c r="H2139" s="233">
        <v>42986.318055555559</v>
      </c>
      <c r="I2139" s="412" t="s">
        <v>36</v>
      </c>
      <c r="J2139" s="412" t="s">
        <v>36</v>
      </c>
      <c r="K2139" s="412"/>
      <c r="L2139" s="235">
        <f>N2139-G2139</f>
        <v>6.9444443943211809E-4</v>
      </c>
      <c r="M2139" s="236">
        <v>1</v>
      </c>
      <c r="N2139" s="232">
        <v>42986.318749999999</v>
      </c>
      <c r="O2139" s="233">
        <v>42986.318749999999</v>
      </c>
      <c r="P2139" s="237" t="s">
        <v>37</v>
      </c>
      <c r="Q2139" s="35" t="s">
        <v>213</v>
      </c>
      <c r="R2139" s="35" t="s">
        <v>287</v>
      </c>
      <c r="S2139" s="35" t="s">
        <v>101</v>
      </c>
      <c r="T2139" s="167" t="s">
        <v>9374</v>
      </c>
      <c r="U2139" s="303" t="s">
        <v>40</v>
      </c>
      <c r="V2139" s="240" t="s">
        <v>788</v>
      </c>
      <c r="W2139" s="167" t="s">
        <v>9375</v>
      </c>
      <c r="X2139" s="241">
        <v>3</v>
      </c>
      <c r="Y2139" s="241">
        <v>0</v>
      </c>
      <c r="Z2139" s="241">
        <v>0</v>
      </c>
      <c r="AA2139" s="266"/>
      <c r="AB2139" s="266"/>
      <c r="AC2139" s="266"/>
      <c r="AD2139" s="304">
        <v>5517212</v>
      </c>
      <c r="AE2139" s="382" t="s">
        <v>7060</v>
      </c>
      <c r="AF2139" s="383" t="s">
        <v>9376</v>
      </c>
      <c r="AG2139" s="167" t="s">
        <v>7040</v>
      </c>
      <c r="AH2139" s="29" t="s">
        <v>7041</v>
      </c>
    </row>
    <row r="2140" spans="1:34" ht="15" hidden="1" customHeight="1" x14ac:dyDescent="0.2">
      <c r="A2140" s="257">
        <v>230</v>
      </c>
      <c r="B2140" s="257">
        <v>230</v>
      </c>
      <c r="C2140" s="258" t="s">
        <v>250</v>
      </c>
      <c r="D2140" s="257">
        <v>20091</v>
      </c>
      <c r="E2140" s="258" t="s">
        <v>251</v>
      </c>
      <c r="F2140" s="25">
        <v>2017</v>
      </c>
      <c r="G2140" s="232">
        <v>42992.974999999999</v>
      </c>
      <c r="H2140" s="233">
        <v>42992.974999999999</v>
      </c>
      <c r="I2140" s="412" t="s">
        <v>36</v>
      </c>
      <c r="J2140" s="412" t="s">
        <v>36</v>
      </c>
      <c r="K2140" s="412"/>
      <c r="L2140" s="235">
        <f>N2140-G2140</f>
        <v>6.944444467080757E-4</v>
      </c>
      <c r="M2140" s="236">
        <v>1</v>
      </c>
      <c r="N2140" s="232">
        <v>42992.975694444445</v>
      </c>
      <c r="O2140" s="233">
        <v>42992.975694444445</v>
      </c>
      <c r="P2140" s="237" t="s">
        <v>37</v>
      </c>
      <c r="Q2140" s="35" t="s">
        <v>48</v>
      </c>
      <c r="R2140" s="35" t="s">
        <v>49</v>
      </c>
      <c r="S2140" s="35" t="s">
        <v>40</v>
      </c>
      <c r="T2140" s="167" t="s">
        <v>9512</v>
      </c>
      <c r="U2140" s="303" t="s">
        <v>40</v>
      </c>
      <c r="V2140" s="240" t="s">
        <v>788</v>
      </c>
      <c r="W2140" s="167" t="s">
        <v>9513</v>
      </c>
      <c r="X2140" s="241">
        <v>3</v>
      </c>
      <c r="Y2140" s="241">
        <v>0</v>
      </c>
      <c r="Z2140" s="241">
        <v>0</v>
      </c>
      <c r="AA2140" s="266"/>
      <c r="AB2140" s="266"/>
      <c r="AC2140" s="266"/>
      <c r="AD2140" s="304">
        <v>5517212</v>
      </c>
      <c r="AE2140" s="382" t="s">
        <v>7060</v>
      </c>
      <c r="AF2140" s="383" t="s">
        <v>9514</v>
      </c>
      <c r="AG2140" s="167" t="s">
        <v>7040</v>
      </c>
      <c r="AH2140" s="29" t="s">
        <v>7041</v>
      </c>
    </row>
    <row r="2141" spans="1:34" ht="15" hidden="1" customHeight="1" x14ac:dyDescent="0.2">
      <c r="A2141" s="257">
        <v>230</v>
      </c>
      <c r="B2141" s="257">
        <v>230</v>
      </c>
      <c r="C2141" s="258" t="s">
        <v>250</v>
      </c>
      <c r="D2141" s="257">
        <v>20091</v>
      </c>
      <c r="E2141" s="258" t="s">
        <v>251</v>
      </c>
      <c r="F2141" s="25">
        <v>2017</v>
      </c>
      <c r="G2141" s="232">
        <v>42998.374305555553</v>
      </c>
      <c r="H2141" s="233">
        <v>42998.374305555553</v>
      </c>
      <c r="I2141" s="412" t="s">
        <v>36</v>
      </c>
      <c r="J2141" s="412" t="s">
        <v>36</v>
      </c>
      <c r="K2141" s="412"/>
      <c r="L2141" s="235">
        <f>N2141-G2141</f>
        <v>6.944444467080757E-4</v>
      </c>
      <c r="M2141" s="236">
        <v>1</v>
      </c>
      <c r="N2141" s="232">
        <v>42998.375</v>
      </c>
      <c r="O2141" s="233">
        <v>42998.375</v>
      </c>
      <c r="P2141" s="237" t="s">
        <v>37</v>
      </c>
      <c r="Q2141" s="35" t="s">
        <v>52</v>
      </c>
      <c r="R2141" s="35" t="s">
        <v>67</v>
      </c>
      <c r="S2141" s="35" t="s">
        <v>101</v>
      </c>
      <c r="T2141" s="167" t="s">
        <v>9544</v>
      </c>
      <c r="U2141" s="303" t="s">
        <v>40</v>
      </c>
      <c r="V2141" s="240" t="s">
        <v>788</v>
      </c>
      <c r="W2141" s="167" t="s">
        <v>9545</v>
      </c>
      <c r="X2141" s="241">
        <v>3</v>
      </c>
      <c r="Y2141" s="241">
        <v>0</v>
      </c>
      <c r="Z2141" s="241">
        <v>0</v>
      </c>
      <c r="AA2141" s="266"/>
      <c r="AB2141" s="266"/>
      <c r="AC2141" s="266"/>
      <c r="AD2141" s="304">
        <v>5517212</v>
      </c>
      <c r="AE2141" s="382" t="s">
        <v>7060</v>
      </c>
      <c r="AF2141" s="383" t="s">
        <v>9546</v>
      </c>
      <c r="AG2141" s="167" t="s">
        <v>7040</v>
      </c>
      <c r="AH2141" s="29" t="s">
        <v>7041</v>
      </c>
    </row>
    <row r="2142" spans="1:34" ht="15" hidden="1" customHeight="1" x14ac:dyDescent="0.2">
      <c r="A2142" s="257">
        <v>230</v>
      </c>
      <c r="B2142" s="257">
        <v>230</v>
      </c>
      <c r="C2142" s="258" t="s">
        <v>250</v>
      </c>
      <c r="D2142" s="257">
        <v>20091</v>
      </c>
      <c r="E2142" s="258" t="s">
        <v>251</v>
      </c>
      <c r="F2142" s="25">
        <v>2017</v>
      </c>
      <c r="G2142" s="232">
        <v>43000.334027777775</v>
      </c>
      <c r="H2142" s="233">
        <v>43000.334027777775</v>
      </c>
      <c r="I2142" s="412" t="s">
        <v>36</v>
      </c>
      <c r="J2142" s="412" t="s">
        <v>36</v>
      </c>
      <c r="K2142" s="412"/>
      <c r="L2142" s="235">
        <f>N2142-G2142</f>
        <v>6.944444467080757E-4</v>
      </c>
      <c r="M2142" s="236">
        <v>1</v>
      </c>
      <c r="N2142" s="232">
        <v>43000.334722222222</v>
      </c>
      <c r="O2142" s="233">
        <v>43000.334722222222</v>
      </c>
      <c r="P2142" s="237" t="s">
        <v>37</v>
      </c>
      <c r="Q2142" s="35" t="s">
        <v>52</v>
      </c>
      <c r="R2142" s="35" t="s">
        <v>67</v>
      </c>
      <c r="S2142" s="35" t="s">
        <v>101</v>
      </c>
      <c r="T2142" s="167" t="s">
        <v>9561</v>
      </c>
      <c r="U2142" s="307" t="s">
        <v>40</v>
      </c>
      <c r="V2142" s="240" t="s">
        <v>788</v>
      </c>
      <c r="W2142" s="167" t="s">
        <v>9562</v>
      </c>
      <c r="X2142" s="241">
        <v>3</v>
      </c>
      <c r="Y2142" s="241">
        <v>0</v>
      </c>
      <c r="Z2142" s="241">
        <v>0</v>
      </c>
      <c r="AA2142" s="266"/>
      <c r="AB2142" s="266"/>
      <c r="AC2142" s="266"/>
      <c r="AD2142" s="304">
        <v>5517212</v>
      </c>
      <c r="AE2142" s="333" t="s">
        <v>7060</v>
      </c>
      <c r="AF2142" s="383" t="s">
        <v>9563</v>
      </c>
      <c r="AG2142" s="167" t="s">
        <v>7040</v>
      </c>
      <c r="AH2142" s="29" t="s">
        <v>7041</v>
      </c>
    </row>
    <row r="2143" spans="1:34" ht="15" hidden="1" customHeight="1" x14ac:dyDescent="0.2">
      <c r="A2143" s="257">
        <v>230</v>
      </c>
      <c r="B2143" s="257">
        <v>230</v>
      </c>
      <c r="C2143" s="258" t="s">
        <v>250</v>
      </c>
      <c r="D2143" s="257">
        <v>20091</v>
      </c>
      <c r="E2143" s="258" t="s">
        <v>251</v>
      </c>
      <c r="F2143" s="25">
        <v>2017</v>
      </c>
      <c r="G2143" s="232">
        <v>43001.306250000001</v>
      </c>
      <c r="H2143" s="233">
        <v>43001.306250000001</v>
      </c>
      <c r="I2143" s="412" t="s">
        <v>36</v>
      </c>
      <c r="J2143" s="412" t="s">
        <v>36</v>
      </c>
      <c r="K2143" s="412"/>
      <c r="L2143" s="235">
        <f>N2143-G2143</f>
        <v>0.24027777777519077</v>
      </c>
      <c r="M2143" s="236">
        <v>346</v>
      </c>
      <c r="N2143" s="232">
        <v>43001.546527777777</v>
      </c>
      <c r="O2143" s="233">
        <v>43001.546527777777</v>
      </c>
      <c r="P2143" s="237" t="s">
        <v>37</v>
      </c>
      <c r="Q2143" s="35" t="s">
        <v>52</v>
      </c>
      <c r="R2143" s="35" t="s">
        <v>67</v>
      </c>
      <c r="S2143" s="35" t="s">
        <v>101</v>
      </c>
      <c r="T2143" s="167" t="s">
        <v>9569</v>
      </c>
      <c r="U2143" s="307" t="s">
        <v>40</v>
      </c>
      <c r="V2143" s="240" t="s">
        <v>788</v>
      </c>
      <c r="W2143" s="167" t="s">
        <v>9570</v>
      </c>
      <c r="X2143" s="241">
        <v>0</v>
      </c>
      <c r="Y2143" s="241">
        <v>0</v>
      </c>
      <c r="Z2143" s="241">
        <v>0</v>
      </c>
      <c r="AA2143" s="266"/>
      <c r="AB2143" s="266"/>
      <c r="AC2143" s="266"/>
      <c r="AD2143" s="304">
        <v>5517212</v>
      </c>
      <c r="AE2143" s="333" t="s">
        <v>1270</v>
      </c>
      <c r="AF2143" s="333" t="s">
        <v>1270</v>
      </c>
      <c r="AG2143" s="167" t="s">
        <v>7066</v>
      </c>
      <c r="AH2143" s="29" t="s">
        <v>7067</v>
      </c>
    </row>
    <row r="2144" spans="1:34" ht="15" hidden="1" customHeight="1" x14ac:dyDescent="0.2">
      <c r="A2144" s="257">
        <v>230</v>
      </c>
      <c r="B2144" s="257">
        <v>230</v>
      </c>
      <c r="C2144" s="258" t="s">
        <v>250</v>
      </c>
      <c r="D2144" s="257">
        <v>20091</v>
      </c>
      <c r="E2144" s="258" t="s">
        <v>251</v>
      </c>
      <c r="F2144" s="25">
        <v>2017</v>
      </c>
      <c r="G2144" s="232">
        <v>43052.431944444441</v>
      </c>
      <c r="H2144" s="233">
        <v>43052.431944444441</v>
      </c>
      <c r="I2144" s="412" t="s">
        <v>36</v>
      </c>
      <c r="J2144" s="412" t="s">
        <v>36</v>
      </c>
      <c r="K2144" s="412"/>
      <c r="L2144" s="235">
        <f>N2144-G2144</f>
        <v>6.944444467080757E-4</v>
      </c>
      <c r="M2144" s="236">
        <v>1</v>
      </c>
      <c r="N2144" s="232">
        <v>43052.432638888888</v>
      </c>
      <c r="O2144" s="233">
        <v>43052.432638888888</v>
      </c>
      <c r="P2144" s="237" t="s">
        <v>37</v>
      </c>
      <c r="Q2144" s="167" t="s">
        <v>48</v>
      </c>
      <c r="R2144" s="167" t="s">
        <v>49</v>
      </c>
      <c r="S2144" s="35" t="s">
        <v>40</v>
      </c>
      <c r="T2144" s="167" t="s">
        <v>9966</v>
      </c>
      <c r="U2144" s="332" t="s">
        <v>40</v>
      </c>
      <c r="V2144" s="240" t="s">
        <v>788</v>
      </c>
      <c r="W2144" s="167" t="s">
        <v>9967</v>
      </c>
      <c r="X2144" s="255">
        <v>3</v>
      </c>
      <c r="Y2144" s="241">
        <v>0</v>
      </c>
      <c r="Z2144" s="241">
        <v>0</v>
      </c>
      <c r="AA2144" s="266"/>
      <c r="AB2144" s="266"/>
      <c r="AC2144" s="266"/>
      <c r="AD2144" s="304">
        <v>5517212</v>
      </c>
      <c r="AE2144" s="333" t="s">
        <v>7060</v>
      </c>
      <c r="AF2144" s="383" t="s">
        <v>9968</v>
      </c>
      <c r="AG2144" s="167" t="s">
        <v>7040</v>
      </c>
      <c r="AH2144" s="29" t="s">
        <v>7041</v>
      </c>
    </row>
    <row r="2145" spans="1:34" ht="15" hidden="1" customHeight="1" x14ac:dyDescent="0.2">
      <c r="A2145" s="521">
        <v>230</v>
      </c>
      <c r="B2145" s="521">
        <v>230</v>
      </c>
      <c r="C2145" s="522" t="s">
        <v>250</v>
      </c>
      <c r="D2145" s="521">
        <v>20091</v>
      </c>
      <c r="E2145" s="522" t="s">
        <v>251</v>
      </c>
      <c r="F2145" s="25">
        <v>2019</v>
      </c>
      <c r="G2145" s="573">
        <v>43595.19027777778</v>
      </c>
      <c r="H2145" s="574">
        <v>43595.19027777778</v>
      </c>
      <c r="I2145" s="572" t="s">
        <v>36</v>
      </c>
      <c r="J2145" s="572" t="s">
        <v>36</v>
      </c>
      <c r="K2145" s="572" t="s">
        <v>36</v>
      </c>
      <c r="L2145" s="235">
        <f>N2145-G2145</f>
        <v>6.9444443943211809E-4</v>
      </c>
      <c r="M2145" s="236">
        <v>1</v>
      </c>
      <c r="N2145" s="573">
        <v>43595.190972222219</v>
      </c>
      <c r="O2145" s="574">
        <v>43595.190972222219</v>
      </c>
      <c r="P2145" s="237" t="s">
        <v>37</v>
      </c>
      <c r="Q2145" s="162" t="s">
        <v>213</v>
      </c>
      <c r="R2145" s="167" t="s">
        <v>10774</v>
      </c>
      <c r="S2145" s="238" t="s">
        <v>101</v>
      </c>
      <c r="T2145" s="167" t="s">
        <v>14009</v>
      </c>
      <c r="U2145" s="459" t="s">
        <v>40</v>
      </c>
      <c r="V2145" s="49" t="s">
        <v>788</v>
      </c>
      <c r="W2145" s="167" t="s">
        <v>14010</v>
      </c>
      <c r="X2145" s="536">
        <v>3</v>
      </c>
      <c r="Y2145" s="255">
        <v>0</v>
      </c>
      <c r="Z2145" s="255">
        <v>0</v>
      </c>
      <c r="AA2145" s="264">
        <f>Y2145/AD2145</f>
        <v>0</v>
      </c>
      <c r="AB2145" s="265">
        <f>Z2145/AD2145</f>
        <v>0</v>
      </c>
      <c r="AC2145" s="255">
        <v>0</v>
      </c>
      <c r="AD2145" s="255">
        <v>5548929</v>
      </c>
      <c r="AE2145" s="49" t="s">
        <v>7060</v>
      </c>
      <c r="AF2145" s="349" t="s">
        <v>14011</v>
      </c>
      <c r="AG2145" s="49" t="s">
        <v>7040</v>
      </c>
      <c r="AH2145" s="525" t="s">
        <v>7041</v>
      </c>
    </row>
    <row r="2146" spans="1:34" ht="15" hidden="1" customHeight="1" x14ac:dyDescent="0.2">
      <c r="A2146" s="521">
        <v>230</v>
      </c>
      <c r="B2146" s="521">
        <v>230</v>
      </c>
      <c r="C2146" s="522" t="s">
        <v>250</v>
      </c>
      <c r="D2146" s="521">
        <v>20091</v>
      </c>
      <c r="E2146" s="522" t="s">
        <v>251</v>
      </c>
      <c r="F2146" s="25">
        <v>2019</v>
      </c>
      <c r="G2146" s="573">
        <v>43595.617361111108</v>
      </c>
      <c r="H2146" s="574">
        <v>43595.617361111108</v>
      </c>
      <c r="I2146" s="572" t="s">
        <v>36</v>
      </c>
      <c r="J2146" s="572" t="s">
        <v>36</v>
      </c>
      <c r="K2146" s="572" t="s">
        <v>36</v>
      </c>
      <c r="L2146" s="235">
        <f>N2146-G2146</f>
        <v>6.944444467080757E-4</v>
      </c>
      <c r="M2146" s="236">
        <v>1</v>
      </c>
      <c r="N2146" s="573">
        <v>43595.618055555555</v>
      </c>
      <c r="O2146" s="574">
        <v>43595.618055555555</v>
      </c>
      <c r="P2146" s="237" t="s">
        <v>37</v>
      </c>
      <c r="Q2146" s="162" t="s">
        <v>213</v>
      </c>
      <c r="R2146" s="167" t="s">
        <v>10774</v>
      </c>
      <c r="S2146" s="238" t="s">
        <v>101</v>
      </c>
      <c r="T2146" s="167" t="s">
        <v>14016</v>
      </c>
      <c r="U2146" s="459" t="s">
        <v>40</v>
      </c>
      <c r="V2146" s="49" t="s">
        <v>788</v>
      </c>
      <c r="W2146" s="167" t="s">
        <v>14017</v>
      </c>
      <c r="X2146" s="536">
        <v>3</v>
      </c>
      <c r="Y2146" s="255">
        <v>0</v>
      </c>
      <c r="Z2146" s="255">
        <v>0</v>
      </c>
      <c r="AA2146" s="264">
        <f>Y2146/AD2146</f>
        <v>0</v>
      </c>
      <c r="AB2146" s="265">
        <f>Z2146/AD2146</f>
        <v>0</v>
      </c>
      <c r="AC2146" s="255">
        <v>0</v>
      </c>
      <c r="AD2146" s="255">
        <v>5548929</v>
      </c>
      <c r="AE2146" s="49" t="s">
        <v>7060</v>
      </c>
      <c r="AF2146" s="349" t="s">
        <v>7826</v>
      </c>
      <c r="AG2146" s="49" t="s">
        <v>7040</v>
      </c>
      <c r="AH2146" s="525" t="s">
        <v>7041</v>
      </c>
    </row>
    <row r="2147" spans="1:34" ht="15" hidden="1" customHeight="1" x14ac:dyDescent="0.2">
      <c r="A2147" s="175">
        <v>230</v>
      </c>
      <c r="B2147" s="175">
        <v>230</v>
      </c>
      <c r="C2147" s="24" t="s">
        <v>184</v>
      </c>
      <c r="D2147" s="175">
        <v>20092</v>
      </c>
      <c r="E2147" s="24" t="s">
        <v>185</v>
      </c>
      <c r="F2147" s="25">
        <v>2015</v>
      </c>
      <c r="G2147" s="156">
        <v>42203.79583333333</v>
      </c>
      <c r="H2147" s="157">
        <v>42203.79583333333</v>
      </c>
      <c r="I2147" s="620" t="s">
        <v>36</v>
      </c>
      <c r="J2147" s="620" t="s">
        <v>36</v>
      </c>
      <c r="K2147" s="620"/>
      <c r="L2147" s="159">
        <f>N2147-G2147</f>
        <v>6.944444467080757E-4</v>
      </c>
      <c r="M2147" s="160">
        <v>1</v>
      </c>
      <c r="N2147" s="156">
        <v>42203.796527777777</v>
      </c>
      <c r="O2147" s="157">
        <v>42203.796527777777</v>
      </c>
      <c r="P2147" s="161" t="s">
        <v>37</v>
      </c>
      <c r="Q2147" s="35" t="s">
        <v>213</v>
      </c>
      <c r="R2147" s="35" t="s">
        <v>287</v>
      </c>
      <c r="S2147" s="35" t="s">
        <v>40</v>
      </c>
      <c r="T2147" s="35" t="s">
        <v>4360</v>
      </c>
      <c r="U2147" s="459" t="s">
        <v>40</v>
      </c>
      <c r="V2147" s="167" t="s">
        <v>788</v>
      </c>
      <c r="W2147" s="35" t="s">
        <v>4361</v>
      </c>
      <c r="X2147" s="188"/>
      <c r="Y2147" s="168"/>
      <c r="Z2147" s="168"/>
      <c r="AA2147" s="168"/>
      <c r="AB2147" s="168"/>
      <c r="AC2147" s="168"/>
      <c r="AD2147" s="41"/>
      <c r="AE2147" s="41"/>
      <c r="AF2147" s="41"/>
      <c r="AG2147" s="41"/>
      <c r="AH2147" s="41"/>
    </row>
    <row r="2148" spans="1:34" ht="15" hidden="1" customHeight="1" x14ac:dyDescent="0.2">
      <c r="A2148" s="175">
        <v>230</v>
      </c>
      <c r="B2148" s="175">
        <v>230</v>
      </c>
      <c r="C2148" s="24" t="s">
        <v>184</v>
      </c>
      <c r="D2148" s="175">
        <v>20092</v>
      </c>
      <c r="E2148" s="24" t="s">
        <v>185</v>
      </c>
      <c r="F2148" s="25">
        <v>2015</v>
      </c>
      <c r="G2148" s="156">
        <v>42204.058333333334</v>
      </c>
      <c r="H2148" s="157">
        <v>42204.058333333334</v>
      </c>
      <c r="I2148" s="620" t="s">
        <v>36</v>
      </c>
      <c r="J2148" s="620" t="s">
        <v>36</v>
      </c>
      <c r="K2148" s="620"/>
      <c r="L2148" s="159">
        <f>N2148-G2148</f>
        <v>6.944444467080757E-4</v>
      </c>
      <c r="M2148" s="160">
        <v>1</v>
      </c>
      <c r="N2148" s="156">
        <v>42204.059027777781</v>
      </c>
      <c r="O2148" s="157">
        <v>42204.059027777781</v>
      </c>
      <c r="P2148" s="161" t="s">
        <v>37</v>
      </c>
      <c r="Q2148" s="35" t="s">
        <v>213</v>
      </c>
      <c r="R2148" s="35" t="s">
        <v>287</v>
      </c>
      <c r="S2148" s="35" t="s">
        <v>40</v>
      </c>
      <c r="T2148" s="35" t="s">
        <v>4386</v>
      </c>
      <c r="U2148" s="459" t="s">
        <v>40</v>
      </c>
      <c r="V2148" s="167" t="s">
        <v>788</v>
      </c>
      <c r="W2148" s="35" t="s">
        <v>4387</v>
      </c>
      <c r="X2148" s="55">
        <v>3</v>
      </c>
      <c r="Y2148" s="55">
        <v>0</v>
      </c>
      <c r="Z2148" s="168"/>
      <c r="AA2148" s="168"/>
      <c r="AB2148" s="168"/>
      <c r="AC2148" s="168"/>
    </row>
    <row r="2149" spans="1:34" ht="15" hidden="1" customHeight="1" x14ac:dyDescent="0.2">
      <c r="A2149" s="257">
        <v>230</v>
      </c>
      <c r="B2149" s="257">
        <v>230</v>
      </c>
      <c r="C2149" s="258" t="s">
        <v>184</v>
      </c>
      <c r="D2149" s="257">
        <v>20092</v>
      </c>
      <c r="E2149" s="258" t="s">
        <v>185</v>
      </c>
      <c r="F2149" s="25">
        <v>2016</v>
      </c>
      <c r="G2149" s="284">
        <v>42593.21875</v>
      </c>
      <c r="H2149" s="234">
        <v>42593.21875</v>
      </c>
      <c r="I2149" s="412" t="s">
        <v>36</v>
      </c>
      <c r="J2149" s="412" t="s">
        <v>36</v>
      </c>
      <c r="K2149" s="412"/>
      <c r="L2149" s="235">
        <f>N2149-G2149</f>
        <v>6.944444467080757E-4</v>
      </c>
      <c r="M2149" s="236">
        <v>1</v>
      </c>
      <c r="N2149" s="284">
        <v>42593.219444444447</v>
      </c>
      <c r="O2149" s="234">
        <v>42593.219444444447</v>
      </c>
      <c r="P2149" s="237" t="s">
        <v>37</v>
      </c>
      <c r="Q2149" s="238" t="s">
        <v>48</v>
      </c>
      <c r="R2149" s="238" t="s">
        <v>49</v>
      </c>
      <c r="S2149" s="35" t="s">
        <v>40</v>
      </c>
      <c r="T2149" s="35" t="s">
        <v>6461</v>
      </c>
      <c r="U2149" s="88">
        <v>12397</v>
      </c>
      <c r="V2149" s="240" t="s">
        <v>788</v>
      </c>
      <c r="W2149" s="35" t="s">
        <v>6462</v>
      </c>
      <c r="X2149" s="177">
        <v>3</v>
      </c>
      <c r="Y2149" s="177">
        <v>0</v>
      </c>
      <c r="Z2149" s="55">
        <v>0</v>
      </c>
      <c r="AA2149" s="35"/>
      <c r="AB2149" s="35"/>
      <c r="AC2149" s="35"/>
    </row>
    <row r="2150" spans="1:34" ht="15" hidden="1" customHeight="1" x14ac:dyDescent="0.2">
      <c r="A2150" s="257">
        <v>230</v>
      </c>
      <c r="B2150" s="257">
        <v>230</v>
      </c>
      <c r="C2150" s="258" t="s">
        <v>184</v>
      </c>
      <c r="D2150" s="257">
        <v>20092</v>
      </c>
      <c r="E2150" s="258" t="s">
        <v>185</v>
      </c>
      <c r="F2150" s="25">
        <v>2016</v>
      </c>
      <c r="G2150" s="284">
        <v>42624.240972222222</v>
      </c>
      <c r="H2150" s="234">
        <v>42624.240972222222</v>
      </c>
      <c r="I2150" s="412" t="s">
        <v>36</v>
      </c>
      <c r="J2150" s="412" t="s">
        <v>36</v>
      </c>
      <c r="K2150" s="412"/>
      <c r="L2150" s="235">
        <f>N2150-G2150</f>
        <v>6.944444467080757E-4</v>
      </c>
      <c r="M2150" s="236">
        <v>1</v>
      </c>
      <c r="N2150" s="284">
        <v>42624.241666666669</v>
      </c>
      <c r="O2150" s="234">
        <v>42624.241666666669</v>
      </c>
      <c r="P2150" s="237" t="s">
        <v>37</v>
      </c>
      <c r="Q2150" s="238" t="s">
        <v>48</v>
      </c>
      <c r="R2150" s="238" t="s">
        <v>49</v>
      </c>
      <c r="S2150" s="35" t="s">
        <v>40</v>
      </c>
      <c r="T2150" s="35" t="s">
        <v>6572</v>
      </c>
      <c r="U2150" s="459" t="s">
        <v>40</v>
      </c>
      <c r="V2150" s="168"/>
      <c r="W2150" s="35" t="s">
        <v>6573</v>
      </c>
      <c r="X2150" s="177">
        <v>3</v>
      </c>
      <c r="Y2150" s="55">
        <v>0</v>
      </c>
      <c r="Z2150" s="55">
        <v>0</v>
      </c>
      <c r="AA2150" s="35"/>
      <c r="AB2150" s="35"/>
      <c r="AC2150" s="241"/>
    </row>
    <row r="2151" spans="1:34" ht="15" hidden="1" customHeight="1" x14ac:dyDescent="0.2">
      <c r="A2151" s="175">
        <v>230</v>
      </c>
      <c r="B2151" s="175">
        <v>230</v>
      </c>
      <c r="C2151" s="24" t="s">
        <v>184</v>
      </c>
      <c r="D2151" s="175">
        <v>20092</v>
      </c>
      <c r="E2151" s="24" t="s">
        <v>185</v>
      </c>
      <c r="F2151" s="25">
        <v>2016</v>
      </c>
      <c r="G2151" s="284">
        <v>42692.88958333333</v>
      </c>
      <c r="H2151" s="234">
        <v>42692.88958333333</v>
      </c>
      <c r="I2151" s="412" t="s">
        <v>36</v>
      </c>
      <c r="J2151" s="412" t="s">
        <v>36</v>
      </c>
      <c r="K2151" s="412"/>
      <c r="L2151" s="235">
        <f>N2151-G2151</f>
        <v>6.944444467080757E-4</v>
      </c>
      <c r="M2151" s="236">
        <v>1</v>
      </c>
      <c r="N2151" s="284">
        <v>42692.890277777777</v>
      </c>
      <c r="O2151" s="234">
        <v>42692.890277777777</v>
      </c>
      <c r="P2151" s="237" t="s">
        <v>37</v>
      </c>
      <c r="Q2151" s="35" t="s">
        <v>52</v>
      </c>
      <c r="R2151" s="35" t="s">
        <v>124</v>
      </c>
      <c r="S2151" s="35" t="s">
        <v>88</v>
      </c>
      <c r="T2151" s="35" t="s">
        <v>6875</v>
      </c>
      <c r="U2151" s="282" t="s">
        <v>40</v>
      </c>
      <c r="V2151" s="240" t="s">
        <v>788</v>
      </c>
      <c r="W2151" s="35" t="s">
        <v>6877</v>
      </c>
      <c r="X2151" s="177">
        <v>0</v>
      </c>
      <c r="Y2151" s="55">
        <v>0</v>
      </c>
      <c r="Z2151" s="55">
        <v>0</v>
      </c>
      <c r="AA2151" s="55"/>
      <c r="AB2151" s="55"/>
      <c r="AC2151" s="55"/>
    </row>
    <row r="2152" spans="1:34" ht="15" hidden="1" customHeight="1" x14ac:dyDescent="0.2">
      <c r="A2152" s="257">
        <v>230</v>
      </c>
      <c r="B2152" s="257">
        <v>230</v>
      </c>
      <c r="C2152" s="258" t="s">
        <v>184</v>
      </c>
      <c r="D2152" s="257">
        <v>20092</v>
      </c>
      <c r="E2152" s="258" t="s">
        <v>185</v>
      </c>
      <c r="F2152" s="25">
        <v>2017</v>
      </c>
      <c r="G2152" s="232">
        <v>42816.612500000003</v>
      </c>
      <c r="H2152" s="233">
        <v>42816.612500000003</v>
      </c>
      <c r="I2152" s="412" t="s">
        <v>36</v>
      </c>
      <c r="J2152" s="412" t="s">
        <v>36</v>
      </c>
      <c r="K2152" s="412"/>
      <c r="L2152" s="235">
        <f>N2152-G2152</f>
        <v>6.9444443943211809E-4</v>
      </c>
      <c r="M2152" s="236">
        <v>1</v>
      </c>
      <c r="N2152" s="232">
        <v>42816.613194444442</v>
      </c>
      <c r="O2152" s="233">
        <v>42816.613194444442</v>
      </c>
      <c r="P2152" s="237" t="s">
        <v>37</v>
      </c>
      <c r="Q2152" s="35" t="s">
        <v>213</v>
      </c>
      <c r="R2152" s="35" t="s">
        <v>287</v>
      </c>
      <c r="S2152" s="35" t="s">
        <v>40</v>
      </c>
      <c r="T2152" s="167" t="s">
        <v>8178</v>
      </c>
      <c r="U2152" s="303" t="s">
        <v>40</v>
      </c>
      <c r="V2152" s="49" t="s">
        <v>788</v>
      </c>
      <c r="W2152" s="35" t="s">
        <v>8179</v>
      </c>
      <c r="X2152" s="255">
        <v>3</v>
      </c>
      <c r="Y2152" s="241">
        <v>0</v>
      </c>
      <c r="Z2152" s="241">
        <v>0</v>
      </c>
      <c r="AA2152" s="168"/>
      <c r="AB2152" s="168"/>
      <c r="AC2152" s="168"/>
      <c r="AD2152" s="304">
        <v>5517212</v>
      </c>
      <c r="AE2152" s="305" t="s">
        <v>7063</v>
      </c>
      <c r="AF2152" s="305" t="s">
        <v>8180</v>
      </c>
      <c r="AG2152" s="35" t="s">
        <v>7040</v>
      </c>
      <c r="AH2152" s="52" t="s">
        <v>7041</v>
      </c>
    </row>
    <row r="2153" spans="1:34" ht="15" hidden="1" customHeight="1" x14ac:dyDescent="0.2">
      <c r="A2153" s="257">
        <v>230</v>
      </c>
      <c r="B2153" s="257">
        <v>230</v>
      </c>
      <c r="C2153" s="258" t="s">
        <v>184</v>
      </c>
      <c r="D2153" s="257">
        <v>20092</v>
      </c>
      <c r="E2153" s="258" t="s">
        <v>185</v>
      </c>
      <c r="F2153" s="25">
        <v>2017</v>
      </c>
      <c r="G2153" s="232">
        <v>42985.314583333333</v>
      </c>
      <c r="H2153" s="233">
        <v>42985.314583333333</v>
      </c>
      <c r="I2153" s="412" t="s">
        <v>36</v>
      </c>
      <c r="J2153" s="412" t="s">
        <v>36</v>
      </c>
      <c r="K2153" s="412"/>
      <c r="L2153" s="235">
        <f>N2153-G2153</f>
        <v>6.944444467080757E-4</v>
      </c>
      <c r="M2153" s="236">
        <v>1</v>
      </c>
      <c r="N2153" s="232">
        <v>42985.31527777778</v>
      </c>
      <c r="O2153" s="233">
        <v>42985.31527777778</v>
      </c>
      <c r="P2153" s="237" t="s">
        <v>37</v>
      </c>
      <c r="Q2153" s="35" t="s">
        <v>213</v>
      </c>
      <c r="R2153" s="35" t="s">
        <v>287</v>
      </c>
      <c r="S2153" s="35" t="s">
        <v>101</v>
      </c>
      <c r="T2153" s="167" t="s">
        <v>9365</v>
      </c>
      <c r="U2153" s="303" t="s">
        <v>40</v>
      </c>
      <c r="V2153" s="240" t="s">
        <v>788</v>
      </c>
      <c r="W2153" s="167" t="s">
        <v>9366</v>
      </c>
      <c r="X2153" s="241">
        <v>0</v>
      </c>
      <c r="Y2153" s="241">
        <v>0</v>
      </c>
      <c r="Z2153" s="241">
        <v>0</v>
      </c>
      <c r="AA2153" s="266"/>
      <c r="AB2153" s="266"/>
      <c r="AC2153" s="266"/>
      <c r="AD2153" s="304">
        <v>5517212</v>
      </c>
      <c r="AE2153" s="382" t="s">
        <v>7063</v>
      </c>
      <c r="AF2153" s="383" t="s">
        <v>9367</v>
      </c>
      <c r="AG2153" s="167" t="s">
        <v>7040</v>
      </c>
      <c r="AH2153" s="29" t="s">
        <v>7303</v>
      </c>
    </row>
    <row r="2154" spans="1:34" ht="15" hidden="1" customHeight="1" x14ac:dyDescent="0.2">
      <c r="A2154" s="257">
        <v>230</v>
      </c>
      <c r="B2154" s="257">
        <v>230</v>
      </c>
      <c r="C2154" s="258" t="s">
        <v>184</v>
      </c>
      <c r="D2154" s="257">
        <v>20092</v>
      </c>
      <c r="E2154" s="258" t="s">
        <v>185</v>
      </c>
      <c r="F2154" s="25">
        <v>2017</v>
      </c>
      <c r="G2154" s="232">
        <v>42991.371527777781</v>
      </c>
      <c r="H2154" s="233">
        <v>42991.371527777781</v>
      </c>
      <c r="I2154" s="412" t="s">
        <v>36</v>
      </c>
      <c r="J2154" s="412" t="s">
        <v>36</v>
      </c>
      <c r="K2154" s="412"/>
      <c r="L2154" s="235">
        <f>N2154-G2154</f>
        <v>6.9444443943211809E-4</v>
      </c>
      <c r="M2154" s="236">
        <v>1</v>
      </c>
      <c r="N2154" s="232">
        <v>42991.37222222222</v>
      </c>
      <c r="O2154" s="233">
        <v>42991.37222222222</v>
      </c>
      <c r="P2154" s="237" t="s">
        <v>37</v>
      </c>
      <c r="Q2154" s="35" t="s">
        <v>52</v>
      </c>
      <c r="R2154" s="35" t="s">
        <v>67</v>
      </c>
      <c r="S2154" s="35" t="s">
        <v>101</v>
      </c>
      <c r="T2154" s="167" t="s">
        <v>9490</v>
      </c>
      <c r="U2154" s="303" t="s">
        <v>40</v>
      </c>
      <c r="V2154" s="240" t="s">
        <v>788</v>
      </c>
      <c r="W2154" s="167" t="s">
        <v>9491</v>
      </c>
      <c r="X2154" s="241">
        <v>3</v>
      </c>
      <c r="Y2154" s="241">
        <v>0</v>
      </c>
      <c r="Z2154" s="241">
        <v>0</v>
      </c>
      <c r="AA2154" s="266"/>
      <c r="AB2154" s="266"/>
      <c r="AC2154" s="266"/>
      <c r="AD2154" s="304">
        <v>5517212</v>
      </c>
      <c r="AE2154" s="382" t="s">
        <v>7063</v>
      </c>
      <c r="AF2154" s="383" t="s">
        <v>9492</v>
      </c>
      <c r="AG2154" s="167" t="s">
        <v>7040</v>
      </c>
      <c r="AH2154" s="29" t="s">
        <v>7041</v>
      </c>
    </row>
    <row r="2155" spans="1:34" ht="15" hidden="1" customHeight="1" x14ac:dyDescent="0.2">
      <c r="A2155" s="257">
        <v>230</v>
      </c>
      <c r="B2155" s="257">
        <v>230</v>
      </c>
      <c r="C2155" s="258" t="s">
        <v>184</v>
      </c>
      <c r="D2155" s="257">
        <v>20092</v>
      </c>
      <c r="E2155" s="258" t="s">
        <v>185</v>
      </c>
      <c r="F2155" s="25">
        <v>2017</v>
      </c>
      <c r="G2155" s="232">
        <v>43037.867361111108</v>
      </c>
      <c r="H2155" s="233">
        <v>43037.867361111108</v>
      </c>
      <c r="I2155" s="412" t="s">
        <v>36</v>
      </c>
      <c r="J2155" s="412" t="s">
        <v>36</v>
      </c>
      <c r="K2155" s="412"/>
      <c r="L2155" s="235">
        <f>N2155-G2155</f>
        <v>6.944444467080757E-4</v>
      </c>
      <c r="M2155" s="236">
        <v>1</v>
      </c>
      <c r="N2155" s="232">
        <v>43037.868055555555</v>
      </c>
      <c r="O2155" s="233">
        <v>43037.868055555555</v>
      </c>
      <c r="P2155" s="237" t="s">
        <v>37</v>
      </c>
      <c r="Q2155" s="35" t="s">
        <v>52</v>
      </c>
      <c r="R2155" s="35" t="s">
        <v>67</v>
      </c>
      <c r="S2155" s="35" t="s">
        <v>101</v>
      </c>
      <c r="T2155" s="240" t="s">
        <v>9884</v>
      </c>
      <c r="U2155" s="332" t="s">
        <v>40</v>
      </c>
      <c r="V2155" s="240" t="s">
        <v>788</v>
      </c>
      <c r="W2155" s="167" t="s">
        <v>9885</v>
      </c>
      <c r="X2155" s="241">
        <v>3</v>
      </c>
      <c r="Y2155" s="241">
        <v>0</v>
      </c>
      <c r="Z2155" s="241">
        <v>0</v>
      </c>
      <c r="AA2155" s="266"/>
      <c r="AB2155" s="266"/>
      <c r="AC2155" s="266"/>
      <c r="AD2155" s="304">
        <v>5517212</v>
      </c>
      <c r="AE2155" s="333" t="s">
        <v>7063</v>
      </c>
      <c r="AF2155" s="383" t="s">
        <v>9886</v>
      </c>
      <c r="AG2155" s="167" t="s">
        <v>7040</v>
      </c>
      <c r="AH2155" s="29" t="s">
        <v>7041</v>
      </c>
    </row>
    <row r="2156" spans="1:34" ht="15" hidden="1" customHeight="1" x14ac:dyDescent="0.2">
      <c r="A2156" s="257">
        <v>230</v>
      </c>
      <c r="B2156" s="257">
        <v>230</v>
      </c>
      <c r="C2156" s="258" t="s">
        <v>184</v>
      </c>
      <c r="D2156" s="257">
        <v>20092</v>
      </c>
      <c r="E2156" s="258" t="s">
        <v>185</v>
      </c>
      <c r="F2156" s="25">
        <v>2017</v>
      </c>
      <c r="G2156" s="232">
        <v>43080.780555555553</v>
      </c>
      <c r="H2156" s="233">
        <v>43080.780555555553</v>
      </c>
      <c r="I2156" s="412" t="s">
        <v>36</v>
      </c>
      <c r="J2156" s="412" t="s">
        <v>36</v>
      </c>
      <c r="K2156" s="412"/>
      <c r="L2156" s="235">
        <f>N2156-G2156</f>
        <v>6.944444467080757E-4</v>
      </c>
      <c r="M2156" s="236">
        <v>1</v>
      </c>
      <c r="N2156" s="232">
        <v>43080.78125</v>
      </c>
      <c r="O2156" s="233">
        <v>43080.78125</v>
      </c>
      <c r="P2156" s="237" t="s">
        <v>37</v>
      </c>
      <c r="Q2156" s="167" t="s">
        <v>62</v>
      </c>
      <c r="R2156" s="167" t="s">
        <v>397</v>
      </c>
      <c r="S2156" s="35" t="s">
        <v>101</v>
      </c>
      <c r="T2156" s="167" t="s">
        <v>10125</v>
      </c>
      <c r="U2156" s="332" t="s">
        <v>40</v>
      </c>
      <c r="V2156" s="240" t="s">
        <v>788</v>
      </c>
      <c r="W2156" s="167" t="s">
        <v>10126</v>
      </c>
      <c r="X2156" s="255">
        <v>4</v>
      </c>
      <c r="Y2156" s="241">
        <v>0</v>
      </c>
      <c r="Z2156" s="241">
        <v>0</v>
      </c>
      <c r="AA2156" s="266"/>
      <c r="AB2156" s="266"/>
      <c r="AC2156" s="266"/>
      <c r="AD2156" s="304">
        <v>5517212</v>
      </c>
      <c r="AE2156" s="333" t="s">
        <v>7063</v>
      </c>
      <c r="AF2156" s="383" t="s">
        <v>10127</v>
      </c>
      <c r="AG2156" s="167" t="s">
        <v>7040</v>
      </c>
      <c r="AH2156" s="29" t="s">
        <v>7041</v>
      </c>
    </row>
    <row r="2157" spans="1:34" ht="15" hidden="1" customHeight="1" x14ac:dyDescent="0.2">
      <c r="A2157" s="257">
        <v>230</v>
      </c>
      <c r="B2157" s="257">
        <v>230</v>
      </c>
      <c r="C2157" s="258" t="s">
        <v>184</v>
      </c>
      <c r="D2157" s="257">
        <v>20092</v>
      </c>
      <c r="E2157" s="258" t="s">
        <v>185</v>
      </c>
      <c r="F2157" s="25">
        <v>2017</v>
      </c>
      <c r="G2157" s="232">
        <v>43088.674305555556</v>
      </c>
      <c r="H2157" s="233">
        <v>43088.674305555556</v>
      </c>
      <c r="I2157" s="412" t="s">
        <v>36</v>
      </c>
      <c r="J2157" s="412" t="s">
        <v>36</v>
      </c>
      <c r="K2157" s="412"/>
      <c r="L2157" s="235">
        <f>N2157-G2157</f>
        <v>6.944444467080757E-4</v>
      </c>
      <c r="M2157" s="236">
        <v>1</v>
      </c>
      <c r="N2157" s="232">
        <v>43088.675000000003</v>
      </c>
      <c r="O2157" s="233">
        <v>43088.675000000003</v>
      </c>
      <c r="P2157" s="237" t="s">
        <v>37</v>
      </c>
      <c r="Q2157" s="167" t="s">
        <v>52</v>
      </c>
      <c r="R2157" s="167" t="s">
        <v>67</v>
      </c>
      <c r="S2157" s="35" t="s">
        <v>101</v>
      </c>
      <c r="T2157" s="167" t="s">
        <v>10169</v>
      </c>
      <c r="U2157" s="332" t="s">
        <v>40</v>
      </c>
      <c r="V2157" s="240" t="s">
        <v>788</v>
      </c>
      <c r="W2157" s="167" t="s">
        <v>10170</v>
      </c>
      <c r="X2157" s="255">
        <v>4</v>
      </c>
      <c r="Y2157" s="241">
        <v>0</v>
      </c>
      <c r="Z2157" s="241">
        <v>0</v>
      </c>
      <c r="AA2157" s="266"/>
      <c r="AB2157" s="266"/>
      <c r="AC2157" s="266"/>
      <c r="AD2157" s="304">
        <v>5517212</v>
      </c>
      <c r="AE2157" s="333" t="s">
        <v>7063</v>
      </c>
      <c r="AF2157" s="383" t="s">
        <v>9376</v>
      </c>
      <c r="AG2157" s="167" t="s">
        <v>7040</v>
      </c>
      <c r="AH2157" s="29" t="s">
        <v>7041</v>
      </c>
    </row>
    <row r="2158" spans="1:34" ht="15" hidden="1" customHeight="1" x14ac:dyDescent="0.2">
      <c r="A2158" s="257">
        <v>230</v>
      </c>
      <c r="B2158" s="257">
        <v>230</v>
      </c>
      <c r="C2158" s="258" t="s">
        <v>184</v>
      </c>
      <c r="D2158" s="257">
        <v>20092</v>
      </c>
      <c r="E2158" s="258" t="s">
        <v>185</v>
      </c>
      <c r="F2158" s="25">
        <v>2018</v>
      </c>
      <c r="G2158" s="284">
        <v>43269.90902777778</v>
      </c>
      <c r="H2158" s="233">
        <v>43269.90902777778</v>
      </c>
      <c r="I2158" s="412" t="s">
        <v>36</v>
      </c>
      <c r="J2158" s="412" t="s">
        <v>36</v>
      </c>
      <c r="K2158" s="412" t="s">
        <v>36</v>
      </c>
      <c r="L2158" s="235">
        <f>N2158-G2158</f>
        <v>6.9444443943211809E-4</v>
      </c>
      <c r="M2158" s="236">
        <v>1</v>
      </c>
      <c r="N2158" s="284">
        <v>43269.909722222219</v>
      </c>
      <c r="O2158" s="233">
        <v>43269.909722222219</v>
      </c>
      <c r="P2158" s="237" t="s">
        <v>37</v>
      </c>
      <c r="Q2158" s="359" t="s">
        <v>48</v>
      </c>
      <c r="R2158" s="35" t="s">
        <v>10200</v>
      </c>
      <c r="S2158" s="277" t="s">
        <v>40</v>
      </c>
      <c r="T2158" s="167" t="s">
        <v>11333</v>
      </c>
      <c r="U2158" s="282" t="s">
        <v>40</v>
      </c>
      <c r="V2158" s="240" t="s">
        <v>788</v>
      </c>
      <c r="W2158" s="167" t="s">
        <v>11334</v>
      </c>
      <c r="X2158" s="255">
        <v>3</v>
      </c>
      <c r="Y2158" s="241">
        <v>0</v>
      </c>
      <c r="Z2158" s="241">
        <v>0</v>
      </c>
      <c r="AA2158" s="266"/>
      <c r="AB2158" s="266"/>
      <c r="AC2158" s="266"/>
      <c r="AD2158" s="241">
        <v>5517212</v>
      </c>
      <c r="AE2158" s="467" t="s">
        <v>7063</v>
      </c>
      <c r="AF2158" s="468" t="s">
        <v>11335</v>
      </c>
      <c r="AG2158" s="277" t="s">
        <v>7040</v>
      </c>
      <c r="AH2158" s="277" t="s">
        <v>7041</v>
      </c>
    </row>
    <row r="2159" spans="1:34" ht="15" hidden="1" customHeight="1" x14ac:dyDescent="0.2">
      <c r="A2159" s="521">
        <v>230</v>
      </c>
      <c r="B2159" s="521">
        <v>230</v>
      </c>
      <c r="C2159" s="522" t="s">
        <v>184</v>
      </c>
      <c r="D2159" s="521">
        <v>20092</v>
      </c>
      <c r="E2159" s="522" t="s">
        <v>185</v>
      </c>
      <c r="F2159" s="25">
        <v>2019</v>
      </c>
      <c r="G2159" s="570">
        <v>43529.882638888892</v>
      </c>
      <c r="H2159" s="571">
        <v>43529.882638888892</v>
      </c>
      <c r="I2159" s="572" t="s">
        <v>36</v>
      </c>
      <c r="J2159" s="572" t="s">
        <v>36</v>
      </c>
      <c r="K2159" s="572" t="s">
        <v>36</v>
      </c>
      <c r="L2159" s="235">
        <f>N2159-G2159</f>
        <v>6.9444443943211809E-4</v>
      </c>
      <c r="M2159" s="236">
        <v>1</v>
      </c>
      <c r="N2159" s="570">
        <v>43529.883333333331</v>
      </c>
      <c r="O2159" s="571">
        <v>43529.883333333331</v>
      </c>
      <c r="P2159" s="237" t="s">
        <v>37</v>
      </c>
      <c r="Q2159" s="162" t="s">
        <v>213</v>
      </c>
      <c r="R2159" s="167" t="s">
        <v>10774</v>
      </c>
      <c r="S2159" s="238" t="s">
        <v>40</v>
      </c>
      <c r="T2159" s="167" t="s">
        <v>13521</v>
      </c>
      <c r="U2159" s="192" t="s">
        <v>40</v>
      </c>
      <c r="V2159" s="240" t="s">
        <v>788</v>
      </c>
      <c r="W2159" s="167" t="s">
        <v>13522</v>
      </c>
      <c r="X2159" s="164">
        <v>4</v>
      </c>
      <c r="Y2159" s="241">
        <v>0</v>
      </c>
      <c r="Z2159" s="241">
        <v>0</v>
      </c>
      <c r="AA2159" s="264">
        <f>Y2159/AD2159</f>
        <v>0</v>
      </c>
      <c r="AB2159" s="265">
        <f>Z2159/AD2159</f>
        <v>0</v>
      </c>
      <c r="AC2159" s="255">
        <v>0</v>
      </c>
      <c r="AD2159" s="255">
        <v>5548929</v>
      </c>
      <c r="AE2159" s="239" t="s">
        <v>7063</v>
      </c>
      <c r="AF2159" s="229" t="s">
        <v>13523</v>
      </c>
      <c r="AG2159" s="239" t="s">
        <v>7040</v>
      </c>
      <c r="AH2159" s="57" t="s">
        <v>7041</v>
      </c>
    </row>
    <row r="2160" spans="1:34" ht="15" hidden="1" customHeight="1" x14ac:dyDescent="0.2">
      <c r="A2160" s="175">
        <v>230</v>
      </c>
      <c r="B2160" s="175">
        <v>230</v>
      </c>
      <c r="C2160" s="24" t="s">
        <v>609</v>
      </c>
      <c r="D2160" s="175">
        <v>20093</v>
      </c>
      <c r="E2160" s="43" t="s">
        <v>610</v>
      </c>
      <c r="F2160" s="25">
        <v>2015</v>
      </c>
      <c r="G2160" s="156">
        <v>42294.340277777781</v>
      </c>
      <c r="H2160" s="157">
        <v>42294.340277777781</v>
      </c>
      <c r="I2160" s="620" t="s">
        <v>36</v>
      </c>
      <c r="J2160" s="620" t="s">
        <v>36</v>
      </c>
      <c r="K2160" s="620"/>
      <c r="L2160" s="159">
        <f>N2160-G2160</f>
        <v>4.3534722222175333</v>
      </c>
      <c r="M2160" s="160">
        <v>6269</v>
      </c>
      <c r="N2160" s="156">
        <v>42298.693749999999</v>
      </c>
      <c r="O2160" s="157">
        <v>42298.693749999999</v>
      </c>
      <c r="P2160" s="180" t="s">
        <v>173</v>
      </c>
      <c r="Q2160" s="162" t="s">
        <v>52</v>
      </c>
      <c r="R2160" s="162" t="s">
        <v>142</v>
      </c>
      <c r="S2160" s="35" t="s">
        <v>107</v>
      </c>
      <c r="T2160" s="35" t="s">
        <v>4979</v>
      </c>
      <c r="U2160" s="192" t="s">
        <v>40</v>
      </c>
      <c r="V2160" s="167" t="s">
        <v>1390</v>
      </c>
      <c r="W2160" s="35" t="s">
        <v>4980</v>
      </c>
      <c r="X2160" s="55">
        <v>0</v>
      </c>
      <c r="Y2160" s="168"/>
      <c r="Z2160" s="168"/>
      <c r="AA2160" s="168"/>
      <c r="AB2160" s="168"/>
      <c r="AC2160" s="168"/>
    </row>
    <row r="2161" spans="1:34" ht="15" hidden="1" customHeight="1" x14ac:dyDescent="0.2">
      <c r="A2161" s="58">
        <v>230</v>
      </c>
      <c r="B2161" s="58">
        <v>230</v>
      </c>
      <c r="C2161" s="76" t="s">
        <v>1393</v>
      </c>
      <c r="D2161" s="33">
        <v>20094</v>
      </c>
      <c r="E2161" s="60" t="s">
        <v>1394</v>
      </c>
      <c r="F2161" s="25">
        <v>2014</v>
      </c>
      <c r="G2161" s="61">
        <v>41776.374305555553</v>
      </c>
      <c r="H2161" s="62">
        <v>41776.374305555553</v>
      </c>
      <c r="I2161" s="625" t="s">
        <v>36</v>
      </c>
      <c r="J2161" s="625" t="s">
        <v>36</v>
      </c>
      <c r="K2161" s="625"/>
      <c r="L2161" s="64">
        <f>N2161-G2161</f>
        <v>6.944444467080757E-4</v>
      </c>
      <c r="M2161" s="65">
        <v>1</v>
      </c>
      <c r="N2161" s="61">
        <v>41776.375</v>
      </c>
      <c r="O2161" s="62">
        <v>41776.375</v>
      </c>
      <c r="P2161" s="66" t="s">
        <v>37</v>
      </c>
      <c r="Q2161" s="69" t="s">
        <v>52</v>
      </c>
      <c r="R2161" s="69" t="s">
        <v>124</v>
      </c>
      <c r="S2161" s="87" t="s">
        <v>88</v>
      </c>
      <c r="T2161" s="69" t="s">
        <v>2238</v>
      </c>
      <c r="U2161" s="77">
        <v>10292</v>
      </c>
      <c r="V2161" s="78" t="s">
        <v>1390</v>
      </c>
      <c r="W2161" s="69" t="s">
        <v>2239</v>
      </c>
      <c r="X2161" s="32">
        <v>0</v>
      </c>
      <c r="Y2161" s="32">
        <v>0</v>
      </c>
      <c r="Z2161" s="83"/>
      <c r="AA2161" s="84"/>
      <c r="AB2161" s="85"/>
      <c r="AC2161" s="83"/>
    </row>
    <row r="2162" spans="1:34" ht="15" hidden="1" customHeight="1" x14ac:dyDescent="0.2">
      <c r="A2162" s="249">
        <v>230</v>
      </c>
      <c r="B2162" s="249">
        <v>230</v>
      </c>
      <c r="C2162" s="250" t="s">
        <v>927</v>
      </c>
      <c r="D2162" s="249">
        <v>20095</v>
      </c>
      <c r="E2162" s="250" t="s">
        <v>928</v>
      </c>
      <c r="F2162" s="25">
        <v>2016</v>
      </c>
      <c r="G2162" s="232">
        <v>42388.399305555555</v>
      </c>
      <c r="H2162" s="233">
        <v>42388.399305555555</v>
      </c>
      <c r="I2162" s="412" t="s">
        <v>36</v>
      </c>
      <c r="J2162" s="412" t="s">
        <v>36</v>
      </c>
      <c r="K2162" s="412"/>
      <c r="L2162" s="235">
        <f>N2162-G2162</f>
        <v>0.25902777777810115</v>
      </c>
      <c r="M2162" s="236">
        <v>373</v>
      </c>
      <c r="N2162" s="232">
        <v>42388.658333333333</v>
      </c>
      <c r="O2162" s="233">
        <v>42388.658333333333</v>
      </c>
      <c r="P2162" s="237" t="s">
        <v>37</v>
      </c>
      <c r="Q2162" s="238" t="s">
        <v>48</v>
      </c>
      <c r="R2162" s="238" t="s">
        <v>49</v>
      </c>
      <c r="S2162" s="238" t="s">
        <v>40</v>
      </c>
      <c r="T2162" s="239" t="s">
        <v>5493</v>
      </c>
      <c r="U2162" s="88">
        <v>11840</v>
      </c>
      <c r="V2162" s="240" t="s">
        <v>1390</v>
      </c>
      <c r="W2162" s="239" t="s">
        <v>5494</v>
      </c>
      <c r="X2162" s="241">
        <v>0</v>
      </c>
      <c r="Y2162" s="241">
        <v>0</v>
      </c>
      <c r="Z2162" s="241">
        <v>0</v>
      </c>
      <c r="AA2162" s="251"/>
      <c r="AB2162" s="251"/>
      <c r="AC2162" s="251"/>
    </row>
    <row r="2163" spans="1:34" ht="15" hidden="1" customHeight="1" x14ac:dyDescent="0.2">
      <c r="A2163" s="523">
        <v>230</v>
      </c>
      <c r="B2163" s="523">
        <v>230</v>
      </c>
      <c r="C2163" s="524" t="s">
        <v>927</v>
      </c>
      <c r="D2163" s="523">
        <v>20095</v>
      </c>
      <c r="E2163" s="524" t="s">
        <v>928</v>
      </c>
      <c r="F2163" s="25">
        <v>2019</v>
      </c>
      <c r="G2163" s="284">
        <v>43518.73541666667</v>
      </c>
      <c r="H2163" s="234">
        <v>43518.73541666667</v>
      </c>
      <c r="I2163" s="412" t="s">
        <v>36</v>
      </c>
      <c r="J2163" s="412" t="s">
        <v>36</v>
      </c>
      <c r="K2163" s="412" t="s">
        <v>36</v>
      </c>
      <c r="L2163" s="235">
        <f>N2163-G2163</f>
        <v>0.2590277777708252</v>
      </c>
      <c r="M2163" s="236">
        <v>373</v>
      </c>
      <c r="N2163" s="284">
        <v>43518.994444444441</v>
      </c>
      <c r="O2163" s="234">
        <v>43518.994444444441</v>
      </c>
      <c r="P2163" s="237" t="s">
        <v>37</v>
      </c>
      <c r="Q2163" s="162" t="s">
        <v>1285</v>
      </c>
      <c r="R2163" s="167" t="s">
        <v>10192</v>
      </c>
      <c r="S2163" s="238" t="s">
        <v>68</v>
      </c>
      <c r="T2163" s="167" t="s">
        <v>13384</v>
      </c>
      <c r="U2163" s="459" t="s">
        <v>40</v>
      </c>
      <c r="V2163" s="240" t="s">
        <v>190</v>
      </c>
      <c r="W2163" s="167" t="s">
        <v>13385</v>
      </c>
      <c r="X2163" s="536">
        <v>0</v>
      </c>
      <c r="Y2163" s="255">
        <v>0</v>
      </c>
      <c r="Z2163" s="255">
        <v>0</v>
      </c>
      <c r="AA2163" s="264">
        <f>Y2163/AD2163</f>
        <v>0</v>
      </c>
      <c r="AB2163" s="265">
        <f>Z2163/AD2163</f>
        <v>0</v>
      </c>
      <c r="AC2163" s="255">
        <v>0</v>
      </c>
      <c r="AD2163" s="255">
        <v>5548929</v>
      </c>
      <c r="AE2163" s="240" t="s">
        <v>1270</v>
      </c>
      <c r="AF2163" s="527" t="s">
        <v>1270</v>
      </c>
      <c r="AG2163" s="555" t="s">
        <v>7066</v>
      </c>
      <c r="AH2163" s="525" t="s">
        <v>12671</v>
      </c>
    </row>
    <row r="2164" spans="1:34" ht="15" hidden="1" customHeight="1" x14ac:dyDescent="0.2">
      <c r="A2164" s="58">
        <v>230</v>
      </c>
      <c r="B2164" s="58">
        <v>230</v>
      </c>
      <c r="C2164" s="76" t="s">
        <v>1395</v>
      </c>
      <c r="D2164" s="33">
        <v>20096</v>
      </c>
      <c r="E2164" s="60" t="s">
        <v>1396</v>
      </c>
      <c r="F2164" s="25">
        <v>2014</v>
      </c>
      <c r="G2164" s="61">
        <v>41767.724999999999</v>
      </c>
      <c r="H2164" s="62">
        <v>41767.724999999999</v>
      </c>
      <c r="I2164" s="625" t="s">
        <v>36</v>
      </c>
      <c r="J2164" s="625" t="s">
        <v>36</v>
      </c>
      <c r="K2164" s="625"/>
      <c r="L2164" s="64">
        <f>N2164-G2164</f>
        <v>8.8194444448163267E-2</v>
      </c>
      <c r="M2164" s="65">
        <v>127</v>
      </c>
      <c r="N2164" s="61">
        <v>41767.813194444447</v>
      </c>
      <c r="O2164" s="62">
        <v>41767.813194444447</v>
      </c>
      <c r="P2164" s="66" t="s">
        <v>37</v>
      </c>
      <c r="Q2164" s="69" t="s">
        <v>52</v>
      </c>
      <c r="R2164" s="69" t="s">
        <v>79</v>
      </c>
      <c r="S2164" s="87" t="s">
        <v>80</v>
      </c>
      <c r="T2164" s="69" t="s">
        <v>2189</v>
      </c>
      <c r="U2164" s="459" t="s">
        <v>40</v>
      </c>
      <c r="V2164" s="78" t="s">
        <v>1390</v>
      </c>
      <c r="W2164" s="69" t="s">
        <v>2190</v>
      </c>
      <c r="X2164" s="32">
        <v>0</v>
      </c>
      <c r="Y2164" s="32">
        <v>0</v>
      </c>
      <c r="Z2164" s="83"/>
      <c r="AA2164" s="84"/>
      <c r="AB2164" s="85"/>
      <c r="AC2164" s="83"/>
    </row>
    <row r="2165" spans="1:34" ht="15" hidden="1" customHeight="1" x14ac:dyDescent="0.2">
      <c r="A2165" s="58">
        <v>230</v>
      </c>
      <c r="B2165" s="58">
        <v>230</v>
      </c>
      <c r="C2165" s="76" t="s">
        <v>1395</v>
      </c>
      <c r="D2165" s="33">
        <v>20096</v>
      </c>
      <c r="E2165" s="60" t="s">
        <v>1396</v>
      </c>
      <c r="F2165" s="25">
        <v>2014</v>
      </c>
      <c r="G2165" s="61">
        <v>41776.374305555553</v>
      </c>
      <c r="H2165" s="62">
        <v>41776.374305555553</v>
      </c>
      <c r="I2165" s="625" t="s">
        <v>36</v>
      </c>
      <c r="J2165" s="625" t="s">
        <v>36</v>
      </c>
      <c r="K2165" s="625"/>
      <c r="L2165" s="64">
        <f>N2165-G2165</f>
        <v>0.24513888888759539</v>
      </c>
      <c r="M2165" s="65">
        <v>353</v>
      </c>
      <c r="N2165" s="61">
        <v>41776.619444444441</v>
      </c>
      <c r="O2165" s="62">
        <v>41776.619444444441</v>
      </c>
      <c r="P2165" s="66" t="s">
        <v>37</v>
      </c>
      <c r="Q2165" s="69" t="s">
        <v>52</v>
      </c>
      <c r="R2165" s="69" t="s">
        <v>124</v>
      </c>
      <c r="S2165" s="87" t="s">
        <v>88</v>
      </c>
      <c r="T2165" s="69" t="s">
        <v>2238</v>
      </c>
      <c r="U2165" s="77">
        <v>10292</v>
      </c>
      <c r="V2165" s="78" t="s">
        <v>1390</v>
      </c>
      <c r="W2165" s="69" t="s">
        <v>2239</v>
      </c>
      <c r="X2165" s="32">
        <v>0</v>
      </c>
      <c r="Y2165" s="32">
        <v>0</v>
      </c>
      <c r="Z2165" s="83"/>
      <c r="AA2165" s="84"/>
      <c r="AB2165" s="85"/>
      <c r="AC2165" s="83"/>
    </row>
    <row r="2166" spans="1:34" ht="15" hidden="1" customHeight="1" x14ac:dyDescent="0.2">
      <c r="A2166" s="523">
        <v>230</v>
      </c>
      <c r="B2166" s="523">
        <v>230</v>
      </c>
      <c r="C2166" s="524" t="s">
        <v>1395</v>
      </c>
      <c r="D2166" s="523">
        <v>20096</v>
      </c>
      <c r="E2166" s="524" t="s">
        <v>1396</v>
      </c>
      <c r="F2166" s="25">
        <v>2019</v>
      </c>
      <c r="G2166" s="284">
        <v>43508.381944444445</v>
      </c>
      <c r="H2166" s="234">
        <v>43508.381944444445</v>
      </c>
      <c r="I2166" s="417" t="s">
        <v>7042</v>
      </c>
      <c r="J2166" s="412" t="s">
        <v>36</v>
      </c>
      <c r="K2166" s="412" t="s">
        <v>36</v>
      </c>
      <c r="L2166" s="235">
        <f>N2166-G2166</f>
        <v>0.21250000000145519</v>
      </c>
      <c r="M2166" s="236">
        <v>306</v>
      </c>
      <c r="N2166" s="284">
        <v>43508.594444444447</v>
      </c>
      <c r="O2166" s="234">
        <v>43508.594444444447</v>
      </c>
      <c r="P2166" s="237" t="s">
        <v>37</v>
      </c>
      <c r="Q2166" s="162" t="s">
        <v>1285</v>
      </c>
      <c r="R2166" s="167" t="s">
        <v>10447</v>
      </c>
      <c r="S2166" s="238" t="s">
        <v>106</v>
      </c>
      <c r="T2166" s="167" t="s">
        <v>13158</v>
      </c>
      <c r="U2166" s="414" t="s">
        <v>40</v>
      </c>
      <c r="V2166" s="240" t="s">
        <v>1390</v>
      </c>
      <c r="W2166" s="167" t="s">
        <v>13159</v>
      </c>
      <c r="X2166" s="536">
        <v>0</v>
      </c>
      <c r="Y2166" s="255">
        <v>0</v>
      </c>
      <c r="Z2166" s="255">
        <v>0</v>
      </c>
      <c r="AA2166" s="264">
        <f>Y2166/AD2166</f>
        <v>0</v>
      </c>
      <c r="AB2166" s="265">
        <f>Z2166/AD2166</f>
        <v>0</v>
      </c>
      <c r="AC2166" s="255">
        <v>0</v>
      </c>
      <c r="AD2166" s="255">
        <v>5548929</v>
      </c>
      <c r="AE2166" s="240" t="s">
        <v>1270</v>
      </c>
      <c r="AF2166" s="527" t="s">
        <v>1270</v>
      </c>
      <c r="AG2166" s="555" t="s">
        <v>7066</v>
      </c>
      <c r="AH2166" s="525" t="s">
        <v>12671</v>
      </c>
    </row>
    <row r="2167" spans="1:34" ht="15" hidden="1" customHeight="1" x14ac:dyDescent="0.2">
      <c r="A2167" s="115">
        <v>230</v>
      </c>
      <c r="B2167" s="115">
        <v>230</v>
      </c>
      <c r="C2167" s="116" t="s">
        <v>594</v>
      </c>
      <c r="D2167" s="117">
        <v>20098</v>
      </c>
      <c r="E2167" s="118" t="s">
        <v>595</v>
      </c>
      <c r="F2167" s="25">
        <v>2014</v>
      </c>
      <c r="G2167" s="119">
        <v>41860.295138888891</v>
      </c>
      <c r="H2167" s="120">
        <v>41860.295138888891</v>
      </c>
      <c r="I2167" s="630" t="s">
        <v>36</v>
      </c>
      <c r="J2167" s="630" t="s">
        <v>36</v>
      </c>
      <c r="K2167" s="630"/>
      <c r="L2167" s="121">
        <f>N2167-G2167</f>
        <v>0.21805555555329192</v>
      </c>
      <c r="M2167" s="122">
        <v>314</v>
      </c>
      <c r="N2167" s="119">
        <v>41860.513194444444</v>
      </c>
      <c r="O2167" s="120">
        <v>41860.513194444444</v>
      </c>
      <c r="P2167" s="123" t="s">
        <v>37</v>
      </c>
      <c r="Q2167" s="124" t="s">
        <v>43</v>
      </c>
      <c r="R2167" s="124" t="s">
        <v>1557</v>
      </c>
      <c r="S2167" s="125" t="s">
        <v>106</v>
      </c>
      <c r="T2167" s="126" t="s">
        <v>2583</v>
      </c>
      <c r="U2167" s="322" t="s">
        <v>40</v>
      </c>
      <c r="V2167" s="125" t="s">
        <v>761</v>
      </c>
      <c r="W2167" s="124" t="s">
        <v>2584</v>
      </c>
      <c r="X2167" s="127">
        <v>0</v>
      </c>
      <c r="Y2167" s="127">
        <v>0</v>
      </c>
      <c r="Z2167" s="127"/>
      <c r="AA2167" s="128"/>
      <c r="AB2167" s="129"/>
      <c r="AC2167" s="127"/>
    </row>
    <row r="2168" spans="1:34" ht="15" hidden="1" customHeight="1" x14ac:dyDescent="0.2">
      <c r="A2168" s="105">
        <v>230</v>
      </c>
      <c r="B2168" s="105">
        <v>230</v>
      </c>
      <c r="C2168" s="76" t="s">
        <v>594</v>
      </c>
      <c r="D2168" s="33">
        <v>20098</v>
      </c>
      <c r="E2168" s="60" t="s">
        <v>595</v>
      </c>
      <c r="F2168" s="25">
        <v>2014</v>
      </c>
      <c r="G2168" s="61">
        <v>41943.736111111109</v>
      </c>
      <c r="H2168" s="62">
        <v>41943.736111111109</v>
      </c>
      <c r="I2168" s="625" t="s">
        <v>36</v>
      </c>
      <c r="J2168" s="625" t="s">
        <v>36</v>
      </c>
      <c r="K2168" s="625"/>
      <c r="L2168" s="64">
        <f>N2168-G2168</f>
        <v>0.10694444444379769</v>
      </c>
      <c r="M2168" s="65">
        <v>154</v>
      </c>
      <c r="N2168" s="61">
        <v>41943.843055555553</v>
      </c>
      <c r="O2168" s="62">
        <v>41943.843055555553</v>
      </c>
      <c r="P2168" s="66" t="s">
        <v>37</v>
      </c>
      <c r="Q2168" s="69" t="s">
        <v>52</v>
      </c>
      <c r="R2168" s="69" t="s">
        <v>639</v>
      </c>
      <c r="S2168" s="87" t="s">
        <v>101</v>
      </c>
      <c r="T2168" s="69" t="s">
        <v>2957</v>
      </c>
      <c r="U2168" s="77">
        <v>10669</v>
      </c>
      <c r="V2168" s="87" t="s">
        <v>761</v>
      </c>
      <c r="W2168" s="69" t="s">
        <v>2958</v>
      </c>
      <c r="X2168" s="32">
        <v>0</v>
      </c>
      <c r="Y2168" s="32">
        <v>0</v>
      </c>
      <c r="Z2168" s="83"/>
      <c r="AA2168" s="84"/>
      <c r="AB2168" s="85"/>
      <c r="AC2168" s="83"/>
    </row>
    <row r="2169" spans="1:34" ht="15" hidden="1" customHeight="1" x14ac:dyDescent="0.2">
      <c r="A2169" s="153">
        <v>230</v>
      </c>
      <c r="B2169" s="153">
        <v>230</v>
      </c>
      <c r="C2169" s="24" t="s">
        <v>594</v>
      </c>
      <c r="D2169" s="175">
        <v>20098</v>
      </c>
      <c r="E2169" s="24" t="s">
        <v>595</v>
      </c>
      <c r="F2169" s="25">
        <v>2015</v>
      </c>
      <c r="G2169" s="156">
        <v>42064.643055555556</v>
      </c>
      <c r="H2169" s="157">
        <v>42064.643055555556</v>
      </c>
      <c r="I2169" s="620" t="s">
        <v>36</v>
      </c>
      <c r="J2169" s="620" t="s">
        <v>36</v>
      </c>
      <c r="K2169" s="620"/>
      <c r="L2169" s="159">
        <f>N2169-G2169</f>
        <v>6.944444467080757E-4</v>
      </c>
      <c r="M2169" s="160">
        <v>1</v>
      </c>
      <c r="N2169" s="156">
        <v>42064.643750000003</v>
      </c>
      <c r="O2169" s="157">
        <v>42064.643750000003</v>
      </c>
      <c r="P2169" s="161" t="s">
        <v>37</v>
      </c>
      <c r="Q2169" s="35" t="s">
        <v>213</v>
      </c>
      <c r="R2169" s="35" t="s">
        <v>287</v>
      </c>
      <c r="S2169" s="35" t="s">
        <v>40</v>
      </c>
      <c r="T2169" s="35" t="s">
        <v>3566</v>
      </c>
      <c r="U2169" s="414" t="s">
        <v>40</v>
      </c>
      <c r="V2169" s="167" t="s">
        <v>761</v>
      </c>
      <c r="W2169" s="35" t="s">
        <v>3567</v>
      </c>
      <c r="X2169" s="55">
        <v>0</v>
      </c>
      <c r="Y2169" s="55">
        <v>0</v>
      </c>
      <c r="Z2169" s="168"/>
      <c r="AA2169" s="168"/>
      <c r="AB2169" s="168"/>
      <c r="AC2169" s="168"/>
    </row>
    <row r="2170" spans="1:34" ht="15" hidden="1" customHeight="1" x14ac:dyDescent="0.2">
      <c r="A2170" s="311">
        <v>230</v>
      </c>
      <c r="B2170" s="311">
        <v>230</v>
      </c>
      <c r="C2170" s="335" t="s">
        <v>594</v>
      </c>
      <c r="D2170" s="311">
        <v>20098</v>
      </c>
      <c r="E2170" s="335" t="s">
        <v>595</v>
      </c>
      <c r="F2170" s="25">
        <v>2017</v>
      </c>
      <c r="G2170" s="314">
        <v>42768.28402777778</v>
      </c>
      <c r="H2170" s="315">
        <v>42768.28402777778</v>
      </c>
      <c r="I2170" s="629" t="s">
        <v>36</v>
      </c>
      <c r="J2170" s="629" t="s">
        <v>36</v>
      </c>
      <c r="K2170" s="629"/>
      <c r="L2170" s="317">
        <f>N2170-G2170</f>
        <v>1.1305555555518367</v>
      </c>
      <c r="M2170" s="318">
        <v>1628</v>
      </c>
      <c r="N2170" s="314">
        <v>42769.414583333331</v>
      </c>
      <c r="O2170" s="315">
        <v>42769.414583333331</v>
      </c>
      <c r="P2170" s="319" t="s">
        <v>7093</v>
      </c>
      <c r="Q2170" s="313" t="s">
        <v>43</v>
      </c>
      <c r="R2170" s="313" t="s">
        <v>7094</v>
      </c>
      <c r="S2170" s="313" t="s">
        <v>88</v>
      </c>
      <c r="T2170" s="334" t="s">
        <v>7644</v>
      </c>
      <c r="U2170" s="322" t="s">
        <v>40</v>
      </c>
      <c r="V2170" s="323" t="s">
        <v>761</v>
      </c>
      <c r="W2170" s="324" t="s">
        <v>7645</v>
      </c>
      <c r="X2170" s="336">
        <v>0</v>
      </c>
      <c r="Y2170" s="336">
        <v>0</v>
      </c>
      <c r="Z2170" s="336">
        <v>0</v>
      </c>
      <c r="AA2170" s="313"/>
      <c r="AB2170" s="313"/>
      <c r="AC2170" s="313"/>
      <c r="AD2170" s="304">
        <v>5517212</v>
      </c>
      <c r="AE2170" s="313" t="s">
        <v>1270</v>
      </c>
      <c r="AF2170" s="327" t="s">
        <v>1270</v>
      </c>
      <c r="AG2170" s="313" t="s">
        <v>7097</v>
      </c>
      <c r="AH2170" s="324" t="s">
        <v>7041</v>
      </c>
    </row>
    <row r="2171" spans="1:34" ht="15" hidden="1" customHeight="1" x14ac:dyDescent="0.2">
      <c r="A2171" s="175">
        <v>230</v>
      </c>
      <c r="B2171" s="175">
        <v>230</v>
      </c>
      <c r="C2171" s="24" t="s">
        <v>625</v>
      </c>
      <c r="D2171" s="175">
        <v>20101</v>
      </c>
      <c r="E2171" s="24" t="s">
        <v>626</v>
      </c>
      <c r="F2171" s="25">
        <v>2015</v>
      </c>
      <c r="G2171" s="156">
        <v>42204.472916666666</v>
      </c>
      <c r="H2171" s="157">
        <v>42204.472916666666</v>
      </c>
      <c r="I2171" s="620" t="s">
        <v>36</v>
      </c>
      <c r="J2171" s="620" t="s">
        <v>36</v>
      </c>
      <c r="K2171" s="620"/>
      <c r="L2171" s="159">
        <f>N2171-G2171</f>
        <v>6.944444467080757E-4</v>
      </c>
      <c r="M2171" s="160">
        <v>1</v>
      </c>
      <c r="N2171" s="156">
        <v>42204.473611111112</v>
      </c>
      <c r="O2171" s="157">
        <v>42204.473611111112</v>
      </c>
      <c r="P2171" s="161" t="s">
        <v>37</v>
      </c>
      <c r="Q2171" s="35" t="s">
        <v>213</v>
      </c>
      <c r="R2171" s="35" t="s">
        <v>287</v>
      </c>
      <c r="S2171" s="35" t="s">
        <v>40</v>
      </c>
      <c r="T2171" s="35" t="s">
        <v>4422</v>
      </c>
      <c r="U2171" s="414" t="s">
        <v>40</v>
      </c>
      <c r="V2171" s="167" t="s">
        <v>761</v>
      </c>
      <c r="W2171" s="35" t="s">
        <v>4423</v>
      </c>
      <c r="X2171" s="55">
        <v>0</v>
      </c>
      <c r="Y2171" s="55">
        <v>0</v>
      </c>
      <c r="Z2171" s="168"/>
      <c r="AA2171" s="168"/>
      <c r="AB2171" s="168"/>
      <c r="AC2171" s="168"/>
    </row>
    <row r="2172" spans="1:34" ht="15" hidden="1" customHeight="1" x14ac:dyDescent="0.2">
      <c r="A2172" s="231">
        <v>230</v>
      </c>
      <c r="B2172" s="231">
        <v>230</v>
      </c>
      <c r="C2172" s="230" t="s">
        <v>625</v>
      </c>
      <c r="D2172" s="231">
        <v>20101</v>
      </c>
      <c r="E2172" s="230" t="s">
        <v>626</v>
      </c>
      <c r="F2172" s="25">
        <v>2016</v>
      </c>
      <c r="G2172" s="232">
        <v>42375.480555555558</v>
      </c>
      <c r="H2172" s="233">
        <v>42375.480555555558</v>
      </c>
      <c r="I2172" s="412" t="s">
        <v>36</v>
      </c>
      <c r="J2172" s="412" t="s">
        <v>36</v>
      </c>
      <c r="K2172" s="412"/>
      <c r="L2172" s="235">
        <f>N2172-G2172</f>
        <v>3.4722222189884633E-3</v>
      </c>
      <c r="M2172" s="236">
        <v>5</v>
      </c>
      <c r="N2172" s="232">
        <v>42375.484027777777</v>
      </c>
      <c r="O2172" s="233">
        <v>42375.484027777777</v>
      </c>
      <c r="P2172" s="237" t="s">
        <v>37</v>
      </c>
      <c r="Q2172" s="238" t="s">
        <v>213</v>
      </c>
      <c r="R2172" s="238" t="s">
        <v>287</v>
      </c>
      <c r="S2172" s="238" t="s">
        <v>88</v>
      </c>
      <c r="T2172" s="239" t="s">
        <v>5427</v>
      </c>
      <c r="U2172" s="88">
        <v>11823</v>
      </c>
      <c r="V2172" s="240" t="s">
        <v>761</v>
      </c>
      <c r="W2172" s="239" t="s">
        <v>5428</v>
      </c>
      <c r="X2172" s="241">
        <v>0</v>
      </c>
      <c r="Y2172" s="241">
        <v>0</v>
      </c>
      <c r="Z2172" s="241">
        <v>0</v>
      </c>
      <c r="AA2172" s="242"/>
      <c r="AB2172" s="242"/>
      <c r="AC2172" s="242"/>
    </row>
    <row r="2173" spans="1:34" ht="15" hidden="1" customHeight="1" x14ac:dyDescent="0.2">
      <c r="A2173" s="311">
        <v>230</v>
      </c>
      <c r="B2173" s="311">
        <v>230</v>
      </c>
      <c r="C2173" s="335" t="s">
        <v>625</v>
      </c>
      <c r="D2173" s="311">
        <v>20101</v>
      </c>
      <c r="E2173" s="335" t="s">
        <v>626</v>
      </c>
      <c r="F2173" s="25">
        <v>2017</v>
      </c>
      <c r="G2173" s="314">
        <v>42894.276388888888</v>
      </c>
      <c r="H2173" s="315">
        <v>42894.276388888888</v>
      </c>
      <c r="I2173" s="629" t="s">
        <v>36</v>
      </c>
      <c r="J2173" s="629" t="s">
        <v>36</v>
      </c>
      <c r="K2173" s="629"/>
      <c r="L2173" s="317">
        <f>N2173-G2173</f>
        <v>0.35694444444379769</v>
      </c>
      <c r="M2173" s="318">
        <v>514</v>
      </c>
      <c r="N2173" s="314">
        <v>42894.633333333331</v>
      </c>
      <c r="O2173" s="315">
        <v>42894.633333333331</v>
      </c>
      <c r="P2173" s="319" t="s">
        <v>7093</v>
      </c>
      <c r="Q2173" s="313" t="s">
        <v>43</v>
      </c>
      <c r="R2173" s="313" t="s">
        <v>7094</v>
      </c>
      <c r="S2173" s="313" t="s">
        <v>101</v>
      </c>
      <c r="T2173" s="334" t="s">
        <v>8684</v>
      </c>
      <c r="U2173" s="350" t="s">
        <v>40</v>
      </c>
      <c r="V2173" s="286" t="s">
        <v>761</v>
      </c>
      <c r="W2173" s="324" t="s">
        <v>8685</v>
      </c>
      <c r="X2173" s="325">
        <v>0</v>
      </c>
      <c r="Y2173" s="325">
        <v>0</v>
      </c>
      <c r="Z2173" s="325">
        <v>0</v>
      </c>
      <c r="AA2173" s="313"/>
      <c r="AB2173" s="313"/>
      <c r="AC2173" s="313"/>
      <c r="AD2173" s="304">
        <v>5517212</v>
      </c>
      <c r="AE2173" s="327" t="s">
        <v>1270</v>
      </c>
      <c r="AF2173" s="327" t="s">
        <v>1270</v>
      </c>
      <c r="AG2173" s="313" t="s">
        <v>7097</v>
      </c>
      <c r="AH2173" s="324" t="s">
        <v>7041</v>
      </c>
    </row>
    <row r="2174" spans="1:34" ht="15" hidden="1" customHeight="1" x14ac:dyDescent="0.2">
      <c r="A2174" s="257">
        <v>230</v>
      </c>
      <c r="B2174" s="257">
        <v>230</v>
      </c>
      <c r="C2174" s="258" t="s">
        <v>625</v>
      </c>
      <c r="D2174" s="257">
        <v>20101</v>
      </c>
      <c r="E2174" s="258" t="s">
        <v>626</v>
      </c>
      <c r="F2174" s="25">
        <v>2017</v>
      </c>
      <c r="G2174" s="232">
        <v>42949.546527777777</v>
      </c>
      <c r="H2174" s="233">
        <v>42949.546527777777</v>
      </c>
      <c r="I2174" s="412" t="s">
        <v>36</v>
      </c>
      <c r="J2174" s="412" t="s">
        <v>36</v>
      </c>
      <c r="K2174" s="412"/>
      <c r="L2174" s="235">
        <f>N2174-G2174</f>
        <v>6.944444467080757E-4</v>
      </c>
      <c r="M2174" s="236">
        <v>1</v>
      </c>
      <c r="N2174" s="232">
        <v>42949.547222222223</v>
      </c>
      <c r="O2174" s="233">
        <v>42949.547222222223</v>
      </c>
      <c r="P2174" s="237" t="s">
        <v>37</v>
      </c>
      <c r="Q2174" s="35" t="s">
        <v>213</v>
      </c>
      <c r="R2174" s="35" t="s">
        <v>287</v>
      </c>
      <c r="S2174" s="35" t="s">
        <v>101</v>
      </c>
      <c r="T2174" s="167" t="s">
        <v>9082</v>
      </c>
      <c r="U2174" s="303" t="s">
        <v>40</v>
      </c>
      <c r="V2174" s="240" t="s">
        <v>761</v>
      </c>
      <c r="W2174" s="167" t="s">
        <v>9083</v>
      </c>
      <c r="X2174" s="241">
        <v>0</v>
      </c>
      <c r="Y2174" s="241">
        <v>0</v>
      </c>
      <c r="Z2174" s="241">
        <v>0</v>
      </c>
      <c r="AA2174" s="266"/>
      <c r="AB2174" s="266"/>
      <c r="AC2174" s="266"/>
      <c r="AD2174" s="304">
        <v>5517212</v>
      </c>
      <c r="AE2174" s="305" t="s">
        <v>7060</v>
      </c>
      <c r="AF2174" s="305" t="s">
        <v>9084</v>
      </c>
      <c r="AG2174" s="35" t="s">
        <v>7040</v>
      </c>
      <c r="AH2174" s="29" t="s">
        <v>7041</v>
      </c>
    </row>
    <row r="2175" spans="1:34" ht="15" hidden="1" customHeight="1" x14ac:dyDescent="0.2">
      <c r="A2175" s="257">
        <v>230</v>
      </c>
      <c r="B2175" s="257">
        <v>230</v>
      </c>
      <c r="C2175" s="258" t="s">
        <v>625</v>
      </c>
      <c r="D2175" s="257">
        <v>20101</v>
      </c>
      <c r="E2175" s="258" t="s">
        <v>626</v>
      </c>
      <c r="F2175" s="25">
        <v>2018</v>
      </c>
      <c r="G2175" s="284">
        <v>43293.981249999997</v>
      </c>
      <c r="H2175" s="233">
        <v>43293.981249999997</v>
      </c>
      <c r="I2175" s="412" t="s">
        <v>36</v>
      </c>
      <c r="J2175" s="412" t="s">
        <v>36</v>
      </c>
      <c r="K2175" s="412" t="s">
        <v>36</v>
      </c>
      <c r="L2175" s="235">
        <f>N2175-G2175</f>
        <v>6.944444467080757E-4</v>
      </c>
      <c r="M2175" s="236">
        <v>1</v>
      </c>
      <c r="N2175" s="284">
        <v>43293.981944444444</v>
      </c>
      <c r="O2175" s="233">
        <v>43293.981944444444</v>
      </c>
      <c r="P2175" s="237" t="s">
        <v>37</v>
      </c>
      <c r="Q2175" s="359" t="s">
        <v>10316</v>
      </c>
      <c r="R2175" s="35" t="s">
        <v>10554</v>
      </c>
      <c r="S2175" s="277" t="s">
        <v>564</v>
      </c>
      <c r="T2175" s="167" t="s">
        <v>11525</v>
      </c>
      <c r="U2175" s="88">
        <v>114784160</v>
      </c>
      <c r="V2175" s="240" t="s">
        <v>761</v>
      </c>
      <c r="W2175" s="167" t="s">
        <v>11526</v>
      </c>
      <c r="X2175" s="255">
        <v>0</v>
      </c>
      <c r="Y2175" s="241">
        <v>0</v>
      </c>
      <c r="Z2175" s="241">
        <v>0</v>
      </c>
      <c r="AA2175" s="277"/>
      <c r="AB2175" s="277"/>
      <c r="AC2175" s="277"/>
      <c r="AD2175" s="241">
        <v>5517212</v>
      </c>
      <c r="AE2175" s="461" t="s">
        <v>1270</v>
      </c>
      <c r="AF2175" s="462" t="s">
        <v>1270</v>
      </c>
      <c r="AG2175" s="277" t="s">
        <v>7040</v>
      </c>
      <c r="AH2175" s="277" t="s">
        <v>7041</v>
      </c>
    </row>
    <row r="2176" spans="1:34" ht="15" hidden="1" customHeight="1" x14ac:dyDescent="0.2">
      <c r="A2176" s="523">
        <v>230</v>
      </c>
      <c r="B2176" s="523">
        <v>230</v>
      </c>
      <c r="C2176" s="524" t="s">
        <v>625</v>
      </c>
      <c r="D2176" s="523">
        <v>20101</v>
      </c>
      <c r="E2176" s="524" t="s">
        <v>626</v>
      </c>
      <c r="F2176" s="25">
        <v>2019</v>
      </c>
      <c r="G2176" s="284">
        <v>43490.915972222225</v>
      </c>
      <c r="H2176" s="234">
        <v>43490.915972222225</v>
      </c>
      <c r="I2176" s="412" t="s">
        <v>36</v>
      </c>
      <c r="J2176" s="412" t="s">
        <v>36</v>
      </c>
      <c r="K2176" s="412" t="s">
        <v>36</v>
      </c>
      <c r="L2176" s="235">
        <f>N2176-G2176</f>
        <v>0.25902777777810115</v>
      </c>
      <c r="M2176" s="236">
        <v>373</v>
      </c>
      <c r="N2176" s="284">
        <v>43491.175000000003</v>
      </c>
      <c r="O2176" s="234">
        <v>43491.175000000003</v>
      </c>
      <c r="P2176" s="237" t="s">
        <v>37</v>
      </c>
      <c r="Q2176" s="162" t="s">
        <v>1285</v>
      </c>
      <c r="R2176" s="167" t="s">
        <v>10231</v>
      </c>
      <c r="S2176" s="238" t="s">
        <v>101</v>
      </c>
      <c r="T2176" s="167" t="s">
        <v>12927</v>
      </c>
      <c r="U2176" s="376">
        <v>115755477</v>
      </c>
      <c r="V2176" s="240" t="s">
        <v>761</v>
      </c>
      <c r="W2176" s="167" t="s">
        <v>12928</v>
      </c>
      <c r="X2176" s="536">
        <v>0</v>
      </c>
      <c r="Y2176" s="255">
        <v>0</v>
      </c>
      <c r="Z2176" s="255">
        <v>0</v>
      </c>
      <c r="AA2176" s="264">
        <f>Y2176/AD2176</f>
        <v>0</v>
      </c>
      <c r="AB2176" s="265">
        <f>Z2176/AD2176</f>
        <v>0</v>
      </c>
      <c r="AC2176" s="255">
        <v>0</v>
      </c>
      <c r="AD2176" s="255">
        <v>5548929</v>
      </c>
      <c r="AE2176" s="240" t="s">
        <v>1270</v>
      </c>
      <c r="AF2176" s="527" t="s">
        <v>1270</v>
      </c>
      <c r="AG2176" s="240" t="s">
        <v>7066</v>
      </c>
      <c r="AH2176" s="525" t="s">
        <v>12671</v>
      </c>
    </row>
    <row r="2177" spans="1:34" ht="15" hidden="1" customHeight="1" x14ac:dyDescent="0.2">
      <c r="A2177" s="521">
        <v>230</v>
      </c>
      <c r="B2177" s="521">
        <v>230</v>
      </c>
      <c r="C2177" s="522" t="s">
        <v>625</v>
      </c>
      <c r="D2177" s="521">
        <v>20101</v>
      </c>
      <c r="E2177" s="522" t="s">
        <v>626</v>
      </c>
      <c r="F2177" s="25">
        <v>2019</v>
      </c>
      <c r="G2177" s="232">
        <v>43519.55</v>
      </c>
      <c r="H2177" s="233">
        <v>43519.55</v>
      </c>
      <c r="I2177" s="412" t="s">
        <v>36</v>
      </c>
      <c r="J2177" s="417" t="s">
        <v>7042</v>
      </c>
      <c r="K2177" s="412" t="s">
        <v>36</v>
      </c>
      <c r="L2177" s="235">
        <f>N2177-G2177</f>
        <v>1.109027777776646</v>
      </c>
      <c r="M2177" s="236">
        <v>1597</v>
      </c>
      <c r="N2177" s="232">
        <v>43520.65902777778</v>
      </c>
      <c r="O2177" s="233">
        <v>43520.65902777778</v>
      </c>
      <c r="P2177" s="237" t="s">
        <v>37</v>
      </c>
      <c r="Q2177" s="162" t="s">
        <v>222</v>
      </c>
      <c r="R2177" s="167" t="s">
        <v>10352</v>
      </c>
      <c r="S2177" s="238" t="s">
        <v>68</v>
      </c>
      <c r="T2177" s="167" t="s">
        <v>13394</v>
      </c>
      <c r="U2177" s="483">
        <v>116591227</v>
      </c>
      <c r="V2177" s="240" t="s">
        <v>761</v>
      </c>
      <c r="W2177" s="167" t="s">
        <v>13396</v>
      </c>
      <c r="X2177" s="164">
        <v>13704</v>
      </c>
      <c r="Y2177" s="164">
        <v>13704</v>
      </c>
      <c r="Z2177" s="164">
        <v>2017986</v>
      </c>
      <c r="AA2177" s="264">
        <f>Y2177/AD2177</f>
        <v>2.469665767934677E-3</v>
      </c>
      <c r="AB2177" s="265">
        <f>Z2177/AD2177</f>
        <v>0.36367125980527054</v>
      </c>
      <c r="AC2177" s="255">
        <f>Z2177/Y2177</f>
        <v>147.25525394045533</v>
      </c>
      <c r="AD2177" s="255">
        <v>5548929</v>
      </c>
      <c r="AE2177" s="239" t="s">
        <v>7102</v>
      </c>
      <c r="AF2177" s="229" t="s">
        <v>13203</v>
      </c>
      <c r="AG2177" s="239" t="s">
        <v>7040</v>
      </c>
      <c r="AH2177" s="57" t="s">
        <v>13397</v>
      </c>
    </row>
    <row r="2178" spans="1:34" ht="15" hidden="1" customHeight="1" x14ac:dyDescent="0.2">
      <c r="A2178" s="105">
        <v>230</v>
      </c>
      <c r="B2178" s="105">
        <v>230</v>
      </c>
      <c r="C2178" s="76" t="s">
        <v>163</v>
      </c>
      <c r="D2178" s="33">
        <v>20105</v>
      </c>
      <c r="E2178" s="60" t="s">
        <v>164</v>
      </c>
      <c r="F2178" s="25">
        <v>2014</v>
      </c>
      <c r="G2178" s="106">
        <v>41989.390972222223</v>
      </c>
      <c r="H2178" s="63">
        <v>41989.390972222223</v>
      </c>
      <c r="I2178" s="625" t="s">
        <v>36</v>
      </c>
      <c r="J2178" s="625" t="s">
        <v>36</v>
      </c>
      <c r="K2178" s="625"/>
      <c r="L2178" s="64">
        <f>N2178-G2178</f>
        <v>0.32986111110949423</v>
      </c>
      <c r="M2178" s="65">
        <v>475</v>
      </c>
      <c r="N2178" s="106">
        <v>41989.720833333333</v>
      </c>
      <c r="O2178" s="63">
        <v>41989.720833333333</v>
      </c>
      <c r="P2178" s="66" t="s">
        <v>37</v>
      </c>
      <c r="Q2178" s="99" t="s">
        <v>155</v>
      </c>
      <c r="R2178" s="99" t="s">
        <v>155</v>
      </c>
      <c r="S2178" s="78" t="s">
        <v>106</v>
      </c>
      <c r="T2178" s="69" t="s">
        <v>3219</v>
      </c>
      <c r="U2178" s="81"/>
      <c r="V2178" s="87" t="s">
        <v>761</v>
      </c>
      <c r="W2178" s="69" t="s">
        <v>3220</v>
      </c>
      <c r="X2178" s="32">
        <v>0</v>
      </c>
      <c r="Y2178" s="32">
        <v>0</v>
      </c>
      <c r="Z2178" s="83"/>
      <c r="AA2178" s="84"/>
      <c r="AB2178" s="85"/>
      <c r="AC2178" s="83"/>
    </row>
    <row r="2179" spans="1:34" ht="15" hidden="1" customHeight="1" x14ac:dyDescent="0.2">
      <c r="A2179" s="257">
        <v>230</v>
      </c>
      <c r="B2179" s="257">
        <v>230</v>
      </c>
      <c r="C2179" s="258" t="s">
        <v>163</v>
      </c>
      <c r="D2179" s="257">
        <v>20105</v>
      </c>
      <c r="E2179" s="258" t="s">
        <v>164</v>
      </c>
      <c r="F2179" s="25">
        <v>2016</v>
      </c>
      <c r="G2179" s="284">
        <v>42512.719444444447</v>
      </c>
      <c r="H2179" s="234">
        <v>42512.719444444447</v>
      </c>
      <c r="I2179" s="412" t="s">
        <v>36</v>
      </c>
      <c r="J2179" s="412" t="s">
        <v>36</v>
      </c>
      <c r="K2179" s="412"/>
      <c r="L2179" s="235">
        <f>N2179-G2179</f>
        <v>6.9444443943211809E-4</v>
      </c>
      <c r="M2179" s="236">
        <v>1</v>
      </c>
      <c r="N2179" s="284">
        <v>42512.720138888886</v>
      </c>
      <c r="O2179" s="234">
        <v>42512.720138888886</v>
      </c>
      <c r="P2179" s="237" t="s">
        <v>37</v>
      </c>
      <c r="Q2179" s="238" t="s">
        <v>382</v>
      </c>
      <c r="R2179" s="238" t="s">
        <v>383</v>
      </c>
      <c r="S2179" s="35" t="s">
        <v>40</v>
      </c>
      <c r="T2179" s="35" t="s">
        <v>6103</v>
      </c>
      <c r="U2179" s="282" t="s">
        <v>40</v>
      </c>
      <c r="V2179" s="240" t="s">
        <v>761</v>
      </c>
      <c r="W2179" s="35" t="s">
        <v>6104</v>
      </c>
      <c r="X2179" s="55">
        <v>0</v>
      </c>
      <c r="Y2179" s="55">
        <v>0</v>
      </c>
      <c r="Z2179" s="55">
        <v>0</v>
      </c>
      <c r="AA2179" s="35"/>
      <c r="AB2179" s="35"/>
      <c r="AC2179" s="35"/>
    </row>
    <row r="2180" spans="1:34" ht="15" hidden="1" customHeight="1" x14ac:dyDescent="0.2">
      <c r="A2180" s="311">
        <v>230</v>
      </c>
      <c r="B2180" s="311">
        <v>230</v>
      </c>
      <c r="C2180" s="335" t="s">
        <v>163</v>
      </c>
      <c r="D2180" s="311">
        <v>20105</v>
      </c>
      <c r="E2180" s="335" t="s">
        <v>164</v>
      </c>
      <c r="F2180" s="25">
        <v>2017</v>
      </c>
      <c r="G2180" s="314">
        <v>42747.294444444444</v>
      </c>
      <c r="H2180" s="315">
        <v>42747.294444444444</v>
      </c>
      <c r="I2180" s="629" t="s">
        <v>36</v>
      </c>
      <c r="J2180" s="629" t="s">
        <v>36</v>
      </c>
      <c r="K2180" s="629"/>
      <c r="L2180" s="317">
        <f>N2180-G2180</f>
        <v>0.41458333333139308</v>
      </c>
      <c r="M2180" s="318">
        <v>597</v>
      </c>
      <c r="N2180" s="314">
        <v>42747.709027777775</v>
      </c>
      <c r="O2180" s="315">
        <v>42747.709027777775</v>
      </c>
      <c r="P2180" s="319" t="s">
        <v>7093</v>
      </c>
      <c r="Q2180" s="313" t="s">
        <v>43</v>
      </c>
      <c r="R2180" s="313" t="s">
        <v>7094</v>
      </c>
      <c r="S2180" s="313" t="s">
        <v>106</v>
      </c>
      <c r="T2180" s="334" t="s">
        <v>7336</v>
      </c>
      <c r="U2180" s="322" t="s">
        <v>40</v>
      </c>
      <c r="V2180" s="323" t="s">
        <v>761</v>
      </c>
      <c r="W2180" s="324" t="s">
        <v>7337</v>
      </c>
      <c r="X2180" s="336">
        <v>0</v>
      </c>
      <c r="Y2180" s="325">
        <v>0</v>
      </c>
      <c r="Z2180" s="325">
        <v>0</v>
      </c>
      <c r="AA2180" s="313"/>
      <c r="AB2180" s="313"/>
      <c r="AC2180" s="313"/>
      <c r="AD2180" s="304">
        <v>5517212</v>
      </c>
      <c r="AE2180" s="313" t="s">
        <v>1270</v>
      </c>
      <c r="AF2180" s="327" t="s">
        <v>1270</v>
      </c>
      <c r="AG2180" s="313" t="s">
        <v>7097</v>
      </c>
      <c r="AH2180" s="324" t="s">
        <v>7041</v>
      </c>
    </row>
    <row r="2181" spans="1:34" ht="15" hidden="1" customHeight="1" x14ac:dyDescent="0.2">
      <c r="A2181" s="257">
        <v>230</v>
      </c>
      <c r="B2181" s="257">
        <v>230</v>
      </c>
      <c r="C2181" s="258" t="s">
        <v>163</v>
      </c>
      <c r="D2181" s="257">
        <v>20105</v>
      </c>
      <c r="E2181" s="258" t="s">
        <v>164</v>
      </c>
      <c r="F2181" s="25">
        <v>2017</v>
      </c>
      <c r="G2181" s="232">
        <v>42927.525694444441</v>
      </c>
      <c r="H2181" s="233">
        <v>42927.525694444441</v>
      </c>
      <c r="I2181" s="412" t="s">
        <v>36</v>
      </c>
      <c r="J2181" s="412" t="s">
        <v>36</v>
      </c>
      <c r="K2181" s="412"/>
      <c r="L2181" s="235">
        <f>N2181-G2181</f>
        <v>0.19236111111240461</v>
      </c>
      <c r="M2181" s="236">
        <v>277</v>
      </c>
      <c r="N2181" s="232">
        <v>42927.718055555553</v>
      </c>
      <c r="O2181" s="233">
        <v>42927.718055555553</v>
      </c>
      <c r="P2181" s="237" t="s">
        <v>37</v>
      </c>
      <c r="Q2181" s="35" t="s">
        <v>43</v>
      </c>
      <c r="R2181" s="35" t="s">
        <v>1663</v>
      </c>
      <c r="S2181" s="35" t="s">
        <v>40</v>
      </c>
      <c r="T2181" s="52" t="s">
        <v>8904</v>
      </c>
      <c r="U2181" s="303" t="s">
        <v>40</v>
      </c>
      <c r="V2181" s="49" t="s">
        <v>761</v>
      </c>
      <c r="W2181" s="44" t="s">
        <v>8905</v>
      </c>
      <c r="X2181" s="241">
        <v>0</v>
      </c>
      <c r="Y2181" s="241">
        <v>0</v>
      </c>
      <c r="Z2181" s="241">
        <v>0</v>
      </c>
      <c r="AA2181" s="168"/>
      <c r="AB2181" s="168"/>
      <c r="AC2181" s="168"/>
      <c r="AD2181" s="304">
        <v>5517212</v>
      </c>
      <c r="AE2181" s="305" t="s">
        <v>1270</v>
      </c>
      <c r="AF2181" s="305" t="s">
        <v>1270</v>
      </c>
      <c r="AG2181" s="35" t="s">
        <v>7066</v>
      </c>
      <c r="AH2181" s="29" t="s">
        <v>7067</v>
      </c>
    </row>
    <row r="2182" spans="1:34" ht="15" hidden="1" customHeight="1" x14ac:dyDescent="0.2">
      <c r="A2182" s="58">
        <v>230</v>
      </c>
      <c r="B2182" s="58">
        <v>230</v>
      </c>
      <c r="C2182" s="76" t="s">
        <v>1477</v>
      </c>
      <c r="D2182" s="33">
        <v>20106</v>
      </c>
      <c r="E2182" s="60" t="s">
        <v>1478</v>
      </c>
      <c r="F2182" s="25">
        <v>2014</v>
      </c>
      <c r="G2182" s="61">
        <v>41837.38958333333</v>
      </c>
      <c r="H2182" s="62">
        <v>41837.38958333333</v>
      </c>
      <c r="I2182" s="625" t="s">
        <v>36</v>
      </c>
      <c r="J2182" s="625" t="s">
        <v>36</v>
      </c>
      <c r="K2182" s="625"/>
      <c r="L2182" s="64">
        <f>N2182-G2182</f>
        <v>0.33263888888905058</v>
      </c>
      <c r="M2182" s="65">
        <v>479</v>
      </c>
      <c r="N2182" s="61">
        <v>41837.722222222219</v>
      </c>
      <c r="O2182" s="62">
        <v>41837.722222222219</v>
      </c>
      <c r="P2182" s="66" t="s">
        <v>37</v>
      </c>
      <c r="Q2182" s="69" t="s">
        <v>52</v>
      </c>
      <c r="R2182" s="69" t="s">
        <v>59</v>
      </c>
      <c r="S2182" s="87" t="s">
        <v>54</v>
      </c>
      <c r="T2182" s="69" t="s">
        <v>2491</v>
      </c>
      <c r="U2182" s="77">
        <v>10429</v>
      </c>
      <c r="V2182" s="87" t="s">
        <v>761</v>
      </c>
      <c r="W2182" s="69" t="s">
        <v>2492</v>
      </c>
      <c r="X2182" s="32">
        <v>0</v>
      </c>
      <c r="Y2182" s="32">
        <v>0</v>
      </c>
      <c r="Z2182" s="83"/>
      <c r="AA2182" s="84"/>
      <c r="AB2182" s="85"/>
      <c r="AC2182" s="83"/>
    </row>
    <row r="2183" spans="1:34" ht="15" hidden="1" customHeight="1" x14ac:dyDescent="0.2">
      <c r="A2183" s="257">
        <v>230</v>
      </c>
      <c r="B2183" s="257">
        <v>230</v>
      </c>
      <c r="C2183" s="258" t="s">
        <v>1477</v>
      </c>
      <c r="D2183" s="257">
        <v>20106</v>
      </c>
      <c r="E2183" s="258" t="s">
        <v>1478</v>
      </c>
      <c r="F2183" s="25">
        <v>2017</v>
      </c>
      <c r="G2183" s="232">
        <v>42848.276388888888</v>
      </c>
      <c r="H2183" s="233">
        <v>42848.276388888888</v>
      </c>
      <c r="I2183" s="412" t="s">
        <v>36</v>
      </c>
      <c r="J2183" s="412" t="s">
        <v>36</v>
      </c>
      <c r="K2183" s="412"/>
      <c r="L2183" s="235">
        <f>N2183-G2183</f>
        <v>0.38055555555911269</v>
      </c>
      <c r="M2183" s="236">
        <v>548</v>
      </c>
      <c r="N2183" s="232">
        <v>42848.656944444447</v>
      </c>
      <c r="O2183" s="233">
        <v>42848.656944444447</v>
      </c>
      <c r="P2183" s="237" t="s">
        <v>37</v>
      </c>
      <c r="Q2183" s="35" t="s">
        <v>43</v>
      </c>
      <c r="R2183" s="35" t="s">
        <v>44</v>
      </c>
      <c r="S2183" s="35" t="s">
        <v>54</v>
      </c>
      <c r="T2183" s="167" t="s">
        <v>8429</v>
      </c>
      <c r="U2183" s="332" t="s">
        <v>40</v>
      </c>
      <c r="V2183" s="240" t="s">
        <v>761</v>
      </c>
      <c r="W2183" s="35" t="s">
        <v>8430</v>
      </c>
      <c r="X2183" s="241">
        <v>0</v>
      </c>
      <c r="Y2183" s="241">
        <v>0</v>
      </c>
      <c r="Z2183" s="241">
        <v>0</v>
      </c>
      <c r="AA2183" s="168"/>
      <c r="AB2183" s="168"/>
      <c r="AC2183" s="168"/>
      <c r="AD2183" s="304">
        <v>5517212</v>
      </c>
      <c r="AE2183" s="305" t="s">
        <v>1270</v>
      </c>
      <c r="AF2183" s="305" t="s">
        <v>1270</v>
      </c>
      <c r="AG2183" s="35" t="s">
        <v>7066</v>
      </c>
      <c r="AH2183" s="44" t="s">
        <v>7067</v>
      </c>
    </row>
    <row r="2184" spans="1:34" ht="15" hidden="1" customHeight="1" x14ac:dyDescent="0.2">
      <c r="A2184" s="58">
        <v>230</v>
      </c>
      <c r="B2184" s="58">
        <v>230</v>
      </c>
      <c r="C2184" s="76" t="s">
        <v>601</v>
      </c>
      <c r="D2184" s="33">
        <v>20108</v>
      </c>
      <c r="E2184" s="60" t="s">
        <v>602</v>
      </c>
      <c r="F2184" s="25">
        <v>2014</v>
      </c>
      <c r="G2184" s="61">
        <v>41703.902083333334</v>
      </c>
      <c r="H2184" s="62">
        <v>41703.902083333334</v>
      </c>
      <c r="I2184" s="625" t="s">
        <v>36</v>
      </c>
      <c r="J2184" s="625" t="s">
        <v>36</v>
      </c>
      <c r="K2184" s="625"/>
      <c r="L2184" s="64">
        <f>N2184-G2184</f>
        <v>6.944444467080757E-4</v>
      </c>
      <c r="M2184" s="65">
        <v>1</v>
      </c>
      <c r="N2184" s="61">
        <v>41703.902777777781</v>
      </c>
      <c r="O2184" s="62">
        <v>41703.902777777781</v>
      </c>
      <c r="P2184" s="66" t="s">
        <v>37</v>
      </c>
      <c r="Q2184" s="69" t="s">
        <v>1752</v>
      </c>
      <c r="R2184" s="69" t="s">
        <v>287</v>
      </c>
      <c r="S2184" s="87" t="s">
        <v>40</v>
      </c>
      <c r="T2184" s="69" t="s">
        <v>1911</v>
      </c>
      <c r="U2184" s="332" t="s">
        <v>40</v>
      </c>
      <c r="V2184" s="78" t="s">
        <v>384</v>
      </c>
      <c r="W2184" s="69" t="s">
        <v>1912</v>
      </c>
      <c r="X2184" s="32">
        <v>0</v>
      </c>
      <c r="Y2184" s="32">
        <v>0</v>
      </c>
      <c r="Z2184" s="83"/>
      <c r="AA2184" s="84"/>
      <c r="AB2184" s="85"/>
      <c r="AC2184" s="83"/>
    </row>
    <row r="2185" spans="1:34" ht="15" hidden="1" customHeight="1" x14ac:dyDescent="0.2">
      <c r="A2185" s="386">
        <v>230</v>
      </c>
      <c r="B2185" s="386">
        <v>230</v>
      </c>
      <c r="C2185" s="387" t="s">
        <v>601</v>
      </c>
      <c r="D2185" s="386">
        <v>20108</v>
      </c>
      <c r="E2185" s="387" t="s">
        <v>602</v>
      </c>
      <c r="F2185" s="25">
        <v>2018</v>
      </c>
      <c r="G2185" s="388">
        <v>43138.320138888892</v>
      </c>
      <c r="H2185" s="389">
        <v>43138.320138888892</v>
      </c>
      <c r="I2185" s="420" t="s">
        <v>36</v>
      </c>
      <c r="J2185" s="420" t="s">
        <v>36</v>
      </c>
      <c r="K2185" s="412" t="s">
        <v>36</v>
      </c>
      <c r="L2185" s="391">
        <f>N2185-G2185</f>
        <v>1.6027777777781012</v>
      </c>
      <c r="M2185" s="392">
        <v>2308</v>
      </c>
      <c r="N2185" s="388">
        <v>43139.92291666667</v>
      </c>
      <c r="O2185" s="389">
        <v>43139.92291666667</v>
      </c>
      <c r="P2185" s="421" t="s">
        <v>7093</v>
      </c>
      <c r="Q2185" s="422" t="s">
        <v>43</v>
      </c>
      <c r="R2185" s="393" t="s">
        <v>10310</v>
      </c>
      <c r="S2185" s="277" t="s">
        <v>54</v>
      </c>
      <c r="T2185" s="394" t="s">
        <v>10427</v>
      </c>
      <c r="U2185" s="423" t="s">
        <v>40</v>
      </c>
      <c r="V2185" s="396" t="s">
        <v>384</v>
      </c>
      <c r="W2185" s="394" t="s">
        <v>10428</v>
      </c>
      <c r="X2185" s="429">
        <v>0</v>
      </c>
      <c r="Y2185" s="380">
        <v>0</v>
      </c>
      <c r="Z2185" s="380">
        <v>0</v>
      </c>
      <c r="AA2185" s="381"/>
      <c r="AB2185" s="381"/>
      <c r="AC2185" s="381"/>
      <c r="AD2185" s="380">
        <v>5517212</v>
      </c>
      <c r="AE2185" s="393" t="s">
        <v>1270</v>
      </c>
      <c r="AF2185" s="424" t="s">
        <v>1270</v>
      </c>
      <c r="AG2185" s="393" t="s">
        <v>7097</v>
      </c>
      <c r="AH2185" s="35" t="s">
        <v>7041</v>
      </c>
    </row>
    <row r="2186" spans="1:34" ht="15" hidden="1" customHeight="1" x14ac:dyDescent="0.2">
      <c r="A2186" s="105">
        <v>230</v>
      </c>
      <c r="B2186" s="105">
        <v>230</v>
      </c>
      <c r="C2186" s="76" t="s">
        <v>476</v>
      </c>
      <c r="D2186" s="33">
        <v>20109</v>
      </c>
      <c r="E2186" s="60" t="s">
        <v>477</v>
      </c>
      <c r="F2186" s="25">
        <v>2014</v>
      </c>
      <c r="G2186" s="61">
        <v>41962.688194444447</v>
      </c>
      <c r="H2186" s="62">
        <v>41962.688194444447</v>
      </c>
      <c r="I2186" s="625" t="s">
        <v>36</v>
      </c>
      <c r="J2186" s="625" t="s">
        <v>36</v>
      </c>
      <c r="K2186" s="625"/>
      <c r="L2186" s="64">
        <f>N2186-G2186</f>
        <v>6.9444443943211809E-4</v>
      </c>
      <c r="M2186" s="65">
        <v>1</v>
      </c>
      <c r="N2186" s="61">
        <v>41962.688888888886</v>
      </c>
      <c r="O2186" s="62">
        <v>41962.688888888886</v>
      </c>
      <c r="P2186" s="66" t="s">
        <v>37</v>
      </c>
      <c r="Q2186" s="69" t="s">
        <v>38</v>
      </c>
      <c r="R2186" s="69" t="s">
        <v>413</v>
      </c>
      <c r="S2186" s="87" t="s">
        <v>101</v>
      </c>
      <c r="T2186" s="69" t="s">
        <v>3048</v>
      </c>
      <c r="U2186" s="332" t="s">
        <v>40</v>
      </c>
      <c r="V2186" s="87" t="s">
        <v>788</v>
      </c>
      <c r="W2186" s="69" t="s">
        <v>3049</v>
      </c>
      <c r="X2186" s="136"/>
      <c r="Y2186" s="32">
        <v>0</v>
      </c>
      <c r="Z2186" s="83"/>
      <c r="AA2186" s="84"/>
      <c r="AB2186" s="85"/>
      <c r="AC2186" s="83"/>
    </row>
    <row r="2187" spans="1:34" ht="15" hidden="1" customHeight="1" x14ac:dyDescent="0.2">
      <c r="A2187" s="175">
        <v>230</v>
      </c>
      <c r="B2187" s="175">
        <v>230</v>
      </c>
      <c r="C2187" s="24" t="s">
        <v>476</v>
      </c>
      <c r="D2187" s="175">
        <v>20109</v>
      </c>
      <c r="E2187" s="43" t="s">
        <v>477</v>
      </c>
      <c r="F2187" s="25">
        <v>2015</v>
      </c>
      <c r="G2187" s="156">
        <v>42328.436111111114</v>
      </c>
      <c r="H2187" s="157">
        <v>42328.436111111114</v>
      </c>
      <c r="I2187" s="620" t="s">
        <v>36</v>
      </c>
      <c r="J2187" s="620" t="s">
        <v>36</v>
      </c>
      <c r="K2187" s="620"/>
      <c r="L2187" s="159">
        <f>N2187-G2187</f>
        <v>0.20069444444379769</v>
      </c>
      <c r="M2187" s="160">
        <v>289</v>
      </c>
      <c r="N2187" s="156">
        <v>42328.636805555558</v>
      </c>
      <c r="O2187" s="157">
        <v>42328.636805555558</v>
      </c>
      <c r="P2187" s="161" t="s">
        <v>37</v>
      </c>
      <c r="Q2187" s="162" t="s">
        <v>52</v>
      </c>
      <c r="R2187" s="162" t="s">
        <v>142</v>
      </c>
      <c r="S2187" s="35" t="s">
        <v>107</v>
      </c>
      <c r="T2187" s="35" t="s">
        <v>5199</v>
      </c>
      <c r="U2187" s="332" t="s">
        <v>40</v>
      </c>
      <c r="V2187" s="167" t="s">
        <v>1336</v>
      </c>
      <c r="W2187" s="35" t="s">
        <v>5200</v>
      </c>
      <c r="X2187" s="55">
        <v>0</v>
      </c>
      <c r="Y2187" s="168"/>
      <c r="Z2187" s="168"/>
      <c r="AA2187" s="168"/>
      <c r="AB2187" s="168"/>
      <c r="AC2187" s="168"/>
    </row>
    <row r="2188" spans="1:34" ht="15" hidden="1" customHeight="1" x14ac:dyDescent="0.2">
      <c r="A2188" s="58">
        <v>230</v>
      </c>
      <c r="B2188" s="58">
        <v>230</v>
      </c>
      <c r="C2188" s="76" t="s">
        <v>329</v>
      </c>
      <c r="D2188" s="33">
        <v>20111</v>
      </c>
      <c r="E2188" s="60" t="s">
        <v>330</v>
      </c>
      <c r="F2188" s="25">
        <v>2014</v>
      </c>
      <c r="G2188" s="61">
        <v>41704.504861111112</v>
      </c>
      <c r="H2188" s="62">
        <v>41704.504861111112</v>
      </c>
      <c r="I2188" s="625" t="s">
        <v>36</v>
      </c>
      <c r="J2188" s="625" t="s">
        <v>36</v>
      </c>
      <c r="K2188" s="625"/>
      <c r="L2188" s="64">
        <f>N2188-G2188</f>
        <v>6.944444467080757E-4</v>
      </c>
      <c r="M2188" s="65">
        <v>1</v>
      </c>
      <c r="N2188" s="61">
        <v>41704.505555555559</v>
      </c>
      <c r="O2188" s="62">
        <v>41704.505555555559</v>
      </c>
      <c r="P2188" s="66" t="s">
        <v>37</v>
      </c>
      <c r="Q2188" s="69" t="s">
        <v>1752</v>
      </c>
      <c r="R2188" s="69" t="s">
        <v>214</v>
      </c>
      <c r="S2188" s="87" t="s">
        <v>101</v>
      </c>
      <c r="T2188" s="69" t="s">
        <v>1935</v>
      </c>
      <c r="U2188" s="332" t="s">
        <v>40</v>
      </c>
      <c r="V2188" s="78" t="s">
        <v>384</v>
      </c>
      <c r="W2188" s="69" t="s">
        <v>1936</v>
      </c>
      <c r="X2188" s="32">
        <v>0</v>
      </c>
      <c r="Y2188" s="32">
        <v>0</v>
      </c>
      <c r="Z2188" s="83"/>
      <c r="AA2188" s="84"/>
      <c r="AB2188" s="85"/>
      <c r="AC2188" s="83"/>
    </row>
    <row r="2189" spans="1:34" ht="15" hidden="1" customHeight="1" x14ac:dyDescent="0.2">
      <c r="A2189" s="58">
        <v>230</v>
      </c>
      <c r="B2189" s="58">
        <v>230</v>
      </c>
      <c r="C2189" s="76" t="s">
        <v>329</v>
      </c>
      <c r="D2189" s="33">
        <v>20111</v>
      </c>
      <c r="E2189" s="60" t="s">
        <v>330</v>
      </c>
      <c r="F2189" s="25">
        <v>2014</v>
      </c>
      <c r="G2189" s="61">
        <v>41707.304166666669</v>
      </c>
      <c r="H2189" s="62">
        <v>41707.304166666669</v>
      </c>
      <c r="I2189" s="625" t="s">
        <v>36</v>
      </c>
      <c r="J2189" s="625" t="s">
        <v>36</v>
      </c>
      <c r="K2189" s="625"/>
      <c r="L2189" s="64">
        <f>N2189-G2189</f>
        <v>6.9444443943211809E-4</v>
      </c>
      <c r="M2189" s="65">
        <v>1</v>
      </c>
      <c r="N2189" s="61">
        <v>41707.304861111108</v>
      </c>
      <c r="O2189" s="62">
        <v>41707.304861111108</v>
      </c>
      <c r="P2189" s="66" t="s">
        <v>37</v>
      </c>
      <c r="Q2189" s="69" t="s">
        <v>52</v>
      </c>
      <c r="R2189" s="69" t="s">
        <v>67</v>
      </c>
      <c r="S2189" s="87" t="s">
        <v>101</v>
      </c>
      <c r="T2189" s="69" t="s">
        <v>1946</v>
      </c>
      <c r="U2189" s="332" t="s">
        <v>40</v>
      </c>
      <c r="V2189" s="78" t="s">
        <v>384</v>
      </c>
      <c r="W2189" s="69" t="s">
        <v>1947</v>
      </c>
      <c r="X2189" s="32">
        <v>1</v>
      </c>
      <c r="Y2189" s="32">
        <v>0</v>
      </c>
      <c r="Z2189" s="83"/>
      <c r="AA2189" s="84"/>
      <c r="AB2189" s="85"/>
      <c r="AC2189" s="83"/>
    </row>
    <row r="2190" spans="1:34" ht="15" hidden="1" customHeight="1" x14ac:dyDescent="0.2">
      <c r="A2190" s="58">
        <v>230</v>
      </c>
      <c r="B2190" s="58">
        <v>230</v>
      </c>
      <c r="C2190" s="76" t="s">
        <v>329</v>
      </c>
      <c r="D2190" s="33">
        <v>20111</v>
      </c>
      <c r="E2190" s="60" t="s">
        <v>330</v>
      </c>
      <c r="F2190" s="25">
        <v>2014</v>
      </c>
      <c r="G2190" s="61">
        <v>41729.11041666667</v>
      </c>
      <c r="H2190" s="62">
        <v>41729.11041666667</v>
      </c>
      <c r="I2190" s="625" t="s">
        <v>36</v>
      </c>
      <c r="J2190" s="625" t="s">
        <v>36</v>
      </c>
      <c r="K2190" s="625"/>
      <c r="L2190" s="64">
        <f>N2190-G2190</f>
        <v>6.9444443943211809E-4</v>
      </c>
      <c r="M2190" s="65">
        <v>1</v>
      </c>
      <c r="N2190" s="61">
        <v>41729.111111111109</v>
      </c>
      <c r="O2190" s="62">
        <v>41729.111111111109</v>
      </c>
      <c r="P2190" s="66" t="s">
        <v>37</v>
      </c>
      <c r="Q2190" s="69" t="s">
        <v>1752</v>
      </c>
      <c r="R2190" s="69" t="s">
        <v>214</v>
      </c>
      <c r="S2190" s="87" t="s">
        <v>101</v>
      </c>
      <c r="T2190" s="69" t="s">
        <v>2036</v>
      </c>
      <c r="U2190" s="332" t="s">
        <v>40</v>
      </c>
      <c r="V2190" s="78" t="s">
        <v>384</v>
      </c>
      <c r="W2190" s="69" t="s">
        <v>2037</v>
      </c>
      <c r="X2190" s="32">
        <v>0</v>
      </c>
      <c r="Y2190" s="32">
        <v>0</v>
      </c>
      <c r="Z2190" s="83"/>
      <c r="AA2190" s="84"/>
      <c r="AB2190" s="85"/>
      <c r="AC2190" s="83"/>
    </row>
    <row r="2191" spans="1:34" ht="15" hidden="1" customHeight="1" x14ac:dyDescent="0.2">
      <c r="A2191" s="58">
        <v>230</v>
      </c>
      <c r="B2191" s="58">
        <v>230</v>
      </c>
      <c r="C2191" s="76" t="s">
        <v>329</v>
      </c>
      <c r="D2191" s="33">
        <v>20111</v>
      </c>
      <c r="E2191" s="60" t="s">
        <v>330</v>
      </c>
      <c r="F2191" s="25">
        <v>2014</v>
      </c>
      <c r="G2191" s="61">
        <v>41755.342361111114</v>
      </c>
      <c r="H2191" s="62">
        <v>41755.342361111114</v>
      </c>
      <c r="I2191" s="625" t="s">
        <v>36</v>
      </c>
      <c r="J2191" s="625" t="s">
        <v>36</v>
      </c>
      <c r="K2191" s="625"/>
      <c r="L2191" s="64">
        <f>N2191-G2191</f>
        <v>6.9444443943211809E-4</v>
      </c>
      <c r="M2191" s="65">
        <v>1</v>
      </c>
      <c r="N2191" s="61">
        <v>41755.343055555553</v>
      </c>
      <c r="O2191" s="62">
        <v>41755.343055555553</v>
      </c>
      <c r="P2191" s="66" t="s">
        <v>37</v>
      </c>
      <c r="Q2191" s="69" t="s">
        <v>62</v>
      </c>
      <c r="R2191" s="69" t="s">
        <v>397</v>
      </c>
      <c r="S2191" s="87" t="s">
        <v>101</v>
      </c>
      <c r="T2191" s="69" t="s">
        <v>2148</v>
      </c>
      <c r="U2191" s="332" t="s">
        <v>40</v>
      </c>
      <c r="V2191" s="78" t="s">
        <v>384</v>
      </c>
      <c r="W2191" s="69" t="s">
        <v>2149</v>
      </c>
      <c r="X2191" s="32">
        <v>1</v>
      </c>
      <c r="Y2191" s="32">
        <v>0</v>
      </c>
      <c r="Z2191" s="83"/>
      <c r="AA2191" s="84"/>
      <c r="AB2191" s="85"/>
      <c r="AC2191" s="83"/>
    </row>
    <row r="2192" spans="1:34" ht="15" hidden="1" customHeight="1" x14ac:dyDescent="0.2">
      <c r="A2192" s="58">
        <v>230</v>
      </c>
      <c r="B2192" s="58">
        <v>230</v>
      </c>
      <c r="C2192" s="76" t="s">
        <v>329</v>
      </c>
      <c r="D2192" s="33">
        <v>20111</v>
      </c>
      <c r="E2192" s="60" t="s">
        <v>330</v>
      </c>
      <c r="F2192" s="25">
        <v>2014</v>
      </c>
      <c r="G2192" s="61">
        <v>41825.811805555553</v>
      </c>
      <c r="H2192" s="62">
        <v>41825.811805555553</v>
      </c>
      <c r="I2192" s="625" t="s">
        <v>36</v>
      </c>
      <c r="J2192" s="625" t="s">
        <v>36</v>
      </c>
      <c r="K2192" s="625"/>
      <c r="L2192" s="64">
        <f>N2192-G2192</f>
        <v>6.944444467080757E-4</v>
      </c>
      <c r="M2192" s="65">
        <v>1</v>
      </c>
      <c r="N2192" s="61">
        <v>41825.8125</v>
      </c>
      <c r="O2192" s="62">
        <v>41825.8125</v>
      </c>
      <c r="P2192" s="66" t="s">
        <v>37</v>
      </c>
      <c r="Q2192" s="69" t="s">
        <v>382</v>
      </c>
      <c r="R2192" s="69" t="s">
        <v>383</v>
      </c>
      <c r="S2192" s="87" t="s">
        <v>526</v>
      </c>
      <c r="T2192" s="69" t="s">
        <v>2456</v>
      </c>
      <c r="U2192" s="332" t="s">
        <v>40</v>
      </c>
      <c r="V2192" s="87" t="s">
        <v>384</v>
      </c>
      <c r="W2192" s="69" t="s">
        <v>2457</v>
      </c>
      <c r="X2192" s="32">
        <v>1</v>
      </c>
      <c r="Y2192" s="32">
        <v>0</v>
      </c>
      <c r="Z2192" s="83"/>
      <c r="AA2192" s="84"/>
      <c r="AB2192" s="85"/>
      <c r="AC2192" s="83"/>
    </row>
    <row r="2193" spans="1:34" ht="15" hidden="1" customHeight="1" x14ac:dyDescent="0.2">
      <c r="A2193" s="105">
        <v>230</v>
      </c>
      <c r="B2193" s="105">
        <v>230</v>
      </c>
      <c r="C2193" s="76" t="s">
        <v>329</v>
      </c>
      <c r="D2193" s="33">
        <v>20111</v>
      </c>
      <c r="E2193" s="60" t="s">
        <v>330</v>
      </c>
      <c r="F2193" s="25">
        <v>2014</v>
      </c>
      <c r="G2193" s="61">
        <v>41981.3</v>
      </c>
      <c r="H2193" s="62">
        <v>41981.3</v>
      </c>
      <c r="I2193" s="625" t="s">
        <v>36</v>
      </c>
      <c r="J2193" s="625" t="s">
        <v>36</v>
      </c>
      <c r="K2193" s="625"/>
      <c r="L2193" s="64">
        <f>N2193-G2193</f>
        <v>6.9444443943211809E-4</v>
      </c>
      <c r="M2193" s="65">
        <v>1</v>
      </c>
      <c r="N2193" s="61">
        <v>41981.300694444442</v>
      </c>
      <c r="O2193" s="62">
        <v>41981.300694444442</v>
      </c>
      <c r="P2193" s="66" t="s">
        <v>37</v>
      </c>
      <c r="Q2193" s="69" t="s">
        <v>62</v>
      </c>
      <c r="R2193" s="69" t="s">
        <v>397</v>
      </c>
      <c r="S2193" s="87" t="s">
        <v>101</v>
      </c>
      <c r="T2193" s="69" t="s">
        <v>3111</v>
      </c>
      <c r="U2193" s="332" t="s">
        <v>40</v>
      </c>
      <c r="V2193" s="87" t="s">
        <v>384</v>
      </c>
      <c r="W2193" s="69" t="s">
        <v>3112</v>
      </c>
      <c r="X2193" s="32">
        <v>0</v>
      </c>
      <c r="Y2193" s="32">
        <v>0</v>
      </c>
      <c r="Z2193" s="83"/>
      <c r="AA2193" s="84"/>
      <c r="AB2193" s="85"/>
      <c r="AC2193" s="83"/>
      <c r="AD2193" s="41"/>
      <c r="AE2193" s="41"/>
      <c r="AF2193" s="41"/>
      <c r="AG2193" s="41"/>
      <c r="AH2193" s="41"/>
    </row>
    <row r="2194" spans="1:34" ht="15" hidden="1" customHeight="1" x14ac:dyDescent="0.2">
      <c r="A2194" s="153">
        <v>230</v>
      </c>
      <c r="B2194" s="153">
        <v>230</v>
      </c>
      <c r="C2194" s="24" t="s">
        <v>329</v>
      </c>
      <c r="D2194" s="175">
        <v>20111</v>
      </c>
      <c r="E2194" s="24" t="s">
        <v>330</v>
      </c>
      <c r="F2194" s="25">
        <v>2015</v>
      </c>
      <c r="G2194" s="179">
        <v>42041.106249999997</v>
      </c>
      <c r="H2194" s="158">
        <v>42041.106249999997</v>
      </c>
      <c r="I2194" s="626" t="s">
        <v>313</v>
      </c>
      <c r="J2194" s="620" t="s">
        <v>36</v>
      </c>
      <c r="K2194" s="620"/>
      <c r="L2194" s="159">
        <f>N2194-G2194</f>
        <v>0.44722222222480923</v>
      </c>
      <c r="M2194" s="160">
        <v>644</v>
      </c>
      <c r="N2194" s="156">
        <v>42041.553472222222</v>
      </c>
      <c r="O2194" s="157">
        <v>42041.553472222222</v>
      </c>
      <c r="P2194" s="161" t="s">
        <v>37</v>
      </c>
      <c r="Q2194" s="35" t="s">
        <v>222</v>
      </c>
      <c r="R2194" s="35" t="s">
        <v>223</v>
      </c>
      <c r="S2194" s="35" t="s">
        <v>526</v>
      </c>
      <c r="T2194" s="35" t="s">
        <v>3398</v>
      </c>
      <c r="U2194" s="332" t="s">
        <v>40</v>
      </c>
      <c r="V2194" s="167" t="s">
        <v>384</v>
      </c>
      <c r="W2194" s="35" t="s">
        <v>3399</v>
      </c>
      <c r="X2194" s="55">
        <v>1</v>
      </c>
      <c r="Y2194" s="55">
        <v>0</v>
      </c>
      <c r="Z2194" s="168"/>
      <c r="AA2194" s="168"/>
      <c r="AB2194" s="168"/>
      <c r="AC2194" s="168"/>
    </row>
    <row r="2195" spans="1:34" ht="15" hidden="1" customHeight="1" x14ac:dyDescent="0.2">
      <c r="A2195" s="175">
        <v>230</v>
      </c>
      <c r="B2195" s="175">
        <v>230</v>
      </c>
      <c r="C2195" s="24" t="s">
        <v>329</v>
      </c>
      <c r="D2195" s="175">
        <v>20111</v>
      </c>
      <c r="E2195" s="24" t="s">
        <v>330</v>
      </c>
      <c r="F2195" s="25">
        <v>2015</v>
      </c>
      <c r="G2195" s="156">
        <v>42118.802777777775</v>
      </c>
      <c r="H2195" s="157">
        <v>42118.802777777775</v>
      </c>
      <c r="I2195" s="620" t="s">
        <v>36</v>
      </c>
      <c r="J2195" s="620" t="s">
        <v>36</v>
      </c>
      <c r="K2195" s="620"/>
      <c r="L2195" s="159">
        <f>N2195-G2195</f>
        <v>1.8750000002910383E-2</v>
      </c>
      <c r="M2195" s="160">
        <v>27</v>
      </c>
      <c r="N2195" s="156">
        <v>42118.821527777778</v>
      </c>
      <c r="O2195" s="157">
        <v>42118.821527777778</v>
      </c>
      <c r="P2195" s="161" t="s">
        <v>37</v>
      </c>
      <c r="Q2195" s="35" t="s">
        <v>48</v>
      </c>
      <c r="R2195" s="35" t="s">
        <v>49</v>
      </c>
      <c r="S2195" s="35" t="s">
        <v>40</v>
      </c>
      <c r="T2195" s="35" t="s">
        <v>3831</v>
      </c>
      <c r="U2195" s="332" t="s">
        <v>40</v>
      </c>
      <c r="V2195" s="167" t="s">
        <v>384</v>
      </c>
      <c r="W2195" s="35" t="s">
        <v>3832</v>
      </c>
      <c r="X2195" s="55">
        <v>0</v>
      </c>
      <c r="Y2195" s="55">
        <v>0</v>
      </c>
      <c r="Z2195" s="168"/>
      <c r="AA2195" s="168"/>
      <c r="AB2195" s="168"/>
      <c r="AC2195" s="168"/>
    </row>
    <row r="2196" spans="1:34" ht="15" hidden="1" customHeight="1" x14ac:dyDescent="0.2">
      <c r="A2196" s="175">
        <v>230</v>
      </c>
      <c r="B2196" s="175">
        <v>230</v>
      </c>
      <c r="C2196" s="24" t="s">
        <v>329</v>
      </c>
      <c r="D2196" s="175">
        <v>20111</v>
      </c>
      <c r="E2196" s="24" t="s">
        <v>330</v>
      </c>
      <c r="F2196" s="25">
        <v>2015</v>
      </c>
      <c r="G2196" s="156">
        <v>42179.171527777777</v>
      </c>
      <c r="H2196" s="157">
        <v>42179.171527777777</v>
      </c>
      <c r="I2196" s="620" t="s">
        <v>36</v>
      </c>
      <c r="J2196" s="620" t="s">
        <v>36</v>
      </c>
      <c r="K2196" s="620"/>
      <c r="L2196" s="159">
        <f>N2196-G2196</f>
        <v>6.944444467080757E-4</v>
      </c>
      <c r="M2196" s="160">
        <v>1</v>
      </c>
      <c r="N2196" s="156">
        <v>42179.172222222223</v>
      </c>
      <c r="O2196" s="157">
        <v>42179.172222222223</v>
      </c>
      <c r="P2196" s="161" t="s">
        <v>37</v>
      </c>
      <c r="Q2196" s="35" t="s">
        <v>48</v>
      </c>
      <c r="R2196" s="35" t="s">
        <v>49</v>
      </c>
      <c r="S2196" s="35" t="s">
        <v>40</v>
      </c>
      <c r="T2196" s="35" t="s">
        <v>4190</v>
      </c>
      <c r="U2196" s="332" t="s">
        <v>40</v>
      </c>
      <c r="V2196" s="167" t="s">
        <v>384</v>
      </c>
      <c r="W2196" s="35" t="s">
        <v>4191</v>
      </c>
      <c r="X2196" s="55">
        <v>1</v>
      </c>
      <c r="Y2196" s="55">
        <v>0</v>
      </c>
      <c r="Z2196" s="168"/>
      <c r="AA2196" s="168"/>
      <c r="AB2196" s="168"/>
      <c r="AC2196" s="168"/>
    </row>
    <row r="2197" spans="1:34" ht="15" hidden="1" customHeight="1" x14ac:dyDescent="0.2">
      <c r="A2197" s="175">
        <v>230</v>
      </c>
      <c r="B2197" s="175">
        <v>230</v>
      </c>
      <c r="C2197" s="24" t="s">
        <v>329</v>
      </c>
      <c r="D2197" s="175">
        <v>20111</v>
      </c>
      <c r="E2197" s="43" t="s">
        <v>330</v>
      </c>
      <c r="F2197" s="25">
        <v>2015</v>
      </c>
      <c r="G2197" s="156">
        <v>42288.679861111108</v>
      </c>
      <c r="H2197" s="157">
        <v>42288.679861111108</v>
      </c>
      <c r="I2197" s="620" t="s">
        <v>36</v>
      </c>
      <c r="J2197" s="620" t="s">
        <v>36</v>
      </c>
      <c r="K2197" s="620"/>
      <c r="L2197" s="159">
        <f>N2197-G2197</f>
        <v>6.944444467080757E-4</v>
      </c>
      <c r="M2197" s="160">
        <v>1</v>
      </c>
      <c r="N2197" s="156">
        <v>42288.680555555555</v>
      </c>
      <c r="O2197" s="157">
        <v>42288.680555555555</v>
      </c>
      <c r="P2197" s="161" t="s">
        <v>37</v>
      </c>
      <c r="Q2197" s="162" t="s">
        <v>48</v>
      </c>
      <c r="R2197" s="162" t="s">
        <v>49</v>
      </c>
      <c r="S2197" s="35" t="s">
        <v>40</v>
      </c>
      <c r="T2197" s="35" t="s">
        <v>4906</v>
      </c>
      <c r="U2197" s="332" t="s">
        <v>40</v>
      </c>
      <c r="V2197" s="167" t="s">
        <v>384</v>
      </c>
      <c r="W2197" s="35" t="s">
        <v>4907</v>
      </c>
      <c r="X2197" s="55">
        <v>0</v>
      </c>
      <c r="Y2197" s="168"/>
      <c r="Z2197" s="168"/>
      <c r="AA2197" s="168"/>
      <c r="AB2197" s="168"/>
      <c r="AC2197" s="168"/>
    </row>
    <row r="2198" spans="1:34" ht="15" hidden="1" customHeight="1" x14ac:dyDescent="0.2">
      <c r="A2198" s="257">
        <v>230</v>
      </c>
      <c r="B2198" s="257">
        <v>230</v>
      </c>
      <c r="C2198" s="258" t="s">
        <v>329</v>
      </c>
      <c r="D2198" s="257">
        <v>20111</v>
      </c>
      <c r="E2198" s="258" t="s">
        <v>330</v>
      </c>
      <c r="F2198" s="25">
        <v>2016</v>
      </c>
      <c r="G2198" s="232">
        <v>42469.829861111109</v>
      </c>
      <c r="H2198" s="233">
        <v>42469.829861111109</v>
      </c>
      <c r="I2198" s="412" t="s">
        <v>36</v>
      </c>
      <c r="J2198" s="412" t="s">
        <v>36</v>
      </c>
      <c r="K2198" s="412"/>
      <c r="L2198" s="235">
        <f>N2198-G2198</f>
        <v>6.944444467080757E-4</v>
      </c>
      <c r="M2198" s="236">
        <v>1</v>
      </c>
      <c r="N2198" s="232">
        <v>42469.830555555556</v>
      </c>
      <c r="O2198" s="233">
        <v>42469.830555555556</v>
      </c>
      <c r="P2198" s="237" t="s">
        <v>37</v>
      </c>
      <c r="Q2198" s="238" t="s">
        <v>213</v>
      </c>
      <c r="R2198" s="238" t="s">
        <v>287</v>
      </c>
      <c r="S2198" s="35" t="s">
        <v>40</v>
      </c>
      <c r="T2198" s="35" t="s">
        <v>5869</v>
      </c>
      <c r="U2198" s="282" t="s">
        <v>40</v>
      </c>
      <c r="V2198" s="240" t="s">
        <v>384</v>
      </c>
      <c r="W2198" s="35" t="s">
        <v>5870</v>
      </c>
      <c r="X2198" s="55">
        <v>1</v>
      </c>
      <c r="Y2198" s="55">
        <v>0</v>
      </c>
      <c r="Z2198" s="55">
        <v>0</v>
      </c>
      <c r="AA2198" s="168"/>
      <c r="AB2198" s="168"/>
      <c r="AC2198" s="168"/>
    </row>
    <row r="2199" spans="1:34" ht="15" hidden="1" customHeight="1" x14ac:dyDescent="0.2">
      <c r="A2199" s="257">
        <v>230</v>
      </c>
      <c r="B2199" s="257">
        <v>230</v>
      </c>
      <c r="C2199" s="258" t="s">
        <v>329</v>
      </c>
      <c r="D2199" s="257">
        <v>20111</v>
      </c>
      <c r="E2199" s="258" t="s">
        <v>330</v>
      </c>
      <c r="F2199" s="25">
        <v>2016</v>
      </c>
      <c r="G2199" s="284">
        <v>42560.20416666667</v>
      </c>
      <c r="H2199" s="234">
        <v>42560.20416666667</v>
      </c>
      <c r="I2199" s="412" t="s">
        <v>36</v>
      </c>
      <c r="J2199" s="412" t="s">
        <v>36</v>
      </c>
      <c r="K2199" s="412"/>
      <c r="L2199" s="235">
        <f>N2199-G2199</f>
        <v>6.9444443943211809E-4</v>
      </c>
      <c r="M2199" s="236">
        <v>1</v>
      </c>
      <c r="N2199" s="284">
        <v>42560.204861111109</v>
      </c>
      <c r="O2199" s="234">
        <v>42560.204861111109</v>
      </c>
      <c r="P2199" s="237" t="s">
        <v>37</v>
      </c>
      <c r="Q2199" s="238" t="s">
        <v>52</v>
      </c>
      <c r="R2199" s="238" t="s">
        <v>67</v>
      </c>
      <c r="S2199" s="35" t="s">
        <v>101</v>
      </c>
      <c r="T2199" s="35" t="s">
        <v>6355</v>
      </c>
      <c r="U2199" s="282" t="s">
        <v>40</v>
      </c>
      <c r="V2199" s="240" t="s">
        <v>384</v>
      </c>
      <c r="W2199" s="35" t="s">
        <v>6356</v>
      </c>
      <c r="X2199" s="177">
        <v>1</v>
      </c>
      <c r="Y2199" s="177">
        <v>0</v>
      </c>
      <c r="Z2199" s="55">
        <v>0</v>
      </c>
      <c r="AA2199" s="168"/>
      <c r="AB2199" s="168"/>
      <c r="AC2199" s="168"/>
    </row>
    <row r="2200" spans="1:34" ht="15" hidden="1" customHeight="1" x14ac:dyDescent="0.2">
      <c r="A2200" s="257">
        <v>230</v>
      </c>
      <c r="B2200" s="257">
        <v>230</v>
      </c>
      <c r="C2200" s="258" t="s">
        <v>329</v>
      </c>
      <c r="D2200" s="257">
        <v>20111</v>
      </c>
      <c r="E2200" s="258" t="s">
        <v>330</v>
      </c>
      <c r="F2200" s="25">
        <v>2016</v>
      </c>
      <c r="G2200" s="284">
        <v>42564.294444444444</v>
      </c>
      <c r="H2200" s="234">
        <v>42564.294444444444</v>
      </c>
      <c r="I2200" s="412" t="s">
        <v>36</v>
      </c>
      <c r="J2200" s="412" t="s">
        <v>36</v>
      </c>
      <c r="K2200" s="412"/>
      <c r="L2200" s="235">
        <f>N2200-G2200</f>
        <v>6.944444467080757E-4</v>
      </c>
      <c r="M2200" s="236">
        <v>1</v>
      </c>
      <c r="N2200" s="284">
        <v>42564.295138888891</v>
      </c>
      <c r="O2200" s="234">
        <v>42564.295138888891</v>
      </c>
      <c r="P2200" s="237" t="s">
        <v>37</v>
      </c>
      <c r="Q2200" s="238" t="s">
        <v>48</v>
      </c>
      <c r="R2200" s="238" t="s">
        <v>49</v>
      </c>
      <c r="S2200" s="35" t="s">
        <v>40</v>
      </c>
      <c r="T2200" s="35" t="s">
        <v>6363</v>
      </c>
      <c r="U2200" s="282" t="s">
        <v>40</v>
      </c>
      <c r="V2200" s="240" t="s">
        <v>384</v>
      </c>
      <c r="W2200" s="35" t="s">
        <v>6364</v>
      </c>
      <c r="X2200" s="177">
        <v>1</v>
      </c>
      <c r="Y2200" s="177">
        <v>0</v>
      </c>
      <c r="Z2200" s="55">
        <v>0</v>
      </c>
      <c r="AA2200" s="168"/>
      <c r="AB2200" s="168"/>
      <c r="AC2200" s="168"/>
    </row>
    <row r="2201" spans="1:34" ht="15" hidden="1" customHeight="1" x14ac:dyDescent="0.2">
      <c r="A2201" s="257">
        <v>230</v>
      </c>
      <c r="B2201" s="257">
        <v>230</v>
      </c>
      <c r="C2201" s="258" t="s">
        <v>329</v>
      </c>
      <c r="D2201" s="257">
        <v>20111</v>
      </c>
      <c r="E2201" s="258" t="s">
        <v>330</v>
      </c>
      <c r="F2201" s="25">
        <v>2017</v>
      </c>
      <c r="G2201" s="284">
        <v>42916.990277777775</v>
      </c>
      <c r="H2201" s="234">
        <v>42916.990277777775</v>
      </c>
      <c r="I2201" s="412" t="s">
        <v>36</v>
      </c>
      <c r="J2201" s="412" t="s">
        <v>36</v>
      </c>
      <c r="K2201" s="412"/>
      <c r="L2201" s="235">
        <f>N2201-G2201</f>
        <v>6.944444467080757E-4</v>
      </c>
      <c r="M2201" s="236">
        <v>1</v>
      </c>
      <c r="N2201" s="284">
        <v>42916.990972222222</v>
      </c>
      <c r="O2201" s="234">
        <v>42916.990972222222</v>
      </c>
      <c r="P2201" s="237" t="s">
        <v>37</v>
      </c>
      <c r="Q2201" s="35" t="s">
        <v>62</v>
      </c>
      <c r="R2201" s="35" t="s">
        <v>397</v>
      </c>
      <c r="S2201" s="35" t="s">
        <v>101</v>
      </c>
      <c r="T2201" s="167" t="s">
        <v>8828</v>
      </c>
      <c r="U2201" s="332" t="s">
        <v>40</v>
      </c>
      <c r="V2201" s="240" t="s">
        <v>384</v>
      </c>
      <c r="W2201" s="44" t="s">
        <v>8829</v>
      </c>
      <c r="X2201" s="241">
        <v>1</v>
      </c>
      <c r="Y2201" s="241">
        <v>0</v>
      </c>
      <c r="Z2201" s="241">
        <v>0</v>
      </c>
      <c r="AA2201" s="168"/>
      <c r="AB2201" s="168"/>
      <c r="AC2201" s="168"/>
      <c r="AD2201" s="304">
        <v>5517212</v>
      </c>
      <c r="AE2201" s="305" t="s">
        <v>7060</v>
      </c>
      <c r="AF2201" s="305" t="s">
        <v>8830</v>
      </c>
      <c r="AG2201" s="35" t="s">
        <v>7040</v>
      </c>
      <c r="AH2201" s="44" t="s">
        <v>7041</v>
      </c>
    </row>
    <row r="2202" spans="1:34" ht="15" hidden="1" customHeight="1" x14ac:dyDescent="0.2">
      <c r="A2202" s="257">
        <v>230</v>
      </c>
      <c r="B2202" s="257">
        <v>230</v>
      </c>
      <c r="C2202" s="258" t="s">
        <v>329</v>
      </c>
      <c r="D2202" s="257">
        <v>20111</v>
      </c>
      <c r="E2202" s="258" t="s">
        <v>330</v>
      </c>
      <c r="F2202" s="25">
        <v>2017</v>
      </c>
      <c r="G2202" s="232">
        <v>43051.385416666664</v>
      </c>
      <c r="H2202" s="233">
        <v>43051.385416666664</v>
      </c>
      <c r="I2202" s="412" t="s">
        <v>36</v>
      </c>
      <c r="J2202" s="412" t="s">
        <v>36</v>
      </c>
      <c r="K2202" s="412"/>
      <c r="L2202" s="235">
        <f>N2202-G2202</f>
        <v>6.944444467080757E-4</v>
      </c>
      <c r="M2202" s="236">
        <v>1</v>
      </c>
      <c r="N2202" s="232">
        <v>43051.386111111111</v>
      </c>
      <c r="O2202" s="233">
        <v>43051.386111111111</v>
      </c>
      <c r="P2202" s="237" t="s">
        <v>37</v>
      </c>
      <c r="Q2202" s="167" t="s">
        <v>48</v>
      </c>
      <c r="R2202" s="167" t="s">
        <v>49</v>
      </c>
      <c r="S2202" s="35" t="s">
        <v>40</v>
      </c>
      <c r="T2202" s="167" t="s">
        <v>9958</v>
      </c>
      <c r="U2202" s="332" t="s">
        <v>40</v>
      </c>
      <c r="V2202" s="240" t="s">
        <v>384</v>
      </c>
      <c r="W2202" s="163" t="s">
        <v>9959</v>
      </c>
      <c r="X2202" s="255">
        <v>0</v>
      </c>
      <c r="Y2202" s="241">
        <v>0</v>
      </c>
      <c r="Z2202" s="241">
        <v>0</v>
      </c>
      <c r="AA2202" s="266"/>
      <c r="AB2202" s="266"/>
      <c r="AC2202" s="266"/>
      <c r="AD2202" s="304">
        <v>5517212</v>
      </c>
      <c r="AE2202" s="333" t="s">
        <v>7427</v>
      </c>
      <c r="AF2202" s="383" t="s">
        <v>9960</v>
      </c>
      <c r="AG2202" s="167" t="s">
        <v>7040</v>
      </c>
      <c r="AH2202" s="29" t="s">
        <v>7041</v>
      </c>
    </row>
    <row r="2203" spans="1:34" ht="15" hidden="1" customHeight="1" x14ac:dyDescent="0.2">
      <c r="A2203" s="257">
        <v>230</v>
      </c>
      <c r="B2203" s="257">
        <v>230</v>
      </c>
      <c r="C2203" s="258" t="s">
        <v>329</v>
      </c>
      <c r="D2203" s="257">
        <v>20111</v>
      </c>
      <c r="E2203" s="258" t="s">
        <v>330</v>
      </c>
      <c r="F2203" s="25">
        <v>2018</v>
      </c>
      <c r="G2203" s="232">
        <v>43158.955555555556</v>
      </c>
      <c r="H2203" s="233">
        <v>43158.955555555556</v>
      </c>
      <c r="I2203" s="412" t="s">
        <v>36</v>
      </c>
      <c r="J2203" s="412" t="s">
        <v>36</v>
      </c>
      <c r="K2203" s="412" t="s">
        <v>36</v>
      </c>
      <c r="L2203" s="235">
        <f>N2203-G2203</f>
        <v>6.944444467080757E-4</v>
      </c>
      <c r="M2203" s="236">
        <v>1</v>
      </c>
      <c r="N2203" s="232">
        <v>43158.956250000003</v>
      </c>
      <c r="O2203" s="233">
        <v>43158.956250000003</v>
      </c>
      <c r="P2203" s="237" t="s">
        <v>37</v>
      </c>
      <c r="Q2203" s="359" t="s">
        <v>1285</v>
      </c>
      <c r="R2203" s="35" t="s">
        <v>10231</v>
      </c>
      <c r="S2203" s="277" t="s">
        <v>40</v>
      </c>
      <c r="T2203" s="167" t="s">
        <v>10562</v>
      </c>
      <c r="U2203" s="282" t="s">
        <v>40</v>
      </c>
      <c r="V2203" s="240" t="s">
        <v>384</v>
      </c>
      <c r="W2203" s="167" t="s">
        <v>10563</v>
      </c>
      <c r="X2203" s="255">
        <v>1</v>
      </c>
      <c r="Y2203" s="241">
        <v>0</v>
      </c>
      <c r="Z2203" s="241">
        <v>0</v>
      </c>
      <c r="AA2203" s="266"/>
      <c r="AB2203" s="266"/>
      <c r="AC2203" s="266"/>
      <c r="AD2203" s="241">
        <v>5517212</v>
      </c>
      <c r="AE2203" s="461" t="s">
        <v>7063</v>
      </c>
      <c r="AF2203" s="462" t="s">
        <v>10564</v>
      </c>
      <c r="AG2203" s="277" t="s">
        <v>7040</v>
      </c>
      <c r="AH2203" s="277" t="s">
        <v>7041</v>
      </c>
    </row>
    <row r="2204" spans="1:34" ht="15" hidden="1" customHeight="1" x14ac:dyDescent="0.2">
      <c r="A2204" s="257">
        <v>230</v>
      </c>
      <c r="B2204" s="257">
        <v>230</v>
      </c>
      <c r="C2204" s="258" t="s">
        <v>329</v>
      </c>
      <c r="D2204" s="257">
        <v>20111</v>
      </c>
      <c r="E2204" s="258" t="s">
        <v>330</v>
      </c>
      <c r="F2204" s="25">
        <v>2018</v>
      </c>
      <c r="G2204" s="284">
        <v>43217.321527777778</v>
      </c>
      <c r="H2204" s="233">
        <v>43217.321527777778</v>
      </c>
      <c r="I2204" s="412" t="s">
        <v>36</v>
      </c>
      <c r="J2204" s="412" t="s">
        <v>36</v>
      </c>
      <c r="K2204" s="412" t="s">
        <v>36</v>
      </c>
      <c r="L2204" s="235">
        <f>N2204-G2204</f>
        <v>6.944444467080757E-4</v>
      </c>
      <c r="M2204" s="236">
        <v>1</v>
      </c>
      <c r="N2204" s="284">
        <v>43217.322222222225</v>
      </c>
      <c r="O2204" s="233">
        <v>43217.322222222225</v>
      </c>
      <c r="P2204" s="237" t="s">
        <v>37</v>
      </c>
      <c r="Q2204" s="359" t="s">
        <v>48</v>
      </c>
      <c r="R2204" s="35" t="s">
        <v>10200</v>
      </c>
      <c r="S2204" s="277" t="s">
        <v>40</v>
      </c>
      <c r="T2204" s="167" t="s">
        <v>11036</v>
      </c>
      <c r="U2204" s="282" t="s">
        <v>40</v>
      </c>
      <c r="V2204" s="240" t="s">
        <v>384</v>
      </c>
      <c r="W2204" s="277" t="s">
        <v>11037</v>
      </c>
      <c r="X2204" s="255">
        <v>0</v>
      </c>
      <c r="Y2204" s="241">
        <v>0</v>
      </c>
      <c r="Z2204" s="241">
        <v>0</v>
      </c>
      <c r="AA2204" s="277"/>
      <c r="AB2204" s="277"/>
      <c r="AC2204" s="277"/>
      <c r="AD2204" s="241">
        <v>5517212</v>
      </c>
      <c r="AE2204" s="461" t="s">
        <v>7102</v>
      </c>
      <c r="AF2204" s="462" t="s">
        <v>11038</v>
      </c>
      <c r="AG2204" s="277" t="s">
        <v>7040</v>
      </c>
      <c r="AH2204" s="277" t="s">
        <v>7041</v>
      </c>
    </row>
    <row r="2205" spans="1:34" ht="15" hidden="1" customHeight="1" x14ac:dyDescent="0.2">
      <c r="A2205" s="257">
        <v>230</v>
      </c>
      <c r="B2205" s="257">
        <v>230</v>
      </c>
      <c r="C2205" s="258" t="s">
        <v>329</v>
      </c>
      <c r="D2205" s="257">
        <v>20111</v>
      </c>
      <c r="E2205" s="258" t="s">
        <v>330</v>
      </c>
      <c r="F2205" s="25">
        <v>2018</v>
      </c>
      <c r="G2205" s="284">
        <v>43321.751388888886</v>
      </c>
      <c r="H2205" s="234">
        <v>43321.751388888886</v>
      </c>
      <c r="I2205" s="412" t="s">
        <v>36</v>
      </c>
      <c r="J2205" s="412" t="s">
        <v>36</v>
      </c>
      <c r="K2205" s="412" t="s">
        <v>36</v>
      </c>
      <c r="L2205" s="235">
        <f>N2205-G2205</f>
        <v>0.21180555555474712</v>
      </c>
      <c r="M2205" s="236">
        <v>305</v>
      </c>
      <c r="N2205" s="284">
        <v>43321.963194444441</v>
      </c>
      <c r="O2205" s="234">
        <v>43321.963194444441</v>
      </c>
      <c r="P2205" s="237" t="s">
        <v>37</v>
      </c>
      <c r="Q2205" s="162" t="s">
        <v>382</v>
      </c>
      <c r="R2205" s="167" t="s">
        <v>10211</v>
      </c>
      <c r="S2205" s="163" t="s">
        <v>526</v>
      </c>
      <c r="T2205" s="167" t="s">
        <v>11733</v>
      </c>
      <c r="U2205" s="287" t="s">
        <v>40</v>
      </c>
      <c r="V2205" s="240" t="s">
        <v>384</v>
      </c>
      <c r="W2205" s="167" t="s">
        <v>11734</v>
      </c>
      <c r="X2205" s="255">
        <v>0</v>
      </c>
      <c r="Y2205" s="241">
        <v>0</v>
      </c>
      <c r="Z2205" s="241">
        <v>0</v>
      </c>
      <c r="AA2205" s="266"/>
      <c r="AB2205" s="266"/>
      <c r="AC2205" s="266"/>
      <c r="AD2205" s="241">
        <v>5517212</v>
      </c>
      <c r="AE2205" s="461" t="s">
        <v>1270</v>
      </c>
      <c r="AF2205" s="462" t="s">
        <v>1270</v>
      </c>
      <c r="AG2205" s="277" t="s">
        <v>7066</v>
      </c>
      <c r="AH2205" s="277" t="s">
        <v>7067</v>
      </c>
    </row>
    <row r="2206" spans="1:34" ht="15" hidden="1" customHeight="1" x14ac:dyDescent="0.2">
      <c r="A2206" s="523">
        <v>230</v>
      </c>
      <c r="B2206" s="523">
        <v>230</v>
      </c>
      <c r="C2206" s="524" t="s">
        <v>329</v>
      </c>
      <c r="D2206" s="523">
        <v>20111</v>
      </c>
      <c r="E2206" s="524" t="s">
        <v>330</v>
      </c>
      <c r="F2206" s="25">
        <v>2019</v>
      </c>
      <c r="G2206" s="284">
        <v>43488.632638888892</v>
      </c>
      <c r="H2206" s="234">
        <v>43488.632638888892</v>
      </c>
      <c r="I2206" s="412" t="s">
        <v>36</v>
      </c>
      <c r="J2206" s="412" t="s">
        <v>36</v>
      </c>
      <c r="K2206" s="412" t="s">
        <v>36</v>
      </c>
      <c r="L2206" s="235">
        <f>N2206-G2206</f>
        <v>0.101388888884685</v>
      </c>
      <c r="M2206" s="236">
        <v>146</v>
      </c>
      <c r="N2206" s="284">
        <v>43488.734027777777</v>
      </c>
      <c r="O2206" s="234">
        <v>43488.734027777777</v>
      </c>
      <c r="P2206" s="237" t="s">
        <v>37</v>
      </c>
      <c r="Q2206" s="162" t="s">
        <v>1285</v>
      </c>
      <c r="R2206" s="167" t="s">
        <v>10214</v>
      </c>
      <c r="S2206" s="238" t="s">
        <v>68</v>
      </c>
      <c r="T2206" s="167" t="s">
        <v>12912</v>
      </c>
      <c r="U2206" s="414" t="s">
        <v>40</v>
      </c>
      <c r="V2206" s="240" t="s">
        <v>384</v>
      </c>
      <c r="W2206" s="167" t="s">
        <v>12913</v>
      </c>
      <c r="X2206" s="536">
        <v>1</v>
      </c>
      <c r="Y2206" s="255">
        <v>0</v>
      </c>
      <c r="Z2206" s="255">
        <v>0</v>
      </c>
      <c r="AA2206" s="264">
        <f>Y2206/AD2206</f>
        <v>0</v>
      </c>
      <c r="AB2206" s="265">
        <f>Z2206/AD2206</f>
        <v>0</v>
      </c>
      <c r="AC2206" s="255">
        <v>0</v>
      </c>
      <c r="AD2206" s="255">
        <v>5548929</v>
      </c>
      <c r="AE2206" s="240" t="s">
        <v>1270</v>
      </c>
      <c r="AF2206" s="527" t="s">
        <v>1270</v>
      </c>
      <c r="AG2206" s="240" t="s">
        <v>7066</v>
      </c>
      <c r="AH2206" s="525" t="s">
        <v>12671</v>
      </c>
    </row>
    <row r="2207" spans="1:34" ht="15" hidden="1" customHeight="1" x14ac:dyDescent="0.2">
      <c r="A2207" s="58">
        <v>230</v>
      </c>
      <c r="B2207" s="58">
        <v>230</v>
      </c>
      <c r="C2207" s="76" t="s">
        <v>393</v>
      </c>
      <c r="D2207" s="33">
        <v>20112</v>
      </c>
      <c r="E2207" s="60" t="s">
        <v>394</v>
      </c>
      <c r="F2207" s="25">
        <v>2014</v>
      </c>
      <c r="G2207" s="61">
        <v>41825.813888888886</v>
      </c>
      <c r="H2207" s="62">
        <v>41825.813888888886</v>
      </c>
      <c r="I2207" s="625" t="s">
        <v>36</v>
      </c>
      <c r="J2207" s="625" t="s">
        <v>36</v>
      </c>
      <c r="K2207" s="625"/>
      <c r="L2207" s="64">
        <f>N2207-G2207</f>
        <v>6.944444467080757E-4</v>
      </c>
      <c r="M2207" s="65">
        <v>1</v>
      </c>
      <c r="N2207" s="61">
        <v>41825.814583333333</v>
      </c>
      <c r="O2207" s="62">
        <v>41825.814583333333</v>
      </c>
      <c r="P2207" s="66" t="s">
        <v>37</v>
      </c>
      <c r="Q2207" s="69" t="s">
        <v>382</v>
      </c>
      <c r="R2207" s="69" t="s">
        <v>383</v>
      </c>
      <c r="S2207" s="87" t="s">
        <v>526</v>
      </c>
      <c r="T2207" s="69" t="s">
        <v>2458</v>
      </c>
      <c r="U2207" s="414" t="s">
        <v>40</v>
      </c>
      <c r="V2207" s="87" t="s">
        <v>384</v>
      </c>
      <c r="W2207" s="69" t="s">
        <v>2459</v>
      </c>
      <c r="X2207" s="32">
        <v>1</v>
      </c>
      <c r="Y2207" s="32">
        <v>0</v>
      </c>
      <c r="Z2207" s="83"/>
      <c r="AA2207" s="84"/>
      <c r="AB2207" s="85"/>
      <c r="AC2207" s="83"/>
    </row>
    <row r="2208" spans="1:34" ht="15" hidden="1" customHeight="1" x14ac:dyDescent="0.2">
      <c r="A2208" s="105">
        <v>230</v>
      </c>
      <c r="B2208" s="105">
        <v>230</v>
      </c>
      <c r="C2208" s="76" t="s">
        <v>393</v>
      </c>
      <c r="D2208" s="33">
        <v>20112</v>
      </c>
      <c r="E2208" s="60" t="s">
        <v>394</v>
      </c>
      <c r="F2208" s="25">
        <v>2014</v>
      </c>
      <c r="G2208" s="61">
        <v>41914.286805555559</v>
      </c>
      <c r="H2208" s="62">
        <v>41914.286805555559</v>
      </c>
      <c r="I2208" s="625" t="s">
        <v>36</v>
      </c>
      <c r="J2208" s="625" t="s">
        <v>36</v>
      </c>
      <c r="K2208" s="625"/>
      <c r="L2208" s="64">
        <f>N2208-G2208</f>
        <v>6.9444443943211809E-4</v>
      </c>
      <c r="M2208" s="65">
        <v>1</v>
      </c>
      <c r="N2208" s="61">
        <v>41914.287499999999</v>
      </c>
      <c r="O2208" s="62">
        <v>41914.287499999999</v>
      </c>
      <c r="P2208" s="66" t="s">
        <v>37</v>
      </c>
      <c r="Q2208" s="69" t="s">
        <v>62</v>
      </c>
      <c r="R2208" s="69" t="s">
        <v>397</v>
      </c>
      <c r="S2208" s="87" t="s">
        <v>101</v>
      </c>
      <c r="T2208" s="69" t="s">
        <v>2805</v>
      </c>
      <c r="U2208" s="414" t="s">
        <v>40</v>
      </c>
      <c r="V2208" s="87" t="s">
        <v>384</v>
      </c>
      <c r="W2208" s="99" t="s">
        <v>2806</v>
      </c>
      <c r="X2208" s="32">
        <v>2</v>
      </c>
      <c r="Y2208" s="32">
        <v>0</v>
      </c>
      <c r="Z2208" s="83"/>
      <c r="AA2208" s="84"/>
      <c r="AB2208" s="85"/>
      <c r="AC2208" s="83"/>
    </row>
    <row r="2209" spans="1:34" ht="15" hidden="1" customHeight="1" x14ac:dyDescent="0.2">
      <c r="A2209" s="153">
        <v>230</v>
      </c>
      <c r="B2209" s="153">
        <v>230</v>
      </c>
      <c r="C2209" s="24" t="s">
        <v>393</v>
      </c>
      <c r="D2209" s="175">
        <v>20112</v>
      </c>
      <c r="E2209" s="24" t="s">
        <v>394</v>
      </c>
      <c r="F2209" s="25">
        <v>2015</v>
      </c>
      <c r="G2209" s="179">
        <v>42041.089583333334</v>
      </c>
      <c r="H2209" s="158">
        <v>42041.089583333334</v>
      </c>
      <c r="I2209" s="626" t="s">
        <v>313</v>
      </c>
      <c r="J2209" s="620" t="s">
        <v>36</v>
      </c>
      <c r="K2209" s="620"/>
      <c r="L2209" s="159">
        <f>N2209-G2209</f>
        <v>6.944444467080757E-4</v>
      </c>
      <c r="M2209" s="160">
        <v>1</v>
      </c>
      <c r="N2209" s="156">
        <v>42041.090277777781</v>
      </c>
      <c r="O2209" s="157">
        <v>42041.090277777781</v>
      </c>
      <c r="P2209" s="161" t="s">
        <v>37</v>
      </c>
      <c r="Q2209" s="35" t="s">
        <v>213</v>
      </c>
      <c r="R2209" s="35" t="s">
        <v>320</v>
      </c>
      <c r="S2209" s="35" t="s">
        <v>40</v>
      </c>
      <c r="T2209" s="35" t="s">
        <v>3396</v>
      </c>
      <c r="U2209" s="414" t="s">
        <v>40</v>
      </c>
      <c r="V2209" s="167" t="s">
        <v>384</v>
      </c>
      <c r="W2209" s="35" t="s">
        <v>3397</v>
      </c>
      <c r="X2209" s="55">
        <v>1</v>
      </c>
      <c r="Y2209" s="55">
        <v>0</v>
      </c>
      <c r="Z2209" s="168"/>
      <c r="AA2209" s="168"/>
      <c r="AB2209" s="168"/>
      <c r="AC2209" s="168"/>
    </row>
    <row r="2210" spans="1:34" ht="15" hidden="1" customHeight="1" x14ac:dyDescent="0.2">
      <c r="A2210" s="153">
        <v>230</v>
      </c>
      <c r="B2210" s="153">
        <v>230</v>
      </c>
      <c r="C2210" s="24" t="s">
        <v>393</v>
      </c>
      <c r="D2210" s="175">
        <v>20112</v>
      </c>
      <c r="E2210" s="24" t="s">
        <v>394</v>
      </c>
      <c r="F2210" s="25">
        <v>2015</v>
      </c>
      <c r="G2210" s="179">
        <v>42041.150694444441</v>
      </c>
      <c r="H2210" s="158">
        <v>42041.150694444441</v>
      </c>
      <c r="I2210" s="626" t="s">
        <v>313</v>
      </c>
      <c r="J2210" s="620" t="s">
        <v>36</v>
      </c>
      <c r="K2210" s="620"/>
      <c r="L2210" s="159">
        <f>N2210-G2210</f>
        <v>6.944444467080757E-4</v>
      </c>
      <c r="M2210" s="160">
        <v>1</v>
      </c>
      <c r="N2210" s="156">
        <v>42041.151388888888</v>
      </c>
      <c r="O2210" s="157">
        <v>42041.151388888888</v>
      </c>
      <c r="P2210" s="161" t="s">
        <v>37</v>
      </c>
      <c r="Q2210" s="35" t="s">
        <v>213</v>
      </c>
      <c r="R2210" s="35" t="s">
        <v>320</v>
      </c>
      <c r="S2210" s="35" t="s">
        <v>40</v>
      </c>
      <c r="T2210" s="35" t="s">
        <v>3400</v>
      </c>
      <c r="U2210" s="414" t="s">
        <v>40</v>
      </c>
      <c r="V2210" s="167" t="s">
        <v>384</v>
      </c>
      <c r="W2210" s="35" t="s">
        <v>3401</v>
      </c>
      <c r="X2210" s="55">
        <v>4864</v>
      </c>
      <c r="Y2210" s="55">
        <v>0</v>
      </c>
      <c r="Z2210" s="168"/>
      <c r="AA2210" s="168"/>
      <c r="AB2210" s="168"/>
      <c r="AC2210" s="168"/>
    </row>
    <row r="2211" spans="1:34" ht="15" hidden="1" customHeight="1" x14ac:dyDescent="0.2">
      <c r="A2211" s="175">
        <v>230</v>
      </c>
      <c r="B2211" s="175">
        <v>230</v>
      </c>
      <c r="C2211" s="24" t="s">
        <v>393</v>
      </c>
      <c r="D2211" s="175">
        <v>20112</v>
      </c>
      <c r="E2211" s="24" t="s">
        <v>394</v>
      </c>
      <c r="F2211" s="25">
        <v>2015</v>
      </c>
      <c r="G2211" s="156">
        <v>42118.802777777775</v>
      </c>
      <c r="H2211" s="157">
        <v>42118.802777777775</v>
      </c>
      <c r="I2211" s="620" t="s">
        <v>36</v>
      </c>
      <c r="J2211" s="620" t="s">
        <v>36</v>
      </c>
      <c r="K2211" s="620"/>
      <c r="L2211" s="159">
        <f>N2211-G2211</f>
        <v>6.944444467080757E-4</v>
      </c>
      <c r="M2211" s="160">
        <v>1</v>
      </c>
      <c r="N2211" s="156">
        <v>42118.803472222222</v>
      </c>
      <c r="O2211" s="157">
        <v>42118.803472222222</v>
      </c>
      <c r="P2211" s="161" t="s">
        <v>37</v>
      </c>
      <c r="Q2211" s="35" t="s">
        <v>48</v>
      </c>
      <c r="R2211" s="35" t="s">
        <v>49</v>
      </c>
      <c r="S2211" s="35" t="s">
        <v>40</v>
      </c>
      <c r="T2211" s="35" t="s">
        <v>3831</v>
      </c>
      <c r="U2211" s="414" t="s">
        <v>40</v>
      </c>
      <c r="V2211" s="167" t="s">
        <v>384</v>
      </c>
      <c r="W2211" s="35" t="s">
        <v>3832</v>
      </c>
      <c r="X2211" s="55">
        <v>4879</v>
      </c>
      <c r="Y2211" s="55">
        <v>0</v>
      </c>
      <c r="Z2211" s="168"/>
      <c r="AA2211" s="168"/>
      <c r="AB2211" s="168"/>
      <c r="AC2211" s="168"/>
    </row>
    <row r="2212" spans="1:34" ht="15" hidden="1" customHeight="1" x14ac:dyDescent="0.2">
      <c r="A2212" s="175">
        <v>230</v>
      </c>
      <c r="B2212" s="175">
        <v>230</v>
      </c>
      <c r="C2212" s="24" t="s">
        <v>393</v>
      </c>
      <c r="D2212" s="175">
        <v>20112</v>
      </c>
      <c r="E2212" s="24" t="s">
        <v>394</v>
      </c>
      <c r="F2212" s="25">
        <v>2015</v>
      </c>
      <c r="G2212" s="156">
        <v>42233.048611111109</v>
      </c>
      <c r="H2212" s="157">
        <v>42233.048611111109</v>
      </c>
      <c r="I2212" s="620" t="s">
        <v>36</v>
      </c>
      <c r="J2212" s="620" t="s">
        <v>36</v>
      </c>
      <c r="K2212" s="620"/>
      <c r="L2212" s="159">
        <f>N2212-G2212</f>
        <v>6.944444467080757E-4</v>
      </c>
      <c r="M2212" s="160">
        <v>1</v>
      </c>
      <c r="N2212" s="156">
        <v>42233.049305555556</v>
      </c>
      <c r="O2212" s="157">
        <v>42233.049305555556</v>
      </c>
      <c r="P2212" s="161" t="s">
        <v>37</v>
      </c>
      <c r="Q2212" s="35" t="s">
        <v>145</v>
      </c>
      <c r="R2212" s="35" t="s">
        <v>146</v>
      </c>
      <c r="S2212" s="35" t="s">
        <v>101</v>
      </c>
      <c r="T2212" s="35" t="s">
        <v>4603</v>
      </c>
      <c r="U2212" s="414" t="s">
        <v>40</v>
      </c>
      <c r="V2212" s="167" t="s">
        <v>384</v>
      </c>
      <c r="W2212" s="35" t="s">
        <v>4604</v>
      </c>
      <c r="X2212" s="55">
        <v>2</v>
      </c>
      <c r="Y2212" s="168"/>
      <c r="Z2212" s="168"/>
      <c r="AA2212" s="168"/>
      <c r="AB2212" s="168"/>
      <c r="AC2212" s="168"/>
    </row>
    <row r="2213" spans="1:34" ht="15" hidden="1" customHeight="1" x14ac:dyDescent="0.2">
      <c r="A2213" s="257">
        <v>230</v>
      </c>
      <c r="B2213" s="257">
        <v>230</v>
      </c>
      <c r="C2213" s="258" t="s">
        <v>393</v>
      </c>
      <c r="D2213" s="257">
        <v>20112</v>
      </c>
      <c r="E2213" s="258" t="s">
        <v>394</v>
      </c>
      <c r="F2213" s="25">
        <v>2016</v>
      </c>
      <c r="G2213" s="232">
        <v>42469.39166666667</v>
      </c>
      <c r="H2213" s="233">
        <v>42469.39166666667</v>
      </c>
      <c r="I2213" s="412" t="s">
        <v>36</v>
      </c>
      <c r="J2213" s="412" t="s">
        <v>36</v>
      </c>
      <c r="K2213" s="412"/>
      <c r="L2213" s="235">
        <f>N2213-G2213</f>
        <v>6.9444443943211809E-4</v>
      </c>
      <c r="M2213" s="236">
        <v>1</v>
      </c>
      <c r="N2213" s="232">
        <v>42469.392361111109</v>
      </c>
      <c r="O2213" s="233">
        <v>42469.392361111109</v>
      </c>
      <c r="P2213" s="237" t="s">
        <v>37</v>
      </c>
      <c r="Q2213" s="35" t="s">
        <v>52</v>
      </c>
      <c r="R2213" s="238" t="s">
        <v>67</v>
      </c>
      <c r="S2213" s="35" t="s">
        <v>101</v>
      </c>
      <c r="T2213" s="35" t="s">
        <v>5865</v>
      </c>
      <c r="U2213" s="282" t="s">
        <v>40</v>
      </c>
      <c r="V2213" s="240" t="s">
        <v>384</v>
      </c>
      <c r="W2213" s="35" t="s">
        <v>5866</v>
      </c>
      <c r="X2213" s="55">
        <v>0</v>
      </c>
      <c r="Y2213" s="55">
        <v>0</v>
      </c>
      <c r="Z2213" s="55">
        <v>0</v>
      </c>
      <c r="AA2213" s="168"/>
      <c r="AB2213" s="168"/>
      <c r="AC2213" s="168"/>
    </row>
    <row r="2214" spans="1:34" ht="15" hidden="1" customHeight="1" x14ac:dyDescent="0.2">
      <c r="A2214" s="257">
        <v>230</v>
      </c>
      <c r="B2214" s="257">
        <v>230</v>
      </c>
      <c r="C2214" s="258" t="s">
        <v>393</v>
      </c>
      <c r="D2214" s="257">
        <v>20112</v>
      </c>
      <c r="E2214" s="258" t="s">
        <v>394</v>
      </c>
      <c r="F2214" s="25">
        <v>2016</v>
      </c>
      <c r="G2214" s="284">
        <v>42566.993055555555</v>
      </c>
      <c r="H2214" s="234">
        <v>42566.993055555555</v>
      </c>
      <c r="I2214" s="412" t="s">
        <v>36</v>
      </c>
      <c r="J2214" s="412" t="s">
        <v>36</v>
      </c>
      <c r="K2214" s="412"/>
      <c r="L2214" s="235">
        <f>N2214-G2214</f>
        <v>6.944444467080757E-4</v>
      </c>
      <c r="M2214" s="236">
        <v>1</v>
      </c>
      <c r="N2214" s="284">
        <v>42566.993750000001</v>
      </c>
      <c r="O2214" s="234">
        <v>42566.993750000001</v>
      </c>
      <c r="P2214" s="237" t="s">
        <v>37</v>
      </c>
      <c r="Q2214" s="238" t="s">
        <v>62</v>
      </c>
      <c r="R2214" s="238" t="s">
        <v>397</v>
      </c>
      <c r="S2214" s="35" t="s">
        <v>101</v>
      </c>
      <c r="T2214" s="35" t="s">
        <v>6375</v>
      </c>
      <c r="U2214" s="282" t="s">
        <v>40</v>
      </c>
      <c r="V2214" s="240" t="s">
        <v>384</v>
      </c>
      <c r="W2214" s="35" t="s">
        <v>6376</v>
      </c>
      <c r="X2214" s="177">
        <v>0</v>
      </c>
      <c r="Y2214" s="177">
        <v>0</v>
      </c>
      <c r="Z2214" s="55">
        <v>0</v>
      </c>
      <c r="AA2214" s="168"/>
      <c r="AB2214" s="168"/>
      <c r="AC2214" s="168"/>
    </row>
    <row r="2215" spans="1:34" ht="15" hidden="1" customHeight="1" x14ac:dyDescent="0.2">
      <c r="A2215" s="257">
        <v>230</v>
      </c>
      <c r="B2215" s="257">
        <v>230</v>
      </c>
      <c r="C2215" s="258" t="s">
        <v>393</v>
      </c>
      <c r="D2215" s="257">
        <v>20112</v>
      </c>
      <c r="E2215" s="258" t="s">
        <v>394</v>
      </c>
      <c r="F2215" s="25">
        <v>2016</v>
      </c>
      <c r="G2215" s="284">
        <v>42587.39166666667</v>
      </c>
      <c r="H2215" s="234">
        <v>42587.39166666667</v>
      </c>
      <c r="I2215" s="412" t="s">
        <v>36</v>
      </c>
      <c r="J2215" s="412" t="s">
        <v>36</v>
      </c>
      <c r="K2215" s="412"/>
      <c r="L2215" s="235">
        <f>N2215-G2215</f>
        <v>6.9444443943211809E-4</v>
      </c>
      <c r="M2215" s="236">
        <v>1</v>
      </c>
      <c r="N2215" s="284">
        <v>42587.392361111109</v>
      </c>
      <c r="O2215" s="234">
        <v>42587.392361111109</v>
      </c>
      <c r="P2215" s="237" t="s">
        <v>37</v>
      </c>
      <c r="Q2215" s="238" t="s">
        <v>52</v>
      </c>
      <c r="R2215" s="238" t="s">
        <v>67</v>
      </c>
      <c r="S2215" s="35" t="s">
        <v>101</v>
      </c>
      <c r="T2215" s="35" t="s">
        <v>6438</v>
      </c>
      <c r="U2215" s="282" t="s">
        <v>40</v>
      </c>
      <c r="V2215" s="240" t="s">
        <v>384</v>
      </c>
      <c r="W2215" s="35" t="s">
        <v>6439</v>
      </c>
      <c r="X2215" s="177">
        <v>2</v>
      </c>
      <c r="Y2215" s="177">
        <v>0</v>
      </c>
      <c r="Z2215" s="55">
        <v>0</v>
      </c>
      <c r="AA2215" s="35"/>
      <c r="AB2215" s="35"/>
      <c r="AC2215" s="35"/>
    </row>
    <row r="2216" spans="1:34" ht="15" hidden="1" customHeight="1" x14ac:dyDescent="0.2">
      <c r="A2216" s="257">
        <v>230</v>
      </c>
      <c r="B2216" s="257">
        <v>230</v>
      </c>
      <c r="C2216" s="258" t="s">
        <v>393</v>
      </c>
      <c r="D2216" s="257">
        <v>20112</v>
      </c>
      <c r="E2216" s="258" t="s">
        <v>394</v>
      </c>
      <c r="F2216" s="25">
        <v>2016</v>
      </c>
      <c r="G2216" s="284">
        <v>42619.085416666669</v>
      </c>
      <c r="H2216" s="234">
        <v>42619.085416666669</v>
      </c>
      <c r="I2216" s="412" t="s">
        <v>36</v>
      </c>
      <c r="J2216" s="412" t="s">
        <v>36</v>
      </c>
      <c r="K2216" s="412"/>
      <c r="L2216" s="235">
        <f>N2216-G2216</f>
        <v>6.9444443943211809E-4</v>
      </c>
      <c r="M2216" s="236">
        <v>1</v>
      </c>
      <c r="N2216" s="284">
        <v>42619.086111111108</v>
      </c>
      <c r="O2216" s="234">
        <v>42619.086111111108</v>
      </c>
      <c r="P2216" s="237" t="s">
        <v>37</v>
      </c>
      <c r="Q2216" s="238" t="s">
        <v>52</v>
      </c>
      <c r="R2216" s="238" t="s">
        <v>67</v>
      </c>
      <c r="S2216" s="35" t="s">
        <v>68</v>
      </c>
      <c r="T2216" s="35" t="s">
        <v>6555</v>
      </c>
      <c r="U2216" s="282" t="s">
        <v>40</v>
      </c>
      <c r="V2216" s="240" t="s">
        <v>384</v>
      </c>
      <c r="W2216" s="35" t="s">
        <v>6556</v>
      </c>
      <c r="X2216" s="177">
        <v>0</v>
      </c>
      <c r="Y2216" s="55">
        <v>0</v>
      </c>
      <c r="Z2216" s="55">
        <v>0</v>
      </c>
      <c r="AA2216" s="35"/>
      <c r="AB2216" s="35"/>
      <c r="AC2216" s="241"/>
    </row>
    <row r="2217" spans="1:34" ht="15" hidden="1" customHeight="1" x14ac:dyDescent="0.2">
      <c r="A2217" s="257">
        <v>230</v>
      </c>
      <c r="B2217" s="257">
        <v>230</v>
      </c>
      <c r="C2217" s="258" t="s">
        <v>393</v>
      </c>
      <c r="D2217" s="257">
        <v>20112</v>
      </c>
      <c r="E2217" s="258" t="s">
        <v>394</v>
      </c>
      <c r="F2217" s="25">
        <v>2017</v>
      </c>
      <c r="G2217" s="232">
        <v>42782.040277777778</v>
      </c>
      <c r="H2217" s="233">
        <v>42782.040277777778</v>
      </c>
      <c r="I2217" s="412" t="s">
        <v>36</v>
      </c>
      <c r="J2217" s="412" t="s">
        <v>36</v>
      </c>
      <c r="K2217" s="412"/>
      <c r="L2217" s="235">
        <f>N2217-G2217</f>
        <v>6.944444467080757E-4</v>
      </c>
      <c r="M2217" s="236">
        <v>1</v>
      </c>
      <c r="N2217" s="232">
        <v>42782.040972222225</v>
      </c>
      <c r="O2217" s="233">
        <v>42782.040972222225</v>
      </c>
      <c r="P2217" s="237" t="s">
        <v>37</v>
      </c>
      <c r="Q2217" s="35" t="s">
        <v>48</v>
      </c>
      <c r="R2217" s="35" t="s">
        <v>49</v>
      </c>
      <c r="S2217" s="35" t="s">
        <v>40</v>
      </c>
      <c r="T2217" s="52" t="s">
        <v>7832</v>
      </c>
      <c r="U2217" s="303" t="s">
        <v>40</v>
      </c>
      <c r="V2217" s="49" t="s">
        <v>384</v>
      </c>
      <c r="W2217" s="44" t="s">
        <v>7833</v>
      </c>
      <c r="X2217" s="255">
        <v>0</v>
      </c>
      <c r="Y2217" s="241">
        <v>0</v>
      </c>
      <c r="Z2217" s="241">
        <v>0</v>
      </c>
      <c r="AA2217" s="168"/>
      <c r="AB2217" s="168"/>
      <c r="AC2217" s="168"/>
      <c r="AD2217" s="304">
        <v>5517212</v>
      </c>
      <c r="AE2217" s="35" t="s">
        <v>7102</v>
      </c>
      <c r="AF2217" s="305" t="s">
        <v>7834</v>
      </c>
      <c r="AG2217" s="35" t="s">
        <v>7040</v>
      </c>
      <c r="AH2217" s="44" t="s">
        <v>7041</v>
      </c>
    </row>
    <row r="2218" spans="1:34" ht="15" hidden="1" customHeight="1" x14ac:dyDescent="0.2">
      <c r="A2218" s="257">
        <v>230</v>
      </c>
      <c r="B2218" s="257">
        <v>230</v>
      </c>
      <c r="C2218" s="258" t="s">
        <v>393</v>
      </c>
      <c r="D2218" s="257">
        <v>20112</v>
      </c>
      <c r="E2218" s="258" t="s">
        <v>394</v>
      </c>
      <c r="F2218" s="25">
        <v>2018</v>
      </c>
      <c r="G2218" s="232">
        <v>43192.317361111112</v>
      </c>
      <c r="H2218" s="233">
        <v>43192.317361111112</v>
      </c>
      <c r="I2218" s="412" t="s">
        <v>36</v>
      </c>
      <c r="J2218" s="412" t="s">
        <v>36</v>
      </c>
      <c r="K2218" s="412" t="s">
        <v>36</v>
      </c>
      <c r="L2218" s="235">
        <f>N2218-G2218</f>
        <v>6.944444467080757E-4</v>
      </c>
      <c r="M2218" s="236">
        <v>1</v>
      </c>
      <c r="N2218" s="232">
        <v>43192.318055555559</v>
      </c>
      <c r="O2218" s="233">
        <v>43192.318055555559</v>
      </c>
      <c r="P2218" s="237" t="s">
        <v>37</v>
      </c>
      <c r="Q2218" s="359" t="s">
        <v>48</v>
      </c>
      <c r="R2218" s="35" t="s">
        <v>10200</v>
      </c>
      <c r="S2218" s="277" t="s">
        <v>40</v>
      </c>
      <c r="T2218" s="167" t="s">
        <v>10849</v>
      </c>
      <c r="U2218" s="282" t="s">
        <v>40</v>
      </c>
      <c r="V2218" s="240" t="s">
        <v>384</v>
      </c>
      <c r="W2218" s="167" t="s">
        <v>10850</v>
      </c>
      <c r="X2218" s="255">
        <v>2</v>
      </c>
      <c r="Y2218" s="241">
        <v>0</v>
      </c>
      <c r="Z2218" s="241">
        <v>0</v>
      </c>
      <c r="AA2218" s="266"/>
      <c r="AB2218" s="266"/>
      <c r="AC2218" s="266"/>
      <c r="AD2218" s="241">
        <v>5517212</v>
      </c>
      <c r="AE2218" s="461" t="s">
        <v>7060</v>
      </c>
      <c r="AF2218" s="462" t="s">
        <v>10851</v>
      </c>
      <c r="AG2218" s="277" t="s">
        <v>7040</v>
      </c>
      <c r="AH2218" s="277" t="s">
        <v>7041</v>
      </c>
    </row>
    <row r="2219" spans="1:34" ht="15" hidden="1" customHeight="1" x14ac:dyDescent="0.2">
      <c r="A2219" s="257">
        <v>230</v>
      </c>
      <c r="B2219" s="257">
        <v>230</v>
      </c>
      <c r="C2219" s="258" t="s">
        <v>393</v>
      </c>
      <c r="D2219" s="257">
        <v>20112</v>
      </c>
      <c r="E2219" s="258" t="s">
        <v>394</v>
      </c>
      <c r="F2219" s="25">
        <v>2018</v>
      </c>
      <c r="G2219" s="284">
        <v>43230.35833333333</v>
      </c>
      <c r="H2219" s="233">
        <v>43230.35833333333</v>
      </c>
      <c r="I2219" s="412" t="s">
        <v>36</v>
      </c>
      <c r="J2219" s="412" t="s">
        <v>36</v>
      </c>
      <c r="K2219" s="412" t="s">
        <v>36</v>
      </c>
      <c r="L2219" s="235">
        <f>N2219-G2219</f>
        <v>6.944444467080757E-4</v>
      </c>
      <c r="M2219" s="236">
        <v>1</v>
      </c>
      <c r="N2219" s="284">
        <v>43230.359027777777</v>
      </c>
      <c r="O2219" s="233">
        <v>43230.359027777777</v>
      </c>
      <c r="P2219" s="237" t="s">
        <v>37</v>
      </c>
      <c r="Q2219" s="359" t="s">
        <v>1285</v>
      </c>
      <c r="R2219" s="35" t="s">
        <v>10231</v>
      </c>
      <c r="S2219" s="277" t="s">
        <v>40</v>
      </c>
      <c r="T2219" s="167" t="s">
        <v>11094</v>
      </c>
      <c r="U2219" s="282" t="s">
        <v>40</v>
      </c>
      <c r="V2219" s="240" t="s">
        <v>384</v>
      </c>
      <c r="W2219" s="167" t="s">
        <v>11095</v>
      </c>
      <c r="X2219" s="255">
        <v>0</v>
      </c>
      <c r="Y2219" s="241">
        <v>0</v>
      </c>
      <c r="Z2219" s="241">
        <v>0</v>
      </c>
      <c r="AA2219" s="277"/>
      <c r="AB2219" s="277"/>
      <c r="AC2219" s="277"/>
      <c r="AD2219" s="241">
        <v>5517212</v>
      </c>
      <c r="AE2219" s="461" t="s">
        <v>7060</v>
      </c>
      <c r="AF2219" s="462" t="s">
        <v>11096</v>
      </c>
      <c r="AG2219" s="277" t="s">
        <v>7040</v>
      </c>
      <c r="AH2219" s="277" t="s">
        <v>7041</v>
      </c>
    </row>
    <row r="2220" spans="1:34" ht="15" hidden="1" customHeight="1" x14ac:dyDescent="0.2">
      <c r="A2220" s="257">
        <v>230</v>
      </c>
      <c r="B2220" s="257">
        <v>230</v>
      </c>
      <c r="C2220" s="258" t="s">
        <v>393</v>
      </c>
      <c r="D2220" s="257">
        <v>20112</v>
      </c>
      <c r="E2220" s="258" t="s">
        <v>394</v>
      </c>
      <c r="F2220" s="25">
        <v>2018</v>
      </c>
      <c r="G2220" s="284">
        <v>43303.170138888891</v>
      </c>
      <c r="H2220" s="234">
        <v>43303.170138888891</v>
      </c>
      <c r="I2220" s="412" t="s">
        <v>36</v>
      </c>
      <c r="J2220" s="412" t="s">
        <v>36</v>
      </c>
      <c r="K2220" s="412" t="s">
        <v>36</v>
      </c>
      <c r="L2220" s="235">
        <f>N2220-G2220</f>
        <v>6.9444443943211809E-4</v>
      </c>
      <c r="M2220" s="236">
        <v>1</v>
      </c>
      <c r="N2220" s="284">
        <v>43303.17083333333</v>
      </c>
      <c r="O2220" s="234">
        <v>43303.17083333333</v>
      </c>
      <c r="P2220" s="237" t="s">
        <v>37</v>
      </c>
      <c r="Q2220" s="359" t="s">
        <v>145</v>
      </c>
      <c r="R2220" s="35" t="s">
        <v>10207</v>
      </c>
      <c r="S2220" s="277" t="s">
        <v>40</v>
      </c>
      <c r="T2220" s="167" t="s">
        <v>11587</v>
      </c>
      <c r="U2220" s="282" t="s">
        <v>40</v>
      </c>
      <c r="V2220" s="240" t="s">
        <v>384</v>
      </c>
      <c r="W2220" s="167" t="s">
        <v>11588</v>
      </c>
      <c r="X2220" s="255">
        <v>4</v>
      </c>
      <c r="Y2220" s="241">
        <v>0</v>
      </c>
      <c r="Z2220" s="241">
        <v>0</v>
      </c>
      <c r="AA2220" s="277"/>
      <c r="AB2220" s="277"/>
      <c r="AC2220" s="277"/>
      <c r="AD2220" s="241">
        <v>5517212</v>
      </c>
      <c r="AE2220" s="467" t="s">
        <v>7060</v>
      </c>
      <c r="AF2220" s="468" t="s">
        <v>11589</v>
      </c>
      <c r="AG2220" s="277" t="s">
        <v>7040</v>
      </c>
      <c r="AH2220" s="277" t="s">
        <v>7041</v>
      </c>
    </row>
    <row r="2221" spans="1:34" ht="15" hidden="1" customHeight="1" x14ac:dyDescent="0.2">
      <c r="A2221" s="257">
        <v>230</v>
      </c>
      <c r="B2221" s="257">
        <v>230</v>
      </c>
      <c r="C2221" s="258" t="s">
        <v>393</v>
      </c>
      <c r="D2221" s="257">
        <v>20112</v>
      </c>
      <c r="E2221" s="258" t="s">
        <v>394</v>
      </c>
      <c r="F2221" s="25">
        <v>2018</v>
      </c>
      <c r="G2221" s="284">
        <v>43321.750694444447</v>
      </c>
      <c r="H2221" s="234">
        <v>43321.750694444447</v>
      </c>
      <c r="I2221" s="412" t="s">
        <v>36</v>
      </c>
      <c r="J2221" s="412" t="s">
        <v>36</v>
      </c>
      <c r="K2221" s="412" t="s">
        <v>36</v>
      </c>
      <c r="L2221" s="235">
        <f>N2221-G2221</f>
        <v>0.21111111110803904</v>
      </c>
      <c r="M2221" s="236">
        <v>304</v>
      </c>
      <c r="N2221" s="284">
        <v>43321.961805555555</v>
      </c>
      <c r="O2221" s="234">
        <v>43321.961805555555</v>
      </c>
      <c r="P2221" s="237" t="s">
        <v>37</v>
      </c>
      <c r="Q2221" s="162" t="s">
        <v>382</v>
      </c>
      <c r="R2221" s="167" t="s">
        <v>10211</v>
      </c>
      <c r="S2221" s="163" t="s">
        <v>526</v>
      </c>
      <c r="T2221" s="167" t="s">
        <v>11731</v>
      </c>
      <c r="U2221" s="287" t="s">
        <v>40</v>
      </c>
      <c r="V2221" s="240" t="s">
        <v>384</v>
      </c>
      <c r="W2221" s="167" t="s">
        <v>11732</v>
      </c>
      <c r="X2221" s="255">
        <v>0</v>
      </c>
      <c r="Y2221" s="241">
        <v>0</v>
      </c>
      <c r="Z2221" s="241">
        <v>0</v>
      </c>
      <c r="AA2221" s="266"/>
      <c r="AB2221" s="266"/>
      <c r="AC2221" s="266"/>
      <c r="AD2221" s="241">
        <v>5517212</v>
      </c>
      <c r="AE2221" s="461" t="s">
        <v>1270</v>
      </c>
      <c r="AF2221" s="462" t="s">
        <v>1270</v>
      </c>
      <c r="AG2221" s="277" t="s">
        <v>7066</v>
      </c>
      <c r="AH2221" s="277" t="s">
        <v>7067</v>
      </c>
    </row>
    <row r="2222" spans="1:34" ht="15" hidden="1" customHeight="1" x14ac:dyDescent="0.2">
      <c r="A2222" s="257">
        <v>230</v>
      </c>
      <c r="B2222" s="257">
        <v>230</v>
      </c>
      <c r="C2222" s="258" t="s">
        <v>393</v>
      </c>
      <c r="D2222" s="257">
        <v>20112</v>
      </c>
      <c r="E2222" s="258" t="s">
        <v>394</v>
      </c>
      <c r="F2222" s="25">
        <v>2018</v>
      </c>
      <c r="G2222" s="284">
        <v>43385.397916666669</v>
      </c>
      <c r="H2222" s="234">
        <v>43385.397916666669</v>
      </c>
      <c r="I2222" s="412" t="s">
        <v>36</v>
      </c>
      <c r="J2222" s="412" t="s">
        <v>36</v>
      </c>
      <c r="K2222" s="412" t="s">
        <v>36</v>
      </c>
      <c r="L2222" s="235">
        <f>N2222-G2222</f>
        <v>6.9444443943211809E-4</v>
      </c>
      <c r="M2222" s="236">
        <v>1</v>
      </c>
      <c r="N2222" s="284">
        <v>43385.398611111108</v>
      </c>
      <c r="O2222" s="234">
        <v>43385.398611111108</v>
      </c>
      <c r="P2222" s="237" t="s">
        <v>37</v>
      </c>
      <c r="Q2222" s="162" t="s">
        <v>1246</v>
      </c>
      <c r="R2222" s="167" t="s">
        <v>10509</v>
      </c>
      <c r="S2222" s="163" t="s">
        <v>40</v>
      </c>
      <c r="T2222" s="167" t="s">
        <v>12122</v>
      </c>
      <c r="U2222" s="416" t="s">
        <v>40</v>
      </c>
      <c r="V2222" s="240" t="s">
        <v>384</v>
      </c>
      <c r="W2222" s="167" t="s">
        <v>12123</v>
      </c>
      <c r="X2222" s="255">
        <v>1</v>
      </c>
      <c r="Y2222" s="241">
        <v>0</v>
      </c>
      <c r="Z2222" s="241">
        <v>0</v>
      </c>
      <c r="AA2222" s="266"/>
      <c r="AB2222" s="266"/>
      <c r="AC2222" s="266"/>
      <c r="AD2222" s="241">
        <v>5517212</v>
      </c>
      <c r="AE2222" s="461" t="s">
        <v>7102</v>
      </c>
      <c r="AF2222" s="468" t="s">
        <v>11096</v>
      </c>
      <c r="AG2222" s="163" t="s">
        <v>7040</v>
      </c>
      <c r="AH2222" s="277" t="s">
        <v>7041</v>
      </c>
    </row>
    <row r="2223" spans="1:34" ht="15" hidden="1" customHeight="1" x14ac:dyDescent="0.2">
      <c r="A2223" s="257">
        <v>230</v>
      </c>
      <c r="B2223" s="257">
        <v>230</v>
      </c>
      <c r="C2223" s="258" t="s">
        <v>393</v>
      </c>
      <c r="D2223" s="257">
        <v>20112</v>
      </c>
      <c r="E2223" s="258" t="s">
        <v>394</v>
      </c>
      <c r="F2223" s="25">
        <v>2018</v>
      </c>
      <c r="G2223" s="232">
        <v>43448.582638888889</v>
      </c>
      <c r="H2223" s="233">
        <v>43448.582638888889</v>
      </c>
      <c r="I2223" s="412" t="s">
        <v>36</v>
      </c>
      <c r="J2223" s="412" t="s">
        <v>36</v>
      </c>
      <c r="K2223" s="412" t="s">
        <v>36</v>
      </c>
      <c r="L2223" s="235">
        <f>N2223-G2223</f>
        <v>9.5138888886140194E-2</v>
      </c>
      <c r="M2223" s="236">
        <v>137</v>
      </c>
      <c r="N2223" s="232">
        <v>43448.677777777775</v>
      </c>
      <c r="O2223" s="233">
        <v>43448.677777777775</v>
      </c>
      <c r="P2223" s="237" t="s">
        <v>37</v>
      </c>
      <c r="Q2223" s="238" t="s">
        <v>43</v>
      </c>
      <c r="R2223" s="167" t="s">
        <v>10424</v>
      </c>
      <c r="S2223" s="238" t="s">
        <v>526</v>
      </c>
      <c r="T2223" s="167" t="s">
        <v>12581</v>
      </c>
      <c r="U2223" s="293">
        <v>115586461</v>
      </c>
      <c r="V2223" s="240" t="s">
        <v>384</v>
      </c>
      <c r="W2223" s="167" t="s">
        <v>12582</v>
      </c>
      <c r="X2223" s="255">
        <v>24</v>
      </c>
      <c r="Y2223" s="255">
        <v>24</v>
      </c>
      <c r="Z2223" s="255">
        <v>4464</v>
      </c>
      <c r="AA2223" s="264">
        <f>Y2223/AD2223</f>
        <v>4.3500231638733478E-6</v>
      </c>
      <c r="AB2223" s="265">
        <f>Z2223/AD2223</f>
        <v>8.0910430848044263E-4</v>
      </c>
      <c r="AC2223" s="255">
        <f>Z2223/Y2223</f>
        <v>186</v>
      </c>
      <c r="AD2223" s="241">
        <v>5517212</v>
      </c>
      <c r="AE2223" s="467" t="s">
        <v>1270</v>
      </c>
      <c r="AF2223" s="468" t="s">
        <v>1270</v>
      </c>
      <c r="AG2223" s="277" t="s">
        <v>7040</v>
      </c>
      <c r="AH2223" s="277" t="s">
        <v>7173</v>
      </c>
    </row>
    <row r="2224" spans="1:34" ht="15" hidden="1" customHeight="1" x14ac:dyDescent="0.2">
      <c r="A2224" s="257">
        <v>230</v>
      </c>
      <c r="B2224" s="257">
        <v>230</v>
      </c>
      <c r="C2224" s="258" t="s">
        <v>393</v>
      </c>
      <c r="D2224" s="257">
        <v>20112</v>
      </c>
      <c r="E2224" s="258" t="s">
        <v>394</v>
      </c>
      <c r="F2224" s="25">
        <v>2018</v>
      </c>
      <c r="G2224" s="232">
        <v>43451.498611111114</v>
      </c>
      <c r="H2224" s="233">
        <v>43451.498611111114</v>
      </c>
      <c r="I2224" s="412" t="s">
        <v>36</v>
      </c>
      <c r="J2224" s="412" t="s">
        <v>36</v>
      </c>
      <c r="K2224" s="412" t="s">
        <v>36</v>
      </c>
      <c r="L2224" s="235">
        <f>N2224-G2224</f>
        <v>1.2499999997089617E-2</v>
      </c>
      <c r="M2224" s="236">
        <v>18</v>
      </c>
      <c r="N2224" s="232">
        <v>43451.511111111111</v>
      </c>
      <c r="O2224" s="233">
        <v>43451.511111111111</v>
      </c>
      <c r="P2224" s="237" t="s">
        <v>37</v>
      </c>
      <c r="Q2224" s="238" t="s">
        <v>43</v>
      </c>
      <c r="R2224" s="35" t="s">
        <v>10739</v>
      </c>
      <c r="S2224" s="238" t="s">
        <v>40</v>
      </c>
      <c r="T2224" s="167" t="s">
        <v>12596</v>
      </c>
      <c r="U2224" s="282" t="s">
        <v>40</v>
      </c>
      <c r="V2224" s="240" t="s">
        <v>384</v>
      </c>
      <c r="W2224" s="167" t="s">
        <v>12597</v>
      </c>
      <c r="X2224" s="255">
        <v>0</v>
      </c>
      <c r="Y2224" s="241">
        <v>0</v>
      </c>
      <c r="Z2224" s="241">
        <v>0</v>
      </c>
      <c r="AA2224" s="266"/>
      <c r="AB2224" s="266"/>
      <c r="AC2224" s="266"/>
      <c r="AD2224" s="241">
        <v>5517212</v>
      </c>
      <c r="AE2224" s="35" t="s">
        <v>1270</v>
      </c>
      <c r="AF2224" s="153" t="s">
        <v>1270</v>
      </c>
      <c r="AG2224" s="35" t="s">
        <v>7066</v>
      </c>
      <c r="AH2224" s="57" t="s">
        <v>7067</v>
      </c>
    </row>
    <row r="2225" spans="1:34" ht="15" hidden="1" customHeight="1" x14ac:dyDescent="0.2">
      <c r="A2225" s="521">
        <v>230</v>
      </c>
      <c r="B2225" s="521">
        <v>230</v>
      </c>
      <c r="C2225" s="522" t="s">
        <v>393</v>
      </c>
      <c r="D2225" s="521">
        <v>20112</v>
      </c>
      <c r="E2225" s="522" t="s">
        <v>394</v>
      </c>
      <c r="F2225" s="25">
        <v>2019</v>
      </c>
      <c r="G2225" s="573">
        <v>43577.670138888891</v>
      </c>
      <c r="H2225" s="574">
        <v>43577.670138888891</v>
      </c>
      <c r="I2225" s="572" t="s">
        <v>36</v>
      </c>
      <c r="J2225" s="572" t="s">
        <v>36</v>
      </c>
      <c r="K2225" s="572" t="s">
        <v>36</v>
      </c>
      <c r="L2225" s="235">
        <f>N2225-G2225</f>
        <v>1.1111111110949423E-2</v>
      </c>
      <c r="M2225" s="236">
        <v>16</v>
      </c>
      <c r="N2225" s="573">
        <v>43577.681250000001</v>
      </c>
      <c r="O2225" s="574">
        <v>43577.681250000001</v>
      </c>
      <c r="P2225" s="237" t="s">
        <v>37</v>
      </c>
      <c r="Q2225" s="162" t="s">
        <v>43</v>
      </c>
      <c r="R2225" s="167" t="s">
        <v>10424</v>
      </c>
      <c r="S2225" s="238" t="s">
        <v>579</v>
      </c>
      <c r="T2225" s="167" t="s">
        <v>13876</v>
      </c>
      <c r="U2225" s="77">
        <v>117081739</v>
      </c>
      <c r="V2225" s="240" t="s">
        <v>384</v>
      </c>
      <c r="W2225" s="167" t="s">
        <v>13878</v>
      </c>
      <c r="X2225" s="536">
        <v>77</v>
      </c>
      <c r="Y2225" s="536">
        <v>77</v>
      </c>
      <c r="Z2225" s="255">
        <v>1925</v>
      </c>
      <c r="AA2225" s="264">
        <f>Y2225/AD2225</f>
        <v>1.3876551673304885E-5</v>
      </c>
      <c r="AB2225" s="265">
        <f>Z2225/AD2225</f>
        <v>3.4691379183262211E-4</v>
      </c>
      <c r="AC2225" s="255">
        <f>Z2225/Y2225</f>
        <v>25</v>
      </c>
      <c r="AD2225" s="255">
        <v>5548929</v>
      </c>
      <c r="AE2225" s="240" t="s">
        <v>1270</v>
      </c>
      <c r="AF2225" s="527" t="s">
        <v>1270</v>
      </c>
      <c r="AG2225" s="240" t="s">
        <v>7040</v>
      </c>
      <c r="AH2225" s="525" t="s">
        <v>7173</v>
      </c>
    </row>
    <row r="2226" spans="1:34" ht="15" hidden="1" customHeight="1" x14ac:dyDescent="0.2">
      <c r="A2226" s="521">
        <v>230</v>
      </c>
      <c r="B2226" s="521">
        <v>230</v>
      </c>
      <c r="C2226" s="522" t="s">
        <v>393</v>
      </c>
      <c r="D2226" s="521">
        <v>20112</v>
      </c>
      <c r="E2226" s="522" t="s">
        <v>394</v>
      </c>
      <c r="F2226" s="25">
        <v>2019</v>
      </c>
      <c r="G2226" s="573">
        <v>43584.709722222222</v>
      </c>
      <c r="H2226" s="574">
        <v>43584.709722222222</v>
      </c>
      <c r="I2226" s="572" t="s">
        <v>36</v>
      </c>
      <c r="J2226" s="572" t="s">
        <v>36</v>
      </c>
      <c r="K2226" s="572" t="s">
        <v>36</v>
      </c>
      <c r="L2226" s="235">
        <f>N2226-G2226</f>
        <v>1.5277777776645962E-2</v>
      </c>
      <c r="M2226" s="236">
        <v>22</v>
      </c>
      <c r="N2226" s="573">
        <v>43584.724999999999</v>
      </c>
      <c r="O2226" s="574">
        <v>43584.724999999999</v>
      </c>
      <c r="P2226" s="237" t="s">
        <v>37</v>
      </c>
      <c r="Q2226" s="162" t="s">
        <v>43</v>
      </c>
      <c r="R2226" s="167" t="s">
        <v>10424</v>
      </c>
      <c r="S2226" s="238" t="s">
        <v>579</v>
      </c>
      <c r="T2226" s="167" t="s">
        <v>13929</v>
      </c>
      <c r="U2226" s="77">
        <v>117132458</v>
      </c>
      <c r="V2226" s="49" t="s">
        <v>384</v>
      </c>
      <c r="W2226" s="167" t="s">
        <v>13931</v>
      </c>
      <c r="X2226" s="536">
        <v>0</v>
      </c>
      <c r="Y2226" s="255">
        <v>0</v>
      </c>
      <c r="Z2226" s="255">
        <v>0</v>
      </c>
      <c r="AA2226" s="264">
        <f>Y2226/AD2226</f>
        <v>0</v>
      </c>
      <c r="AB2226" s="265">
        <f>Z2226/AD2226</f>
        <v>0</v>
      </c>
      <c r="AC2226" s="255">
        <v>0</v>
      </c>
      <c r="AD2226" s="255">
        <v>5548929</v>
      </c>
      <c r="AE2226" s="240" t="s">
        <v>1270</v>
      </c>
      <c r="AF2226" s="527" t="s">
        <v>1270</v>
      </c>
      <c r="AG2226" s="240" t="s">
        <v>7040</v>
      </c>
      <c r="AH2226" s="525" t="s">
        <v>7173</v>
      </c>
    </row>
    <row r="2227" spans="1:34" ht="15" hidden="1" customHeight="1" x14ac:dyDescent="0.2">
      <c r="A2227" s="521">
        <v>230</v>
      </c>
      <c r="B2227" s="521">
        <v>230</v>
      </c>
      <c r="C2227" s="522" t="s">
        <v>393</v>
      </c>
      <c r="D2227" s="521">
        <v>20112</v>
      </c>
      <c r="E2227" s="522" t="s">
        <v>394</v>
      </c>
      <c r="F2227" s="25">
        <v>2019</v>
      </c>
      <c r="G2227" s="573">
        <v>43610.067361111112</v>
      </c>
      <c r="H2227" s="574">
        <v>43610.067361111112</v>
      </c>
      <c r="I2227" s="572" t="s">
        <v>36</v>
      </c>
      <c r="J2227" s="572" t="s">
        <v>36</v>
      </c>
      <c r="K2227" s="572" t="s">
        <v>36</v>
      </c>
      <c r="L2227" s="235">
        <f>N2227-G2227</f>
        <v>6.944444467080757E-4</v>
      </c>
      <c r="M2227" s="236">
        <v>1</v>
      </c>
      <c r="N2227" s="573">
        <v>43610.068055555559</v>
      </c>
      <c r="O2227" s="574">
        <v>43610.068055555559</v>
      </c>
      <c r="P2227" s="237" t="s">
        <v>37</v>
      </c>
      <c r="Q2227" s="359" t="s">
        <v>213</v>
      </c>
      <c r="R2227" s="35" t="s">
        <v>10774</v>
      </c>
      <c r="S2227" s="277" t="s">
        <v>101</v>
      </c>
      <c r="T2227" s="167" t="s">
        <v>14168</v>
      </c>
      <c r="U2227" s="192" t="s">
        <v>40</v>
      </c>
      <c r="V2227" s="49" t="s">
        <v>384</v>
      </c>
      <c r="W2227" s="167" t="s">
        <v>14169</v>
      </c>
      <c r="X2227" s="536">
        <v>0</v>
      </c>
      <c r="Y2227" s="255">
        <v>0</v>
      </c>
      <c r="Z2227" s="255">
        <v>0</v>
      </c>
      <c r="AA2227" s="264">
        <f>Y2227/AD2227</f>
        <v>0</v>
      </c>
      <c r="AB2227" s="265">
        <f>Z2227/AD2227</f>
        <v>0</v>
      </c>
      <c r="AC2227" s="255">
        <v>0</v>
      </c>
      <c r="AD2227" s="255">
        <v>5548929</v>
      </c>
      <c r="AE2227" s="49" t="s">
        <v>7102</v>
      </c>
      <c r="AF2227" s="349" t="s">
        <v>14170</v>
      </c>
      <c r="AG2227" s="49" t="s">
        <v>7040</v>
      </c>
      <c r="AH2227" s="525" t="s">
        <v>7041</v>
      </c>
    </row>
    <row r="2228" spans="1:34" ht="15" hidden="1" customHeight="1" x14ac:dyDescent="0.2">
      <c r="A2228" s="58">
        <v>230</v>
      </c>
      <c r="B2228" s="58">
        <v>230</v>
      </c>
      <c r="C2228" s="76" t="s">
        <v>1507</v>
      </c>
      <c r="D2228" s="40">
        <v>20114</v>
      </c>
      <c r="E2228" s="60" t="s">
        <v>1508</v>
      </c>
      <c r="F2228" s="25">
        <v>2014</v>
      </c>
      <c r="G2228" s="61">
        <v>41687.525000000001</v>
      </c>
      <c r="H2228" s="62">
        <v>41687.525000000001</v>
      </c>
      <c r="I2228" s="625" t="s">
        <v>36</v>
      </c>
      <c r="J2228" s="625" t="s">
        <v>36</v>
      </c>
      <c r="K2228" s="625"/>
      <c r="L2228" s="64">
        <f>N2228-G2228</f>
        <v>0.26388888889050577</v>
      </c>
      <c r="M2228" s="65">
        <v>380</v>
      </c>
      <c r="N2228" s="61">
        <v>41687.788888888892</v>
      </c>
      <c r="O2228" s="62">
        <v>41687.788888888892</v>
      </c>
      <c r="P2228" s="66" t="s">
        <v>37</v>
      </c>
      <c r="Q2228" s="67" t="s">
        <v>222</v>
      </c>
      <c r="R2228" s="67" t="s">
        <v>749</v>
      </c>
      <c r="S2228" s="68" t="s">
        <v>54</v>
      </c>
      <c r="T2228" s="69" t="s">
        <v>1836</v>
      </c>
      <c r="U2228" s="77">
        <v>10113</v>
      </c>
      <c r="V2228" s="78" t="s">
        <v>384</v>
      </c>
      <c r="W2228" s="69" t="s">
        <v>1837</v>
      </c>
      <c r="X2228" s="32">
        <v>126</v>
      </c>
      <c r="Y2228" s="32">
        <v>126</v>
      </c>
      <c r="Z2228" s="32">
        <v>9702</v>
      </c>
      <c r="AA2228" s="79">
        <f>Y2228/5380759</f>
        <v>2.3416770756690646E-5</v>
      </c>
      <c r="AB2228" s="80">
        <f>Z2228/5380759</f>
        <v>1.8030913482651797E-3</v>
      </c>
      <c r="AC2228" s="32">
        <f>Z2228/Y2228</f>
        <v>77</v>
      </c>
    </row>
    <row r="2229" spans="1:34" ht="15" hidden="1" customHeight="1" x14ac:dyDescent="0.2">
      <c r="A2229" s="153">
        <v>230</v>
      </c>
      <c r="B2229" s="153">
        <v>230</v>
      </c>
      <c r="C2229" s="24" t="s">
        <v>1507</v>
      </c>
      <c r="D2229" s="187">
        <v>20114</v>
      </c>
      <c r="E2229" s="24" t="s">
        <v>1508</v>
      </c>
      <c r="F2229" s="25">
        <v>2015</v>
      </c>
      <c r="G2229" s="179">
        <v>42042.046527777777</v>
      </c>
      <c r="H2229" s="158">
        <v>42042.046527777777</v>
      </c>
      <c r="I2229" s="626" t="s">
        <v>313</v>
      </c>
      <c r="J2229" s="620" t="s">
        <v>36</v>
      </c>
      <c r="K2229" s="620"/>
      <c r="L2229" s="159">
        <f>N2229-G2229</f>
        <v>2.6618055555591127</v>
      </c>
      <c r="M2229" s="160">
        <v>3833</v>
      </c>
      <c r="N2229" s="156">
        <v>42044.708333333336</v>
      </c>
      <c r="O2229" s="157">
        <v>42044.708333333336</v>
      </c>
      <c r="P2229" s="161" t="s">
        <v>37</v>
      </c>
      <c r="Q2229" s="35" t="s">
        <v>1285</v>
      </c>
      <c r="R2229" s="35" t="s">
        <v>302</v>
      </c>
      <c r="S2229" s="35" t="s">
        <v>68</v>
      </c>
      <c r="T2229" s="35" t="s">
        <v>3470</v>
      </c>
      <c r="U2229" s="192" t="s">
        <v>40</v>
      </c>
      <c r="V2229" s="167" t="s">
        <v>384</v>
      </c>
      <c r="W2229" s="35" t="s">
        <v>3471</v>
      </c>
      <c r="X2229" s="55">
        <v>0</v>
      </c>
      <c r="Y2229" s="55">
        <v>0</v>
      </c>
      <c r="Z2229" s="168"/>
      <c r="AA2229" s="168"/>
      <c r="AB2229" s="168"/>
      <c r="AC2229" s="168"/>
    </row>
    <row r="2230" spans="1:34" ht="15" hidden="1" customHeight="1" x14ac:dyDescent="0.2">
      <c r="A2230" s="175">
        <v>230</v>
      </c>
      <c r="B2230" s="175">
        <v>230</v>
      </c>
      <c r="C2230" s="24" t="s">
        <v>1314</v>
      </c>
      <c r="D2230" s="187">
        <v>20116</v>
      </c>
      <c r="E2230" s="24" t="s">
        <v>1315</v>
      </c>
      <c r="F2230" s="25">
        <v>2015</v>
      </c>
      <c r="G2230" s="156">
        <v>42145.775694444441</v>
      </c>
      <c r="H2230" s="157">
        <v>42145.775694444441</v>
      </c>
      <c r="I2230" s="620" t="s">
        <v>36</v>
      </c>
      <c r="J2230" s="620" t="s">
        <v>36</v>
      </c>
      <c r="K2230" s="620"/>
      <c r="L2230" s="159">
        <f>N2230-G2230</f>
        <v>1.1111111118225381E-2</v>
      </c>
      <c r="M2230" s="160">
        <v>16</v>
      </c>
      <c r="N2230" s="156">
        <v>42145.786805555559</v>
      </c>
      <c r="O2230" s="157">
        <v>42145.786805555559</v>
      </c>
      <c r="P2230" s="161" t="s">
        <v>37</v>
      </c>
      <c r="Q2230" s="35" t="s">
        <v>43</v>
      </c>
      <c r="R2230" s="35" t="s">
        <v>997</v>
      </c>
      <c r="S2230" s="35" t="s">
        <v>106</v>
      </c>
      <c r="T2230" s="35" t="s">
        <v>4030</v>
      </c>
      <c r="U2230" s="192" t="s">
        <v>40</v>
      </c>
      <c r="V2230" s="167" t="s">
        <v>384</v>
      </c>
      <c r="W2230" s="35" t="s">
        <v>4031</v>
      </c>
      <c r="X2230" s="55">
        <v>0</v>
      </c>
      <c r="Y2230" s="55">
        <v>0</v>
      </c>
      <c r="Z2230" s="168"/>
      <c r="AA2230" s="168"/>
      <c r="AB2230" s="168"/>
      <c r="AC2230" s="168"/>
    </row>
    <row r="2231" spans="1:34" ht="15" hidden="1" customHeight="1" x14ac:dyDescent="0.2">
      <c r="A2231" s="521">
        <v>230</v>
      </c>
      <c r="B2231" s="521">
        <v>230</v>
      </c>
      <c r="C2231" s="522" t="s">
        <v>1314</v>
      </c>
      <c r="D2231" s="521">
        <v>20116</v>
      </c>
      <c r="E2231" s="522" t="s">
        <v>1315</v>
      </c>
      <c r="F2231" s="25">
        <v>2019</v>
      </c>
      <c r="G2231" s="573">
        <v>43545.51666666667</v>
      </c>
      <c r="H2231" s="574">
        <v>43545.51666666667</v>
      </c>
      <c r="I2231" s="572" t="s">
        <v>36</v>
      </c>
      <c r="J2231" s="572" t="s">
        <v>36</v>
      </c>
      <c r="K2231" s="572" t="s">
        <v>36</v>
      </c>
      <c r="L2231" s="235">
        <f>N2231-G2231</f>
        <v>0.20763888888905058</v>
      </c>
      <c r="M2231" s="236">
        <v>299</v>
      </c>
      <c r="N2231" s="573">
        <v>43545.724305555559</v>
      </c>
      <c r="O2231" s="574">
        <v>43545.724305555559</v>
      </c>
      <c r="P2231" s="237" t="s">
        <v>37</v>
      </c>
      <c r="Q2231" s="162" t="s">
        <v>1285</v>
      </c>
      <c r="R2231" s="167" t="s">
        <v>10192</v>
      </c>
      <c r="S2231" s="238" t="s">
        <v>68</v>
      </c>
      <c r="T2231" s="167" t="s">
        <v>13622</v>
      </c>
      <c r="U2231" s="224">
        <v>116816430</v>
      </c>
      <c r="V2231" s="240" t="s">
        <v>384</v>
      </c>
      <c r="W2231" s="167" t="s">
        <v>13623</v>
      </c>
      <c r="X2231" s="536">
        <v>3</v>
      </c>
      <c r="Y2231" s="255">
        <v>0</v>
      </c>
      <c r="Z2231" s="255">
        <v>0</v>
      </c>
      <c r="AA2231" s="264">
        <f>Y2231/AD2231</f>
        <v>0</v>
      </c>
      <c r="AB2231" s="265">
        <f>Z2231/AD2231</f>
        <v>0</v>
      </c>
      <c r="AC2231" s="255">
        <v>0</v>
      </c>
      <c r="AD2231" s="255">
        <v>5548929</v>
      </c>
      <c r="AE2231" s="240" t="s">
        <v>1270</v>
      </c>
      <c r="AF2231" s="527" t="s">
        <v>1270</v>
      </c>
      <c r="AG2231" s="555" t="s">
        <v>7066</v>
      </c>
      <c r="AH2231" s="525" t="s">
        <v>12671</v>
      </c>
    </row>
    <row r="2232" spans="1:34" ht="15" hidden="1" customHeight="1" x14ac:dyDescent="0.2">
      <c r="A2232" s="257">
        <v>230</v>
      </c>
      <c r="B2232" s="257">
        <v>230</v>
      </c>
      <c r="C2232" s="258" t="s">
        <v>985</v>
      </c>
      <c r="D2232" s="257">
        <v>20119</v>
      </c>
      <c r="E2232" s="258" t="s">
        <v>986</v>
      </c>
      <c r="F2232" s="25">
        <v>2017</v>
      </c>
      <c r="G2232" s="232">
        <v>42750.12222222222</v>
      </c>
      <c r="H2232" s="233">
        <v>42750.12222222222</v>
      </c>
      <c r="I2232" s="412" t="s">
        <v>36</v>
      </c>
      <c r="J2232" s="412" t="s">
        <v>36</v>
      </c>
      <c r="K2232" s="412"/>
      <c r="L2232" s="235">
        <f>N2232-G2232</f>
        <v>0.19513888889196096</v>
      </c>
      <c r="M2232" s="236">
        <v>281</v>
      </c>
      <c r="N2232" s="232">
        <v>42750.317361111112</v>
      </c>
      <c r="O2232" s="233">
        <v>42750.317361111112</v>
      </c>
      <c r="P2232" s="237" t="s">
        <v>37</v>
      </c>
      <c r="Q2232" s="35" t="s">
        <v>52</v>
      </c>
      <c r="R2232" s="35" t="s">
        <v>639</v>
      </c>
      <c r="S2232" s="35" t="s">
        <v>101</v>
      </c>
      <c r="T2232" s="52" t="s">
        <v>7354</v>
      </c>
      <c r="U2232" s="303" t="s">
        <v>40</v>
      </c>
      <c r="V2232" s="49" t="s">
        <v>190</v>
      </c>
      <c r="W2232" s="44" t="s">
        <v>7355</v>
      </c>
      <c r="X2232" s="255">
        <v>0</v>
      </c>
      <c r="Y2232" s="241">
        <v>0</v>
      </c>
      <c r="Z2232" s="241">
        <v>0</v>
      </c>
      <c r="AA2232" s="168"/>
      <c r="AB2232" s="168"/>
      <c r="AC2232" s="168"/>
      <c r="AD2232" s="304">
        <v>5517212</v>
      </c>
      <c r="AE2232" s="35" t="s">
        <v>7063</v>
      </c>
      <c r="AF2232" s="305" t="s">
        <v>7356</v>
      </c>
      <c r="AG2232" s="35" t="s">
        <v>7040</v>
      </c>
      <c r="AH2232" s="44" t="s">
        <v>7041</v>
      </c>
    </row>
    <row r="2233" spans="1:34" ht="15" hidden="1" customHeight="1" x14ac:dyDescent="0.2">
      <c r="A2233" s="257">
        <v>230</v>
      </c>
      <c r="B2233" s="257">
        <v>230</v>
      </c>
      <c r="C2233" s="258" t="s">
        <v>985</v>
      </c>
      <c r="D2233" s="257">
        <v>20119</v>
      </c>
      <c r="E2233" s="258" t="s">
        <v>986</v>
      </c>
      <c r="F2233" s="25">
        <v>2017</v>
      </c>
      <c r="G2233" s="232">
        <v>42751.197222222225</v>
      </c>
      <c r="H2233" s="233">
        <v>42751.197222222225</v>
      </c>
      <c r="I2233" s="412" t="s">
        <v>36</v>
      </c>
      <c r="J2233" s="412" t="s">
        <v>36</v>
      </c>
      <c r="K2233" s="412"/>
      <c r="L2233" s="235">
        <f>N2233-G2233</f>
        <v>0.94444444444525288</v>
      </c>
      <c r="M2233" s="236">
        <v>1360</v>
      </c>
      <c r="N2233" s="232">
        <v>42752.14166666667</v>
      </c>
      <c r="O2233" s="233">
        <v>42752.14166666667</v>
      </c>
      <c r="P2233" s="237" t="s">
        <v>37</v>
      </c>
      <c r="Q2233" s="35" t="s">
        <v>52</v>
      </c>
      <c r="R2233" s="35" t="s">
        <v>142</v>
      </c>
      <c r="S2233" s="35" t="s">
        <v>107</v>
      </c>
      <c r="T2233" s="52" t="s">
        <v>7359</v>
      </c>
      <c r="U2233" s="303" t="s">
        <v>40</v>
      </c>
      <c r="V2233" s="49" t="s">
        <v>190</v>
      </c>
      <c r="W2233" s="35" t="s">
        <v>7360</v>
      </c>
      <c r="X2233" s="255">
        <v>0</v>
      </c>
      <c r="Y2233" s="241">
        <v>0</v>
      </c>
      <c r="Z2233" s="241">
        <v>0</v>
      </c>
      <c r="AA2233" s="168"/>
      <c r="AB2233" s="168"/>
      <c r="AC2233" s="168"/>
      <c r="AD2233" s="304">
        <v>5517212</v>
      </c>
      <c r="AE2233" s="35" t="s">
        <v>1270</v>
      </c>
      <c r="AF2233" s="305" t="s">
        <v>1270</v>
      </c>
      <c r="AG2233" s="35" t="s">
        <v>7066</v>
      </c>
      <c r="AH2233" s="44" t="s">
        <v>7067</v>
      </c>
    </row>
    <row r="2234" spans="1:34" ht="15" hidden="1" customHeight="1" x14ac:dyDescent="0.2">
      <c r="A2234" s="257">
        <v>230</v>
      </c>
      <c r="B2234" s="257">
        <v>230</v>
      </c>
      <c r="C2234" s="258" t="s">
        <v>985</v>
      </c>
      <c r="D2234" s="257">
        <v>20119</v>
      </c>
      <c r="E2234" s="258" t="s">
        <v>986</v>
      </c>
      <c r="F2234" s="25">
        <v>2018</v>
      </c>
      <c r="G2234" s="284">
        <v>43393.15625</v>
      </c>
      <c r="H2234" s="234">
        <v>43393.15625</v>
      </c>
      <c r="I2234" s="412" t="s">
        <v>36</v>
      </c>
      <c r="J2234" s="412" t="s">
        <v>36</v>
      </c>
      <c r="K2234" s="412" t="s">
        <v>36</v>
      </c>
      <c r="L2234" s="235">
        <f>N2234-G2234</f>
        <v>6.944444467080757E-4</v>
      </c>
      <c r="M2234" s="236">
        <v>1</v>
      </c>
      <c r="N2234" s="284">
        <v>43393.156944444447</v>
      </c>
      <c r="O2234" s="234">
        <v>43393.156944444447</v>
      </c>
      <c r="P2234" s="237" t="s">
        <v>37</v>
      </c>
      <c r="Q2234" s="162" t="s">
        <v>48</v>
      </c>
      <c r="R2234" s="167" t="s">
        <v>10200</v>
      </c>
      <c r="S2234" s="163" t="s">
        <v>40</v>
      </c>
      <c r="T2234" s="167" t="s">
        <v>12172</v>
      </c>
      <c r="U2234" s="416" t="s">
        <v>40</v>
      </c>
      <c r="V2234" s="240" t="s">
        <v>190</v>
      </c>
      <c r="W2234" s="167" t="s">
        <v>12173</v>
      </c>
      <c r="X2234" s="255">
        <v>0</v>
      </c>
      <c r="Y2234" s="241">
        <v>0</v>
      </c>
      <c r="Z2234" s="241">
        <v>0</v>
      </c>
      <c r="AA2234" s="266"/>
      <c r="AB2234" s="266"/>
      <c r="AC2234" s="266"/>
      <c r="AD2234" s="241">
        <v>5517212</v>
      </c>
      <c r="AE2234" s="461" t="s">
        <v>7102</v>
      </c>
      <c r="AF2234" s="468" t="s">
        <v>12174</v>
      </c>
      <c r="AG2234" s="163" t="s">
        <v>7040</v>
      </c>
      <c r="AH2234" s="277" t="s">
        <v>7041</v>
      </c>
    </row>
    <row r="2235" spans="1:34" ht="15" hidden="1" customHeight="1" x14ac:dyDescent="0.2">
      <c r="A2235" s="521">
        <v>230</v>
      </c>
      <c r="B2235" s="521">
        <v>230</v>
      </c>
      <c r="C2235" s="522" t="s">
        <v>1300</v>
      </c>
      <c r="D2235" s="521">
        <v>20121</v>
      </c>
      <c r="E2235" s="522" t="s">
        <v>1301</v>
      </c>
      <c r="F2235" s="25">
        <v>2019</v>
      </c>
      <c r="G2235" s="570">
        <v>43532.536805555559</v>
      </c>
      <c r="H2235" s="571">
        <v>43532.536805555559</v>
      </c>
      <c r="I2235" s="572" t="s">
        <v>36</v>
      </c>
      <c r="J2235" s="572" t="s">
        <v>36</v>
      </c>
      <c r="K2235" s="572" t="s">
        <v>36</v>
      </c>
      <c r="L2235" s="235">
        <f>N2235-G2235</f>
        <v>0.17708333332848269</v>
      </c>
      <c r="M2235" s="236">
        <v>255</v>
      </c>
      <c r="N2235" s="570">
        <v>43532.713888888888</v>
      </c>
      <c r="O2235" s="571">
        <v>43532.713888888888</v>
      </c>
      <c r="P2235" s="237" t="s">
        <v>37</v>
      </c>
      <c r="Q2235" s="162" t="s">
        <v>1285</v>
      </c>
      <c r="R2235" s="167" t="s">
        <v>10214</v>
      </c>
      <c r="S2235" s="238" t="s">
        <v>68</v>
      </c>
      <c r="T2235" s="167" t="s">
        <v>13538</v>
      </c>
      <c r="U2235" s="192" t="s">
        <v>40</v>
      </c>
      <c r="V2235" s="240" t="s">
        <v>190</v>
      </c>
      <c r="W2235" s="167" t="s">
        <v>13539</v>
      </c>
      <c r="X2235" s="164">
        <v>0</v>
      </c>
      <c r="Y2235" s="241">
        <v>0</v>
      </c>
      <c r="Z2235" s="241">
        <v>0</v>
      </c>
      <c r="AA2235" s="264">
        <f>Y2235/AD2235</f>
        <v>0</v>
      </c>
      <c r="AB2235" s="265">
        <f>Z2235/AD2235</f>
        <v>0</v>
      </c>
      <c r="AC2235" s="255">
        <v>0</v>
      </c>
      <c r="AD2235" s="255">
        <v>5548929</v>
      </c>
      <c r="AE2235" s="240" t="s">
        <v>1270</v>
      </c>
      <c r="AF2235" s="527" t="s">
        <v>1270</v>
      </c>
      <c r="AG2235" s="555" t="s">
        <v>7066</v>
      </c>
      <c r="AH2235" s="525" t="s">
        <v>12671</v>
      </c>
    </row>
    <row r="2236" spans="1:34" ht="15" hidden="1" customHeight="1" x14ac:dyDescent="0.2">
      <c r="A2236" s="58">
        <v>230</v>
      </c>
      <c r="B2236" s="58">
        <v>230</v>
      </c>
      <c r="C2236" s="76" t="s">
        <v>987</v>
      </c>
      <c r="D2236" s="33">
        <v>20123</v>
      </c>
      <c r="E2236" s="60" t="s">
        <v>988</v>
      </c>
      <c r="F2236" s="25">
        <v>2014</v>
      </c>
      <c r="G2236" s="61">
        <v>41802.800000000003</v>
      </c>
      <c r="H2236" s="62">
        <v>41802.800000000003</v>
      </c>
      <c r="I2236" s="625" t="s">
        <v>36</v>
      </c>
      <c r="J2236" s="625" t="s">
        <v>36</v>
      </c>
      <c r="K2236" s="625"/>
      <c r="L2236" s="64">
        <f>N2236-G2236</f>
        <v>0.6444444444423425</v>
      </c>
      <c r="M2236" s="65">
        <v>928</v>
      </c>
      <c r="N2236" s="61">
        <v>41803.444444444445</v>
      </c>
      <c r="O2236" s="62">
        <v>41803.444444444445</v>
      </c>
      <c r="P2236" s="66" t="s">
        <v>37</v>
      </c>
      <c r="Q2236" s="69" t="s">
        <v>71</v>
      </c>
      <c r="R2236" s="69" t="s">
        <v>349</v>
      </c>
      <c r="S2236" s="87" t="s">
        <v>54</v>
      </c>
      <c r="T2236" s="69" t="s">
        <v>2368</v>
      </c>
      <c r="U2236" s="77">
        <v>10341</v>
      </c>
      <c r="V2236" s="87" t="s">
        <v>190</v>
      </c>
      <c r="W2236" s="69" t="s">
        <v>2369</v>
      </c>
      <c r="X2236" s="32">
        <v>0</v>
      </c>
      <c r="Y2236" s="32">
        <v>0</v>
      </c>
      <c r="Z2236" s="83"/>
      <c r="AA2236" s="84"/>
      <c r="AB2236" s="85"/>
      <c r="AC2236" s="83"/>
    </row>
    <row r="2237" spans="1:34" ht="15" hidden="1" customHeight="1" x14ac:dyDescent="0.2">
      <c r="A2237" s="175">
        <v>230</v>
      </c>
      <c r="B2237" s="175">
        <v>230</v>
      </c>
      <c r="C2237" s="24" t="s">
        <v>987</v>
      </c>
      <c r="D2237" s="175">
        <v>20123</v>
      </c>
      <c r="E2237" s="43" t="s">
        <v>988</v>
      </c>
      <c r="F2237" s="25">
        <v>2015</v>
      </c>
      <c r="G2237" s="156">
        <v>42267.467361111114</v>
      </c>
      <c r="H2237" s="157">
        <v>42267.467361111114</v>
      </c>
      <c r="I2237" s="620" t="s">
        <v>36</v>
      </c>
      <c r="J2237" s="620" t="s">
        <v>36</v>
      </c>
      <c r="K2237" s="620"/>
      <c r="L2237" s="159">
        <f>N2237-G2237</f>
        <v>0.33402777777519077</v>
      </c>
      <c r="M2237" s="160">
        <v>481</v>
      </c>
      <c r="N2237" s="156">
        <v>42267.801388888889</v>
      </c>
      <c r="O2237" s="157">
        <v>42267.801388888889</v>
      </c>
      <c r="P2237" s="161" t="s">
        <v>37</v>
      </c>
      <c r="Q2237" s="35" t="s">
        <v>62</v>
      </c>
      <c r="R2237" s="35" t="s">
        <v>703</v>
      </c>
      <c r="S2237" s="35" t="s">
        <v>101</v>
      </c>
      <c r="T2237" s="35" t="s">
        <v>4801</v>
      </c>
      <c r="U2237" s="192" t="s">
        <v>40</v>
      </c>
      <c r="V2237" s="167" t="s">
        <v>190</v>
      </c>
      <c r="W2237" s="35" t="s">
        <v>4802</v>
      </c>
      <c r="X2237" s="55">
        <v>0</v>
      </c>
      <c r="Y2237" s="168"/>
      <c r="Z2237" s="168"/>
      <c r="AA2237" s="168"/>
      <c r="AB2237" s="168"/>
      <c r="AC2237" s="168"/>
    </row>
    <row r="2238" spans="1:34" ht="15" hidden="1" customHeight="1" x14ac:dyDescent="0.2">
      <c r="A2238" s="175">
        <v>230</v>
      </c>
      <c r="B2238" s="175">
        <v>230</v>
      </c>
      <c r="C2238" s="24" t="s">
        <v>987</v>
      </c>
      <c r="D2238" s="175">
        <v>20123</v>
      </c>
      <c r="E2238" s="43" t="s">
        <v>988</v>
      </c>
      <c r="F2238" s="25">
        <v>2015</v>
      </c>
      <c r="G2238" s="156">
        <v>42310.707638888889</v>
      </c>
      <c r="H2238" s="157">
        <v>42310.707638888889</v>
      </c>
      <c r="I2238" s="620" t="s">
        <v>36</v>
      </c>
      <c r="J2238" s="620" t="s">
        <v>36</v>
      </c>
      <c r="K2238" s="620"/>
      <c r="L2238" s="159">
        <f>N2238-G2238</f>
        <v>6.944444467080757E-4</v>
      </c>
      <c r="M2238" s="160">
        <v>1</v>
      </c>
      <c r="N2238" s="156">
        <v>42310.708333333336</v>
      </c>
      <c r="O2238" s="157">
        <v>42310.708333333336</v>
      </c>
      <c r="P2238" s="161" t="s">
        <v>37</v>
      </c>
      <c r="Q2238" s="35" t="s">
        <v>213</v>
      </c>
      <c r="R2238" s="35" t="s">
        <v>287</v>
      </c>
      <c r="S2238" s="35" t="s">
        <v>40</v>
      </c>
      <c r="T2238" s="35" t="s">
        <v>5099</v>
      </c>
      <c r="U2238" s="192" t="s">
        <v>40</v>
      </c>
      <c r="V2238" s="167" t="s">
        <v>1336</v>
      </c>
      <c r="W2238" s="35" t="s">
        <v>5101</v>
      </c>
      <c r="X2238" s="55">
        <v>0</v>
      </c>
      <c r="Y2238" s="168"/>
      <c r="Z2238" s="168"/>
      <c r="AA2238" s="168"/>
      <c r="AB2238" s="168"/>
      <c r="AC2238" s="168"/>
    </row>
    <row r="2239" spans="1:34" ht="15" hidden="1" customHeight="1" x14ac:dyDescent="0.2">
      <c r="A2239" s="257">
        <v>230</v>
      </c>
      <c r="B2239" s="257">
        <v>230</v>
      </c>
      <c r="C2239" s="258" t="s">
        <v>987</v>
      </c>
      <c r="D2239" s="257">
        <v>20123</v>
      </c>
      <c r="E2239" s="258" t="s">
        <v>988</v>
      </c>
      <c r="F2239" s="25">
        <v>2016</v>
      </c>
      <c r="G2239" s="284">
        <v>42655.293055555558</v>
      </c>
      <c r="H2239" s="234">
        <v>42655.293055555558</v>
      </c>
      <c r="I2239" s="412" t="s">
        <v>36</v>
      </c>
      <c r="J2239" s="412" t="s">
        <v>36</v>
      </c>
      <c r="K2239" s="412"/>
      <c r="L2239" s="235">
        <f>N2239-G2239</f>
        <v>6.9444443943211809E-4</v>
      </c>
      <c r="M2239" s="236">
        <v>1</v>
      </c>
      <c r="N2239" s="284">
        <v>42655.293749999997</v>
      </c>
      <c r="O2239" s="234">
        <v>42655.293749999997</v>
      </c>
      <c r="P2239" s="237" t="s">
        <v>37</v>
      </c>
      <c r="Q2239" s="238" t="s">
        <v>48</v>
      </c>
      <c r="R2239" s="238" t="s">
        <v>49</v>
      </c>
      <c r="S2239" s="35" t="s">
        <v>40</v>
      </c>
      <c r="T2239" s="35" t="s">
        <v>6687</v>
      </c>
      <c r="U2239" s="282" t="s">
        <v>40</v>
      </c>
      <c r="V2239" s="240" t="s">
        <v>190</v>
      </c>
      <c r="W2239" s="191"/>
      <c r="X2239" s="177">
        <v>0</v>
      </c>
      <c r="Y2239" s="55">
        <v>0</v>
      </c>
      <c r="Z2239" s="55">
        <v>0</v>
      </c>
      <c r="AA2239" s="35"/>
      <c r="AB2239" s="35"/>
      <c r="AC2239" s="241"/>
    </row>
    <row r="2240" spans="1:34" ht="15" hidden="1" customHeight="1" x14ac:dyDescent="0.2">
      <c r="A2240" s="257">
        <v>230</v>
      </c>
      <c r="B2240" s="257">
        <v>230</v>
      </c>
      <c r="C2240" s="258" t="s">
        <v>987</v>
      </c>
      <c r="D2240" s="257">
        <v>20123</v>
      </c>
      <c r="E2240" s="258" t="s">
        <v>988</v>
      </c>
      <c r="F2240" s="25">
        <v>2016</v>
      </c>
      <c r="G2240" s="284">
        <v>42657.628472222219</v>
      </c>
      <c r="H2240" s="234">
        <v>42657.628472222219</v>
      </c>
      <c r="I2240" s="417" t="s">
        <v>313</v>
      </c>
      <c r="J2240" s="412" t="s">
        <v>36</v>
      </c>
      <c r="K2240" s="412"/>
      <c r="L2240" s="235">
        <f>N2240-G2240</f>
        <v>6.944444467080757E-4</v>
      </c>
      <c r="M2240" s="236">
        <v>1</v>
      </c>
      <c r="N2240" s="284">
        <v>42657.629166666666</v>
      </c>
      <c r="O2240" s="234">
        <v>42657.629166666666</v>
      </c>
      <c r="P2240" s="237" t="s">
        <v>37</v>
      </c>
      <c r="Q2240" s="238" t="s">
        <v>62</v>
      </c>
      <c r="R2240" s="238" t="s">
        <v>6710</v>
      </c>
      <c r="S2240" s="35" t="s">
        <v>101</v>
      </c>
      <c r="T2240" s="35" t="s">
        <v>6711</v>
      </c>
      <c r="U2240" s="282" t="s">
        <v>40</v>
      </c>
      <c r="V2240" s="240" t="s">
        <v>190</v>
      </c>
      <c r="W2240" s="191"/>
      <c r="X2240" s="177">
        <v>0</v>
      </c>
      <c r="Y2240" s="55">
        <v>0</v>
      </c>
      <c r="Z2240" s="55">
        <v>0</v>
      </c>
      <c r="AA2240" s="35"/>
      <c r="AB2240" s="35"/>
      <c r="AC2240" s="241"/>
    </row>
    <row r="2241" spans="1:34" ht="15" hidden="1" customHeight="1" x14ac:dyDescent="0.2">
      <c r="A2241" s="257">
        <v>230</v>
      </c>
      <c r="B2241" s="257">
        <v>230</v>
      </c>
      <c r="C2241" s="258" t="s">
        <v>987</v>
      </c>
      <c r="D2241" s="257">
        <v>20123</v>
      </c>
      <c r="E2241" s="258" t="s">
        <v>988</v>
      </c>
      <c r="F2241" s="25">
        <v>2016</v>
      </c>
      <c r="G2241" s="284">
        <v>42657.630555555559</v>
      </c>
      <c r="H2241" s="234">
        <v>42657.630555555559</v>
      </c>
      <c r="I2241" s="417" t="s">
        <v>313</v>
      </c>
      <c r="J2241" s="412" t="s">
        <v>36</v>
      </c>
      <c r="K2241" s="412"/>
      <c r="L2241" s="235">
        <f>N2241-G2241</f>
        <v>6.9444443943211809E-4</v>
      </c>
      <c r="M2241" s="236">
        <v>1</v>
      </c>
      <c r="N2241" s="284">
        <v>42657.631249999999</v>
      </c>
      <c r="O2241" s="234">
        <v>42657.631249999999</v>
      </c>
      <c r="P2241" s="237" t="s">
        <v>37</v>
      </c>
      <c r="Q2241" s="238" t="s">
        <v>62</v>
      </c>
      <c r="R2241" s="238" t="s">
        <v>6710</v>
      </c>
      <c r="S2241" s="35" t="s">
        <v>101</v>
      </c>
      <c r="T2241" s="35" t="s">
        <v>6711</v>
      </c>
      <c r="U2241" s="282" t="s">
        <v>40</v>
      </c>
      <c r="V2241" s="240" t="s">
        <v>190</v>
      </c>
      <c r="W2241" s="191"/>
      <c r="X2241" s="177">
        <v>0</v>
      </c>
      <c r="Y2241" s="55">
        <v>0</v>
      </c>
      <c r="Z2241" s="55">
        <v>0</v>
      </c>
      <c r="AA2241" s="35"/>
      <c r="AB2241" s="35"/>
      <c r="AC2241" s="241"/>
    </row>
    <row r="2242" spans="1:34" ht="15" hidden="1" customHeight="1" x14ac:dyDescent="0.2">
      <c r="A2242" s="257">
        <v>230</v>
      </c>
      <c r="B2242" s="257">
        <v>230</v>
      </c>
      <c r="C2242" s="258" t="s">
        <v>987</v>
      </c>
      <c r="D2242" s="257">
        <v>20123</v>
      </c>
      <c r="E2242" s="258" t="s">
        <v>988</v>
      </c>
      <c r="F2242" s="25">
        <v>2016</v>
      </c>
      <c r="G2242" s="284">
        <v>42657.631249999999</v>
      </c>
      <c r="H2242" s="234">
        <v>42657.631249999999</v>
      </c>
      <c r="I2242" s="417" t="s">
        <v>313</v>
      </c>
      <c r="J2242" s="412" t="s">
        <v>36</v>
      </c>
      <c r="K2242" s="412"/>
      <c r="L2242" s="235">
        <f>N2242-G2242</f>
        <v>6.944444467080757E-4</v>
      </c>
      <c r="M2242" s="236">
        <v>1</v>
      </c>
      <c r="N2242" s="284">
        <v>42657.631944444445</v>
      </c>
      <c r="O2242" s="234">
        <v>42657.631944444445</v>
      </c>
      <c r="P2242" s="237" t="s">
        <v>37</v>
      </c>
      <c r="Q2242" s="238" t="s">
        <v>62</v>
      </c>
      <c r="R2242" s="238" t="s">
        <v>6710</v>
      </c>
      <c r="S2242" s="35" t="s">
        <v>101</v>
      </c>
      <c r="T2242" s="35" t="s">
        <v>6711</v>
      </c>
      <c r="U2242" s="282" t="s">
        <v>40</v>
      </c>
      <c r="V2242" s="240" t="s">
        <v>190</v>
      </c>
      <c r="W2242" s="191"/>
      <c r="X2242" s="177">
        <v>0</v>
      </c>
      <c r="Y2242" s="55">
        <v>0</v>
      </c>
      <c r="Z2242" s="55">
        <v>0</v>
      </c>
      <c r="AA2242" s="35"/>
      <c r="AB2242" s="35"/>
      <c r="AC2242" s="241"/>
    </row>
    <row r="2243" spans="1:34" ht="15" hidden="1" customHeight="1" x14ac:dyDescent="0.2">
      <c r="A2243" s="257">
        <v>230</v>
      </c>
      <c r="B2243" s="257">
        <v>230</v>
      </c>
      <c r="C2243" s="258" t="s">
        <v>987</v>
      </c>
      <c r="D2243" s="257">
        <v>20123</v>
      </c>
      <c r="E2243" s="258" t="s">
        <v>988</v>
      </c>
      <c r="F2243" s="25">
        <v>2016</v>
      </c>
      <c r="G2243" s="284">
        <v>42657.657638888886</v>
      </c>
      <c r="H2243" s="234">
        <v>42657.657638888886</v>
      </c>
      <c r="I2243" s="417" t="s">
        <v>313</v>
      </c>
      <c r="J2243" s="412" t="s">
        <v>36</v>
      </c>
      <c r="K2243" s="412"/>
      <c r="L2243" s="235">
        <f>N2243-G2243</f>
        <v>0.14652777778246673</v>
      </c>
      <c r="M2243" s="236">
        <v>211</v>
      </c>
      <c r="N2243" s="284">
        <v>42657.804166666669</v>
      </c>
      <c r="O2243" s="234">
        <v>42657.804166666669</v>
      </c>
      <c r="P2243" s="237" t="s">
        <v>37</v>
      </c>
      <c r="Q2243" s="238" t="s">
        <v>62</v>
      </c>
      <c r="R2243" s="238" t="s">
        <v>6710</v>
      </c>
      <c r="S2243" s="35" t="s">
        <v>101</v>
      </c>
      <c r="T2243" s="35" t="s">
        <v>6714</v>
      </c>
      <c r="U2243" s="282" t="s">
        <v>40</v>
      </c>
      <c r="V2243" s="240" t="s">
        <v>190</v>
      </c>
      <c r="W2243" s="191"/>
      <c r="X2243" s="177">
        <v>0</v>
      </c>
      <c r="Y2243" s="55">
        <v>0</v>
      </c>
      <c r="Z2243" s="55">
        <v>0</v>
      </c>
      <c r="AA2243" s="35"/>
      <c r="AB2243" s="35"/>
      <c r="AC2243" s="241"/>
    </row>
    <row r="2244" spans="1:34" ht="15" hidden="1" customHeight="1" x14ac:dyDescent="0.2">
      <c r="A2244" s="257">
        <v>230</v>
      </c>
      <c r="B2244" s="257">
        <v>230</v>
      </c>
      <c r="C2244" s="258" t="s">
        <v>987</v>
      </c>
      <c r="D2244" s="257">
        <v>20123</v>
      </c>
      <c r="E2244" s="258" t="s">
        <v>988</v>
      </c>
      <c r="F2244" s="25">
        <v>2016</v>
      </c>
      <c r="G2244" s="284">
        <v>42657.911805555559</v>
      </c>
      <c r="H2244" s="234">
        <v>42657.911805555559</v>
      </c>
      <c r="I2244" s="417" t="s">
        <v>313</v>
      </c>
      <c r="J2244" s="412" t="s">
        <v>36</v>
      </c>
      <c r="K2244" s="412"/>
      <c r="L2244" s="235">
        <f>N2244-G2244</f>
        <v>6.9444443943211809E-4</v>
      </c>
      <c r="M2244" s="236">
        <v>1</v>
      </c>
      <c r="N2244" s="284">
        <v>42657.912499999999</v>
      </c>
      <c r="O2244" s="234">
        <v>42657.912499999999</v>
      </c>
      <c r="P2244" s="237" t="s">
        <v>37</v>
      </c>
      <c r="Q2244" s="238" t="s">
        <v>62</v>
      </c>
      <c r="R2244" s="238" t="s">
        <v>6710</v>
      </c>
      <c r="S2244" s="35" t="s">
        <v>101</v>
      </c>
      <c r="T2244" s="35" t="s">
        <v>6717</v>
      </c>
      <c r="U2244" s="282" t="s">
        <v>40</v>
      </c>
      <c r="V2244" s="240" t="s">
        <v>190</v>
      </c>
      <c r="W2244" s="35" t="s">
        <v>6718</v>
      </c>
      <c r="X2244" s="177">
        <v>1</v>
      </c>
      <c r="Y2244" s="55">
        <v>0</v>
      </c>
      <c r="Z2244" s="55">
        <v>0</v>
      </c>
      <c r="AA2244" s="35"/>
      <c r="AB2244" s="35"/>
      <c r="AC2244" s="241"/>
    </row>
    <row r="2245" spans="1:34" ht="15" hidden="1" customHeight="1" x14ac:dyDescent="0.2">
      <c r="A2245" s="257">
        <v>230</v>
      </c>
      <c r="B2245" s="257">
        <v>230</v>
      </c>
      <c r="C2245" s="258" t="s">
        <v>987</v>
      </c>
      <c r="D2245" s="257">
        <v>20123</v>
      </c>
      <c r="E2245" s="258" t="s">
        <v>988</v>
      </c>
      <c r="F2245" s="25">
        <v>2016</v>
      </c>
      <c r="G2245" s="284">
        <v>42658.30972222222</v>
      </c>
      <c r="H2245" s="234">
        <v>42658.30972222222</v>
      </c>
      <c r="I2245" s="412" t="s">
        <v>36</v>
      </c>
      <c r="J2245" s="412" t="s">
        <v>36</v>
      </c>
      <c r="K2245" s="412"/>
      <c r="L2245" s="235">
        <f>N2245-G2245</f>
        <v>6.944444467080757E-4</v>
      </c>
      <c r="M2245" s="236">
        <v>1</v>
      </c>
      <c r="N2245" s="284">
        <v>42658.310416666667</v>
      </c>
      <c r="O2245" s="234">
        <v>42658.310416666667</v>
      </c>
      <c r="P2245" s="237" t="s">
        <v>37</v>
      </c>
      <c r="Q2245" s="35" t="s">
        <v>213</v>
      </c>
      <c r="R2245" s="35" t="s">
        <v>214</v>
      </c>
      <c r="S2245" s="35" t="s">
        <v>40</v>
      </c>
      <c r="T2245" s="35" t="s">
        <v>6729</v>
      </c>
      <c r="U2245" s="282" t="s">
        <v>40</v>
      </c>
      <c r="V2245" s="240" t="s">
        <v>190</v>
      </c>
      <c r="W2245" s="296"/>
      <c r="X2245" s="177">
        <v>1</v>
      </c>
      <c r="Y2245" s="55">
        <v>0</v>
      </c>
      <c r="Z2245" s="55">
        <v>0</v>
      </c>
      <c r="AA2245" s="35"/>
      <c r="AB2245" s="35"/>
      <c r="AC2245" s="241"/>
    </row>
    <row r="2246" spans="1:34" ht="15" hidden="1" customHeight="1" x14ac:dyDescent="0.2">
      <c r="A2246" s="175">
        <v>230</v>
      </c>
      <c r="B2246" s="175">
        <v>230</v>
      </c>
      <c r="C2246" s="24" t="s">
        <v>987</v>
      </c>
      <c r="D2246" s="175">
        <v>20123</v>
      </c>
      <c r="E2246" s="24" t="s">
        <v>988</v>
      </c>
      <c r="F2246" s="25">
        <v>2016</v>
      </c>
      <c r="G2246" s="284">
        <v>42659.277083333334</v>
      </c>
      <c r="H2246" s="234">
        <v>42659.277083333334</v>
      </c>
      <c r="I2246" s="412" t="s">
        <v>36</v>
      </c>
      <c r="J2246" s="412" t="s">
        <v>36</v>
      </c>
      <c r="K2246" s="412"/>
      <c r="L2246" s="235">
        <f>N2246-G2246</f>
        <v>6.944444467080757E-4</v>
      </c>
      <c r="M2246" s="236">
        <v>1</v>
      </c>
      <c r="N2246" s="284">
        <v>42659.277777777781</v>
      </c>
      <c r="O2246" s="234">
        <v>42659.277777777781</v>
      </c>
      <c r="P2246" s="237" t="s">
        <v>37</v>
      </c>
      <c r="Q2246" s="35" t="s">
        <v>48</v>
      </c>
      <c r="R2246" s="35" t="s">
        <v>49</v>
      </c>
      <c r="S2246" s="35" t="s">
        <v>40</v>
      </c>
      <c r="T2246" s="35" t="s">
        <v>6746</v>
      </c>
      <c r="U2246" s="282" t="s">
        <v>40</v>
      </c>
      <c r="V2246" s="240" t="s">
        <v>190</v>
      </c>
      <c r="W2246" s="191"/>
      <c r="X2246" s="177">
        <v>0</v>
      </c>
      <c r="Y2246" s="55">
        <v>0</v>
      </c>
      <c r="Z2246" s="55">
        <v>0</v>
      </c>
      <c r="AA2246" s="35"/>
      <c r="AB2246" s="35"/>
      <c r="AC2246" s="241"/>
    </row>
    <row r="2247" spans="1:34" ht="15" hidden="1" customHeight="1" x14ac:dyDescent="0.2">
      <c r="A2247" s="257">
        <v>230</v>
      </c>
      <c r="B2247" s="257">
        <v>230</v>
      </c>
      <c r="C2247" s="258" t="s">
        <v>987</v>
      </c>
      <c r="D2247" s="257">
        <v>20123</v>
      </c>
      <c r="E2247" s="258" t="s">
        <v>988</v>
      </c>
      <c r="F2247" s="25">
        <v>2018</v>
      </c>
      <c r="G2247" s="284">
        <v>43343.112500000003</v>
      </c>
      <c r="H2247" s="234">
        <v>43343.112500000003</v>
      </c>
      <c r="I2247" s="412" t="s">
        <v>36</v>
      </c>
      <c r="J2247" s="412" t="s">
        <v>36</v>
      </c>
      <c r="K2247" s="412" t="s">
        <v>36</v>
      </c>
      <c r="L2247" s="235">
        <f>N2247-G2247</f>
        <v>6.9444443943211809E-4</v>
      </c>
      <c r="M2247" s="236">
        <v>1</v>
      </c>
      <c r="N2247" s="284">
        <v>43343.113194444442</v>
      </c>
      <c r="O2247" s="234">
        <v>43343.113194444442</v>
      </c>
      <c r="P2247" s="328" t="s">
        <v>242</v>
      </c>
      <c r="Q2247" s="162" t="s">
        <v>43</v>
      </c>
      <c r="R2247" s="167" t="s">
        <v>10204</v>
      </c>
      <c r="S2247" s="163" t="s">
        <v>526</v>
      </c>
      <c r="T2247" s="167" t="s">
        <v>11820</v>
      </c>
      <c r="U2247" s="287" t="s">
        <v>40</v>
      </c>
      <c r="V2247" s="240" t="s">
        <v>1336</v>
      </c>
      <c r="W2247" s="167" t="s">
        <v>11821</v>
      </c>
      <c r="X2247" s="255">
        <v>0</v>
      </c>
      <c r="Y2247" s="241">
        <v>0</v>
      </c>
      <c r="Z2247" s="241">
        <v>0</v>
      </c>
      <c r="AA2247" s="266"/>
      <c r="AB2247" s="266"/>
      <c r="AC2247" s="266"/>
      <c r="AD2247" s="241">
        <v>5517212</v>
      </c>
      <c r="AE2247" s="467" t="s">
        <v>7102</v>
      </c>
      <c r="AF2247" s="462" t="s">
        <v>11822</v>
      </c>
      <c r="AG2247" s="163" t="s">
        <v>7040</v>
      </c>
      <c r="AH2247" s="277" t="s">
        <v>7041</v>
      </c>
    </row>
    <row r="2248" spans="1:34" ht="15" hidden="1" customHeight="1" x14ac:dyDescent="0.2">
      <c r="A2248" s="257">
        <v>230</v>
      </c>
      <c r="B2248" s="257">
        <v>230</v>
      </c>
      <c r="C2248" s="258" t="s">
        <v>987</v>
      </c>
      <c r="D2248" s="257">
        <v>20123</v>
      </c>
      <c r="E2248" s="258" t="s">
        <v>988</v>
      </c>
      <c r="F2248" s="25">
        <v>2018</v>
      </c>
      <c r="G2248" s="284">
        <v>43344.23541666667</v>
      </c>
      <c r="H2248" s="234">
        <v>43344.23541666667</v>
      </c>
      <c r="I2248" s="412" t="s">
        <v>36</v>
      </c>
      <c r="J2248" s="412" t="s">
        <v>36</v>
      </c>
      <c r="K2248" s="412" t="s">
        <v>36</v>
      </c>
      <c r="L2248" s="235">
        <f>N2248-G2248</f>
        <v>6.9444443943211809E-4</v>
      </c>
      <c r="M2248" s="236">
        <v>1</v>
      </c>
      <c r="N2248" s="284">
        <v>43344.236111111109</v>
      </c>
      <c r="O2248" s="234">
        <v>43344.236111111109</v>
      </c>
      <c r="P2248" s="328" t="s">
        <v>242</v>
      </c>
      <c r="Q2248" s="162" t="s">
        <v>43</v>
      </c>
      <c r="R2248" s="167" t="s">
        <v>10204</v>
      </c>
      <c r="S2248" s="163" t="s">
        <v>526</v>
      </c>
      <c r="T2248" s="167" t="s">
        <v>11825</v>
      </c>
      <c r="U2248" s="287" t="s">
        <v>40</v>
      </c>
      <c r="V2248" s="240" t="s">
        <v>190</v>
      </c>
      <c r="W2248" s="167" t="s">
        <v>11826</v>
      </c>
      <c r="X2248" s="255">
        <v>1</v>
      </c>
      <c r="Y2248" s="241">
        <v>0</v>
      </c>
      <c r="Z2248" s="241">
        <v>0</v>
      </c>
      <c r="AA2248" s="266"/>
      <c r="AB2248" s="266"/>
      <c r="AC2248" s="266"/>
      <c r="AD2248" s="241">
        <v>5517212</v>
      </c>
      <c r="AE2248" s="467" t="s">
        <v>7063</v>
      </c>
      <c r="AF2248" s="462" t="s">
        <v>11822</v>
      </c>
      <c r="AG2248" s="163" t="s">
        <v>7040</v>
      </c>
      <c r="AH2248" s="277" t="s">
        <v>7041</v>
      </c>
    </row>
    <row r="2249" spans="1:34" ht="15" hidden="1" customHeight="1" x14ac:dyDescent="0.2">
      <c r="A2249" s="257">
        <v>230</v>
      </c>
      <c r="B2249" s="257">
        <v>230</v>
      </c>
      <c r="C2249" s="258" t="s">
        <v>987</v>
      </c>
      <c r="D2249" s="257">
        <v>20123</v>
      </c>
      <c r="E2249" s="258" t="s">
        <v>988</v>
      </c>
      <c r="F2249" s="25">
        <v>2018</v>
      </c>
      <c r="G2249" s="284">
        <v>43344.555555555555</v>
      </c>
      <c r="H2249" s="234">
        <v>43344.555555555555</v>
      </c>
      <c r="I2249" s="412" t="s">
        <v>36</v>
      </c>
      <c r="J2249" s="412" t="s">
        <v>36</v>
      </c>
      <c r="K2249" s="412" t="s">
        <v>36</v>
      </c>
      <c r="L2249" s="235">
        <f>N2249-G2249</f>
        <v>5.9027777781011537E-2</v>
      </c>
      <c r="M2249" s="236">
        <v>85</v>
      </c>
      <c r="N2249" s="284">
        <v>43344.614583333336</v>
      </c>
      <c r="O2249" s="234">
        <v>43344.614583333336</v>
      </c>
      <c r="P2249" s="237" t="s">
        <v>37</v>
      </c>
      <c r="Q2249" s="162" t="s">
        <v>48</v>
      </c>
      <c r="R2249" s="167" t="s">
        <v>10200</v>
      </c>
      <c r="S2249" s="163" t="s">
        <v>40</v>
      </c>
      <c r="T2249" s="167" t="s">
        <v>11827</v>
      </c>
      <c r="U2249" s="287" t="s">
        <v>40</v>
      </c>
      <c r="V2249" s="240" t="s">
        <v>190</v>
      </c>
      <c r="W2249" s="167" t="s">
        <v>11828</v>
      </c>
      <c r="X2249" s="255">
        <v>0</v>
      </c>
      <c r="Y2249" s="241">
        <v>0</v>
      </c>
      <c r="Z2249" s="241">
        <v>0</v>
      </c>
      <c r="AA2249" s="266"/>
      <c r="AB2249" s="266"/>
      <c r="AC2249" s="266"/>
      <c r="AD2249" s="241">
        <v>5517212</v>
      </c>
      <c r="AE2249" s="461" t="s">
        <v>1270</v>
      </c>
      <c r="AF2249" s="462" t="s">
        <v>1270</v>
      </c>
      <c r="AG2249" s="277" t="s">
        <v>7066</v>
      </c>
      <c r="AH2249" s="277" t="s">
        <v>7067</v>
      </c>
    </row>
    <row r="2250" spans="1:34" ht="15" hidden="1" customHeight="1" x14ac:dyDescent="0.2">
      <c r="A2250" s="175">
        <v>230</v>
      </c>
      <c r="B2250" s="175">
        <v>230</v>
      </c>
      <c r="C2250" s="24" t="s">
        <v>1191</v>
      </c>
      <c r="D2250" s="175">
        <v>20124</v>
      </c>
      <c r="E2250" s="24" t="s">
        <v>1192</v>
      </c>
      <c r="F2250" s="25">
        <v>2015</v>
      </c>
      <c r="G2250" s="156">
        <v>42135.518055555556</v>
      </c>
      <c r="H2250" s="157">
        <v>42135.518055555556</v>
      </c>
      <c r="I2250" s="620" t="s">
        <v>36</v>
      </c>
      <c r="J2250" s="620" t="s">
        <v>36</v>
      </c>
      <c r="K2250" s="620"/>
      <c r="L2250" s="159">
        <f>N2250-G2250</f>
        <v>1.3888888890505768E-2</v>
      </c>
      <c r="M2250" s="160">
        <v>20</v>
      </c>
      <c r="N2250" s="156">
        <v>42135.531944444447</v>
      </c>
      <c r="O2250" s="157">
        <v>42135.531944444447</v>
      </c>
      <c r="P2250" s="161" t="s">
        <v>37</v>
      </c>
      <c r="Q2250" s="35" t="s">
        <v>1285</v>
      </c>
      <c r="R2250" s="35" t="s">
        <v>59</v>
      </c>
      <c r="S2250" s="35" t="s">
        <v>54</v>
      </c>
      <c r="T2250" s="35" t="s">
        <v>3960</v>
      </c>
      <c r="U2250" s="287" t="s">
        <v>40</v>
      </c>
      <c r="V2250" s="167" t="s">
        <v>190</v>
      </c>
      <c r="W2250" s="35" t="s">
        <v>3961</v>
      </c>
      <c r="X2250" s="55">
        <v>0</v>
      </c>
      <c r="Y2250" s="55">
        <v>0</v>
      </c>
      <c r="Z2250" s="168"/>
      <c r="AA2250" s="168"/>
      <c r="AB2250" s="168"/>
      <c r="AC2250" s="168"/>
    </row>
    <row r="2251" spans="1:34" ht="15" hidden="1" customHeight="1" x14ac:dyDescent="0.2">
      <c r="A2251" s="175">
        <v>230</v>
      </c>
      <c r="B2251" s="175">
        <v>230</v>
      </c>
      <c r="C2251" s="24" t="s">
        <v>1191</v>
      </c>
      <c r="D2251" s="175">
        <v>20124</v>
      </c>
      <c r="E2251" s="24" t="s">
        <v>1192</v>
      </c>
      <c r="F2251" s="25">
        <v>2015</v>
      </c>
      <c r="G2251" s="156">
        <v>42135.533333333333</v>
      </c>
      <c r="H2251" s="157">
        <v>42135.533333333333</v>
      </c>
      <c r="I2251" s="620" t="s">
        <v>36</v>
      </c>
      <c r="J2251" s="620" t="s">
        <v>36</v>
      </c>
      <c r="K2251" s="620"/>
      <c r="L2251" s="159">
        <f>N2251-G2251</f>
        <v>1.0277777777810115</v>
      </c>
      <c r="M2251" s="160">
        <v>1480</v>
      </c>
      <c r="N2251" s="156">
        <v>42136.561111111114</v>
      </c>
      <c r="O2251" s="157">
        <v>42136.561111111114</v>
      </c>
      <c r="P2251" s="161" t="s">
        <v>37</v>
      </c>
      <c r="Q2251" s="35" t="s">
        <v>1285</v>
      </c>
      <c r="R2251" s="35" t="s">
        <v>59</v>
      </c>
      <c r="S2251" s="35" t="s">
        <v>54</v>
      </c>
      <c r="T2251" s="35" t="s">
        <v>3962</v>
      </c>
      <c r="U2251" s="287" t="s">
        <v>40</v>
      </c>
      <c r="V2251" s="167" t="s">
        <v>190</v>
      </c>
      <c r="W2251" s="35" t="s">
        <v>3963</v>
      </c>
      <c r="X2251" s="55">
        <v>0</v>
      </c>
      <c r="Y2251" s="55">
        <v>0</v>
      </c>
      <c r="Z2251" s="168"/>
      <c r="AA2251" s="168"/>
      <c r="AB2251" s="168"/>
      <c r="AC2251" s="168"/>
    </row>
    <row r="2252" spans="1:34" ht="15" hidden="1" customHeight="1" x14ac:dyDescent="0.2">
      <c r="A2252" s="175">
        <v>230</v>
      </c>
      <c r="B2252" s="175">
        <v>230</v>
      </c>
      <c r="C2252" s="24" t="s">
        <v>1191</v>
      </c>
      <c r="D2252" s="175">
        <v>20124</v>
      </c>
      <c r="E2252" s="43" t="s">
        <v>1192</v>
      </c>
      <c r="F2252" s="25">
        <v>2015</v>
      </c>
      <c r="G2252" s="156">
        <v>42267.681944444441</v>
      </c>
      <c r="H2252" s="157">
        <v>42267.681944444441</v>
      </c>
      <c r="I2252" s="620" t="s">
        <v>36</v>
      </c>
      <c r="J2252" s="620" t="s">
        <v>36</v>
      </c>
      <c r="K2252" s="620"/>
      <c r="L2252" s="159">
        <f>N2252-G2252</f>
        <v>0.14930555556202307</v>
      </c>
      <c r="M2252" s="160">
        <v>215</v>
      </c>
      <c r="N2252" s="156">
        <v>42267.831250000003</v>
      </c>
      <c r="O2252" s="157">
        <v>42267.831250000003</v>
      </c>
      <c r="P2252" s="161" t="s">
        <v>37</v>
      </c>
      <c r="Q2252" s="35" t="s">
        <v>71</v>
      </c>
      <c r="R2252" s="35" t="s">
        <v>600</v>
      </c>
      <c r="S2252" s="35" t="s">
        <v>101</v>
      </c>
      <c r="T2252" s="35" t="s">
        <v>4804</v>
      </c>
      <c r="U2252" s="287" t="s">
        <v>40</v>
      </c>
      <c r="V2252" s="167" t="s">
        <v>190</v>
      </c>
      <c r="W2252" s="35" t="s">
        <v>4807</v>
      </c>
      <c r="X2252" s="55">
        <v>0</v>
      </c>
      <c r="Y2252" s="168"/>
      <c r="Z2252" s="168"/>
      <c r="AA2252" s="168"/>
      <c r="AB2252" s="168"/>
      <c r="AC2252" s="168"/>
    </row>
    <row r="2253" spans="1:34" ht="15" hidden="1" customHeight="1" x14ac:dyDescent="0.2">
      <c r="A2253" s="257">
        <v>230</v>
      </c>
      <c r="B2253" s="257">
        <v>230</v>
      </c>
      <c r="C2253" s="258" t="s">
        <v>1191</v>
      </c>
      <c r="D2253" s="257">
        <v>20124</v>
      </c>
      <c r="E2253" s="258" t="s">
        <v>1192</v>
      </c>
      <c r="F2253" s="25">
        <v>2016</v>
      </c>
      <c r="G2253" s="284">
        <v>42658.30972222222</v>
      </c>
      <c r="H2253" s="234">
        <v>42658.30972222222</v>
      </c>
      <c r="I2253" s="412" t="s">
        <v>36</v>
      </c>
      <c r="J2253" s="412" t="s">
        <v>36</v>
      </c>
      <c r="K2253" s="412"/>
      <c r="L2253" s="235">
        <f>N2253-G2253</f>
        <v>6.944444467080757E-4</v>
      </c>
      <c r="M2253" s="236">
        <v>1</v>
      </c>
      <c r="N2253" s="284">
        <v>42658.310416666667</v>
      </c>
      <c r="O2253" s="234">
        <v>42658.310416666667</v>
      </c>
      <c r="P2253" s="237" t="s">
        <v>37</v>
      </c>
      <c r="Q2253" s="35" t="s">
        <v>213</v>
      </c>
      <c r="R2253" s="35" t="s">
        <v>214</v>
      </c>
      <c r="S2253" s="35" t="s">
        <v>40</v>
      </c>
      <c r="T2253" s="35" t="s">
        <v>6730</v>
      </c>
      <c r="U2253" s="282" t="s">
        <v>40</v>
      </c>
      <c r="V2253" s="240" t="s">
        <v>190</v>
      </c>
      <c r="W2253" s="296"/>
      <c r="X2253" s="177">
        <v>0</v>
      </c>
      <c r="Y2253" s="55">
        <v>0</v>
      </c>
      <c r="Z2253" s="55">
        <v>0</v>
      </c>
      <c r="AA2253" s="35"/>
      <c r="AB2253" s="35"/>
      <c r="AC2253" s="241"/>
    </row>
    <row r="2254" spans="1:34" ht="15" hidden="1" customHeight="1" x14ac:dyDescent="0.2">
      <c r="A2254" s="257">
        <v>230</v>
      </c>
      <c r="B2254" s="257">
        <v>230</v>
      </c>
      <c r="C2254" s="258" t="s">
        <v>1191</v>
      </c>
      <c r="D2254" s="257">
        <v>20124</v>
      </c>
      <c r="E2254" s="258" t="s">
        <v>1192</v>
      </c>
      <c r="F2254" s="25">
        <v>2017</v>
      </c>
      <c r="G2254" s="232">
        <v>42897.772916666669</v>
      </c>
      <c r="H2254" s="233">
        <v>42897.772916666669</v>
      </c>
      <c r="I2254" s="412" t="s">
        <v>36</v>
      </c>
      <c r="J2254" s="412" t="s">
        <v>36</v>
      </c>
      <c r="K2254" s="412"/>
      <c r="L2254" s="235">
        <f>N2254-G2254</f>
        <v>2.7777777722803876E-3</v>
      </c>
      <c r="M2254" s="236">
        <v>4</v>
      </c>
      <c r="N2254" s="232">
        <v>42897.775694444441</v>
      </c>
      <c r="O2254" s="233">
        <v>42897.775694444441</v>
      </c>
      <c r="P2254" s="237" t="s">
        <v>37</v>
      </c>
      <c r="Q2254" s="35" t="s">
        <v>213</v>
      </c>
      <c r="R2254" s="35" t="s">
        <v>287</v>
      </c>
      <c r="S2254" s="35" t="s">
        <v>40</v>
      </c>
      <c r="T2254" s="52" t="s">
        <v>8721</v>
      </c>
      <c r="U2254" s="332" t="s">
        <v>40</v>
      </c>
      <c r="V2254" s="240" t="s">
        <v>190</v>
      </c>
      <c r="W2254" s="44" t="s">
        <v>8722</v>
      </c>
      <c r="X2254" s="241">
        <v>0</v>
      </c>
      <c r="Y2254" s="241">
        <v>0</v>
      </c>
      <c r="Z2254" s="241">
        <v>0</v>
      </c>
      <c r="AA2254" s="168"/>
      <c r="AB2254" s="168"/>
      <c r="AC2254" s="168"/>
      <c r="AD2254" s="304">
        <v>5517212</v>
      </c>
      <c r="AE2254" s="305" t="s">
        <v>7060</v>
      </c>
      <c r="AF2254" s="305" t="s">
        <v>8723</v>
      </c>
      <c r="AG2254" s="35" t="s">
        <v>7040</v>
      </c>
      <c r="AH2254" s="44" t="s">
        <v>7041</v>
      </c>
    </row>
    <row r="2255" spans="1:34" ht="15" hidden="1" customHeight="1" x14ac:dyDescent="0.2">
      <c r="A2255" s="105">
        <v>230</v>
      </c>
      <c r="B2255" s="105">
        <v>230</v>
      </c>
      <c r="C2255" s="76" t="s">
        <v>805</v>
      </c>
      <c r="D2255" s="33">
        <v>20125</v>
      </c>
      <c r="E2255" s="60" t="s">
        <v>806</v>
      </c>
      <c r="F2255" s="25">
        <v>2014</v>
      </c>
      <c r="G2255" s="61">
        <v>41906.631249999999</v>
      </c>
      <c r="H2255" s="62">
        <v>41906.631249999999</v>
      </c>
      <c r="I2255" s="625" t="s">
        <v>36</v>
      </c>
      <c r="J2255" s="625" t="s">
        <v>36</v>
      </c>
      <c r="K2255" s="625"/>
      <c r="L2255" s="64">
        <f>N2255-G2255</f>
        <v>0.15833333333284827</v>
      </c>
      <c r="M2255" s="65">
        <v>228</v>
      </c>
      <c r="N2255" s="61">
        <v>41906.789583333331</v>
      </c>
      <c r="O2255" s="62">
        <v>41906.789583333331</v>
      </c>
      <c r="P2255" s="66" t="s">
        <v>37</v>
      </c>
      <c r="Q2255" s="69" t="s">
        <v>52</v>
      </c>
      <c r="R2255" s="69" t="s">
        <v>114</v>
      </c>
      <c r="S2255" s="87" t="s">
        <v>107</v>
      </c>
      <c r="T2255" s="69" t="s">
        <v>2750</v>
      </c>
      <c r="U2255" s="332" t="s">
        <v>40</v>
      </c>
      <c r="V2255" s="87" t="s">
        <v>190</v>
      </c>
      <c r="W2255" s="69" t="s">
        <v>2751</v>
      </c>
      <c r="X2255" s="32">
        <v>0</v>
      </c>
      <c r="Y2255" s="32">
        <v>0</v>
      </c>
      <c r="Z2255" s="83"/>
      <c r="AA2255" s="84"/>
      <c r="AB2255" s="85"/>
      <c r="AC2255" s="83"/>
    </row>
    <row r="2256" spans="1:34" ht="15" hidden="1" customHeight="1" x14ac:dyDescent="0.2">
      <c r="A2256" s="175">
        <v>230</v>
      </c>
      <c r="B2256" s="175">
        <v>230</v>
      </c>
      <c r="C2256" s="24" t="s">
        <v>805</v>
      </c>
      <c r="D2256" s="175">
        <v>20125</v>
      </c>
      <c r="E2256" s="43" t="s">
        <v>806</v>
      </c>
      <c r="F2256" s="25">
        <v>2015</v>
      </c>
      <c r="G2256" s="156">
        <v>42267.467361111114</v>
      </c>
      <c r="H2256" s="157">
        <v>42267.467361111114</v>
      </c>
      <c r="I2256" s="620" t="s">
        <v>36</v>
      </c>
      <c r="J2256" s="620" t="s">
        <v>36</v>
      </c>
      <c r="K2256" s="620"/>
      <c r="L2256" s="159">
        <f>N2256-G2256</f>
        <v>0.33402777777519077</v>
      </c>
      <c r="M2256" s="160">
        <v>481</v>
      </c>
      <c r="N2256" s="156">
        <v>42267.801388888889</v>
      </c>
      <c r="O2256" s="157">
        <v>42267.801388888889</v>
      </c>
      <c r="P2256" s="161" t="s">
        <v>37</v>
      </c>
      <c r="Q2256" s="35" t="s">
        <v>62</v>
      </c>
      <c r="R2256" s="35" t="s">
        <v>703</v>
      </c>
      <c r="S2256" s="35" t="s">
        <v>101</v>
      </c>
      <c r="T2256" s="35" t="s">
        <v>4801</v>
      </c>
      <c r="U2256" s="332" t="s">
        <v>40</v>
      </c>
      <c r="V2256" s="167" t="s">
        <v>190</v>
      </c>
      <c r="W2256" s="35" t="s">
        <v>4803</v>
      </c>
      <c r="X2256" s="55">
        <v>0</v>
      </c>
      <c r="Y2256" s="168"/>
      <c r="Z2256" s="168"/>
      <c r="AA2256" s="168"/>
      <c r="AB2256" s="168"/>
      <c r="AC2256" s="168"/>
    </row>
    <row r="2257" spans="1:34" ht="15" hidden="1" customHeight="1" x14ac:dyDescent="0.2">
      <c r="A2257" s="175">
        <v>230</v>
      </c>
      <c r="B2257" s="175">
        <v>230</v>
      </c>
      <c r="C2257" s="24" t="s">
        <v>805</v>
      </c>
      <c r="D2257" s="175">
        <v>20125</v>
      </c>
      <c r="E2257" s="43" t="s">
        <v>806</v>
      </c>
      <c r="F2257" s="25">
        <v>2015</v>
      </c>
      <c r="G2257" s="156">
        <v>42273.086805555555</v>
      </c>
      <c r="H2257" s="157">
        <v>42273.086805555555</v>
      </c>
      <c r="I2257" s="620" t="s">
        <v>36</v>
      </c>
      <c r="J2257" s="620" t="s">
        <v>36</v>
      </c>
      <c r="K2257" s="620"/>
      <c r="L2257" s="159">
        <f>N2257-G2257</f>
        <v>4.5243055555547471</v>
      </c>
      <c r="M2257" s="160">
        <v>6515</v>
      </c>
      <c r="N2257" s="156">
        <v>42277.611111111109</v>
      </c>
      <c r="O2257" s="157">
        <v>42277.611111111109</v>
      </c>
      <c r="P2257" s="217" t="s">
        <v>173</v>
      </c>
      <c r="Q2257" s="35" t="s">
        <v>155</v>
      </c>
      <c r="R2257" s="35" t="s">
        <v>155</v>
      </c>
      <c r="S2257" s="35" t="s">
        <v>106</v>
      </c>
      <c r="T2257" s="35" t="s">
        <v>4829</v>
      </c>
      <c r="U2257" s="332" t="s">
        <v>40</v>
      </c>
      <c r="V2257" s="167" t="s">
        <v>190</v>
      </c>
      <c r="W2257" s="35" t="s">
        <v>4830</v>
      </c>
      <c r="X2257" s="55">
        <v>0</v>
      </c>
      <c r="Y2257" s="168"/>
      <c r="Z2257" s="168"/>
      <c r="AA2257" s="168"/>
      <c r="AB2257" s="168"/>
      <c r="AC2257" s="168"/>
    </row>
    <row r="2258" spans="1:34" ht="15" hidden="1" customHeight="1" x14ac:dyDescent="0.2">
      <c r="A2258" s="257">
        <v>230</v>
      </c>
      <c r="B2258" s="257">
        <v>230</v>
      </c>
      <c r="C2258" s="258" t="s">
        <v>805</v>
      </c>
      <c r="D2258" s="257">
        <v>20125</v>
      </c>
      <c r="E2258" s="258" t="s">
        <v>806</v>
      </c>
      <c r="F2258" s="25">
        <v>2018</v>
      </c>
      <c r="G2258" s="284">
        <v>43289.557638888888</v>
      </c>
      <c r="H2258" s="233">
        <v>43289.557638888888</v>
      </c>
      <c r="I2258" s="412" t="s">
        <v>36</v>
      </c>
      <c r="J2258" s="412" t="s">
        <v>36</v>
      </c>
      <c r="K2258" s="412" t="s">
        <v>36</v>
      </c>
      <c r="L2258" s="235">
        <f>N2258-G2258</f>
        <v>6.944444467080757E-4</v>
      </c>
      <c r="M2258" s="236">
        <v>1</v>
      </c>
      <c r="N2258" s="284">
        <v>43289.558333333334</v>
      </c>
      <c r="O2258" s="233">
        <v>43289.558333333334</v>
      </c>
      <c r="P2258" s="237" t="s">
        <v>37</v>
      </c>
      <c r="Q2258" s="359" t="s">
        <v>145</v>
      </c>
      <c r="R2258" s="35" t="s">
        <v>10207</v>
      </c>
      <c r="S2258" s="277" t="s">
        <v>40</v>
      </c>
      <c r="T2258" s="167" t="s">
        <v>11495</v>
      </c>
      <c r="U2258" s="88">
        <v>114759574</v>
      </c>
      <c r="V2258" s="240" t="s">
        <v>190</v>
      </c>
      <c r="W2258" s="167" t="s">
        <v>11496</v>
      </c>
      <c r="X2258" s="255">
        <v>26566</v>
      </c>
      <c r="Y2258" s="241">
        <v>0</v>
      </c>
      <c r="Z2258" s="241">
        <v>0</v>
      </c>
      <c r="AA2258" s="277"/>
      <c r="AB2258" s="277"/>
      <c r="AC2258" s="277"/>
      <c r="AD2258" s="241">
        <v>5517212</v>
      </c>
      <c r="AE2258" s="467" t="s">
        <v>7083</v>
      </c>
      <c r="AF2258" s="477" t="s">
        <v>11497</v>
      </c>
      <c r="AG2258" s="277" t="s">
        <v>7040</v>
      </c>
      <c r="AH2258" s="277" t="s">
        <v>7173</v>
      </c>
    </row>
    <row r="2259" spans="1:34" ht="15" hidden="1" customHeight="1" x14ac:dyDescent="0.2">
      <c r="A2259" s="58">
        <v>230</v>
      </c>
      <c r="B2259" s="58">
        <v>230</v>
      </c>
      <c r="C2259" s="76" t="s">
        <v>527</v>
      </c>
      <c r="D2259" s="33">
        <v>20126</v>
      </c>
      <c r="E2259" s="60" t="s">
        <v>528</v>
      </c>
      <c r="F2259" s="25">
        <v>2014</v>
      </c>
      <c r="G2259" s="61">
        <v>41694.548611111109</v>
      </c>
      <c r="H2259" s="62">
        <v>41694.548611111109</v>
      </c>
      <c r="I2259" s="625" t="s">
        <v>36</v>
      </c>
      <c r="J2259" s="625" t="s">
        <v>36</v>
      </c>
      <c r="K2259" s="625"/>
      <c r="L2259" s="64">
        <f>N2259-G2259</f>
        <v>6.944444467080757E-4</v>
      </c>
      <c r="M2259" s="65">
        <v>1</v>
      </c>
      <c r="N2259" s="61">
        <v>41694.549305555556</v>
      </c>
      <c r="O2259" s="62">
        <v>41694.549305555556</v>
      </c>
      <c r="P2259" s="66" t="s">
        <v>37</v>
      </c>
      <c r="Q2259" s="67" t="s">
        <v>38</v>
      </c>
      <c r="R2259" s="67" t="s">
        <v>413</v>
      </c>
      <c r="S2259" s="68" t="s">
        <v>40</v>
      </c>
      <c r="T2259" s="69" t="s">
        <v>1850</v>
      </c>
      <c r="U2259" s="332" t="s">
        <v>40</v>
      </c>
      <c r="V2259" s="78" t="s">
        <v>384</v>
      </c>
      <c r="W2259" s="69" t="s">
        <v>1851</v>
      </c>
      <c r="X2259" s="32">
        <v>0</v>
      </c>
      <c r="Y2259" s="32">
        <v>0</v>
      </c>
      <c r="Z2259" s="83"/>
      <c r="AA2259" s="84"/>
      <c r="AB2259" s="85"/>
      <c r="AC2259" s="83"/>
    </row>
    <row r="2260" spans="1:34" ht="15" hidden="1" customHeight="1" x14ac:dyDescent="0.2">
      <c r="A2260" s="58">
        <v>230</v>
      </c>
      <c r="B2260" s="58">
        <v>230</v>
      </c>
      <c r="C2260" s="76" t="s">
        <v>527</v>
      </c>
      <c r="D2260" s="33">
        <v>20126</v>
      </c>
      <c r="E2260" s="60" t="s">
        <v>528</v>
      </c>
      <c r="F2260" s="25">
        <v>2014</v>
      </c>
      <c r="G2260" s="61">
        <v>41862.607638888891</v>
      </c>
      <c r="H2260" s="62">
        <v>41862.607638888891</v>
      </c>
      <c r="I2260" s="625" t="s">
        <v>36</v>
      </c>
      <c r="J2260" s="625" t="s">
        <v>36</v>
      </c>
      <c r="K2260" s="625"/>
      <c r="L2260" s="64">
        <f>N2260-G2260</f>
        <v>6.9444443943211809E-4</v>
      </c>
      <c r="M2260" s="65">
        <v>1</v>
      </c>
      <c r="N2260" s="61">
        <v>41862.60833333333</v>
      </c>
      <c r="O2260" s="62">
        <v>41862.60833333333</v>
      </c>
      <c r="P2260" s="66" t="s">
        <v>37</v>
      </c>
      <c r="Q2260" s="69" t="s">
        <v>1752</v>
      </c>
      <c r="R2260" s="69" t="s">
        <v>287</v>
      </c>
      <c r="S2260" s="87" t="s">
        <v>40</v>
      </c>
      <c r="T2260" s="69" t="s">
        <v>2594</v>
      </c>
      <c r="U2260" s="332" t="s">
        <v>40</v>
      </c>
      <c r="V2260" s="87" t="s">
        <v>384</v>
      </c>
      <c r="W2260" s="69" t="s">
        <v>2595</v>
      </c>
      <c r="X2260" s="32">
        <v>1</v>
      </c>
      <c r="Y2260" s="32">
        <v>0</v>
      </c>
      <c r="Z2260" s="83"/>
      <c r="AA2260" s="84"/>
      <c r="AB2260" s="85"/>
      <c r="AC2260" s="83"/>
    </row>
    <row r="2261" spans="1:34" ht="15" hidden="1" customHeight="1" x14ac:dyDescent="0.2">
      <c r="A2261" s="105">
        <v>230</v>
      </c>
      <c r="B2261" s="105">
        <v>230</v>
      </c>
      <c r="C2261" s="76" t="s">
        <v>527</v>
      </c>
      <c r="D2261" s="33">
        <v>20126</v>
      </c>
      <c r="E2261" s="60" t="s">
        <v>528</v>
      </c>
      <c r="F2261" s="25">
        <v>2014</v>
      </c>
      <c r="G2261" s="61">
        <v>41934.301388888889</v>
      </c>
      <c r="H2261" s="62">
        <v>41934.301388888889</v>
      </c>
      <c r="I2261" s="625" t="s">
        <v>36</v>
      </c>
      <c r="J2261" s="625" t="s">
        <v>36</v>
      </c>
      <c r="K2261" s="625"/>
      <c r="L2261" s="64">
        <f>N2261-G2261</f>
        <v>30.488194444442343</v>
      </c>
      <c r="M2261" s="65">
        <v>43903</v>
      </c>
      <c r="N2261" s="61">
        <v>41964.789583333331</v>
      </c>
      <c r="O2261" s="62">
        <v>41964.789583333331</v>
      </c>
      <c r="P2261" s="130" t="s">
        <v>173</v>
      </c>
      <c r="Q2261" s="69" t="s">
        <v>52</v>
      </c>
      <c r="R2261" s="69" t="s">
        <v>124</v>
      </c>
      <c r="S2261" s="87" t="s">
        <v>88</v>
      </c>
      <c r="T2261" s="69" t="s">
        <v>2901</v>
      </c>
      <c r="U2261" s="332" t="s">
        <v>40</v>
      </c>
      <c r="V2261" s="87" t="s">
        <v>384</v>
      </c>
      <c r="W2261" s="69" t="s">
        <v>1727</v>
      </c>
      <c r="X2261" s="32">
        <v>0</v>
      </c>
      <c r="Y2261" s="32">
        <v>0</v>
      </c>
      <c r="Z2261" s="83"/>
      <c r="AA2261" s="84"/>
      <c r="AB2261" s="85"/>
      <c r="AC2261" s="83"/>
    </row>
    <row r="2262" spans="1:34" ht="15" hidden="1" customHeight="1" x14ac:dyDescent="0.2">
      <c r="A2262" s="175">
        <v>230</v>
      </c>
      <c r="B2262" s="175">
        <v>230</v>
      </c>
      <c r="C2262" s="24" t="s">
        <v>527</v>
      </c>
      <c r="D2262" s="175">
        <v>20126</v>
      </c>
      <c r="E2262" s="24" t="s">
        <v>528</v>
      </c>
      <c r="F2262" s="25">
        <v>2015</v>
      </c>
      <c r="G2262" s="156">
        <v>42156.929861111108</v>
      </c>
      <c r="H2262" s="157">
        <v>42156.929861111108</v>
      </c>
      <c r="I2262" s="620" t="s">
        <v>36</v>
      </c>
      <c r="J2262" s="620" t="s">
        <v>36</v>
      </c>
      <c r="K2262" s="620"/>
      <c r="L2262" s="159">
        <f>N2262-G2262</f>
        <v>0.23680555555620231</v>
      </c>
      <c r="M2262" s="160">
        <v>341</v>
      </c>
      <c r="N2262" s="156">
        <v>42157.166666666664</v>
      </c>
      <c r="O2262" s="157">
        <v>42157.166666666664</v>
      </c>
      <c r="P2262" s="161" t="s">
        <v>37</v>
      </c>
      <c r="Q2262" s="35" t="s">
        <v>1285</v>
      </c>
      <c r="R2262" s="35" t="s">
        <v>142</v>
      </c>
      <c r="S2262" s="168" t="s">
        <v>107</v>
      </c>
      <c r="T2262" s="35" t="s">
        <v>4081</v>
      </c>
      <c r="U2262" s="176">
        <v>11174</v>
      </c>
      <c r="V2262" s="167" t="s">
        <v>384</v>
      </c>
      <c r="W2262" s="35" t="s">
        <v>4082</v>
      </c>
      <c r="X2262" s="55">
        <v>0</v>
      </c>
      <c r="Y2262" s="55">
        <v>0</v>
      </c>
      <c r="Z2262" s="168"/>
      <c r="AA2262" s="168"/>
      <c r="AB2262" s="168"/>
      <c r="AC2262" s="168"/>
    </row>
    <row r="2263" spans="1:34" ht="15" hidden="1" customHeight="1" x14ac:dyDescent="0.2">
      <c r="A2263" s="175">
        <v>230</v>
      </c>
      <c r="B2263" s="175">
        <v>230</v>
      </c>
      <c r="C2263" s="24" t="s">
        <v>527</v>
      </c>
      <c r="D2263" s="175">
        <v>20126</v>
      </c>
      <c r="E2263" s="24" t="s">
        <v>528</v>
      </c>
      <c r="F2263" s="25">
        <v>2015</v>
      </c>
      <c r="G2263" s="156">
        <v>42181.977777777778</v>
      </c>
      <c r="H2263" s="157">
        <v>42181.977777777778</v>
      </c>
      <c r="I2263" s="620" t="s">
        <v>36</v>
      </c>
      <c r="J2263" s="620" t="s">
        <v>36</v>
      </c>
      <c r="K2263" s="620"/>
      <c r="L2263" s="159">
        <f>N2263-G2263</f>
        <v>0.93819444444670808</v>
      </c>
      <c r="M2263" s="160">
        <v>1351</v>
      </c>
      <c r="N2263" s="156">
        <v>42182.915972222225</v>
      </c>
      <c r="O2263" s="157">
        <v>42182.915972222225</v>
      </c>
      <c r="P2263" s="161" t="s">
        <v>37</v>
      </c>
      <c r="Q2263" s="35" t="s">
        <v>155</v>
      </c>
      <c r="R2263" s="35" t="s">
        <v>155</v>
      </c>
      <c r="S2263" s="35" t="s">
        <v>88</v>
      </c>
      <c r="T2263" s="35" t="s">
        <v>4205</v>
      </c>
      <c r="U2263" s="332" t="s">
        <v>40</v>
      </c>
      <c r="V2263" s="167" t="s">
        <v>384</v>
      </c>
      <c r="W2263" s="201" t="s">
        <v>4206</v>
      </c>
      <c r="X2263" s="55">
        <v>0</v>
      </c>
      <c r="Y2263" s="55">
        <v>0</v>
      </c>
      <c r="Z2263" s="168"/>
      <c r="AA2263" s="168"/>
      <c r="AB2263" s="168"/>
      <c r="AC2263" s="168"/>
    </row>
    <row r="2264" spans="1:34" ht="15" hidden="1" customHeight="1" x14ac:dyDescent="0.2">
      <c r="A2264" s="175">
        <v>230</v>
      </c>
      <c r="B2264" s="175">
        <v>230</v>
      </c>
      <c r="C2264" s="24" t="s">
        <v>527</v>
      </c>
      <c r="D2264" s="175">
        <v>20126</v>
      </c>
      <c r="E2264" s="24" t="s">
        <v>528</v>
      </c>
      <c r="F2264" s="25">
        <v>2015</v>
      </c>
      <c r="G2264" s="156">
        <v>42212.161111111112</v>
      </c>
      <c r="H2264" s="157">
        <v>42212.161111111112</v>
      </c>
      <c r="I2264" s="620" t="s">
        <v>36</v>
      </c>
      <c r="J2264" s="620" t="s">
        <v>36</v>
      </c>
      <c r="K2264" s="620"/>
      <c r="L2264" s="159">
        <f>N2264-G2264</f>
        <v>6.944444467080757E-4</v>
      </c>
      <c r="M2264" s="160">
        <v>1</v>
      </c>
      <c r="N2264" s="156">
        <v>42212.161805555559</v>
      </c>
      <c r="O2264" s="157">
        <v>42212.161805555559</v>
      </c>
      <c r="P2264" s="161" t="s">
        <v>37</v>
      </c>
      <c r="Q2264" s="35" t="s">
        <v>48</v>
      </c>
      <c r="R2264" s="35" t="s">
        <v>49</v>
      </c>
      <c r="S2264" s="35" t="s">
        <v>40</v>
      </c>
      <c r="T2264" s="35" t="s">
        <v>4462</v>
      </c>
      <c r="U2264" s="332" t="s">
        <v>40</v>
      </c>
      <c r="V2264" s="167" t="s">
        <v>384</v>
      </c>
      <c r="W2264" s="35" t="s">
        <v>4463</v>
      </c>
      <c r="X2264" s="188"/>
      <c r="Y2264" s="168"/>
      <c r="Z2264" s="168"/>
      <c r="AA2264" s="168"/>
      <c r="AB2264" s="168"/>
      <c r="AC2264" s="168"/>
    </row>
    <row r="2265" spans="1:34" ht="15" hidden="1" customHeight="1" x14ac:dyDescent="0.2">
      <c r="A2265" s="175">
        <v>230</v>
      </c>
      <c r="B2265" s="175">
        <v>230</v>
      </c>
      <c r="C2265" s="24" t="s">
        <v>527</v>
      </c>
      <c r="D2265" s="175">
        <v>20126</v>
      </c>
      <c r="E2265" s="43" t="s">
        <v>528</v>
      </c>
      <c r="F2265" s="25">
        <v>2015</v>
      </c>
      <c r="G2265" s="156">
        <v>42328.219444444447</v>
      </c>
      <c r="H2265" s="157">
        <v>42328.219444444447</v>
      </c>
      <c r="I2265" s="620" t="s">
        <v>36</v>
      </c>
      <c r="J2265" s="620" t="s">
        <v>36</v>
      </c>
      <c r="K2265" s="620"/>
      <c r="L2265" s="159">
        <f>N2265-G2265</f>
        <v>18.109722222223354</v>
      </c>
      <c r="M2265" s="160">
        <v>26078</v>
      </c>
      <c r="N2265" s="156">
        <v>42346.32916666667</v>
      </c>
      <c r="O2265" s="157">
        <v>42346.32916666667</v>
      </c>
      <c r="P2265" s="171" t="s">
        <v>242</v>
      </c>
      <c r="Q2265" s="35" t="s">
        <v>43</v>
      </c>
      <c r="R2265" s="35" t="s">
        <v>1583</v>
      </c>
      <c r="S2265" s="35" t="s">
        <v>40</v>
      </c>
      <c r="T2265" s="35" t="s">
        <v>5192</v>
      </c>
      <c r="U2265" s="332" t="s">
        <v>40</v>
      </c>
      <c r="V2265" s="167" t="s">
        <v>384</v>
      </c>
      <c r="W2265" s="35" t="s">
        <v>5193</v>
      </c>
      <c r="X2265" s="55">
        <v>0</v>
      </c>
      <c r="Y2265" s="168"/>
      <c r="Z2265" s="168"/>
      <c r="AA2265" s="168"/>
      <c r="AB2265" s="168"/>
      <c r="AC2265" s="168"/>
    </row>
    <row r="2266" spans="1:34" ht="15" hidden="1" customHeight="1" x14ac:dyDescent="0.2">
      <c r="A2266" s="257">
        <v>230</v>
      </c>
      <c r="B2266" s="257">
        <v>230</v>
      </c>
      <c r="C2266" s="258" t="s">
        <v>527</v>
      </c>
      <c r="D2266" s="257">
        <v>20126</v>
      </c>
      <c r="E2266" s="258" t="s">
        <v>528</v>
      </c>
      <c r="F2266" s="25">
        <v>2016</v>
      </c>
      <c r="G2266" s="284">
        <v>42541.078472222223</v>
      </c>
      <c r="H2266" s="234">
        <v>42541.078472222223</v>
      </c>
      <c r="I2266" s="412" t="s">
        <v>36</v>
      </c>
      <c r="J2266" s="412" t="s">
        <v>36</v>
      </c>
      <c r="K2266" s="412"/>
      <c r="L2266" s="235">
        <f>N2266-G2266</f>
        <v>6.944444467080757E-4</v>
      </c>
      <c r="M2266" s="236">
        <v>1</v>
      </c>
      <c r="N2266" s="284">
        <v>42541.07916666667</v>
      </c>
      <c r="O2266" s="234">
        <v>42541.07916666667</v>
      </c>
      <c r="P2266" s="237" t="s">
        <v>37</v>
      </c>
      <c r="Q2266" s="238" t="s">
        <v>48</v>
      </c>
      <c r="R2266" s="238" t="s">
        <v>49</v>
      </c>
      <c r="S2266" s="35" t="s">
        <v>40</v>
      </c>
      <c r="T2266" s="35" t="s">
        <v>6260</v>
      </c>
      <c r="U2266" s="282" t="s">
        <v>40</v>
      </c>
      <c r="V2266" s="240" t="s">
        <v>384</v>
      </c>
      <c r="W2266" s="35" t="s">
        <v>6261</v>
      </c>
      <c r="X2266" s="177">
        <v>0</v>
      </c>
      <c r="Y2266" s="177">
        <v>0</v>
      </c>
      <c r="Z2266" s="55">
        <v>0</v>
      </c>
      <c r="AA2266" s="35"/>
      <c r="AB2266" s="35"/>
      <c r="AC2266" s="35"/>
    </row>
    <row r="2267" spans="1:34" ht="15" hidden="1" customHeight="1" x14ac:dyDescent="0.2">
      <c r="A2267" s="257">
        <v>230</v>
      </c>
      <c r="B2267" s="257">
        <v>230</v>
      </c>
      <c r="C2267" s="258" t="s">
        <v>527</v>
      </c>
      <c r="D2267" s="257">
        <v>20126</v>
      </c>
      <c r="E2267" s="258" t="s">
        <v>528</v>
      </c>
      <c r="F2267" s="25">
        <v>2017</v>
      </c>
      <c r="G2267" s="232">
        <v>42776.59652777778</v>
      </c>
      <c r="H2267" s="233">
        <v>42776.59652777778</v>
      </c>
      <c r="I2267" s="412" t="s">
        <v>36</v>
      </c>
      <c r="J2267" s="412" t="s">
        <v>36</v>
      </c>
      <c r="K2267" s="412"/>
      <c r="L2267" s="235">
        <f>N2267-G2267</f>
        <v>2.7534722222189885</v>
      </c>
      <c r="M2267" s="236">
        <v>3965</v>
      </c>
      <c r="N2267" s="232">
        <v>42779.35</v>
      </c>
      <c r="O2267" s="233">
        <v>42779.35</v>
      </c>
      <c r="P2267" s="328" t="s">
        <v>242</v>
      </c>
      <c r="Q2267" s="35" t="s">
        <v>43</v>
      </c>
      <c r="R2267" s="35" t="s">
        <v>1583</v>
      </c>
      <c r="S2267" s="35" t="s">
        <v>40</v>
      </c>
      <c r="T2267" s="52" t="s">
        <v>7785</v>
      </c>
      <c r="U2267" s="303" t="s">
        <v>40</v>
      </c>
      <c r="V2267" s="49" t="s">
        <v>384</v>
      </c>
      <c r="W2267" s="44" t="s">
        <v>7786</v>
      </c>
      <c r="X2267" s="255">
        <v>0</v>
      </c>
      <c r="Y2267" s="241">
        <v>0</v>
      </c>
      <c r="Z2267" s="241">
        <v>0</v>
      </c>
      <c r="AA2267" s="168"/>
      <c r="AB2267" s="168"/>
      <c r="AC2267" s="168"/>
      <c r="AD2267" s="304">
        <v>5517212</v>
      </c>
      <c r="AE2267" s="35" t="s">
        <v>1270</v>
      </c>
      <c r="AF2267" s="305" t="s">
        <v>1270</v>
      </c>
      <c r="AG2267" s="35" t="s">
        <v>7066</v>
      </c>
      <c r="AH2267" s="44" t="s">
        <v>7067</v>
      </c>
    </row>
    <row r="2268" spans="1:34" ht="15" hidden="1" customHeight="1" x14ac:dyDescent="0.2">
      <c r="A2268" s="257">
        <v>230</v>
      </c>
      <c r="B2268" s="257">
        <v>230</v>
      </c>
      <c r="C2268" s="258" t="s">
        <v>527</v>
      </c>
      <c r="D2268" s="257">
        <v>20126</v>
      </c>
      <c r="E2268" s="258" t="s">
        <v>528</v>
      </c>
      <c r="F2268" s="25">
        <v>2017</v>
      </c>
      <c r="G2268" s="232">
        <v>42944.088888888888</v>
      </c>
      <c r="H2268" s="233">
        <v>42944.088888888888</v>
      </c>
      <c r="I2268" s="412" t="s">
        <v>36</v>
      </c>
      <c r="J2268" s="412" t="s">
        <v>36</v>
      </c>
      <c r="K2268" s="412"/>
      <c r="L2268" s="235">
        <f>N2268-G2268</f>
        <v>3.3333333332848269E-2</v>
      </c>
      <c r="M2268" s="236">
        <v>48</v>
      </c>
      <c r="N2268" s="232">
        <v>42944.12222222222</v>
      </c>
      <c r="O2268" s="233">
        <v>42944.12222222222</v>
      </c>
      <c r="P2268" s="237" t="s">
        <v>37</v>
      </c>
      <c r="Q2268" s="35" t="s">
        <v>43</v>
      </c>
      <c r="R2268" s="35" t="s">
        <v>1663</v>
      </c>
      <c r="S2268" s="35" t="s">
        <v>88</v>
      </c>
      <c r="T2268" s="167" t="s">
        <v>9048</v>
      </c>
      <c r="U2268" s="303" t="s">
        <v>40</v>
      </c>
      <c r="V2268" s="240" t="s">
        <v>384</v>
      </c>
      <c r="W2268" s="167" t="s">
        <v>9049</v>
      </c>
      <c r="X2268" s="241">
        <v>0</v>
      </c>
      <c r="Y2268" s="241">
        <v>0</v>
      </c>
      <c r="Z2268" s="241">
        <v>0</v>
      </c>
      <c r="AA2268" s="168"/>
      <c r="AB2268" s="168"/>
      <c r="AC2268" s="168"/>
      <c r="AD2268" s="304">
        <v>5517212</v>
      </c>
      <c r="AE2268" s="305" t="s">
        <v>1270</v>
      </c>
      <c r="AF2268" s="305" t="s">
        <v>1270</v>
      </c>
      <c r="AG2268" s="35" t="s">
        <v>7066</v>
      </c>
      <c r="AH2268" s="29" t="s">
        <v>7067</v>
      </c>
    </row>
    <row r="2269" spans="1:34" ht="15" hidden="1" customHeight="1" x14ac:dyDescent="0.2">
      <c r="A2269" s="257">
        <v>230</v>
      </c>
      <c r="B2269" s="257">
        <v>230</v>
      </c>
      <c r="C2269" s="258" t="s">
        <v>527</v>
      </c>
      <c r="D2269" s="257">
        <v>20126</v>
      </c>
      <c r="E2269" s="258" t="s">
        <v>528</v>
      </c>
      <c r="F2269" s="25">
        <v>2017</v>
      </c>
      <c r="G2269" s="232">
        <v>42968.986805555556</v>
      </c>
      <c r="H2269" s="233">
        <v>42968.986805555556</v>
      </c>
      <c r="I2269" s="412" t="s">
        <v>36</v>
      </c>
      <c r="J2269" s="412" t="s">
        <v>36</v>
      </c>
      <c r="K2269" s="412"/>
      <c r="L2269" s="235">
        <f>N2269-G2269</f>
        <v>2.7777777773735579E-2</v>
      </c>
      <c r="M2269" s="236">
        <v>40</v>
      </c>
      <c r="N2269" s="232">
        <v>42969.01458333333</v>
      </c>
      <c r="O2269" s="233">
        <v>42969.01458333333</v>
      </c>
      <c r="P2269" s="237" t="s">
        <v>37</v>
      </c>
      <c r="Q2269" s="35" t="s">
        <v>213</v>
      </c>
      <c r="R2269" s="35" t="s">
        <v>287</v>
      </c>
      <c r="S2269" s="35" t="s">
        <v>101</v>
      </c>
      <c r="T2269" s="167" t="s">
        <v>9230</v>
      </c>
      <c r="U2269" s="303" t="s">
        <v>40</v>
      </c>
      <c r="V2269" s="240" t="s">
        <v>384</v>
      </c>
      <c r="W2269" s="167" t="s">
        <v>9231</v>
      </c>
      <c r="X2269" s="255">
        <v>0</v>
      </c>
      <c r="Y2269" s="255">
        <v>0</v>
      </c>
      <c r="Z2269" s="255">
        <v>0</v>
      </c>
      <c r="AA2269" s="374"/>
      <c r="AB2269" s="374"/>
      <c r="AC2269" s="374"/>
      <c r="AD2269" s="304">
        <v>5517212</v>
      </c>
      <c r="AE2269" s="305" t="s">
        <v>7102</v>
      </c>
      <c r="AF2269" s="305" t="s">
        <v>9232</v>
      </c>
      <c r="AG2269" s="35" t="s">
        <v>7040</v>
      </c>
      <c r="AH2269" s="29" t="s">
        <v>7176</v>
      </c>
    </row>
    <row r="2270" spans="1:34" ht="15" hidden="1" customHeight="1" x14ac:dyDescent="0.2">
      <c r="A2270" s="257">
        <v>230</v>
      </c>
      <c r="B2270" s="257">
        <v>230</v>
      </c>
      <c r="C2270" s="258" t="s">
        <v>527</v>
      </c>
      <c r="D2270" s="257">
        <v>20126</v>
      </c>
      <c r="E2270" s="258" t="s">
        <v>528</v>
      </c>
      <c r="F2270" s="25">
        <v>2018</v>
      </c>
      <c r="G2270" s="284">
        <v>43413.429861111108</v>
      </c>
      <c r="H2270" s="234">
        <v>43413.429861111108</v>
      </c>
      <c r="I2270" s="412" t="s">
        <v>36</v>
      </c>
      <c r="J2270" s="412" t="s">
        <v>36</v>
      </c>
      <c r="K2270" s="412" t="s">
        <v>36</v>
      </c>
      <c r="L2270" s="235">
        <f>N2270-G2270</f>
        <v>6.944444467080757E-4</v>
      </c>
      <c r="M2270" s="236">
        <v>1</v>
      </c>
      <c r="N2270" s="284">
        <v>43413.430555555555</v>
      </c>
      <c r="O2270" s="234">
        <v>43413.430555555555</v>
      </c>
      <c r="P2270" s="237" t="s">
        <v>37</v>
      </c>
      <c r="Q2270" s="162" t="s">
        <v>382</v>
      </c>
      <c r="R2270" s="167" t="s">
        <v>10211</v>
      </c>
      <c r="S2270" s="163" t="s">
        <v>40</v>
      </c>
      <c r="T2270" s="167" t="s">
        <v>12314</v>
      </c>
      <c r="U2270" s="416" t="s">
        <v>40</v>
      </c>
      <c r="V2270" s="240" t="s">
        <v>384</v>
      </c>
      <c r="W2270" s="167" t="s">
        <v>12315</v>
      </c>
      <c r="X2270" s="255">
        <v>0</v>
      </c>
      <c r="Y2270" s="241">
        <v>0</v>
      </c>
      <c r="Z2270" s="241">
        <v>0</v>
      </c>
      <c r="AA2270" s="266"/>
      <c r="AB2270" s="266"/>
      <c r="AC2270" s="266"/>
      <c r="AD2270" s="241">
        <v>5517212</v>
      </c>
      <c r="AE2270" s="461" t="s">
        <v>7049</v>
      </c>
      <c r="AF2270" s="468" t="s">
        <v>12316</v>
      </c>
      <c r="AG2270" s="163" t="s">
        <v>7040</v>
      </c>
      <c r="AH2270" s="277" t="s">
        <v>7041</v>
      </c>
    </row>
    <row r="2271" spans="1:34" ht="15" hidden="1" customHeight="1" x14ac:dyDescent="0.2">
      <c r="A2271" s="257">
        <v>230</v>
      </c>
      <c r="B2271" s="257">
        <v>230</v>
      </c>
      <c r="C2271" s="258" t="s">
        <v>527</v>
      </c>
      <c r="D2271" s="257">
        <v>20126</v>
      </c>
      <c r="E2271" s="258" t="s">
        <v>528</v>
      </c>
      <c r="F2271" s="25">
        <v>2018</v>
      </c>
      <c r="G2271" s="284">
        <v>43413.44027777778</v>
      </c>
      <c r="H2271" s="234">
        <v>43413.44027777778</v>
      </c>
      <c r="I2271" s="412" t="s">
        <v>36</v>
      </c>
      <c r="J2271" s="412" t="s">
        <v>36</v>
      </c>
      <c r="K2271" s="417" t="s">
        <v>7042</v>
      </c>
      <c r="L2271" s="235">
        <f>N2271-G2271</f>
        <v>19.276388888887595</v>
      </c>
      <c r="M2271" s="236">
        <v>27758</v>
      </c>
      <c r="N2271" s="284">
        <v>43432.716666666667</v>
      </c>
      <c r="O2271" s="234">
        <v>43432.716666666667</v>
      </c>
      <c r="P2271" s="294" t="s">
        <v>173</v>
      </c>
      <c r="Q2271" s="162" t="s">
        <v>382</v>
      </c>
      <c r="R2271" s="167" t="s">
        <v>10211</v>
      </c>
      <c r="S2271" s="163" t="s">
        <v>40</v>
      </c>
      <c r="T2271" s="167" t="s">
        <v>12317</v>
      </c>
      <c r="U2271" s="416" t="s">
        <v>40</v>
      </c>
      <c r="V2271" s="240" t="s">
        <v>384</v>
      </c>
      <c r="W2271" s="167" t="s">
        <v>12318</v>
      </c>
      <c r="X2271" s="255">
        <v>0</v>
      </c>
      <c r="Y2271" s="241">
        <v>0</v>
      </c>
      <c r="Z2271" s="241">
        <v>0</v>
      </c>
      <c r="AA2271" s="266"/>
      <c r="AB2271" s="266"/>
      <c r="AC2271" s="266"/>
      <c r="AD2271" s="241">
        <v>5517212</v>
      </c>
      <c r="AE2271" s="461" t="s">
        <v>7172</v>
      </c>
      <c r="AF2271" s="468" t="s">
        <v>12316</v>
      </c>
      <c r="AG2271" s="163" t="s">
        <v>7040</v>
      </c>
      <c r="AH2271" s="277" t="s">
        <v>7041</v>
      </c>
    </row>
    <row r="2272" spans="1:34" ht="15" hidden="1" customHeight="1" x14ac:dyDescent="0.2">
      <c r="A2272" s="521">
        <v>230</v>
      </c>
      <c r="B2272" s="521">
        <v>230</v>
      </c>
      <c r="C2272" s="522" t="s">
        <v>527</v>
      </c>
      <c r="D2272" s="521">
        <v>20126</v>
      </c>
      <c r="E2272" s="522" t="s">
        <v>528</v>
      </c>
      <c r="F2272" s="25">
        <v>2019</v>
      </c>
      <c r="G2272" s="573">
        <v>43565.5625</v>
      </c>
      <c r="H2272" s="574">
        <v>43565.5625</v>
      </c>
      <c r="I2272" s="572" t="s">
        <v>36</v>
      </c>
      <c r="J2272" s="572" t="s">
        <v>36</v>
      </c>
      <c r="K2272" s="572" t="s">
        <v>36</v>
      </c>
      <c r="L2272" s="235">
        <f>N2272-G2272</f>
        <v>0.26041666666424135</v>
      </c>
      <c r="M2272" s="236">
        <v>375</v>
      </c>
      <c r="N2272" s="573">
        <v>43565.822916666664</v>
      </c>
      <c r="O2272" s="574">
        <v>43565.822916666664</v>
      </c>
      <c r="P2272" s="237" t="s">
        <v>37</v>
      </c>
      <c r="Q2272" s="162" t="s">
        <v>1285</v>
      </c>
      <c r="R2272" s="167" t="s">
        <v>10214</v>
      </c>
      <c r="S2272" s="238" t="s">
        <v>54</v>
      </c>
      <c r="T2272" s="167" t="s">
        <v>13799</v>
      </c>
      <c r="U2272" s="224">
        <v>117007413</v>
      </c>
      <c r="V2272" s="240" t="s">
        <v>384</v>
      </c>
      <c r="W2272" s="167" t="s">
        <v>13800</v>
      </c>
      <c r="X2272" s="536">
        <v>0</v>
      </c>
      <c r="Y2272" s="255">
        <v>0</v>
      </c>
      <c r="Z2272" s="255">
        <v>0</v>
      </c>
      <c r="AA2272" s="264">
        <f>Y2272/AD2272</f>
        <v>0</v>
      </c>
      <c r="AB2272" s="265">
        <f>Z2272/AD2272</f>
        <v>0</v>
      </c>
      <c r="AC2272" s="255">
        <v>0</v>
      </c>
      <c r="AD2272" s="255">
        <v>5548929</v>
      </c>
      <c r="AE2272" s="240" t="s">
        <v>1270</v>
      </c>
      <c r="AF2272" s="527" t="s">
        <v>1270</v>
      </c>
      <c r="AG2272" s="555" t="s">
        <v>7066</v>
      </c>
      <c r="AH2272" s="525" t="s">
        <v>12671</v>
      </c>
    </row>
    <row r="2273" spans="1:34" ht="15" hidden="1" customHeight="1" x14ac:dyDescent="0.2">
      <c r="A2273" s="175">
        <v>230</v>
      </c>
      <c r="B2273" s="175">
        <v>230</v>
      </c>
      <c r="C2273" s="24" t="s">
        <v>1037</v>
      </c>
      <c r="D2273" s="175">
        <v>20127</v>
      </c>
      <c r="E2273" s="24" t="s">
        <v>1038</v>
      </c>
      <c r="F2273" s="25">
        <v>2015</v>
      </c>
      <c r="G2273" s="156">
        <v>42145.01666666667</v>
      </c>
      <c r="H2273" s="157">
        <v>42145.01666666667</v>
      </c>
      <c r="I2273" s="620" t="s">
        <v>36</v>
      </c>
      <c r="J2273" s="620" t="s">
        <v>36</v>
      </c>
      <c r="K2273" s="620"/>
      <c r="L2273" s="159">
        <f>N2273-G2273</f>
        <v>2.0833333328482695E-3</v>
      </c>
      <c r="M2273" s="160">
        <v>3</v>
      </c>
      <c r="N2273" s="156">
        <v>42145.018750000003</v>
      </c>
      <c r="O2273" s="157">
        <v>42145.018750000003</v>
      </c>
      <c r="P2273" s="171" t="s">
        <v>242</v>
      </c>
      <c r="Q2273" s="35" t="s">
        <v>43</v>
      </c>
      <c r="R2273" s="35" t="s">
        <v>266</v>
      </c>
      <c r="S2273" s="168" t="s">
        <v>106</v>
      </c>
      <c r="T2273" s="35" t="s">
        <v>4026</v>
      </c>
      <c r="U2273" s="416" t="s">
        <v>40</v>
      </c>
      <c r="V2273" s="167" t="s">
        <v>384</v>
      </c>
      <c r="W2273" s="35" t="s">
        <v>4027</v>
      </c>
      <c r="X2273" s="55">
        <v>0</v>
      </c>
      <c r="Y2273" s="55">
        <v>0</v>
      </c>
      <c r="Z2273" s="168"/>
      <c r="AA2273" s="168"/>
      <c r="AB2273" s="168"/>
      <c r="AC2273" s="168"/>
    </row>
    <row r="2274" spans="1:34" ht="15" hidden="1" customHeight="1" x14ac:dyDescent="0.2">
      <c r="A2274" s="257">
        <v>230</v>
      </c>
      <c r="B2274" s="257">
        <v>230</v>
      </c>
      <c r="C2274" s="258" t="s">
        <v>1037</v>
      </c>
      <c r="D2274" s="257">
        <v>20127</v>
      </c>
      <c r="E2274" s="258" t="s">
        <v>1038</v>
      </c>
      <c r="F2274" s="25">
        <v>2017</v>
      </c>
      <c r="G2274" s="232">
        <v>42802.148611111108</v>
      </c>
      <c r="H2274" s="233">
        <v>42802.148611111108</v>
      </c>
      <c r="I2274" s="412" t="s">
        <v>36</v>
      </c>
      <c r="J2274" s="412" t="s">
        <v>36</v>
      </c>
      <c r="K2274" s="412"/>
      <c r="L2274" s="235">
        <f>N2274-G2274</f>
        <v>6.944444467080757E-4</v>
      </c>
      <c r="M2274" s="236">
        <v>1</v>
      </c>
      <c r="N2274" s="232">
        <v>42802.149305555555</v>
      </c>
      <c r="O2274" s="233">
        <v>42802.149305555555</v>
      </c>
      <c r="P2274" s="237" t="s">
        <v>37</v>
      </c>
      <c r="Q2274" s="35" t="s">
        <v>48</v>
      </c>
      <c r="R2274" s="35" t="s">
        <v>49</v>
      </c>
      <c r="S2274" s="35" t="s">
        <v>40</v>
      </c>
      <c r="T2274" s="167" t="s">
        <v>8070</v>
      </c>
      <c r="U2274" s="303" t="s">
        <v>40</v>
      </c>
      <c r="V2274" s="49" t="s">
        <v>1336</v>
      </c>
      <c r="W2274" s="35" t="s">
        <v>8071</v>
      </c>
      <c r="X2274" s="255">
        <v>0</v>
      </c>
      <c r="Y2274" s="241">
        <v>0</v>
      </c>
      <c r="Z2274" s="241">
        <v>0</v>
      </c>
      <c r="AA2274" s="168"/>
      <c r="AB2274" s="168"/>
      <c r="AC2274" s="168"/>
      <c r="AD2274" s="304">
        <v>5517212</v>
      </c>
      <c r="AE2274" s="35" t="s">
        <v>7102</v>
      </c>
      <c r="AF2274" s="305" t="s">
        <v>8072</v>
      </c>
      <c r="AG2274" s="35" t="s">
        <v>7040</v>
      </c>
      <c r="AH2274" s="52" t="s">
        <v>7041</v>
      </c>
    </row>
    <row r="2275" spans="1:34" ht="15" hidden="1" customHeight="1" x14ac:dyDescent="0.2">
      <c r="A2275" s="58">
        <v>230</v>
      </c>
      <c r="B2275" s="58">
        <v>230</v>
      </c>
      <c r="C2275" s="76" t="s">
        <v>552</v>
      </c>
      <c r="D2275" s="33">
        <v>20128</v>
      </c>
      <c r="E2275" s="60" t="s">
        <v>553</v>
      </c>
      <c r="F2275" s="25">
        <v>2014</v>
      </c>
      <c r="G2275" s="61">
        <v>41650.332638888889</v>
      </c>
      <c r="H2275" s="62">
        <v>41650.332638888889</v>
      </c>
      <c r="I2275" s="625" t="s">
        <v>36</v>
      </c>
      <c r="J2275" s="625" t="s">
        <v>36</v>
      </c>
      <c r="K2275" s="625"/>
      <c r="L2275" s="64">
        <f>N2275-G2275</f>
        <v>2.1583333333328483</v>
      </c>
      <c r="M2275" s="65">
        <v>3108</v>
      </c>
      <c r="N2275" s="61">
        <v>41652.490972222222</v>
      </c>
      <c r="O2275" s="62">
        <v>41652.490972222222</v>
      </c>
      <c r="P2275" s="66" t="s">
        <v>37</v>
      </c>
      <c r="Q2275" s="67" t="s">
        <v>155</v>
      </c>
      <c r="R2275" s="67" t="s">
        <v>155</v>
      </c>
      <c r="S2275" s="68" t="s">
        <v>106</v>
      </c>
      <c r="T2275" s="69" t="s">
        <v>1690</v>
      </c>
      <c r="U2275" s="416" t="s">
        <v>40</v>
      </c>
      <c r="V2275" s="78" t="s">
        <v>1336</v>
      </c>
      <c r="W2275" s="69" t="s">
        <v>1691</v>
      </c>
      <c r="X2275" s="32">
        <v>0</v>
      </c>
      <c r="Y2275" s="32">
        <v>0</v>
      </c>
      <c r="Z2275" s="32"/>
      <c r="AA2275" s="79"/>
      <c r="AB2275" s="80"/>
      <c r="AC2275" s="32"/>
    </row>
    <row r="2276" spans="1:34" ht="15" hidden="1" customHeight="1" x14ac:dyDescent="0.2">
      <c r="A2276" s="175">
        <v>230</v>
      </c>
      <c r="B2276" s="175">
        <v>230</v>
      </c>
      <c r="C2276" s="24" t="s">
        <v>898</v>
      </c>
      <c r="D2276" s="175">
        <v>20131</v>
      </c>
      <c r="E2276" s="24" t="s">
        <v>899</v>
      </c>
      <c r="F2276" s="25">
        <v>2015</v>
      </c>
      <c r="G2276" s="156">
        <v>42138.745138888888</v>
      </c>
      <c r="H2276" s="157">
        <v>42138.745138888888</v>
      </c>
      <c r="I2276" s="620" t="s">
        <v>36</v>
      </c>
      <c r="J2276" s="620" t="s">
        <v>36</v>
      </c>
      <c r="K2276" s="620"/>
      <c r="L2276" s="159">
        <f>N2276-G2276</f>
        <v>6.944444467080757E-4</v>
      </c>
      <c r="M2276" s="160">
        <v>1</v>
      </c>
      <c r="N2276" s="156">
        <v>42138.745833333334</v>
      </c>
      <c r="O2276" s="157">
        <v>42138.745833333334</v>
      </c>
      <c r="P2276" s="161" t="s">
        <v>37</v>
      </c>
      <c r="Q2276" s="35" t="s">
        <v>213</v>
      </c>
      <c r="R2276" s="35" t="s">
        <v>287</v>
      </c>
      <c r="S2276" s="35" t="s">
        <v>40</v>
      </c>
      <c r="T2276" s="35" t="s">
        <v>4001</v>
      </c>
      <c r="U2276" s="416" t="s">
        <v>40</v>
      </c>
      <c r="V2276" s="167" t="s">
        <v>384</v>
      </c>
      <c r="W2276" s="35" t="s">
        <v>4002</v>
      </c>
      <c r="X2276" s="55">
        <v>0</v>
      </c>
      <c r="Y2276" s="55">
        <v>0</v>
      </c>
      <c r="Z2276" s="168"/>
      <c r="AA2276" s="168"/>
      <c r="AB2276" s="168"/>
      <c r="AC2276" s="168"/>
    </row>
    <row r="2277" spans="1:34" ht="15" hidden="1" customHeight="1" x14ac:dyDescent="0.2">
      <c r="A2277" s="58">
        <v>230</v>
      </c>
      <c r="B2277" s="58">
        <v>230</v>
      </c>
      <c r="C2277" s="76" t="s">
        <v>1722</v>
      </c>
      <c r="D2277" s="33">
        <v>20132</v>
      </c>
      <c r="E2277" s="60" t="s">
        <v>1723</v>
      </c>
      <c r="F2277" s="25">
        <v>2014</v>
      </c>
      <c r="G2277" s="61">
        <v>41661.5625</v>
      </c>
      <c r="H2277" s="62">
        <v>41661.5625</v>
      </c>
      <c r="I2277" s="625" t="s">
        <v>36</v>
      </c>
      <c r="J2277" s="625" t="s">
        <v>36</v>
      </c>
      <c r="K2277" s="625"/>
      <c r="L2277" s="64">
        <f>N2277-G2277</f>
        <v>1.4583333329937886E-2</v>
      </c>
      <c r="M2277" s="65">
        <v>21</v>
      </c>
      <c r="N2277" s="61">
        <v>41661.57708333333</v>
      </c>
      <c r="O2277" s="62">
        <v>41661.57708333333</v>
      </c>
      <c r="P2277" s="66" t="s">
        <v>37</v>
      </c>
      <c r="Q2277" s="67" t="s">
        <v>382</v>
      </c>
      <c r="R2277" s="67" t="s">
        <v>383</v>
      </c>
      <c r="S2277" s="68" t="s">
        <v>526</v>
      </c>
      <c r="T2277" s="69" t="s">
        <v>1724</v>
      </c>
      <c r="U2277" s="416" t="s">
        <v>40</v>
      </c>
      <c r="V2277" s="78" t="s">
        <v>384</v>
      </c>
      <c r="W2277" s="69" t="s">
        <v>1725</v>
      </c>
      <c r="X2277" s="32">
        <v>0</v>
      </c>
      <c r="Y2277" s="32">
        <v>0</v>
      </c>
      <c r="Z2277" s="83"/>
      <c r="AA2277" s="84"/>
      <c r="AB2277" s="85"/>
      <c r="AC2277" s="83"/>
    </row>
    <row r="2278" spans="1:34" ht="15" hidden="1" customHeight="1" x14ac:dyDescent="0.2">
      <c r="A2278" s="105">
        <v>230</v>
      </c>
      <c r="B2278" s="105">
        <v>230</v>
      </c>
      <c r="C2278" s="76" t="s">
        <v>1722</v>
      </c>
      <c r="D2278" s="33">
        <v>20132</v>
      </c>
      <c r="E2278" s="60" t="s">
        <v>1723</v>
      </c>
      <c r="F2278" s="25">
        <v>2014</v>
      </c>
      <c r="G2278" s="61">
        <v>41956.563194444447</v>
      </c>
      <c r="H2278" s="62">
        <v>41956.563194444447</v>
      </c>
      <c r="I2278" s="625" t="s">
        <v>36</v>
      </c>
      <c r="J2278" s="625" t="s">
        <v>36</v>
      </c>
      <c r="K2278" s="625"/>
      <c r="L2278" s="64">
        <f>N2278-G2278</f>
        <v>4.1666666664241347E-2</v>
      </c>
      <c r="M2278" s="65">
        <v>60</v>
      </c>
      <c r="N2278" s="61">
        <v>41956.604861111111</v>
      </c>
      <c r="O2278" s="62">
        <v>41956.604861111111</v>
      </c>
      <c r="P2278" s="86" t="s">
        <v>242</v>
      </c>
      <c r="Q2278" s="69" t="s">
        <v>43</v>
      </c>
      <c r="R2278" s="69" t="s">
        <v>1663</v>
      </c>
      <c r="S2278" s="87" t="s">
        <v>40</v>
      </c>
      <c r="T2278" s="69" t="s">
        <v>3025</v>
      </c>
      <c r="U2278" s="416" t="s">
        <v>40</v>
      </c>
      <c r="V2278" s="87" t="s">
        <v>384</v>
      </c>
      <c r="W2278" s="69" t="s">
        <v>3023</v>
      </c>
      <c r="X2278" s="32">
        <v>0</v>
      </c>
      <c r="Y2278" s="32">
        <v>0</v>
      </c>
      <c r="Z2278" s="83"/>
      <c r="AA2278" s="84"/>
      <c r="AB2278" s="85"/>
      <c r="AC2278" s="83"/>
    </row>
    <row r="2279" spans="1:34" ht="15" hidden="1" customHeight="1" x14ac:dyDescent="0.2">
      <c r="A2279" s="105">
        <v>230</v>
      </c>
      <c r="B2279" s="105">
        <v>230</v>
      </c>
      <c r="C2279" s="76" t="s">
        <v>1722</v>
      </c>
      <c r="D2279" s="33">
        <v>20132</v>
      </c>
      <c r="E2279" s="60" t="s">
        <v>1723</v>
      </c>
      <c r="F2279" s="25">
        <v>2014</v>
      </c>
      <c r="G2279" s="106">
        <v>41985.188888888886</v>
      </c>
      <c r="H2279" s="63">
        <v>41985.188888888886</v>
      </c>
      <c r="I2279" s="628" t="s">
        <v>313</v>
      </c>
      <c r="J2279" s="625" t="s">
        <v>36</v>
      </c>
      <c r="K2279" s="625"/>
      <c r="L2279" s="64">
        <f>N2279-G2279</f>
        <v>6.944444467080757E-4</v>
      </c>
      <c r="M2279" s="65">
        <v>1</v>
      </c>
      <c r="N2279" s="106">
        <v>41985.189583333333</v>
      </c>
      <c r="O2279" s="63">
        <v>41985.189583333333</v>
      </c>
      <c r="P2279" s="66" t="s">
        <v>37</v>
      </c>
      <c r="Q2279" s="99" t="s">
        <v>155</v>
      </c>
      <c r="R2279" s="99" t="s">
        <v>155</v>
      </c>
      <c r="S2279" s="78" t="s">
        <v>106</v>
      </c>
      <c r="T2279" s="69" t="s">
        <v>3195</v>
      </c>
      <c r="U2279" s="416" t="s">
        <v>40</v>
      </c>
      <c r="V2279" s="87" t="s">
        <v>384</v>
      </c>
      <c r="W2279" s="69" t="s">
        <v>3196</v>
      </c>
      <c r="X2279" s="32">
        <v>0</v>
      </c>
      <c r="Y2279" s="32">
        <v>0</v>
      </c>
      <c r="Z2279" s="83"/>
      <c r="AA2279" s="84"/>
      <c r="AB2279" s="85"/>
      <c r="AC2279" s="83"/>
    </row>
    <row r="2280" spans="1:34" ht="15" hidden="1" customHeight="1" x14ac:dyDescent="0.2">
      <c r="A2280" s="105">
        <v>230</v>
      </c>
      <c r="B2280" s="105">
        <v>230</v>
      </c>
      <c r="C2280" s="76" t="s">
        <v>1722</v>
      </c>
      <c r="D2280" s="33">
        <v>20132</v>
      </c>
      <c r="E2280" s="60" t="s">
        <v>1723</v>
      </c>
      <c r="F2280" s="25">
        <v>2014</v>
      </c>
      <c r="G2280" s="106">
        <v>41985.195833333331</v>
      </c>
      <c r="H2280" s="63">
        <v>41985.195833333331</v>
      </c>
      <c r="I2280" s="628" t="s">
        <v>313</v>
      </c>
      <c r="J2280" s="625" t="s">
        <v>36</v>
      </c>
      <c r="K2280" s="625"/>
      <c r="L2280" s="64">
        <f>N2280-G2280</f>
        <v>6.944444467080757E-4</v>
      </c>
      <c r="M2280" s="65">
        <v>1</v>
      </c>
      <c r="N2280" s="106">
        <v>41985.196527777778</v>
      </c>
      <c r="O2280" s="63">
        <v>41985.196527777778</v>
      </c>
      <c r="P2280" s="66" t="s">
        <v>37</v>
      </c>
      <c r="Q2280" s="99" t="s">
        <v>155</v>
      </c>
      <c r="R2280" s="99" t="s">
        <v>155</v>
      </c>
      <c r="S2280" s="78" t="s">
        <v>106</v>
      </c>
      <c r="T2280" s="69" t="s">
        <v>3195</v>
      </c>
      <c r="U2280" s="416" t="s">
        <v>40</v>
      </c>
      <c r="V2280" s="87" t="s">
        <v>384</v>
      </c>
      <c r="W2280" s="69" t="s">
        <v>3197</v>
      </c>
      <c r="X2280" s="32">
        <v>0</v>
      </c>
      <c r="Y2280" s="32">
        <v>0</v>
      </c>
      <c r="Z2280" s="83"/>
      <c r="AA2280" s="84"/>
      <c r="AB2280" s="85"/>
      <c r="AC2280" s="83"/>
    </row>
    <row r="2281" spans="1:34" ht="15" hidden="1" customHeight="1" x14ac:dyDescent="0.2">
      <c r="A2281" s="105">
        <v>230</v>
      </c>
      <c r="B2281" s="105">
        <v>230</v>
      </c>
      <c r="C2281" s="76" t="s">
        <v>1722</v>
      </c>
      <c r="D2281" s="33">
        <v>20132</v>
      </c>
      <c r="E2281" s="60" t="s">
        <v>1723</v>
      </c>
      <c r="F2281" s="25">
        <v>2014</v>
      </c>
      <c r="G2281" s="106">
        <v>41985.201388888891</v>
      </c>
      <c r="H2281" s="63">
        <v>41985.201388888891</v>
      </c>
      <c r="I2281" s="628" t="s">
        <v>313</v>
      </c>
      <c r="J2281" s="625" t="s">
        <v>36</v>
      </c>
      <c r="K2281" s="625"/>
      <c r="L2281" s="64">
        <f>N2281-G2281</f>
        <v>0.17083333332993789</v>
      </c>
      <c r="M2281" s="65">
        <v>246</v>
      </c>
      <c r="N2281" s="106">
        <v>41985.37222222222</v>
      </c>
      <c r="O2281" s="63">
        <v>41985.37222222222</v>
      </c>
      <c r="P2281" s="66" t="s">
        <v>37</v>
      </c>
      <c r="Q2281" s="99" t="s">
        <v>155</v>
      </c>
      <c r="R2281" s="99" t="s">
        <v>155</v>
      </c>
      <c r="S2281" s="78" t="s">
        <v>106</v>
      </c>
      <c r="T2281" s="69" t="s">
        <v>3198</v>
      </c>
      <c r="U2281" s="416" t="s">
        <v>40</v>
      </c>
      <c r="V2281" s="87" t="s">
        <v>384</v>
      </c>
      <c r="W2281" s="69" t="s">
        <v>3199</v>
      </c>
      <c r="X2281" s="32">
        <v>0</v>
      </c>
      <c r="Y2281" s="32">
        <v>0</v>
      </c>
      <c r="Z2281" s="83"/>
      <c r="AA2281" s="84"/>
      <c r="AB2281" s="85"/>
      <c r="AC2281" s="83"/>
    </row>
    <row r="2282" spans="1:34" ht="15" hidden="1" customHeight="1" x14ac:dyDescent="0.2">
      <c r="A2282" s="153">
        <v>230</v>
      </c>
      <c r="B2282" s="153">
        <v>230</v>
      </c>
      <c r="C2282" s="24" t="s">
        <v>1722</v>
      </c>
      <c r="D2282" s="175">
        <v>20132</v>
      </c>
      <c r="E2282" s="24" t="s">
        <v>1723</v>
      </c>
      <c r="F2282" s="25">
        <v>2015</v>
      </c>
      <c r="G2282" s="156">
        <v>42025.59375</v>
      </c>
      <c r="H2282" s="157">
        <v>42025.59375</v>
      </c>
      <c r="I2282" s="620" t="s">
        <v>36</v>
      </c>
      <c r="J2282" s="620" t="s">
        <v>36</v>
      </c>
      <c r="K2282" s="620"/>
      <c r="L2282" s="159">
        <f>N2282-G2282</f>
        <v>0.30277777777519077</v>
      </c>
      <c r="M2282" s="160">
        <v>436</v>
      </c>
      <c r="N2282" s="156">
        <v>42025.896527777775</v>
      </c>
      <c r="O2282" s="157">
        <v>42025.896527777775</v>
      </c>
      <c r="P2282" s="161" t="s">
        <v>37</v>
      </c>
      <c r="Q2282" s="35" t="s">
        <v>155</v>
      </c>
      <c r="R2282" s="35" t="s">
        <v>155</v>
      </c>
      <c r="S2282" s="35" t="s">
        <v>80</v>
      </c>
      <c r="T2282" s="35" t="s">
        <v>3349</v>
      </c>
      <c r="U2282" s="416" t="s">
        <v>40</v>
      </c>
      <c r="V2282" s="167" t="s">
        <v>384</v>
      </c>
      <c r="W2282" s="35" t="s">
        <v>3350</v>
      </c>
      <c r="X2282" s="55">
        <v>0</v>
      </c>
      <c r="Y2282" s="55">
        <v>0</v>
      </c>
      <c r="Z2282" s="168"/>
      <c r="AA2282" s="168"/>
      <c r="AB2282" s="168"/>
      <c r="AC2282" s="168"/>
    </row>
    <row r="2283" spans="1:34" ht="15" hidden="1" customHeight="1" x14ac:dyDescent="0.2">
      <c r="A2283" s="257">
        <v>230</v>
      </c>
      <c r="B2283" s="257">
        <v>230</v>
      </c>
      <c r="C2283" s="258" t="s">
        <v>1722</v>
      </c>
      <c r="D2283" s="257">
        <v>20132</v>
      </c>
      <c r="E2283" s="258" t="s">
        <v>1723</v>
      </c>
      <c r="F2283" s="25">
        <v>2016</v>
      </c>
      <c r="G2283" s="232">
        <v>42468.739583333336</v>
      </c>
      <c r="H2283" s="233">
        <v>42468.739583333336</v>
      </c>
      <c r="I2283" s="412" t="s">
        <v>36</v>
      </c>
      <c r="J2283" s="412" t="s">
        <v>36</v>
      </c>
      <c r="K2283" s="412"/>
      <c r="L2283" s="235">
        <f>N2283-G2283</f>
        <v>0.19930555555038154</v>
      </c>
      <c r="M2283" s="236">
        <v>287</v>
      </c>
      <c r="N2283" s="232">
        <v>42468.938888888886</v>
      </c>
      <c r="O2283" s="233">
        <v>42468.938888888886</v>
      </c>
      <c r="P2283" s="237" t="s">
        <v>37</v>
      </c>
      <c r="Q2283" s="35" t="s">
        <v>52</v>
      </c>
      <c r="R2283" s="238" t="s">
        <v>5649</v>
      </c>
      <c r="S2283" s="35" t="s">
        <v>80</v>
      </c>
      <c r="T2283" s="35" t="s">
        <v>5845</v>
      </c>
      <c r="U2283" s="282" t="s">
        <v>40</v>
      </c>
      <c r="V2283" s="240" t="s">
        <v>384</v>
      </c>
      <c r="W2283" s="35" t="s">
        <v>5846</v>
      </c>
      <c r="X2283" s="55">
        <v>0</v>
      </c>
      <c r="Y2283" s="55">
        <v>0</v>
      </c>
      <c r="Z2283" s="55">
        <v>0</v>
      </c>
      <c r="AA2283" s="168"/>
      <c r="AB2283" s="168"/>
      <c r="AC2283" s="168"/>
    </row>
    <row r="2284" spans="1:34" ht="15" hidden="1" customHeight="1" x14ac:dyDescent="0.2">
      <c r="A2284" s="257">
        <v>230</v>
      </c>
      <c r="B2284" s="257">
        <v>230</v>
      </c>
      <c r="C2284" s="258" t="s">
        <v>1722</v>
      </c>
      <c r="D2284" s="257">
        <v>20132</v>
      </c>
      <c r="E2284" s="258" t="s">
        <v>1723</v>
      </c>
      <c r="F2284" s="25">
        <v>2016</v>
      </c>
      <c r="G2284" s="232">
        <v>42472.461111111108</v>
      </c>
      <c r="H2284" s="233">
        <v>42472.461111111108</v>
      </c>
      <c r="I2284" s="412" t="s">
        <v>36</v>
      </c>
      <c r="J2284" s="412" t="s">
        <v>36</v>
      </c>
      <c r="K2284" s="412"/>
      <c r="L2284" s="235">
        <f>N2284-G2284</f>
        <v>0.10069444444525288</v>
      </c>
      <c r="M2284" s="236">
        <v>145</v>
      </c>
      <c r="N2284" s="232">
        <v>42472.561805555553</v>
      </c>
      <c r="O2284" s="233">
        <v>42472.561805555553</v>
      </c>
      <c r="P2284" s="237" t="s">
        <v>37</v>
      </c>
      <c r="Q2284" s="238" t="s">
        <v>52</v>
      </c>
      <c r="R2284" s="238" t="s">
        <v>5649</v>
      </c>
      <c r="S2284" s="35" t="s">
        <v>80</v>
      </c>
      <c r="T2284" s="35" t="s">
        <v>5888</v>
      </c>
      <c r="U2284" s="282" t="s">
        <v>40</v>
      </c>
      <c r="V2284" s="240" t="s">
        <v>1336</v>
      </c>
      <c r="W2284" s="35" t="s">
        <v>5889</v>
      </c>
      <c r="X2284" s="55">
        <v>0</v>
      </c>
      <c r="Y2284" s="55">
        <v>0</v>
      </c>
      <c r="Z2284" s="55">
        <v>0</v>
      </c>
      <c r="AA2284" s="168"/>
      <c r="AB2284" s="168"/>
      <c r="AC2284" s="168"/>
    </row>
    <row r="2285" spans="1:34" ht="15" hidden="1" customHeight="1" x14ac:dyDescent="0.2">
      <c r="A2285" s="153">
        <v>230</v>
      </c>
      <c r="B2285" s="153">
        <v>230</v>
      </c>
      <c r="C2285" s="24" t="s">
        <v>1345</v>
      </c>
      <c r="D2285" s="175">
        <v>20133</v>
      </c>
      <c r="E2285" s="24" t="s">
        <v>1346</v>
      </c>
      <c r="F2285" s="25">
        <v>2015</v>
      </c>
      <c r="G2285" s="179">
        <v>42045.730555555558</v>
      </c>
      <c r="H2285" s="158">
        <v>42045.730555555558</v>
      </c>
      <c r="I2285" s="620" t="s">
        <v>36</v>
      </c>
      <c r="J2285" s="620" t="s">
        <v>36</v>
      </c>
      <c r="K2285" s="620"/>
      <c r="L2285" s="159">
        <f>N2285-G2285</f>
        <v>6.9444443943211809E-4</v>
      </c>
      <c r="M2285" s="160">
        <v>1</v>
      </c>
      <c r="N2285" s="156">
        <v>42045.731249999997</v>
      </c>
      <c r="O2285" s="157">
        <v>42045.731249999997</v>
      </c>
      <c r="P2285" s="161" t="s">
        <v>37</v>
      </c>
      <c r="Q2285" s="35" t="s">
        <v>155</v>
      </c>
      <c r="R2285" s="35" t="s">
        <v>155</v>
      </c>
      <c r="S2285" s="35" t="s">
        <v>40</v>
      </c>
      <c r="T2285" s="35" t="s">
        <v>3520</v>
      </c>
      <c r="U2285" s="282" t="s">
        <v>40</v>
      </c>
      <c r="V2285" s="167" t="s">
        <v>384</v>
      </c>
      <c r="W2285" s="35" t="s">
        <v>3521</v>
      </c>
      <c r="X2285" s="55">
        <v>0</v>
      </c>
      <c r="Y2285" s="55">
        <v>0</v>
      </c>
      <c r="Z2285" s="168"/>
      <c r="AA2285" s="168"/>
      <c r="AB2285" s="168"/>
      <c r="AC2285" s="168"/>
      <c r="AD2285" s="41"/>
      <c r="AE2285" s="41"/>
      <c r="AF2285" s="41"/>
      <c r="AG2285" s="41"/>
      <c r="AH2285" s="41"/>
    </row>
    <row r="2286" spans="1:34" ht="15" hidden="1" customHeight="1" x14ac:dyDescent="0.2">
      <c r="A2286" s="257">
        <v>230</v>
      </c>
      <c r="B2286" s="257">
        <v>230</v>
      </c>
      <c r="C2286" s="258" t="s">
        <v>1345</v>
      </c>
      <c r="D2286" s="257">
        <v>20133</v>
      </c>
      <c r="E2286" s="258" t="s">
        <v>1346</v>
      </c>
      <c r="F2286" s="25">
        <v>2016</v>
      </c>
      <c r="G2286" s="232">
        <v>42402.436805555553</v>
      </c>
      <c r="H2286" s="233">
        <v>42402.436805555553</v>
      </c>
      <c r="I2286" s="412" t="s">
        <v>36</v>
      </c>
      <c r="J2286" s="412" t="s">
        <v>36</v>
      </c>
      <c r="K2286" s="412"/>
      <c r="L2286" s="235">
        <f>N2286-G2286</f>
        <v>1.2194444444467081</v>
      </c>
      <c r="M2286" s="236">
        <v>1756</v>
      </c>
      <c r="N2286" s="232">
        <v>42403.65625</v>
      </c>
      <c r="O2286" s="233">
        <v>42403.65625</v>
      </c>
      <c r="P2286" s="237" t="s">
        <v>37</v>
      </c>
      <c r="Q2286" s="238" t="s">
        <v>52</v>
      </c>
      <c r="R2286" s="238" t="s">
        <v>243</v>
      </c>
      <c r="S2286" s="238" t="s">
        <v>106</v>
      </c>
      <c r="T2286" s="35" t="s">
        <v>5540</v>
      </c>
      <c r="U2286" s="282" t="s">
        <v>40</v>
      </c>
      <c r="V2286" s="240" t="s">
        <v>384</v>
      </c>
      <c r="W2286" s="35" t="s">
        <v>5541</v>
      </c>
      <c r="X2286" s="241">
        <v>0</v>
      </c>
      <c r="Y2286" s="241">
        <v>0</v>
      </c>
      <c r="Z2286" s="241">
        <v>0</v>
      </c>
      <c r="AA2286" s="168"/>
      <c r="AB2286" s="168"/>
      <c r="AC2286" s="168"/>
    </row>
    <row r="2287" spans="1:34" ht="15" hidden="1" customHeight="1" x14ac:dyDescent="0.2">
      <c r="A2287" s="58">
        <v>230</v>
      </c>
      <c r="B2287" s="58">
        <v>230</v>
      </c>
      <c r="C2287" s="76" t="s">
        <v>890</v>
      </c>
      <c r="D2287" s="33">
        <v>20134</v>
      </c>
      <c r="E2287" s="60" t="s">
        <v>891</v>
      </c>
      <c r="F2287" s="25">
        <v>2014</v>
      </c>
      <c r="G2287" s="61">
        <v>41703.998611111114</v>
      </c>
      <c r="H2287" s="62">
        <v>41703.998611111114</v>
      </c>
      <c r="I2287" s="625" t="s">
        <v>36</v>
      </c>
      <c r="J2287" s="625" t="s">
        <v>36</v>
      </c>
      <c r="K2287" s="625"/>
      <c r="L2287" s="64">
        <f>N2287-G2287</f>
        <v>6.9444443943211809E-4</v>
      </c>
      <c r="M2287" s="65">
        <v>1</v>
      </c>
      <c r="N2287" s="61">
        <v>41703.999305555553</v>
      </c>
      <c r="O2287" s="62">
        <v>41703.999305555553</v>
      </c>
      <c r="P2287" s="66" t="s">
        <v>37</v>
      </c>
      <c r="Q2287" s="69" t="s">
        <v>1752</v>
      </c>
      <c r="R2287" s="69" t="s">
        <v>287</v>
      </c>
      <c r="S2287" s="87" t="s">
        <v>40</v>
      </c>
      <c r="T2287" s="95" t="s">
        <v>1921</v>
      </c>
      <c r="U2287" s="282" t="s">
        <v>40</v>
      </c>
      <c r="V2287" s="78" t="s">
        <v>1336</v>
      </c>
      <c r="W2287" s="69" t="s">
        <v>1922</v>
      </c>
      <c r="X2287" s="32">
        <v>0</v>
      </c>
      <c r="Y2287" s="32">
        <v>0</v>
      </c>
      <c r="Z2287" s="83"/>
      <c r="AA2287" s="84"/>
      <c r="AB2287" s="85"/>
      <c r="AC2287" s="83"/>
    </row>
    <row r="2288" spans="1:34" ht="15" hidden="1" customHeight="1" x14ac:dyDescent="0.2">
      <c r="A2288" s="58">
        <v>230</v>
      </c>
      <c r="B2288" s="58">
        <v>230</v>
      </c>
      <c r="C2288" s="76" t="s">
        <v>890</v>
      </c>
      <c r="D2288" s="33">
        <v>20134</v>
      </c>
      <c r="E2288" s="60" t="s">
        <v>891</v>
      </c>
      <c r="F2288" s="25">
        <v>2014</v>
      </c>
      <c r="G2288" s="61">
        <v>41804.036111111112</v>
      </c>
      <c r="H2288" s="62">
        <v>41804.036111111112</v>
      </c>
      <c r="I2288" s="625" t="s">
        <v>36</v>
      </c>
      <c r="J2288" s="625" t="s">
        <v>36</v>
      </c>
      <c r="K2288" s="625"/>
      <c r="L2288" s="64">
        <f>N2288-G2288</f>
        <v>6.944444467080757E-4</v>
      </c>
      <c r="M2288" s="65">
        <v>1</v>
      </c>
      <c r="N2288" s="61">
        <v>41804.036805555559</v>
      </c>
      <c r="O2288" s="62">
        <v>41804.036805555559</v>
      </c>
      <c r="P2288" s="66" t="s">
        <v>37</v>
      </c>
      <c r="Q2288" s="69" t="s">
        <v>52</v>
      </c>
      <c r="R2288" s="69" t="s">
        <v>67</v>
      </c>
      <c r="S2288" s="87" t="s">
        <v>101</v>
      </c>
      <c r="T2288" s="69" t="s">
        <v>2372</v>
      </c>
      <c r="U2288" s="282" t="s">
        <v>40</v>
      </c>
      <c r="V2288" s="87" t="s">
        <v>1336</v>
      </c>
      <c r="W2288" s="69" t="s">
        <v>2373</v>
      </c>
      <c r="X2288" s="32">
        <v>0</v>
      </c>
      <c r="Y2288" s="32">
        <v>0</v>
      </c>
      <c r="Z2288" s="83"/>
      <c r="AA2288" s="84"/>
      <c r="AB2288" s="85"/>
      <c r="AC2288" s="83"/>
    </row>
    <row r="2289" spans="1:34" ht="15" hidden="1" customHeight="1" x14ac:dyDescent="0.2">
      <c r="A2289" s="175">
        <v>230</v>
      </c>
      <c r="B2289" s="175">
        <v>230</v>
      </c>
      <c r="C2289" s="24" t="s">
        <v>890</v>
      </c>
      <c r="D2289" s="175">
        <v>20134</v>
      </c>
      <c r="E2289" s="24" t="s">
        <v>891</v>
      </c>
      <c r="F2289" s="25">
        <v>2015</v>
      </c>
      <c r="G2289" s="156">
        <v>42139.161805555559</v>
      </c>
      <c r="H2289" s="157">
        <v>42139.161805555559</v>
      </c>
      <c r="I2289" s="620" t="s">
        <v>36</v>
      </c>
      <c r="J2289" s="620" t="s">
        <v>36</v>
      </c>
      <c r="K2289" s="620"/>
      <c r="L2289" s="159">
        <f>N2289-G2289</f>
        <v>6.9444443943211809E-4</v>
      </c>
      <c r="M2289" s="160">
        <v>1</v>
      </c>
      <c r="N2289" s="156">
        <v>42139.162499999999</v>
      </c>
      <c r="O2289" s="157">
        <v>42139.162499999999</v>
      </c>
      <c r="P2289" s="161" t="s">
        <v>37</v>
      </c>
      <c r="Q2289" s="35" t="s">
        <v>48</v>
      </c>
      <c r="R2289" s="35" t="s">
        <v>49</v>
      </c>
      <c r="S2289" s="35" t="s">
        <v>40</v>
      </c>
      <c r="T2289" s="35" t="s">
        <v>4005</v>
      </c>
      <c r="U2289" s="282" t="s">
        <v>40</v>
      </c>
      <c r="V2289" s="167" t="s">
        <v>1336</v>
      </c>
      <c r="W2289" s="35" t="s">
        <v>4006</v>
      </c>
      <c r="X2289" s="55">
        <v>0</v>
      </c>
      <c r="Y2289" s="55">
        <v>0</v>
      </c>
      <c r="Z2289" s="168"/>
      <c r="AA2289" s="168"/>
      <c r="AB2289" s="168"/>
      <c r="AC2289" s="168"/>
    </row>
    <row r="2290" spans="1:34" ht="15" hidden="1" customHeight="1" x14ac:dyDescent="0.2">
      <c r="A2290" s="257">
        <v>230</v>
      </c>
      <c r="B2290" s="257">
        <v>230</v>
      </c>
      <c r="C2290" s="258" t="s">
        <v>890</v>
      </c>
      <c r="D2290" s="257">
        <v>20134</v>
      </c>
      <c r="E2290" s="258" t="s">
        <v>891</v>
      </c>
      <c r="F2290" s="25">
        <v>2016</v>
      </c>
      <c r="G2290" s="232">
        <v>42476.963888888888</v>
      </c>
      <c r="H2290" s="233">
        <v>42476.963888888888</v>
      </c>
      <c r="I2290" s="412" t="s">
        <v>36</v>
      </c>
      <c r="J2290" s="412" t="s">
        <v>36</v>
      </c>
      <c r="K2290" s="412"/>
      <c r="L2290" s="235">
        <f>N2290-G2290</f>
        <v>6.944444467080757E-4</v>
      </c>
      <c r="M2290" s="236">
        <v>1</v>
      </c>
      <c r="N2290" s="232">
        <v>42476.964583333334</v>
      </c>
      <c r="O2290" s="233">
        <v>42476.964583333334</v>
      </c>
      <c r="P2290" s="237" t="s">
        <v>37</v>
      </c>
      <c r="Q2290" s="35" t="s">
        <v>38</v>
      </c>
      <c r="R2290" s="238" t="s">
        <v>413</v>
      </c>
      <c r="S2290" s="35" t="s">
        <v>40</v>
      </c>
      <c r="T2290" s="35" t="s">
        <v>5910</v>
      </c>
      <c r="U2290" s="282" t="s">
        <v>40</v>
      </c>
      <c r="V2290" s="240" t="s">
        <v>1336</v>
      </c>
      <c r="W2290" s="35" t="s">
        <v>5911</v>
      </c>
      <c r="X2290" s="55">
        <v>0</v>
      </c>
      <c r="Y2290" s="55">
        <v>0</v>
      </c>
      <c r="Z2290" s="55">
        <v>0</v>
      </c>
      <c r="AA2290" s="168"/>
      <c r="AB2290" s="168"/>
      <c r="AC2290" s="168"/>
    </row>
    <row r="2291" spans="1:34" ht="15" hidden="1" customHeight="1" x14ac:dyDescent="0.2">
      <c r="A2291" s="257">
        <v>230</v>
      </c>
      <c r="B2291" s="257">
        <v>230</v>
      </c>
      <c r="C2291" s="258" t="s">
        <v>890</v>
      </c>
      <c r="D2291" s="257">
        <v>20134</v>
      </c>
      <c r="E2291" s="258" t="s">
        <v>891</v>
      </c>
      <c r="F2291" s="25">
        <v>2016</v>
      </c>
      <c r="G2291" s="232">
        <v>42477.543055555558</v>
      </c>
      <c r="H2291" s="233">
        <v>42477.543055555558</v>
      </c>
      <c r="I2291" s="412" t="s">
        <v>36</v>
      </c>
      <c r="J2291" s="412" t="s">
        <v>36</v>
      </c>
      <c r="K2291" s="412"/>
      <c r="L2291" s="235">
        <f>N2291-G2291</f>
        <v>0.30138888888905058</v>
      </c>
      <c r="M2291" s="236">
        <v>434</v>
      </c>
      <c r="N2291" s="232">
        <v>42477.844444444447</v>
      </c>
      <c r="O2291" s="233">
        <v>42477.844444444447</v>
      </c>
      <c r="P2291" s="237" t="s">
        <v>37</v>
      </c>
      <c r="Q2291" s="238" t="s">
        <v>43</v>
      </c>
      <c r="R2291" s="238" t="s">
        <v>44</v>
      </c>
      <c r="S2291" s="35" t="s">
        <v>40</v>
      </c>
      <c r="T2291" s="35" t="s">
        <v>5912</v>
      </c>
      <c r="U2291" s="282" t="s">
        <v>40</v>
      </c>
      <c r="V2291" s="240" t="s">
        <v>1336</v>
      </c>
      <c r="W2291" s="35" t="s">
        <v>5913</v>
      </c>
      <c r="X2291" s="55">
        <v>0</v>
      </c>
      <c r="Y2291" s="55">
        <v>0</v>
      </c>
      <c r="Z2291" s="55">
        <v>0</v>
      </c>
      <c r="AA2291" s="168"/>
      <c r="AB2291" s="168"/>
      <c r="AC2291" s="168"/>
    </row>
    <row r="2292" spans="1:34" ht="15" hidden="1" customHeight="1" x14ac:dyDescent="0.2">
      <c r="A2292" s="257">
        <v>230</v>
      </c>
      <c r="B2292" s="257">
        <v>230</v>
      </c>
      <c r="C2292" s="258" t="s">
        <v>890</v>
      </c>
      <c r="D2292" s="257">
        <v>20134</v>
      </c>
      <c r="E2292" s="258" t="s">
        <v>891</v>
      </c>
      <c r="F2292" s="25">
        <v>2017</v>
      </c>
      <c r="G2292" s="232">
        <v>42905.712500000001</v>
      </c>
      <c r="H2292" s="233">
        <v>42905.712500000001</v>
      </c>
      <c r="I2292" s="412" t="s">
        <v>36</v>
      </c>
      <c r="J2292" s="412" t="s">
        <v>36</v>
      </c>
      <c r="K2292" s="412"/>
      <c r="L2292" s="235">
        <f>N2292-G2292</f>
        <v>8.7409722222218988</v>
      </c>
      <c r="M2292" s="236">
        <v>12587</v>
      </c>
      <c r="N2292" s="232">
        <v>42914.453472222223</v>
      </c>
      <c r="O2292" s="233">
        <v>42914.453472222223</v>
      </c>
      <c r="P2292" s="294" t="s">
        <v>173</v>
      </c>
      <c r="Q2292" s="167" t="s">
        <v>43</v>
      </c>
      <c r="R2292" s="167" t="s">
        <v>1663</v>
      </c>
      <c r="S2292" s="35" t="s">
        <v>40</v>
      </c>
      <c r="T2292" s="167" t="s">
        <v>8778</v>
      </c>
      <c r="U2292" s="332" t="s">
        <v>40</v>
      </c>
      <c r="V2292" s="240" t="s">
        <v>384</v>
      </c>
      <c r="W2292" s="35" t="s">
        <v>8779</v>
      </c>
      <c r="X2292" s="255">
        <v>0</v>
      </c>
      <c r="Y2292" s="241">
        <v>0</v>
      </c>
      <c r="Z2292" s="241">
        <v>0</v>
      </c>
      <c r="AA2292" s="266"/>
      <c r="AB2292" s="266"/>
      <c r="AC2292" s="266"/>
      <c r="AD2292" s="304">
        <v>5517212</v>
      </c>
      <c r="AE2292" s="333" t="s">
        <v>1270</v>
      </c>
      <c r="AF2292" s="333" t="s">
        <v>1270</v>
      </c>
      <c r="AG2292" s="167" t="s">
        <v>7066</v>
      </c>
      <c r="AH2292" s="29" t="s">
        <v>7067</v>
      </c>
    </row>
    <row r="2293" spans="1:34" ht="15" hidden="1" customHeight="1" x14ac:dyDescent="0.2">
      <c r="A2293" s="257">
        <v>230</v>
      </c>
      <c r="B2293" s="257">
        <v>230</v>
      </c>
      <c r="C2293" s="258" t="s">
        <v>890</v>
      </c>
      <c r="D2293" s="257">
        <v>20134</v>
      </c>
      <c r="E2293" s="258" t="s">
        <v>891</v>
      </c>
      <c r="F2293" s="25">
        <v>2018</v>
      </c>
      <c r="G2293" s="284">
        <v>43258.477777777778</v>
      </c>
      <c r="H2293" s="233">
        <v>43258.477777777778</v>
      </c>
      <c r="I2293" s="412" t="s">
        <v>36</v>
      </c>
      <c r="J2293" s="412" t="s">
        <v>36</v>
      </c>
      <c r="K2293" s="412" t="s">
        <v>36</v>
      </c>
      <c r="L2293" s="235">
        <f>N2293-G2293</f>
        <v>6.944444467080757E-4</v>
      </c>
      <c r="M2293" s="236">
        <v>1</v>
      </c>
      <c r="N2293" s="284">
        <v>43258.478472222225</v>
      </c>
      <c r="O2293" s="233">
        <v>43258.478472222225</v>
      </c>
      <c r="P2293" s="237" t="s">
        <v>37</v>
      </c>
      <c r="Q2293" s="359" t="s">
        <v>382</v>
      </c>
      <c r="R2293" s="35" t="s">
        <v>10211</v>
      </c>
      <c r="S2293" s="277" t="s">
        <v>40</v>
      </c>
      <c r="T2293" s="167" t="s">
        <v>11265</v>
      </c>
      <c r="U2293" s="282" t="s">
        <v>40</v>
      </c>
      <c r="V2293" s="240" t="s">
        <v>384</v>
      </c>
      <c r="W2293" s="167" t="s">
        <v>11266</v>
      </c>
      <c r="X2293" s="255">
        <v>0</v>
      </c>
      <c r="Y2293" s="241">
        <v>0</v>
      </c>
      <c r="Z2293" s="241">
        <v>0</v>
      </c>
      <c r="AA2293" s="266"/>
      <c r="AB2293" s="266"/>
      <c r="AC2293" s="266"/>
      <c r="AD2293" s="241">
        <v>5517212</v>
      </c>
      <c r="AE2293" s="461" t="s">
        <v>7102</v>
      </c>
      <c r="AF2293" s="462" t="s">
        <v>11267</v>
      </c>
      <c r="AG2293" s="277" t="s">
        <v>7040</v>
      </c>
      <c r="AH2293" s="277" t="s">
        <v>7041</v>
      </c>
    </row>
    <row r="2294" spans="1:34" ht="15" hidden="1" customHeight="1" x14ac:dyDescent="0.2">
      <c r="A2294" s="257">
        <v>230</v>
      </c>
      <c r="B2294" s="257">
        <v>230</v>
      </c>
      <c r="C2294" s="258" t="s">
        <v>890</v>
      </c>
      <c r="D2294" s="257">
        <v>20134</v>
      </c>
      <c r="E2294" s="258" t="s">
        <v>891</v>
      </c>
      <c r="F2294" s="25">
        <v>2018</v>
      </c>
      <c r="G2294" s="284">
        <v>43326.020833333336</v>
      </c>
      <c r="H2294" s="234">
        <v>43326.020833333336</v>
      </c>
      <c r="I2294" s="412" t="s">
        <v>36</v>
      </c>
      <c r="J2294" s="412" t="s">
        <v>36</v>
      </c>
      <c r="K2294" s="412" t="s">
        <v>36</v>
      </c>
      <c r="L2294" s="235">
        <f>N2294-G2294</f>
        <v>6.9444443943211809E-4</v>
      </c>
      <c r="M2294" s="236">
        <v>1</v>
      </c>
      <c r="N2294" s="284">
        <v>43326.021527777775</v>
      </c>
      <c r="O2294" s="234">
        <v>43326.021527777775</v>
      </c>
      <c r="P2294" s="237" t="s">
        <v>37</v>
      </c>
      <c r="Q2294" s="162" t="s">
        <v>1285</v>
      </c>
      <c r="R2294" s="167" t="s">
        <v>10231</v>
      </c>
      <c r="S2294" s="163" t="s">
        <v>101</v>
      </c>
      <c r="T2294" s="167" t="s">
        <v>11747</v>
      </c>
      <c r="U2294" s="287" t="s">
        <v>40</v>
      </c>
      <c r="V2294" s="240" t="s">
        <v>1336</v>
      </c>
      <c r="W2294" s="167" t="s">
        <v>11748</v>
      </c>
      <c r="X2294" s="255">
        <v>0</v>
      </c>
      <c r="Y2294" s="241">
        <v>0</v>
      </c>
      <c r="Z2294" s="241">
        <v>0</v>
      </c>
      <c r="AA2294" s="266"/>
      <c r="AB2294" s="266"/>
      <c r="AC2294" s="266"/>
      <c r="AD2294" s="241">
        <v>5517212</v>
      </c>
      <c r="AE2294" s="467" t="s">
        <v>7063</v>
      </c>
      <c r="AF2294" s="468" t="s">
        <v>11749</v>
      </c>
      <c r="AG2294" s="163" t="s">
        <v>7040</v>
      </c>
      <c r="AH2294" s="277" t="s">
        <v>7041</v>
      </c>
    </row>
    <row r="2295" spans="1:34" ht="15" hidden="1" customHeight="1" x14ac:dyDescent="0.2">
      <c r="A2295" s="58">
        <v>230</v>
      </c>
      <c r="B2295" s="58">
        <v>230</v>
      </c>
      <c r="C2295" s="76" t="s">
        <v>529</v>
      </c>
      <c r="D2295" s="33">
        <v>20135</v>
      </c>
      <c r="E2295" s="60" t="s">
        <v>530</v>
      </c>
      <c r="F2295" s="25">
        <v>2014</v>
      </c>
      <c r="G2295" s="61">
        <v>41694.548611111109</v>
      </c>
      <c r="H2295" s="62">
        <v>41694.548611111109</v>
      </c>
      <c r="I2295" s="625" t="s">
        <v>36</v>
      </c>
      <c r="J2295" s="625" t="s">
        <v>36</v>
      </c>
      <c r="K2295" s="625"/>
      <c r="L2295" s="64">
        <f>N2295-G2295</f>
        <v>2.2222222221898846E-2</v>
      </c>
      <c r="M2295" s="65">
        <v>32</v>
      </c>
      <c r="N2295" s="61">
        <v>41694.570833333331</v>
      </c>
      <c r="O2295" s="62">
        <v>41694.570833333331</v>
      </c>
      <c r="P2295" s="66" t="s">
        <v>37</v>
      </c>
      <c r="Q2295" s="67" t="s">
        <v>38</v>
      </c>
      <c r="R2295" s="67" t="s">
        <v>413</v>
      </c>
      <c r="S2295" s="68" t="s">
        <v>40</v>
      </c>
      <c r="T2295" s="69" t="s">
        <v>1850</v>
      </c>
      <c r="U2295" s="287" t="s">
        <v>40</v>
      </c>
      <c r="V2295" s="78" t="s">
        <v>384</v>
      </c>
      <c r="W2295" s="69" t="s">
        <v>1851</v>
      </c>
      <c r="X2295" s="32">
        <v>0</v>
      </c>
      <c r="Y2295" s="32">
        <v>0</v>
      </c>
      <c r="Z2295" s="83"/>
      <c r="AA2295" s="84"/>
      <c r="AB2295" s="85"/>
      <c r="AC2295" s="83"/>
    </row>
    <row r="2296" spans="1:34" ht="15" hidden="1" customHeight="1" x14ac:dyDescent="0.2">
      <c r="A2296" s="58">
        <v>230</v>
      </c>
      <c r="B2296" s="58">
        <v>230</v>
      </c>
      <c r="C2296" s="76" t="s">
        <v>529</v>
      </c>
      <c r="D2296" s="33">
        <v>20135</v>
      </c>
      <c r="E2296" s="60" t="s">
        <v>530</v>
      </c>
      <c r="F2296" s="25">
        <v>2014</v>
      </c>
      <c r="G2296" s="61">
        <v>41706.654166666667</v>
      </c>
      <c r="H2296" s="62">
        <v>41706.654166666667</v>
      </c>
      <c r="I2296" s="625" t="s">
        <v>36</v>
      </c>
      <c r="J2296" s="625" t="s">
        <v>36</v>
      </c>
      <c r="K2296" s="625"/>
      <c r="L2296" s="64">
        <f>N2296-G2296</f>
        <v>0.77777777777373558</v>
      </c>
      <c r="M2296" s="65">
        <v>1120</v>
      </c>
      <c r="N2296" s="61">
        <v>41707.431944444441</v>
      </c>
      <c r="O2296" s="62">
        <v>41707.431944444441</v>
      </c>
      <c r="P2296" s="86" t="s">
        <v>242</v>
      </c>
      <c r="Q2296" s="69" t="s">
        <v>43</v>
      </c>
      <c r="R2296" s="69" t="s">
        <v>266</v>
      </c>
      <c r="S2296" s="87" t="s">
        <v>107</v>
      </c>
      <c r="T2296" s="69" t="s">
        <v>1945</v>
      </c>
      <c r="U2296" s="287" t="s">
        <v>40</v>
      </c>
      <c r="V2296" s="78" t="s">
        <v>384</v>
      </c>
      <c r="W2296" s="69" t="s">
        <v>1727</v>
      </c>
      <c r="X2296" s="32">
        <v>1</v>
      </c>
      <c r="Y2296" s="32">
        <v>0</v>
      </c>
      <c r="Z2296" s="83"/>
      <c r="AA2296" s="84"/>
      <c r="AB2296" s="85"/>
      <c r="AC2296" s="83"/>
    </row>
    <row r="2297" spans="1:34" ht="15" hidden="1" customHeight="1" x14ac:dyDescent="0.2">
      <c r="A2297" s="175">
        <v>230</v>
      </c>
      <c r="B2297" s="175">
        <v>230</v>
      </c>
      <c r="C2297" s="24" t="s">
        <v>529</v>
      </c>
      <c r="D2297" s="175">
        <v>20135</v>
      </c>
      <c r="E2297" s="24" t="s">
        <v>530</v>
      </c>
      <c r="F2297" s="25">
        <v>2015</v>
      </c>
      <c r="G2297" s="156">
        <v>42156.804861111108</v>
      </c>
      <c r="H2297" s="157">
        <v>42156.804861111108</v>
      </c>
      <c r="I2297" s="620" t="s">
        <v>36</v>
      </c>
      <c r="J2297" s="620" t="s">
        <v>36</v>
      </c>
      <c r="K2297" s="620"/>
      <c r="L2297" s="159">
        <f>N2297-G2297</f>
        <v>6.944444467080757E-4</v>
      </c>
      <c r="M2297" s="160">
        <v>1</v>
      </c>
      <c r="N2297" s="156">
        <v>42156.805555555555</v>
      </c>
      <c r="O2297" s="157">
        <v>42156.805555555555</v>
      </c>
      <c r="P2297" s="161" t="s">
        <v>37</v>
      </c>
      <c r="Q2297" s="35" t="s">
        <v>1285</v>
      </c>
      <c r="R2297" s="35" t="s">
        <v>142</v>
      </c>
      <c r="S2297" s="168" t="s">
        <v>107</v>
      </c>
      <c r="T2297" s="35" t="s">
        <v>4078</v>
      </c>
      <c r="U2297" s="176">
        <v>11174</v>
      </c>
      <c r="V2297" s="167" t="s">
        <v>384</v>
      </c>
      <c r="W2297" s="35" t="s">
        <v>4079</v>
      </c>
      <c r="X2297" s="55">
        <v>0</v>
      </c>
      <c r="Y2297" s="55">
        <v>0</v>
      </c>
      <c r="Z2297" s="168"/>
      <c r="AA2297" s="168"/>
      <c r="AB2297" s="168"/>
      <c r="AC2297" s="168"/>
    </row>
    <row r="2298" spans="1:34" ht="15" hidden="1" customHeight="1" x14ac:dyDescent="0.2">
      <c r="A2298" s="175">
        <v>230</v>
      </c>
      <c r="B2298" s="175">
        <v>230</v>
      </c>
      <c r="C2298" s="24" t="s">
        <v>529</v>
      </c>
      <c r="D2298" s="175">
        <v>20135</v>
      </c>
      <c r="E2298" s="24" t="s">
        <v>530</v>
      </c>
      <c r="F2298" s="25">
        <v>2015</v>
      </c>
      <c r="G2298" s="156">
        <v>42156.918055555558</v>
      </c>
      <c r="H2298" s="157">
        <v>42156.918055555558</v>
      </c>
      <c r="I2298" s="620" t="s">
        <v>36</v>
      </c>
      <c r="J2298" s="620" t="s">
        <v>36</v>
      </c>
      <c r="K2298" s="620"/>
      <c r="L2298" s="159">
        <f>N2298-G2298</f>
        <v>0.25208333333284827</v>
      </c>
      <c r="M2298" s="160">
        <v>363</v>
      </c>
      <c r="N2298" s="156">
        <v>42157.170138888891</v>
      </c>
      <c r="O2298" s="157">
        <v>42157.170138888891</v>
      </c>
      <c r="P2298" s="161" t="s">
        <v>37</v>
      </c>
      <c r="Q2298" s="35" t="s">
        <v>1285</v>
      </c>
      <c r="R2298" s="35" t="s">
        <v>142</v>
      </c>
      <c r="S2298" s="168" t="s">
        <v>107</v>
      </c>
      <c r="T2298" s="35" t="s">
        <v>4080</v>
      </c>
      <c r="U2298" s="176">
        <v>11174</v>
      </c>
      <c r="V2298" s="167" t="s">
        <v>384</v>
      </c>
      <c r="W2298" s="35" t="s">
        <v>4059</v>
      </c>
      <c r="X2298" s="55">
        <v>0</v>
      </c>
      <c r="Y2298" s="55">
        <v>0</v>
      </c>
      <c r="Z2298" s="168"/>
      <c r="AA2298" s="168"/>
      <c r="AB2298" s="168"/>
      <c r="AC2298" s="168"/>
    </row>
    <row r="2299" spans="1:34" ht="15" hidden="1" customHeight="1" x14ac:dyDescent="0.2">
      <c r="A2299" s="175">
        <v>230</v>
      </c>
      <c r="B2299" s="175">
        <v>230</v>
      </c>
      <c r="C2299" s="24" t="s">
        <v>529</v>
      </c>
      <c r="D2299" s="175">
        <v>20135</v>
      </c>
      <c r="E2299" s="43" t="s">
        <v>530</v>
      </c>
      <c r="F2299" s="25">
        <v>2015</v>
      </c>
      <c r="G2299" s="156">
        <v>42314.459722222222</v>
      </c>
      <c r="H2299" s="157">
        <v>42314.459722222222</v>
      </c>
      <c r="I2299" s="620" t="s">
        <v>36</v>
      </c>
      <c r="J2299" s="620" t="s">
        <v>36</v>
      </c>
      <c r="K2299" s="620"/>
      <c r="L2299" s="159">
        <f>N2299-G2299</f>
        <v>13.313194444446708</v>
      </c>
      <c r="M2299" s="160">
        <v>19171</v>
      </c>
      <c r="N2299" s="156">
        <v>42327.772916666669</v>
      </c>
      <c r="O2299" s="157">
        <v>42327.772916666669</v>
      </c>
      <c r="P2299" s="171" t="s">
        <v>242</v>
      </c>
      <c r="Q2299" s="35" t="s">
        <v>43</v>
      </c>
      <c r="R2299" s="35" t="s">
        <v>1583</v>
      </c>
      <c r="S2299" s="35" t="s">
        <v>40</v>
      </c>
      <c r="T2299" s="35" t="s">
        <v>5118</v>
      </c>
      <c r="U2299" s="287" t="s">
        <v>40</v>
      </c>
      <c r="V2299" s="167" t="s">
        <v>384</v>
      </c>
      <c r="W2299" s="35" t="s">
        <v>5119</v>
      </c>
      <c r="X2299" s="55">
        <v>0</v>
      </c>
      <c r="Y2299" s="168"/>
      <c r="Z2299" s="168"/>
      <c r="AA2299" s="168"/>
      <c r="AB2299" s="168"/>
      <c r="AC2299" s="168"/>
    </row>
    <row r="2300" spans="1:34" ht="15" hidden="1" customHeight="1" x14ac:dyDescent="0.2">
      <c r="A2300" s="175">
        <v>230</v>
      </c>
      <c r="B2300" s="175">
        <v>230</v>
      </c>
      <c r="C2300" s="24" t="s">
        <v>529</v>
      </c>
      <c r="D2300" s="175">
        <v>20135</v>
      </c>
      <c r="E2300" s="43" t="s">
        <v>530</v>
      </c>
      <c r="F2300" s="25">
        <v>2015</v>
      </c>
      <c r="G2300" s="156">
        <v>42318.832638888889</v>
      </c>
      <c r="H2300" s="157">
        <v>42318.832638888889</v>
      </c>
      <c r="I2300" s="620" t="s">
        <v>36</v>
      </c>
      <c r="J2300" s="620" t="s">
        <v>36</v>
      </c>
      <c r="K2300" s="620"/>
      <c r="L2300" s="159">
        <f>N2300-G2300</f>
        <v>3.3333333332848269E-2</v>
      </c>
      <c r="M2300" s="160">
        <v>48</v>
      </c>
      <c r="N2300" s="156">
        <v>42318.865972222222</v>
      </c>
      <c r="O2300" s="157">
        <v>42318.865972222222</v>
      </c>
      <c r="P2300" s="171" t="s">
        <v>242</v>
      </c>
      <c r="Q2300" s="35" t="s">
        <v>43</v>
      </c>
      <c r="R2300" s="162" t="s">
        <v>266</v>
      </c>
      <c r="S2300" s="35" t="s">
        <v>40</v>
      </c>
      <c r="T2300" s="35" t="s">
        <v>5152</v>
      </c>
      <c r="U2300" s="287" t="s">
        <v>40</v>
      </c>
      <c r="V2300" s="167" t="s">
        <v>384</v>
      </c>
      <c r="W2300" s="35" t="s">
        <v>4059</v>
      </c>
      <c r="X2300" s="55">
        <v>0</v>
      </c>
      <c r="Y2300" s="168"/>
      <c r="Z2300" s="168"/>
      <c r="AA2300" s="168"/>
      <c r="AB2300" s="168"/>
      <c r="AC2300" s="168"/>
    </row>
    <row r="2301" spans="1:34" ht="15" hidden="1" customHeight="1" x14ac:dyDescent="0.2">
      <c r="A2301" s="257">
        <v>230</v>
      </c>
      <c r="B2301" s="257">
        <v>230</v>
      </c>
      <c r="C2301" s="258" t="s">
        <v>529</v>
      </c>
      <c r="D2301" s="257">
        <v>20135</v>
      </c>
      <c r="E2301" s="258" t="s">
        <v>530</v>
      </c>
      <c r="F2301" s="25">
        <v>2016</v>
      </c>
      <c r="G2301" s="284">
        <v>42541.146527777775</v>
      </c>
      <c r="H2301" s="234">
        <v>42541.146527777775</v>
      </c>
      <c r="I2301" s="412" t="s">
        <v>36</v>
      </c>
      <c r="J2301" s="412" t="s">
        <v>36</v>
      </c>
      <c r="K2301" s="412"/>
      <c r="L2301" s="235">
        <f>N2301-G2301</f>
        <v>2.0833333328482695E-3</v>
      </c>
      <c r="M2301" s="236">
        <v>3</v>
      </c>
      <c r="N2301" s="284">
        <v>42541.148611111108</v>
      </c>
      <c r="O2301" s="234">
        <v>42541.148611111108</v>
      </c>
      <c r="P2301" s="237" t="s">
        <v>37</v>
      </c>
      <c r="Q2301" s="238" t="s">
        <v>48</v>
      </c>
      <c r="R2301" s="238" t="s">
        <v>49</v>
      </c>
      <c r="S2301" s="35" t="s">
        <v>40</v>
      </c>
      <c r="T2301" s="35" t="s">
        <v>6260</v>
      </c>
      <c r="U2301" s="282" t="s">
        <v>40</v>
      </c>
      <c r="V2301" s="240" t="s">
        <v>384</v>
      </c>
      <c r="W2301" s="35" t="s">
        <v>6262</v>
      </c>
      <c r="X2301" s="177">
        <v>0</v>
      </c>
      <c r="Y2301" s="177">
        <v>0</v>
      </c>
      <c r="Z2301" s="55">
        <v>0</v>
      </c>
      <c r="AA2301" s="35"/>
      <c r="AB2301" s="35"/>
      <c r="AC2301" s="35"/>
    </row>
    <row r="2302" spans="1:34" ht="15" hidden="1" customHeight="1" x14ac:dyDescent="0.2">
      <c r="A2302" s="257">
        <v>230</v>
      </c>
      <c r="B2302" s="257">
        <v>230</v>
      </c>
      <c r="C2302" s="258" t="s">
        <v>529</v>
      </c>
      <c r="D2302" s="257">
        <v>20135</v>
      </c>
      <c r="E2302" s="258" t="s">
        <v>530</v>
      </c>
      <c r="F2302" s="25">
        <v>2016</v>
      </c>
      <c r="G2302" s="284">
        <v>42645.731249999997</v>
      </c>
      <c r="H2302" s="234">
        <v>42645.731249999997</v>
      </c>
      <c r="I2302" s="412" t="s">
        <v>36</v>
      </c>
      <c r="J2302" s="412" t="s">
        <v>36</v>
      </c>
      <c r="K2302" s="412"/>
      <c r="L2302" s="235">
        <f>N2302-G2302</f>
        <v>6.944444467080757E-4</v>
      </c>
      <c r="M2302" s="236">
        <v>1</v>
      </c>
      <c r="N2302" s="284">
        <v>42645.731944444444</v>
      </c>
      <c r="O2302" s="234">
        <v>42645.731944444444</v>
      </c>
      <c r="P2302" s="237" t="s">
        <v>37</v>
      </c>
      <c r="Q2302" s="238" t="s">
        <v>213</v>
      </c>
      <c r="R2302" s="238" t="s">
        <v>287</v>
      </c>
      <c r="S2302" s="35" t="s">
        <v>101</v>
      </c>
      <c r="T2302" s="35" t="s">
        <v>6646</v>
      </c>
      <c r="U2302" s="282" t="s">
        <v>40</v>
      </c>
      <c r="V2302" s="240" t="s">
        <v>384</v>
      </c>
      <c r="W2302" s="35" t="s">
        <v>6647</v>
      </c>
      <c r="X2302" s="177">
        <v>2</v>
      </c>
      <c r="Y2302" s="55">
        <v>0</v>
      </c>
      <c r="Z2302" s="55">
        <v>0</v>
      </c>
      <c r="AA2302" s="35"/>
      <c r="AB2302" s="35"/>
      <c r="AC2302" s="241"/>
    </row>
    <row r="2303" spans="1:34" ht="15" hidden="1" customHeight="1" x14ac:dyDescent="0.2">
      <c r="A2303" s="257">
        <v>230</v>
      </c>
      <c r="B2303" s="257">
        <v>230</v>
      </c>
      <c r="C2303" s="258" t="s">
        <v>529</v>
      </c>
      <c r="D2303" s="257">
        <v>20135</v>
      </c>
      <c r="E2303" s="258" t="s">
        <v>530</v>
      </c>
      <c r="F2303" s="25">
        <v>2016</v>
      </c>
      <c r="G2303" s="284">
        <v>42673.49722222222</v>
      </c>
      <c r="H2303" s="234">
        <v>42673.49722222222</v>
      </c>
      <c r="I2303" s="412" t="s">
        <v>36</v>
      </c>
      <c r="J2303" s="412" t="s">
        <v>36</v>
      </c>
      <c r="K2303" s="412"/>
      <c r="L2303" s="235">
        <f>N2303-G2303</f>
        <v>6.944444467080757E-4</v>
      </c>
      <c r="M2303" s="236">
        <v>1</v>
      </c>
      <c r="N2303" s="284">
        <v>42673.497916666667</v>
      </c>
      <c r="O2303" s="234">
        <v>42673.497916666667</v>
      </c>
      <c r="P2303" s="237" t="s">
        <v>37</v>
      </c>
      <c r="Q2303" s="35" t="s">
        <v>52</v>
      </c>
      <c r="R2303" s="35" t="s">
        <v>67</v>
      </c>
      <c r="S2303" s="35" t="s">
        <v>101</v>
      </c>
      <c r="T2303" s="35" t="s">
        <v>6822</v>
      </c>
      <c r="U2303" s="282" t="s">
        <v>40</v>
      </c>
      <c r="V2303" s="240" t="s">
        <v>384</v>
      </c>
      <c r="W2303" s="35" t="s">
        <v>6823</v>
      </c>
      <c r="X2303" s="177">
        <v>0</v>
      </c>
      <c r="Y2303" s="55">
        <v>0</v>
      </c>
      <c r="Z2303" s="55">
        <v>0</v>
      </c>
      <c r="AA2303" s="55"/>
      <c r="AB2303" s="55"/>
      <c r="AC2303" s="55"/>
    </row>
    <row r="2304" spans="1:34" ht="15" hidden="1" customHeight="1" x14ac:dyDescent="0.2">
      <c r="A2304" s="257">
        <v>230</v>
      </c>
      <c r="B2304" s="257">
        <v>230</v>
      </c>
      <c r="C2304" s="258" t="s">
        <v>529</v>
      </c>
      <c r="D2304" s="257">
        <v>20135</v>
      </c>
      <c r="E2304" s="258" t="s">
        <v>530</v>
      </c>
      <c r="F2304" s="25">
        <v>2017</v>
      </c>
      <c r="G2304" s="232">
        <v>42747.054166666669</v>
      </c>
      <c r="H2304" s="233">
        <v>42747.054166666669</v>
      </c>
      <c r="I2304" s="412" t="s">
        <v>36</v>
      </c>
      <c r="J2304" s="412" t="s">
        <v>36</v>
      </c>
      <c r="K2304" s="412"/>
      <c r="L2304" s="235">
        <f>N2304-G2304</f>
        <v>0.73263888889050577</v>
      </c>
      <c r="M2304" s="236">
        <v>1055</v>
      </c>
      <c r="N2304" s="232">
        <v>42747.786805555559</v>
      </c>
      <c r="O2304" s="233">
        <v>42747.786805555559</v>
      </c>
      <c r="P2304" s="328" t="s">
        <v>242</v>
      </c>
      <c r="Q2304" s="35" t="s">
        <v>43</v>
      </c>
      <c r="R2304" s="35" t="s">
        <v>1583</v>
      </c>
      <c r="S2304" s="35" t="s">
        <v>40</v>
      </c>
      <c r="T2304" s="52" t="s">
        <v>7334</v>
      </c>
      <c r="U2304" s="303" t="s">
        <v>40</v>
      </c>
      <c r="V2304" s="49" t="s">
        <v>384</v>
      </c>
      <c r="W2304" s="44" t="s">
        <v>7335</v>
      </c>
      <c r="X2304" s="255">
        <v>0</v>
      </c>
      <c r="Y2304" s="241">
        <v>0</v>
      </c>
      <c r="Z2304" s="241">
        <v>0</v>
      </c>
      <c r="AA2304" s="168"/>
      <c r="AB2304" s="168"/>
      <c r="AC2304" s="168"/>
      <c r="AD2304" s="304">
        <v>5517212</v>
      </c>
      <c r="AE2304" s="35" t="s">
        <v>1270</v>
      </c>
      <c r="AF2304" s="305" t="s">
        <v>1270</v>
      </c>
      <c r="AG2304" s="35" t="s">
        <v>7066</v>
      </c>
      <c r="AH2304" s="44" t="s">
        <v>7067</v>
      </c>
    </row>
    <row r="2305" spans="1:34" ht="15" hidden="1" customHeight="1" x14ac:dyDescent="0.2">
      <c r="A2305" s="257">
        <v>230</v>
      </c>
      <c r="B2305" s="257">
        <v>230</v>
      </c>
      <c r="C2305" s="258" t="s">
        <v>529</v>
      </c>
      <c r="D2305" s="257">
        <v>20135</v>
      </c>
      <c r="E2305" s="258" t="s">
        <v>530</v>
      </c>
      <c r="F2305" s="25">
        <v>2017</v>
      </c>
      <c r="G2305" s="232">
        <v>42773.970138888886</v>
      </c>
      <c r="H2305" s="233">
        <v>42773.970138888886</v>
      </c>
      <c r="I2305" s="417" t="s">
        <v>7042</v>
      </c>
      <c r="J2305" s="412" t="s">
        <v>36</v>
      </c>
      <c r="K2305" s="412"/>
      <c r="L2305" s="235">
        <f>N2305-G2305</f>
        <v>2.3055555555547471</v>
      </c>
      <c r="M2305" s="236">
        <v>3320</v>
      </c>
      <c r="N2305" s="232">
        <v>42776.275694444441</v>
      </c>
      <c r="O2305" s="233">
        <v>42776.275694444441</v>
      </c>
      <c r="P2305" s="328" t="s">
        <v>242</v>
      </c>
      <c r="Q2305" s="35" t="s">
        <v>43</v>
      </c>
      <c r="R2305" s="35" t="s">
        <v>1583</v>
      </c>
      <c r="S2305" s="35" t="s">
        <v>40</v>
      </c>
      <c r="T2305" s="52" t="s">
        <v>7734</v>
      </c>
      <c r="U2305" s="303" t="s">
        <v>40</v>
      </c>
      <c r="V2305" s="49" t="s">
        <v>384</v>
      </c>
      <c r="W2305" s="44" t="s">
        <v>7735</v>
      </c>
      <c r="X2305" s="255">
        <v>0</v>
      </c>
      <c r="Y2305" s="255">
        <v>0</v>
      </c>
      <c r="Z2305" s="255">
        <v>0</v>
      </c>
      <c r="AA2305" s="168"/>
      <c r="AB2305" s="168"/>
      <c r="AC2305" s="168"/>
      <c r="AD2305" s="304">
        <v>5517212</v>
      </c>
      <c r="AE2305" s="35" t="s">
        <v>1270</v>
      </c>
      <c r="AF2305" s="305" t="s">
        <v>1270</v>
      </c>
      <c r="AG2305" s="35" t="s">
        <v>7066</v>
      </c>
      <c r="AH2305" s="44" t="s">
        <v>7067</v>
      </c>
    </row>
    <row r="2306" spans="1:34" ht="15" hidden="1" customHeight="1" x14ac:dyDescent="0.2">
      <c r="A2306" s="257">
        <v>230</v>
      </c>
      <c r="B2306" s="257">
        <v>230</v>
      </c>
      <c r="C2306" s="258" t="s">
        <v>529</v>
      </c>
      <c r="D2306" s="257">
        <v>20135</v>
      </c>
      <c r="E2306" s="258" t="s">
        <v>530</v>
      </c>
      <c r="F2306" s="25">
        <v>2017</v>
      </c>
      <c r="G2306" s="232">
        <v>42776.556944444441</v>
      </c>
      <c r="H2306" s="233">
        <v>42776.556944444441</v>
      </c>
      <c r="I2306" s="412" t="s">
        <v>36</v>
      </c>
      <c r="J2306" s="412" t="s">
        <v>36</v>
      </c>
      <c r="K2306" s="412"/>
      <c r="L2306" s="235">
        <f>N2306-G2306</f>
        <v>2.7784722222277196</v>
      </c>
      <c r="M2306" s="236">
        <v>4001</v>
      </c>
      <c r="N2306" s="232">
        <v>42779.335416666669</v>
      </c>
      <c r="O2306" s="233">
        <v>42779.335416666669</v>
      </c>
      <c r="P2306" s="328" t="s">
        <v>242</v>
      </c>
      <c r="Q2306" s="35" t="s">
        <v>43</v>
      </c>
      <c r="R2306" s="35" t="s">
        <v>1583</v>
      </c>
      <c r="S2306" s="35" t="s">
        <v>40</v>
      </c>
      <c r="T2306" s="52" t="s">
        <v>7783</v>
      </c>
      <c r="U2306" s="303" t="s">
        <v>40</v>
      </c>
      <c r="V2306" s="49" t="s">
        <v>384</v>
      </c>
      <c r="W2306" s="44" t="s">
        <v>7784</v>
      </c>
      <c r="X2306" s="255">
        <v>0</v>
      </c>
      <c r="Y2306" s="241">
        <v>0</v>
      </c>
      <c r="Z2306" s="241">
        <v>0</v>
      </c>
      <c r="AA2306" s="168"/>
      <c r="AB2306" s="168"/>
      <c r="AC2306" s="168"/>
      <c r="AD2306" s="304">
        <v>5517212</v>
      </c>
      <c r="AE2306" s="35" t="s">
        <v>1270</v>
      </c>
      <c r="AF2306" s="305" t="s">
        <v>1270</v>
      </c>
      <c r="AG2306" s="35" t="s">
        <v>7066</v>
      </c>
      <c r="AH2306" s="44" t="s">
        <v>7067</v>
      </c>
    </row>
    <row r="2307" spans="1:34" ht="15" hidden="1" customHeight="1" x14ac:dyDescent="0.2">
      <c r="A2307" s="257">
        <v>230</v>
      </c>
      <c r="B2307" s="257">
        <v>230</v>
      </c>
      <c r="C2307" s="258" t="s">
        <v>529</v>
      </c>
      <c r="D2307" s="257">
        <v>20135</v>
      </c>
      <c r="E2307" s="258" t="s">
        <v>530</v>
      </c>
      <c r="F2307" s="25">
        <v>2017</v>
      </c>
      <c r="G2307" s="232">
        <v>42838.681250000001</v>
      </c>
      <c r="H2307" s="233">
        <v>42838.681250000001</v>
      </c>
      <c r="I2307" s="412" t="s">
        <v>36</v>
      </c>
      <c r="J2307" s="412" t="s">
        <v>36</v>
      </c>
      <c r="K2307" s="412"/>
      <c r="L2307" s="235">
        <f>N2307-G2307</f>
        <v>6.9444443943211809E-4</v>
      </c>
      <c r="M2307" s="236">
        <v>1</v>
      </c>
      <c r="N2307" s="232">
        <v>42838.681944444441</v>
      </c>
      <c r="O2307" s="233">
        <v>42838.681944444441</v>
      </c>
      <c r="P2307" s="237" t="s">
        <v>37</v>
      </c>
      <c r="Q2307" s="35" t="s">
        <v>213</v>
      </c>
      <c r="R2307" s="35" t="s">
        <v>287</v>
      </c>
      <c r="S2307" s="35" t="s">
        <v>101</v>
      </c>
      <c r="T2307" s="52" t="s">
        <v>8369</v>
      </c>
      <c r="U2307" s="332" t="s">
        <v>40</v>
      </c>
      <c r="V2307" s="240" t="s">
        <v>384</v>
      </c>
      <c r="W2307" s="44" t="s">
        <v>8370</v>
      </c>
      <c r="X2307" s="241">
        <v>0</v>
      </c>
      <c r="Y2307" s="241">
        <v>0</v>
      </c>
      <c r="Z2307" s="241">
        <v>0</v>
      </c>
      <c r="AA2307" s="177"/>
      <c r="AB2307" s="177"/>
      <c r="AC2307" s="177"/>
      <c r="AD2307" s="304">
        <v>5517212</v>
      </c>
      <c r="AE2307" s="305" t="s">
        <v>7102</v>
      </c>
      <c r="AF2307" s="305" t="s">
        <v>8371</v>
      </c>
      <c r="AG2307" s="35" t="s">
        <v>7040</v>
      </c>
      <c r="AH2307" s="44" t="s">
        <v>7041</v>
      </c>
    </row>
    <row r="2308" spans="1:34" ht="15" hidden="1" customHeight="1" x14ac:dyDescent="0.2">
      <c r="A2308" s="257">
        <v>230</v>
      </c>
      <c r="B2308" s="257">
        <v>230</v>
      </c>
      <c r="C2308" s="258" t="s">
        <v>529</v>
      </c>
      <c r="D2308" s="257">
        <v>20135</v>
      </c>
      <c r="E2308" s="258" t="s">
        <v>530</v>
      </c>
      <c r="F2308" s="25">
        <v>2018</v>
      </c>
      <c r="G2308" s="284">
        <v>43319.059027777781</v>
      </c>
      <c r="H2308" s="234">
        <v>43319.059027777781</v>
      </c>
      <c r="I2308" s="412" t="s">
        <v>36</v>
      </c>
      <c r="J2308" s="412" t="s">
        <v>36</v>
      </c>
      <c r="K2308" s="412" t="s">
        <v>36</v>
      </c>
      <c r="L2308" s="235">
        <f>N2308-G2308</f>
        <v>4.7159722222204437</v>
      </c>
      <c r="M2308" s="236">
        <v>6791</v>
      </c>
      <c r="N2308" s="284">
        <v>43323.775000000001</v>
      </c>
      <c r="O2308" s="234">
        <v>43323.775000000001</v>
      </c>
      <c r="P2308" s="294" t="s">
        <v>173</v>
      </c>
      <c r="Q2308" s="162" t="s">
        <v>382</v>
      </c>
      <c r="R2308" s="167" t="s">
        <v>10211</v>
      </c>
      <c r="S2308" s="163" t="s">
        <v>526</v>
      </c>
      <c r="T2308" s="167" t="s">
        <v>11715</v>
      </c>
      <c r="U2308" s="376">
        <v>114867571</v>
      </c>
      <c r="V2308" s="240" t="s">
        <v>384</v>
      </c>
      <c r="W2308" s="167" t="s">
        <v>11716</v>
      </c>
      <c r="X2308" s="255">
        <v>2</v>
      </c>
      <c r="Y2308" s="241">
        <v>0</v>
      </c>
      <c r="Z2308" s="241">
        <v>0</v>
      </c>
      <c r="AA2308" s="266"/>
      <c r="AB2308" s="266"/>
      <c r="AC2308" s="266"/>
      <c r="AD2308" s="241">
        <v>5517212</v>
      </c>
      <c r="AE2308" s="461" t="s">
        <v>1270</v>
      </c>
      <c r="AF2308" s="462" t="s">
        <v>1270</v>
      </c>
      <c r="AG2308" s="277" t="s">
        <v>7066</v>
      </c>
      <c r="AH2308" s="277" t="s">
        <v>7067</v>
      </c>
    </row>
    <row r="2309" spans="1:34" ht="15" hidden="1" customHeight="1" x14ac:dyDescent="0.2">
      <c r="A2309" s="257">
        <v>230</v>
      </c>
      <c r="B2309" s="257">
        <v>230</v>
      </c>
      <c r="C2309" s="258" t="s">
        <v>529</v>
      </c>
      <c r="D2309" s="257">
        <v>20135</v>
      </c>
      <c r="E2309" s="258" t="s">
        <v>530</v>
      </c>
      <c r="F2309" s="25">
        <v>2018</v>
      </c>
      <c r="G2309" s="284">
        <v>43411.279861111114</v>
      </c>
      <c r="H2309" s="234">
        <v>43411.279861111114</v>
      </c>
      <c r="I2309" s="412" t="s">
        <v>36</v>
      </c>
      <c r="J2309" s="412" t="s">
        <v>36</v>
      </c>
      <c r="K2309" s="412" t="s">
        <v>36</v>
      </c>
      <c r="L2309" s="235">
        <f>N2309-G2309</f>
        <v>29.331249999995634</v>
      </c>
      <c r="M2309" s="236">
        <v>42237</v>
      </c>
      <c r="N2309" s="284">
        <v>43440.611111111109</v>
      </c>
      <c r="O2309" s="234">
        <v>43440.611111111109</v>
      </c>
      <c r="P2309" s="294" t="s">
        <v>173</v>
      </c>
      <c r="Q2309" s="162" t="s">
        <v>1285</v>
      </c>
      <c r="R2309" s="167" t="s">
        <v>10192</v>
      </c>
      <c r="S2309" s="163" t="s">
        <v>68</v>
      </c>
      <c r="T2309" s="167" t="s">
        <v>12271</v>
      </c>
      <c r="U2309" s="416" t="s">
        <v>40</v>
      </c>
      <c r="V2309" s="240" t="s">
        <v>384</v>
      </c>
      <c r="W2309" s="167" t="s">
        <v>12272</v>
      </c>
      <c r="X2309" s="255">
        <v>0</v>
      </c>
      <c r="Y2309" s="241">
        <v>0</v>
      </c>
      <c r="Z2309" s="241">
        <v>0</v>
      </c>
      <c r="AA2309" s="266"/>
      <c r="AB2309" s="266"/>
      <c r="AC2309" s="266"/>
      <c r="AD2309" s="241">
        <v>5517212</v>
      </c>
      <c r="AE2309" s="461" t="s">
        <v>1270</v>
      </c>
      <c r="AF2309" s="462" t="s">
        <v>1270</v>
      </c>
      <c r="AG2309" s="277" t="s">
        <v>7066</v>
      </c>
      <c r="AH2309" s="277" t="s">
        <v>7067</v>
      </c>
    </row>
    <row r="2310" spans="1:34" ht="15" hidden="1" customHeight="1" x14ac:dyDescent="0.2">
      <c r="A2310" s="257">
        <v>230</v>
      </c>
      <c r="B2310" s="257">
        <v>230</v>
      </c>
      <c r="C2310" s="258" t="s">
        <v>529</v>
      </c>
      <c r="D2310" s="257">
        <v>20135</v>
      </c>
      <c r="E2310" s="258" t="s">
        <v>530</v>
      </c>
      <c r="F2310" s="25">
        <v>2018</v>
      </c>
      <c r="G2310" s="232">
        <v>43443.993750000001</v>
      </c>
      <c r="H2310" s="233">
        <v>43443.993750000001</v>
      </c>
      <c r="I2310" s="412" t="s">
        <v>36</v>
      </c>
      <c r="J2310" s="412" t="s">
        <v>36</v>
      </c>
      <c r="K2310" s="412" t="s">
        <v>36</v>
      </c>
      <c r="L2310" s="235">
        <f>N2310-G2310</f>
        <v>0.30902777777373558</v>
      </c>
      <c r="M2310" s="236">
        <v>445</v>
      </c>
      <c r="N2310" s="232">
        <v>43444.302777777775</v>
      </c>
      <c r="O2310" s="233">
        <v>43444.302777777775</v>
      </c>
      <c r="P2310" s="237" t="s">
        <v>37</v>
      </c>
      <c r="Q2310" s="238" t="s">
        <v>43</v>
      </c>
      <c r="R2310" s="35" t="s">
        <v>10292</v>
      </c>
      <c r="S2310" s="238" t="s">
        <v>40</v>
      </c>
      <c r="T2310" s="167" t="s">
        <v>12513</v>
      </c>
      <c r="U2310" s="282" t="s">
        <v>40</v>
      </c>
      <c r="V2310" s="240" t="s">
        <v>384</v>
      </c>
      <c r="W2310" s="296"/>
      <c r="X2310" s="255">
        <v>0</v>
      </c>
      <c r="Y2310" s="241">
        <v>0</v>
      </c>
      <c r="Z2310" s="241">
        <v>0</v>
      </c>
      <c r="AA2310" s="277"/>
      <c r="AB2310" s="277"/>
      <c r="AC2310" s="277"/>
      <c r="AD2310" s="241">
        <v>5517212</v>
      </c>
      <c r="AE2310" s="35" t="s">
        <v>1270</v>
      </c>
      <c r="AF2310" s="153" t="s">
        <v>1270</v>
      </c>
      <c r="AG2310" s="35" t="s">
        <v>7066</v>
      </c>
      <c r="AH2310" s="57" t="s">
        <v>7067</v>
      </c>
    </row>
    <row r="2311" spans="1:34" ht="15" hidden="1" customHeight="1" x14ac:dyDescent="0.2">
      <c r="A2311" s="521">
        <v>230</v>
      </c>
      <c r="B2311" s="521">
        <v>230</v>
      </c>
      <c r="C2311" s="522" t="s">
        <v>529</v>
      </c>
      <c r="D2311" s="521">
        <v>20135</v>
      </c>
      <c r="E2311" s="522" t="s">
        <v>530</v>
      </c>
      <c r="F2311" s="25">
        <v>2019</v>
      </c>
      <c r="G2311" s="573">
        <v>43575.713888888888</v>
      </c>
      <c r="H2311" s="574">
        <v>43575.713888888888</v>
      </c>
      <c r="I2311" s="572" t="s">
        <v>36</v>
      </c>
      <c r="J2311" s="572" t="s">
        <v>36</v>
      </c>
      <c r="K2311" s="572" t="s">
        <v>36</v>
      </c>
      <c r="L2311" s="235">
        <f>N2311-G2311</f>
        <v>6.944444467080757E-4</v>
      </c>
      <c r="M2311" s="236">
        <v>1</v>
      </c>
      <c r="N2311" s="573">
        <v>43575.714583333334</v>
      </c>
      <c r="O2311" s="574">
        <v>43575.714583333334</v>
      </c>
      <c r="P2311" s="237" t="s">
        <v>37</v>
      </c>
      <c r="Q2311" s="162" t="s">
        <v>213</v>
      </c>
      <c r="R2311" s="167" t="s">
        <v>10774</v>
      </c>
      <c r="S2311" s="238" t="s">
        <v>101</v>
      </c>
      <c r="T2311" s="167" t="s">
        <v>13871</v>
      </c>
      <c r="U2311" s="459" t="s">
        <v>40</v>
      </c>
      <c r="V2311" s="240" t="s">
        <v>384</v>
      </c>
      <c r="W2311" s="167" t="s">
        <v>13872</v>
      </c>
      <c r="X2311" s="536">
        <v>1</v>
      </c>
      <c r="Y2311" s="255">
        <v>0</v>
      </c>
      <c r="Z2311" s="255">
        <v>0</v>
      </c>
      <c r="AA2311" s="264">
        <f>Y2311/AD2311</f>
        <v>0</v>
      </c>
      <c r="AB2311" s="265">
        <f>Z2311/AD2311</f>
        <v>0</v>
      </c>
      <c r="AC2311" s="255">
        <v>0</v>
      </c>
      <c r="AD2311" s="255">
        <v>5548929</v>
      </c>
      <c r="AE2311" s="240" t="s">
        <v>7063</v>
      </c>
      <c r="AF2311" s="527" t="s">
        <v>13873</v>
      </c>
      <c r="AG2311" s="240" t="s">
        <v>7040</v>
      </c>
      <c r="AH2311" s="525" t="s">
        <v>7041</v>
      </c>
    </row>
    <row r="2312" spans="1:34" ht="15" hidden="1" customHeight="1" x14ac:dyDescent="0.2">
      <c r="A2312" s="58">
        <v>230</v>
      </c>
      <c r="B2312" s="58">
        <v>230</v>
      </c>
      <c r="C2312" s="76" t="s">
        <v>1157</v>
      </c>
      <c r="D2312" s="33">
        <v>20136</v>
      </c>
      <c r="E2312" s="60" t="s">
        <v>1158</v>
      </c>
      <c r="F2312" s="25">
        <v>2014</v>
      </c>
      <c r="G2312" s="61">
        <v>41737.361805555556</v>
      </c>
      <c r="H2312" s="62">
        <v>41737.361805555556</v>
      </c>
      <c r="I2312" s="625" t="s">
        <v>36</v>
      </c>
      <c r="J2312" s="625" t="s">
        <v>36</v>
      </c>
      <c r="K2312" s="625"/>
      <c r="L2312" s="64">
        <f>N2312-G2312</f>
        <v>6.3576388888905058</v>
      </c>
      <c r="M2312" s="65">
        <v>9155</v>
      </c>
      <c r="N2312" s="61">
        <v>41743.719444444447</v>
      </c>
      <c r="O2312" s="62">
        <v>41743.719444444447</v>
      </c>
      <c r="P2312" s="90" t="s">
        <v>173</v>
      </c>
      <c r="Q2312" s="69" t="s">
        <v>155</v>
      </c>
      <c r="R2312" s="69" t="s">
        <v>155</v>
      </c>
      <c r="S2312" s="87" t="s">
        <v>80</v>
      </c>
      <c r="T2312" s="69" t="s">
        <v>2072</v>
      </c>
      <c r="U2312" s="459" t="s">
        <v>40</v>
      </c>
      <c r="V2312" s="78" t="s">
        <v>384</v>
      </c>
      <c r="W2312" s="69" t="s">
        <v>2073</v>
      </c>
      <c r="X2312" s="32">
        <v>0</v>
      </c>
      <c r="Y2312" s="32">
        <v>0</v>
      </c>
      <c r="Z2312" s="83"/>
      <c r="AA2312" s="84"/>
      <c r="AB2312" s="85"/>
      <c r="AC2312" s="83"/>
    </row>
    <row r="2313" spans="1:34" ht="15" hidden="1" customHeight="1" x14ac:dyDescent="0.2">
      <c r="A2313" s="105">
        <v>230</v>
      </c>
      <c r="B2313" s="105">
        <v>230</v>
      </c>
      <c r="C2313" s="76" t="s">
        <v>584</v>
      </c>
      <c r="D2313" s="33">
        <v>20137</v>
      </c>
      <c r="E2313" s="60" t="s">
        <v>585</v>
      </c>
      <c r="F2313" s="25">
        <v>2014</v>
      </c>
      <c r="G2313" s="61">
        <v>41950.02847222222</v>
      </c>
      <c r="H2313" s="62">
        <v>41950.02847222222</v>
      </c>
      <c r="I2313" s="625" t="s">
        <v>36</v>
      </c>
      <c r="J2313" s="625" t="s">
        <v>36</v>
      </c>
      <c r="K2313" s="625"/>
      <c r="L2313" s="64">
        <f>N2313-G2313</f>
        <v>6.944444467080757E-4</v>
      </c>
      <c r="M2313" s="65">
        <v>1</v>
      </c>
      <c r="N2313" s="61">
        <v>41950.029166666667</v>
      </c>
      <c r="O2313" s="62">
        <v>41950.029166666667</v>
      </c>
      <c r="P2313" s="66" t="s">
        <v>37</v>
      </c>
      <c r="Q2313" s="69" t="s">
        <v>48</v>
      </c>
      <c r="R2313" s="69" t="s">
        <v>49</v>
      </c>
      <c r="S2313" s="87" t="s">
        <v>40</v>
      </c>
      <c r="T2313" s="69" t="s">
        <v>3001</v>
      </c>
      <c r="U2313" s="459" t="s">
        <v>40</v>
      </c>
      <c r="V2313" s="87" t="s">
        <v>384</v>
      </c>
      <c r="W2313" s="69" t="s">
        <v>3002</v>
      </c>
      <c r="X2313" s="32">
        <v>0</v>
      </c>
      <c r="Y2313" s="32">
        <v>0</v>
      </c>
      <c r="Z2313" s="83"/>
      <c r="AA2313" s="84"/>
      <c r="AB2313" s="85"/>
      <c r="AC2313" s="83"/>
    </row>
    <row r="2314" spans="1:34" ht="15" hidden="1" customHeight="1" x14ac:dyDescent="0.2">
      <c r="A2314" s="311">
        <v>230</v>
      </c>
      <c r="B2314" s="311">
        <v>230</v>
      </c>
      <c r="C2314" s="335" t="s">
        <v>584</v>
      </c>
      <c r="D2314" s="311">
        <v>20137</v>
      </c>
      <c r="E2314" s="335" t="s">
        <v>585</v>
      </c>
      <c r="F2314" s="25">
        <v>2017</v>
      </c>
      <c r="G2314" s="314">
        <v>42933.325694444444</v>
      </c>
      <c r="H2314" s="315">
        <v>42933.325694444444</v>
      </c>
      <c r="I2314" s="629" t="s">
        <v>36</v>
      </c>
      <c r="J2314" s="629" t="s">
        <v>36</v>
      </c>
      <c r="K2314" s="629"/>
      <c r="L2314" s="317">
        <f>N2314-G2314</f>
        <v>3.2833333333328483</v>
      </c>
      <c r="M2314" s="318">
        <v>4728</v>
      </c>
      <c r="N2314" s="314">
        <v>42936.609027777777</v>
      </c>
      <c r="O2314" s="315">
        <v>42936.609027777777</v>
      </c>
      <c r="P2314" s="319" t="s">
        <v>7093</v>
      </c>
      <c r="Q2314" s="313" t="s">
        <v>43</v>
      </c>
      <c r="R2314" s="313" t="s">
        <v>7094</v>
      </c>
      <c r="S2314" s="313" t="s">
        <v>88</v>
      </c>
      <c r="T2314" s="321" t="s">
        <v>8959</v>
      </c>
      <c r="U2314" s="322" t="s">
        <v>40</v>
      </c>
      <c r="V2314" s="286" t="s">
        <v>384</v>
      </c>
      <c r="W2314" s="313" t="s">
        <v>8960</v>
      </c>
      <c r="X2314" s="325">
        <v>0</v>
      </c>
      <c r="Y2314" s="325">
        <v>0</v>
      </c>
      <c r="Z2314" s="325">
        <v>0</v>
      </c>
      <c r="AA2314" s="313"/>
      <c r="AB2314" s="313"/>
      <c r="AC2314" s="313"/>
      <c r="AD2314" s="304">
        <v>5517212</v>
      </c>
      <c r="AE2314" s="327" t="s">
        <v>1270</v>
      </c>
      <c r="AF2314" s="327" t="s">
        <v>1270</v>
      </c>
      <c r="AG2314" s="313" t="s">
        <v>7097</v>
      </c>
      <c r="AH2314" s="369" t="s">
        <v>7041</v>
      </c>
    </row>
    <row r="2315" spans="1:34" ht="15" hidden="1" customHeight="1" x14ac:dyDescent="0.2">
      <c r="A2315" s="386">
        <v>230</v>
      </c>
      <c r="B2315" s="386">
        <v>230</v>
      </c>
      <c r="C2315" s="387" t="s">
        <v>584</v>
      </c>
      <c r="D2315" s="386">
        <v>20137</v>
      </c>
      <c r="E2315" s="387" t="s">
        <v>585</v>
      </c>
      <c r="F2315" s="25">
        <v>2018</v>
      </c>
      <c r="G2315" s="388">
        <v>43151.319444444445</v>
      </c>
      <c r="H2315" s="389">
        <v>43151.319444444445</v>
      </c>
      <c r="I2315" s="420" t="s">
        <v>36</v>
      </c>
      <c r="J2315" s="420" t="s">
        <v>36</v>
      </c>
      <c r="K2315" s="412" t="s">
        <v>36</v>
      </c>
      <c r="L2315" s="391">
        <f>N2315-G2315</f>
        <v>2.2819444444467081</v>
      </c>
      <c r="M2315" s="392">
        <v>3286</v>
      </c>
      <c r="N2315" s="388">
        <v>43153.601388888892</v>
      </c>
      <c r="O2315" s="389">
        <v>43153.601388888892</v>
      </c>
      <c r="P2315" s="421" t="s">
        <v>7093</v>
      </c>
      <c r="Q2315" s="422" t="s">
        <v>43</v>
      </c>
      <c r="R2315" s="393" t="s">
        <v>10310</v>
      </c>
      <c r="S2315" s="277" t="s">
        <v>88</v>
      </c>
      <c r="T2315" s="394" t="s">
        <v>10517</v>
      </c>
      <c r="U2315" s="465" t="s">
        <v>40</v>
      </c>
      <c r="V2315" s="396" t="s">
        <v>384</v>
      </c>
      <c r="W2315" s="394" t="s">
        <v>10518</v>
      </c>
      <c r="X2315" s="429">
        <v>0</v>
      </c>
      <c r="Y2315" s="380">
        <v>0</v>
      </c>
      <c r="Z2315" s="380">
        <v>0</v>
      </c>
      <c r="AA2315" s="381"/>
      <c r="AB2315" s="381"/>
      <c r="AC2315" s="381"/>
      <c r="AD2315" s="380">
        <v>5517212</v>
      </c>
      <c r="AE2315" s="463" t="s">
        <v>1270</v>
      </c>
      <c r="AF2315" s="464" t="s">
        <v>1270</v>
      </c>
      <c r="AG2315" s="381" t="s">
        <v>7097</v>
      </c>
      <c r="AH2315" s="277" t="s">
        <v>7041</v>
      </c>
    </row>
    <row r="2316" spans="1:34" ht="15" hidden="1" customHeight="1" x14ac:dyDescent="0.2">
      <c r="A2316" s="257">
        <v>230</v>
      </c>
      <c r="B2316" s="257">
        <v>230</v>
      </c>
      <c r="C2316" s="258" t="s">
        <v>584</v>
      </c>
      <c r="D2316" s="257">
        <v>20137</v>
      </c>
      <c r="E2316" s="258" t="s">
        <v>585</v>
      </c>
      <c r="F2316" s="25">
        <v>2018</v>
      </c>
      <c r="G2316" s="232">
        <v>43175.247916666667</v>
      </c>
      <c r="H2316" s="233">
        <v>43175.247916666667</v>
      </c>
      <c r="I2316" s="417" t="s">
        <v>7042</v>
      </c>
      <c r="J2316" s="412" t="s">
        <v>36</v>
      </c>
      <c r="K2316" s="412" t="s">
        <v>36</v>
      </c>
      <c r="L2316" s="235">
        <f>N2316-G2316</f>
        <v>6.944444467080757E-4</v>
      </c>
      <c r="M2316" s="236">
        <v>1</v>
      </c>
      <c r="N2316" s="232">
        <v>43175.248611111114</v>
      </c>
      <c r="O2316" s="233">
        <v>43175.248611111114</v>
      </c>
      <c r="P2316" s="237" t="s">
        <v>37</v>
      </c>
      <c r="Q2316" s="359" t="s">
        <v>48</v>
      </c>
      <c r="R2316" s="35" t="s">
        <v>10200</v>
      </c>
      <c r="S2316" s="277" t="s">
        <v>40</v>
      </c>
      <c r="T2316" s="167" t="s">
        <v>10713</v>
      </c>
      <c r="U2316" s="282" t="s">
        <v>40</v>
      </c>
      <c r="V2316" s="240" t="s">
        <v>384</v>
      </c>
      <c r="W2316" s="167" t="s">
        <v>10714</v>
      </c>
      <c r="X2316" s="255">
        <v>0</v>
      </c>
      <c r="Y2316" s="241">
        <v>0</v>
      </c>
      <c r="Z2316" s="241">
        <v>0</v>
      </c>
      <c r="AA2316" s="266"/>
      <c r="AB2316" s="266"/>
      <c r="AC2316" s="266"/>
      <c r="AD2316" s="241">
        <v>5517212</v>
      </c>
      <c r="AE2316" s="461" t="s">
        <v>7063</v>
      </c>
      <c r="AF2316" s="462" t="s">
        <v>10715</v>
      </c>
      <c r="AG2316" s="277" t="s">
        <v>7040</v>
      </c>
      <c r="AH2316" s="277" t="s">
        <v>7041</v>
      </c>
    </row>
    <row r="2317" spans="1:34" ht="15" hidden="1" customHeight="1" x14ac:dyDescent="0.2">
      <c r="A2317" s="257">
        <v>230</v>
      </c>
      <c r="B2317" s="257">
        <v>230</v>
      </c>
      <c r="C2317" s="258" t="s">
        <v>584</v>
      </c>
      <c r="D2317" s="257">
        <v>20137</v>
      </c>
      <c r="E2317" s="258" t="s">
        <v>585</v>
      </c>
      <c r="F2317" s="25">
        <v>2018</v>
      </c>
      <c r="G2317" s="284">
        <v>43237.138888888891</v>
      </c>
      <c r="H2317" s="233">
        <v>43237.138888888891</v>
      </c>
      <c r="I2317" s="417" t="s">
        <v>7042</v>
      </c>
      <c r="J2317" s="412" t="s">
        <v>36</v>
      </c>
      <c r="K2317" s="412" t="s">
        <v>36</v>
      </c>
      <c r="L2317" s="235">
        <f>N2317-G2317</f>
        <v>6.9444443943211809E-4</v>
      </c>
      <c r="M2317" s="236">
        <v>1</v>
      </c>
      <c r="N2317" s="284">
        <v>43237.13958333333</v>
      </c>
      <c r="O2317" s="233">
        <v>43237.13958333333</v>
      </c>
      <c r="P2317" s="237" t="s">
        <v>37</v>
      </c>
      <c r="Q2317" s="359" t="s">
        <v>48</v>
      </c>
      <c r="R2317" s="35" t="s">
        <v>10200</v>
      </c>
      <c r="S2317" s="277" t="s">
        <v>40</v>
      </c>
      <c r="T2317" s="167" t="s">
        <v>11135</v>
      </c>
      <c r="U2317" s="282" t="s">
        <v>40</v>
      </c>
      <c r="V2317" s="240" t="s">
        <v>384</v>
      </c>
      <c r="W2317" s="167" t="s">
        <v>11136</v>
      </c>
      <c r="X2317" s="255">
        <v>0</v>
      </c>
      <c r="Y2317" s="241">
        <v>0</v>
      </c>
      <c r="Z2317" s="241">
        <v>0</v>
      </c>
      <c r="AA2317" s="277"/>
      <c r="AB2317" s="277"/>
      <c r="AC2317" s="277"/>
      <c r="AD2317" s="241">
        <v>5517212</v>
      </c>
      <c r="AE2317" s="461" t="s">
        <v>7063</v>
      </c>
      <c r="AF2317" s="462" t="s">
        <v>11137</v>
      </c>
      <c r="AG2317" s="277" t="s">
        <v>7040</v>
      </c>
      <c r="AH2317" s="277" t="s">
        <v>7041</v>
      </c>
    </row>
    <row r="2318" spans="1:34" ht="15" hidden="1" customHeight="1" x14ac:dyDescent="0.2">
      <c r="A2318" s="386">
        <v>230</v>
      </c>
      <c r="B2318" s="386">
        <v>230</v>
      </c>
      <c r="C2318" s="387" t="s">
        <v>584</v>
      </c>
      <c r="D2318" s="386">
        <v>20137</v>
      </c>
      <c r="E2318" s="387" t="s">
        <v>585</v>
      </c>
      <c r="F2318" s="25">
        <v>2018</v>
      </c>
      <c r="G2318" s="479">
        <v>43264.3</v>
      </c>
      <c r="H2318" s="389">
        <v>43264.3</v>
      </c>
      <c r="I2318" s="420" t="s">
        <v>36</v>
      </c>
      <c r="J2318" s="420" t="s">
        <v>36</v>
      </c>
      <c r="K2318" s="412" t="s">
        <v>36</v>
      </c>
      <c r="L2318" s="391">
        <f>N2318-G2318</f>
        <v>1.241666666661331</v>
      </c>
      <c r="M2318" s="392">
        <v>1788</v>
      </c>
      <c r="N2318" s="479">
        <v>43265.541666666664</v>
      </c>
      <c r="O2318" s="389">
        <v>43265.541666666664</v>
      </c>
      <c r="P2318" s="421" t="s">
        <v>7093</v>
      </c>
      <c r="Q2318" s="422" t="s">
        <v>43</v>
      </c>
      <c r="R2318" s="393" t="s">
        <v>10310</v>
      </c>
      <c r="S2318" s="381" t="s">
        <v>106</v>
      </c>
      <c r="T2318" s="394" t="s">
        <v>11309</v>
      </c>
      <c r="U2318" s="465" t="s">
        <v>40</v>
      </c>
      <c r="V2318" s="396" t="s">
        <v>384</v>
      </c>
      <c r="W2318" s="394" t="s">
        <v>11310</v>
      </c>
      <c r="X2318" s="429">
        <v>0</v>
      </c>
      <c r="Y2318" s="380">
        <v>0</v>
      </c>
      <c r="Z2318" s="380">
        <v>0</v>
      </c>
      <c r="AA2318" s="381"/>
      <c r="AB2318" s="381"/>
      <c r="AC2318" s="381"/>
      <c r="AD2318" s="380">
        <v>5517212</v>
      </c>
      <c r="AE2318" s="463" t="s">
        <v>1270</v>
      </c>
      <c r="AF2318" s="464" t="s">
        <v>1270</v>
      </c>
      <c r="AG2318" s="381" t="s">
        <v>7097</v>
      </c>
      <c r="AH2318" s="277" t="s">
        <v>7041</v>
      </c>
    </row>
    <row r="2319" spans="1:34" ht="15" hidden="1" customHeight="1" x14ac:dyDescent="0.2">
      <c r="A2319" s="257">
        <v>230</v>
      </c>
      <c r="B2319" s="257">
        <v>230</v>
      </c>
      <c r="C2319" s="258" t="s">
        <v>584</v>
      </c>
      <c r="D2319" s="257">
        <v>20137</v>
      </c>
      <c r="E2319" s="258" t="s">
        <v>585</v>
      </c>
      <c r="F2319" s="25">
        <v>2018</v>
      </c>
      <c r="G2319" s="284">
        <v>43336.20208333333</v>
      </c>
      <c r="H2319" s="234">
        <v>43336.20208333333</v>
      </c>
      <c r="I2319" s="412" t="s">
        <v>36</v>
      </c>
      <c r="J2319" s="412" t="s">
        <v>36</v>
      </c>
      <c r="K2319" s="412" t="s">
        <v>36</v>
      </c>
      <c r="L2319" s="235">
        <f>N2319-G2319</f>
        <v>6.944444467080757E-4</v>
      </c>
      <c r="M2319" s="236">
        <v>1</v>
      </c>
      <c r="N2319" s="284">
        <v>43336.202777777777</v>
      </c>
      <c r="O2319" s="234">
        <v>43336.202777777777</v>
      </c>
      <c r="P2319" s="237" t="s">
        <v>37</v>
      </c>
      <c r="Q2319" s="162" t="s">
        <v>1285</v>
      </c>
      <c r="R2319" s="167" t="s">
        <v>10231</v>
      </c>
      <c r="S2319" s="163" t="s">
        <v>101</v>
      </c>
      <c r="T2319" s="167" t="s">
        <v>11774</v>
      </c>
      <c r="U2319" s="287" t="s">
        <v>40</v>
      </c>
      <c r="V2319" s="240" t="s">
        <v>384</v>
      </c>
      <c r="W2319" s="168" t="s">
        <v>11775</v>
      </c>
      <c r="X2319" s="255">
        <v>0</v>
      </c>
      <c r="Y2319" s="241">
        <v>0</v>
      </c>
      <c r="Z2319" s="241">
        <v>0</v>
      </c>
      <c r="AA2319" s="266"/>
      <c r="AB2319" s="266"/>
      <c r="AC2319" s="266"/>
      <c r="AD2319" s="241">
        <v>5517212</v>
      </c>
      <c r="AE2319" s="467" t="s">
        <v>7063</v>
      </c>
      <c r="AF2319" s="468" t="s">
        <v>11776</v>
      </c>
      <c r="AG2319" s="163" t="s">
        <v>7040</v>
      </c>
      <c r="AH2319" s="277" t="s">
        <v>7041</v>
      </c>
    </row>
    <row r="2320" spans="1:34" ht="15" hidden="1" customHeight="1" x14ac:dyDescent="0.2">
      <c r="A2320" s="257">
        <v>230</v>
      </c>
      <c r="B2320" s="257">
        <v>230</v>
      </c>
      <c r="C2320" s="258" t="s">
        <v>584</v>
      </c>
      <c r="D2320" s="257">
        <v>20137</v>
      </c>
      <c r="E2320" s="258" t="s">
        <v>585</v>
      </c>
      <c r="F2320" s="25">
        <v>2018</v>
      </c>
      <c r="G2320" s="284">
        <v>43350.104166666664</v>
      </c>
      <c r="H2320" s="234">
        <v>43350.104166666664</v>
      </c>
      <c r="I2320" s="412" t="s">
        <v>36</v>
      </c>
      <c r="J2320" s="412" t="s">
        <v>36</v>
      </c>
      <c r="K2320" s="412" t="s">
        <v>36</v>
      </c>
      <c r="L2320" s="235">
        <f>N2320-G2320</f>
        <v>6.944444467080757E-4</v>
      </c>
      <c r="M2320" s="236">
        <v>1</v>
      </c>
      <c r="N2320" s="284">
        <v>43350.104861111111</v>
      </c>
      <c r="O2320" s="234">
        <v>43350.104861111111</v>
      </c>
      <c r="P2320" s="237" t="s">
        <v>37</v>
      </c>
      <c r="Q2320" s="162" t="s">
        <v>62</v>
      </c>
      <c r="R2320" s="167" t="s">
        <v>10303</v>
      </c>
      <c r="S2320" s="163" t="s">
        <v>40</v>
      </c>
      <c r="T2320" s="167" t="s">
        <v>11859</v>
      </c>
      <c r="U2320" s="287" t="s">
        <v>40</v>
      </c>
      <c r="V2320" s="240" t="s">
        <v>384</v>
      </c>
      <c r="W2320" s="167" t="s">
        <v>11860</v>
      </c>
      <c r="X2320" s="255">
        <v>0</v>
      </c>
      <c r="Y2320" s="241">
        <v>0</v>
      </c>
      <c r="Z2320" s="241">
        <v>0</v>
      </c>
      <c r="AA2320" s="266"/>
      <c r="AB2320" s="266"/>
      <c r="AC2320" s="266"/>
      <c r="AD2320" s="241">
        <v>5517212</v>
      </c>
      <c r="AE2320" s="467" t="s">
        <v>7063</v>
      </c>
      <c r="AF2320" s="468" t="s">
        <v>11861</v>
      </c>
      <c r="AG2320" s="163" t="s">
        <v>7040</v>
      </c>
      <c r="AH2320" s="277" t="s">
        <v>7041</v>
      </c>
    </row>
    <row r="2321" spans="1:34" ht="15" hidden="1" customHeight="1" x14ac:dyDescent="0.2">
      <c r="A2321" s="386">
        <v>230</v>
      </c>
      <c r="B2321" s="386">
        <v>230</v>
      </c>
      <c r="C2321" s="387" t="s">
        <v>584</v>
      </c>
      <c r="D2321" s="386">
        <v>20137</v>
      </c>
      <c r="E2321" s="387" t="s">
        <v>585</v>
      </c>
      <c r="F2321" s="25">
        <v>2018</v>
      </c>
      <c r="G2321" s="388">
        <v>43437.292361111111</v>
      </c>
      <c r="H2321" s="389">
        <v>43437.292361111111</v>
      </c>
      <c r="I2321" s="420" t="s">
        <v>36</v>
      </c>
      <c r="J2321" s="420" t="s">
        <v>36</v>
      </c>
      <c r="K2321" s="420" t="s">
        <v>36</v>
      </c>
      <c r="L2321" s="391">
        <f>N2321-G2321</f>
        <v>0.37916666666569654</v>
      </c>
      <c r="M2321" s="392">
        <v>546</v>
      </c>
      <c r="N2321" s="388">
        <v>43437.671527777777</v>
      </c>
      <c r="O2321" s="389">
        <v>43437.671527777777</v>
      </c>
      <c r="P2321" s="421" t="s">
        <v>7093</v>
      </c>
      <c r="Q2321" s="428" t="s">
        <v>43</v>
      </c>
      <c r="R2321" s="393" t="s">
        <v>10310</v>
      </c>
      <c r="S2321" s="428" t="s">
        <v>101</v>
      </c>
      <c r="T2321" s="394" t="s">
        <v>12475</v>
      </c>
      <c r="U2321" s="465" t="s">
        <v>40</v>
      </c>
      <c r="V2321" s="396" t="s">
        <v>384</v>
      </c>
      <c r="W2321" s="394" t="s">
        <v>12476</v>
      </c>
      <c r="X2321" s="429">
        <v>0</v>
      </c>
      <c r="Y2321" s="380">
        <v>0</v>
      </c>
      <c r="Z2321" s="380">
        <v>0</v>
      </c>
      <c r="AA2321" s="381"/>
      <c r="AB2321" s="381"/>
      <c r="AC2321" s="381"/>
      <c r="AD2321" s="380">
        <v>5517212</v>
      </c>
      <c r="AE2321" s="393" t="s">
        <v>1270</v>
      </c>
      <c r="AF2321" s="424" t="s">
        <v>1270</v>
      </c>
      <c r="AG2321" s="393" t="s">
        <v>7097</v>
      </c>
      <c r="AH2321" s="515" t="s">
        <v>12260</v>
      </c>
    </row>
    <row r="2322" spans="1:34" ht="15" hidden="1" customHeight="1" x14ac:dyDescent="0.2">
      <c r="A2322" s="175">
        <v>230</v>
      </c>
      <c r="B2322" s="175">
        <v>230</v>
      </c>
      <c r="C2322" s="24" t="s">
        <v>1585</v>
      </c>
      <c r="D2322" s="175">
        <v>20141</v>
      </c>
      <c r="E2322" s="43" t="s">
        <v>1586</v>
      </c>
      <c r="F2322" s="25">
        <v>2015</v>
      </c>
      <c r="G2322" s="156">
        <v>42250.47152777778</v>
      </c>
      <c r="H2322" s="157">
        <v>42250.47152777778</v>
      </c>
      <c r="I2322" s="620" t="s">
        <v>36</v>
      </c>
      <c r="J2322" s="620" t="s">
        <v>36</v>
      </c>
      <c r="K2322" s="620"/>
      <c r="L2322" s="159">
        <f>N2322-G2322</f>
        <v>0.19861111111094942</v>
      </c>
      <c r="M2322" s="160">
        <v>286</v>
      </c>
      <c r="N2322" s="156">
        <v>42250.670138888891</v>
      </c>
      <c r="O2322" s="157">
        <v>42250.670138888891</v>
      </c>
      <c r="P2322" s="161" t="s">
        <v>37</v>
      </c>
      <c r="Q2322" s="162" t="s">
        <v>52</v>
      </c>
      <c r="R2322" s="162" t="s">
        <v>243</v>
      </c>
      <c r="S2322" s="35" t="s">
        <v>106</v>
      </c>
      <c r="T2322" s="35" t="s">
        <v>4691</v>
      </c>
      <c r="U2322" s="287" t="s">
        <v>40</v>
      </c>
      <c r="V2322" s="167" t="s">
        <v>1336</v>
      </c>
      <c r="W2322" s="35" t="s">
        <v>4692</v>
      </c>
      <c r="X2322" s="55">
        <v>0</v>
      </c>
      <c r="Y2322" s="168"/>
      <c r="Z2322" s="168"/>
      <c r="AA2322" s="168"/>
      <c r="AB2322" s="168"/>
      <c r="AC2322" s="168"/>
    </row>
    <row r="2323" spans="1:34" ht="15" hidden="1" customHeight="1" x14ac:dyDescent="0.2">
      <c r="A2323" s="175">
        <v>230</v>
      </c>
      <c r="B2323" s="175">
        <v>230</v>
      </c>
      <c r="C2323" s="24" t="s">
        <v>1585</v>
      </c>
      <c r="D2323" s="175">
        <v>20141</v>
      </c>
      <c r="E2323" s="43" t="s">
        <v>1586</v>
      </c>
      <c r="F2323" s="25">
        <v>2015</v>
      </c>
      <c r="G2323" s="156">
        <v>42359.431944444441</v>
      </c>
      <c r="H2323" s="157">
        <v>42359.431944444441</v>
      </c>
      <c r="I2323" s="620" t="s">
        <v>36</v>
      </c>
      <c r="J2323" s="620" t="s">
        <v>36</v>
      </c>
      <c r="K2323" s="620"/>
      <c r="L2323" s="159">
        <f>N2323-G2323</f>
        <v>9.1347222222248092</v>
      </c>
      <c r="M2323" s="160">
        <v>13154</v>
      </c>
      <c r="N2323" s="156">
        <v>42368.566666666666</v>
      </c>
      <c r="O2323" s="157">
        <v>42368.566666666666</v>
      </c>
      <c r="P2323" s="180" t="s">
        <v>173</v>
      </c>
      <c r="Q2323" s="162" t="s">
        <v>52</v>
      </c>
      <c r="R2323" s="162" t="s">
        <v>243</v>
      </c>
      <c r="S2323" s="35" t="s">
        <v>106</v>
      </c>
      <c r="T2323" s="35" t="s">
        <v>5373</v>
      </c>
      <c r="U2323" s="287" t="s">
        <v>40</v>
      </c>
      <c r="V2323" s="167" t="s">
        <v>1336</v>
      </c>
      <c r="W2323" s="35" t="s">
        <v>5374</v>
      </c>
      <c r="X2323" s="55">
        <v>0</v>
      </c>
      <c r="Y2323" s="168"/>
      <c r="Z2323" s="168"/>
      <c r="AA2323" s="168"/>
      <c r="AB2323" s="168"/>
      <c r="AC2323" s="168"/>
    </row>
    <row r="2324" spans="1:34" ht="15" hidden="1" customHeight="1" x14ac:dyDescent="0.2">
      <c r="A2324" s="175">
        <v>230</v>
      </c>
      <c r="B2324" s="175">
        <v>230</v>
      </c>
      <c r="C2324" s="24" t="s">
        <v>1577</v>
      </c>
      <c r="D2324" s="175">
        <v>20142</v>
      </c>
      <c r="E2324" s="24" t="s">
        <v>1578</v>
      </c>
      <c r="F2324" s="25">
        <v>2015</v>
      </c>
      <c r="G2324" s="156">
        <v>42100.341666666667</v>
      </c>
      <c r="H2324" s="157">
        <v>42100.341666666667</v>
      </c>
      <c r="I2324" s="626" t="s">
        <v>313</v>
      </c>
      <c r="J2324" s="620" t="s">
        <v>36</v>
      </c>
      <c r="K2324" s="620"/>
      <c r="L2324" s="159">
        <f>N2324-G2324</f>
        <v>0.11250000000291038</v>
      </c>
      <c r="M2324" s="160">
        <v>162</v>
      </c>
      <c r="N2324" s="156">
        <v>42100.45416666667</v>
      </c>
      <c r="O2324" s="157">
        <v>42100.45416666667</v>
      </c>
      <c r="P2324" s="161" t="s">
        <v>37</v>
      </c>
      <c r="Q2324" s="35" t="s">
        <v>1285</v>
      </c>
      <c r="R2324" s="35" t="s">
        <v>142</v>
      </c>
      <c r="S2324" s="35" t="s">
        <v>88</v>
      </c>
      <c r="T2324" s="35" t="s">
        <v>3703</v>
      </c>
      <c r="U2324" s="170">
        <v>11024</v>
      </c>
      <c r="V2324" s="167" t="s">
        <v>384</v>
      </c>
      <c r="W2324" s="35" t="s">
        <v>3697</v>
      </c>
      <c r="X2324" s="55">
        <v>0</v>
      </c>
      <c r="Y2324" s="55">
        <v>0</v>
      </c>
      <c r="Z2324" s="168"/>
      <c r="AA2324" s="168"/>
      <c r="AB2324" s="168"/>
      <c r="AC2324" s="168"/>
    </row>
    <row r="2325" spans="1:34" ht="15" hidden="1" customHeight="1" x14ac:dyDescent="0.2">
      <c r="A2325" s="257">
        <v>230</v>
      </c>
      <c r="B2325" s="257">
        <v>230</v>
      </c>
      <c r="C2325" s="258" t="s">
        <v>1577</v>
      </c>
      <c r="D2325" s="257">
        <v>20142</v>
      </c>
      <c r="E2325" s="258" t="s">
        <v>1578</v>
      </c>
      <c r="F2325" s="25">
        <v>2017</v>
      </c>
      <c r="G2325" s="232">
        <v>42741.411111111112</v>
      </c>
      <c r="H2325" s="233">
        <v>42741.411111111112</v>
      </c>
      <c r="I2325" s="412" t="s">
        <v>36</v>
      </c>
      <c r="J2325" s="412" t="s">
        <v>36</v>
      </c>
      <c r="K2325" s="412"/>
      <c r="L2325" s="235">
        <f>N2325-G2325</f>
        <v>6.5277777779556345E-2</v>
      </c>
      <c r="M2325" s="236">
        <v>94</v>
      </c>
      <c r="N2325" s="232">
        <v>42741.476388888892</v>
      </c>
      <c r="O2325" s="233">
        <v>42741.476388888892</v>
      </c>
      <c r="P2325" s="328" t="s">
        <v>242</v>
      </c>
      <c r="Q2325" s="35" t="s">
        <v>43</v>
      </c>
      <c r="R2325" s="35" t="s">
        <v>1663</v>
      </c>
      <c r="S2325" s="35" t="s">
        <v>40</v>
      </c>
      <c r="T2325" s="167" t="s">
        <v>7124</v>
      </c>
      <c r="U2325" s="303" t="s">
        <v>40</v>
      </c>
      <c r="V2325" s="49" t="s">
        <v>384</v>
      </c>
      <c r="W2325" s="35" t="s">
        <v>7125</v>
      </c>
      <c r="X2325" s="241">
        <v>0</v>
      </c>
      <c r="Y2325" s="241">
        <v>0</v>
      </c>
      <c r="Z2325" s="241">
        <v>0</v>
      </c>
      <c r="AA2325" s="168"/>
      <c r="AB2325" s="168"/>
      <c r="AC2325" s="168"/>
      <c r="AD2325" s="304">
        <v>5517212</v>
      </c>
      <c r="AE2325" s="35" t="s">
        <v>1270</v>
      </c>
      <c r="AF2325" s="35" t="s">
        <v>1270</v>
      </c>
      <c r="AG2325" s="35" t="s">
        <v>7066</v>
      </c>
      <c r="AH2325" s="44" t="s">
        <v>7067</v>
      </c>
    </row>
    <row r="2326" spans="1:34" ht="15" hidden="1" customHeight="1" x14ac:dyDescent="0.2">
      <c r="A2326" s="272">
        <v>230</v>
      </c>
      <c r="B2326" s="272">
        <v>230</v>
      </c>
      <c r="C2326" s="331" t="s">
        <v>1577</v>
      </c>
      <c r="D2326" s="272">
        <v>20142</v>
      </c>
      <c r="E2326" s="331" t="s">
        <v>1578</v>
      </c>
      <c r="F2326" s="25">
        <v>2017</v>
      </c>
      <c r="G2326" s="284">
        <v>42776.336805555555</v>
      </c>
      <c r="H2326" s="234">
        <v>42776.336805555555</v>
      </c>
      <c r="I2326" s="412" t="s">
        <v>36</v>
      </c>
      <c r="J2326" s="412" t="s">
        <v>36</v>
      </c>
      <c r="K2326" s="412"/>
      <c r="L2326" s="235">
        <f>N2326-G2326</f>
        <v>137.26736111110949</v>
      </c>
      <c r="M2326" s="236">
        <v>197665</v>
      </c>
      <c r="N2326" s="284">
        <v>42913.604166666664</v>
      </c>
      <c r="O2326" s="234">
        <v>42913.604166666664</v>
      </c>
      <c r="P2326" s="328" t="s">
        <v>242</v>
      </c>
      <c r="Q2326" s="167" t="s">
        <v>43</v>
      </c>
      <c r="R2326" s="167" t="s">
        <v>44</v>
      </c>
      <c r="S2326" s="167" t="s">
        <v>526</v>
      </c>
      <c r="T2326" s="52" t="s">
        <v>7778</v>
      </c>
      <c r="U2326" s="332" t="s">
        <v>40</v>
      </c>
      <c r="V2326" s="49" t="s">
        <v>384</v>
      </c>
      <c r="W2326" s="52" t="s">
        <v>7779</v>
      </c>
      <c r="X2326" s="255">
        <v>0</v>
      </c>
      <c r="Y2326" s="255">
        <v>0</v>
      </c>
      <c r="Z2326" s="255">
        <v>0</v>
      </c>
      <c r="AA2326" s="184"/>
      <c r="AB2326" s="184"/>
      <c r="AC2326" s="184"/>
      <c r="AD2326" s="304">
        <v>5517212</v>
      </c>
      <c r="AE2326" s="167" t="s">
        <v>1270</v>
      </c>
      <c r="AF2326" s="333" t="s">
        <v>1270</v>
      </c>
      <c r="AG2326" s="167" t="s">
        <v>7066</v>
      </c>
      <c r="AH2326" s="44" t="s">
        <v>7067</v>
      </c>
    </row>
    <row r="2327" spans="1:34" ht="15" hidden="1" customHeight="1" x14ac:dyDescent="0.2">
      <c r="A2327" s="311">
        <v>230</v>
      </c>
      <c r="B2327" s="311">
        <v>230</v>
      </c>
      <c r="C2327" s="335" t="s">
        <v>1577</v>
      </c>
      <c r="D2327" s="311">
        <v>20142</v>
      </c>
      <c r="E2327" s="335" t="s">
        <v>1578</v>
      </c>
      <c r="F2327" s="25">
        <v>2017</v>
      </c>
      <c r="G2327" s="314">
        <v>42999.294444444444</v>
      </c>
      <c r="H2327" s="315">
        <v>42999.294444444444</v>
      </c>
      <c r="I2327" s="629" t="s">
        <v>36</v>
      </c>
      <c r="J2327" s="629" t="s">
        <v>36</v>
      </c>
      <c r="K2327" s="629"/>
      <c r="L2327" s="317">
        <f>N2327-G2327</f>
        <v>2.476388888891961</v>
      </c>
      <c r="M2327" s="318">
        <v>3566</v>
      </c>
      <c r="N2327" s="314">
        <v>43001.770833333336</v>
      </c>
      <c r="O2327" s="315">
        <v>43001.770833333336</v>
      </c>
      <c r="P2327" s="319" t="s">
        <v>7093</v>
      </c>
      <c r="Q2327" s="313" t="s">
        <v>43</v>
      </c>
      <c r="R2327" s="313" t="s">
        <v>7094</v>
      </c>
      <c r="S2327" s="313" t="s">
        <v>54</v>
      </c>
      <c r="T2327" s="321" t="s">
        <v>9551</v>
      </c>
      <c r="U2327" s="322" t="s">
        <v>40</v>
      </c>
      <c r="V2327" s="286" t="s">
        <v>384</v>
      </c>
      <c r="W2327" s="385" t="s">
        <v>9552</v>
      </c>
      <c r="X2327" s="325">
        <v>0</v>
      </c>
      <c r="Y2327" s="325">
        <v>0</v>
      </c>
      <c r="Z2327" s="325">
        <v>0</v>
      </c>
      <c r="AA2327" s="375"/>
      <c r="AB2327" s="375"/>
      <c r="AC2327" s="375"/>
      <c r="AD2327" s="304">
        <v>5517212</v>
      </c>
      <c r="AE2327" s="378" t="s">
        <v>1270</v>
      </c>
      <c r="AF2327" s="378" t="s">
        <v>1270</v>
      </c>
      <c r="AG2327" s="321" t="s">
        <v>7097</v>
      </c>
      <c r="AH2327" s="369" t="s">
        <v>7041</v>
      </c>
    </row>
    <row r="2328" spans="1:34" ht="15" hidden="1" customHeight="1" x14ac:dyDescent="0.2">
      <c r="A2328" s="175">
        <v>230</v>
      </c>
      <c r="B2328" s="175">
        <v>230</v>
      </c>
      <c r="C2328" s="24" t="s">
        <v>186</v>
      </c>
      <c r="D2328" s="175">
        <v>20143</v>
      </c>
      <c r="E2328" s="24" t="s">
        <v>187</v>
      </c>
      <c r="F2328" s="25">
        <v>2015</v>
      </c>
      <c r="G2328" s="156">
        <v>42100.341666666667</v>
      </c>
      <c r="H2328" s="157">
        <v>42100.341666666667</v>
      </c>
      <c r="I2328" s="626" t="s">
        <v>313</v>
      </c>
      <c r="J2328" s="620" t="s">
        <v>36</v>
      </c>
      <c r="K2328" s="620"/>
      <c r="L2328" s="159">
        <f>N2328-G2328</f>
        <v>0.10833333332993789</v>
      </c>
      <c r="M2328" s="160">
        <v>156</v>
      </c>
      <c r="N2328" s="156">
        <v>42100.45</v>
      </c>
      <c r="O2328" s="157">
        <v>42100.45</v>
      </c>
      <c r="P2328" s="161" t="s">
        <v>37</v>
      </c>
      <c r="Q2328" s="35" t="s">
        <v>1285</v>
      </c>
      <c r="R2328" s="35" t="s">
        <v>142</v>
      </c>
      <c r="S2328" s="35" t="s">
        <v>88</v>
      </c>
      <c r="T2328" s="35" t="s">
        <v>3696</v>
      </c>
      <c r="U2328" s="170">
        <v>11024</v>
      </c>
      <c r="V2328" s="167" t="s">
        <v>384</v>
      </c>
      <c r="W2328" s="35" t="s">
        <v>3697</v>
      </c>
      <c r="X2328" s="55">
        <v>0</v>
      </c>
      <c r="Y2328" s="55">
        <v>0</v>
      </c>
      <c r="Z2328" s="168"/>
      <c r="AA2328" s="168"/>
      <c r="AB2328" s="168"/>
      <c r="AC2328" s="168"/>
    </row>
    <row r="2329" spans="1:34" ht="15" hidden="1" customHeight="1" x14ac:dyDescent="0.2">
      <c r="A2329" s="257">
        <v>230</v>
      </c>
      <c r="B2329" s="257">
        <v>230</v>
      </c>
      <c r="C2329" s="258" t="s">
        <v>186</v>
      </c>
      <c r="D2329" s="257">
        <v>20143</v>
      </c>
      <c r="E2329" s="258" t="s">
        <v>187</v>
      </c>
      <c r="F2329" s="25">
        <v>2016</v>
      </c>
      <c r="G2329" s="284">
        <v>42625.426388888889</v>
      </c>
      <c r="H2329" s="234">
        <v>42627.426388888889</v>
      </c>
      <c r="I2329" s="412" t="s">
        <v>36</v>
      </c>
      <c r="J2329" s="412" t="s">
        <v>36</v>
      </c>
      <c r="K2329" s="412"/>
      <c r="L2329" s="235">
        <f>N2329-G2329</f>
        <v>0.18055555555474712</v>
      </c>
      <c r="M2329" s="236">
        <v>260</v>
      </c>
      <c r="N2329" s="284">
        <v>42625.606944444444</v>
      </c>
      <c r="O2329" s="234">
        <v>42627.606944444444</v>
      </c>
      <c r="P2329" s="248" t="s">
        <v>242</v>
      </c>
      <c r="Q2329" s="35" t="s">
        <v>43</v>
      </c>
      <c r="R2329" s="35" t="s">
        <v>1583</v>
      </c>
      <c r="S2329" s="35" t="s">
        <v>526</v>
      </c>
      <c r="T2329" s="35" t="s">
        <v>6574</v>
      </c>
      <c r="U2329" s="282" t="s">
        <v>40</v>
      </c>
      <c r="V2329" s="240" t="s">
        <v>384</v>
      </c>
      <c r="W2329" s="168"/>
      <c r="X2329" s="177">
        <v>0</v>
      </c>
      <c r="Y2329" s="55">
        <v>0</v>
      </c>
      <c r="Z2329" s="55">
        <v>0</v>
      </c>
      <c r="AA2329" s="35"/>
      <c r="AB2329" s="35"/>
      <c r="AC2329" s="241"/>
    </row>
    <row r="2330" spans="1:34" ht="15" hidden="1" customHeight="1" x14ac:dyDescent="0.2">
      <c r="A2330" s="257">
        <v>230</v>
      </c>
      <c r="B2330" s="257">
        <v>230</v>
      </c>
      <c r="C2330" s="258" t="s">
        <v>186</v>
      </c>
      <c r="D2330" s="257">
        <v>20143</v>
      </c>
      <c r="E2330" s="258" t="s">
        <v>187</v>
      </c>
      <c r="F2330" s="25">
        <v>2016</v>
      </c>
      <c r="G2330" s="284">
        <v>42626.468055555553</v>
      </c>
      <c r="H2330" s="234">
        <v>42626.468055555553</v>
      </c>
      <c r="I2330" s="412" t="s">
        <v>36</v>
      </c>
      <c r="J2330" s="412" t="s">
        <v>36</v>
      </c>
      <c r="K2330" s="412"/>
      <c r="L2330" s="235">
        <f>N2330-G2330</f>
        <v>0.17083333333721384</v>
      </c>
      <c r="M2330" s="236">
        <v>246</v>
      </c>
      <c r="N2330" s="284">
        <v>42626.638888888891</v>
      </c>
      <c r="O2330" s="234">
        <v>42626.638888888891</v>
      </c>
      <c r="P2330" s="237" t="s">
        <v>37</v>
      </c>
      <c r="Q2330" s="35" t="s">
        <v>43</v>
      </c>
      <c r="R2330" s="35" t="s">
        <v>1583</v>
      </c>
      <c r="S2330" s="35" t="s">
        <v>526</v>
      </c>
      <c r="T2330" s="35" t="s">
        <v>6579</v>
      </c>
      <c r="U2330" s="282" t="s">
        <v>40</v>
      </c>
      <c r="V2330" s="240" t="s">
        <v>384</v>
      </c>
      <c r="W2330" s="35" t="s">
        <v>6580</v>
      </c>
      <c r="X2330" s="177">
        <v>0</v>
      </c>
      <c r="Y2330" s="55">
        <v>0</v>
      </c>
      <c r="Z2330" s="55">
        <v>0</v>
      </c>
      <c r="AA2330" s="35"/>
      <c r="AB2330" s="35"/>
      <c r="AC2330" s="241"/>
    </row>
    <row r="2331" spans="1:34" ht="15" hidden="1" customHeight="1" x14ac:dyDescent="0.2">
      <c r="A2331" s="272">
        <v>230</v>
      </c>
      <c r="B2331" s="272">
        <v>230</v>
      </c>
      <c r="C2331" s="331" t="s">
        <v>186</v>
      </c>
      <c r="D2331" s="272">
        <v>20143</v>
      </c>
      <c r="E2331" s="331" t="s">
        <v>187</v>
      </c>
      <c r="F2331" s="25">
        <v>2017</v>
      </c>
      <c r="G2331" s="284">
        <v>42776.32708333333</v>
      </c>
      <c r="H2331" s="234">
        <v>42776.32708333333</v>
      </c>
      <c r="I2331" s="412" t="s">
        <v>36</v>
      </c>
      <c r="J2331" s="412" t="s">
        <v>36</v>
      </c>
      <c r="K2331" s="412"/>
      <c r="L2331" s="235">
        <f>N2331-G2331</f>
        <v>137.26666666667006</v>
      </c>
      <c r="M2331" s="236">
        <v>197664</v>
      </c>
      <c r="N2331" s="284">
        <v>42913.59375</v>
      </c>
      <c r="O2331" s="234">
        <v>42913.59375</v>
      </c>
      <c r="P2331" s="328" t="s">
        <v>242</v>
      </c>
      <c r="Q2331" s="167" t="s">
        <v>43</v>
      </c>
      <c r="R2331" s="167" t="s">
        <v>44</v>
      </c>
      <c r="S2331" s="167" t="s">
        <v>526</v>
      </c>
      <c r="T2331" s="52" t="s">
        <v>7776</v>
      </c>
      <c r="U2331" s="332" t="s">
        <v>40</v>
      </c>
      <c r="V2331" s="49" t="s">
        <v>384</v>
      </c>
      <c r="W2331" s="52" t="s">
        <v>7777</v>
      </c>
      <c r="X2331" s="255">
        <v>0</v>
      </c>
      <c r="Y2331" s="255">
        <v>0</v>
      </c>
      <c r="Z2331" s="255">
        <v>0</v>
      </c>
      <c r="AA2331" s="184"/>
      <c r="AB2331" s="184"/>
      <c r="AC2331" s="184"/>
      <c r="AD2331" s="304">
        <v>5517212</v>
      </c>
      <c r="AE2331" s="167" t="s">
        <v>1270</v>
      </c>
      <c r="AF2331" s="333" t="s">
        <v>1270</v>
      </c>
      <c r="AG2331" s="167" t="s">
        <v>7066</v>
      </c>
      <c r="AH2331" s="44" t="s">
        <v>7067</v>
      </c>
    </row>
    <row r="2332" spans="1:34" ht="15" hidden="1" customHeight="1" x14ac:dyDescent="0.2">
      <c r="A2332" s="257">
        <v>230</v>
      </c>
      <c r="B2332" s="257">
        <v>230</v>
      </c>
      <c r="C2332" s="258" t="s">
        <v>186</v>
      </c>
      <c r="D2332" s="257">
        <v>20143</v>
      </c>
      <c r="E2332" s="258" t="s">
        <v>187</v>
      </c>
      <c r="F2332" s="25">
        <v>2018</v>
      </c>
      <c r="G2332" s="284">
        <v>43390.588194444441</v>
      </c>
      <c r="H2332" s="234">
        <v>43390.588194444441</v>
      </c>
      <c r="I2332" s="412" t="s">
        <v>36</v>
      </c>
      <c r="J2332" s="412" t="s">
        <v>36</v>
      </c>
      <c r="K2332" s="412" t="s">
        <v>36</v>
      </c>
      <c r="L2332" s="235">
        <f>N2332-G2332</f>
        <v>0.22916666667151731</v>
      </c>
      <c r="M2332" s="236">
        <v>330</v>
      </c>
      <c r="N2332" s="284">
        <v>43390.817361111112</v>
      </c>
      <c r="O2332" s="234">
        <v>43390.817361111112</v>
      </c>
      <c r="P2332" s="237" t="s">
        <v>37</v>
      </c>
      <c r="Q2332" s="162" t="s">
        <v>1285</v>
      </c>
      <c r="R2332" s="167" t="s">
        <v>10545</v>
      </c>
      <c r="S2332" s="163" t="s">
        <v>88</v>
      </c>
      <c r="T2332" s="167" t="s">
        <v>12156</v>
      </c>
      <c r="U2332" s="416" t="s">
        <v>40</v>
      </c>
      <c r="V2332" s="240" t="s">
        <v>384</v>
      </c>
      <c r="W2332" s="167" t="s">
        <v>12157</v>
      </c>
      <c r="X2332" s="255">
        <v>0</v>
      </c>
      <c r="Y2332" s="241">
        <v>0</v>
      </c>
      <c r="Z2332" s="241">
        <v>0</v>
      </c>
      <c r="AA2332" s="266"/>
      <c r="AB2332" s="266"/>
      <c r="AC2332" s="266"/>
      <c r="AD2332" s="241">
        <v>5517212</v>
      </c>
      <c r="AE2332" s="461" t="s">
        <v>1270</v>
      </c>
      <c r="AF2332" s="462" t="s">
        <v>1270</v>
      </c>
      <c r="AG2332" s="277" t="s">
        <v>7066</v>
      </c>
      <c r="AH2332" s="277" t="s">
        <v>7067</v>
      </c>
    </row>
    <row r="2333" spans="1:34" ht="15" hidden="1" customHeight="1" x14ac:dyDescent="0.2">
      <c r="A2333" s="521">
        <v>230</v>
      </c>
      <c r="B2333" s="521">
        <v>230</v>
      </c>
      <c r="C2333" s="522" t="s">
        <v>186</v>
      </c>
      <c r="D2333" s="521">
        <v>20143</v>
      </c>
      <c r="E2333" s="522" t="s">
        <v>187</v>
      </c>
      <c r="F2333" s="25">
        <v>2019</v>
      </c>
      <c r="G2333" s="573">
        <v>43615.763194444444</v>
      </c>
      <c r="H2333" s="574">
        <v>43615.763194444444</v>
      </c>
      <c r="I2333" s="572" t="s">
        <v>36</v>
      </c>
      <c r="J2333" s="572" t="s">
        <v>36</v>
      </c>
      <c r="K2333" s="572" t="s">
        <v>36</v>
      </c>
      <c r="L2333" s="235">
        <f>N2333-G2333</f>
        <v>6.944444467080757E-4</v>
      </c>
      <c r="M2333" s="236">
        <v>1</v>
      </c>
      <c r="N2333" s="573">
        <v>43615.763888888891</v>
      </c>
      <c r="O2333" s="574">
        <v>43615.763888888891</v>
      </c>
      <c r="P2333" s="237" t="s">
        <v>37</v>
      </c>
      <c r="Q2333" s="359" t="s">
        <v>213</v>
      </c>
      <c r="R2333" s="35" t="s">
        <v>10774</v>
      </c>
      <c r="S2333" s="277" t="s">
        <v>101</v>
      </c>
      <c r="T2333" s="167" t="s">
        <v>14240</v>
      </c>
      <c r="U2333" s="192" t="s">
        <v>40</v>
      </c>
      <c r="V2333" s="49" t="s">
        <v>384</v>
      </c>
      <c r="W2333" s="167" t="s">
        <v>14241</v>
      </c>
      <c r="X2333" s="536">
        <v>0</v>
      </c>
      <c r="Y2333" s="255">
        <v>0</v>
      </c>
      <c r="Z2333" s="255">
        <v>0</v>
      </c>
      <c r="AA2333" s="264">
        <f>Y2333/AD2333</f>
        <v>0</v>
      </c>
      <c r="AB2333" s="265">
        <f>Z2333/AD2333</f>
        <v>0</v>
      </c>
      <c r="AC2333" s="255">
        <v>0</v>
      </c>
      <c r="AD2333" s="255">
        <v>5548929</v>
      </c>
      <c r="AE2333" s="240" t="s">
        <v>7102</v>
      </c>
      <c r="AF2333" s="527" t="s">
        <v>8220</v>
      </c>
      <c r="AG2333" s="49" t="s">
        <v>7040</v>
      </c>
      <c r="AH2333" s="525" t="s">
        <v>7041</v>
      </c>
    </row>
    <row r="2334" spans="1:34" ht="15" hidden="1" customHeight="1" x14ac:dyDescent="0.2">
      <c r="A2334" s="257">
        <v>230</v>
      </c>
      <c r="B2334" s="257">
        <v>230</v>
      </c>
      <c r="C2334" s="258" t="s">
        <v>1563</v>
      </c>
      <c r="D2334" s="257">
        <v>20145</v>
      </c>
      <c r="E2334" s="258" t="s">
        <v>1564</v>
      </c>
      <c r="F2334" s="25">
        <v>2018</v>
      </c>
      <c r="G2334" s="284">
        <v>43314.630555555559</v>
      </c>
      <c r="H2334" s="234">
        <v>43314.630555555559</v>
      </c>
      <c r="I2334" s="412" t="s">
        <v>36</v>
      </c>
      <c r="J2334" s="412" t="s">
        <v>36</v>
      </c>
      <c r="K2334" s="412" t="s">
        <v>36</v>
      </c>
      <c r="L2334" s="235">
        <f>N2334-G2334</f>
        <v>2.210416666661331</v>
      </c>
      <c r="M2334" s="236">
        <v>3183</v>
      </c>
      <c r="N2334" s="284">
        <v>43316.84097222222</v>
      </c>
      <c r="O2334" s="234">
        <v>43316.84097222222</v>
      </c>
      <c r="P2334" s="237" t="s">
        <v>37</v>
      </c>
      <c r="Q2334" s="162" t="s">
        <v>1285</v>
      </c>
      <c r="R2334" s="167" t="s">
        <v>10433</v>
      </c>
      <c r="S2334" s="163" t="s">
        <v>107</v>
      </c>
      <c r="T2334" s="167" t="s">
        <v>11688</v>
      </c>
      <c r="U2334" s="88">
        <v>114851268</v>
      </c>
      <c r="V2334" s="240" t="s">
        <v>190</v>
      </c>
      <c r="W2334" s="167" t="s">
        <v>11689</v>
      </c>
      <c r="X2334" s="255">
        <v>0</v>
      </c>
      <c r="Y2334" s="241">
        <v>0</v>
      </c>
      <c r="Z2334" s="241">
        <v>0</v>
      </c>
      <c r="AA2334" s="266"/>
      <c r="AB2334" s="266"/>
      <c r="AC2334" s="266"/>
      <c r="AD2334" s="241">
        <v>5517212</v>
      </c>
      <c r="AE2334" s="461" t="s">
        <v>1270</v>
      </c>
      <c r="AF2334" s="462" t="s">
        <v>1270</v>
      </c>
      <c r="AG2334" s="277" t="s">
        <v>7066</v>
      </c>
      <c r="AH2334" s="277" t="s">
        <v>7067</v>
      </c>
    </row>
    <row r="2335" spans="1:34" ht="15" hidden="1" customHeight="1" x14ac:dyDescent="0.2">
      <c r="A2335" s="523">
        <v>230</v>
      </c>
      <c r="B2335" s="523">
        <v>230</v>
      </c>
      <c r="C2335" s="524" t="s">
        <v>1563</v>
      </c>
      <c r="D2335" s="523">
        <v>20145</v>
      </c>
      <c r="E2335" s="524" t="s">
        <v>1564</v>
      </c>
      <c r="F2335" s="25">
        <v>2019</v>
      </c>
      <c r="G2335" s="573">
        <v>43542.390972222223</v>
      </c>
      <c r="H2335" s="574">
        <v>43542.390972222223</v>
      </c>
      <c r="I2335" s="572" t="s">
        <v>36</v>
      </c>
      <c r="J2335" s="572" t="s">
        <v>36</v>
      </c>
      <c r="K2335" s="572" t="s">
        <v>36</v>
      </c>
      <c r="L2335" s="235">
        <f>N2335-G2335</f>
        <v>6.944444467080757E-4</v>
      </c>
      <c r="M2335" s="236">
        <v>1</v>
      </c>
      <c r="N2335" s="573">
        <v>43542.39166666667</v>
      </c>
      <c r="O2335" s="574">
        <v>43542.39166666667</v>
      </c>
      <c r="P2335" s="237" t="s">
        <v>37</v>
      </c>
      <c r="Q2335" s="162" t="s">
        <v>145</v>
      </c>
      <c r="R2335" s="167" t="s">
        <v>10207</v>
      </c>
      <c r="S2335" s="238" t="s">
        <v>40</v>
      </c>
      <c r="T2335" s="167" t="s">
        <v>13605</v>
      </c>
      <c r="U2335" s="459" t="s">
        <v>40</v>
      </c>
      <c r="V2335" s="240" t="s">
        <v>1336</v>
      </c>
      <c r="W2335" s="167" t="s">
        <v>13606</v>
      </c>
      <c r="X2335" s="536">
        <v>0</v>
      </c>
      <c r="Y2335" s="255">
        <v>0</v>
      </c>
      <c r="Z2335" s="255">
        <v>0</v>
      </c>
      <c r="AA2335" s="264">
        <f>Y2335/AD2335</f>
        <v>0</v>
      </c>
      <c r="AB2335" s="265">
        <f>Z2335/AD2335</f>
        <v>0</v>
      </c>
      <c r="AC2335" s="255">
        <v>0</v>
      </c>
      <c r="AD2335" s="255">
        <v>5548929</v>
      </c>
      <c r="AE2335" s="240" t="s">
        <v>7060</v>
      </c>
      <c r="AF2335" s="527" t="s">
        <v>13607</v>
      </c>
      <c r="AG2335" s="240" t="s">
        <v>7040</v>
      </c>
      <c r="AH2335" s="525" t="s">
        <v>7041</v>
      </c>
    </row>
    <row r="2336" spans="1:34" ht="15" hidden="1" customHeight="1" x14ac:dyDescent="0.2">
      <c r="A2336" s="257">
        <v>230</v>
      </c>
      <c r="B2336" s="257">
        <v>230</v>
      </c>
      <c r="C2336" s="258" t="s">
        <v>1097</v>
      </c>
      <c r="D2336" s="257">
        <v>20146</v>
      </c>
      <c r="E2336" s="258" t="s">
        <v>1098</v>
      </c>
      <c r="F2336" s="25">
        <v>2017</v>
      </c>
      <c r="G2336" s="232">
        <v>42873.318055555559</v>
      </c>
      <c r="H2336" s="233">
        <v>42873.318055555559</v>
      </c>
      <c r="I2336" s="412" t="s">
        <v>36</v>
      </c>
      <c r="J2336" s="412" t="s">
        <v>36</v>
      </c>
      <c r="K2336" s="412"/>
      <c r="L2336" s="235">
        <f>N2336-G2336</f>
        <v>0.29097222221753327</v>
      </c>
      <c r="M2336" s="236">
        <v>419</v>
      </c>
      <c r="N2336" s="232">
        <v>42873.609027777777</v>
      </c>
      <c r="O2336" s="233">
        <v>42873.609027777777</v>
      </c>
      <c r="P2336" s="237" t="s">
        <v>37</v>
      </c>
      <c r="Q2336" s="35" t="s">
        <v>52</v>
      </c>
      <c r="R2336" s="35" t="s">
        <v>142</v>
      </c>
      <c r="S2336" s="35" t="s">
        <v>107</v>
      </c>
      <c r="T2336" s="52" t="s">
        <v>8585</v>
      </c>
      <c r="U2336" s="293">
        <v>112915259</v>
      </c>
      <c r="V2336" s="240" t="s">
        <v>1336</v>
      </c>
      <c r="W2336" s="44" t="s">
        <v>8586</v>
      </c>
      <c r="X2336" s="255">
        <v>0</v>
      </c>
      <c r="Y2336" s="241">
        <v>0</v>
      </c>
      <c r="Z2336" s="241">
        <v>0</v>
      </c>
      <c r="AA2336" s="168"/>
      <c r="AB2336" s="168"/>
      <c r="AC2336" s="168"/>
      <c r="AD2336" s="304">
        <v>5517212</v>
      </c>
      <c r="AE2336" s="305" t="s">
        <v>1270</v>
      </c>
      <c r="AF2336" s="305" t="s">
        <v>1270</v>
      </c>
      <c r="AG2336" s="35" t="s">
        <v>7066</v>
      </c>
      <c r="AH2336" s="44" t="s">
        <v>7067</v>
      </c>
    </row>
    <row r="2337" spans="1:34" ht="15" hidden="1" customHeight="1" x14ac:dyDescent="0.2">
      <c r="A2337" s="257">
        <v>230</v>
      </c>
      <c r="B2337" s="257">
        <v>230</v>
      </c>
      <c r="C2337" s="258" t="s">
        <v>1097</v>
      </c>
      <c r="D2337" s="257">
        <v>20146</v>
      </c>
      <c r="E2337" s="258" t="s">
        <v>1098</v>
      </c>
      <c r="F2337" s="25">
        <v>2017</v>
      </c>
      <c r="G2337" s="232">
        <v>43025.628472222219</v>
      </c>
      <c r="H2337" s="233">
        <v>43025.628472222219</v>
      </c>
      <c r="I2337" s="412" t="s">
        <v>36</v>
      </c>
      <c r="J2337" s="412" t="s">
        <v>36</v>
      </c>
      <c r="K2337" s="412"/>
      <c r="L2337" s="235">
        <f>N2337-G2337</f>
        <v>3.680555555911269E-2</v>
      </c>
      <c r="M2337" s="236">
        <v>53</v>
      </c>
      <c r="N2337" s="232">
        <v>43025.665277777778</v>
      </c>
      <c r="O2337" s="233">
        <v>43025.665277777778</v>
      </c>
      <c r="P2337" s="237" t="s">
        <v>37</v>
      </c>
      <c r="Q2337" s="35" t="s">
        <v>43</v>
      </c>
      <c r="R2337" s="35" t="s">
        <v>44</v>
      </c>
      <c r="S2337" s="266" t="s">
        <v>526</v>
      </c>
      <c r="T2337" s="167" t="s">
        <v>9804</v>
      </c>
      <c r="U2337" s="332" t="s">
        <v>40</v>
      </c>
      <c r="V2337" s="240" t="s">
        <v>1390</v>
      </c>
      <c r="W2337" s="167" t="s">
        <v>9805</v>
      </c>
      <c r="X2337" s="241">
        <v>0</v>
      </c>
      <c r="Y2337" s="241">
        <v>0</v>
      </c>
      <c r="Z2337" s="241">
        <v>0</v>
      </c>
      <c r="AA2337" s="277"/>
      <c r="AB2337" s="277"/>
      <c r="AC2337" s="277"/>
      <c r="AD2337" s="304">
        <v>5517212</v>
      </c>
      <c r="AE2337" s="333" t="s">
        <v>1270</v>
      </c>
      <c r="AF2337" s="333" t="s">
        <v>1270</v>
      </c>
      <c r="AG2337" s="167" t="s">
        <v>7066</v>
      </c>
      <c r="AH2337" s="29" t="s">
        <v>7067</v>
      </c>
    </row>
    <row r="2338" spans="1:34" ht="15" hidden="1" customHeight="1" x14ac:dyDescent="0.2">
      <c r="A2338" s="521">
        <v>230</v>
      </c>
      <c r="B2338" s="521">
        <v>230</v>
      </c>
      <c r="C2338" s="522" t="s">
        <v>1097</v>
      </c>
      <c r="D2338" s="521">
        <v>20146</v>
      </c>
      <c r="E2338" s="522" t="s">
        <v>1098</v>
      </c>
      <c r="F2338" s="25">
        <v>2019</v>
      </c>
      <c r="G2338" s="573">
        <v>43581.010416666664</v>
      </c>
      <c r="H2338" s="574">
        <v>43581.010416666664</v>
      </c>
      <c r="I2338" s="572" t="s">
        <v>36</v>
      </c>
      <c r="J2338" s="572" t="s">
        <v>36</v>
      </c>
      <c r="K2338" s="572" t="s">
        <v>36</v>
      </c>
      <c r="L2338" s="235">
        <f>N2338-G2338</f>
        <v>5.4166666668606922E-2</v>
      </c>
      <c r="M2338" s="236">
        <v>78</v>
      </c>
      <c r="N2338" s="573">
        <v>43581.064583333333</v>
      </c>
      <c r="O2338" s="574">
        <v>43581.064583333333</v>
      </c>
      <c r="P2338" s="237" t="s">
        <v>37</v>
      </c>
      <c r="Q2338" s="162" t="s">
        <v>43</v>
      </c>
      <c r="R2338" s="167" t="s">
        <v>10292</v>
      </c>
      <c r="S2338" s="238" t="s">
        <v>106</v>
      </c>
      <c r="T2338" s="167" t="s">
        <v>13909</v>
      </c>
      <c r="U2338" s="459" t="s">
        <v>40</v>
      </c>
      <c r="V2338" s="240" t="s">
        <v>190</v>
      </c>
      <c r="W2338" s="167" t="s">
        <v>13910</v>
      </c>
      <c r="X2338" s="536">
        <v>0</v>
      </c>
      <c r="Y2338" s="255">
        <v>0</v>
      </c>
      <c r="Z2338" s="255">
        <v>0</v>
      </c>
      <c r="AA2338" s="264">
        <f>Y2338/AD2338</f>
        <v>0</v>
      </c>
      <c r="AB2338" s="265">
        <f>Z2338/AD2338</f>
        <v>0</v>
      </c>
      <c r="AC2338" s="255">
        <v>0</v>
      </c>
      <c r="AD2338" s="255">
        <v>5548929</v>
      </c>
      <c r="AE2338" s="240" t="s">
        <v>1270</v>
      </c>
      <c r="AF2338" s="527" t="s">
        <v>1270</v>
      </c>
      <c r="AG2338" s="555" t="s">
        <v>7066</v>
      </c>
      <c r="AH2338" s="525" t="s">
        <v>12671</v>
      </c>
    </row>
    <row r="2339" spans="1:34" ht="15" hidden="1" customHeight="1" x14ac:dyDescent="0.2">
      <c r="A2339" s="175">
        <v>230</v>
      </c>
      <c r="B2339" s="175">
        <v>230</v>
      </c>
      <c r="C2339" s="24" t="s">
        <v>1615</v>
      </c>
      <c r="D2339" s="175">
        <v>20147</v>
      </c>
      <c r="E2339" s="43" t="s">
        <v>1616</v>
      </c>
      <c r="F2339" s="25">
        <v>2015</v>
      </c>
      <c r="G2339" s="156">
        <v>42333.081250000003</v>
      </c>
      <c r="H2339" s="157">
        <v>42333.081250000003</v>
      </c>
      <c r="I2339" s="620" t="s">
        <v>36</v>
      </c>
      <c r="J2339" s="620" t="s">
        <v>36</v>
      </c>
      <c r="K2339" s="620"/>
      <c r="L2339" s="159">
        <f>N2339-G2339</f>
        <v>6.9444443943211809E-4</v>
      </c>
      <c r="M2339" s="160">
        <v>1</v>
      </c>
      <c r="N2339" s="156">
        <v>42333.081944444442</v>
      </c>
      <c r="O2339" s="157">
        <v>42333.081944444442</v>
      </c>
      <c r="P2339" s="161" t="s">
        <v>37</v>
      </c>
      <c r="Q2339" s="162" t="s">
        <v>48</v>
      </c>
      <c r="R2339" s="162" t="s">
        <v>49</v>
      </c>
      <c r="S2339" s="35" t="s">
        <v>40</v>
      </c>
      <c r="T2339" s="35" t="s">
        <v>5223</v>
      </c>
      <c r="U2339" s="287" t="s">
        <v>40</v>
      </c>
      <c r="V2339" s="167" t="s">
        <v>1336</v>
      </c>
      <c r="W2339" s="35" t="s">
        <v>5224</v>
      </c>
      <c r="X2339" s="55">
        <v>0</v>
      </c>
      <c r="Y2339" s="168"/>
      <c r="Z2339" s="168"/>
      <c r="AA2339" s="168"/>
      <c r="AB2339" s="168"/>
      <c r="AC2339" s="168"/>
    </row>
    <row r="2340" spans="1:34" ht="15" hidden="1" customHeight="1" x14ac:dyDescent="0.2">
      <c r="A2340" s="257">
        <v>230</v>
      </c>
      <c r="B2340" s="257">
        <v>230</v>
      </c>
      <c r="C2340" s="258" t="s">
        <v>1615</v>
      </c>
      <c r="D2340" s="257">
        <v>20147</v>
      </c>
      <c r="E2340" s="331" t="s">
        <v>1616</v>
      </c>
      <c r="F2340" s="25">
        <v>2018</v>
      </c>
      <c r="G2340" s="284">
        <v>43160.991666666669</v>
      </c>
      <c r="H2340" s="234">
        <v>43160.991666666669</v>
      </c>
      <c r="I2340" s="412" t="s">
        <v>36</v>
      </c>
      <c r="J2340" s="412" t="s">
        <v>36</v>
      </c>
      <c r="K2340" s="412" t="s">
        <v>36</v>
      </c>
      <c r="L2340" s="235">
        <f>N2340-G2340</f>
        <v>9.0277777781011537E-3</v>
      </c>
      <c r="M2340" s="236">
        <v>13</v>
      </c>
      <c r="N2340" s="284">
        <v>43161.000694444447</v>
      </c>
      <c r="O2340" s="234">
        <v>43161.000694444447</v>
      </c>
      <c r="P2340" s="328" t="s">
        <v>242</v>
      </c>
      <c r="Q2340" s="162" t="s">
        <v>43</v>
      </c>
      <c r="R2340" s="167" t="s">
        <v>10204</v>
      </c>
      <c r="S2340" s="163" t="s">
        <v>88</v>
      </c>
      <c r="T2340" s="167" t="s">
        <v>10595</v>
      </c>
      <c r="U2340" s="282" t="s">
        <v>40</v>
      </c>
      <c r="V2340" s="240" t="s">
        <v>1336</v>
      </c>
      <c r="W2340" s="167" t="s">
        <v>10596</v>
      </c>
      <c r="X2340" s="255">
        <v>0</v>
      </c>
      <c r="Y2340" s="241">
        <v>0</v>
      </c>
      <c r="Z2340" s="241">
        <v>0</v>
      </c>
      <c r="AA2340" s="266"/>
      <c r="AB2340" s="266"/>
      <c r="AC2340" s="266"/>
      <c r="AD2340" s="241">
        <v>5517212</v>
      </c>
      <c r="AE2340" s="461" t="s">
        <v>1270</v>
      </c>
      <c r="AF2340" s="462" t="s">
        <v>1270</v>
      </c>
      <c r="AG2340" s="277" t="s">
        <v>7066</v>
      </c>
      <c r="AH2340" s="277" t="s">
        <v>7067</v>
      </c>
    </row>
    <row r="2341" spans="1:34" ht="15" hidden="1" customHeight="1" x14ac:dyDescent="0.2">
      <c r="A2341" s="523">
        <v>230</v>
      </c>
      <c r="B2341" s="523">
        <v>230</v>
      </c>
      <c r="C2341" s="524" t="s">
        <v>1004</v>
      </c>
      <c r="D2341" s="523">
        <v>20150</v>
      </c>
      <c r="E2341" s="524" t="s">
        <v>1005</v>
      </c>
      <c r="F2341" s="25">
        <v>2019</v>
      </c>
      <c r="G2341" s="573">
        <v>43545.150694444441</v>
      </c>
      <c r="H2341" s="574">
        <v>43545.150694444441</v>
      </c>
      <c r="I2341" s="572" t="s">
        <v>36</v>
      </c>
      <c r="J2341" s="572" t="s">
        <v>36</v>
      </c>
      <c r="K2341" s="572" t="s">
        <v>36</v>
      </c>
      <c r="L2341" s="235">
        <f>N2341-G2341</f>
        <v>6.944444467080757E-4</v>
      </c>
      <c r="M2341" s="236">
        <v>1</v>
      </c>
      <c r="N2341" s="573">
        <v>43545.151388888888</v>
      </c>
      <c r="O2341" s="574">
        <v>43545.151388888888</v>
      </c>
      <c r="P2341" s="237" t="s">
        <v>37</v>
      </c>
      <c r="Q2341" s="162" t="s">
        <v>62</v>
      </c>
      <c r="R2341" s="167" t="s">
        <v>10303</v>
      </c>
      <c r="S2341" s="238" t="s">
        <v>40</v>
      </c>
      <c r="T2341" s="167" t="s">
        <v>13617</v>
      </c>
      <c r="U2341" s="459" t="s">
        <v>40</v>
      </c>
      <c r="V2341" s="240" t="s">
        <v>190</v>
      </c>
      <c r="W2341" s="167" t="s">
        <v>13618</v>
      </c>
      <c r="X2341" s="536">
        <v>0</v>
      </c>
      <c r="Y2341" s="255">
        <v>0</v>
      </c>
      <c r="Z2341" s="255">
        <v>0</v>
      </c>
      <c r="AA2341" s="264">
        <f>Y2341/AD2341</f>
        <v>0</v>
      </c>
      <c r="AB2341" s="265">
        <f>Z2341/AD2341</f>
        <v>0</v>
      </c>
      <c r="AC2341" s="255">
        <v>0</v>
      </c>
      <c r="AD2341" s="255">
        <v>5548929</v>
      </c>
      <c r="AE2341" s="240" t="s">
        <v>7102</v>
      </c>
      <c r="AF2341" s="527" t="s">
        <v>13619</v>
      </c>
      <c r="AG2341" s="240" t="s">
        <v>7040</v>
      </c>
      <c r="AH2341" s="525" t="s">
        <v>7041</v>
      </c>
    </row>
    <row r="2342" spans="1:34" ht="15" hidden="1" customHeight="1" x14ac:dyDescent="0.2">
      <c r="A2342" s="153">
        <v>230</v>
      </c>
      <c r="B2342" s="153">
        <v>230</v>
      </c>
      <c r="C2342" s="24" t="s">
        <v>1049</v>
      </c>
      <c r="D2342" s="175">
        <v>20151</v>
      </c>
      <c r="E2342" s="24" t="s">
        <v>1050</v>
      </c>
      <c r="F2342" s="25">
        <v>2015</v>
      </c>
      <c r="G2342" s="156">
        <v>42061.361805555556</v>
      </c>
      <c r="H2342" s="157">
        <v>42061.361805555556</v>
      </c>
      <c r="I2342" s="620" t="s">
        <v>36</v>
      </c>
      <c r="J2342" s="620" t="s">
        <v>36</v>
      </c>
      <c r="K2342" s="620"/>
      <c r="L2342" s="159">
        <f>N2342-G2342</f>
        <v>0.29583333332993789</v>
      </c>
      <c r="M2342" s="160">
        <v>426</v>
      </c>
      <c r="N2342" s="156">
        <v>42061.657638888886</v>
      </c>
      <c r="O2342" s="157">
        <v>42061.657638888886</v>
      </c>
      <c r="P2342" s="161" t="s">
        <v>37</v>
      </c>
      <c r="Q2342" s="35" t="s">
        <v>43</v>
      </c>
      <c r="R2342" s="35" t="s">
        <v>997</v>
      </c>
      <c r="S2342" s="35" t="s">
        <v>80</v>
      </c>
      <c r="T2342" s="35" t="s">
        <v>3549</v>
      </c>
      <c r="U2342" s="459" t="s">
        <v>40</v>
      </c>
      <c r="V2342" s="167" t="s">
        <v>1336</v>
      </c>
      <c r="W2342" s="35" t="s">
        <v>3550</v>
      </c>
      <c r="X2342" s="55">
        <v>0</v>
      </c>
      <c r="Y2342" s="55">
        <v>0</v>
      </c>
      <c r="Z2342" s="168"/>
      <c r="AA2342" s="168"/>
      <c r="AB2342" s="168"/>
      <c r="AC2342" s="168"/>
    </row>
    <row r="2343" spans="1:34" ht="15" hidden="1" customHeight="1" x14ac:dyDescent="0.2">
      <c r="A2343" s="175">
        <v>230</v>
      </c>
      <c r="B2343" s="175">
        <v>230</v>
      </c>
      <c r="C2343" s="24" t="s">
        <v>1049</v>
      </c>
      <c r="D2343" s="175">
        <v>20151</v>
      </c>
      <c r="E2343" s="43" t="s">
        <v>1050</v>
      </c>
      <c r="F2343" s="25">
        <v>2015</v>
      </c>
      <c r="G2343" s="156">
        <v>42256.756944444445</v>
      </c>
      <c r="H2343" s="157">
        <v>42256.756944444445</v>
      </c>
      <c r="I2343" s="620" t="s">
        <v>36</v>
      </c>
      <c r="J2343" s="620" t="s">
        <v>36</v>
      </c>
      <c r="K2343" s="620"/>
      <c r="L2343" s="159">
        <f>N2343-G2343</f>
        <v>6.8333333333357587</v>
      </c>
      <c r="M2343" s="160">
        <v>9840</v>
      </c>
      <c r="N2343" s="156">
        <v>42263.590277777781</v>
      </c>
      <c r="O2343" s="157">
        <v>42263.590277777781</v>
      </c>
      <c r="P2343" s="180" t="s">
        <v>173</v>
      </c>
      <c r="Q2343" s="35" t="s">
        <v>382</v>
      </c>
      <c r="R2343" s="35" t="s">
        <v>383</v>
      </c>
      <c r="S2343" s="35" t="s">
        <v>526</v>
      </c>
      <c r="T2343" s="35" t="s">
        <v>4731</v>
      </c>
      <c r="U2343" s="459" t="s">
        <v>40</v>
      </c>
      <c r="V2343" s="167" t="s">
        <v>1336</v>
      </c>
      <c r="W2343" s="35" t="s">
        <v>4732</v>
      </c>
      <c r="X2343" s="188"/>
      <c r="Y2343" s="168"/>
      <c r="Z2343" s="168"/>
      <c r="AA2343" s="168"/>
      <c r="AB2343" s="168"/>
      <c r="AC2343" s="168"/>
    </row>
    <row r="2344" spans="1:34" ht="15" hidden="1" customHeight="1" x14ac:dyDescent="0.2">
      <c r="A2344" s="257">
        <v>230</v>
      </c>
      <c r="B2344" s="257">
        <v>230</v>
      </c>
      <c r="C2344" s="258" t="s">
        <v>1049</v>
      </c>
      <c r="D2344" s="257">
        <v>20151</v>
      </c>
      <c r="E2344" s="258" t="s">
        <v>1050</v>
      </c>
      <c r="F2344" s="25">
        <v>2016</v>
      </c>
      <c r="G2344" s="284">
        <v>42544.976388888892</v>
      </c>
      <c r="H2344" s="234">
        <v>42544.976388888892</v>
      </c>
      <c r="I2344" s="412" t="s">
        <v>36</v>
      </c>
      <c r="J2344" s="412" t="s">
        <v>36</v>
      </c>
      <c r="K2344" s="412"/>
      <c r="L2344" s="235">
        <f>N2344-G2344</f>
        <v>6.7361111105128657E-2</v>
      </c>
      <c r="M2344" s="236">
        <v>97</v>
      </c>
      <c r="N2344" s="284">
        <v>42545.043749999997</v>
      </c>
      <c r="O2344" s="234">
        <v>42545.043749999997</v>
      </c>
      <c r="P2344" s="237" t="s">
        <v>37</v>
      </c>
      <c r="Q2344" s="238" t="s">
        <v>145</v>
      </c>
      <c r="R2344" s="238" t="s">
        <v>696</v>
      </c>
      <c r="S2344" s="35" t="s">
        <v>40</v>
      </c>
      <c r="T2344" s="35" t="s">
        <v>6280</v>
      </c>
      <c r="U2344" s="170">
        <v>12272</v>
      </c>
      <c r="V2344" s="240" t="s">
        <v>1336</v>
      </c>
      <c r="W2344" s="35" t="s">
        <v>6282</v>
      </c>
      <c r="X2344" s="177">
        <v>0</v>
      </c>
      <c r="Y2344" s="177">
        <v>0</v>
      </c>
      <c r="Z2344" s="55">
        <v>0</v>
      </c>
      <c r="AA2344" s="35"/>
      <c r="AB2344" s="35"/>
      <c r="AC2344" s="35"/>
    </row>
    <row r="2345" spans="1:34" ht="15" hidden="1" customHeight="1" x14ac:dyDescent="0.2">
      <c r="A2345" s="257">
        <v>230</v>
      </c>
      <c r="B2345" s="257">
        <v>230</v>
      </c>
      <c r="C2345" s="258" t="s">
        <v>1049</v>
      </c>
      <c r="D2345" s="257">
        <v>20151</v>
      </c>
      <c r="E2345" s="258" t="s">
        <v>1050</v>
      </c>
      <c r="F2345" s="25">
        <v>2016</v>
      </c>
      <c r="G2345" s="284">
        <v>42667.005555555559</v>
      </c>
      <c r="H2345" s="234">
        <v>42667.005555555559</v>
      </c>
      <c r="I2345" s="412" t="s">
        <v>36</v>
      </c>
      <c r="J2345" s="412" t="s">
        <v>36</v>
      </c>
      <c r="K2345" s="412"/>
      <c r="L2345" s="235">
        <f>N2345-G2345</f>
        <v>6.9444443943211809E-4</v>
      </c>
      <c r="M2345" s="236">
        <v>1</v>
      </c>
      <c r="N2345" s="284">
        <v>42667.006249999999</v>
      </c>
      <c r="O2345" s="234">
        <v>42667.006249999999</v>
      </c>
      <c r="P2345" s="237" t="s">
        <v>37</v>
      </c>
      <c r="Q2345" s="35" t="s">
        <v>213</v>
      </c>
      <c r="R2345" s="35" t="s">
        <v>287</v>
      </c>
      <c r="S2345" s="35" t="s">
        <v>40</v>
      </c>
      <c r="T2345" s="35" t="s">
        <v>6778</v>
      </c>
      <c r="U2345" s="282" t="s">
        <v>40</v>
      </c>
      <c r="V2345" s="240" t="s">
        <v>1336</v>
      </c>
      <c r="W2345" s="35" t="s">
        <v>6779</v>
      </c>
      <c r="X2345" s="177">
        <v>0</v>
      </c>
      <c r="Y2345" s="55">
        <v>0</v>
      </c>
      <c r="Z2345" s="55">
        <v>0</v>
      </c>
      <c r="AA2345" s="35"/>
      <c r="AB2345" s="35"/>
      <c r="AC2345" s="241"/>
    </row>
    <row r="2346" spans="1:34" ht="15" hidden="1" customHeight="1" x14ac:dyDescent="0.2">
      <c r="A2346" s="257">
        <v>230</v>
      </c>
      <c r="B2346" s="257">
        <v>230</v>
      </c>
      <c r="C2346" s="258" t="s">
        <v>1049</v>
      </c>
      <c r="D2346" s="257">
        <v>20151</v>
      </c>
      <c r="E2346" s="331" t="s">
        <v>1050</v>
      </c>
      <c r="F2346" s="25">
        <v>2018</v>
      </c>
      <c r="G2346" s="284">
        <v>43161.715277777781</v>
      </c>
      <c r="H2346" s="234">
        <v>43161.715277777781</v>
      </c>
      <c r="I2346" s="412" t="s">
        <v>36</v>
      </c>
      <c r="J2346" s="412" t="s">
        <v>36</v>
      </c>
      <c r="K2346" s="412" t="s">
        <v>36</v>
      </c>
      <c r="L2346" s="235">
        <f>N2346-G2346</f>
        <v>5.5555555518367328E-3</v>
      </c>
      <c r="M2346" s="236">
        <v>8</v>
      </c>
      <c r="N2346" s="284">
        <v>43161.720833333333</v>
      </c>
      <c r="O2346" s="234">
        <v>43161.720833333333</v>
      </c>
      <c r="P2346" s="237" t="s">
        <v>37</v>
      </c>
      <c r="Q2346" s="162" t="s">
        <v>43</v>
      </c>
      <c r="R2346" s="167" t="s">
        <v>10424</v>
      </c>
      <c r="S2346" s="163" t="s">
        <v>579</v>
      </c>
      <c r="T2346" s="167" t="s">
        <v>10600</v>
      </c>
      <c r="U2346" s="88">
        <v>114360598</v>
      </c>
      <c r="V2346" s="240" t="s">
        <v>1336</v>
      </c>
      <c r="W2346" s="296"/>
      <c r="X2346" s="255">
        <v>2969</v>
      </c>
      <c r="Y2346" s="255">
        <v>2969</v>
      </c>
      <c r="Z2346" s="241">
        <v>38597</v>
      </c>
      <c r="AA2346" s="259">
        <f>Y2346/AD2346</f>
        <v>5.3813411556416534E-4</v>
      </c>
      <c r="AB2346" s="260">
        <f>Z2346/AD2346</f>
        <v>6.9957435023341496E-3</v>
      </c>
      <c r="AC2346" s="241">
        <f>Z2346/Y2346</f>
        <v>13</v>
      </c>
      <c r="AD2346" s="241">
        <v>5517212</v>
      </c>
      <c r="AE2346" s="461" t="s">
        <v>1270</v>
      </c>
      <c r="AF2346" s="462" t="s">
        <v>1270</v>
      </c>
      <c r="AG2346" s="277" t="s">
        <v>7040</v>
      </c>
      <c r="AH2346" s="277" t="s">
        <v>7173</v>
      </c>
    </row>
    <row r="2347" spans="1:34" ht="15" hidden="1" customHeight="1" x14ac:dyDescent="0.2">
      <c r="A2347" s="175">
        <v>230</v>
      </c>
      <c r="B2347" s="175">
        <v>230</v>
      </c>
      <c r="C2347" s="24" t="s">
        <v>1051</v>
      </c>
      <c r="D2347" s="175">
        <v>20152</v>
      </c>
      <c r="E2347" s="43" t="s">
        <v>1052</v>
      </c>
      <c r="F2347" s="25">
        <v>2015</v>
      </c>
      <c r="G2347" s="156">
        <v>42256.755555555559</v>
      </c>
      <c r="H2347" s="157">
        <v>42256.755555555559</v>
      </c>
      <c r="I2347" s="620" t="s">
        <v>36</v>
      </c>
      <c r="J2347" s="620" t="s">
        <v>36</v>
      </c>
      <c r="K2347" s="620"/>
      <c r="L2347" s="159">
        <f>N2347-G2347</f>
        <v>6.8409722222204437</v>
      </c>
      <c r="M2347" s="160">
        <v>9851</v>
      </c>
      <c r="N2347" s="156">
        <v>42263.59652777778</v>
      </c>
      <c r="O2347" s="157">
        <v>42263.59652777778</v>
      </c>
      <c r="P2347" s="180" t="s">
        <v>173</v>
      </c>
      <c r="Q2347" s="35" t="s">
        <v>382</v>
      </c>
      <c r="R2347" s="35" t="s">
        <v>383</v>
      </c>
      <c r="S2347" s="35" t="s">
        <v>526</v>
      </c>
      <c r="T2347" s="35" t="s">
        <v>4725</v>
      </c>
      <c r="U2347" s="459" t="s">
        <v>40</v>
      </c>
      <c r="V2347" s="167" t="s">
        <v>1336</v>
      </c>
      <c r="W2347" s="35" t="s">
        <v>4726</v>
      </c>
      <c r="X2347" s="188"/>
      <c r="Y2347" s="168"/>
      <c r="Z2347" s="168"/>
      <c r="AA2347" s="168"/>
      <c r="AB2347" s="168"/>
      <c r="AC2347" s="168"/>
    </row>
    <row r="2348" spans="1:34" ht="15" hidden="1" customHeight="1" x14ac:dyDescent="0.2">
      <c r="A2348" s="257">
        <v>230</v>
      </c>
      <c r="B2348" s="257">
        <v>230</v>
      </c>
      <c r="C2348" s="258" t="s">
        <v>1051</v>
      </c>
      <c r="D2348" s="257">
        <v>20152</v>
      </c>
      <c r="E2348" s="258" t="s">
        <v>1052</v>
      </c>
      <c r="F2348" s="25">
        <v>2016</v>
      </c>
      <c r="G2348" s="284">
        <v>42544.976388888892</v>
      </c>
      <c r="H2348" s="234">
        <v>42544.976388888892</v>
      </c>
      <c r="I2348" s="412" t="s">
        <v>36</v>
      </c>
      <c r="J2348" s="412" t="s">
        <v>36</v>
      </c>
      <c r="K2348" s="412"/>
      <c r="L2348" s="235">
        <f>N2348-G2348</f>
        <v>6.0416666667151731E-2</v>
      </c>
      <c r="M2348" s="236">
        <v>87</v>
      </c>
      <c r="N2348" s="284">
        <v>42545.036805555559</v>
      </c>
      <c r="O2348" s="234">
        <v>42545.036805555559</v>
      </c>
      <c r="P2348" s="237" t="s">
        <v>37</v>
      </c>
      <c r="Q2348" s="238" t="s">
        <v>145</v>
      </c>
      <c r="R2348" s="238" t="s">
        <v>696</v>
      </c>
      <c r="S2348" s="35" t="s">
        <v>40</v>
      </c>
      <c r="T2348" s="35" t="s">
        <v>6280</v>
      </c>
      <c r="U2348" s="170">
        <v>12272</v>
      </c>
      <c r="V2348" s="240" t="s">
        <v>1336</v>
      </c>
      <c r="W2348" s="35" t="s">
        <v>6283</v>
      </c>
      <c r="X2348" s="177">
        <v>0</v>
      </c>
      <c r="Y2348" s="177">
        <v>0</v>
      </c>
      <c r="Z2348" s="55">
        <v>0</v>
      </c>
      <c r="AA2348" s="35"/>
      <c r="AB2348" s="35"/>
      <c r="AC2348" s="35"/>
    </row>
    <row r="2349" spans="1:34" ht="15" hidden="1" customHeight="1" x14ac:dyDescent="0.2">
      <c r="A2349" s="272">
        <v>230</v>
      </c>
      <c r="B2349" s="272">
        <v>230</v>
      </c>
      <c r="C2349" s="331" t="s">
        <v>1051</v>
      </c>
      <c r="D2349" s="272">
        <v>20152</v>
      </c>
      <c r="E2349" s="331" t="s">
        <v>1052</v>
      </c>
      <c r="F2349" s="25">
        <v>2017</v>
      </c>
      <c r="G2349" s="284">
        <v>42772.35833333333</v>
      </c>
      <c r="H2349" s="234">
        <v>42772.35833333333</v>
      </c>
      <c r="I2349" s="412" t="s">
        <v>36</v>
      </c>
      <c r="J2349" s="412" t="s">
        <v>36</v>
      </c>
      <c r="K2349" s="412"/>
      <c r="L2349" s="235">
        <f>N2349-G2349</f>
        <v>6.944444467080757E-4</v>
      </c>
      <c r="M2349" s="236">
        <v>1</v>
      </c>
      <c r="N2349" s="284">
        <v>42772.359027777777</v>
      </c>
      <c r="O2349" s="234">
        <v>42772.359027777777</v>
      </c>
      <c r="P2349" s="237" t="s">
        <v>37</v>
      </c>
      <c r="Q2349" s="167" t="s">
        <v>52</v>
      </c>
      <c r="R2349" s="167" t="s">
        <v>639</v>
      </c>
      <c r="S2349" s="167" t="s">
        <v>106</v>
      </c>
      <c r="T2349" s="52" t="s">
        <v>7687</v>
      </c>
      <c r="U2349" s="332" t="s">
        <v>40</v>
      </c>
      <c r="V2349" s="49" t="s">
        <v>1336</v>
      </c>
      <c r="W2349" s="167" t="s">
        <v>7690</v>
      </c>
      <c r="X2349" s="255">
        <v>0</v>
      </c>
      <c r="Y2349" s="255">
        <v>0</v>
      </c>
      <c r="Z2349" s="255">
        <v>0</v>
      </c>
      <c r="AA2349" s="184"/>
      <c r="AB2349" s="184"/>
      <c r="AC2349" s="184"/>
      <c r="AD2349" s="304">
        <v>5517212</v>
      </c>
      <c r="AE2349" s="167" t="s">
        <v>1270</v>
      </c>
      <c r="AF2349" s="333" t="s">
        <v>1270</v>
      </c>
      <c r="AG2349" s="167" t="s">
        <v>7040</v>
      </c>
      <c r="AH2349" s="52" t="s">
        <v>7173</v>
      </c>
    </row>
    <row r="2350" spans="1:34" ht="15" hidden="1" customHeight="1" x14ac:dyDescent="0.2">
      <c r="A2350" s="257">
        <v>230</v>
      </c>
      <c r="B2350" s="257">
        <v>230</v>
      </c>
      <c r="C2350" s="258" t="s">
        <v>1051</v>
      </c>
      <c r="D2350" s="257">
        <v>20152</v>
      </c>
      <c r="E2350" s="331" t="s">
        <v>1052</v>
      </c>
      <c r="F2350" s="25">
        <v>2018</v>
      </c>
      <c r="G2350" s="284">
        <v>43161.715277777781</v>
      </c>
      <c r="H2350" s="234">
        <v>43161.715277777781</v>
      </c>
      <c r="I2350" s="412" t="s">
        <v>36</v>
      </c>
      <c r="J2350" s="412" t="s">
        <v>36</v>
      </c>
      <c r="K2350" s="412" t="s">
        <v>36</v>
      </c>
      <c r="L2350" s="235">
        <f>N2350-G2350</f>
        <v>5.5555555518367328E-3</v>
      </c>
      <c r="M2350" s="236">
        <v>8</v>
      </c>
      <c r="N2350" s="284">
        <v>43161.720833333333</v>
      </c>
      <c r="O2350" s="234">
        <v>43161.720833333333</v>
      </c>
      <c r="P2350" s="237" t="s">
        <v>37</v>
      </c>
      <c r="Q2350" s="162" t="s">
        <v>43</v>
      </c>
      <c r="R2350" s="167" t="s">
        <v>10424</v>
      </c>
      <c r="S2350" s="163" t="s">
        <v>579</v>
      </c>
      <c r="T2350" s="167" t="s">
        <v>10600</v>
      </c>
      <c r="U2350" s="88">
        <v>114360598</v>
      </c>
      <c r="V2350" s="240" t="s">
        <v>1336</v>
      </c>
      <c r="W2350" s="296"/>
      <c r="X2350" s="255">
        <v>0</v>
      </c>
      <c r="Y2350" s="241">
        <v>0</v>
      </c>
      <c r="Z2350" s="241">
        <v>0</v>
      </c>
      <c r="AA2350" s="266"/>
      <c r="AB2350" s="266"/>
      <c r="AC2350" s="266"/>
      <c r="AD2350" s="241">
        <v>5517212</v>
      </c>
      <c r="AE2350" s="461" t="s">
        <v>1270</v>
      </c>
      <c r="AF2350" s="462" t="s">
        <v>1270</v>
      </c>
      <c r="AG2350" s="277" t="s">
        <v>7040</v>
      </c>
      <c r="AH2350" s="277" t="s">
        <v>7173</v>
      </c>
    </row>
    <row r="2351" spans="1:34" ht="15" hidden="1" customHeight="1" x14ac:dyDescent="0.2">
      <c r="A2351" s="257">
        <v>230</v>
      </c>
      <c r="B2351" s="257">
        <v>230</v>
      </c>
      <c r="C2351" s="258" t="s">
        <v>1051</v>
      </c>
      <c r="D2351" s="257">
        <v>20152</v>
      </c>
      <c r="E2351" s="258" t="s">
        <v>1052</v>
      </c>
      <c r="F2351" s="25">
        <v>2018</v>
      </c>
      <c r="G2351" s="284">
        <v>43264.254166666666</v>
      </c>
      <c r="H2351" s="233">
        <v>43264.254166666666</v>
      </c>
      <c r="I2351" s="412" t="s">
        <v>36</v>
      </c>
      <c r="J2351" s="412" t="s">
        <v>36</v>
      </c>
      <c r="K2351" s="412" t="s">
        <v>36</v>
      </c>
      <c r="L2351" s="235">
        <f>N2351-G2351</f>
        <v>6.944444467080757E-4</v>
      </c>
      <c r="M2351" s="236">
        <v>1</v>
      </c>
      <c r="N2351" s="284">
        <v>43264.254861111112</v>
      </c>
      <c r="O2351" s="233">
        <v>43264.254861111112</v>
      </c>
      <c r="P2351" s="237" t="s">
        <v>37</v>
      </c>
      <c r="Q2351" s="359" t="s">
        <v>48</v>
      </c>
      <c r="R2351" s="35" t="s">
        <v>10200</v>
      </c>
      <c r="S2351" s="277" t="s">
        <v>40</v>
      </c>
      <c r="T2351" s="167" t="s">
        <v>11304</v>
      </c>
      <c r="U2351" s="282" t="s">
        <v>40</v>
      </c>
      <c r="V2351" s="240" t="s">
        <v>1336</v>
      </c>
      <c r="W2351" s="167" t="s">
        <v>11305</v>
      </c>
      <c r="X2351" s="255">
        <v>0</v>
      </c>
      <c r="Y2351" s="241">
        <v>0</v>
      </c>
      <c r="Z2351" s="241">
        <v>0</v>
      </c>
      <c r="AA2351" s="266"/>
      <c r="AB2351" s="266"/>
      <c r="AC2351" s="266"/>
      <c r="AD2351" s="241">
        <v>5517212</v>
      </c>
      <c r="AE2351" s="461" t="s">
        <v>7063</v>
      </c>
      <c r="AF2351" s="462" t="s">
        <v>11306</v>
      </c>
      <c r="AG2351" s="277" t="s">
        <v>7040</v>
      </c>
      <c r="AH2351" s="277" t="s">
        <v>7041</v>
      </c>
    </row>
    <row r="2352" spans="1:34" ht="15" hidden="1" customHeight="1" x14ac:dyDescent="0.2">
      <c r="A2352" s="58">
        <v>230</v>
      </c>
      <c r="B2352" s="58">
        <v>230</v>
      </c>
      <c r="C2352" s="76" t="s">
        <v>1773</v>
      </c>
      <c r="D2352" s="33">
        <v>20153</v>
      </c>
      <c r="E2352" s="60" t="s">
        <v>1774</v>
      </c>
      <c r="F2352" s="25">
        <v>2014</v>
      </c>
      <c r="G2352" s="61">
        <v>41675.411805555559</v>
      </c>
      <c r="H2352" s="62">
        <v>41675.411805555559</v>
      </c>
      <c r="I2352" s="625" t="s">
        <v>36</v>
      </c>
      <c r="J2352" s="625" t="s">
        <v>36</v>
      </c>
      <c r="K2352" s="625"/>
      <c r="L2352" s="64">
        <f>N2352-G2352</f>
        <v>0.15972222221898846</v>
      </c>
      <c r="M2352" s="65">
        <v>230</v>
      </c>
      <c r="N2352" s="61">
        <v>41675.571527777778</v>
      </c>
      <c r="O2352" s="62">
        <v>41675.571527777778</v>
      </c>
      <c r="P2352" s="66" t="s">
        <v>37</v>
      </c>
      <c r="Q2352" s="67" t="s">
        <v>155</v>
      </c>
      <c r="R2352" s="67" t="s">
        <v>155</v>
      </c>
      <c r="S2352" s="68" t="s">
        <v>106</v>
      </c>
      <c r="T2352" s="69" t="s">
        <v>1775</v>
      </c>
      <c r="U2352" s="459" t="s">
        <v>40</v>
      </c>
      <c r="V2352" s="78" t="s">
        <v>384</v>
      </c>
      <c r="W2352" s="69" t="s">
        <v>1776</v>
      </c>
      <c r="X2352" s="32">
        <v>0</v>
      </c>
      <c r="Y2352" s="32">
        <v>0</v>
      </c>
      <c r="Z2352" s="83"/>
      <c r="AA2352" s="84"/>
      <c r="AB2352" s="85"/>
      <c r="AC2352" s="83"/>
    </row>
    <row r="2353" spans="1:34" ht="15" hidden="1" customHeight="1" x14ac:dyDescent="0.2">
      <c r="A2353" s="257">
        <v>230</v>
      </c>
      <c r="B2353" s="257">
        <v>230</v>
      </c>
      <c r="C2353" s="258" t="s">
        <v>1773</v>
      </c>
      <c r="D2353" s="257">
        <v>20153</v>
      </c>
      <c r="E2353" s="258" t="s">
        <v>1774</v>
      </c>
      <c r="F2353" s="25">
        <v>2018</v>
      </c>
      <c r="G2353" s="284">
        <v>43304.70208333333</v>
      </c>
      <c r="H2353" s="234">
        <v>43304.70208333333</v>
      </c>
      <c r="I2353" s="412" t="s">
        <v>36</v>
      </c>
      <c r="J2353" s="412" t="s">
        <v>36</v>
      </c>
      <c r="K2353" s="412" t="s">
        <v>36</v>
      </c>
      <c r="L2353" s="235">
        <f>N2353-G2353</f>
        <v>0.26111111111094942</v>
      </c>
      <c r="M2353" s="236">
        <v>376</v>
      </c>
      <c r="N2353" s="284">
        <v>43304.963194444441</v>
      </c>
      <c r="O2353" s="234">
        <v>43304.963194444441</v>
      </c>
      <c r="P2353" s="237" t="s">
        <v>37</v>
      </c>
      <c r="Q2353" s="359" t="s">
        <v>1285</v>
      </c>
      <c r="R2353" s="35" t="s">
        <v>10331</v>
      </c>
      <c r="S2353" s="277" t="s">
        <v>54</v>
      </c>
      <c r="T2353" s="167" t="s">
        <v>11598</v>
      </c>
      <c r="U2353" s="282" t="s">
        <v>40</v>
      </c>
      <c r="V2353" s="240" t="s">
        <v>384</v>
      </c>
      <c r="W2353" s="167" t="s">
        <v>11599</v>
      </c>
      <c r="X2353" s="255">
        <v>0</v>
      </c>
      <c r="Y2353" s="241">
        <v>0</v>
      </c>
      <c r="Z2353" s="241">
        <v>0</v>
      </c>
      <c r="AA2353" s="266"/>
      <c r="AB2353" s="266"/>
      <c r="AC2353" s="266"/>
      <c r="AD2353" s="241">
        <v>5517212</v>
      </c>
      <c r="AE2353" s="461" t="s">
        <v>1270</v>
      </c>
      <c r="AF2353" s="462" t="s">
        <v>1270</v>
      </c>
      <c r="AG2353" s="277" t="s">
        <v>7066</v>
      </c>
      <c r="AH2353" s="277" t="s">
        <v>7067</v>
      </c>
    </row>
    <row r="2354" spans="1:34" ht="15" hidden="1" customHeight="1" x14ac:dyDescent="0.2">
      <c r="A2354" s="257">
        <v>230</v>
      </c>
      <c r="B2354" s="257">
        <v>230</v>
      </c>
      <c r="C2354" s="258" t="s">
        <v>1773</v>
      </c>
      <c r="D2354" s="257">
        <v>20153</v>
      </c>
      <c r="E2354" s="258" t="s">
        <v>1774</v>
      </c>
      <c r="F2354" s="25">
        <v>2018</v>
      </c>
      <c r="G2354" s="284">
        <v>43433.147222222222</v>
      </c>
      <c r="H2354" s="234">
        <v>43433.147222222222</v>
      </c>
      <c r="I2354" s="417" t="s">
        <v>7042</v>
      </c>
      <c r="J2354" s="412" t="s">
        <v>36</v>
      </c>
      <c r="K2354" s="412" t="s">
        <v>36</v>
      </c>
      <c r="L2354" s="235">
        <f>N2354-G2354</f>
        <v>6.944444467080757E-4</v>
      </c>
      <c r="M2354" s="236">
        <v>1</v>
      </c>
      <c r="N2354" s="284">
        <v>43433.147916666669</v>
      </c>
      <c r="O2354" s="234">
        <v>43433.147916666669</v>
      </c>
      <c r="P2354" s="237" t="s">
        <v>37</v>
      </c>
      <c r="Q2354" s="162" t="s">
        <v>48</v>
      </c>
      <c r="R2354" s="167" t="s">
        <v>10200</v>
      </c>
      <c r="S2354" s="163" t="s">
        <v>40</v>
      </c>
      <c r="T2354" s="167" t="s">
        <v>12450</v>
      </c>
      <c r="U2354" s="416" t="s">
        <v>40</v>
      </c>
      <c r="V2354" s="240" t="s">
        <v>1385</v>
      </c>
      <c r="W2354" s="167" t="s">
        <v>12451</v>
      </c>
      <c r="X2354" s="255">
        <v>0</v>
      </c>
      <c r="Y2354" s="241">
        <v>0</v>
      </c>
      <c r="Z2354" s="241">
        <v>0</v>
      </c>
      <c r="AA2354" s="266"/>
      <c r="AB2354" s="266"/>
      <c r="AC2354" s="266"/>
      <c r="AD2354" s="241">
        <v>5517212</v>
      </c>
      <c r="AE2354" s="461" t="s">
        <v>7060</v>
      </c>
      <c r="AF2354" s="468" t="s">
        <v>12452</v>
      </c>
      <c r="AG2354" s="163" t="s">
        <v>7040</v>
      </c>
      <c r="AH2354" s="57" t="s">
        <v>7041</v>
      </c>
    </row>
    <row r="2355" spans="1:34" ht="15" hidden="1" customHeight="1" x14ac:dyDescent="0.2">
      <c r="A2355" s="105">
        <v>230</v>
      </c>
      <c r="B2355" s="105">
        <v>230</v>
      </c>
      <c r="C2355" s="76" t="s">
        <v>1560</v>
      </c>
      <c r="D2355" s="33">
        <v>20154</v>
      </c>
      <c r="E2355" s="98" t="s">
        <v>1561</v>
      </c>
      <c r="F2355" s="25">
        <v>2014</v>
      </c>
      <c r="G2355" s="61">
        <v>41970.820138888892</v>
      </c>
      <c r="H2355" s="62">
        <v>41970.820138888892</v>
      </c>
      <c r="I2355" s="625" t="s">
        <v>36</v>
      </c>
      <c r="J2355" s="625" t="s">
        <v>36</v>
      </c>
      <c r="K2355" s="625"/>
      <c r="L2355" s="64">
        <f>N2355-G2355</f>
        <v>6.9444443943211809E-4</v>
      </c>
      <c r="M2355" s="65">
        <v>1</v>
      </c>
      <c r="N2355" s="61">
        <v>41970.820833333331</v>
      </c>
      <c r="O2355" s="62">
        <v>41970.820833333331</v>
      </c>
      <c r="P2355" s="66" t="s">
        <v>37</v>
      </c>
      <c r="Q2355" s="69" t="s">
        <v>38</v>
      </c>
      <c r="R2355" s="69" t="s">
        <v>39</v>
      </c>
      <c r="S2355" s="87" t="s">
        <v>54</v>
      </c>
      <c r="T2355" s="69" t="s">
        <v>3070</v>
      </c>
      <c r="U2355" s="416" t="s">
        <v>40</v>
      </c>
      <c r="V2355" s="87" t="s">
        <v>384</v>
      </c>
      <c r="W2355" s="69" t="s">
        <v>3071</v>
      </c>
      <c r="X2355" s="32">
        <v>0</v>
      </c>
      <c r="Y2355" s="32">
        <v>0</v>
      </c>
      <c r="Z2355" s="83"/>
      <c r="AA2355" s="84"/>
      <c r="AB2355" s="85"/>
      <c r="AC2355" s="83"/>
    </row>
    <row r="2356" spans="1:34" ht="15" hidden="1" customHeight="1" x14ac:dyDescent="0.2">
      <c r="A2356" s="105">
        <v>230</v>
      </c>
      <c r="B2356" s="105">
        <v>230</v>
      </c>
      <c r="C2356" s="76" t="s">
        <v>1560</v>
      </c>
      <c r="D2356" s="33">
        <v>20154</v>
      </c>
      <c r="E2356" s="98" t="s">
        <v>1561</v>
      </c>
      <c r="F2356" s="25">
        <v>2014</v>
      </c>
      <c r="G2356" s="106">
        <v>41991.388888888891</v>
      </c>
      <c r="H2356" s="63">
        <v>41991.388888888891</v>
      </c>
      <c r="I2356" s="625" t="s">
        <v>36</v>
      </c>
      <c r="J2356" s="625" t="s">
        <v>36</v>
      </c>
      <c r="K2356" s="625"/>
      <c r="L2356" s="64">
        <f>N2356-G2356</f>
        <v>0.27777777777373558</v>
      </c>
      <c r="M2356" s="65">
        <v>400</v>
      </c>
      <c r="N2356" s="106">
        <v>41991.666666666664</v>
      </c>
      <c r="O2356" s="63">
        <v>41991.666666666664</v>
      </c>
      <c r="P2356" s="66" t="s">
        <v>37</v>
      </c>
      <c r="Q2356" s="69" t="s">
        <v>52</v>
      </c>
      <c r="R2356" s="69" t="s">
        <v>67</v>
      </c>
      <c r="S2356" s="87" t="s">
        <v>101</v>
      </c>
      <c r="T2356" s="69" t="s">
        <v>3226</v>
      </c>
      <c r="U2356" s="416" t="s">
        <v>40</v>
      </c>
      <c r="V2356" s="87" t="s">
        <v>384</v>
      </c>
      <c r="W2356" s="69" t="s">
        <v>3227</v>
      </c>
      <c r="X2356" s="32">
        <v>0</v>
      </c>
      <c r="Y2356" s="32">
        <v>0</v>
      </c>
      <c r="Z2356" s="83"/>
      <c r="AA2356" s="84"/>
      <c r="AB2356" s="85"/>
      <c r="AC2356" s="83"/>
    </row>
    <row r="2357" spans="1:34" ht="15" hidden="1" customHeight="1" x14ac:dyDescent="0.2">
      <c r="A2357" s="257">
        <v>230</v>
      </c>
      <c r="B2357" s="257">
        <v>230</v>
      </c>
      <c r="C2357" s="258" t="s">
        <v>1560</v>
      </c>
      <c r="D2357" s="257">
        <v>20154</v>
      </c>
      <c r="E2357" s="258" t="s">
        <v>1561</v>
      </c>
      <c r="F2357" s="25">
        <v>2016</v>
      </c>
      <c r="G2357" s="284">
        <v>42657.431250000001</v>
      </c>
      <c r="H2357" s="234">
        <v>42657.431250000001</v>
      </c>
      <c r="I2357" s="417" t="s">
        <v>313</v>
      </c>
      <c r="J2357" s="412" t="s">
        <v>36</v>
      </c>
      <c r="K2357" s="412"/>
      <c r="L2357" s="235">
        <f>N2357-G2357</f>
        <v>6.9444443943211809E-4</v>
      </c>
      <c r="M2357" s="236">
        <v>1</v>
      </c>
      <c r="N2357" s="284">
        <v>42657.431944444441</v>
      </c>
      <c r="O2357" s="234">
        <v>42657.431944444441</v>
      </c>
      <c r="P2357" s="237" t="s">
        <v>37</v>
      </c>
      <c r="Q2357" s="238" t="s">
        <v>52</v>
      </c>
      <c r="R2357" s="238" t="s">
        <v>59</v>
      </c>
      <c r="S2357" s="35" t="s">
        <v>40</v>
      </c>
      <c r="T2357" s="35" t="s">
        <v>6704</v>
      </c>
      <c r="U2357" s="196">
        <v>12567</v>
      </c>
      <c r="V2357" s="240" t="s">
        <v>1385</v>
      </c>
      <c r="W2357" s="35" t="s">
        <v>6705</v>
      </c>
      <c r="X2357" s="177">
        <v>0</v>
      </c>
      <c r="Y2357" s="55">
        <v>0</v>
      </c>
      <c r="Z2357" s="55">
        <v>0</v>
      </c>
      <c r="AA2357" s="35"/>
      <c r="AB2357" s="35"/>
      <c r="AC2357" s="241"/>
    </row>
    <row r="2358" spans="1:34" ht="15" hidden="1" customHeight="1" x14ac:dyDescent="0.2">
      <c r="A2358" s="257">
        <v>230</v>
      </c>
      <c r="B2358" s="257">
        <v>230</v>
      </c>
      <c r="C2358" s="258" t="s">
        <v>1560</v>
      </c>
      <c r="D2358" s="257">
        <v>20154</v>
      </c>
      <c r="E2358" s="258" t="s">
        <v>1561</v>
      </c>
      <c r="F2358" s="25">
        <v>2016</v>
      </c>
      <c r="G2358" s="284">
        <v>42657.433333333334</v>
      </c>
      <c r="H2358" s="234">
        <v>42657.433333333334</v>
      </c>
      <c r="I2358" s="417" t="s">
        <v>313</v>
      </c>
      <c r="J2358" s="412" t="s">
        <v>36</v>
      </c>
      <c r="K2358" s="412"/>
      <c r="L2358" s="235">
        <f>N2358-G2358</f>
        <v>0.46458333333430346</v>
      </c>
      <c r="M2358" s="236">
        <v>669</v>
      </c>
      <c r="N2358" s="284">
        <v>42657.897916666669</v>
      </c>
      <c r="O2358" s="234">
        <v>42657.897916666669</v>
      </c>
      <c r="P2358" s="237" t="s">
        <v>37</v>
      </c>
      <c r="Q2358" s="238" t="s">
        <v>52</v>
      </c>
      <c r="R2358" s="238" t="s">
        <v>59</v>
      </c>
      <c r="S2358" s="35" t="s">
        <v>54</v>
      </c>
      <c r="T2358" s="35" t="s">
        <v>6706</v>
      </c>
      <c r="U2358" s="196">
        <v>12567</v>
      </c>
      <c r="V2358" s="240" t="s">
        <v>1385</v>
      </c>
      <c r="W2358" s="35" t="s">
        <v>6707</v>
      </c>
      <c r="X2358" s="177">
        <v>0</v>
      </c>
      <c r="Y2358" s="55">
        <v>0</v>
      </c>
      <c r="Z2358" s="55">
        <v>0</v>
      </c>
      <c r="AA2358" s="35"/>
      <c r="AB2358" s="35"/>
      <c r="AC2358" s="241"/>
    </row>
    <row r="2359" spans="1:34" ht="15" hidden="1" customHeight="1" x14ac:dyDescent="0.2">
      <c r="A2359" s="257">
        <v>230</v>
      </c>
      <c r="B2359" s="257">
        <v>230</v>
      </c>
      <c r="C2359" s="258" t="s">
        <v>1560</v>
      </c>
      <c r="D2359" s="257">
        <v>20154</v>
      </c>
      <c r="E2359" s="258" t="s">
        <v>1561</v>
      </c>
      <c r="F2359" s="25">
        <v>2017</v>
      </c>
      <c r="G2359" s="232">
        <v>42741.313194444447</v>
      </c>
      <c r="H2359" s="233">
        <v>42741.313194444447</v>
      </c>
      <c r="I2359" s="412" t="s">
        <v>36</v>
      </c>
      <c r="J2359" s="412" t="s">
        <v>36</v>
      </c>
      <c r="K2359" s="412"/>
      <c r="L2359" s="235">
        <f>N2359-G2359</f>
        <v>3.5416666665696539E-2</v>
      </c>
      <c r="M2359" s="236">
        <v>51</v>
      </c>
      <c r="N2359" s="232">
        <v>42741.348611111112</v>
      </c>
      <c r="O2359" s="233">
        <v>42741.348611111112</v>
      </c>
      <c r="P2359" s="237" t="s">
        <v>37</v>
      </c>
      <c r="Q2359" s="238" t="s">
        <v>52</v>
      </c>
      <c r="R2359" s="238" t="s">
        <v>106</v>
      </c>
      <c r="S2359" s="238" t="s">
        <v>106</v>
      </c>
      <c r="T2359" s="167" t="s">
        <v>7122</v>
      </c>
      <c r="U2359" s="303" t="s">
        <v>40</v>
      </c>
      <c r="V2359" s="49" t="s">
        <v>384</v>
      </c>
      <c r="W2359" s="35" t="s">
        <v>7123</v>
      </c>
      <c r="X2359" s="241">
        <v>0</v>
      </c>
      <c r="Y2359" s="241">
        <v>0</v>
      </c>
      <c r="Z2359" s="241">
        <v>0</v>
      </c>
      <c r="AA2359" s="310"/>
      <c r="AB2359" s="310"/>
      <c r="AC2359" s="310"/>
      <c r="AD2359" s="304">
        <v>5517212</v>
      </c>
      <c r="AE2359" s="35" t="s">
        <v>1270</v>
      </c>
      <c r="AF2359" s="35" t="s">
        <v>1270</v>
      </c>
      <c r="AG2359" s="35" t="s">
        <v>7066</v>
      </c>
      <c r="AH2359" s="44" t="s">
        <v>7067</v>
      </c>
    </row>
    <row r="2360" spans="1:34" ht="15" hidden="1" customHeight="1" x14ac:dyDescent="0.2">
      <c r="A2360" s="175">
        <v>230</v>
      </c>
      <c r="B2360" s="175">
        <v>230</v>
      </c>
      <c r="C2360" s="24" t="s">
        <v>1413</v>
      </c>
      <c r="D2360" s="175">
        <v>20157</v>
      </c>
      <c r="E2360" s="43" t="s">
        <v>1414</v>
      </c>
      <c r="F2360" s="25">
        <v>2015</v>
      </c>
      <c r="G2360" s="156">
        <v>42338.458333333336</v>
      </c>
      <c r="H2360" s="157">
        <v>42338.458333333336</v>
      </c>
      <c r="I2360" s="620" t="s">
        <v>36</v>
      </c>
      <c r="J2360" s="620" t="s">
        <v>36</v>
      </c>
      <c r="K2360" s="620"/>
      <c r="L2360" s="159">
        <f>N2360-G2360</f>
        <v>8.0798611111094942</v>
      </c>
      <c r="M2360" s="160">
        <v>11635</v>
      </c>
      <c r="N2360" s="179">
        <v>42346.538194444445</v>
      </c>
      <c r="O2360" s="158">
        <v>42346.538194444445</v>
      </c>
      <c r="P2360" s="217" t="s">
        <v>173</v>
      </c>
      <c r="Q2360" s="162" t="s">
        <v>52</v>
      </c>
      <c r="R2360" s="162" t="s">
        <v>243</v>
      </c>
      <c r="S2360" s="35" t="s">
        <v>106</v>
      </c>
      <c r="T2360" s="35" t="s">
        <v>5247</v>
      </c>
      <c r="U2360" s="303" t="s">
        <v>40</v>
      </c>
      <c r="V2360" s="167" t="s">
        <v>1385</v>
      </c>
      <c r="W2360" s="35" t="s">
        <v>5248</v>
      </c>
      <c r="X2360" s="55">
        <v>0</v>
      </c>
      <c r="Y2360" s="168"/>
      <c r="Z2360" s="168"/>
      <c r="AA2360" s="168"/>
      <c r="AB2360" s="168"/>
      <c r="AC2360" s="168"/>
    </row>
    <row r="2361" spans="1:34" ht="15" hidden="1" customHeight="1" x14ac:dyDescent="0.2">
      <c r="A2361" s="257">
        <v>230</v>
      </c>
      <c r="B2361" s="257">
        <v>230</v>
      </c>
      <c r="C2361" s="258" t="s">
        <v>1413</v>
      </c>
      <c r="D2361" s="257">
        <v>20157</v>
      </c>
      <c r="E2361" s="258" t="s">
        <v>1414</v>
      </c>
      <c r="F2361" s="25">
        <v>2018</v>
      </c>
      <c r="G2361" s="284">
        <v>43256.535416666666</v>
      </c>
      <c r="H2361" s="233">
        <v>43256.535416666666</v>
      </c>
      <c r="I2361" s="412" t="s">
        <v>36</v>
      </c>
      <c r="J2361" s="412" t="s">
        <v>36</v>
      </c>
      <c r="K2361" s="412" t="s">
        <v>36</v>
      </c>
      <c r="L2361" s="235">
        <f>N2361-G2361</f>
        <v>0.32291666666424135</v>
      </c>
      <c r="M2361" s="236">
        <v>465</v>
      </c>
      <c r="N2361" s="284">
        <v>43256.85833333333</v>
      </c>
      <c r="O2361" s="233">
        <v>43256.85833333333</v>
      </c>
      <c r="P2361" s="237" t="s">
        <v>37</v>
      </c>
      <c r="Q2361" s="359" t="s">
        <v>382</v>
      </c>
      <c r="R2361" s="35" t="s">
        <v>10211</v>
      </c>
      <c r="S2361" s="277" t="s">
        <v>526</v>
      </c>
      <c r="T2361" s="167" t="s">
        <v>11249</v>
      </c>
      <c r="U2361" s="483">
        <v>114667755</v>
      </c>
      <c r="V2361" s="240" t="s">
        <v>384</v>
      </c>
      <c r="W2361" s="167" t="s">
        <v>11250</v>
      </c>
      <c r="X2361" s="255">
        <v>0</v>
      </c>
      <c r="Y2361" s="241">
        <v>0</v>
      </c>
      <c r="Z2361" s="241">
        <v>0</v>
      </c>
      <c r="AA2361" s="266"/>
      <c r="AB2361" s="266"/>
      <c r="AC2361" s="266"/>
      <c r="AD2361" s="241">
        <v>5517212</v>
      </c>
      <c r="AE2361" s="461" t="s">
        <v>7056</v>
      </c>
      <c r="AF2361" s="462" t="s">
        <v>11251</v>
      </c>
      <c r="AG2361" s="277" t="s">
        <v>7040</v>
      </c>
      <c r="AH2361" s="277" t="s">
        <v>7041</v>
      </c>
    </row>
    <row r="2362" spans="1:34" ht="15" hidden="1" customHeight="1" x14ac:dyDescent="0.2">
      <c r="A2362" s="58">
        <v>230</v>
      </c>
      <c r="B2362" s="58">
        <v>230</v>
      </c>
      <c r="C2362" s="76" t="s">
        <v>1415</v>
      </c>
      <c r="D2362" s="33">
        <v>20158</v>
      </c>
      <c r="E2362" s="98" t="s">
        <v>773</v>
      </c>
      <c r="F2362" s="25">
        <v>2014</v>
      </c>
      <c r="G2362" s="61">
        <v>41730.711111111108</v>
      </c>
      <c r="H2362" s="62">
        <v>41730.711111111108</v>
      </c>
      <c r="I2362" s="625" t="s">
        <v>36</v>
      </c>
      <c r="J2362" s="625" t="s">
        <v>36</v>
      </c>
      <c r="K2362" s="625"/>
      <c r="L2362" s="64">
        <f>N2362-G2362</f>
        <v>6.944444467080757E-4</v>
      </c>
      <c r="M2362" s="65">
        <v>1</v>
      </c>
      <c r="N2362" s="61">
        <v>41730.711805555555</v>
      </c>
      <c r="O2362" s="62">
        <v>41730.711805555555</v>
      </c>
      <c r="P2362" s="66" t="s">
        <v>37</v>
      </c>
      <c r="Q2362" s="69" t="s">
        <v>48</v>
      </c>
      <c r="R2362" s="69" t="s">
        <v>49</v>
      </c>
      <c r="S2362" s="87" t="s">
        <v>40</v>
      </c>
      <c r="T2362" s="69" t="s">
        <v>2053</v>
      </c>
      <c r="U2362" s="303" t="s">
        <v>40</v>
      </c>
      <c r="V2362" s="78" t="s">
        <v>384</v>
      </c>
      <c r="W2362" s="69" t="s">
        <v>2054</v>
      </c>
      <c r="X2362" s="32">
        <v>0</v>
      </c>
      <c r="Y2362" s="32">
        <v>0</v>
      </c>
      <c r="Z2362" s="83"/>
      <c r="AA2362" s="84"/>
      <c r="AB2362" s="85"/>
      <c r="AC2362" s="83"/>
    </row>
    <row r="2363" spans="1:34" ht="15" hidden="1" customHeight="1" x14ac:dyDescent="0.2">
      <c r="A2363" s="105">
        <v>230</v>
      </c>
      <c r="B2363" s="105">
        <v>230</v>
      </c>
      <c r="C2363" s="76" t="s">
        <v>1415</v>
      </c>
      <c r="D2363" s="33">
        <v>20158</v>
      </c>
      <c r="E2363" s="98" t="s">
        <v>773</v>
      </c>
      <c r="F2363" s="25">
        <v>2014</v>
      </c>
      <c r="G2363" s="61">
        <v>41970.820833333331</v>
      </c>
      <c r="H2363" s="62">
        <v>41970.820833333331</v>
      </c>
      <c r="I2363" s="625" t="s">
        <v>36</v>
      </c>
      <c r="J2363" s="625" t="s">
        <v>36</v>
      </c>
      <c r="K2363" s="625"/>
      <c r="L2363" s="64">
        <f>N2363-G2363</f>
        <v>6.944444467080757E-4</v>
      </c>
      <c r="M2363" s="65">
        <v>1</v>
      </c>
      <c r="N2363" s="61">
        <v>41970.821527777778</v>
      </c>
      <c r="O2363" s="62">
        <v>41970.821527777778</v>
      </c>
      <c r="P2363" s="66" t="s">
        <v>37</v>
      </c>
      <c r="Q2363" s="69" t="s">
        <v>38</v>
      </c>
      <c r="R2363" s="69" t="s">
        <v>39</v>
      </c>
      <c r="S2363" s="87" t="s">
        <v>54</v>
      </c>
      <c r="T2363" s="69" t="s">
        <v>3072</v>
      </c>
      <c r="U2363" s="303" t="s">
        <v>40</v>
      </c>
      <c r="V2363" s="87" t="s">
        <v>384</v>
      </c>
      <c r="W2363" s="69" t="s">
        <v>3073</v>
      </c>
      <c r="X2363" s="32">
        <v>0</v>
      </c>
      <c r="Y2363" s="32">
        <v>0</v>
      </c>
      <c r="Z2363" s="83"/>
      <c r="AA2363" s="84"/>
      <c r="AB2363" s="85"/>
      <c r="AC2363" s="83"/>
    </row>
    <row r="2364" spans="1:34" ht="15" hidden="1" customHeight="1" x14ac:dyDescent="0.2">
      <c r="A2364" s="257">
        <v>230</v>
      </c>
      <c r="B2364" s="257">
        <v>230</v>
      </c>
      <c r="C2364" s="258" t="s">
        <v>1415</v>
      </c>
      <c r="D2364" s="257">
        <v>20158</v>
      </c>
      <c r="E2364" s="258" t="s">
        <v>773</v>
      </c>
      <c r="F2364" s="25">
        <v>2017</v>
      </c>
      <c r="G2364" s="232">
        <v>42942.576388888891</v>
      </c>
      <c r="H2364" s="233">
        <v>42942.576388888891</v>
      </c>
      <c r="I2364" s="412" t="s">
        <v>36</v>
      </c>
      <c r="J2364" s="412" t="s">
        <v>36</v>
      </c>
      <c r="K2364" s="412"/>
      <c r="L2364" s="235">
        <f>N2364-G2364</f>
        <v>0.20347222222335404</v>
      </c>
      <c r="M2364" s="236">
        <v>293</v>
      </c>
      <c r="N2364" s="232">
        <v>42942.779861111114</v>
      </c>
      <c r="O2364" s="233">
        <v>42942.779861111114</v>
      </c>
      <c r="P2364" s="237" t="s">
        <v>37</v>
      </c>
      <c r="Q2364" s="35" t="s">
        <v>52</v>
      </c>
      <c r="R2364" s="35" t="s">
        <v>1511</v>
      </c>
      <c r="S2364" s="35" t="s">
        <v>80</v>
      </c>
      <c r="T2364" s="167" t="s">
        <v>9046</v>
      </c>
      <c r="U2364" s="303" t="s">
        <v>40</v>
      </c>
      <c r="V2364" s="240" t="s">
        <v>384</v>
      </c>
      <c r="W2364" s="167" t="s">
        <v>9047</v>
      </c>
      <c r="X2364" s="241">
        <v>0</v>
      </c>
      <c r="Y2364" s="241">
        <v>0</v>
      </c>
      <c r="Z2364" s="241">
        <v>0</v>
      </c>
      <c r="AA2364" s="168"/>
      <c r="AB2364" s="168"/>
      <c r="AC2364" s="168"/>
      <c r="AD2364" s="304">
        <v>5517212</v>
      </c>
      <c r="AE2364" s="305" t="s">
        <v>1270</v>
      </c>
      <c r="AF2364" s="305" t="s">
        <v>1270</v>
      </c>
      <c r="AG2364" s="35" t="s">
        <v>7066</v>
      </c>
      <c r="AH2364" s="29" t="s">
        <v>7067</v>
      </c>
    </row>
    <row r="2365" spans="1:34" ht="15" hidden="1" customHeight="1" x14ac:dyDescent="0.2">
      <c r="A2365" s="58">
        <v>230</v>
      </c>
      <c r="B2365" s="58">
        <v>230</v>
      </c>
      <c r="C2365" s="76" t="s">
        <v>646</v>
      </c>
      <c r="D2365" s="33">
        <v>20159</v>
      </c>
      <c r="E2365" s="60" t="s">
        <v>647</v>
      </c>
      <c r="F2365" s="25">
        <v>2014</v>
      </c>
      <c r="G2365" s="61">
        <v>41691.570138888892</v>
      </c>
      <c r="H2365" s="62">
        <v>41691.570138888892</v>
      </c>
      <c r="I2365" s="625" t="s">
        <v>36</v>
      </c>
      <c r="J2365" s="625" t="s">
        <v>36</v>
      </c>
      <c r="K2365" s="625"/>
      <c r="L2365" s="64">
        <f>N2365-G2365</f>
        <v>1.1111111110949423E-2</v>
      </c>
      <c r="M2365" s="65">
        <v>16</v>
      </c>
      <c r="N2365" s="61">
        <v>41691.581250000003</v>
      </c>
      <c r="O2365" s="62">
        <v>41691.581250000003</v>
      </c>
      <c r="P2365" s="66" t="s">
        <v>37</v>
      </c>
      <c r="Q2365" s="67" t="s">
        <v>155</v>
      </c>
      <c r="R2365" s="67" t="s">
        <v>155</v>
      </c>
      <c r="S2365" s="68" t="s">
        <v>80</v>
      </c>
      <c r="T2365" s="69" t="s">
        <v>1844</v>
      </c>
      <c r="U2365" s="303" t="s">
        <v>40</v>
      </c>
      <c r="V2365" s="78" t="s">
        <v>1336</v>
      </c>
      <c r="W2365" s="69" t="s">
        <v>1845</v>
      </c>
      <c r="X2365" s="32">
        <v>0</v>
      </c>
      <c r="Y2365" s="32">
        <v>0</v>
      </c>
      <c r="Z2365" s="83"/>
      <c r="AA2365" s="84"/>
      <c r="AB2365" s="85"/>
      <c r="AC2365" s="83"/>
    </row>
    <row r="2366" spans="1:34" ht="15" hidden="1" customHeight="1" x14ac:dyDescent="0.2">
      <c r="A2366" s="272">
        <v>230</v>
      </c>
      <c r="B2366" s="272">
        <v>230</v>
      </c>
      <c r="C2366" s="331" t="s">
        <v>646</v>
      </c>
      <c r="D2366" s="272">
        <v>20159</v>
      </c>
      <c r="E2366" s="331" t="s">
        <v>647</v>
      </c>
      <c r="F2366" s="25">
        <v>2017</v>
      </c>
      <c r="G2366" s="284">
        <v>42772.35833333333</v>
      </c>
      <c r="H2366" s="234">
        <v>42772.35833333333</v>
      </c>
      <c r="I2366" s="412" t="s">
        <v>36</v>
      </c>
      <c r="J2366" s="412" t="s">
        <v>36</v>
      </c>
      <c r="K2366" s="412"/>
      <c r="L2366" s="235">
        <f>N2366-G2366</f>
        <v>6.944444467080757E-4</v>
      </c>
      <c r="M2366" s="236">
        <v>1</v>
      </c>
      <c r="N2366" s="284">
        <v>42772.359027777777</v>
      </c>
      <c r="O2366" s="234">
        <v>42772.359027777777</v>
      </c>
      <c r="P2366" s="237" t="s">
        <v>37</v>
      </c>
      <c r="Q2366" s="167" t="s">
        <v>52</v>
      </c>
      <c r="R2366" s="167" t="s">
        <v>639</v>
      </c>
      <c r="S2366" s="167" t="s">
        <v>106</v>
      </c>
      <c r="T2366" s="52" t="s">
        <v>7687</v>
      </c>
      <c r="U2366" s="303" t="s">
        <v>40</v>
      </c>
      <c r="V2366" s="49" t="s">
        <v>1336</v>
      </c>
      <c r="W2366" s="167" t="s">
        <v>7693</v>
      </c>
      <c r="X2366" s="255">
        <v>0</v>
      </c>
      <c r="Y2366" s="255">
        <v>0</v>
      </c>
      <c r="Z2366" s="255">
        <v>0</v>
      </c>
      <c r="AA2366" s="184"/>
      <c r="AB2366" s="184"/>
      <c r="AC2366" s="184"/>
      <c r="AD2366" s="304">
        <v>5517212</v>
      </c>
      <c r="AE2366" s="167" t="s">
        <v>1270</v>
      </c>
      <c r="AF2366" s="333" t="s">
        <v>1270</v>
      </c>
      <c r="AG2366" s="167" t="s">
        <v>7040</v>
      </c>
      <c r="AH2366" s="52" t="s">
        <v>7173</v>
      </c>
    </row>
    <row r="2367" spans="1:34" ht="15" hidden="1" customHeight="1" x14ac:dyDescent="0.2">
      <c r="A2367" s="521">
        <v>230</v>
      </c>
      <c r="B2367" s="521">
        <v>230</v>
      </c>
      <c r="C2367" s="522" t="s">
        <v>646</v>
      </c>
      <c r="D2367" s="521">
        <v>20159</v>
      </c>
      <c r="E2367" s="522" t="s">
        <v>647</v>
      </c>
      <c r="F2367" s="25">
        <v>2019</v>
      </c>
      <c r="G2367" s="232">
        <v>43499.603472222225</v>
      </c>
      <c r="H2367" s="233">
        <v>43499.603472222225</v>
      </c>
      <c r="I2367" s="412" t="s">
        <v>36</v>
      </c>
      <c r="J2367" s="412" t="s">
        <v>36</v>
      </c>
      <c r="K2367" s="412" t="s">
        <v>36</v>
      </c>
      <c r="L2367" s="235">
        <f>N2367-G2367</f>
        <v>6.9444443943211809E-4</v>
      </c>
      <c r="M2367" s="236">
        <v>1</v>
      </c>
      <c r="N2367" s="232">
        <v>43499.604166666664</v>
      </c>
      <c r="O2367" s="233">
        <v>43499.604166666664</v>
      </c>
      <c r="P2367" s="237" t="s">
        <v>37</v>
      </c>
      <c r="Q2367" s="359" t="s">
        <v>213</v>
      </c>
      <c r="R2367" s="35" t="s">
        <v>10774</v>
      </c>
      <c r="S2367" s="238" t="s">
        <v>101</v>
      </c>
      <c r="T2367" s="167" t="s">
        <v>13004</v>
      </c>
      <c r="U2367" s="303" t="s">
        <v>40</v>
      </c>
      <c r="V2367" s="240" t="s">
        <v>1336</v>
      </c>
      <c r="W2367" s="167" t="s">
        <v>13005</v>
      </c>
      <c r="X2367" s="164">
        <v>0</v>
      </c>
      <c r="Y2367" s="241">
        <v>0</v>
      </c>
      <c r="Z2367" s="241">
        <v>0</v>
      </c>
      <c r="AA2367" s="264">
        <f>Y2367/AD2367</f>
        <v>0</v>
      </c>
      <c r="AB2367" s="265">
        <f>Z2367/AD2367</f>
        <v>0</v>
      </c>
      <c r="AC2367" s="255">
        <v>0</v>
      </c>
      <c r="AD2367" s="255">
        <v>5548929</v>
      </c>
      <c r="AE2367" s="239" t="s">
        <v>7063</v>
      </c>
      <c r="AF2367" s="229" t="s">
        <v>13006</v>
      </c>
      <c r="AG2367" s="239" t="s">
        <v>7040</v>
      </c>
      <c r="AH2367" s="57" t="s">
        <v>7041</v>
      </c>
    </row>
    <row r="2368" spans="1:34" ht="15" hidden="1" customHeight="1" x14ac:dyDescent="0.2">
      <c r="A2368" s="58">
        <v>230</v>
      </c>
      <c r="B2368" s="58">
        <v>230</v>
      </c>
      <c r="C2368" s="76" t="s">
        <v>1255</v>
      </c>
      <c r="D2368" s="33">
        <v>20161</v>
      </c>
      <c r="E2368" s="60" t="s">
        <v>1256</v>
      </c>
      <c r="F2368" s="25">
        <v>2014</v>
      </c>
      <c r="G2368" s="61">
        <v>41764.470833333333</v>
      </c>
      <c r="H2368" s="62">
        <v>41764.470833333333</v>
      </c>
      <c r="I2368" s="625" t="s">
        <v>36</v>
      </c>
      <c r="J2368" s="625" t="s">
        <v>36</v>
      </c>
      <c r="K2368" s="625"/>
      <c r="L2368" s="64">
        <f>N2368-G2368</f>
        <v>2.2222222221898846E-2</v>
      </c>
      <c r="M2368" s="65">
        <v>32</v>
      </c>
      <c r="N2368" s="61">
        <v>41764.493055555555</v>
      </c>
      <c r="O2368" s="62">
        <v>41764.493055555555</v>
      </c>
      <c r="P2368" s="66" t="s">
        <v>37</v>
      </c>
      <c r="Q2368" s="69" t="s">
        <v>38</v>
      </c>
      <c r="R2368" s="69" t="s">
        <v>39</v>
      </c>
      <c r="S2368" s="87" t="s">
        <v>170</v>
      </c>
      <c r="T2368" s="69" t="s">
        <v>2175</v>
      </c>
      <c r="U2368" s="303" t="s">
        <v>40</v>
      </c>
      <c r="V2368" s="78" t="s">
        <v>384</v>
      </c>
      <c r="W2368" s="69" t="s">
        <v>2176</v>
      </c>
      <c r="X2368" s="32">
        <v>0</v>
      </c>
      <c r="Y2368" s="32">
        <v>0</v>
      </c>
      <c r="Z2368" s="83"/>
      <c r="AA2368" s="84"/>
      <c r="AB2368" s="85"/>
      <c r="AC2368" s="83"/>
    </row>
    <row r="2369" spans="1:34" ht="15" hidden="1" customHeight="1" x14ac:dyDescent="0.2">
      <c r="A2369" s="58">
        <v>230</v>
      </c>
      <c r="B2369" s="58">
        <v>230</v>
      </c>
      <c r="C2369" s="76" t="s">
        <v>1255</v>
      </c>
      <c r="D2369" s="33">
        <v>20161</v>
      </c>
      <c r="E2369" s="60" t="s">
        <v>1256</v>
      </c>
      <c r="F2369" s="25">
        <v>2014</v>
      </c>
      <c r="G2369" s="61">
        <v>41764.625694444447</v>
      </c>
      <c r="H2369" s="62">
        <v>41764.625694444447</v>
      </c>
      <c r="I2369" s="625" t="s">
        <v>36</v>
      </c>
      <c r="J2369" s="625" t="s">
        <v>36</v>
      </c>
      <c r="K2369" s="625"/>
      <c r="L2369" s="64">
        <f>N2369-G2369</f>
        <v>1.4583333329937886E-2</v>
      </c>
      <c r="M2369" s="65">
        <v>21</v>
      </c>
      <c r="N2369" s="61">
        <v>41764.640277777777</v>
      </c>
      <c r="O2369" s="62">
        <v>41764.640277777777</v>
      </c>
      <c r="P2369" s="66" t="s">
        <v>37</v>
      </c>
      <c r="Q2369" s="69" t="s">
        <v>38</v>
      </c>
      <c r="R2369" s="69" t="s">
        <v>39</v>
      </c>
      <c r="S2369" s="87" t="s">
        <v>170</v>
      </c>
      <c r="T2369" s="69" t="s">
        <v>2175</v>
      </c>
      <c r="U2369" s="303" t="s">
        <v>40</v>
      </c>
      <c r="V2369" s="78" t="s">
        <v>384</v>
      </c>
      <c r="W2369" s="69" t="s">
        <v>2176</v>
      </c>
      <c r="X2369" s="32">
        <v>0</v>
      </c>
      <c r="Y2369" s="32">
        <v>0</v>
      </c>
      <c r="Z2369" s="83"/>
      <c r="AA2369" s="84"/>
      <c r="AB2369" s="85"/>
      <c r="AC2369" s="83"/>
    </row>
    <row r="2370" spans="1:34" ht="15" hidden="1" customHeight="1" x14ac:dyDescent="0.2">
      <c r="A2370" s="153">
        <v>230</v>
      </c>
      <c r="B2370" s="153">
        <v>230</v>
      </c>
      <c r="C2370" s="24" t="s">
        <v>1255</v>
      </c>
      <c r="D2370" s="175">
        <v>20161</v>
      </c>
      <c r="E2370" s="24" t="s">
        <v>1256</v>
      </c>
      <c r="F2370" s="25">
        <v>2015</v>
      </c>
      <c r="G2370" s="156">
        <v>42093.352777777778</v>
      </c>
      <c r="H2370" s="157">
        <v>42093.352777777778</v>
      </c>
      <c r="I2370" s="620" t="s">
        <v>36</v>
      </c>
      <c r="J2370" s="620" t="s">
        <v>36</v>
      </c>
      <c r="K2370" s="620"/>
      <c r="L2370" s="159">
        <f>N2370-G2370</f>
        <v>6.944444467080757E-4</v>
      </c>
      <c r="M2370" s="160">
        <v>1</v>
      </c>
      <c r="N2370" s="156">
        <v>42093.353472222225</v>
      </c>
      <c r="O2370" s="157">
        <v>42093.353472222225</v>
      </c>
      <c r="P2370" s="161" t="s">
        <v>37</v>
      </c>
      <c r="Q2370" s="35" t="s">
        <v>38</v>
      </c>
      <c r="R2370" s="35" t="s">
        <v>135</v>
      </c>
      <c r="S2370" s="35" t="s">
        <v>106</v>
      </c>
      <c r="T2370" s="35" t="s">
        <v>3662</v>
      </c>
      <c r="U2370" s="176">
        <v>11016</v>
      </c>
      <c r="V2370" s="167" t="s">
        <v>1336</v>
      </c>
      <c r="W2370" s="35" t="s">
        <v>3663</v>
      </c>
      <c r="X2370" s="55">
        <v>0</v>
      </c>
      <c r="Y2370" s="55">
        <v>0</v>
      </c>
      <c r="Z2370" s="168"/>
      <c r="AA2370" s="168"/>
      <c r="AB2370" s="168"/>
      <c r="AC2370" s="168"/>
    </row>
    <row r="2371" spans="1:34" ht="15" hidden="1" customHeight="1" x14ac:dyDescent="0.2">
      <c r="A2371" s="257">
        <v>230</v>
      </c>
      <c r="B2371" s="257">
        <v>230</v>
      </c>
      <c r="C2371" s="258" t="s">
        <v>1255</v>
      </c>
      <c r="D2371" s="257">
        <v>20161</v>
      </c>
      <c r="E2371" s="258" t="s">
        <v>1256</v>
      </c>
      <c r="F2371" s="25">
        <v>2017</v>
      </c>
      <c r="G2371" s="232">
        <v>42797.800694444442</v>
      </c>
      <c r="H2371" s="233">
        <v>42797.800694444442</v>
      </c>
      <c r="I2371" s="412" t="s">
        <v>36</v>
      </c>
      <c r="J2371" s="412" t="s">
        <v>36</v>
      </c>
      <c r="K2371" s="412"/>
      <c r="L2371" s="235">
        <f>N2371-G2371</f>
        <v>2.0833333328482695E-3</v>
      </c>
      <c r="M2371" s="236">
        <v>3</v>
      </c>
      <c r="N2371" s="232">
        <v>42797.802777777775</v>
      </c>
      <c r="O2371" s="233">
        <v>42797.802777777775</v>
      </c>
      <c r="P2371" s="237" t="s">
        <v>37</v>
      </c>
      <c r="Q2371" s="35" t="s">
        <v>6434</v>
      </c>
      <c r="R2371" s="35" t="s">
        <v>600</v>
      </c>
      <c r="S2371" s="35" t="s">
        <v>579</v>
      </c>
      <c r="T2371" s="52" t="s">
        <v>8048</v>
      </c>
      <c r="U2371" s="345">
        <v>112656924</v>
      </c>
      <c r="V2371" s="49" t="s">
        <v>1336</v>
      </c>
      <c r="W2371" s="44" t="s">
        <v>8049</v>
      </c>
      <c r="X2371" s="255">
        <v>0</v>
      </c>
      <c r="Y2371" s="241">
        <v>0</v>
      </c>
      <c r="Z2371" s="241">
        <v>0</v>
      </c>
      <c r="AA2371" s="168"/>
      <c r="AB2371" s="168"/>
      <c r="AC2371" s="168"/>
      <c r="AD2371" s="304">
        <v>5517212</v>
      </c>
      <c r="AE2371" s="305" t="s">
        <v>1270</v>
      </c>
      <c r="AF2371" s="305" t="s">
        <v>1270</v>
      </c>
      <c r="AG2371" s="35" t="s">
        <v>7040</v>
      </c>
      <c r="AH2371" s="52" t="s">
        <v>7041</v>
      </c>
    </row>
    <row r="2372" spans="1:34" ht="15" hidden="1" customHeight="1" x14ac:dyDescent="0.2">
      <c r="A2372" s="257">
        <v>230</v>
      </c>
      <c r="B2372" s="257">
        <v>230</v>
      </c>
      <c r="C2372" s="258" t="s">
        <v>1499</v>
      </c>
      <c r="D2372" s="257">
        <v>20162</v>
      </c>
      <c r="E2372" s="258" t="s">
        <v>1500</v>
      </c>
      <c r="F2372" s="25">
        <v>2016</v>
      </c>
      <c r="G2372" s="284">
        <v>42537.663888888892</v>
      </c>
      <c r="H2372" s="234">
        <v>42537.663888888892</v>
      </c>
      <c r="I2372" s="412" t="s">
        <v>36</v>
      </c>
      <c r="J2372" s="412" t="s">
        <v>36</v>
      </c>
      <c r="K2372" s="412"/>
      <c r="L2372" s="235">
        <f>N2372-G2372</f>
        <v>4.9999999995634425E-2</v>
      </c>
      <c r="M2372" s="236">
        <v>72</v>
      </c>
      <c r="N2372" s="284">
        <v>42537.713888888888</v>
      </c>
      <c r="O2372" s="234">
        <v>42537.713888888888</v>
      </c>
      <c r="P2372" s="237" t="s">
        <v>37</v>
      </c>
      <c r="Q2372" s="238" t="s">
        <v>52</v>
      </c>
      <c r="R2372" s="238" t="s">
        <v>106</v>
      </c>
      <c r="S2372" s="277" t="s">
        <v>1470</v>
      </c>
      <c r="T2372" s="35" t="s">
        <v>6225</v>
      </c>
      <c r="U2372" s="77">
        <v>12264</v>
      </c>
      <c r="V2372" s="240" t="s">
        <v>788</v>
      </c>
      <c r="W2372" s="168" t="s">
        <v>6250</v>
      </c>
      <c r="X2372" s="177">
        <v>9000</v>
      </c>
      <c r="Y2372" s="266"/>
      <c r="Z2372" s="266"/>
      <c r="AA2372" s="266"/>
      <c r="AB2372" s="266"/>
      <c r="AC2372" s="266"/>
    </row>
    <row r="2373" spans="1:34" ht="15" hidden="1" customHeight="1" x14ac:dyDescent="0.2">
      <c r="A2373" s="58">
        <v>230</v>
      </c>
      <c r="B2373" s="58">
        <v>230</v>
      </c>
      <c r="C2373" s="76" t="s">
        <v>656</v>
      </c>
      <c r="D2373" s="33">
        <v>20163</v>
      </c>
      <c r="E2373" s="60" t="s">
        <v>657</v>
      </c>
      <c r="F2373" s="25">
        <v>2014</v>
      </c>
      <c r="G2373" s="61">
        <v>41703.902083333334</v>
      </c>
      <c r="H2373" s="62">
        <v>41703.902083333334</v>
      </c>
      <c r="I2373" s="625" t="s">
        <v>36</v>
      </c>
      <c r="J2373" s="625" t="s">
        <v>36</v>
      </c>
      <c r="K2373" s="625"/>
      <c r="L2373" s="64">
        <f>N2373-G2373</f>
        <v>6.944444467080757E-4</v>
      </c>
      <c r="M2373" s="65">
        <v>1</v>
      </c>
      <c r="N2373" s="61">
        <v>41703.902777777781</v>
      </c>
      <c r="O2373" s="62">
        <v>41703.902777777781</v>
      </c>
      <c r="P2373" s="66" t="s">
        <v>37</v>
      </c>
      <c r="Q2373" s="69" t="s">
        <v>1752</v>
      </c>
      <c r="R2373" s="69" t="s">
        <v>287</v>
      </c>
      <c r="S2373" s="87" t="s">
        <v>101</v>
      </c>
      <c r="T2373" s="69" t="s">
        <v>1909</v>
      </c>
      <c r="U2373" s="303" t="s">
        <v>40</v>
      </c>
      <c r="V2373" s="78" t="s">
        <v>384</v>
      </c>
      <c r="W2373" s="69" t="s">
        <v>1910</v>
      </c>
      <c r="X2373" s="32">
        <v>0</v>
      </c>
      <c r="Y2373" s="32">
        <v>0</v>
      </c>
      <c r="Z2373" s="83"/>
      <c r="AA2373" s="84"/>
      <c r="AB2373" s="85"/>
      <c r="AC2373" s="83"/>
    </row>
    <row r="2374" spans="1:34" ht="15" hidden="1" customHeight="1" x14ac:dyDescent="0.2">
      <c r="A2374" s="58">
        <v>230</v>
      </c>
      <c r="B2374" s="58">
        <v>230</v>
      </c>
      <c r="C2374" s="76" t="s">
        <v>656</v>
      </c>
      <c r="D2374" s="33">
        <v>20163</v>
      </c>
      <c r="E2374" s="60" t="s">
        <v>657</v>
      </c>
      <c r="F2374" s="25">
        <v>2014</v>
      </c>
      <c r="G2374" s="61">
        <v>41783.547222222223</v>
      </c>
      <c r="H2374" s="62">
        <v>41783.547222222223</v>
      </c>
      <c r="I2374" s="625" t="s">
        <v>36</v>
      </c>
      <c r="J2374" s="625" t="s">
        <v>36</v>
      </c>
      <c r="K2374" s="625"/>
      <c r="L2374" s="64">
        <f>N2374-G2374</f>
        <v>6.944444467080757E-4</v>
      </c>
      <c r="M2374" s="65">
        <v>1</v>
      </c>
      <c r="N2374" s="61">
        <v>41783.54791666667</v>
      </c>
      <c r="O2374" s="62">
        <v>41783.54791666667</v>
      </c>
      <c r="P2374" s="66" t="s">
        <v>37</v>
      </c>
      <c r="Q2374" s="69" t="s">
        <v>43</v>
      </c>
      <c r="R2374" s="69" t="s">
        <v>266</v>
      </c>
      <c r="S2374" s="87" t="s">
        <v>40</v>
      </c>
      <c r="T2374" s="69" t="s">
        <v>2286</v>
      </c>
      <c r="U2374" s="303" t="s">
        <v>40</v>
      </c>
      <c r="V2374" s="78" t="s">
        <v>384</v>
      </c>
      <c r="W2374" s="69" t="s">
        <v>2287</v>
      </c>
      <c r="X2374" s="32">
        <v>0</v>
      </c>
      <c r="Y2374" s="32">
        <v>0</v>
      </c>
      <c r="Z2374" s="83"/>
      <c r="AA2374" s="84"/>
      <c r="AB2374" s="85"/>
      <c r="AC2374" s="83"/>
    </row>
    <row r="2375" spans="1:34" ht="15" hidden="1" customHeight="1" x14ac:dyDescent="0.2">
      <c r="A2375" s="175">
        <v>230</v>
      </c>
      <c r="B2375" s="175">
        <v>230</v>
      </c>
      <c r="C2375" s="24" t="s">
        <v>656</v>
      </c>
      <c r="D2375" s="175">
        <v>20163</v>
      </c>
      <c r="E2375" s="24" t="s">
        <v>657</v>
      </c>
      <c r="F2375" s="25">
        <v>2015</v>
      </c>
      <c r="G2375" s="156">
        <v>42161.742361111108</v>
      </c>
      <c r="H2375" s="157">
        <v>42161.742361111108</v>
      </c>
      <c r="I2375" s="620" t="s">
        <v>36</v>
      </c>
      <c r="J2375" s="620" t="s">
        <v>36</v>
      </c>
      <c r="K2375" s="620"/>
      <c r="L2375" s="159">
        <f>N2375-G2375</f>
        <v>6.944444467080757E-4</v>
      </c>
      <c r="M2375" s="160">
        <v>1</v>
      </c>
      <c r="N2375" s="156">
        <v>42161.743055555555</v>
      </c>
      <c r="O2375" s="157">
        <v>42161.743055555555</v>
      </c>
      <c r="P2375" s="161" t="s">
        <v>37</v>
      </c>
      <c r="Q2375" s="35" t="s">
        <v>213</v>
      </c>
      <c r="R2375" s="35" t="s">
        <v>287</v>
      </c>
      <c r="S2375" s="35" t="s">
        <v>40</v>
      </c>
      <c r="T2375" s="35" t="s">
        <v>4127</v>
      </c>
      <c r="U2375" s="303" t="s">
        <v>40</v>
      </c>
      <c r="V2375" s="167" t="s">
        <v>384</v>
      </c>
      <c r="W2375" s="35" t="s">
        <v>4128</v>
      </c>
      <c r="X2375" s="55">
        <v>0</v>
      </c>
      <c r="Y2375" s="55">
        <v>0</v>
      </c>
      <c r="Z2375" s="168"/>
      <c r="AA2375" s="168"/>
      <c r="AB2375" s="168"/>
      <c r="AC2375" s="168"/>
    </row>
    <row r="2376" spans="1:34" ht="15" hidden="1" customHeight="1" x14ac:dyDescent="0.2">
      <c r="A2376" s="257">
        <v>230</v>
      </c>
      <c r="B2376" s="257">
        <v>230</v>
      </c>
      <c r="C2376" s="258" t="s">
        <v>656</v>
      </c>
      <c r="D2376" s="257">
        <v>20163</v>
      </c>
      <c r="E2376" s="258" t="s">
        <v>657</v>
      </c>
      <c r="F2376" s="25">
        <v>2017</v>
      </c>
      <c r="G2376" s="232">
        <v>42774.863888888889</v>
      </c>
      <c r="H2376" s="233">
        <v>42774.863888888889</v>
      </c>
      <c r="I2376" s="412" t="s">
        <v>36</v>
      </c>
      <c r="J2376" s="412" t="s">
        <v>36</v>
      </c>
      <c r="K2376" s="412"/>
      <c r="L2376" s="235">
        <f>N2376-G2376</f>
        <v>6.944444467080757E-4</v>
      </c>
      <c r="M2376" s="236">
        <v>1</v>
      </c>
      <c r="N2376" s="232">
        <v>42774.864583333336</v>
      </c>
      <c r="O2376" s="233">
        <v>42774.864583333336</v>
      </c>
      <c r="P2376" s="237" t="s">
        <v>37</v>
      </c>
      <c r="Q2376" s="35" t="s">
        <v>52</v>
      </c>
      <c r="R2376" s="35" t="s">
        <v>124</v>
      </c>
      <c r="S2376" s="35" t="s">
        <v>88</v>
      </c>
      <c r="T2376" s="52" t="s">
        <v>7745</v>
      </c>
      <c r="U2376" s="303" t="s">
        <v>40</v>
      </c>
      <c r="V2376" s="49" t="s">
        <v>384</v>
      </c>
      <c r="W2376" s="44" t="s">
        <v>7746</v>
      </c>
      <c r="X2376" s="255">
        <v>0</v>
      </c>
      <c r="Y2376" s="241">
        <v>0</v>
      </c>
      <c r="Z2376" s="241">
        <v>0</v>
      </c>
      <c r="AA2376" s="168"/>
      <c r="AB2376" s="168"/>
      <c r="AC2376" s="168"/>
      <c r="AD2376" s="304">
        <v>5517212</v>
      </c>
      <c r="AE2376" s="35" t="s">
        <v>1270</v>
      </c>
      <c r="AF2376" s="305" t="s">
        <v>7747</v>
      </c>
      <c r="AG2376" s="35" t="s">
        <v>7040</v>
      </c>
      <c r="AH2376" s="44" t="s">
        <v>7041</v>
      </c>
    </row>
    <row r="2377" spans="1:34" ht="15" hidden="1" customHeight="1" x14ac:dyDescent="0.2">
      <c r="A2377" s="386">
        <v>230</v>
      </c>
      <c r="B2377" s="386">
        <v>230</v>
      </c>
      <c r="C2377" s="387" t="s">
        <v>656</v>
      </c>
      <c r="D2377" s="386">
        <v>20163</v>
      </c>
      <c r="E2377" s="387" t="s">
        <v>657</v>
      </c>
      <c r="F2377" s="25">
        <v>2018</v>
      </c>
      <c r="G2377" s="388">
        <v>43138.361805555556</v>
      </c>
      <c r="H2377" s="389">
        <v>43138.361805555556</v>
      </c>
      <c r="I2377" s="420" t="s">
        <v>36</v>
      </c>
      <c r="J2377" s="420" t="s">
        <v>36</v>
      </c>
      <c r="K2377" s="412" t="s">
        <v>36</v>
      </c>
      <c r="L2377" s="391">
        <f>N2377-G2377</f>
        <v>1.4548611111094942</v>
      </c>
      <c r="M2377" s="392">
        <v>2095</v>
      </c>
      <c r="N2377" s="388">
        <v>43139.816666666666</v>
      </c>
      <c r="O2377" s="389">
        <v>43139.816666666666</v>
      </c>
      <c r="P2377" s="421" t="s">
        <v>7093</v>
      </c>
      <c r="Q2377" s="422" t="s">
        <v>43</v>
      </c>
      <c r="R2377" s="393" t="s">
        <v>10310</v>
      </c>
      <c r="S2377" s="277" t="s">
        <v>54</v>
      </c>
      <c r="T2377" s="394" t="s">
        <v>10431</v>
      </c>
      <c r="U2377" s="423" t="s">
        <v>40</v>
      </c>
      <c r="V2377" s="396" t="s">
        <v>384</v>
      </c>
      <c r="W2377" s="394" t="s">
        <v>10432</v>
      </c>
      <c r="X2377" s="429">
        <v>0</v>
      </c>
      <c r="Y2377" s="380">
        <v>0</v>
      </c>
      <c r="Z2377" s="380">
        <v>0</v>
      </c>
      <c r="AA2377" s="381"/>
      <c r="AB2377" s="381"/>
      <c r="AC2377" s="381"/>
      <c r="AD2377" s="380">
        <v>5517212</v>
      </c>
      <c r="AE2377" s="393" t="s">
        <v>1270</v>
      </c>
      <c r="AF2377" s="424" t="s">
        <v>1270</v>
      </c>
      <c r="AG2377" s="393" t="s">
        <v>7097</v>
      </c>
      <c r="AH2377" s="35" t="s">
        <v>7041</v>
      </c>
    </row>
    <row r="2378" spans="1:34" ht="15" hidden="1" customHeight="1" x14ac:dyDescent="0.2">
      <c r="A2378" s="257">
        <v>230</v>
      </c>
      <c r="B2378" s="257">
        <v>230</v>
      </c>
      <c r="C2378" s="258" t="s">
        <v>656</v>
      </c>
      <c r="D2378" s="257">
        <v>20163</v>
      </c>
      <c r="E2378" s="258" t="s">
        <v>657</v>
      </c>
      <c r="F2378" s="25">
        <v>2018</v>
      </c>
      <c r="G2378" s="232">
        <v>43173.743750000001</v>
      </c>
      <c r="H2378" s="233">
        <v>43173.743750000001</v>
      </c>
      <c r="I2378" s="412" t="s">
        <v>36</v>
      </c>
      <c r="J2378" s="412" t="s">
        <v>36</v>
      </c>
      <c r="K2378" s="412" t="s">
        <v>36</v>
      </c>
      <c r="L2378" s="235">
        <f>N2378-G2378</f>
        <v>6.9444443943211809E-4</v>
      </c>
      <c r="M2378" s="236">
        <v>1</v>
      </c>
      <c r="N2378" s="232">
        <v>43173.744444444441</v>
      </c>
      <c r="O2378" s="233">
        <v>43173.744444444441</v>
      </c>
      <c r="P2378" s="237" t="s">
        <v>37</v>
      </c>
      <c r="Q2378" s="359" t="s">
        <v>48</v>
      </c>
      <c r="R2378" s="35" t="s">
        <v>10200</v>
      </c>
      <c r="S2378" s="277" t="s">
        <v>40</v>
      </c>
      <c r="T2378" s="167" t="s">
        <v>10703</v>
      </c>
      <c r="U2378" s="282" t="s">
        <v>40</v>
      </c>
      <c r="V2378" s="240" t="s">
        <v>384</v>
      </c>
      <c r="W2378" s="167" t="s">
        <v>10704</v>
      </c>
      <c r="X2378" s="255">
        <v>1</v>
      </c>
      <c r="Y2378" s="241">
        <v>0</v>
      </c>
      <c r="Z2378" s="241">
        <v>0</v>
      </c>
      <c r="AA2378" s="266"/>
      <c r="AB2378" s="266"/>
      <c r="AC2378" s="266"/>
      <c r="AD2378" s="241">
        <v>5517212</v>
      </c>
      <c r="AE2378" s="461" t="s">
        <v>7063</v>
      </c>
      <c r="AF2378" s="462" t="s">
        <v>10705</v>
      </c>
      <c r="AG2378" s="277" t="s">
        <v>7040</v>
      </c>
      <c r="AH2378" s="277" t="s">
        <v>7041</v>
      </c>
    </row>
    <row r="2379" spans="1:34" ht="15" hidden="1" customHeight="1" x14ac:dyDescent="0.2">
      <c r="A2379" s="153">
        <v>230</v>
      </c>
      <c r="B2379" s="153">
        <v>230</v>
      </c>
      <c r="C2379" s="24" t="s">
        <v>3316</v>
      </c>
      <c r="D2379" s="165">
        <v>20164</v>
      </c>
      <c r="E2379" s="24" t="s">
        <v>3317</v>
      </c>
      <c r="F2379" s="25">
        <v>2015</v>
      </c>
      <c r="G2379" s="156">
        <v>42011.26666666667</v>
      </c>
      <c r="H2379" s="157">
        <v>42011.26666666667</v>
      </c>
      <c r="I2379" s="620" t="s">
        <v>36</v>
      </c>
      <c r="J2379" s="620" t="s">
        <v>36</v>
      </c>
      <c r="K2379" s="620"/>
      <c r="L2379" s="159">
        <f>N2379-G2379</f>
        <v>2.8472222220443655E-2</v>
      </c>
      <c r="M2379" s="160">
        <v>41</v>
      </c>
      <c r="N2379" s="156">
        <v>42011.295138888891</v>
      </c>
      <c r="O2379" s="157">
        <v>42011.295138888891</v>
      </c>
      <c r="P2379" s="171" t="s">
        <v>242</v>
      </c>
      <c r="Q2379" s="162" t="s">
        <v>43</v>
      </c>
      <c r="R2379" s="162" t="s">
        <v>266</v>
      </c>
      <c r="S2379" s="162" t="s">
        <v>106</v>
      </c>
      <c r="T2379" s="35" t="s">
        <v>3318</v>
      </c>
      <c r="U2379" s="282" t="s">
        <v>40</v>
      </c>
      <c r="V2379" s="167" t="s">
        <v>384</v>
      </c>
      <c r="W2379" s="35" t="s">
        <v>3319</v>
      </c>
      <c r="X2379" s="55">
        <v>0</v>
      </c>
      <c r="Y2379" s="55">
        <v>0</v>
      </c>
      <c r="Z2379" s="168"/>
      <c r="AA2379" s="168"/>
      <c r="AB2379" s="168"/>
      <c r="AC2379" s="168"/>
    </row>
    <row r="2380" spans="1:34" ht="15" hidden="1" customHeight="1" x14ac:dyDescent="0.2">
      <c r="A2380" s="153">
        <v>230</v>
      </c>
      <c r="B2380" s="153">
        <v>230</v>
      </c>
      <c r="C2380" s="24" t="s">
        <v>3316</v>
      </c>
      <c r="D2380" s="165">
        <v>20164</v>
      </c>
      <c r="E2380" s="24" t="s">
        <v>3317</v>
      </c>
      <c r="F2380" s="25">
        <v>2015</v>
      </c>
      <c r="G2380" s="179">
        <v>42041.150694444441</v>
      </c>
      <c r="H2380" s="158">
        <v>42041.150694444441</v>
      </c>
      <c r="I2380" s="626" t="s">
        <v>313</v>
      </c>
      <c r="J2380" s="620" t="s">
        <v>36</v>
      </c>
      <c r="K2380" s="620"/>
      <c r="L2380" s="159">
        <f>N2380-G2380</f>
        <v>6.944444467080757E-4</v>
      </c>
      <c r="M2380" s="160">
        <v>1</v>
      </c>
      <c r="N2380" s="156">
        <v>42041.151388888888</v>
      </c>
      <c r="O2380" s="157">
        <v>42041.151388888888</v>
      </c>
      <c r="P2380" s="161" t="s">
        <v>37</v>
      </c>
      <c r="Q2380" s="35" t="s">
        <v>213</v>
      </c>
      <c r="R2380" s="35" t="s">
        <v>320</v>
      </c>
      <c r="S2380" s="35" t="s">
        <v>40</v>
      </c>
      <c r="T2380" s="35" t="s">
        <v>3400</v>
      </c>
      <c r="U2380" s="282" t="s">
        <v>40</v>
      </c>
      <c r="V2380" s="167" t="s">
        <v>384</v>
      </c>
      <c r="W2380" s="35" t="s">
        <v>3401</v>
      </c>
      <c r="X2380" s="55">
        <v>0</v>
      </c>
      <c r="Y2380" s="55">
        <v>0</v>
      </c>
      <c r="Z2380" s="168"/>
      <c r="AA2380" s="168"/>
      <c r="AB2380" s="168"/>
      <c r="AC2380" s="168"/>
    </row>
    <row r="2381" spans="1:34" ht="15" hidden="1" customHeight="1" x14ac:dyDescent="0.2">
      <c r="A2381" s="175">
        <v>230</v>
      </c>
      <c r="B2381" s="175">
        <v>230</v>
      </c>
      <c r="C2381" s="24" t="s">
        <v>3316</v>
      </c>
      <c r="D2381" s="175">
        <v>20164</v>
      </c>
      <c r="E2381" s="24" t="s">
        <v>3317</v>
      </c>
      <c r="F2381" s="25">
        <v>2015</v>
      </c>
      <c r="G2381" s="156">
        <v>42118.802777777775</v>
      </c>
      <c r="H2381" s="157">
        <v>42118.802777777775</v>
      </c>
      <c r="I2381" s="620" t="s">
        <v>36</v>
      </c>
      <c r="J2381" s="620" t="s">
        <v>36</v>
      </c>
      <c r="K2381" s="620"/>
      <c r="L2381" s="159">
        <f>N2381-G2381</f>
        <v>6.944444467080757E-4</v>
      </c>
      <c r="M2381" s="160">
        <v>1</v>
      </c>
      <c r="N2381" s="156">
        <v>42118.803472222222</v>
      </c>
      <c r="O2381" s="157">
        <v>42118.803472222222</v>
      </c>
      <c r="P2381" s="161" t="s">
        <v>37</v>
      </c>
      <c r="Q2381" s="35" t="s">
        <v>48</v>
      </c>
      <c r="R2381" s="35" t="s">
        <v>49</v>
      </c>
      <c r="S2381" s="35" t="s">
        <v>40</v>
      </c>
      <c r="T2381" s="35" t="s">
        <v>3831</v>
      </c>
      <c r="U2381" s="282" t="s">
        <v>40</v>
      </c>
      <c r="V2381" s="167" t="s">
        <v>384</v>
      </c>
      <c r="W2381" s="35" t="s">
        <v>3832</v>
      </c>
      <c r="X2381" s="55">
        <v>0</v>
      </c>
      <c r="Y2381" s="55">
        <v>0</v>
      </c>
      <c r="Z2381" s="168"/>
      <c r="AA2381" s="168"/>
      <c r="AB2381" s="168"/>
      <c r="AC2381" s="168"/>
    </row>
    <row r="2382" spans="1:34" ht="15" hidden="1" customHeight="1" x14ac:dyDescent="0.2">
      <c r="A2382" s="257">
        <v>230</v>
      </c>
      <c r="B2382" s="257">
        <v>230</v>
      </c>
      <c r="C2382" s="258" t="s">
        <v>558</v>
      </c>
      <c r="D2382" s="257">
        <v>20165</v>
      </c>
      <c r="E2382" s="258" t="s">
        <v>559</v>
      </c>
      <c r="F2382" s="25">
        <v>2016</v>
      </c>
      <c r="G2382" s="284">
        <v>42691.304861111108</v>
      </c>
      <c r="H2382" s="234">
        <v>42691.304861111108</v>
      </c>
      <c r="I2382" s="412" t="s">
        <v>36</v>
      </c>
      <c r="J2382" s="412" t="s">
        <v>36</v>
      </c>
      <c r="K2382" s="412"/>
      <c r="L2382" s="235">
        <f>N2382-G2382</f>
        <v>0.10902777778392192</v>
      </c>
      <c r="M2382" s="236">
        <v>157</v>
      </c>
      <c r="N2382" s="284">
        <v>42691.413888888892</v>
      </c>
      <c r="O2382" s="234">
        <v>42691.413888888892</v>
      </c>
      <c r="P2382" s="237" t="s">
        <v>37</v>
      </c>
      <c r="Q2382" s="35" t="s">
        <v>52</v>
      </c>
      <c r="R2382" s="35" t="s">
        <v>67</v>
      </c>
      <c r="S2382" s="35" t="s">
        <v>101</v>
      </c>
      <c r="T2382" s="35" t="s">
        <v>6860</v>
      </c>
      <c r="U2382" s="282" t="s">
        <v>40</v>
      </c>
      <c r="V2382" s="240" t="s">
        <v>190</v>
      </c>
      <c r="W2382" s="35" t="s">
        <v>6861</v>
      </c>
      <c r="X2382" s="177">
        <v>27774</v>
      </c>
      <c r="Y2382" s="177">
        <v>27774</v>
      </c>
      <c r="Z2382" s="261">
        <v>2894650</v>
      </c>
      <c r="AA2382" s="289">
        <v>5.0993008703181363E-3</v>
      </c>
      <c r="AB2382" s="290">
        <v>0.53145716368785167</v>
      </c>
      <c r="AC2382" s="291">
        <v>104.22157413408223</v>
      </c>
    </row>
    <row r="2383" spans="1:34" ht="15" hidden="1" customHeight="1" x14ac:dyDescent="0.2">
      <c r="A2383" s="257">
        <v>230</v>
      </c>
      <c r="B2383" s="257">
        <v>230</v>
      </c>
      <c r="C2383" s="258" t="s">
        <v>1601</v>
      </c>
      <c r="D2383" s="257">
        <v>20166</v>
      </c>
      <c r="E2383" s="258" t="s">
        <v>1602</v>
      </c>
      <c r="F2383" s="25">
        <v>2018</v>
      </c>
      <c r="G2383" s="232">
        <v>43441.23541666667</v>
      </c>
      <c r="H2383" s="233">
        <v>43441.23541666667</v>
      </c>
      <c r="I2383" s="412" t="s">
        <v>36</v>
      </c>
      <c r="J2383" s="412" t="s">
        <v>36</v>
      </c>
      <c r="K2383" s="412" t="s">
        <v>36</v>
      </c>
      <c r="L2383" s="235">
        <f>N2383-G2383</f>
        <v>6.2347222222160781</v>
      </c>
      <c r="M2383" s="236">
        <v>8978</v>
      </c>
      <c r="N2383" s="232">
        <v>43447.470138888886</v>
      </c>
      <c r="O2383" s="233">
        <v>43447.470138888886</v>
      </c>
      <c r="P2383" s="294" t="s">
        <v>173</v>
      </c>
      <c r="Q2383" s="238" t="s">
        <v>43</v>
      </c>
      <c r="R2383" s="35" t="s">
        <v>10292</v>
      </c>
      <c r="S2383" s="238" t="s">
        <v>40</v>
      </c>
      <c r="T2383" s="167" t="s">
        <v>12492</v>
      </c>
      <c r="U2383" s="282" t="s">
        <v>40</v>
      </c>
      <c r="V2383" s="240" t="s">
        <v>1385</v>
      </c>
      <c r="W2383" s="167" t="s">
        <v>12493</v>
      </c>
      <c r="X2383" s="255">
        <v>0</v>
      </c>
      <c r="Y2383" s="241">
        <v>0</v>
      </c>
      <c r="Z2383" s="241">
        <v>0</v>
      </c>
      <c r="AA2383" s="277"/>
      <c r="AB2383" s="277"/>
      <c r="AC2383" s="277"/>
      <c r="AD2383" s="241">
        <v>5517212</v>
      </c>
      <c r="AE2383" s="35" t="s">
        <v>1270</v>
      </c>
      <c r="AF2383" s="153" t="s">
        <v>1270</v>
      </c>
      <c r="AG2383" s="35" t="s">
        <v>7066</v>
      </c>
      <c r="AH2383" s="57" t="s">
        <v>7067</v>
      </c>
    </row>
    <row r="2384" spans="1:34" ht="15" hidden="1" customHeight="1" x14ac:dyDescent="0.2">
      <c r="A2384" s="521">
        <v>230</v>
      </c>
      <c r="B2384" s="521">
        <v>230</v>
      </c>
      <c r="C2384" s="522" t="s">
        <v>1601</v>
      </c>
      <c r="D2384" s="521">
        <v>20166</v>
      </c>
      <c r="E2384" s="522" t="s">
        <v>1602</v>
      </c>
      <c r="F2384" s="25">
        <v>2019</v>
      </c>
      <c r="G2384" s="570">
        <v>43533.411805555559</v>
      </c>
      <c r="H2384" s="571">
        <v>43533.411805555559</v>
      </c>
      <c r="I2384" s="572" t="s">
        <v>36</v>
      </c>
      <c r="J2384" s="572" t="s">
        <v>36</v>
      </c>
      <c r="K2384" s="572" t="s">
        <v>36</v>
      </c>
      <c r="L2384" s="235">
        <f>N2384-G2384</f>
        <v>0.42291666666278616</v>
      </c>
      <c r="M2384" s="236">
        <v>609</v>
      </c>
      <c r="N2384" s="570">
        <v>43533.834722222222</v>
      </c>
      <c r="O2384" s="571">
        <v>43533.834722222222</v>
      </c>
      <c r="P2384" s="237" t="s">
        <v>37</v>
      </c>
      <c r="Q2384" s="162" t="s">
        <v>1285</v>
      </c>
      <c r="R2384" s="167" t="s">
        <v>10214</v>
      </c>
      <c r="S2384" s="238" t="s">
        <v>54</v>
      </c>
      <c r="T2384" s="167" t="s">
        <v>13544</v>
      </c>
      <c r="U2384" s="192" t="s">
        <v>40</v>
      </c>
      <c r="V2384" s="240" t="s">
        <v>1385</v>
      </c>
      <c r="W2384" s="167" t="s">
        <v>13545</v>
      </c>
      <c r="X2384" s="164">
        <v>0</v>
      </c>
      <c r="Y2384" s="241">
        <v>0</v>
      </c>
      <c r="Z2384" s="241">
        <v>0</v>
      </c>
      <c r="AA2384" s="264">
        <f>Y2384/AD2384</f>
        <v>0</v>
      </c>
      <c r="AB2384" s="265">
        <f>Z2384/AD2384</f>
        <v>0</v>
      </c>
      <c r="AC2384" s="255">
        <v>0</v>
      </c>
      <c r="AD2384" s="255">
        <v>5548929</v>
      </c>
      <c r="AE2384" s="240" t="s">
        <v>1270</v>
      </c>
      <c r="AF2384" s="527" t="s">
        <v>1270</v>
      </c>
      <c r="AG2384" s="555" t="s">
        <v>7066</v>
      </c>
      <c r="AH2384" s="525" t="s">
        <v>12671</v>
      </c>
    </row>
    <row r="2385" spans="1:34" ht="15" hidden="1" customHeight="1" x14ac:dyDescent="0.2">
      <c r="A2385" s="257">
        <v>230</v>
      </c>
      <c r="B2385" s="257">
        <v>230</v>
      </c>
      <c r="C2385" s="258" t="s">
        <v>1599</v>
      </c>
      <c r="D2385" s="257">
        <v>20170</v>
      </c>
      <c r="E2385" s="258" t="s">
        <v>1600</v>
      </c>
      <c r="F2385" s="25">
        <v>2018</v>
      </c>
      <c r="G2385" s="284">
        <v>43220.449305555558</v>
      </c>
      <c r="H2385" s="233">
        <v>43220.449305555558</v>
      </c>
      <c r="I2385" s="412" t="s">
        <v>36</v>
      </c>
      <c r="J2385" s="412" t="s">
        <v>36</v>
      </c>
      <c r="K2385" s="412" t="s">
        <v>36</v>
      </c>
      <c r="L2385" s="235">
        <f>N2385-G2385</f>
        <v>2.0138888889050577E-2</v>
      </c>
      <c r="M2385" s="236">
        <v>29</v>
      </c>
      <c r="N2385" s="284">
        <v>43220.469444444447</v>
      </c>
      <c r="O2385" s="233">
        <v>43220.469444444447</v>
      </c>
      <c r="P2385" s="237" t="s">
        <v>37</v>
      </c>
      <c r="Q2385" s="359" t="s">
        <v>10316</v>
      </c>
      <c r="R2385" s="35" t="s">
        <v>10542</v>
      </c>
      <c r="S2385" s="277" t="s">
        <v>88</v>
      </c>
      <c r="T2385" s="167" t="s">
        <v>11054</v>
      </c>
      <c r="U2385" s="88">
        <v>114546645</v>
      </c>
      <c r="V2385" s="240" t="s">
        <v>1390</v>
      </c>
      <c r="W2385" s="167" t="s">
        <v>11055</v>
      </c>
      <c r="X2385" s="255">
        <v>0</v>
      </c>
      <c r="Y2385" s="241">
        <v>0</v>
      </c>
      <c r="Z2385" s="241">
        <v>0</v>
      </c>
      <c r="AA2385" s="277"/>
      <c r="AB2385" s="277"/>
      <c r="AC2385" s="277"/>
      <c r="AD2385" s="241">
        <v>5517212</v>
      </c>
      <c r="AE2385" s="461" t="s">
        <v>1270</v>
      </c>
      <c r="AF2385" s="462" t="s">
        <v>1270</v>
      </c>
      <c r="AG2385" s="277" t="s">
        <v>7040</v>
      </c>
      <c r="AH2385" s="277" t="s">
        <v>7041</v>
      </c>
    </row>
    <row r="2386" spans="1:34" ht="15" hidden="1" customHeight="1" x14ac:dyDescent="0.2">
      <c r="A2386" s="257">
        <v>230</v>
      </c>
      <c r="B2386" s="257">
        <v>230</v>
      </c>
      <c r="C2386" s="258" t="s">
        <v>1599</v>
      </c>
      <c r="D2386" s="257">
        <v>20170</v>
      </c>
      <c r="E2386" s="258" t="s">
        <v>1600</v>
      </c>
      <c r="F2386" s="25">
        <v>2018</v>
      </c>
      <c r="G2386" s="284">
        <v>43253.684027777781</v>
      </c>
      <c r="H2386" s="233">
        <v>43253.684027777781</v>
      </c>
      <c r="I2386" s="412" t="s">
        <v>36</v>
      </c>
      <c r="J2386" s="412" t="s">
        <v>36</v>
      </c>
      <c r="K2386" s="412" t="s">
        <v>36</v>
      </c>
      <c r="L2386" s="235">
        <f>N2386-G2386</f>
        <v>0.1131944444423425</v>
      </c>
      <c r="M2386" s="236">
        <v>163</v>
      </c>
      <c r="N2386" s="284">
        <v>43253.797222222223</v>
      </c>
      <c r="O2386" s="233">
        <v>43253.797222222223</v>
      </c>
      <c r="P2386" s="237" t="s">
        <v>37</v>
      </c>
      <c r="Q2386" s="359" t="s">
        <v>1285</v>
      </c>
      <c r="R2386" s="35" t="s">
        <v>10236</v>
      </c>
      <c r="S2386" s="277" t="s">
        <v>80</v>
      </c>
      <c r="T2386" s="167" t="s">
        <v>11231</v>
      </c>
      <c r="U2386" s="282" t="s">
        <v>40</v>
      </c>
      <c r="V2386" s="240" t="s">
        <v>1390</v>
      </c>
      <c r="W2386" s="167" t="s">
        <v>11232</v>
      </c>
      <c r="X2386" s="164">
        <v>6993</v>
      </c>
      <c r="Y2386" s="164">
        <v>6993</v>
      </c>
      <c r="Z2386" s="164">
        <v>1023209</v>
      </c>
      <c r="AA2386" s="264">
        <f>Y2386/AD2386</f>
        <v>1.2674879993735968E-3</v>
      </c>
      <c r="AB2386" s="265">
        <f>Z2386/AD2386</f>
        <v>0.18545761881182019</v>
      </c>
      <c r="AC2386" s="255">
        <f>Z2386/Y2386</f>
        <v>146.31903331903331</v>
      </c>
      <c r="AD2386" s="241">
        <v>5517212</v>
      </c>
      <c r="AE2386" s="461" t="s">
        <v>1270</v>
      </c>
      <c r="AF2386" s="462" t="s">
        <v>1270</v>
      </c>
      <c r="AG2386" s="277" t="s">
        <v>7040</v>
      </c>
      <c r="AH2386" s="277" t="s">
        <v>7173</v>
      </c>
    </row>
    <row r="2387" spans="1:34" ht="15" hidden="1" customHeight="1" x14ac:dyDescent="0.2">
      <c r="A2387" s="257">
        <v>230</v>
      </c>
      <c r="B2387" s="257">
        <v>230</v>
      </c>
      <c r="C2387" s="258" t="s">
        <v>1599</v>
      </c>
      <c r="D2387" s="257">
        <v>20170</v>
      </c>
      <c r="E2387" s="258" t="s">
        <v>1600</v>
      </c>
      <c r="F2387" s="25">
        <v>2018</v>
      </c>
      <c r="G2387" s="284">
        <v>43260.038194444445</v>
      </c>
      <c r="H2387" s="233">
        <v>43260.038194444445</v>
      </c>
      <c r="I2387" s="412" t="s">
        <v>36</v>
      </c>
      <c r="J2387" s="412" t="s">
        <v>36</v>
      </c>
      <c r="K2387" s="412" t="s">
        <v>36</v>
      </c>
      <c r="L2387" s="235">
        <f>N2387-G2387</f>
        <v>0.28333333333284827</v>
      </c>
      <c r="M2387" s="236">
        <v>408</v>
      </c>
      <c r="N2387" s="284">
        <v>43260.321527777778</v>
      </c>
      <c r="O2387" s="233">
        <v>43260.321527777778</v>
      </c>
      <c r="P2387" s="237" t="s">
        <v>37</v>
      </c>
      <c r="Q2387" s="359" t="s">
        <v>1285</v>
      </c>
      <c r="R2387" s="35" t="s">
        <v>10860</v>
      </c>
      <c r="S2387" s="277" t="s">
        <v>45</v>
      </c>
      <c r="T2387" s="167" t="s">
        <v>11273</v>
      </c>
      <c r="U2387" s="282" t="s">
        <v>40</v>
      </c>
      <c r="V2387" s="240" t="s">
        <v>1390</v>
      </c>
      <c r="W2387" s="167" t="s">
        <v>11274</v>
      </c>
      <c r="X2387" s="255">
        <v>0</v>
      </c>
      <c r="Y2387" s="241">
        <v>0</v>
      </c>
      <c r="Z2387" s="241">
        <v>0</v>
      </c>
      <c r="AA2387" s="266"/>
      <c r="AB2387" s="266"/>
      <c r="AC2387" s="266"/>
      <c r="AD2387" s="241">
        <v>5517212</v>
      </c>
      <c r="AE2387" s="461" t="s">
        <v>1270</v>
      </c>
      <c r="AF2387" s="462" t="s">
        <v>1270</v>
      </c>
      <c r="AG2387" s="277" t="s">
        <v>7066</v>
      </c>
      <c r="AH2387" s="277" t="s">
        <v>7067</v>
      </c>
    </row>
    <row r="2388" spans="1:34" ht="15" hidden="1" customHeight="1" x14ac:dyDescent="0.2">
      <c r="A2388" s="175">
        <v>230</v>
      </c>
      <c r="B2388" s="175">
        <v>230</v>
      </c>
      <c r="C2388" s="24" t="s">
        <v>420</v>
      </c>
      <c r="D2388" s="175">
        <v>20171</v>
      </c>
      <c r="E2388" s="24" t="s">
        <v>421</v>
      </c>
      <c r="F2388" s="25">
        <v>2015</v>
      </c>
      <c r="G2388" s="156">
        <v>42113.436805555553</v>
      </c>
      <c r="H2388" s="157">
        <v>42113.436805555553</v>
      </c>
      <c r="I2388" s="620" t="s">
        <v>36</v>
      </c>
      <c r="J2388" s="620" t="s">
        <v>36</v>
      </c>
      <c r="K2388" s="620"/>
      <c r="L2388" s="159">
        <f>N2388-G2388</f>
        <v>0.16319444444525288</v>
      </c>
      <c r="M2388" s="160">
        <v>235</v>
      </c>
      <c r="N2388" s="156">
        <v>42113.599999999999</v>
      </c>
      <c r="O2388" s="157">
        <v>42113.599999999999</v>
      </c>
      <c r="P2388" s="161" t="s">
        <v>37</v>
      </c>
      <c r="Q2388" s="35" t="s">
        <v>1285</v>
      </c>
      <c r="R2388" s="35" t="s">
        <v>3790</v>
      </c>
      <c r="S2388" s="35" t="s">
        <v>80</v>
      </c>
      <c r="T2388" s="35" t="s">
        <v>3791</v>
      </c>
      <c r="U2388" s="282" t="s">
        <v>40</v>
      </c>
      <c r="V2388" s="167" t="s">
        <v>1390</v>
      </c>
      <c r="W2388" s="35" t="s">
        <v>3792</v>
      </c>
      <c r="X2388" s="55">
        <v>0</v>
      </c>
      <c r="Y2388" s="55">
        <v>0</v>
      </c>
      <c r="Z2388" s="168"/>
      <c r="AA2388" s="168"/>
      <c r="AB2388" s="168"/>
      <c r="AC2388" s="168"/>
    </row>
    <row r="2389" spans="1:34" ht="15" hidden="1" customHeight="1" x14ac:dyDescent="0.2">
      <c r="A2389" s="175">
        <v>230</v>
      </c>
      <c r="B2389" s="175">
        <v>230</v>
      </c>
      <c r="C2389" s="24" t="s">
        <v>420</v>
      </c>
      <c r="D2389" s="175">
        <v>20171</v>
      </c>
      <c r="E2389" s="24" t="s">
        <v>421</v>
      </c>
      <c r="F2389" s="25">
        <v>2015</v>
      </c>
      <c r="G2389" s="156">
        <v>42114.549305555556</v>
      </c>
      <c r="H2389" s="157">
        <v>42114.549305555556</v>
      </c>
      <c r="I2389" s="620" t="s">
        <v>36</v>
      </c>
      <c r="J2389" s="620" t="s">
        <v>36</v>
      </c>
      <c r="K2389" s="620"/>
      <c r="L2389" s="159">
        <f>N2389-G2389</f>
        <v>1.1152777777751908</v>
      </c>
      <c r="M2389" s="160">
        <v>1606</v>
      </c>
      <c r="N2389" s="156">
        <v>42115.664583333331</v>
      </c>
      <c r="O2389" s="157">
        <v>42115.664583333331</v>
      </c>
      <c r="P2389" s="161" t="s">
        <v>37</v>
      </c>
      <c r="Q2389" s="35" t="s">
        <v>1285</v>
      </c>
      <c r="R2389" s="35" t="s">
        <v>124</v>
      </c>
      <c r="S2389" s="35" t="s">
        <v>88</v>
      </c>
      <c r="T2389" s="35" t="s">
        <v>3797</v>
      </c>
      <c r="U2389" s="282" t="s">
        <v>40</v>
      </c>
      <c r="V2389" s="167" t="s">
        <v>1390</v>
      </c>
      <c r="W2389" s="35" t="s">
        <v>3798</v>
      </c>
      <c r="X2389" s="55">
        <v>0</v>
      </c>
      <c r="Y2389" s="55">
        <v>0</v>
      </c>
      <c r="Z2389" s="168"/>
      <c r="AA2389" s="168"/>
      <c r="AB2389" s="168"/>
      <c r="AC2389" s="168"/>
    </row>
    <row r="2390" spans="1:34" ht="15" hidden="1" customHeight="1" x14ac:dyDescent="0.2">
      <c r="A2390" s="523">
        <v>230</v>
      </c>
      <c r="B2390" s="523">
        <v>230</v>
      </c>
      <c r="C2390" s="524" t="s">
        <v>420</v>
      </c>
      <c r="D2390" s="523">
        <v>20171</v>
      </c>
      <c r="E2390" s="524" t="s">
        <v>421</v>
      </c>
      <c r="F2390" s="25">
        <v>2019</v>
      </c>
      <c r="G2390" s="284">
        <v>43471.726388888892</v>
      </c>
      <c r="H2390" s="234">
        <v>43471.726388888892</v>
      </c>
      <c r="I2390" s="417" t="s">
        <v>7042</v>
      </c>
      <c r="J2390" s="412" t="s">
        <v>36</v>
      </c>
      <c r="K2390" s="412" t="s">
        <v>36</v>
      </c>
      <c r="L2390" s="235">
        <f>N2390-G2390</f>
        <v>1.1229166666671517</v>
      </c>
      <c r="M2390" s="236">
        <v>1617</v>
      </c>
      <c r="N2390" s="284">
        <v>43472.849305555559</v>
      </c>
      <c r="O2390" s="234">
        <v>43472.849305555559</v>
      </c>
      <c r="P2390" s="237" t="s">
        <v>37</v>
      </c>
      <c r="Q2390" s="238" t="s">
        <v>1285</v>
      </c>
      <c r="R2390" s="240" t="s">
        <v>10331</v>
      </c>
      <c r="S2390" s="238" t="s">
        <v>54</v>
      </c>
      <c r="T2390" s="167" t="s">
        <v>12700</v>
      </c>
      <c r="U2390" s="376">
        <v>115675907</v>
      </c>
      <c r="V2390" s="240" t="s">
        <v>1390</v>
      </c>
      <c r="W2390" s="167" t="s">
        <v>12701</v>
      </c>
      <c r="X2390" s="255">
        <v>0</v>
      </c>
      <c r="Y2390" s="255">
        <v>0</v>
      </c>
      <c r="Z2390" s="255">
        <v>0</v>
      </c>
      <c r="AA2390" s="264">
        <f>Y2390/AD2390</f>
        <v>0</v>
      </c>
      <c r="AB2390" s="265">
        <f>Z2390/AD2390</f>
        <v>0</v>
      </c>
      <c r="AC2390" s="255">
        <v>0</v>
      </c>
      <c r="AD2390" s="255">
        <v>5548929</v>
      </c>
      <c r="AE2390" s="240" t="s">
        <v>7189</v>
      </c>
      <c r="AF2390" s="527" t="s">
        <v>12702</v>
      </c>
      <c r="AG2390" s="240" t="s">
        <v>7040</v>
      </c>
      <c r="AH2390" s="525" t="s">
        <v>7041</v>
      </c>
    </row>
    <row r="2391" spans="1:34" ht="15" hidden="1" customHeight="1" x14ac:dyDescent="0.2">
      <c r="A2391" s="257">
        <v>230</v>
      </c>
      <c r="B2391" s="257">
        <v>230</v>
      </c>
      <c r="C2391" s="258" t="s">
        <v>759</v>
      </c>
      <c r="D2391" s="257">
        <v>20173</v>
      </c>
      <c r="E2391" s="258" t="s">
        <v>760</v>
      </c>
      <c r="F2391" s="25">
        <v>2017</v>
      </c>
      <c r="G2391" s="284">
        <v>42926.474305555559</v>
      </c>
      <c r="H2391" s="234">
        <v>42926.474305555559</v>
      </c>
      <c r="I2391" s="412" t="s">
        <v>36</v>
      </c>
      <c r="J2391" s="412" t="s">
        <v>36</v>
      </c>
      <c r="K2391" s="412"/>
      <c r="L2391" s="235">
        <f>N2391-G2391</f>
        <v>6.9444444379769266E-3</v>
      </c>
      <c r="M2391" s="236">
        <v>10</v>
      </c>
      <c r="N2391" s="284">
        <v>42926.481249999997</v>
      </c>
      <c r="O2391" s="234">
        <v>42926.481249999997</v>
      </c>
      <c r="P2391" s="237" t="s">
        <v>37</v>
      </c>
      <c r="Q2391" s="35" t="s">
        <v>382</v>
      </c>
      <c r="R2391" s="35" t="s">
        <v>383</v>
      </c>
      <c r="S2391" s="35" t="s">
        <v>526</v>
      </c>
      <c r="T2391" s="52" t="s">
        <v>8890</v>
      </c>
      <c r="U2391" s="332" t="s">
        <v>40</v>
      </c>
      <c r="V2391" s="240" t="s">
        <v>761</v>
      </c>
      <c r="W2391" s="44" t="s">
        <v>8891</v>
      </c>
      <c r="X2391" s="255">
        <v>0</v>
      </c>
      <c r="Y2391" s="241">
        <v>0</v>
      </c>
      <c r="Z2391" s="241">
        <v>0</v>
      </c>
      <c r="AA2391" s="168"/>
      <c r="AB2391" s="168"/>
      <c r="AC2391" s="168"/>
      <c r="AD2391" s="304">
        <v>5517212</v>
      </c>
      <c r="AE2391" s="305" t="s">
        <v>7056</v>
      </c>
      <c r="AF2391" s="305" t="s">
        <v>8889</v>
      </c>
      <c r="AG2391" s="35" t="s">
        <v>7040</v>
      </c>
      <c r="AH2391" s="29" t="s">
        <v>7041</v>
      </c>
    </row>
    <row r="2392" spans="1:34" ht="15" hidden="1" customHeight="1" x14ac:dyDescent="0.2">
      <c r="A2392" s="257">
        <v>230</v>
      </c>
      <c r="B2392" s="257">
        <v>230</v>
      </c>
      <c r="C2392" s="258" t="s">
        <v>759</v>
      </c>
      <c r="D2392" s="257">
        <v>20173</v>
      </c>
      <c r="E2392" s="258" t="s">
        <v>760</v>
      </c>
      <c r="F2392" s="25">
        <v>2017</v>
      </c>
      <c r="G2392" s="284">
        <v>42926.668749999997</v>
      </c>
      <c r="H2392" s="234">
        <v>42926.668749999997</v>
      </c>
      <c r="I2392" s="412" t="s">
        <v>36</v>
      </c>
      <c r="J2392" s="412" t="s">
        <v>36</v>
      </c>
      <c r="K2392" s="412"/>
      <c r="L2392" s="235">
        <f>N2392-G2392</f>
        <v>5.5555555591126904E-3</v>
      </c>
      <c r="M2392" s="236">
        <v>8</v>
      </c>
      <c r="N2392" s="284">
        <v>42926.674305555556</v>
      </c>
      <c r="O2392" s="234">
        <v>42926.674305555556</v>
      </c>
      <c r="P2392" s="237" t="s">
        <v>37</v>
      </c>
      <c r="Q2392" s="35" t="s">
        <v>382</v>
      </c>
      <c r="R2392" s="35" t="s">
        <v>383</v>
      </c>
      <c r="S2392" s="35" t="s">
        <v>526</v>
      </c>
      <c r="T2392" s="52" t="s">
        <v>8899</v>
      </c>
      <c r="U2392" s="332" t="s">
        <v>40</v>
      </c>
      <c r="V2392" s="240" t="s">
        <v>761</v>
      </c>
      <c r="W2392" s="44" t="s">
        <v>8900</v>
      </c>
      <c r="X2392" s="255">
        <v>0</v>
      </c>
      <c r="Y2392" s="241">
        <v>0</v>
      </c>
      <c r="Z2392" s="241">
        <v>0</v>
      </c>
      <c r="AA2392" s="168"/>
      <c r="AB2392" s="168"/>
      <c r="AC2392" s="168"/>
      <c r="AD2392" s="304">
        <v>5517212</v>
      </c>
      <c r="AE2392" s="305" t="s">
        <v>7172</v>
      </c>
      <c r="AF2392" s="305" t="s">
        <v>8901</v>
      </c>
      <c r="AG2392" s="35" t="s">
        <v>7040</v>
      </c>
      <c r="AH2392" s="29" t="s">
        <v>7041</v>
      </c>
    </row>
    <row r="2393" spans="1:34" ht="15" hidden="1" customHeight="1" x14ac:dyDescent="0.2">
      <c r="A2393" s="257">
        <v>230</v>
      </c>
      <c r="B2393" s="257">
        <v>230</v>
      </c>
      <c r="C2393" s="258" t="s">
        <v>759</v>
      </c>
      <c r="D2393" s="257">
        <v>20173</v>
      </c>
      <c r="E2393" s="258" t="s">
        <v>760</v>
      </c>
      <c r="F2393" s="25">
        <v>2017</v>
      </c>
      <c r="G2393" s="232">
        <v>42927.529861111114</v>
      </c>
      <c r="H2393" s="233">
        <v>42927.529861111114</v>
      </c>
      <c r="I2393" s="412" t="s">
        <v>36</v>
      </c>
      <c r="J2393" s="412" t="s">
        <v>36</v>
      </c>
      <c r="K2393" s="412"/>
      <c r="L2393" s="235">
        <f>N2393-G2393</f>
        <v>6.9444443943211809E-4</v>
      </c>
      <c r="M2393" s="236">
        <v>1</v>
      </c>
      <c r="N2393" s="232">
        <v>42927.530555555553</v>
      </c>
      <c r="O2393" s="233">
        <v>42927.530555555553</v>
      </c>
      <c r="P2393" s="237" t="s">
        <v>37</v>
      </c>
      <c r="Q2393" s="35" t="s">
        <v>382</v>
      </c>
      <c r="R2393" s="35" t="s">
        <v>383</v>
      </c>
      <c r="S2393" s="35" t="s">
        <v>40</v>
      </c>
      <c r="T2393" s="52" t="s">
        <v>8906</v>
      </c>
      <c r="U2393" s="303" t="s">
        <v>40</v>
      </c>
      <c r="V2393" s="49" t="s">
        <v>761</v>
      </c>
      <c r="W2393" s="44" t="s">
        <v>8907</v>
      </c>
      <c r="X2393" s="241">
        <v>0</v>
      </c>
      <c r="Y2393" s="241">
        <v>0</v>
      </c>
      <c r="Z2393" s="241">
        <v>0</v>
      </c>
      <c r="AA2393" s="168"/>
      <c r="AB2393" s="168"/>
      <c r="AC2393" s="168"/>
      <c r="AD2393" s="304">
        <v>5517212</v>
      </c>
      <c r="AE2393" s="305" t="s">
        <v>7172</v>
      </c>
      <c r="AF2393" s="305" t="s">
        <v>8908</v>
      </c>
      <c r="AG2393" s="35" t="s">
        <v>7040</v>
      </c>
      <c r="AH2393" s="29" t="s">
        <v>7041</v>
      </c>
    </row>
    <row r="2394" spans="1:34" ht="15" hidden="1" customHeight="1" x14ac:dyDescent="0.2">
      <c r="A2394" s="257">
        <v>230</v>
      </c>
      <c r="B2394" s="257">
        <v>230</v>
      </c>
      <c r="C2394" s="258" t="s">
        <v>759</v>
      </c>
      <c r="D2394" s="257">
        <v>20173</v>
      </c>
      <c r="E2394" s="258" t="s">
        <v>760</v>
      </c>
      <c r="F2394" s="25">
        <v>2017</v>
      </c>
      <c r="G2394" s="232">
        <v>42927.53125</v>
      </c>
      <c r="H2394" s="233">
        <v>42927.53125</v>
      </c>
      <c r="I2394" s="412" t="s">
        <v>36</v>
      </c>
      <c r="J2394" s="412" t="s">
        <v>36</v>
      </c>
      <c r="K2394" s="412"/>
      <c r="L2394" s="235">
        <f>N2394-G2394</f>
        <v>6.944444467080757E-4</v>
      </c>
      <c r="M2394" s="236">
        <v>1</v>
      </c>
      <c r="N2394" s="232">
        <v>42927.531944444447</v>
      </c>
      <c r="O2394" s="233">
        <v>42927.531944444447</v>
      </c>
      <c r="P2394" s="237" t="s">
        <v>37</v>
      </c>
      <c r="Q2394" s="35" t="s">
        <v>382</v>
      </c>
      <c r="R2394" s="35" t="s">
        <v>383</v>
      </c>
      <c r="S2394" s="35" t="s">
        <v>40</v>
      </c>
      <c r="T2394" s="52" t="s">
        <v>8906</v>
      </c>
      <c r="U2394" s="303" t="s">
        <v>40</v>
      </c>
      <c r="V2394" s="49" t="s">
        <v>761</v>
      </c>
      <c r="W2394" s="44" t="s">
        <v>8909</v>
      </c>
      <c r="X2394" s="241">
        <v>0</v>
      </c>
      <c r="Y2394" s="241">
        <v>0</v>
      </c>
      <c r="Z2394" s="241">
        <v>0</v>
      </c>
      <c r="AA2394" s="168"/>
      <c r="AB2394" s="168"/>
      <c r="AC2394" s="168"/>
      <c r="AD2394" s="304">
        <v>5517212</v>
      </c>
      <c r="AE2394" s="305" t="s">
        <v>7172</v>
      </c>
      <c r="AF2394" s="305" t="s">
        <v>8908</v>
      </c>
      <c r="AG2394" s="35" t="s">
        <v>7040</v>
      </c>
      <c r="AH2394" s="29" t="s">
        <v>7041</v>
      </c>
    </row>
    <row r="2395" spans="1:34" ht="15" hidden="1" customHeight="1" x14ac:dyDescent="0.2">
      <c r="A2395" s="257">
        <v>230</v>
      </c>
      <c r="B2395" s="257">
        <v>230</v>
      </c>
      <c r="C2395" s="258" t="s">
        <v>759</v>
      </c>
      <c r="D2395" s="257">
        <v>20173</v>
      </c>
      <c r="E2395" s="258" t="s">
        <v>760</v>
      </c>
      <c r="F2395" s="25">
        <v>2017</v>
      </c>
      <c r="G2395" s="232">
        <v>42927.532638888886</v>
      </c>
      <c r="H2395" s="233">
        <v>42927.532638888886</v>
      </c>
      <c r="I2395" s="412" t="s">
        <v>36</v>
      </c>
      <c r="J2395" s="412" t="s">
        <v>36</v>
      </c>
      <c r="K2395" s="412"/>
      <c r="L2395" s="235">
        <f>N2395-G2395</f>
        <v>1.7361111116770189E-2</v>
      </c>
      <c r="M2395" s="236">
        <v>25</v>
      </c>
      <c r="N2395" s="232">
        <v>42927.55</v>
      </c>
      <c r="O2395" s="233">
        <v>42927.55</v>
      </c>
      <c r="P2395" s="237" t="s">
        <v>37</v>
      </c>
      <c r="Q2395" s="35" t="s">
        <v>382</v>
      </c>
      <c r="R2395" s="35" t="s">
        <v>383</v>
      </c>
      <c r="S2395" s="35" t="s">
        <v>526</v>
      </c>
      <c r="T2395" s="52" t="s">
        <v>8910</v>
      </c>
      <c r="U2395" s="303" t="s">
        <v>40</v>
      </c>
      <c r="V2395" s="49" t="s">
        <v>761</v>
      </c>
      <c r="W2395" s="44" t="s">
        <v>8911</v>
      </c>
      <c r="X2395" s="241">
        <v>0</v>
      </c>
      <c r="Y2395" s="241">
        <v>0</v>
      </c>
      <c r="Z2395" s="241">
        <v>0</v>
      </c>
      <c r="AA2395" s="168"/>
      <c r="AB2395" s="168"/>
      <c r="AC2395" s="168"/>
      <c r="AD2395" s="304">
        <v>5517212</v>
      </c>
      <c r="AE2395" s="305" t="s">
        <v>7172</v>
      </c>
      <c r="AF2395" s="305" t="s">
        <v>8908</v>
      </c>
      <c r="AG2395" s="35" t="s">
        <v>7040</v>
      </c>
      <c r="AH2395" s="29" t="s">
        <v>7041</v>
      </c>
    </row>
    <row r="2396" spans="1:34" ht="15" hidden="1" customHeight="1" x14ac:dyDescent="0.2">
      <c r="A2396" s="58">
        <v>230</v>
      </c>
      <c r="B2396" s="58">
        <v>230</v>
      </c>
      <c r="C2396" s="76" t="s">
        <v>1029</v>
      </c>
      <c r="D2396" s="33">
        <v>20174</v>
      </c>
      <c r="E2396" s="60" t="s">
        <v>1030</v>
      </c>
      <c r="F2396" s="25">
        <v>2014</v>
      </c>
      <c r="G2396" s="61">
        <v>41776.374305555553</v>
      </c>
      <c r="H2396" s="62">
        <v>41776.374305555553</v>
      </c>
      <c r="I2396" s="625" t="s">
        <v>36</v>
      </c>
      <c r="J2396" s="625" t="s">
        <v>36</v>
      </c>
      <c r="K2396" s="625"/>
      <c r="L2396" s="64">
        <f>N2396-G2396</f>
        <v>6.944444467080757E-4</v>
      </c>
      <c r="M2396" s="65">
        <v>1</v>
      </c>
      <c r="N2396" s="61">
        <v>41776.375</v>
      </c>
      <c r="O2396" s="62">
        <v>41776.375</v>
      </c>
      <c r="P2396" s="66" t="s">
        <v>37</v>
      </c>
      <c r="Q2396" s="69" t="s">
        <v>52</v>
      </c>
      <c r="R2396" s="69" t="s">
        <v>124</v>
      </c>
      <c r="S2396" s="87" t="s">
        <v>88</v>
      </c>
      <c r="T2396" s="69" t="s">
        <v>2238</v>
      </c>
      <c r="U2396" s="77">
        <v>10292</v>
      </c>
      <c r="V2396" s="78" t="s">
        <v>1390</v>
      </c>
      <c r="W2396" s="69" t="s">
        <v>2239</v>
      </c>
      <c r="X2396" s="32">
        <v>0</v>
      </c>
      <c r="Y2396" s="32">
        <v>0</v>
      </c>
      <c r="Z2396" s="83"/>
      <c r="AA2396" s="84"/>
      <c r="AB2396" s="85"/>
      <c r="AC2396" s="83"/>
    </row>
    <row r="2397" spans="1:34" ht="15" hidden="1" customHeight="1" x14ac:dyDescent="0.2">
      <c r="A2397" s="257">
        <v>230</v>
      </c>
      <c r="B2397" s="257">
        <v>230</v>
      </c>
      <c r="C2397" s="258" t="s">
        <v>1029</v>
      </c>
      <c r="D2397" s="257">
        <v>20174</v>
      </c>
      <c r="E2397" s="258" t="s">
        <v>1030</v>
      </c>
      <c r="F2397" s="25">
        <v>2018</v>
      </c>
      <c r="G2397" s="232">
        <v>43456.947222222225</v>
      </c>
      <c r="H2397" s="233">
        <v>43456.947222222225</v>
      </c>
      <c r="I2397" s="412" t="s">
        <v>36</v>
      </c>
      <c r="J2397" s="412" t="s">
        <v>36</v>
      </c>
      <c r="K2397" s="412" t="s">
        <v>36</v>
      </c>
      <c r="L2397" s="235">
        <f>N2397-G2397</f>
        <v>6.9444443943211809E-4</v>
      </c>
      <c r="M2397" s="236">
        <v>1</v>
      </c>
      <c r="N2397" s="232">
        <v>43456.947916666664</v>
      </c>
      <c r="O2397" s="233">
        <v>43456.947916666664</v>
      </c>
      <c r="P2397" s="237" t="s">
        <v>37</v>
      </c>
      <c r="Q2397" s="238" t="s">
        <v>1285</v>
      </c>
      <c r="R2397" s="35" t="s">
        <v>10231</v>
      </c>
      <c r="S2397" s="238" t="s">
        <v>40</v>
      </c>
      <c r="T2397" s="167" t="s">
        <v>12634</v>
      </c>
      <c r="U2397" s="282" t="s">
        <v>40</v>
      </c>
      <c r="V2397" s="240" t="s">
        <v>1390</v>
      </c>
      <c r="W2397" s="167" t="s">
        <v>12635</v>
      </c>
      <c r="X2397" s="255">
        <v>0</v>
      </c>
      <c r="Y2397" s="241">
        <v>0</v>
      </c>
      <c r="Z2397" s="241">
        <v>0</v>
      </c>
      <c r="AA2397" s="277"/>
      <c r="AB2397" s="277"/>
      <c r="AC2397" s="277"/>
      <c r="AD2397" s="241">
        <v>5517212</v>
      </c>
      <c r="AE2397" s="467" t="s">
        <v>7063</v>
      </c>
      <c r="AF2397" s="468" t="s">
        <v>12636</v>
      </c>
      <c r="AG2397" s="277" t="s">
        <v>7040</v>
      </c>
      <c r="AH2397" s="277" t="s">
        <v>7041</v>
      </c>
    </row>
    <row r="2398" spans="1:34" ht="15" hidden="1" customHeight="1" x14ac:dyDescent="0.2">
      <c r="A2398" s="257">
        <v>230</v>
      </c>
      <c r="B2398" s="257">
        <v>230</v>
      </c>
      <c r="C2398" s="258" t="s">
        <v>1165</v>
      </c>
      <c r="D2398" s="257">
        <v>20177</v>
      </c>
      <c r="E2398" s="258" t="s">
        <v>1166</v>
      </c>
      <c r="F2398" s="25">
        <v>2018</v>
      </c>
      <c r="G2398" s="284">
        <v>43280.831250000003</v>
      </c>
      <c r="H2398" s="233">
        <v>43280.831250000003</v>
      </c>
      <c r="I2398" s="412" t="s">
        <v>36</v>
      </c>
      <c r="J2398" s="412" t="s">
        <v>36</v>
      </c>
      <c r="K2398" s="412" t="s">
        <v>36</v>
      </c>
      <c r="L2398" s="235">
        <f>N2398-G2398</f>
        <v>8.611111110803904E-2</v>
      </c>
      <c r="M2398" s="236">
        <v>124</v>
      </c>
      <c r="N2398" s="284">
        <v>43280.917361111111</v>
      </c>
      <c r="O2398" s="233">
        <v>43280.917361111111</v>
      </c>
      <c r="P2398" s="237" t="s">
        <v>37</v>
      </c>
      <c r="Q2398" s="359" t="s">
        <v>43</v>
      </c>
      <c r="R2398" s="35" t="s">
        <v>10292</v>
      </c>
      <c r="S2398" s="277" t="s">
        <v>88</v>
      </c>
      <c r="T2398" s="167" t="s">
        <v>11411</v>
      </c>
      <c r="U2398" s="282" t="s">
        <v>40</v>
      </c>
      <c r="V2398" s="240" t="s">
        <v>190</v>
      </c>
      <c r="W2398" s="167" t="s">
        <v>11412</v>
      </c>
      <c r="X2398" s="255">
        <v>0</v>
      </c>
      <c r="Y2398" s="241">
        <v>0</v>
      </c>
      <c r="Z2398" s="241">
        <v>0</v>
      </c>
      <c r="AA2398" s="266"/>
      <c r="AB2398" s="266"/>
      <c r="AC2398" s="266"/>
      <c r="AD2398" s="241">
        <v>5517212</v>
      </c>
      <c r="AE2398" s="461" t="s">
        <v>1270</v>
      </c>
      <c r="AF2398" s="462" t="s">
        <v>1270</v>
      </c>
      <c r="AG2398" s="277" t="s">
        <v>7066</v>
      </c>
      <c r="AH2398" s="277" t="s">
        <v>7067</v>
      </c>
    </row>
    <row r="2399" spans="1:34" ht="15" hidden="1" customHeight="1" x14ac:dyDescent="0.2">
      <c r="A2399" s="521">
        <v>230</v>
      </c>
      <c r="B2399" s="521">
        <v>230</v>
      </c>
      <c r="C2399" s="522" t="s">
        <v>1165</v>
      </c>
      <c r="D2399" s="521">
        <v>20177</v>
      </c>
      <c r="E2399" s="522" t="s">
        <v>1166</v>
      </c>
      <c r="F2399" s="25">
        <v>2019</v>
      </c>
      <c r="G2399" s="573">
        <v>43580.918749999997</v>
      </c>
      <c r="H2399" s="574">
        <v>43580.918749999997</v>
      </c>
      <c r="I2399" s="572" t="s">
        <v>36</v>
      </c>
      <c r="J2399" s="572" t="s">
        <v>36</v>
      </c>
      <c r="K2399" s="572" t="s">
        <v>36</v>
      </c>
      <c r="L2399" s="235">
        <f>N2399-G2399</f>
        <v>0.14583333333575865</v>
      </c>
      <c r="M2399" s="236">
        <v>210</v>
      </c>
      <c r="N2399" s="573">
        <v>43581.064583333333</v>
      </c>
      <c r="O2399" s="574">
        <v>43581.064583333333</v>
      </c>
      <c r="P2399" s="237" t="s">
        <v>37</v>
      </c>
      <c r="Q2399" s="162" t="s">
        <v>43</v>
      </c>
      <c r="R2399" s="167" t="s">
        <v>10292</v>
      </c>
      <c r="S2399" s="238" t="s">
        <v>106</v>
      </c>
      <c r="T2399" s="167" t="s">
        <v>13905</v>
      </c>
      <c r="U2399" s="459" t="s">
        <v>40</v>
      </c>
      <c r="V2399" s="240" t="s">
        <v>190</v>
      </c>
      <c r="W2399" s="167" t="s">
        <v>13906</v>
      </c>
      <c r="X2399" s="536">
        <v>0</v>
      </c>
      <c r="Y2399" s="255">
        <v>0</v>
      </c>
      <c r="Z2399" s="255">
        <v>0</v>
      </c>
      <c r="AA2399" s="264">
        <f>Y2399/AD2399</f>
        <v>0</v>
      </c>
      <c r="AB2399" s="265">
        <f>Z2399/AD2399</f>
        <v>0</v>
      </c>
      <c r="AC2399" s="255">
        <v>0</v>
      </c>
      <c r="AD2399" s="255">
        <v>5548929</v>
      </c>
      <c r="AE2399" s="240" t="s">
        <v>1270</v>
      </c>
      <c r="AF2399" s="527" t="s">
        <v>1270</v>
      </c>
      <c r="AG2399" s="555" t="s">
        <v>7066</v>
      </c>
      <c r="AH2399" s="525" t="s">
        <v>12671</v>
      </c>
    </row>
    <row r="2400" spans="1:34" ht="15" hidden="1" customHeight="1" x14ac:dyDescent="0.2">
      <c r="A2400" s="58">
        <v>230</v>
      </c>
      <c r="B2400" s="58">
        <v>230</v>
      </c>
      <c r="C2400" s="76" t="s">
        <v>560</v>
      </c>
      <c r="D2400" s="33">
        <v>20179</v>
      </c>
      <c r="E2400" s="60" t="s">
        <v>561</v>
      </c>
      <c r="F2400" s="25">
        <v>2014</v>
      </c>
      <c r="G2400" s="61">
        <v>41767.847222222219</v>
      </c>
      <c r="H2400" s="62">
        <v>41767.847222222219</v>
      </c>
      <c r="I2400" s="625" t="s">
        <v>36</v>
      </c>
      <c r="J2400" s="625" t="s">
        <v>36</v>
      </c>
      <c r="K2400" s="625"/>
      <c r="L2400" s="64">
        <f>N2400-G2400</f>
        <v>5.8333333334303461E-2</v>
      </c>
      <c r="M2400" s="65">
        <v>84</v>
      </c>
      <c r="N2400" s="61">
        <v>41767.905555555553</v>
      </c>
      <c r="O2400" s="62">
        <v>41767.905555555553</v>
      </c>
      <c r="P2400" s="66" t="s">
        <v>37</v>
      </c>
      <c r="Q2400" s="69" t="s">
        <v>43</v>
      </c>
      <c r="R2400" s="69" t="s">
        <v>1663</v>
      </c>
      <c r="S2400" s="87" t="s">
        <v>88</v>
      </c>
      <c r="T2400" s="69" t="s">
        <v>2191</v>
      </c>
      <c r="U2400" s="459" t="s">
        <v>40</v>
      </c>
      <c r="V2400" s="78" t="s">
        <v>1336</v>
      </c>
      <c r="W2400" s="69" t="s">
        <v>2192</v>
      </c>
      <c r="X2400" s="32">
        <v>0</v>
      </c>
      <c r="Y2400" s="32">
        <v>0</v>
      </c>
      <c r="Z2400" s="83"/>
      <c r="AA2400" s="84"/>
      <c r="AB2400" s="85"/>
      <c r="AC2400" s="83"/>
    </row>
    <row r="2401" spans="1:34" ht="15" hidden="1" customHeight="1" x14ac:dyDescent="0.2">
      <c r="A2401" s="58">
        <v>230</v>
      </c>
      <c r="B2401" s="58">
        <v>230</v>
      </c>
      <c r="C2401" s="76" t="s">
        <v>560</v>
      </c>
      <c r="D2401" s="33">
        <v>20179</v>
      </c>
      <c r="E2401" s="60" t="s">
        <v>561</v>
      </c>
      <c r="F2401" s="25">
        <v>2014</v>
      </c>
      <c r="G2401" s="61">
        <v>41796.368055555555</v>
      </c>
      <c r="H2401" s="62">
        <v>41796.368055555555</v>
      </c>
      <c r="I2401" s="625" t="s">
        <v>36</v>
      </c>
      <c r="J2401" s="625" t="s">
        <v>36</v>
      </c>
      <c r="K2401" s="625"/>
      <c r="L2401" s="64">
        <f>N2401-G2401</f>
        <v>0.10902777777664596</v>
      </c>
      <c r="M2401" s="65">
        <v>157</v>
      </c>
      <c r="N2401" s="61">
        <v>41796.477083333331</v>
      </c>
      <c r="O2401" s="62">
        <v>41796.477083333331</v>
      </c>
      <c r="P2401" s="66" t="s">
        <v>37</v>
      </c>
      <c r="Q2401" s="69" t="s">
        <v>155</v>
      </c>
      <c r="R2401" s="69" t="s">
        <v>155</v>
      </c>
      <c r="S2401" s="87" t="s">
        <v>80</v>
      </c>
      <c r="T2401" s="69" t="s">
        <v>2330</v>
      </c>
      <c r="U2401" s="459" t="s">
        <v>40</v>
      </c>
      <c r="V2401" s="78" t="s">
        <v>190</v>
      </c>
      <c r="W2401" s="69" t="s">
        <v>2331</v>
      </c>
      <c r="X2401" s="32">
        <v>0</v>
      </c>
      <c r="Y2401" s="32">
        <v>0</v>
      </c>
      <c r="Z2401" s="83"/>
      <c r="AA2401" s="84"/>
      <c r="AB2401" s="85"/>
      <c r="AC2401" s="83"/>
    </row>
    <row r="2402" spans="1:34" ht="15" hidden="1" customHeight="1" x14ac:dyDescent="0.2">
      <c r="A2402" s="175">
        <v>230</v>
      </c>
      <c r="B2402" s="175">
        <v>230</v>
      </c>
      <c r="C2402" s="24" t="s">
        <v>560</v>
      </c>
      <c r="D2402" s="175">
        <v>20179</v>
      </c>
      <c r="E2402" s="43" t="s">
        <v>561</v>
      </c>
      <c r="F2402" s="25">
        <v>2015</v>
      </c>
      <c r="G2402" s="156">
        <v>42310.707638888889</v>
      </c>
      <c r="H2402" s="157">
        <v>42310.707638888889</v>
      </c>
      <c r="I2402" s="620" t="s">
        <v>36</v>
      </c>
      <c r="J2402" s="620" t="s">
        <v>36</v>
      </c>
      <c r="K2402" s="620"/>
      <c r="L2402" s="159">
        <f>N2402-G2402</f>
        <v>7.0833333331393078E-2</v>
      </c>
      <c r="M2402" s="160">
        <v>102</v>
      </c>
      <c r="N2402" s="156">
        <v>42310.77847222222</v>
      </c>
      <c r="O2402" s="157">
        <v>42310.77847222222</v>
      </c>
      <c r="P2402" s="161" t="s">
        <v>37</v>
      </c>
      <c r="Q2402" s="35" t="s">
        <v>213</v>
      </c>
      <c r="R2402" s="35" t="s">
        <v>287</v>
      </c>
      <c r="S2402" s="35" t="s">
        <v>40</v>
      </c>
      <c r="T2402" s="35" t="s">
        <v>5099</v>
      </c>
      <c r="U2402" s="170">
        <v>11646</v>
      </c>
      <c r="V2402" s="167" t="s">
        <v>1336</v>
      </c>
      <c r="W2402" s="35" t="s">
        <v>5102</v>
      </c>
      <c r="X2402" s="55">
        <v>0</v>
      </c>
      <c r="Y2402" s="168"/>
      <c r="Z2402" s="168"/>
      <c r="AA2402" s="168"/>
      <c r="AB2402" s="168"/>
      <c r="AC2402" s="168"/>
    </row>
    <row r="2403" spans="1:34" ht="15" hidden="1" customHeight="1" x14ac:dyDescent="0.2">
      <c r="A2403" s="257">
        <v>230</v>
      </c>
      <c r="B2403" s="257">
        <v>230</v>
      </c>
      <c r="C2403" s="258" t="s">
        <v>560</v>
      </c>
      <c r="D2403" s="257">
        <v>20179</v>
      </c>
      <c r="E2403" s="258" t="s">
        <v>561</v>
      </c>
      <c r="F2403" s="25">
        <v>2018</v>
      </c>
      <c r="G2403" s="284">
        <v>43424.265277777777</v>
      </c>
      <c r="H2403" s="234">
        <v>43424.265277777777</v>
      </c>
      <c r="I2403" s="412" t="s">
        <v>36</v>
      </c>
      <c r="J2403" s="412" t="s">
        <v>36</v>
      </c>
      <c r="K2403" s="412" t="s">
        <v>36</v>
      </c>
      <c r="L2403" s="235">
        <f>N2403-G2403</f>
        <v>6.944444467080757E-4</v>
      </c>
      <c r="M2403" s="236">
        <v>1</v>
      </c>
      <c r="N2403" s="284">
        <v>43424.265972222223</v>
      </c>
      <c r="O2403" s="234">
        <v>43424.265972222223</v>
      </c>
      <c r="P2403" s="237" t="s">
        <v>37</v>
      </c>
      <c r="Q2403" s="162" t="s">
        <v>62</v>
      </c>
      <c r="R2403" s="167" t="s">
        <v>11020</v>
      </c>
      <c r="S2403" s="163" t="s">
        <v>101</v>
      </c>
      <c r="T2403" s="167" t="s">
        <v>12356</v>
      </c>
      <c r="U2403" s="416" t="s">
        <v>40</v>
      </c>
      <c r="V2403" s="240" t="s">
        <v>1336</v>
      </c>
      <c r="W2403" s="167" t="s">
        <v>12357</v>
      </c>
      <c r="X2403" s="255">
        <v>0</v>
      </c>
      <c r="Y2403" s="241">
        <v>0</v>
      </c>
      <c r="Z2403" s="241">
        <v>0</v>
      </c>
      <c r="AA2403" s="277"/>
      <c r="AB2403" s="277"/>
      <c r="AC2403" s="277"/>
      <c r="AD2403" s="241">
        <v>5517212</v>
      </c>
      <c r="AE2403" s="461" t="s">
        <v>7102</v>
      </c>
      <c r="AF2403" s="468" t="s">
        <v>8398</v>
      </c>
      <c r="AG2403" s="163" t="s">
        <v>7040</v>
      </c>
      <c r="AH2403" s="277" t="s">
        <v>7041</v>
      </c>
    </row>
    <row r="2404" spans="1:34" ht="15" hidden="1" customHeight="1" x14ac:dyDescent="0.2">
      <c r="A2404" s="257">
        <v>230</v>
      </c>
      <c r="B2404" s="257">
        <v>230</v>
      </c>
      <c r="C2404" s="258" t="s">
        <v>560</v>
      </c>
      <c r="D2404" s="257">
        <v>20179</v>
      </c>
      <c r="E2404" s="258" t="s">
        <v>561</v>
      </c>
      <c r="F2404" s="25">
        <v>2018</v>
      </c>
      <c r="G2404" s="284">
        <v>43424.897916666669</v>
      </c>
      <c r="H2404" s="234">
        <v>43424.897916666669</v>
      </c>
      <c r="I2404" s="412" t="s">
        <v>36</v>
      </c>
      <c r="J2404" s="412" t="s">
        <v>36</v>
      </c>
      <c r="K2404" s="412" t="s">
        <v>36</v>
      </c>
      <c r="L2404" s="235">
        <f>N2404-G2404</f>
        <v>2.8472222220443655E-2</v>
      </c>
      <c r="M2404" s="236">
        <v>41</v>
      </c>
      <c r="N2404" s="284">
        <v>43424.926388888889</v>
      </c>
      <c r="O2404" s="234">
        <v>43424.926388888889</v>
      </c>
      <c r="P2404" s="237" t="s">
        <v>37</v>
      </c>
      <c r="Q2404" s="162" t="s">
        <v>62</v>
      </c>
      <c r="R2404" s="167" t="s">
        <v>11020</v>
      </c>
      <c r="S2404" s="163" t="s">
        <v>101</v>
      </c>
      <c r="T2404" s="167" t="s">
        <v>12365</v>
      </c>
      <c r="U2404" s="416" t="s">
        <v>40</v>
      </c>
      <c r="V2404" s="240" t="s">
        <v>1336</v>
      </c>
      <c r="W2404" s="167" t="s">
        <v>12366</v>
      </c>
      <c r="X2404" s="255">
        <v>0</v>
      </c>
      <c r="Y2404" s="241">
        <v>0</v>
      </c>
      <c r="Z2404" s="241">
        <v>0</v>
      </c>
      <c r="AA2404" s="266"/>
      <c r="AB2404" s="266"/>
      <c r="AC2404" s="266"/>
      <c r="AD2404" s="241">
        <v>5517212</v>
      </c>
      <c r="AE2404" s="461" t="s">
        <v>1270</v>
      </c>
      <c r="AF2404" s="462" t="s">
        <v>1270</v>
      </c>
      <c r="AG2404" s="277" t="s">
        <v>7066</v>
      </c>
      <c r="AH2404" s="277" t="s">
        <v>7067</v>
      </c>
    </row>
    <row r="2405" spans="1:34" ht="15" hidden="1" customHeight="1" x14ac:dyDescent="0.2">
      <c r="A2405" s="521">
        <v>230</v>
      </c>
      <c r="B2405" s="521">
        <v>230</v>
      </c>
      <c r="C2405" s="522" t="s">
        <v>560</v>
      </c>
      <c r="D2405" s="521">
        <v>20179</v>
      </c>
      <c r="E2405" s="522" t="s">
        <v>561</v>
      </c>
      <c r="F2405" s="25">
        <v>2019</v>
      </c>
      <c r="G2405" s="573">
        <v>43585.481249999997</v>
      </c>
      <c r="H2405" s="574">
        <v>43585.481249999997</v>
      </c>
      <c r="I2405" s="572" t="s">
        <v>36</v>
      </c>
      <c r="J2405" s="572" t="s">
        <v>36</v>
      </c>
      <c r="K2405" s="572" t="s">
        <v>36</v>
      </c>
      <c r="L2405" s="235">
        <f>N2405-G2405</f>
        <v>3.1819444444481633</v>
      </c>
      <c r="M2405" s="236">
        <v>4582</v>
      </c>
      <c r="N2405" s="573">
        <v>43588.663194444445</v>
      </c>
      <c r="O2405" s="574">
        <v>43588.663194444445</v>
      </c>
      <c r="P2405" s="294" t="s">
        <v>173</v>
      </c>
      <c r="Q2405" s="162" t="s">
        <v>43</v>
      </c>
      <c r="R2405" s="167" t="s">
        <v>10739</v>
      </c>
      <c r="S2405" s="238" t="s">
        <v>40</v>
      </c>
      <c r="T2405" s="167" t="s">
        <v>13932</v>
      </c>
      <c r="U2405" s="459" t="s">
        <v>40</v>
      </c>
      <c r="V2405" s="240" t="s">
        <v>1390</v>
      </c>
      <c r="W2405" s="167" t="s">
        <v>13933</v>
      </c>
      <c r="X2405" s="536">
        <v>0</v>
      </c>
      <c r="Y2405" s="255">
        <v>0</v>
      </c>
      <c r="Z2405" s="255">
        <v>0</v>
      </c>
      <c r="AA2405" s="264">
        <f>Y2405/AD2405</f>
        <v>0</v>
      </c>
      <c r="AB2405" s="265">
        <f>Z2405/AD2405</f>
        <v>0</v>
      </c>
      <c r="AC2405" s="255">
        <v>0</v>
      </c>
      <c r="AD2405" s="255">
        <v>5548929</v>
      </c>
      <c r="AE2405" s="240" t="s">
        <v>1270</v>
      </c>
      <c r="AF2405" s="527" t="s">
        <v>1270</v>
      </c>
      <c r="AG2405" s="555" t="s">
        <v>7066</v>
      </c>
      <c r="AH2405" s="525" t="s">
        <v>12671</v>
      </c>
    </row>
    <row r="2406" spans="1:34" ht="15" hidden="1" customHeight="1" x14ac:dyDescent="0.2">
      <c r="A2406" s="175">
        <v>230</v>
      </c>
      <c r="B2406" s="175">
        <v>230</v>
      </c>
      <c r="C2406" s="24" t="s">
        <v>1231</v>
      </c>
      <c r="D2406" s="175">
        <v>20180</v>
      </c>
      <c r="E2406" s="43" t="s">
        <v>1232</v>
      </c>
      <c r="F2406" s="25">
        <v>2015</v>
      </c>
      <c r="G2406" s="156">
        <v>42280.863194444442</v>
      </c>
      <c r="H2406" s="157">
        <v>42280.863194444442</v>
      </c>
      <c r="I2406" s="620" t="s">
        <v>36</v>
      </c>
      <c r="J2406" s="620" t="s">
        <v>36</v>
      </c>
      <c r="K2406" s="620"/>
      <c r="L2406" s="159">
        <f>N2406-G2406</f>
        <v>0.12083333333430346</v>
      </c>
      <c r="M2406" s="160">
        <v>174</v>
      </c>
      <c r="N2406" s="156">
        <v>42280.984027777777</v>
      </c>
      <c r="O2406" s="157">
        <v>42280.984027777777</v>
      </c>
      <c r="P2406" s="161" t="s">
        <v>37</v>
      </c>
      <c r="Q2406" s="162" t="s">
        <v>52</v>
      </c>
      <c r="R2406" s="162" t="s">
        <v>59</v>
      </c>
      <c r="S2406" s="35" t="s">
        <v>54</v>
      </c>
      <c r="T2406" s="35" t="s">
        <v>4868</v>
      </c>
      <c r="U2406" s="459" t="s">
        <v>40</v>
      </c>
      <c r="V2406" s="167" t="s">
        <v>1336</v>
      </c>
      <c r="W2406" s="35" t="s">
        <v>4869</v>
      </c>
      <c r="X2406" s="55">
        <v>0</v>
      </c>
      <c r="Y2406" s="168"/>
      <c r="Z2406" s="168"/>
      <c r="AA2406" s="168"/>
      <c r="AB2406" s="168"/>
      <c r="AC2406" s="168"/>
    </row>
    <row r="2407" spans="1:34" ht="15" hidden="1" customHeight="1" x14ac:dyDescent="0.2">
      <c r="A2407" s="257">
        <v>230</v>
      </c>
      <c r="B2407" s="257">
        <v>230</v>
      </c>
      <c r="C2407" s="258" t="s">
        <v>1231</v>
      </c>
      <c r="D2407" s="257">
        <v>20180</v>
      </c>
      <c r="E2407" s="258" t="s">
        <v>1232</v>
      </c>
      <c r="F2407" s="25">
        <v>2017</v>
      </c>
      <c r="G2407" s="232">
        <v>42757.688194444447</v>
      </c>
      <c r="H2407" s="233">
        <v>42757.688194444447</v>
      </c>
      <c r="I2407" s="417" t="s">
        <v>7042</v>
      </c>
      <c r="J2407" s="412" t="s">
        <v>36</v>
      </c>
      <c r="K2407" s="412"/>
      <c r="L2407" s="235">
        <f>N2407-G2407</f>
        <v>1.4583333329937886E-2</v>
      </c>
      <c r="M2407" s="236">
        <v>21</v>
      </c>
      <c r="N2407" s="232">
        <v>42757.702777777777</v>
      </c>
      <c r="O2407" s="233">
        <v>42757.702777777777</v>
      </c>
      <c r="P2407" s="237" t="s">
        <v>37</v>
      </c>
      <c r="Q2407" s="35" t="s">
        <v>52</v>
      </c>
      <c r="R2407" s="35" t="s">
        <v>67</v>
      </c>
      <c r="S2407" s="35" t="s">
        <v>101</v>
      </c>
      <c r="T2407" s="167" t="s">
        <v>7569</v>
      </c>
      <c r="U2407" s="303" t="s">
        <v>40</v>
      </c>
      <c r="V2407" s="49" t="s">
        <v>1336</v>
      </c>
      <c r="W2407" s="35" t="s">
        <v>7570</v>
      </c>
      <c r="X2407" s="255">
        <v>0</v>
      </c>
      <c r="Y2407" s="255">
        <v>0</v>
      </c>
      <c r="Z2407" s="255">
        <v>0</v>
      </c>
      <c r="AA2407" s="35"/>
      <c r="AB2407" s="35"/>
      <c r="AC2407" s="35"/>
      <c r="AD2407" s="304">
        <v>5517212</v>
      </c>
      <c r="AE2407" s="35" t="s">
        <v>7063</v>
      </c>
      <c r="AF2407" s="305" t="s">
        <v>7571</v>
      </c>
      <c r="AG2407" s="35" t="s">
        <v>7040</v>
      </c>
      <c r="AH2407" s="44" t="s">
        <v>7041</v>
      </c>
    </row>
    <row r="2408" spans="1:34" ht="15" hidden="1" customHeight="1" x14ac:dyDescent="0.2">
      <c r="A2408" s="523">
        <v>230</v>
      </c>
      <c r="B2408" s="523">
        <v>230</v>
      </c>
      <c r="C2408" s="524" t="s">
        <v>1231</v>
      </c>
      <c r="D2408" s="523">
        <v>20180</v>
      </c>
      <c r="E2408" s="524" t="s">
        <v>1232</v>
      </c>
      <c r="F2408" s="25">
        <v>2019</v>
      </c>
      <c r="G2408" s="284">
        <v>43502.598611111112</v>
      </c>
      <c r="H2408" s="234">
        <v>43502.598611111112</v>
      </c>
      <c r="I2408" s="412" t="s">
        <v>36</v>
      </c>
      <c r="J2408" s="412" t="s">
        <v>36</v>
      </c>
      <c r="K2408" s="412" t="s">
        <v>36</v>
      </c>
      <c r="L2408" s="235">
        <f>N2408-G2408</f>
        <v>5.5555555518367328E-3</v>
      </c>
      <c r="M2408" s="236">
        <v>8</v>
      </c>
      <c r="N2408" s="284">
        <v>43502.604166666664</v>
      </c>
      <c r="O2408" s="234">
        <v>43502.604166666664</v>
      </c>
      <c r="P2408" s="237" t="s">
        <v>37</v>
      </c>
      <c r="Q2408" s="162" t="s">
        <v>43</v>
      </c>
      <c r="R2408" s="167" t="s">
        <v>10292</v>
      </c>
      <c r="S2408" s="238" t="s">
        <v>106</v>
      </c>
      <c r="T2408" s="167" t="s">
        <v>13073</v>
      </c>
      <c r="U2408" s="414" t="s">
        <v>40</v>
      </c>
      <c r="V2408" s="240" t="s">
        <v>1336</v>
      </c>
      <c r="W2408" s="167" t="s">
        <v>13074</v>
      </c>
      <c r="X2408" s="536">
        <v>0</v>
      </c>
      <c r="Y2408" s="255">
        <v>0</v>
      </c>
      <c r="Z2408" s="255">
        <v>0</v>
      </c>
      <c r="AA2408" s="264">
        <f>Y2408/AD2408</f>
        <v>0</v>
      </c>
      <c r="AB2408" s="265">
        <f>Z2408/AD2408</f>
        <v>0</v>
      </c>
      <c r="AC2408" s="255">
        <v>0</v>
      </c>
      <c r="AD2408" s="255">
        <v>5548929</v>
      </c>
      <c r="AE2408" s="240" t="s">
        <v>1270</v>
      </c>
      <c r="AF2408" s="527" t="s">
        <v>1270</v>
      </c>
      <c r="AG2408" s="555" t="s">
        <v>7066</v>
      </c>
      <c r="AH2408" s="525" t="s">
        <v>12671</v>
      </c>
    </row>
    <row r="2409" spans="1:34" ht="15" hidden="1" customHeight="1" x14ac:dyDescent="0.2">
      <c r="A2409" s="175">
        <v>69</v>
      </c>
      <c r="B2409" s="175">
        <v>60</v>
      </c>
      <c r="C2409" s="24" t="s">
        <v>1057</v>
      </c>
      <c r="D2409" s="175">
        <v>20181</v>
      </c>
      <c r="E2409" s="43" t="s">
        <v>1058</v>
      </c>
      <c r="F2409" s="25">
        <v>2015</v>
      </c>
      <c r="G2409" s="156">
        <v>42368.454861111109</v>
      </c>
      <c r="H2409" s="157">
        <v>42368.454861111109</v>
      </c>
      <c r="I2409" s="620" t="s">
        <v>36</v>
      </c>
      <c r="J2409" s="620" t="s">
        <v>36</v>
      </c>
      <c r="K2409" s="620"/>
      <c r="L2409" s="159">
        <f>N2409-G2409</f>
        <v>0.11111111110949423</v>
      </c>
      <c r="M2409" s="160">
        <v>160</v>
      </c>
      <c r="N2409" s="156">
        <v>42368.565972222219</v>
      </c>
      <c r="O2409" s="157">
        <v>42368.565972222219</v>
      </c>
      <c r="P2409" s="161" t="s">
        <v>37</v>
      </c>
      <c r="Q2409" s="35" t="s">
        <v>43</v>
      </c>
      <c r="R2409" s="35" t="s">
        <v>1663</v>
      </c>
      <c r="S2409" s="35" t="s">
        <v>106</v>
      </c>
      <c r="T2409" s="35" t="s">
        <v>5405</v>
      </c>
      <c r="U2409" s="414" t="s">
        <v>40</v>
      </c>
      <c r="V2409" s="167" t="s">
        <v>1336</v>
      </c>
      <c r="W2409" s="35" t="s">
        <v>5406</v>
      </c>
      <c r="X2409" s="55">
        <v>0</v>
      </c>
      <c r="Y2409" s="168"/>
      <c r="Z2409" s="168"/>
      <c r="AA2409" s="168"/>
      <c r="AB2409" s="168"/>
      <c r="AC2409" s="168"/>
    </row>
    <row r="2410" spans="1:34" ht="15" hidden="1" customHeight="1" x14ac:dyDescent="0.2">
      <c r="A2410" s="257">
        <v>230</v>
      </c>
      <c r="B2410" s="257">
        <v>230</v>
      </c>
      <c r="C2410" s="258" t="s">
        <v>1057</v>
      </c>
      <c r="D2410" s="257">
        <v>20181</v>
      </c>
      <c r="E2410" s="258" t="s">
        <v>1058</v>
      </c>
      <c r="F2410" s="25">
        <v>2016</v>
      </c>
      <c r="G2410" s="284">
        <v>42684.6875</v>
      </c>
      <c r="H2410" s="234">
        <v>42684.6875</v>
      </c>
      <c r="I2410" s="412" t="s">
        <v>36</v>
      </c>
      <c r="J2410" s="412" t="s">
        <v>36</v>
      </c>
      <c r="K2410" s="412"/>
      <c r="L2410" s="235">
        <f>N2410-G2410</f>
        <v>7.5694444443797693E-2</v>
      </c>
      <c r="M2410" s="236">
        <v>109</v>
      </c>
      <c r="N2410" s="284">
        <v>42684.763194444444</v>
      </c>
      <c r="O2410" s="234">
        <v>42684.763194444444</v>
      </c>
      <c r="P2410" s="237" t="s">
        <v>37</v>
      </c>
      <c r="Q2410" s="35" t="s">
        <v>43</v>
      </c>
      <c r="R2410" s="35" t="s">
        <v>1663</v>
      </c>
      <c r="S2410" s="35" t="s">
        <v>88</v>
      </c>
      <c r="T2410" s="35" t="s">
        <v>6844</v>
      </c>
      <c r="U2410" s="414" t="s">
        <v>40</v>
      </c>
      <c r="V2410" s="240" t="s">
        <v>1336</v>
      </c>
      <c r="W2410" s="35" t="s">
        <v>6845</v>
      </c>
      <c r="X2410" s="177">
        <v>0</v>
      </c>
      <c r="Y2410" s="55">
        <v>0</v>
      </c>
      <c r="Z2410" s="55">
        <v>0</v>
      </c>
      <c r="AA2410" s="55"/>
      <c r="AB2410" s="55"/>
      <c r="AC2410" s="55"/>
    </row>
    <row r="2411" spans="1:34" ht="15" hidden="1" customHeight="1" x14ac:dyDescent="0.2">
      <c r="A2411" s="231">
        <v>230</v>
      </c>
      <c r="B2411" s="231">
        <v>230</v>
      </c>
      <c r="C2411" s="230" t="s">
        <v>1135</v>
      </c>
      <c r="D2411" s="231">
        <v>20182</v>
      </c>
      <c r="E2411" s="230" t="s">
        <v>1136</v>
      </c>
      <c r="F2411" s="25">
        <v>2016</v>
      </c>
      <c r="G2411" s="232">
        <v>42378.256944444445</v>
      </c>
      <c r="H2411" s="233">
        <v>42378.256944444445</v>
      </c>
      <c r="I2411" s="412" t="s">
        <v>36</v>
      </c>
      <c r="J2411" s="412" t="s">
        <v>36</v>
      </c>
      <c r="K2411" s="412"/>
      <c r="L2411" s="235">
        <f>N2411-G2411</f>
        <v>6.944444467080757E-4</v>
      </c>
      <c r="M2411" s="236">
        <v>1</v>
      </c>
      <c r="N2411" s="232">
        <v>42378.257638888892</v>
      </c>
      <c r="O2411" s="233">
        <v>42378.257638888892</v>
      </c>
      <c r="P2411" s="237" t="s">
        <v>37</v>
      </c>
      <c r="Q2411" s="238" t="s">
        <v>48</v>
      </c>
      <c r="R2411" s="238" t="s">
        <v>49</v>
      </c>
      <c r="S2411" s="238" t="s">
        <v>40</v>
      </c>
      <c r="T2411" s="239" t="s">
        <v>5448</v>
      </c>
      <c r="U2411" s="414" t="s">
        <v>40</v>
      </c>
      <c r="V2411" s="240" t="s">
        <v>190</v>
      </c>
      <c r="W2411" s="239" t="s">
        <v>5449</v>
      </c>
      <c r="X2411" s="241">
        <v>21535</v>
      </c>
      <c r="Y2411" s="241">
        <v>0</v>
      </c>
      <c r="Z2411" s="241">
        <v>0</v>
      </c>
      <c r="AA2411" s="242"/>
      <c r="AB2411" s="242"/>
      <c r="AC2411" s="242"/>
    </row>
    <row r="2412" spans="1:34" ht="15" hidden="1" customHeight="1" x14ac:dyDescent="0.2">
      <c r="A2412" s="523">
        <v>230</v>
      </c>
      <c r="B2412" s="523">
        <v>230</v>
      </c>
      <c r="C2412" s="524" t="s">
        <v>1135</v>
      </c>
      <c r="D2412" s="523">
        <v>20182</v>
      </c>
      <c r="E2412" s="524" t="s">
        <v>1136</v>
      </c>
      <c r="F2412" s="25">
        <v>2019</v>
      </c>
      <c r="G2412" s="573">
        <v>43586.800694444442</v>
      </c>
      <c r="H2412" s="574">
        <v>43586.800694444442</v>
      </c>
      <c r="I2412" s="572" t="s">
        <v>36</v>
      </c>
      <c r="J2412" s="572" t="s">
        <v>36</v>
      </c>
      <c r="K2412" s="572" t="s">
        <v>36</v>
      </c>
      <c r="L2412" s="235">
        <f>N2412-G2412</f>
        <v>6.944444467080757E-4</v>
      </c>
      <c r="M2412" s="236">
        <v>1</v>
      </c>
      <c r="N2412" s="573">
        <v>43586.801388888889</v>
      </c>
      <c r="O2412" s="574">
        <v>43586.801388888889</v>
      </c>
      <c r="P2412" s="237" t="s">
        <v>37</v>
      </c>
      <c r="Q2412" s="162" t="s">
        <v>1285</v>
      </c>
      <c r="R2412" s="167" t="s">
        <v>10860</v>
      </c>
      <c r="S2412" s="238" t="s">
        <v>45</v>
      </c>
      <c r="T2412" s="167" t="s">
        <v>13942</v>
      </c>
      <c r="U2412" s="414" t="s">
        <v>40</v>
      </c>
      <c r="V2412" s="49" t="s">
        <v>190</v>
      </c>
      <c r="W2412" s="167" t="s">
        <v>13943</v>
      </c>
      <c r="X2412" s="536">
        <v>21613</v>
      </c>
      <c r="Y2412" s="255">
        <v>10142</v>
      </c>
      <c r="Z2412" s="255">
        <v>326768</v>
      </c>
      <c r="AA2412" s="264">
        <f>Y2412/AD2412</f>
        <v>1.8277400918267292E-3</v>
      </c>
      <c r="AB2412" s="265">
        <f>Z2412/AD2412</f>
        <v>5.8888481002370006E-2</v>
      </c>
      <c r="AC2412" s="255">
        <f>Z2412/Y2412</f>
        <v>32.219286136856638</v>
      </c>
      <c r="AD2412" s="255">
        <v>5548929</v>
      </c>
      <c r="AE2412" s="240" t="s">
        <v>7172</v>
      </c>
      <c r="AF2412" s="527" t="s">
        <v>13944</v>
      </c>
      <c r="AG2412" s="240" t="s">
        <v>7040</v>
      </c>
      <c r="AH2412" s="525" t="s">
        <v>7041</v>
      </c>
    </row>
    <row r="2413" spans="1:34" ht="15" hidden="1" customHeight="1" x14ac:dyDescent="0.2">
      <c r="A2413" s="175">
        <v>230</v>
      </c>
      <c r="B2413" s="175">
        <v>230</v>
      </c>
      <c r="C2413" s="24" t="s">
        <v>1473</v>
      </c>
      <c r="D2413" s="175">
        <v>20184</v>
      </c>
      <c r="E2413" s="24" t="s">
        <v>1474</v>
      </c>
      <c r="F2413" s="25">
        <v>2015</v>
      </c>
      <c r="G2413" s="156">
        <v>42135.409722222219</v>
      </c>
      <c r="H2413" s="157">
        <v>42135.409722222219</v>
      </c>
      <c r="I2413" s="620" t="s">
        <v>36</v>
      </c>
      <c r="J2413" s="620" t="s">
        <v>36</v>
      </c>
      <c r="K2413" s="620"/>
      <c r="L2413" s="159">
        <f>N2413-G2413</f>
        <v>9.5361111111124046</v>
      </c>
      <c r="M2413" s="160">
        <v>13732</v>
      </c>
      <c r="N2413" s="156">
        <v>42144.945833333331</v>
      </c>
      <c r="O2413" s="157">
        <v>42144.945833333331</v>
      </c>
      <c r="P2413" s="161" t="s">
        <v>37</v>
      </c>
      <c r="Q2413" s="35" t="s">
        <v>1285</v>
      </c>
      <c r="R2413" s="35" t="s">
        <v>124</v>
      </c>
      <c r="S2413" s="35" t="s">
        <v>88</v>
      </c>
      <c r="T2413" s="35" t="s">
        <v>3958</v>
      </c>
      <c r="U2413" s="414" t="s">
        <v>40</v>
      </c>
      <c r="V2413" s="167" t="s">
        <v>190</v>
      </c>
      <c r="W2413" s="35" t="s">
        <v>3959</v>
      </c>
      <c r="X2413" s="55">
        <v>0</v>
      </c>
      <c r="Y2413" s="55">
        <v>0</v>
      </c>
      <c r="Z2413" s="168"/>
      <c r="AA2413" s="168"/>
      <c r="AB2413" s="168"/>
      <c r="AC2413" s="168"/>
    </row>
    <row r="2414" spans="1:34" ht="15" hidden="1" customHeight="1" x14ac:dyDescent="0.2">
      <c r="A2414" s="175">
        <v>230</v>
      </c>
      <c r="B2414" s="175">
        <v>230</v>
      </c>
      <c r="C2414" s="24" t="s">
        <v>1473</v>
      </c>
      <c r="D2414" s="175">
        <v>20184</v>
      </c>
      <c r="E2414" s="43" t="s">
        <v>1474</v>
      </c>
      <c r="F2414" s="25">
        <v>2015</v>
      </c>
      <c r="G2414" s="156">
        <v>42267.681944444441</v>
      </c>
      <c r="H2414" s="157">
        <v>42267.681944444441</v>
      </c>
      <c r="I2414" s="620" t="s">
        <v>36</v>
      </c>
      <c r="J2414" s="620" t="s">
        <v>36</v>
      </c>
      <c r="K2414" s="620"/>
      <c r="L2414" s="159">
        <f>N2414-G2414</f>
        <v>7.013888889196096E-2</v>
      </c>
      <c r="M2414" s="160">
        <v>101</v>
      </c>
      <c r="N2414" s="156">
        <v>42267.752083333333</v>
      </c>
      <c r="O2414" s="157">
        <v>42267.752083333333</v>
      </c>
      <c r="P2414" s="161" t="s">
        <v>37</v>
      </c>
      <c r="Q2414" s="35" t="s">
        <v>71</v>
      </c>
      <c r="R2414" s="35" t="s">
        <v>600</v>
      </c>
      <c r="S2414" s="35" t="s">
        <v>101</v>
      </c>
      <c r="T2414" s="35" t="s">
        <v>4804</v>
      </c>
      <c r="U2414" s="414" t="s">
        <v>40</v>
      </c>
      <c r="V2414" s="167" t="s">
        <v>190</v>
      </c>
      <c r="W2414" s="35" t="s">
        <v>4805</v>
      </c>
      <c r="X2414" s="55">
        <v>0</v>
      </c>
      <c r="Y2414" s="168"/>
      <c r="Z2414" s="168"/>
      <c r="AA2414" s="168"/>
      <c r="AB2414" s="168"/>
      <c r="AC2414" s="168"/>
    </row>
    <row r="2415" spans="1:34" ht="15" hidden="1" customHeight="1" x14ac:dyDescent="0.2">
      <c r="A2415" s="257">
        <v>230</v>
      </c>
      <c r="B2415" s="257">
        <v>230</v>
      </c>
      <c r="C2415" s="258" t="s">
        <v>1473</v>
      </c>
      <c r="D2415" s="257">
        <v>20184</v>
      </c>
      <c r="E2415" s="258" t="s">
        <v>1474</v>
      </c>
      <c r="F2415" s="25">
        <v>2016</v>
      </c>
      <c r="G2415" s="284">
        <v>42668.672222222223</v>
      </c>
      <c r="H2415" s="234">
        <v>42668.672222222223</v>
      </c>
      <c r="I2415" s="412" t="s">
        <v>36</v>
      </c>
      <c r="J2415" s="412" t="s">
        <v>36</v>
      </c>
      <c r="K2415" s="412"/>
      <c r="L2415" s="235">
        <f>N2415-G2415</f>
        <v>1.8534722222175333</v>
      </c>
      <c r="M2415" s="236">
        <v>2669</v>
      </c>
      <c r="N2415" s="284">
        <v>42670.525694444441</v>
      </c>
      <c r="O2415" s="234">
        <v>42670.525694444441</v>
      </c>
      <c r="P2415" s="237" t="s">
        <v>37</v>
      </c>
      <c r="Q2415" s="35" t="s">
        <v>38</v>
      </c>
      <c r="R2415" s="35" t="s">
        <v>352</v>
      </c>
      <c r="S2415" s="35" t="s">
        <v>68</v>
      </c>
      <c r="T2415" s="35" t="s">
        <v>6794</v>
      </c>
      <c r="U2415" s="414" t="s">
        <v>40</v>
      </c>
      <c r="V2415" s="240" t="s">
        <v>190</v>
      </c>
      <c r="W2415" s="35" t="s">
        <v>6795</v>
      </c>
      <c r="X2415" s="177">
        <v>0</v>
      </c>
      <c r="Y2415" s="55">
        <v>0</v>
      </c>
      <c r="Z2415" s="55">
        <v>0</v>
      </c>
      <c r="AA2415" s="35"/>
      <c r="AB2415" s="35"/>
      <c r="AC2415" s="241"/>
    </row>
    <row r="2416" spans="1:34" ht="15" hidden="1" customHeight="1" x14ac:dyDescent="0.2">
      <c r="A2416" s="175">
        <v>230</v>
      </c>
      <c r="B2416" s="175">
        <v>230</v>
      </c>
      <c r="C2416" s="24" t="s">
        <v>1177</v>
      </c>
      <c r="D2416" s="175">
        <v>20185</v>
      </c>
      <c r="E2416" s="43" t="s">
        <v>1178</v>
      </c>
      <c r="F2416" s="25">
        <v>2015</v>
      </c>
      <c r="G2416" s="156">
        <v>42267.681944444441</v>
      </c>
      <c r="H2416" s="157">
        <v>42267.681944444441</v>
      </c>
      <c r="I2416" s="620" t="s">
        <v>36</v>
      </c>
      <c r="J2416" s="620" t="s">
        <v>36</v>
      </c>
      <c r="K2416" s="620"/>
      <c r="L2416" s="159">
        <f>N2416-G2416</f>
        <v>6.9444444445252884E-2</v>
      </c>
      <c r="M2416" s="160">
        <v>100</v>
      </c>
      <c r="N2416" s="156">
        <v>42267.751388888886</v>
      </c>
      <c r="O2416" s="157">
        <v>42267.751388888886</v>
      </c>
      <c r="P2416" s="161" t="s">
        <v>37</v>
      </c>
      <c r="Q2416" s="35" t="s">
        <v>71</v>
      </c>
      <c r="R2416" s="35" t="s">
        <v>600</v>
      </c>
      <c r="S2416" s="35" t="s">
        <v>101</v>
      </c>
      <c r="T2416" s="35" t="s">
        <v>4804</v>
      </c>
      <c r="U2416" s="414" t="s">
        <v>40</v>
      </c>
      <c r="V2416" s="167" t="s">
        <v>190</v>
      </c>
      <c r="W2416" s="35" t="s">
        <v>4806</v>
      </c>
      <c r="X2416" s="55">
        <v>0</v>
      </c>
      <c r="Y2416" s="168"/>
      <c r="Z2416" s="168"/>
      <c r="AA2416" s="168"/>
      <c r="AB2416" s="168"/>
      <c r="AC2416" s="168"/>
    </row>
    <row r="2417" spans="1:34" ht="15" hidden="1" customHeight="1" x14ac:dyDescent="0.2">
      <c r="A2417" s="257">
        <v>230</v>
      </c>
      <c r="B2417" s="257">
        <v>230</v>
      </c>
      <c r="C2417" s="258" t="s">
        <v>1177</v>
      </c>
      <c r="D2417" s="257">
        <v>20185</v>
      </c>
      <c r="E2417" s="258" t="s">
        <v>1178</v>
      </c>
      <c r="F2417" s="25">
        <v>2016</v>
      </c>
      <c r="G2417" s="284">
        <v>42668.513888888891</v>
      </c>
      <c r="H2417" s="234">
        <v>42668.513888888891</v>
      </c>
      <c r="I2417" s="412" t="s">
        <v>36</v>
      </c>
      <c r="J2417" s="412" t="s">
        <v>36</v>
      </c>
      <c r="K2417" s="412"/>
      <c r="L2417" s="235">
        <f>N2417-G2417</f>
        <v>6.9444443943211809E-4</v>
      </c>
      <c r="M2417" s="236">
        <v>1</v>
      </c>
      <c r="N2417" s="284">
        <v>42668.51458333333</v>
      </c>
      <c r="O2417" s="234">
        <v>42668.51458333333</v>
      </c>
      <c r="P2417" s="237" t="s">
        <v>37</v>
      </c>
      <c r="Q2417" s="35" t="s">
        <v>38</v>
      </c>
      <c r="R2417" s="35" t="s">
        <v>352</v>
      </c>
      <c r="S2417" s="35" t="s">
        <v>68</v>
      </c>
      <c r="T2417" s="35" t="s">
        <v>6790</v>
      </c>
      <c r="U2417" s="414" t="s">
        <v>40</v>
      </c>
      <c r="V2417" s="240" t="s">
        <v>190</v>
      </c>
      <c r="W2417" s="35" t="s">
        <v>6791</v>
      </c>
      <c r="X2417" s="177">
        <v>0</v>
      </c>
      <c r="Y2417" s="55">
        <v>0</v>
      </c>
      <c r="Z2417" s="55">
        <v>0</v>
      </c>
      <c r="AA2417" s="35"/>
      <c r="AB2417" s="35"/>
      <c r="AC2417" s="241"/>
    </row>
    <row r="2418" spans="1:34" ht="15" hidden="1" customHeight="1" x14ac:dyDescent="0.2">
      <c r="A2418" s="257">
        <v>230</v>
      </c>
      <c r="B2418" s="257">
        <v>230</v>
      </c>
      <c r="C2418" s="258" t="s">
        <v>1177</v>
      </c>
      <c r="D2418" s="257">
        <v>20185</v>
      </c>
      <c r="E2418" s="258" t="s">
        <v>1178</v>
      </c>
      <c r="F2418" s="25">
        <v>2016</v>
      </c>
      <c r="G2418" s="284">
        <v>42668.572916666664</v>
      </c>
      <c r="H2418" s="234">
        <v>42668.572916666664</v>
      </c>
      <c r="I2418" s="412" t="s">
        <v>36</v>
      </c>
      <c r="J2418" s="412" t="s">
        <v>36</v>
      </c>
      <c r="K2418" s="412"/>
      <c r="L2418" s="235">
        <f>N2418-G2418</f>
        <v>1.9604166666686069</v>
      </c>
      <c r="M2418" s="236">
        <v>2823</v>
      </c>
      <c r="N2418" s="284">
        <v>42670.533333333333</v>
      </c>
      <c r="O2418" s="234">
        <v>42670.533333333333</v>
      </c>
      <c r="P2418" s="237" t="s">
        <v>37</v>
      </c>
      <c r="Q2418" s="35" t="s">
        <v>38</v>
      </c>
      <c r="R2418" s="35" t="s">
        <v>352</v>
      </c>
      <c r="S2418" s="35" t="s">
        <v>68</v>
      </c>
      <c r="T2418" s="35" t="s">
        <v>6792</v>
      </c>
      <c r="U2418" s="414" t="s">
        <v>40</v>
      </c>
      <c r="V2418" s="240" t="s">
        <v>190</v>
      </c>
      <c r="W2418" s="35" t="s">
        <v>6793</v>
      </c>
      <c r="X2418" s="177">
        <v>0</v>
      </c>
      <c r="Y2418" s="55">
        <v>0</v>
      </c>
      <c r="Z2418" s="55">
        <v>0</v>
      </c>
      <c r="AA2418" s="35"/>
      <c r="AB2418" s="35"/>
      <c r="AC2418" s="241"/>
    </row>
    <row r="2419" spans="1:34" ht="15" hidden="1" customHeight="1" x14ac:dyDescent="0.2">
      <c r="A2419" s="257">
        <v>230</v>
      </c>
      <c r="B2419" s="257">
        <v>230</v>
      </c>
      <c r="C2419" s="258" t="s">
        <v>1177</v>
      </c>
      <c r="D2419" s="257">
        <v>20185</v>
      </c>
      <c r="E2419" s="258" t="s">
        <v>1178</v>
      </c>
      <c r="F2419" s="25">
        <v>2018</v>
      </c>
      <c r="G2419" s="284">
        <v>43398.716666666667</v>
      </c>
      <c r="H2419" s="234">
        <v>43398.716666666667</v>
      </c>
      <c r="I2419" s="412" t="s">
        <v>36</v>
      </c>
      <c r="J2419" s="412" t="s">
        <v>36</v>
      </c>
      <c r="K2419" s="412" t="s">
        <v>36</v>
      </c>
      <c r="L2419" s="235">
        <f>N2419-G2419</f>
        <v>5.4166666668606922E-2</v>
      </c>
      <c r="M2419" s="236">
        <v>78</v>
      </c>
      <c r="N2419" s="284">
        <v>43398.770833333336</v>
      </c>
      <c r="O2419" s="234">
        <v>43398.770833333336</v>
      </c>
      <c r="P2419" s="237" t="s">
        <v>37</v>
      </c>
      <c r="Q2419" s="162" t="s">
        <v>1285</v>
      </c>
      <c r="R2419" s="167" t="s">
        <v>12221</v>
      </c>
      <c r="S2419" s="163" t="s">
        <v>526</v>
      </c>
      <c r="T2419" s="167" t="s">
        <v>12222</v>
      </c>
      <c r="U2419" s="293">
        <v>115092116</v>
      </c>
      <c r="V2419" s="240" t="s">
        <v>190</v>
      </c>
      <c r="W2419" s="167" t="s">
        <v>12223</v>
      </c>
      <c r="X2419" s="255">
        <v>0</v>
      </c>
      <c r="Y2419" s="241">
        <v>0</v>
      </c>
      <c r="Z2419" s="241">
        <v>0</v>
      </c>
      <c r="AA2419" s="266"/>
      <c r="AB2419" s="266"/>
      <c r="AC2419" s="266"/>
      <c r="AD2419" s="241">
        <v>5517212</v>
      </c>
      <c r="AE2419" s="461" t="s">
        <v>1270</v>
      </c>
      <c r="AF2419" s="462" t="s">
        <v>1270</v>
      </c>
      <c r="AG2419" s="277" t="s">
        <v>7066</v>
      </c>
      <c r="AH2419" s="277" t="s">
        <v>7067</v>
      </c>
    </row>
    <row r="2420" spans="1:34" ht="15" hidden="1" customHeight="1" x14ac:dyDescent="0.2">
      <c r="A2420" s="257">
        <v>230</v>
      </c>
      <c r="B2420" s="257">
        <v>230</v>
      </c>
      <c r="C2420" s="258" t="s">
        <v>267</v>
      </c>
      <c r="D2420" s="257">
        <v>20186</v>
      </c>
      <c r="E2420" s="258" t="s">
        <v>268</v>
      </c>
      <c r="F2420" s="25">
        <v>2017</v>
      </c>
      <c r="G2420" s="232">
        <v>42749.551388888889</v>
      </c>
      <c r="H2420" s="233">
        <v>42749.551388888889</v>
      </c>
      <c r="I2420" s="412" t="s">
        <v>36</v>
      </c>
      <c r="J2420" s="412" t="s">
        <v>36</v>
      </c>
      <c r="K2420" s="412"/>
      <c r="L2420" s="235">
        <f>N2420-G2420</f>
        <v>0.9805555555576575</v>
      </c>
      <c r="M2420" s="236">
        <v>1412</v>
      </c>
      <c r="N2420" s="232">
        <v>42750.531944444447</v>
      </c>
      <c r="O2420" s="233">
        <v>42750.531944444447</v>
      </c>
      <c r="P2420" s="237" t="s">
        <v>37</v>
      </c>
      <c r="Q2420" s="35" t="s">
        <v>52</v>
      </c>
      <c r="R2420" s="35" t="s">
        <v>675</v>
      </c>
      <c r="S2420" s="35" t="s">
        <v>64</v>
      </c>
      <c r="T2420" s="52" t="s">
        <v>7348</v>
      </c>
      <c r="U2420" s="303" t="s">
        <v>40</v>
      </c>
      <c r="V2420" s="49" t="s">
        <v>1390</v>
      </c>
      <c r="W2420" s="44" t="s">
        <v>7349</v>
      </c>
      <c r="X2420" s="255">
        <v>0</v>
      </c>
      <c r="Y2420" s="241">
        <v>0</v>
      </c>
      <c r="Z2420" s="241">
        <v>0</v>
      </c>
      <c r="AA2420" s="168"/>
      <c r="AB2420" s="168"/>
      <c r="AC2420" s="168"/>
      <c r="AD2420" s="304">
        <v>5517212</v>
      </c>
      <c r="AE2420" s="35" t="s">
        <v>7102</v>
      </c>
      <c r="AF2420" s="305" t="s">
        <v>7350</v>
      </c>
      <c r="AG2420" s="35" t="s">
        <v>7040</v>
      </c>
      <c r="AH2420" s="44" t="s">
        <v>7041</v>
      </c>
    </row>
    <row r="2421" spans="1:34" ht="15" hidden="1" customHeight="1" x14ac:dyDescent="0.2">
      <c r="A2421" s="257">
        <v>230</v>
      </c>
      <c r="B2421" s="257">
        <v>230</v>
      </c>
      <c r="C2421" s="258" t="s">
        <v>267</v>
      </c>
      <c r="D2421" s="257">
        <v>20186</v>
      </c>
      <c r="E2421" s="258" t="s">
        <v>268</v>
      </c>
      <c r="F2421" s="25">
        <v>2017</v>
      </c>
      <c r="G2421" s="232">
        <v>42754.429166666669</v>
      </c>
      <c r="H2421" s="233">
        <v>42754.429166666669</v>
      </c>
      <c r="I2421" s="412" t="s">
        <v>36</v>
      </c>
      <c r="J2421" s="412" t="s">
        <v>36</v>
      </c>
      <c r="K2421" s="412"/>
      <c r="L2421" s="235">
        <f>N2421-G2421</f>
        <v>4.0277777778101154E-2</v>
      </c>
      <c r="M2421" s="236">
        <v>58</v>
      </c>
      <c r="N2421" s="232">
        <v>42754.469444444447</v>
      </c>
      <c r="O2421" s="233">
        <v>42754.469444444447</v>
      </c>
      <c r="P2421" s="237" t="s">
        <v>37</v>
      </c>
      <c r="Q2421" s="35" t="s">
        <v>48</v>
      </c>
      <c r="R2421" s="35" t="s">
        <v>49</v>
      </c>
      <c r="S2421" s="35" t="s">
        <v>40</v>
      </c>
      <c r="T2421" s="167" t="s">
        <v>7429</v>
      </c>
      <c r="U2421" s="303" t="s">
        <v>40</v>
      </c>
      <c r="V2421" s="49" t="s">
        <v>1390</v>
      </c>
      <c r="W2421" s="35" t="s">
        <v>7430</v>
      </c>
      <c r="X2421" s="255">
        <v>0</v>
      </c>
      <c r="Y2421" s="241">
        <v>0</v>
      </c>
      <c r="Z2421" s="241">
        <v>0</v>
      </c>
      <c r="AA2421" s="168"/>
      <c r="AB2421" s="168"/>
      <c r="AC2421" s="168"/>
      <c r="AD2421" s="304">
        <v>5517212</v>
      </c>
      <c r="AE2421" s="35" t="s">
        <v>1270</v>
      </c>
      <c r="AF2421" s="305" t="s">
        <v>1270</v>
      </c>
      <c r="AG2421" s="35" t="s">
        <v>7040</v>
      </c>
      <c r="AH2421" s="44" t="s">
        <v>7041</v>
      </c>
    </row>
    <row r="2422" spans="1:34" ht="15" hidden="1" customHeight="1" x14ac:dyDescent="0.2">
      <c r="A2422" s="257">
        <v>230</v>
      </c>
      <c r="B2422" s="257">
        <v>230</v>
      </c>
      <c r="C2422" s="258" t="s">
        <v>267</v>
      </c>
      <c r="D2422" s="257">
        <v>20186</v>
      </c>
      <c r="E2422" s="258" t="s">
        <v>268</v>
      </c>
      <c r="F2422" s="25">
        <v>2017</v>
      </c>
      <c r="G2422" s="232">
        <v>42758.84097222222</v>
      </c>
      <c r="H2422" s="233">
        <v>42758.84097222222</v>
      </c>
      <c r="I2422" s="417" t="s">
        <v>7042</v>
      </c>
      <c r="J2422" s="412" t="s">
        <v>36</v>
      </c>
      <c r="K2422" s="412"/>
      <c r="L2422" s="235">
        <f>N2422-G2422</f>
        <v>5.6944444448163267E-2</v>
      </c>
      <c r="M2422" s="236">
        <v>82</v>
      </c>
      <c r="N2422" s="232">
        <v>42758.897916666669</v>
      </c>
      <c r="O2422" s="233">
        <v>42758.897916666669</v>
      </c>
      <c r="P2422" s="237" t="s">
        <v>37</v>
      </c>
      <c r="Q2422" s="35" t="s">
        <v>52</v>
      </c>
      <c r="R2422" s="35" t="s">
        <v>59</v>
      </c>
      <c r="S2422" s="35" t="s">
        <v>54</v>
      </c>
      <c r="T2422" s="52" t="s">
        <v>7608</v>
      </c>
      <c r="U2422" s="303" t="s">
        <v>40</v>
      </c>
      <c r="V2422" s="49" t="s">
        <v>1390</v>
      </c>
      <c r="W2422" s="35" t="s">
        <v>7609</v>
      </c>
      <c r="X2422" s="255">
        <v>0</v>
      </c>
      <c r="Y2422" s="255">
        <v>0</v>
      </c>
      <c r="Z2422" s="255">
        <v>0</v>
      </c>
      <c r="AA2422" s="35"/>
      <c r="AB2422" s="35"/>
      <c r="AC2422" s="35"/>
      <c r="AD2422" s="304">
        <v>5517212</v>
      </c>
      <c r="AE2422" s="305" t="s">
        <v>1270</v>
      </c>
      <c r="AF2422" s="305" t="s">
        <v>1270</v>
      </c>
      <c r="AG2422" s="35" t="s">
        <v>7066</v>
      </c>
      <c r="AH2422" s="44" t="s">
        <v>7067</v>
      </c>
    </row>
    <row r="2423" spans="1:34" ht="15" hidden="1" customHeight="1" x14ac:dyDescent="0.2">
      <c r="A2423" s="257">
        <v>230</v>
      </c>
      <c r="B2423" s="257">
        <v>230</v>
      </c>
      <c r="C2423" s="258" t="s">
        <v>267</v>
      </c>
      <c r="D2423" s="257">
        <v>20186</v>
      </c>
      <c r="E2423" s="258" t="s">
        <v>268</v>
      </c>
      <c r="F2423" s="25">
        <v>2018</v>
      </c>
      <c r="G2423" s="284">
        <v>43386.390277777777</v>
      </c>
      <c r="H2423" s="234">
        <v>43386.390277777777</v>
      </c>
      <c r="I2423" s="412" t="s">
        <v>36</v>
      </c>
      <c r="J2423" s="412" t="s">
        <v>36</v>
      </c>
      <c r="K2423" s="412" t="s">
        <v>36</v>
      </c>
      <c r="L2423" s="235">
        <f>N2423-G2423</f>
        <v>0.10138888889196096</v>
      </c>
      <c r="M2423" s="236">
        <v>146</v>
      </c>
      <c r="N2423" s="284">
        <v>43386.491666666669</v>
      </c>
      <c r="O2423" s="234">
        <v>43386.491666666669</v>
      </c>
      <c r="P2423" s="237" t="s">
        <v>37</v>
      </c>
      <c r="Q2423" s="162" t="s">
        <v>1285</v>
      </c>
      <c r="R2423" s="167" t="s">
        <v>10326</v>
      </c>
      <c r="S2423" s="163" t="s">
        <v>717</v>
      </c>
      <c r="T2423" s="167" t="s">
        <v>12126</v>
      </c>
      <c r="U2423" s="416" t="s">
        <v>40</v>
      </c>
      <c r="V2423" s="240" t="s">
        <v>1390</v>
      </c>
      <c r="W2423" s="167" t="s">
        <v>12127</v>
      </c>
      <c r="X2423" s="255">
        <v>0</v>
      </c>
      <c r="Y2423" s="241">
        <v>0</v>
      </c>
      <c r="Z2423" s="241">
        <v>0</v>
      </c>
      <c r="AA2423" s="266"/>
      <c r="AB2423" s="266"/>
      <c r="AC2423" s="266"/>
      <c r="AD2423" s="241">
        <v>5517212</v>
      </c>
      <c r="AE2423" s="461" t="s">
        <v>1270</v>
      </c>
      <c r="AF2423" s="462" t="s">
        <v>1270</v>
      </c>
      <c r="AG2423" s="277" t="s">
        <v>7066</v>
      </c>
      <c r="AH2423" s="277" t="s">
        <v>7067</v>
      </c>
    </row>
    <row r="2424" spans="1:34" s="47" customFormat="1" ht="15" hidden="1" customHeight="1" x14ac:dyDescent="0.2">
      <c r="A2424" s="523">
        <v>230</v>
      </c>
      <c r="B2424" s="523">
        <v>230</v>
      </c>
      <c r="C2424" s="524" t="s">
        <v>267</v>
      </c>
      <c r="D2424" s="523">
        <v>20186</v>
      </c>
      <c r="E2424" s="524" t="s">
        <v>268</v>
      </c>
      <c r="F2424" s="25">
        <v>2019</v>
      </c>
      <c r="G2424" s="573">
        <v>43551.288888888892</v>
      </c>
      <c r="H2424" s="574">
        <v>43551.288888888892</v>
      </c>
      <c r="I2424" s="572" t="s">
        <v>36</v>
      </c>
      <c r="J2424" s="572" t="s">
        <v>36</v>
      </c>
      <c r="K2424" s="572" t="s">
        <v>36</v>
      </c>
      <c r="L2424" s="235">
        <f>N2424-G2424</f>
        <v>9.8611111105128657E-2</v>
      </c>
      <c r="M2424" s="236">
        <v>142</v>
      </c>
      <c r="N2424" s="573">
        <v>43551.387499999997</v>
      </c>
      <c r="O2424" s="574">
        <v>43551.387499999997</v>
      </c>
      <c r="P2424" s="237" t="s">
        <v>37</v>
      </c>
      <c r="Q2424" s="162" t="s">
        <v>48</v>
      </c>
      <c r="R2424" s="167" t="s">
        <v>10200</v>
      </c>
      <c r="S2424" s="238" t="s">
        <v>40</v>
      </c>
      <c r="T2424" s="167" t="s">
        <v>13682</v>
      </c>
      <c r="U2424" s="459" t="s">
        <v>40</v>
      </c>
      <c r="V2424" s="240" t="s">
        <v>1390</v>
      </c>
      <c r="W2424" s="167" t="s">
        <v>13683</v>
      </c>
      <c r="X2424" s="536">
        <v>0</v>
      </c>
      <c r="Y2424" s="255">
        <v>0</v>
      </c>
      <c r="Z2424" s="255">
        <v>0</v>
      </c>
      <c r="AA2424" s="264">
        <f>Y2424/AD2424</f>
        <v>0</v>
      </c>
      <c r="AB2424" s="265">
        <f>Z2424/AD2424</f>
        <v>0</v>
      </c>
      <c r="AC2424" s="255">
        <v>0</v>
      </c>
      <c r="AD2424" s="255">
        <v>5548929</v>
      </c>
      <c r="AE2424" s="240" t="s">
        <v>7060</v>
      </c>
      <c r="AF2424" s="527" t="s">
        <v>13684</v>
      </c>
      <c r="AG2424" s="240" t="s">
        <v>7040</v>
      </c>
      <c r="AH2424" s="525" t="s">
        <v>7041</v>
      </c>
    </row>
    <row r="2425" spans="1:34" ht="15" hidden="1" customHeight="1" x14ac:dyDescent="0.2">
      <c r="A2425" s="175">
        <v>230</v>
      </c>
      <c r="B2425" s="175">
        <v>230</v>
      </c>
      <c r="C2425" s="24" t="s">
        <v>400</v>
      </c>
      <c r="D2425" s="175">
        <v>20187</v>
      </c>
      <c r="E2425" s="24" t="s">
        <v>401</v>
      </c>
      <c r="F2425" s="25">
        <v>2015</v>
      </c>
      <c r="G2425" s="156">
        <v>42138.573611111111</v>
      </c>
      <c r="H2425" s="157">
        <v>42138.573611111111</v>
      </c>
      <c r="I2425" s="620" t="s">
        <v>36</v>
      </c>
      <c r="J2425" s="620" t="s">
        <v>36</v>
      </c>
      <c r="K2425" s="620"/>
      <c r="L2425" s="159">
        <f>N2425-G2425</f>
        <v>0.10833333332993789</v>
      </c>
      <c r="M2425" s="160">
        <v>156</v>
      </c>
      <c r="N2425" s="156">
        <v>42138.681944444441</v>
      </c>
      <c r="O2425" s="157">
        <v>42138.681944444441</v>
      </c>
      <c r="P2425" s="161" t="s">
        <v>37</v>
      </c>
      <c r="Q2425" s="35" t="s">
        <v>213</v>
      </c>
      <c r="R2425" s="35" t="s">
        <v>287</v>
      </c>
      <c r="S2425" s="35" t="s">
        <v>219</v>
      </c>
      <c r="T2425" s="35" t="s">
        <v>3970</v>
      </c>
      <c r="U2425" s="459" t="s">
        <v>40</v>
      </c>
      <c r="V2425" s="167" t="s">
        <v>1390</v>
      </c>
      <c r="W2425" s="35" t="s">
        <v>3971</v>
      </c>
      <c r="X2425" s="55">
        <v>0</v>
      </c>
      <c r="Y2425" s="55">
        <v>0</v>
      </c>
      <c r="Z2425" s="168"/>
      <c r="AA2425" s="168"/>
      <c r="AB2425" s="168"/>
      <c r="AC2425" s="168"/>
    </row>
    <row r="2426" spans="1:34" ht="15" hidden="1" customHeight="1" x14ac:dyDescent="0.2">
      <c r="A2426" s="175">
        <v>230</v>
      </c>
      <c r="B2426" s="175">
        <v>230</v>
      </c>
      <c r="C2426" s="24" t="s">
        <v>400</v>
      </c>
      <c r="D2426" s="175">
        <v>20187</v>
      </c>
      <c r="E2426" s="24" t="s">
        <v>401</v>
      </c>
      <c r="F2426" s="25">
        <v>2015</v>
      </c>
      <c r="G2426" s="156">
        <v>42222.897222222222</v>
      </c>
      <c r="H2426" s="157">
        <v>42222.897222222222</v>
      </c>
      <c r="I2426" s="620" t="s">
        <v>36</v>
      </c>
      <c r="J2426" s="620" t="s">
        <v>36</v>
      </c>
      <c r="K2426" s="620"/>
      <c r="L2426" s="159">
        <f>N2426-G2426</f>
        <v>7.2222222224809229E-2</v>
      </c>
      <c r="M2426" s="160">
        <v>104</v>
      </c>
      <c r="N2426" s="156">
        <v>42222.969444444447</v>
      </c>
      <c r="O2426" s="157">
        <v>42222.969444444447</v>
      </c>
      <c r="P2426" s="161" t="s">
        <v>37</v>
      </c>
      <c r="Q2426" s="35" t="s">
        <v>213</v>
      </c>
      <c r="R2426" s="35" t="s">
        <v>287</v>
      </c>
      <c r="S2426" s="35" t="s">
        <v>40</v>
      </c>
      <c r="T2426" s="35" t="s">
        <v>4527</v>
      </c>
      <c r="U2426" s="176">
        <v>11376</v>
      </c>
      <c r="V2426" s="167" t="s">
        <v>1390</v>
      </c>
      <c r="W2426" s="35" t="s">
        <v>4528</v>
      </c>
      <c r="X2426" s="55">
        <v>0</v>
      </c>
      <c r="Y2426" s="168"/>
      <c r="Z2426" s="168"/>
      <c r="AA2426" s="168"/>
      <c r="AB2426" s="168"/>
      <c r="AC2426" s="168"/>
    </row>
    <row r="2427" spans="1:34" ht="15" hidden="1" customHeight="1" x14ac:dyDescent="0.2">
      <c r="A2427" s="257">
        <v>230</v>
      </c>
      <c r="B2427" s="257">
        <v>230</v>
      </c>
      <c r="C2427" s="258" t="s">
        <v>400</v>
      </c>
      <c r="D2427" s="257">
        <v>20187</v>
      </c>
      <c r="E2427" s="258" t="s">
        <v>401</v>
      </c>
      <c r="F2427" s="25">
        <v>2016</v>
      </c>
      <c r="G2427" s="232">
        <v>42493.977083333331</v>
      </c>
      <c r="H2427" s="233">
        <v>42493.977083333331</v>
      </c>
      <c r="I2427" s="412" t="s">
        <v>36</v>
      </c>
      <c r="J2427" s="412" t="s">
        <v>36</v>
      </c>
      <c r="K2427" s="412"/>
      <c r="L2427" s="235">
        <f>N2427-G2427</f>
        <v>6.805555555911269E-2</v>
      </c>
      <c r="M2427" s="236">
        <v>98</v>
      </c>
      <c r="N2427" s="232">
        <v>42494.045138888891</v>
      </c>
      <c r="O2427" s="233">
        <v>42494.045138888891</v>
      </c>
      <c r="P2427" s="237" t="s">
        <v>37</v>
      </c>
      <c r="Q2427" s="238" t="s">
        <v>52</v>
      </c>
      <c r="R2427" s="238" t="s">
        <v>67</v>
      </c>
      <c r="S2427" s="35" t="s">
        <v>101</v>
      </c>
      <c r="T2427" s="35" t="s">
        <v>6015</v>
      </c>
      <c r="U2427" s="282" t="s">
        <v>40</v>
      </c>
      <c r="V2427" s="240" t="s">
        <v>761</v>
      </c>
      <c r="W2427" s="35" t="s">
        <v>6016</v>
      </c>
      <c r="X2427" s="55">
        <v>0</v>
      </c>
      <c r="Y2427" s="55">
        <v>0</v>
      </c>
      <c r="Z2427" s="55">
        <v>0</v>
      </c>
      <c r="AA2427" s="168"/>
      <c r="AB2427" s="168"/>
      <c r="AC2427" s="168"/>
    </row>
    <row r="2428" spans="1:34" ht="15" hidden="1" customHeight="1" x14ac:dyDescent="0.2">
      <c r="A2428" s="257">
        <v>230</v>
      </c>
      <c r="B2428" s="257">
        <v>230</v>
      </c>
      <c r="C2428" s="258" t="s">
        <v>400</v>
      </c>
      <c r="D2428" s="257">
        <v>20187</v>
      </c>
      <c r="E2428" s="258" t="s">
        <v>401</v>
      </c>
      <c r="F2428" s="25">
        <v>2017</v>
      </c>
      <c r="G2428" s="232">
        <v>42754.42291666667</v>
      </c>
      <c r="H2428" s="233">
        <v>42754.42291666667</v>
      </c>
      <c r="I2428" s="412" t="s">
        <v>36</v>
      </c>
      <c r="J2428" s="412" t="s">
        <v>36</v>
      </c>
      <c r="K2428" s="412"/>
      <c r="L2428" s="235">
        <f>N2428-G2428</f>
        <v>0.18402777777373558</v>
      </c>
      <c r="M2428" s="236">
        <v>265</v>
      </c>
      <c r="N2428" s="232">
        <v>42754.606944444444</v>
      </c>
      <c r="O2428" s="233">
        <v>42754.606944444444</v>
      </c>
      <c r="P2428" s="237" t="s">
        <v>37</v>
      </c>
      <c r="Q2428" s="35" t="s">
        <v>48</v>
      </c>
      <c r="R2428" s="35" t="s">
        <v>49</v>
      </c>
      <c r="S2428" s="35" t="s">
        <v>40</v>
      </c>
      <c r="T2428" s="167" t="s">
        <v>7425</v>
      </c>
      <c r="U2428" s="303" t="s">
        <v>40</v>
      </c>
      <c r="V2428" s="49" t="s">
        <v>1390</v>
      </c>
      <c r="W2428" s="35" t="s">
        <v>7426</v>
      </c>
      <c r="X2428" s="255">
        <v>0</v>
      </c>
      <c r="Y2428" s="241">
        <v>0</v>
      </c>
      <c r="Z2428" s="241">
        <v>0</v>
      </c>
      <c r="AA2428" s="168"/>
      <c r="AB2428" s="168"/>
      <c r="AC2428" s="168"/>
      <c r="AD2428" s="304">
        <v>5517212</v>
      </c>
      <c r="AE2428" s="35" t="s">
        <v>7427</v>
      </c>
      <c r="AF2428" s="305" t="s">
        <v>7428</v>
      </c>
      <c r="AG2428" s="35" t="s">
        <v>7040</v>
      </c>
      <c r="AH2428" s="44" t="s">
        <v>7041</v>
      </c>
    </row>
    <row r="2429" spans="1:34" ht="15" hidden="1" customHeight="1" x14ac:dyDescent="0.2">
      <c r="A2429" s="257">
        <v>230</v>
      </c>
      <c r="B2429" s="257">
        <v>230</v>
      </c>
      <c r="C2429" s="258" t="s">
        <v>400</v>
      </c>
      <c r="D2429" s="257">
        <v>20187</v>
      </c>
      <c r="E2429" s="258" t="s">
        <v>401</v>
      </c>
      <c r="F2429" s="25">
        <v>2017</v>
      </c>
      <c r="G2429" s="232">
        <v>42758.832638888889</v>
      </c>
      <c r="H2429" s="233">
        <v>42758.832638888889</v>
      </c>
      <c r="I2429" s="417" t="s">
        <v>7042</v>
      </c>
      <c r="J2429" s="412" t="s">
        <v>36</v>
      </c>
      <c r="K2429" s="412"/>
      <c r="L2429" s="235">
        <f>N2429-G2429</f>
        <v>5.7638888887595385E-2</v>
      </c>
      <c r="M2429" s="236">
        <v>83</v>
      </c>
      <c r="N2429" s="232">
        <v>42758.890277777777</v>
      </c>
      <c r="O2429" s="233">
        <v>42758.890277777777</v>
      </c>
      <c r="P2429" s="237" t="s">
        <v>37</v>
      </c>
      <c r="Q2429" s="35" t="s">
        <v>52</v>
      </c>
      <c r="R2429" s="35" t="s">
        <v>59</v>
      </c>
      <c r="S2429" s="35" t="s">
        <v>54</v>
      </c>
      <c r="T2429" s="52" t="s">
        <v>7606</v>
      </c>
      <c r="U2429" s="303" t="s">
        <v>40</v>
      </c>
      <c r="V2429" s="49" t="s">
        <v>1390</v>
      </c>
      <c r="W2429" s="35" t="s">
        <v>7607</v>
      </c>
      <c r="X2429" s="255">
        <v>0</v>
      </c>
      <c r="Y2429" s="255">
        <v>0</v>
      </c>
      <c r="Z2429" s="255">
        <v>0</v>
      </c>
      <c r="AA2429" s="35"/>
      <c r="AB2429" s="35"/>
      <c r="AC2429" s="35"/>
      <c r="AD2429" s="304">
        <v>5517212</v>
      </c>
      <c r="AE2429" s="305" t="s">
        <v>1270</v>
      </c>
      <c r="AF2429" s="305" t="s">
        <v>1270</v>
      </c>
      <c r="AG2429" s="35" t="s">
        <v>7066</v>
      </c>
      <c r="AH2429" s="44" t="s">
        <v>7067</v>
      </c>
    </row>
    <row r="2430" spans="1:34" ht="15" hidden="1" customHeight="1" x14ac:dyDescent="0.2">
      <c r="A2430" s="257">
        <v>230</v>
      </c>
      <c r="B2430" s="257">
        <v>230</v>
      </c>
      <c r="C2430" s="258" t="s">
        <v>400</v>
      </c>
      <c r="D2430" s="257">
        <v>20187</v>
      </c>
      <c r="E2430" s="258" t="s">
        <v>401</v>
      </c>
      <c r="F2430" s="25">
        <v>2017</v>
      </c>
      <c r="G2430" s="232">
        <v>42790.447222222225</v>
      </c>
      <c r="H2430" s="233">
        <v>42790.447222222225</v>
      </c>
      <c r="I2430" s="412" t="s">
        <v>36</v>
      </c>
      <c r="J2430" s="412" t="s">
        <v>36</v>
      </c>
      <c r="K2430" s="412"/>
      <c r="L2430" s="235">
        <f>N2430-G2430</f>
        <v>2.6388888887595385E-2</v>
      </c>
      <c r="M2430" s="236">
        <v>38</v>
      </c>
      <c r="N2430" s="232">
        <v>42790.473611111112</v>
      </c>
      <c r="O2430" s="233">
        <v>42790.473611111112</v>
      </c>
      <c r="P2430" s="237" t="s">
        <v>37</v>
      </c>
      <c r="Q2430" s="35" t="s">
        <v>52</v>
      </c>
      <c r="R2430" s="35" t="s">
        <v>142</v>
      </c>
      <c r="S2430" s="35" t="s">
        <v>107</v>
      </c>
      <c r="T2430" s="52" t="s">
        <v>8017</v>
      </c>
      <c r="U2430" s="303" t="s">
        <v>40</v>
      </c>
      <c r="V2430" s="49" t="s">
        <v>1390</v>
      </c>
      <c r="W2430" s="44" t="s">
        <v>8018</v>
      </c>
      <c r="X2430" s="255">
        <v>0</v>
      </c>
      <c r="Y2430" s="241">
        <v>0</v>
      </c>
      <c r="Z2430" s="241">
        <v>0</v>
      </c>
      <c r="AA2430" s="168"/>
      <c r="AB2430" s="168"/>
      <c r="AC2430" s="168"/>
      <c r="AD2430" s="304">
        <v>5517212</v>
      </c>
      <c r="AE2430" s="305" t="s">
        <v>1270</v>
      </c>
      <c r="AF2430" s="305" t="s">
        <v>1270</v>
      </c>
      <c r="AG2430" s="35" t="s">
        <v>7066</v>
      </c>
      <c r="AH2430" s="52" t="s">
        <v>7067</v>
      </c>
    </row>
    <row r="2431" spans="1:34" ht="15" hidden="1" customHeight="1" x14ac:dyDescent="0.2">
      <c r="A2431" s="257">
        <v>230</v>
      </c>
      <c r="B2431" s="257">
        <v>230</v>
      </c>
      <c r="C2431" s="258" t="s">
        <v>400</v>
      </c>
      <c r="D2431" s="257">
        <v>20187</v>
      </c>
      <c r="E2431" s="258" t="s">
        <v>401</v>
      </c>
      <c r="F2431" s="25">
        <v>2018</v>
      </c>
      <c r="G2431" s="232">
        <v>43193.813194444447</v>
      </c>
      <c r="H2431" s="233">
        <v>43193.813194444447</v>
      </c>
      <c r="I2431" s="412" t="s">
        <v>36</v>
      </c>
      <c r="J2431" s="412" t="s">
        <v>36</v>
      </c>
      <c r="K2431" s="412" t="s">
        <v>36</v>
      </c>
      <c r="L2431" s="235">
        <f>N2431-G2431</f>
        <v>26.985416666662786</v>
      </c>
      <c r="M2431" s="236">
        <v>38859</v>
      </c>
      <c r="N2431" s="232">
        <v>43220.798611111109</v>
      </c>
      <c r="O2431" s="233">
        <v>43220.798611111109</v>
      </c>
      <c r="P2431" s="294" t="s">
        <v>173</v>
      </c>
      <c r="Q2431" s="359" t="s">
        <v>1285</v>
      </c>
      <c r="R2431" s="35" t="s">
        <v>10865</v>
      </c>
      <c r="S2431" s="277" t="s">
        <v>219</v>
      </c>
      <c r="T2431" s="167" t="s">
        <v>10866</v>
      </c>
      <c r="U2431" s="282" t="s">
        <v>40</v>
      </c>
      <c r="V2431" s="240" t="s">
        <v>1390</v>
      </c>
      <c r="W2431" s="167" t="s">
        <v>10867</v>
      </c>
      <c r="X2431" s="255">
        <v>0</v>
      </c>
      <c r="Y2431" s="241">
        <v>0</v>
      </c>
      <c r="Z2431" s="241">
        <v>0</v>
      </c>
      <c r="AA2431" s="266"/>
      <c r="AB2431" s="266"/>
      <c r="AC2431" s="266"/>
      <c r="AD2431" s="241">
        <v>5517212</v>
      </c>
      <c r="AE2431" s="461" t="s">
        <v>1270</v>
      </c>
      <c r="AF2431" s="462" t="s">
        <v>1270</v>
      </c>
      <c r="AG2431" s="277" t="s">
        <v>7066</v>
      </c>
      <c r="AH2431" s="277" t="s">
        <v>7067</v>
      </c>
    </row>
    <row r="2432" spans="1:34" ht="15" hidden="1" customHeight="1" x14ac:dyDescent="0.2">
      <c r="A2432" s="521">
        <v>230</v>
      </c>
      <c r="B2432" s="521">
        <v>230</v>
      </c>
      <c r="C2432" s="522" t="s">
        <v>400</v>
      </c>
      <c r="D2432" s="521">
        <v>20187</v>
      </c>
      <c r="E2432" s="522" t="s">
        <v>401</v>
      </c>
      <c r="F2432" s="25">
        <v>2019</v>
      </c>
      <c r="G2432" s="570">
        <v>43529.613194444442</v>
      </c>
      <c r="H2432" s="571">
        <v>43529.613194444442</v>
      </c>
      <c r="I2432" s="572" t="s">
        <v>36</v>
      </c>
      <c r="J2432" s="572" t="s">
        <v>36</v>
      </c>
      <c r="K2432" s="572" t="s">
        <v>36</v>
      </c>
      <c r="L2432" s="235">
        <f>N2432-G2432</f>
        <v>0.28194444444670808</v>
      </c>
      <c r="M2432" s="236">
        <v>406</v>
      </c>
      <c r="N2432" s="570">
        <v>43529.895138888889</v>
      </c>
      <c r="O2432" s="571">
        <v>43529.895138888889</v>
      </c>
      <c r="P2432" s="237" t="s">
        <v>37</v>
      </c>
      <c r="Q2432" s="162" t="s">
        <v>1285</v>
      </c>
      <c r="R2432" s="167" t="s">
        <v>10192</v>
      </c>
      <c r="S2432" s="238" t="s">
        <v>68</v>
      </c>
      <c r="T2432" s="167" t="s">
        <v>13499</v>
      </c>
      <c r="U2432" s="192" t="s">
        <v>40</v>
      </c>
      <c r="V2432" s="240" t="s">
        <v>1390</v>
      </c>
      <c r="W2432" s="167" t="s">
        <v>13500</v>
      </c>
      <c r="X2432" s="164">
        <v>0</v>
      </c>
      <c r="Y2432" s="241">
        <v>0</v>
      </c>
      <c r="Z2432" s="241">
        <v>0</v>
      </c>
      <c r="AA2432" s="264">
        <f>Y2432/AD2432</f>
        <v>0</v>
      </c>
      <c r="AB2432" s="265">
        <f>Z2432/AD2432</f>
        <v>0</v>
      </c>
      <c r="AC2432" s="255">
        <v>0</v>
      </c>
      <c r="AD2432" s="255">
        <v>5548929</v>
      </c>
      <c r="AE2432" s="240" t="s">
        <v>1270</v>
      </c>
      <c r="AF2432" s="527" t="s">
        <v>1270</v>
      </c>
      <c r="AG2432" s="555" t="s">
        <v>7066</v>
      </c>
      <c r="AH2432" s="525" t="s">
        <v>12671</v>
      </c>
    </row>
    <row r="2433" spans="1:34" ht="15" hidden="1" customHeight="1" x14ac:dyDescent="0.2">
      <c r="A2433" s="521">
        <v>230</v>
      </c>
      <c r="B2433" s="521">
        <v>230</v>
      </c>
      <c r="C2433" s="522" t="s">
        <v>400</v>
      </c>
      <c r="D2433" s="521">
        <v>20187</v>
      </c>
      <c r="E2433" s="522" t="s">
        <v>401</v>
      </c>
      <c r="F2433" s="25">
        <v>2019</v>
      </c>
      <c r="G2433" s="573">
        <v>43565.287499999999</v>
      </c>
      <c r="H2433" s="574">
        <v>43565.287499999999</v>
      </c>
      <c r="I2433" s="572" t="s">
        <v>36</v>
      </c>
      <c r="J2433" s="572" t="s">
        <v>36</v>
      </c>
      <c r="K2433" s="572" t="s">
        <v>36</v>
      </c>
      <c r="L2433" s="235">
        <f>N2433-G2433</f>
        <v>0.43958333333284827</v>
      </c>
      <c r="M2433" s="236">
        <v>633</v>
      </c>
      <c r="N2433" s="573">
        <v>43565.727083333331</v>
      </c>
      <c r="O2433" s="574">
        <v>43565.727083333331</v>
      </c>
      <c r="P2433" s="237" t="s">
        <v>37</v>
      </c>
      <c r="Q2433" s="162" t="s">
        <v>1285</v>
      </c>
      <c r="R2433" s="167" t="s">
        <v>10214</v>
      </c>
      <c r="S2433" s="238" t="s">
        <v>54</v>
      </c>
      <c r="T2433" s="167" t="s">
        <v>13791</v>
      </c>
      <c r="U2433" s="459" t="s">
        <v>40</v>
      </c>
      <c r="V2433" s="240" t="s">
        <v>761</v>
      </c>
      <c r="W2433" s="167" t="s">
        <v>13792</v>
      </c>
      <c r="X2433" s="536">
        <v>0</v>
      </c>
      <c r="Y2433" s="255">
        <v>0</v>
      </c>
      <c r="Z2433" s="255">
        <v>0</v>
      </c>
      <c r="AA2433" s="264">
        <f>Y2433/AD2433</f>
        <v>0</v>
      </c>
      <c r="AB2433" s="265">
        <f>Z2433/AD2433</f>
        <v>0</v>
      </c>
      <c r="AC2433" s="255">
        <v>0</v>
      </c>
      <c r="AD2433" s="255">
        <v>5548929</v>
      </c>
      <c r="AE2433" s="240" t="s">
        <v>1270</v>
      </c>
      <c r="AF2433" s="527" t="s">
        <v>1270</v>
      </c>
      <c r="AG2433" s="555" t="s">
        <v>7066</v>
      </c>
      <c r="AH2433" s="525" t="s">
        <v>12671</v>
      </c>
    </row>
    <row r="2434" spans="1:34" ht="15" hidden="1" customHeight="1" x14ac:dyDescent="0.2">
      <c r="A2434" s="58">
        <v>230</v>
      </c>
      <c r="B2434" s="58">
        <v>230</v>
      </c>
      <c r="C2434" s="76" t="s">
        <v>697</v>
      </c>
      <c r="D2434" s="33">
        <v>20188</v>
      </c>
      <c r="E2434" s="60" t="s">
        <v>698</v>
      </c>
      <c r="F2434" s="25">
        <v>2014</v>
      </c>
      <c r="G2434" s="61">
        <v>41737.361805555556</v>
      </c>
      <c r="H2434" s="62">
        <v>41737.361805555556</v>
      </c>
      <c r="I2434" s="625" t="s">
        <v>36</v>
      </c>
      <c r="J2434" s="625" t="s">
        <v>36</v>
      </c>
      <c r="K2434" s="625"/>
      <c r="L2434" s="64">
        <f>N2434-G2434</f>
        <v>6.944444467080757E-4</v>
      </c>
      <c r="M2434" s="65">
        <v>1</v>
      </c>
      <c r="N2434" s="61">
        <v>41737.362500000003</v>
      </c>
      <c r="O2434" s="62">
        <v>41737.362500000003</v>
      </c>
      <c r="P2434" s="66" t="s">
        <v>37</v>
      </c>
      <c r="Q2434" s="69" t="s">
        <v>48</v>
      </c>
      <c r="R2434" s="69" t="s">
        <v>49</v>
      </c>
      <c r="S2434" s="87" t="s">
        <v>40</v>
      </c>
      <c r="T2434" s="69" t="s">
        <v>2074</v>
      </c>
      <c r="U2434" s="459" t="s">
        <v>40</v>
      </c>
      <c r="V2434" s="78" t="s">
        <v>384</v>
      </c>
      <c r="W2434" s="69" t="s">
        <v>2075</v>
      </c>
      <c r="X2434" s="32">
        <v>0</v>
      </c>
      <c r="Y2434" s="32">
        <v>0</v>
      </c>
      <c r="Z2434" s="83"/>
      <c r="AA2434" s="84"/>
      <c r="AB2434" s="85"/>
      <c r="AC2434" s="83"/>
    </row>
    <row r="2435" spans="1:34" ht="15" hidden="1" customHeight="1" x14ac:dyDescent="0.2">
      <c r="A2435" s="257">
        <v>230</v>
      </c>
      <c r="B2435" s="257">
        <v>230</v>
      </c>
      <c r="C2435" s="258" t="s">
        <v>697</v>
      </c>
      <c r="D2435" s="257">
        <v>20188</v>
      </c>
      <c r="E2435" s="258" t="s">
        <v>698</v>
      </c>
      <c r="F2435" s="25">
        <v>2018</v>
      </c>
      <c r="G2435" s="232">
        <v>43125.504861111112</v>
      </c>
      <c r="H2435" s="233">
        <v>43125.504861111112</v>
      </c>
      <c r="I2435" s="412" t="s">
        <v>36</v>
      </c>
      <c r="J2435" s="412" t="s">
        <v>36</v>
      </c>
      <c r="K2435" s="412" t="s">
        <v>36</v>
      </c>
      <c r="L2435" s="235">
        <f>N2435-G2435</f>
        <v>6.944444467080757E-4</v>
      </c>
      <c r="M2435" s="236">
        <v>1</v>
      </c>
      <c r="N2435" s="232">
        <v>43125.505555555559</v>
      </c>
      <c r="O2435" s="233">
        <v>43125.505555555559</v>
      </c>
      <c r="P2435" s="237" t="s">
        <v>37</v>
      </c>
      <c r="Q2435" s="238" t="s">
        <v>48</v>
      </c>
      <c r="R2435" s="35" t="s">
        <v>10200</v>
      </c>
      <c r="S2435" s="238" t="s">
        <v>40</v>
      </c>
      <c r="T2435" s="167" t="s">
        <v>10386</v>
      </c>
      <c r="U2435" s="192" t="s">
        <v>40</v>
      </c>
      <c r="V2435" s="240" t="s">
        <v>384</v>
      </c>
      <c r="W2435" s="167" t="s">
        <v>10387</v>
      </c>
      <c r="X2435" s="255">
        <v>0</v>
      </c>
      <c r="Y2435" s="241">
        <v>0</v>
      </c>
      <c r="Z2435" s="241">
        <v>0</v>
      </c>
      <c r="AA2435" s="266"/>
      <c r="AB2435" s="266"/>
      <c r="AC2435" s="266"/>
      <c r="AD2435" s="241">
        <v>5517212</v>
      </c>
      <c r="AE2435" s="35" t="s">
        <v>7063</v>
      </c>
      <c r="AF2435" s="153" t="s">
        <v>8318</v>
      </c>
      <c r="AG2435" s="35" t="s">
        <v>7040</v>
      </c>
      <c r="AH2435" s="35" t="s">
        <v>7041</v>
      </c>
    </row>
    <row r="2436" spans="1:34" ht="15" hidden="1" customHeight="1" x14ac:dyDescent="0.2">
      <c r="A2436" s="175">
        <v>230</v>
      </c>
      <c r="B2436" s="175">
        <v>230</v>
      </c>
      <c r="C2436" s="24" t="s">
        <v>772</v>
      </c>
      <c r="D2436" s="175">
        <v>20191</v>
      </c>
      <c r="E2436" s="43" t="s">
        <v>5064</v>
      </c>
      <c r="F2436" s="25">
        <v>2015</v>
      </c>
      <c r="G2436" s="156">
        <v>42309.939583333333</v>
      </c>
      <c r="H2436" s="157">
        <v>42309.939583333333</v>
      </c>
      <c r="I2436" s="620" t="s">
        <v>36</v>
      </c>
      <c r="J2436" s="620" t="s">
        <v>36</v>
      </c>
      <c r="K2436" s="620"/>
      <c r="L2436" s="159">
        <f>N2436-G2436</f>
        <v>0.2381944444423425</v>
      </c>
      <c r="M2436" s="160">
        <v>343</v>
      </c>
      <c r="N2436" s="156">
        <v>42310.177777777775</v>
      </c>
      <c r="O2436" s="157">
        <v>42310.177777777775</v>
      </c>
      <c r="P2436" s="161" t="s">
        <v>37</v>
      </c>
      <c r="Q2436" s="162" t="s">
        <v>48</v>
      </c>
      <c r="R2436" s="162" t="s">
        <v>49</v>
      </c>
      <c r="S2436" s="35" t="s">
        <v>80</v>
      </c>
      <c r="T2436" s="35" t="s">
        <v>5065</v>
      </c>
      <c r="U2436" s="170">
        <v>11675</v>
      </c>
      <c r="V2436" s="167" t="s">
        <v>384</v>
      </c>
      <c r="W2436" s="35" t="s">
        <v>5066</v>
      </c>
      <c r="X2436" s="55">
        <v>0</v>
      </c>
      <c r="Y2436" s="168"/>
      <c r="Z2436" s="168"/>
      <c r="AA2436" s="168"/>
      <c r="AB2436" s="168"/>
      <c r="AC2436" s="168"/>
    </row>
    <row r="2437" spans="1:34" ht="15" hidden="1" customHeight="1" x14ac:dyDescent="0.2">
      <c r="A2437" s="175">
        <v>230</v>
      </c>
      <c r="B2437" s="175">
        <v>230</v>
      </c>
      <c r="C2437" s="24" t="s">
        <v>772</v>
      </c>
      <c r="D2437" s="175">
        <v>20191</v>
      </c>
      <c r="E2437" s="43" t="s">
        <v>5064</v>
      </c>
      <c r="F2437" s="25">
        <v>2015</v>
      </c>
      <c r="G2437" s="156">
        <v>42310.21875</v>
      </c>
      <c r="H2437" s="157">
        <v>42310.21875</v>
      </c>
      <c r="I2437" s="620" t="s">
        <v>36</v>
      </c>
      <c r="J2437" s="620" t="s">
        <v>36</v>
      </c>
      <c r="K2437" s="620"/>
      <c r="L2437" s="159">
        <f>N2437-G2437</f>
        <v>0.65833333333284827</v>
      </c>
      <c r="M2437" s="160">
        <v>948</v>
      </c>
      <c r="N2437" s="156">
        <v>42310.877083333333</v>
      </c>
      <c r="O2437" s="157">
        <v>42310.877083333333</v>
      </c>
      <c r="P2437" s="161" t="s">
        <v>37</v>
      </c>
      <c r="Q2437" s="162" t="s">
        <v>52</v>
      </c>
      <c r="R2437" s="35" t="s">
        <v>639</v>
      </c>
      <c r="S2437" s="35" t="s">
        <v>80</v>
      </c>
      <c r="T2437" s="35" t="s">
        <v>5071</v>
      </c>
      <c r="U2437" s="170">
        <v>11675</v>
      </c>
      <c r="V2437" s="167" t="s">
        <v>384</v>
      </c>
      <c r="W2437" s="35" t="s">
        <v>5072</v>
      </c>
      <c r="X2437" s="55">
        <v>0</v>
      </c>
      <c r="Y2437" s="168"/>
      <c r="Z2437" s="168"/>
      <c r="AA2437" s="168"/>
      <c r="AB2437" s="168"/>
      <c r="AC2437" s="168"/>
    </row>
    <row r="2438" spans="1:34" ht="15" hidden="1" customHeight="1" x14ac:dyDescent="0.2">
      <c r="A2438" s="257">
        <v>230</v>
      </c>
      <c r="B2438" s="257">
        <v>230</v>
      </c>
      <c r="C2438" s="258" t="s">
        <v>772</v>
      </c>
      <c r="D2438" s="257">
        <v>20191</v>
      </c>
      <c r="E2438" s="258" t="s">
        <v>5064</v>
      </c>
      <c r="F2438" s="25">
        <v>2017</v>
      </c>
      <c r="G2438" s="232">
        <v>42787.804861111108</v>
      </c>
      <c r="H2438" s="233">
        <v>42787.804861111108</v>
      </c>
      <c r="I2438" s="417" t="s">
        <v>7042</v>
      </c>
      <c r="J2438" s="412" t="s">
        <v>36</v>
      </c>
      <c r="K2438" s="412"/>
      <c r="L2438" s="235">
        <f>N2438-G2438</f>
        <v>9.1666666667151731E-2</v>
      </c>
      <c r="M2438" s="236">
        <v>132</v>
      </c>
      <c r="N2438" s="232">
        <v>42787.896527777775</v>
      </c>
      <c r="O2438" s="233">
        <v>42787.896527777775</v>
      </c>
      <c r="P2438" s="237" t="s">
        <v>37</v>
      </c>
      <c r="Q2438" s="35" t="s">
        <v>52</v>
      </c>
      <c r="R2438" s="35" t="s">
        <v>5649</v>
      </c>
      <c r="S2438" s="35" t="s">
        <v>80</v>
      </c>
      <c r="T2438" s="167" t="s">
        <v>7990</v>
      </c>
      <c r="U2438" s="303" t="s">
        <v>40</v>
      </c>
      <c r="V2438" s="49" t="s">
        <v>384</v>
      </c>
      <c r="W2438" s="35" t="s">
        <v>7991</v>
      </c>
      <c r="X2438" s="255">
        <v>0</v>
      </c>
      <c r="Y2438" s="241">
        <v>0</v>
      </c>
      <c r="Z2438" s="241">
        <v>0</v>
      </c>
      <c r="AA2438" s="168"/>
      <c r="AB2438" s="168"/>
      <c r="AC2438" s="168"/>
      <c r="AD2438" s="304">
        <v>5517212</v>
      </c>
      <c r="AE2438" s="305" t="s">
        <v>1270</v>
      </c>
      <c r="AF2438" s="305" t="s">
        <v>1270</v>
      </c>
      <c r="AG2438" s="35" t="s">
        <v>7066</v>
      </c>
      <c r="AH2438" s="52" t="s">
        <v>7067</v>
      </c>
    </row>
    <row r="2439" spans="1:34" ht="15" hidden="1" customHeight="1" x14ac:dyDescent="0.2">
      <c r="A2439" s="58">
        <v>230</v>
      </c>
      <c r="B2439" s="58">
        <v>230</v>
      </c>
      <c r="C2439" s="76" t="s">
        <v>2280</v>
      </c>
      <c r="D2439" s="33">
        <v>20192</v>
      </c>
      <c r="E2439" s="60" t="s">
        <v>2281</v>
      </c>
      <c r="F2439" s="25">
        <v>2014</v>
      </c>
      <c r="G2439" s="61">
        <v>41782.211805555555</v>
      </c>
      <c r="H2439" s="62">
        <v>41782.211805555555</v>
      </c>
      <c r="I2439" s="625" t="s">
        <v>36</v>
      </c>
      <c r="J2439" s="625" t="s">
        <v>36</v>
      </c>
      <c r="K2439" s="625"/>
      <c r="L2439" s="64">
        <f>N2439-G2439</f>
        <v>0.15208333333430346</v>
      </c>
      <c r="M2439" s="65">
        <v>219</v>
      </c>
      <c r="N2439" s="61">
        <v>41782.363888888889</v>
      </c>
      <c r="O2439" s="62">
        <v>41782.363888888889</v>
      </c>
      <c r="P2439" s="66" t="s">
        <v>37</v>
      </c>
      <c r="Q2439" s="69" t="s">
        <v>52</v>
      </c>
      <c r="R2439" s="69" t="s">
        <v>124</v>
      </c>
      <c r="S2439" s="87" t="s">
        <v>88</v>
      </c>
      <c r="T2439" s="69" t="s">
        <v>2282</v>
      </c>
      <c r="U2439" s="303" t="s">
        <v>40</v>
      </c>
      <c r="V2439" s="78" t="s">
        <v>1390</v>
      </c>
      <c r="W2439" s="69" t="s">
        <v>2283</v>
      </c>
      <c r="X2439" s="32">
        <v>0</v>
      </c>
      <c r="Y2439" s="32">
        <v>0</v>
      </c>
      <c r="Z2439" s="83"/>
      <c r="AA2439" s="84"/>
      <c r="AB2439" s="85"/>
      <c r="AC2439" s="83"/>
    </row>
    <row r="2440" spans="1:34" ht="15" hidden="1" customHeight="1" x14ac:dyDescent="0.2">
      <c r="A2440" s="58">
        <v>230</v>
      </c>
      <c r="B2440" s="58">
        <v>230</v>
      </c>
      <c r="C2440" s="76" t="s">
        <v>1573</v>
      </c>
      <c r="D2440" s="33">
        <v>20193</v>
      </c>
      <c r="E2440" s="60" t="s">
        <v>1574</v>
      </c>
      <c r="F2440" s="25">
        <v>2014</v>
      </c>
      <c r="G2440" s="61">
        <v>41737.155555555553</v>
      </c>
      <c r="H2440" s="62">
        <v>41737.155555555553</v>
      </c>
      <c r="I2440" s="625" t="s">
        <v>36</v>
      </c>
      <c r="J2440" s="625" t="s">
        <v>36</v>
      </c>
      <c r="K2440" s="625"/>
      <c r="L2440" s="64">
        <f>N2440-G2440</f>
        <v>6.944444467080757E-4</v>
      </c>
      <c r="M2440" s="65">
        <v>1</v>
      </c>
      <c r="N2440" s="61">
        <v>41737.15625</v>
      </c>
      <c r="O2440" s="62">
        <v>41737.15625</v>
      </c>
      <c r="P2440" s="66" t="s">
        <v>37</v>
      </c>
      <c r="Q2440" s="69" t="s">
        <v>48</v>
      </c>
      <c r="R2440" s="69" t="s">
        <v>49</v>
      </c>
      <c r="S2440" s="87" t="s">
        <v>40</v>
      </c>
      <c r="T2440" s="69" t="s">
        <v>2070</v>
      </c>
      <c r="U2440" s="77">
        <v>10201</v>
      </c>
      <c r="V2440" s="78" t="s">
        <v>1390</v>
      </c>
      <c r="W2440" s="69" t="s">
        <v>2071</v>
      </c>
      <c r="X2440" s="32">
        <v>0</v>
      </c>
      <c r="Y2440" s="32">
        <v>0</v>
      </c>
      <c r="Z2440" s="83"/>
      <c r="AA2440" s="84"/>
      <c r="AB2440" s="85"/>
      <c r="AC2440" s="83"/>
    </row>
    <row r="2441" spans="1:34" ht="15" hidden="1" customHeight="1" x14ac:dyDescent="0.2">
      <c r="A2441" s="58">
        <v>230</v>
      </c>
      <c r="B2441" s="58">
        <v>230</v>
      </c>
      <c r="C2441" s="76" t="s">
        <v>1573</v>
      </c>
      <c r="D2441" s="33">
        <v>20193</v>
      </c>
      <c r="E2441" s="60" t="s">
        <v>1574</v>
      </c>
      <c r="F2441" s="25">
        <v>2014</v>
      </c>
      <c r="G2441" s="61">
        <v>41770.222222222219</v>
      </c>
      <c r="H2441" s="62">
        <v>41770.222222222219</v>
      </c>
      <c r="I2441" s="625" t="s">
        <v>36</v>
      </c>
      <c r="J2441" s="625" t="s">
        <v>36</v>
      </c>
      <c r="K2441" s="625"/>
      <c r="L2441" s="64">
        <f>N2441-G2441</f>
        <v>6.944444467080757E-4</v>
      </c>
      <c r="M2441" s="65">
        <v>1</v>
      </c>
      <c r="N2441" s="61">
        <v>41770.222916666666</v>
      </c>
      <c r="O2441" s="62">
        <v>41770.222916666666</v>
      </c>
      <c r="P2441" s="66" t="s">
        <v>37</v>
      </c>
      <c r="Q2441" s="69" t="s">
        <v>62</v>
      </c>
      <c r="R2441" s="69" t="s">
        <v>397</v>
      </c>
      <c r="S2441" s="87" t="s">
        <v>101</v>
      </c>
      <c r="T2441" s="69" t="s">
        <v>2201</v>
      </c>
      <c r="U2441" s="303" t="s">
        <v>40</v>
      </c>
      <c r="V2441" s="78" t="s">
        <v>1390</v>
      </c>
      <c r="W2441" s="69" t="s">
        <v>2202</v>
      </c>
      <c r="X2441" s="32">
        <v>0</v>
      </c>
      <c r="Y2441" s="32">
        <v>0</v>
      </c>
      <c r="Z2441" s="83"/>
      <c r="AA2441" s="84"/>
      <c r="AB2441" s="85"/>
      <c r="AC2441" s="83"/>
    </row>
    <row r="2442" spans="1:34" ht="15" hidden="1" customHeight="1" x14ac:dyDescent="0.2">
      <c r="A2442" s="311">
        <v>230</v>
      </c>
      <c r="B2442" s="311">
        <v>230</v>
      </c>
      <c r="C2442" s="335" t="s">
        <v>926</v>
      </c>
      <c r="D2442" s="311">
        <v>20200</v>
      </c>
      <c r="E2442" s="335" t="s">
        <v>457</v>
      </c>
      <c r="F2442" s="25">
        <v>2017</v>
      </c>
      <c r="G2442" s="314">
        <v>42752.424305555556</v>
      </c>
      <c r="H2442" s="315">
        <v>42752.424305555556</v>
      </c>
      <c r="I2442" s="629" t="s">
        <v>36</v>
      </c>
      <c r="J2442" s="629" t="s">
        <v>36</v>
      </c>
      <c r="K2442" s="629"/>
      <c r="L2442" s="317">
        <f>N2442-G2442</f>
        <v>6.944444467080757E-4</v>
      </c>
      <c r="M2442" s="318">
        <v>1</v>
      </c>
      <c r="N2442" s="314">
        <v>42752.425000000003</v>
      </c>
      <c r="O2442" s="315">
        <v>42752.425000000003</v>
      </c>
      <c r="P2442" s="319" t="s">
        <v>7093</v>
      </c>
      <c r="Q2442" s="313" t="s">
        <v>43</v>
      </c>
      <c r="R2442" s="313" t="s">
        <v>7094</v>
      </c>
      <c r="S2442" s="313" t="s">
        <v>106</v>
      </c>
      <c r="T2442" s="321" t="s">
        <v>7361</v>
      </c>
      <c r="U2442" s="322" t="s">
        <v>40</v>
      </c>
      <c r="V2442" s="323" t="s">
        <v>1336</v>
      </c>
      <c r="W2442" s="313" t="s">
        <v>7362</v>
      </c>
      <c r="X2442" s="336">
        <v>0</v>
      </c>
      <c r="Y2442" s="325">
        <v>0</v>
      </c>
      <c r="Z2442" s="325">
        <v>0</v>
      </c>
      <c r="AA2442" s="313"/>
      <c r="AB2442" s="313"/>
      <c r="AC2442" s="313"/>
      <c r="AD2442" s="304">
        <v>5517212</v>
      </c>
      <c r="AE2442" s="313" t="s">
        <v>1270</v>
      </c>
      <c r="AF2442" s="327" t="s">
        <v>1270</v>
      </c>
      <c r="AG2442" s="313" t="s">
        <v>7097</v>
      </c>
      <c r="AH2442" s="324" t="s">
        <v>7041</v>
      </c>
    </row>
    <row r="2443" spans="1:34" ht="15" hidden="1" customHeight="1" x14ac:dyDescent="0.2">
      <c r="A2443" s="257">
        <v>230</v>
      </c>
      <c r="B2443" s="257">
        <v>230</v>
      </c>
      <c r="C2443" s="258" t="s">
        <v>926</v>
      </c>
      <c r="D2443" s="257">
        <v>20200</v>
      </c>
      <c r="E2443" s="258" t="s">
        <v>457</v>
      </c>
      <c r="F2443" s="25">
        <v>2018</v>
      </c>
      <c r="G2443" s="232">
        <v>43103.035416666666</v>
      </c>
      <c r="H2443" s="233">
        <v>43103.035416666666</v>
      </c>
      <c r="I2443" s="412" t="s">
        <v>36</v>
      </c>
      <c r="J2443" s="412" t="s">
        <v>36</v>
      </c>
      <c r="K2443" s="412" t="s">
        <v>36</v>
      </c>
      <c r="L2443" s="235">
        <f>N2443-G2443</f>
        <v>6.944444467080757E-4</v>
      </c>
      <c r="M2443" s="236">
        <v>1</v>
      </c>
      <c r="N2443" s="232">
        <v>43103.036111111112</v>
      </c>
      <c r="O2443" s="233">
        <v>43103.036111111112</v>
      </c>
      <c r="P2443" s="237" t="s">
        <v>37</v>
      </c>
      <c r="Q2443" s="238" t="s">
        <v>48</v>
      </c>
      <c r="R2443" s="35" t="s">
        <v>10200</v>
      </c>
      <c r="S2443" s="238" t="s">
        <v>40</v>
      </c>
      <c r="T2443" s="167" t="s">
        <v>10201</v>
      </c>
      <c r="U2443" s="415" t="s">
        <v>40</v>
      </c>
      <c r="V2443" s="240" t="s">
        <v>788</v>
      </c>
      <c r="W2443" s="167" t="s">
        <v>10202</v>
      </c>
      <c r="X2443" s="241">
        <v>0</v>
      </c>
      <c r="Y2443" s="241">
        <v>0</v>
      </c>
      <c r="Z2443" s="241">
        <v>0</v>
      </c>
      <c r="AA2443" s="266"/>
      <c r="AB2443" s="266"/>
      <c r="AC2443" s="266"/>
      <c r="AD2443" s="241">
        <v>5517212</v>
      </c>
      <c r="AE2443" s="35" t="s">
        <v>7063</v>
      </c>
      <c r="AF2443" s="153" t="s">
        <v>10203</v>
      </c>
      <c r="AG2443" s="35" t="s">
        <v>7040</v>
      </c>
      <c r="AH2443" s="35" t="s">
        <v>7041</v>
      </c>
    </row>
    <row r="2444" spans="1:34" ht="15" hidden="1" customHeight="1" x14ac:dyDescent="0.2">
      <c r="A2444" s="386">
        <v>230</v>
      </c>
      <c r="B2444" s="386">
        <v>230</v>
      </c>
      <c r="C2444" s="387" t="s">
        <v>926</v>
      </c>
      <c r="D2444" s="386">
        <v>20200</v>
      </c>
      <c r="E2444" s="427" t="s">
        <v>457</v>
      </c>
      <c r="F2444" s="25">
        <v>2018</v>
      </c>
      <c r="G2444" s="388">
        <v>43123.227083333331</v>
      </c>
      <c r="H2444" s="389">
        <v>43123.227083333331</v>
      </c>
      <c r="I2444" s="420" t="s">
        <v>36</v>
      </c>
      <c r="J2444" s="420" t="s">
        <v>36</v>
      </c>
      <c r="K2444" s="412" t="s">
        <v>36</v>
      </c>
      <c r="L2444" s="391">
        <f>N2444-G2444</f>
        <v>0.59513888889341615</v>
      </c>
      <c r="M2444" s="392">
        <v>857</v>
      </c>
      <c r="N2444" s="388">
        <v>43123.822222222225</v>
      </c>
      <c r="O2444" s="389">
        <v>43123.822222222225</v>
      </c>
      <c r="P2444" s="421" t="s">
        <v>7093</v>
      </c>
      <c r="Q2444" s="428" t="s">
        <v>43</v>
      </c>
      <c r="R2444" s="393" t="s">
        <v>10310</v>
      </c>
      <c r="S2444" s="238" t="s">
        <v>564</v>
      </c>
      <c r="T2444" s="394" t="s">
        <v>10359</v>
      </c>
      <c r="U2444" s="423" t="s">
        <v>40</v>
      </c>
      <c r="V2444" s="396" t="s">
        <v>788</v>
      </c>
      <c r="W2444" s="394" t="s">
        <v>10360</v>
      </c>
      <c r="X2444" s="429">
        <v>0</v>
      </c>
      <c r="Y2444" s="380">
        <v>0</v>
      </c>
      <c r="Z2444" s="380">
        <v>0</v>
      </c>
      <c r="AA2444" s="381"/>
      <c r="AB2444" s="381"/>
      <c r="AC2444" s="381"/>
      <c r="AD2444" s="380">
        <v>5517212</v>
      </c>
      <c r="AE2444" s="393" t="s">
        <v>1270</v>
      </c>
      <c r="AF2444" s="424" t="s">
        <v>1270</v>
      </c>
      <c r="AG2444" s="393" t="s">
        <v>7097</v>
      </c>
      <c r="AH2444" s="57" t="s">
        <v>7041</v>
      </c>
    </row>
    <row r="2445" spans="1:34" ht="15" hidden="1" customHeight="1" x14ac:dyDescent="0.2">
      <c r="A2445" s="386">
        <v>230</v>
      </c>
      <c r="B2445" s="386">
        <v>230</v>
      </c>
      <c r="C2445" s="387" t="s">
        <v>926</v>
      </c>
      <c r="D2445" s="386">
        <v>20200</v>
      </c>
      <c r="E2445" s="387" t="s">
        <v>457</v>
      </c>
      <c r="F2445" s="25">
        <v>2018</v>
      </c>
      <c r="G2445" s="388">
        <v>43143.3125</v>
      </c>
      <c r="H2445" s="389">
        <v>43143.3125</v>
      </c>
      <c r="I2445" s="420" t="s">
        <v>36</v>
      </c>
      <c r="J2445" s="420" t="s">
        <v>36</v>
      </c>
      <c r="K2445" s="412" t="s">
        <v>36</v>
      </c>
      <c r="L2445" s="391">
        <f>N2445-G2445</f>
        <v>4.1388888888905058</v>
      </c>
      <c r="M2445" s="392">
        <v>5960</v>
      </c>
      <c r="N2445" s="388">
        <v>43147.451388888891</v>
      </c>
      <c r="O2445" s="389">
        <v>43147.451388888891</v>
      </c>
      <c r="P2445" s="457" t="s">
        <v>7093</v>
      </c>
      <c r="Q2445" s="458" t="s">
        <v>43</v>
      </c>
      <c r="R2445" s="394" t="s">
        <v>10310</v>
      </c>
      <c r="S2445" s="167" t="s">
        <v>88</v>
      </c>
      <c r="T2445" s="394" t="s">
        <v>10465</v>
      </c>
      <c r="U2445" s="423" t="s">
        <v>40</v>
      </c>
      <c r="V2445" s="396" t="s">
        <v>788</v>
      </c>
      <c r="W2445" s="394" t="s">
        <v>10466</v>
      </c>
      <c r="X2445" s="429">
        <v>0</v>
      </c>
      <c r="Y2445" s="380">
        <v>0</v>
      </c>
      <c r="Z2445" s="380">
        <v>0</v>
      </c>
      <c r="AA2445" s="381"/>
      <c r="AB2445" s="381"/>
      <c r="AC2445" s="381"/>
      <c r="AD2445" s="380">
        <v>5517212</v>
      </c>
      <c r="AE2445" s="393" t="s">
        <v>1270</v>
      </c>
      <c r="AF2445" s="424" t="s">
        <v>1270</v>
      </c>
      <c r="AG2445" s="381" t="s">
        <v>7097</v>
      </c>
      <c r="AH2445" s="277" t="s">
        <v>7041</v>
      </c>
    </row>
    <row r="2446" spans="1:34" ht="15" hidden="1" customHeight="1" x14ac:dyDescent="0.2">
      <c r="A2446" s="257">
        <v>230</v>
      </c>
      <c r="B2446" s="257">
        <v>230</v>
      </c>
      <c r="C2446" s="258" t="s">
        <v>926</v>
      </c>
      <c r="D2446" s="257">
        <v>20200</v>
      </c>
      <c r="E2446" s="258" t="s">
        <v>457</v>
      </c>
      <c r="F2446" s="25">
        <v>2018</v>
      </c>
      <c r="G2446" s="232">
        <v>43199.302083333336</v>
      </c>
      <c r="H2446" s="233">
        <v>43199.302083333336</v>
      </c>
      <c r="I2446" s="412" t="s">
        <v>36</v>
      </c>
      <c r="J2446" s="412" t="s">
        <v>36</v>
      </c>
      <c r="K2446" s="412" t="s">
        <v>36</v>
      </c>
      <c r="L2446" s="235">
        <f>N2446-G2446</f>
        <v>0.33333333332848269</v>
      </c>
      <c r="M2446" s="236">
        <v>480</v>
      </c>
      <c r="N2446" s="232">
        <v>43199.635416666664</v>
      </c>
      <c r="O2446" s="233">
        <v>43199.635416666664</v>
      </c>
      <c r="P2446" s="237" t="s">
        <v>37</v>
      </c>
      <c r="Q2446" s="359" t="s">
        <v>43</v>
      </c>
      <c r="R2446" s="35" t="s">
        <v>10292</v>
      </c>
      <c r="S2446" s="277" t="s">
        <v>40</v>
      </c>
      <c r="T2446" s="167" t="s">
        <v>10905</v>
      </c>
      <c r="U2446" s="282" t="s">
        <v>40</v>
      </c>
      <c r="V2446" s="240" t="s">
        <v>788</v>
      </c>
      <c r="W2446" s="167" t="s">
        <v>10906</v>
      </c>
      <c r="X2446" s="255">
        <v>0</v>
      </c>
      <c r="Y2446" s="241">
        <v>0</v>
      </c>
      <c r="Z2446" s="241">
        <v>0</v>
      </c>
      <c r="AA2446" s="266"/>
      <c r="AB2446" s="266"/>
      <c r="AC2446" s="266"/>
      <c r="AD2446" s="241">
        <v>5517212</v>
      </c>
      <c r="AE2446" s="461" t="s">
        <v>1270</v>
      </c>
      <c r="AF2446" s="462" t="s">
        <v>1270</v>
      </c>
      <c r="AG2446" s="277" t="s">
        <v>7066</v>
      </c>
      <c r="AH2446" s="277" t="s">
        <v>7067</v>
      </c>
    </row>
    <row r="2447" spans="1:34" ht="15" hidden="1" customHeight="1" x14ac:dyDescent="0.2">
      <c r="A2447" s="105">
        <v>230</v>
      </c>
      <c r="B2447" s="105">
        <v>230</v>
      </c>
      <c r="C2447" s="76" t="s">
        <v>1155</v>
      </c>
      <c r="D2447" s="33">
        <v>20202</v>
      </c>
      <c r="E2447" s="60" t="s">
        <v>1156</v>
      </c>
      <c r="F2447" s="25">
        <v>2014</v>
      </c>
      <c r="G2447" s="61">
        <v>41948.530555555553</v>
      </c>
      <c r="H2447" s="62">
        <v>41948.530555555553</v>
      </c>
      <c r="I2447" s="625" t="s">
        <v>36</v>
      </c>
      <c r="J2447" s="625" t="s">
        <v>36</v>
      </c>
      <c r="K2447" s="625"/>
      <c r="L2447" s="64">
        <f>N2447-G2447</f>
        <v>0.10972222222335404</v>
      </c>
      <c r="M2447" s="65">
        <v>158</v>
      </c>
      <c r="N2447" s="61">
        <v>41948.640277777777</v>
      </c>
      <c r="O2447" s="62">
        <v>41948.640277777777</v>
      </c>
      <c r="P2447" s="66" t="s">
        <v>37</v>
      </c>
      <c r="Q2447" s="69" t="s">
        <v>43</v>
      </c>
      <c r="R2447" s="69" t="s">
        <v>1663</v>
      </c>
      <c r="S2447" s="87" t="s">
        <v>40</v>
      </c>
      <c r="T2447" s="69" t="s">
        <v>2994</v>
      </c>
      <c r="U2447" s="282" t="s">
        <v>40</v>
      </c>
      <c r="V2447" s="87" t="s">
        <v>1336</v>
      </c>
      <c r="W2447" s="69" t="s">
        <v>2995</v>
      </c>
      <c r="X2447" s="32">
        <v>0</v>
      </c>
      <c r="Y2447" s="32">
        <v>0</v>
      </c>
      <c r="Z2447" s="83"/>
      <c r="AA2447" s="84"/>
      <c r="AB2447" s="85"/>
      <c r="AC2447" s="83"/>
    </row>
    <row r="2448" spans="1:34" ht="15" hidden="1" customHeight="1" x14ac:dyDescent="0.2">
      <c r="A2448" s="257">
        <v>230</v>
      </c>
      <c r="B2448" s="257">
        <v>230</v>
      </c>
      <c r="C2448" s="258" t="s">
        <v>1283</v>
      </c>
      <c r="D2448" s="257">
        <v>20203</v>
      </c>
      <c r="E2448" s="258" t="s">
        <v>1284</v>
      </c>
      <c r="F2448" s="25">
        <v>2016</v>
      </c>
      <c r="G2448" s="284">
        <v>42691.814583333333</v>
      </c>
      <c r="H2448" s="234">
        <v>42691.814583333333</v>
      </c>
      <c r="I2448" s="412" t="s">
        <v>36</v>
      </c>
      <c r="J2448" s="412" t="s">
        <v>36</v>
      </c>
      <c r="K2448" s="412"/>
      <c r="L2448" s="235">
        <f>N2448-G2448</f>
        <v>0.2930555555576575</v>
      </c>
      <c r="M2448" s="236">
        <v>422</v>
      </c>
      <c r="N2448" s="284">
        <v>42692.107638888891</v>
      </c>
      <c r="O2448" s="234">
        <v>42692.107638888891</v>
      </c>
      <c r="P2448" s="237" t="s">
        <v>37</v>
      </c>
      <c r="Q2448" s="35" t="s">
        <v>52</v>
      </c>
      <c r="R2448" s="35" t="s">
        <v>142</v>
      </c>
      <c r="S2448" s="35" t="s">
        <v>107</v>
      </c>
      <c r="T2448" s="35" t="s">
        <v>6862</v>
      </c>
      <c r="U2448" s="282" t="s">
        <v>40</v>
      </c>
      <c r="V2448" s="240" t="s">
        <v>1336</v>
      </c>
      <c r="W2448" s="35" t="s">
        <v>6863</v>
      </c>
      <c r="X2448" s="177">
        <v>0</v>
      </c>
      <c r="Y2448" s="55">
        <v>0</v>
      </c>
      <c r="Z2448" s="55">
        <v>0</v>
      </c>
      <c r="AA2448" s="55"/>
      <c r="AB2448" s="55"/>
      <c r="AC2448" s="55"/>
    </row>
    <row r="2449" spans="1:34" ht="15" hidden="1" customHeight="1" x14ac:dyDescent="0.2">
      <c r="A2449" s="105">
        <v>230</v>
      </c>
      <c r="B2449" s="105">
        <v>230</v>
      </c>
      <c r="C2449" s="76" t="s">
        <v>1613</v>
      </c>
      <c r="D2449" s="33">
        <v>20204</v>
      </c>
      <c r="E2449" s="60" t="s">
        <v>1614</v>
      </c>
      <c r="F2449" s="25">
        <v>2014</v>
      </c>
      <c r="G2449" s="61">
        <v>41963.297222222223</v>
      </c>
      <c r="H2449" s="62">
        <v>41963.297222222223</v>
      </c>
      <c r="I2449" s="625" t="s">
        <v>36</v>
      </c>
      <c r="J2449" s="625" t="s">
        <v>36</v>
      </c>
      <c r="K2449" s="625"/>
      <c r="L2449" s="64">
        <f>N2449-G2449</f>
        <v>0.46875</v>
      </c>
      <c r="M2449" s="65">
        <v>675</v>
      </c>
      <c r="N2449" s="61">
        <v>41963.765972222223</v>
      </c>
      <c r="O2449" s="62">
        <v>41963.765972222223</v>
      </c>
      <c r="P2449" s="66" t="s">
        <v>37</v>
      </c>
      <c r="Q2449" s="69" t="s">
        <v>52</v>
      </c>
      <c r="R2449" s="69" t="s">
        <v>302</v>
      </c>
      <c r="S2449" s="87" t="s">
        <v>68</v>
      </c>
      <c r="T2449" s="69" t="s">
        <v>3056</v>
      </c>
      <c r="U2449" s="282" t="s">
        <v>40</v>
      </c>
      <c r="V2449" s="87" t="s">
        <v>384</v>
      </c>
      <c r="W2449" s="69" t="s">
        <v>3057</v>
      </c>
      <c r="X2449" s="32">
        <v>0</v>
      </c>
      <c r="Y2449" s="32">
        <v>0</v>
      </c>
      <c r="Z2449" s="83"/>
      <c r="AA2449" s="84"/>
      <c r="AB2449" s="85"/>
      <c r="AC2449" s="83"/>
    </row>
    <row r="2450" spans="1:34" ht="15" hidden="1" customHeight="1" x14ac:dyDescent="0.2">
      <c r="A2450" s="257">
        <v>230</v>
      </c>
      <c r="B2450" s="257">
        <v>230</v>
      </c>
      <c r="C2450" s="258" t="s">
        <v>1613</v>
      </c>
      <c r="D2450" s="257">
        <v>20204</v>
      </c>
      <c r="E2450" s="258" t="s">
        <v>1614</v>
      </c>
      <c r="F2450" s="25">
        <v>2017</v>
      </c>
      <c r="G2450" s="232">
        <v>42830.377083333333</v>
      </c>
      <c r="H2450" s="233">
        <v>42830.377083333333</v>
      </c>
      <c r="I2450" s="412" t="s">
        <v>36</v>
      </c>
      <c r="J2450" s="412" t="s">
        <v>36</v>
      </c>
      <c r="K2450" s="412"/>
      <c r="L2450" s="235">
        <f>N2450-G2450</f>
        <v>0.28749999999854481</v>
      </c>
      <c r="M2450" s="236">
        <v>414</v>
      </c>
      <c r="N2450" s="232">
        <v>42830.664583333331</v>
      </c>
      <c r="O2450" s="233">
        <v>42830.664583333331</v>
      </c>
      <c r="P2450" s="237" t="s">
        <v>37</v>
      </c>
      <c r="Q2450" s="35" t="s">
        <v>52</v>
      </c>
      <c r="R2450" s="35" t="s">
        <v>302</v>
      </c>
      <c r="S2450" s="35" t="s">
        <v>68</v>
      </c>
      <c r="T2450" s="52" t="s">
        <v>8262</v>
      </c>
      <c r="U2450" s="303" t="s">
        <v>40</v>
      </c>
      <c r="V2450" s="49" t="s">
        <v>384</v>
      </c>
      <c r="W2450" s="44" t="s">
        <v>8263</v>
      </c>
      <c r="X2450" s="241">
        <v>0</v>
      </c>
      <c r="Y2450" s="241">
        <v>0</v>
      </c>
      <c r="Z2450" s="241">
        <v>0</v>
      </c>
      <c r="AA2450" s="168"/>
      <c r="AB2450" s="168"/>
      <c r="AC2450" s="168"/>
      <c r="AD2450" s="304">
        <v>5517212</v>
      </c>
      <c r="AE2450" s="305" t="s">
        <v>1270</v>
      </c>
      <c r="AF2450" s="305" t="s">
        <v>1270</v>
      </c>
      <c r="AG2450" s="35" t="s">
        <v>7066</v>
      </c>
      <c r="AH2450" s="52" t="s">
        <v>7067</v>
      </c>
    </row>
    <row r="2451" spans="1:34" ht="15" hidden="1" customHeight="1" x14ac:dyDescent="0.2">
      <c r="A2451" s="257">
        <v>230</v>
      </c>
      <c r="B2451" s="257">
        <v>230</v>
      </c>
      <c r="C2451" s="258" t="s">
        <v>1613</v>
      </c>
      <c r="D2451" s="257">
        <v>20204</v>
      </c>
      <c r="E2451" s="258" t="s">
        <v>1614</v>
      </c>
      <c r="F2451" s="25">
        <v>2018</v>
      </c>
      <c r="G2451" s="232">
        <v>43151.384722222225</v>
      </c>
      <c r="H2451" s="233">
        <v>43151.384722222225</v>
      </c>
      <c r="I2451" s="412" t="s">
        <v>36</v>
      </c>
      <c r="J2451" s="412" t="s">
        <v>36</v>
      </c>
      <c r="K2451" s="412" t="s">
        <v>36</v>
      </c>
      <c r="L2451" s="235">
        <f>N2451-G2451</f>
        <v>6.9444443943211809E-4</v>
      </c>
      <c r="M2451" s="236">
        <v>1</v>
      </c>
      <c r="N2451" s="232">
        <v>43151.385416666664</v>
      </c>
      <c r="O2451" s="233">
        <v>43151.385416666664</v>
      </c>
      <c r="P2451" s="237" t="s">
        <v>37</v>
      </c>
      <c r="Q2451" s="359" t="s">
        <v>48</v>
      </c>
      <c r="R2451" s="35" t="s">
        <v>10200</v>
      </c>
      <c r="S2451" s="277" t="s">
        <v>40</v>
      </c>
      <c r="T2451" s="167" t="s">
        <v>10519</v>
      </c>
      <c r="U2451" s="253">
        <v>114325965</v>
      </c>
      <c r="V2451" s="240" t="s">
        <v>190</v>
      </c>
      <c r="W2451" s="167" t="s">
        <v>10520</v>
      </c>
      <c r="X2451" s="255">
        <v>0</v>
      </c>
      <c r="Y2451" s="241">
        <v>0</v>
      </c>
      <c r="Z2451" s="241">
        <v>0</v>
      </c>
      <c r="AA2451" s="266"/>
      <c r="AB2451" s="266"/>
      <c r="AC2451" s="266"/>
      <c r="AD2451" s="241">
        <v>5517212</v>
      </c>
      <c r="AE2451" s="461" t="s">
        <v>1270</v>
      </c>
      <c r="AF2451" s="462" t="s">
        <v>1270</v>
      </c>
      <c r="AG2451" s="277" t="s">
        <v>7040</v>
      </c>
      <c r="AH2451" s="277" t="s">
        <v>7041</v>
      </c>
    </row>
    <row r="2452" spans="1:34" ht="15" hidden="1" customHeight="1" x14ac:dyDescent="0.2">
      <c r="A2452" s="257">
        <v>230</v>
      </c>
      <c r="B2452" s="257">
        <v>230</v>
      </c>
      <c r="C2452" s="258" t="s">
        <v>1613</v>
      </c>
      <c r="D2452" s="257">
        <v>20204</v>
      </c>
      <c r="E2452" s="258" t="s">
        <v>1614</v>
      </c>
      <c r="F2452" s="25">
        <v>2018</v>
      </c>
      <c r="G2452" s="284">
        <v>43229.443749999999</v>
      </c>
      <c r="H2452" s="233">
        <v>43229.443749999999</v>
      </c>
      <c r="I2452" s="412" t="s">
        <v>36</v>
      </c>
      <c r="J2452" s="412" t="s">
        <v>36</v>
      </c>
      <c r="K2452" s="412" t="s">
        <v>36</v>
      </c>
      <c r="L2452" s="235">
        <f>N2452-G2452</f>
        <v>1.1111111110949423E-2</v>
      </c>
      <c r="M2452" s="236">
        <v>16</v>
      </c>
      <c r="N2452" s="284">
        <v>43229.454861111109</v>
      </c>
      <c r="O2452" s="233">
        <v>43229.454861111109</v>
      </c>
      <c r="P2452" s="237" t="s">
        <v>37</v>
      </c>
      <c r="Q2452" s="359" t="s">
        <v>43</v>
      </c>
      <c r="R2452" s="35" t="s">
        <v>10739</v>
      </c>
      <c r="S2452" s="277" t="s">
        <v>526</v>
      </c>
      <c r="T2452" s="167" t="s">
        <v>11091</v>
      </c>
      <c r="U2452" s="282" t="s">
        <v>40</v>
      </c>
      <c r="V2452" s="240" t="s">
        <v>384</v>
      </c>
      <c r="W2452" s="167" t="s">
        <v>11092</v>
      </c>
      <c r="X2452" s="255">
        <v>0</v>
      </c>
      <c r="Y2452" s="241">
        <v>0</v>
      </c>
      <c r="Z2452" s="241">
        <v>0</v>
      </c>
      <c r="AA2452" s="277"/>
      <c r="AB2452" s="277"/>
      <c r="AC2452" s="277"/>
      <c r="AD2452" s="241">
        <v>5517212</v>
      </c>
      <c r="AE2452" s="461" t="s">
        <v>1270</v>
      </c>
      <c r="AF2452" s="462" t="s">
        <v>1270</v>
      </c>
      <c r="AG2452" s="277" t="s">
        <v>7066</v>
      </c>
      <c r="AH2452" s="277" t="s">
        <v>7067</v>
      </c>
    </row>
    <row r="2453" spans="1:34" ht="15" hidden="1" customHeight="1" x14ac:dyDescent="0.2">
      <c r="A2453" s="257">
        <v>230</v>
      </c>
      <c r="B2453" s="257">
        <v>230</v>
      </c>
      <c r="C2453" s="258" t="s">
        <v>1613</v>
      </c>
      <c r="D2453" s="257">
        <v>20204</v>
      </c>
      <c r="E2453" s="258" t="s">
        <v>1614</v>
      </c>
      <c r="F2453" s="25">
        <v>2018</v>
      </c>
      <c r="G2453" s="284">
        <v>43272.73333333333</v>
      </c>
      <c r="H2453" s="233">
        <v>43272.73333333333</v>
      </c>
      <c r="I2453" s="412" t="s">
        <v>36</v>
      </c>
      <c r="J2453" s="412" t="s">
        <v>36</v>
      </c>
      <c r="K2453" s="412" t="s">
        <v>36</v>
      </c>
      <c r="L2453" s="235">
        <f>N2453-G2453</f>
        <v>6.944444467080757E-4</v>
      </c>
      <c r="M2453" s="236">
        <v>1</v>
      </c>
      <c r="N2453" s="284">
        <v>43272.734027777777</v>
      </c>
      <c r="O2453" s="233">
        <v>43272.734027777777</v>
      </c>
      <c r="P2453" s="237" t="s">
        <v>37</v>
      </c>
      <c r="Q2453" s="359" t="s">
        <v>382</v>
      </c>
      <c r="R2453" s="35" t="s">
        <v>10211</v>
      </c>
      <c r="S2453" s="277" t="s">
        <v>579</v>
      </c>
      <c r="T2453" s="167" t="s">
        <v>11353</v>
      </c>
      <c r="U2453" s="88">
        <v>114723152</v>
      </c>
      <c r="V2453" s="240" t="s">
        <v>384</v>
      </c>
      <c r="W2453" s="167" t="s">
        <v>11354</v>
      </c>
      <c r="X2453" s="255">
        <v>0</v>
      </c>
      <c r="Y2453" s="241">
        <v>0</v>
      </c>
      <c r="Z2453" s="241">
        <v>0</v>
      </c>
      <c r="AA2453" s="266"/>
      <c r="AB2453" s="266"/>
      <c r="AC2453" s="266"/>
      <c r="AD2453" s="241">
        <v>5517212</v>
      </c>
      <c r="AE2453" s="461" t="s">
        <v>10346</v>
      </c>
      <c r="AF2453" s="462" t="s">
        <v>11355</v>
      </c>
      <c r="AG2453" s="277" t="s">
        <v>7040</v>
      </c>
      <c r="AH2453" s="277" t="s">
        <v>7303</v>
      </c>
    </row>
    <row r="2454" spans="1:34" ht="15" hidden="1" customHeight="1" x14ac:dyDescent="0.2">
      <c r="A2454" s="257">
        <v>230</v>
      </c>
      <c r="B2454" s="257">
        <v>230</v>
      </c>
      <c r="C2454" s="258" t="s">
        <v>1613</v>
      </c>
      <c r="D2454" s="257">
        <v>20204</v>
      </c>
      <c r="E2454" s="258" t="s">
        <v>1614</v>
      </c>
      <c r="F2454" s="25">
        <v>2018</v>
      </c>
      <c r="G2454" s="284">
        <v>43380.716666666667</v>
      </c>
      <c r="H2454" s="234">
        <v>43380.716666666667</v>
      </c>
      <c r="I2454" s="412" t="s">
        <v>36</v>
      </c>
      <c r="J2454" s="412" t="s">
        <v>36</v>
      </c>
      <c r="K2454" s="412" t="s">
        <v>36</v>
      </c>
      <c r="L2454" s="235">
        <f>N2454-G2454</f>
        <v>1.6666666662786156E-2</v>
      </c>
      <c r="M2454" s="236">
        <v>24</v>
      </c>
      <c r="N2454" s="284">
        <v>43380.73333333333</v>
      </c>
      <c r="O2454" s="234">
        <v>43380.73333333333</v>
      </c>
      <c r="P2454" s="237" t="s">
        <v>37</v>
      </c>
      <c r="Q2454" s="162" t="s">
        <v>43</v>
      </c>
      <c r="R2454" s="167" t="s">
        <v>10739</v>
      </c>
      <c r="S2454" s="163" t="s">
        <v>526</v>
      </c>
      <c r="T2454" s="167" t="s">
        <v>12084</v>
      </c>
      <c r="U2454" s="416" t="s">
        <v>40</v>
      </c>
      <c r="V2454" s="240" t="s">
        <v>384</v>
      </c>
      <c r="W2454" s="167" t="s">
        <v>12085</v>
      </c>
      <c r="X2454" s="255">
        <v>0</v>
      </c>
      <c r="Y2454" s="241">
        <v>0</v>
      </c>
      <c r="Z2454" s="241">
        <v>0</v>
      </c>
      <c r="AA2454" s="266"/>
      <c r="AB2454" s="266"/>
      <c r="AC2454" s="266"/>
      <c r="AD2454" s="241">
        <v>5517212</v>
      </c>
      <c r="AE2454" s="461" t="s">
        <v>1270</v>
      </c>
      <c r="AF2454" s="462" t="s">
        <v>1270</v>
      </c>
      <c r="AG2454" s="277" t="s">
        <v>7066</v>
      </c>
      <c r="AH2454" s="277" t="s">
        <v>7067</v>
      </c>
    </row>
    <row r="2455" spans="1:34" ht="15" hidden="1" customHeight="1" x14ac:dyDescent="0.2">
      <c r="A2455" s="257">
        <v>230</v>
      </c>
      <c r="B2455" s="257">
        <v>230</v>
      </c>
      <c r="C2455" s="258" t="s">
        <v>770</v>
      </c>
      <c r="D2455" s="257">
        <v>20205</v>
      </c>
      <c r="E2455" s="258" t="s">
        <v>771</v>
      </c>
      <c r="F2455" s="25">
        <v>2017</v>
      </c>
      <c r="G2455" s="232">
        <v>42776.165277777778</v>
      </c>
      <c r="H2455" s="233">
        <v>42776.165277777778</v>
      </c>
      <c r="I2455" s="412" t="s">
        <v>36</v>
      </c>
      <c r="J2455" s="412" t="s">
        <v>36</v>
      </c>
      <c r="K2455" s="412"/>
      <c r="L2455" s="235">
        <f>N2455-G2455</f>
        <v>6.944444467080757E-4</v>
      </c>
      <c r="M2455" s="236">
        <v>1</v>
      </c>
      <c r="N2455" s="232">
        <v>42776.165972222225</v>
      </c>
      <c r="O2455" s="233">
        <v>42776.165972222225</v>
      </c>
      <c r="P2455" s="237" t="s">
        <v>37</v>
      </c>
      <c r="Q2455" s="35" t="s">
        <v>48</v>
      </c>
      <c r="R2455" s="35" t="s">
        <v>49</v>
      </c>
      <c r="S2455" s="35" t="s">
        <v>40</v>
      </c>
      <c r="T2455" s="52" t="s">
        <v>7771</v>
      </c>
      <c r="U2455" s="303" t="s">
        <v>40</v>
      </c>
      <c r="V2455" s="49" t="s">
        <v>384</v>
      </c>
      <c r="W2455" s="44" t="s">
        <v>7772</v>
      </c>
      <c r="X2455" s="255">
        <v>0</v>
      </c>
      <c r="Y2455" s="241">
        <v>0</v>
      </c>
      <c r="Z2455" s="241">
        <v>0</v>
      </c>
      <c r="AA2455" s="168"/>
      <c r="AB2455" s="168"/>
      <c r="AC2455" s="168"/>
      <c r="AD2455" s="304">
        <v>5517212</v>
      </c>
      <c r="AE2455" s="35" t="s">
        <v>7060</v>
      </c>
      <c r="AF2455" s="305" t="s">
        <v>7773</v>
      </c>
      <c r="AG2455" s="35" t="s">
        <v>7040</v>
      </c>
      <c r="AH2455" s="44" t="s">
        <v>7041</v>
      </c>
    </row>
    <row r="2456" spans="1:34" ht="15" hidden="1" customHeight="1" x14ac:dyDescent="0.2">
      <c r="A2456" s="257">
        <v>230</v>
      </c>
      <c r="B2456" s="257">
        <v>230</v>
      </c>
      <c r="C2456" s="258" t="s">
        <v>770</v>
      </c>
      <c r="D2456" s="257">
        <v>20205</v>
      </c>
      <c r="E2456" s="258" t="s">
        <v>771</v>
      </c>
      <c r="F2456" s="25">
        <v>2017</v>
      </c>
      <c r="G2456" s="232">
        <v>42970.247916666667</v>
      </c>
      <c r="H2456" s="233">
        <v>42970.247916666667</v>
      </c>
      <c r="I2456" s="412" t="s">
        <v>36</v>
      </c>
      <c r="J2456" s="412" t="s">
        <v>36</v>
      </c>
      <c r="K2456" s="412"/>
      <c r="L2456" s="235">
        <f>N2456-G2456</f>
        <v>6.944444467080757E-4</v>
      </c>
      <c r="M2456" s="236">
        <v>1</v>
      </c>
      <c r="N2456" s="232">
        <v>42970.248611111114</v>
      </c>
      <c r="O2456" s="233">
        <v>42970.248611111114</v>
      </c>
      <c r="P2456" s="237" t="s">
        <v>37</v>
      </c>
      <c r="Q2456" s="35" t="s">
        <v>48</v>
      </c>
      <c r="R2456" s="35" t="s">
        <v>49</v>
      </c>
      <c r="S2456" s="35" t="s">
        <v>40</v>
      </c>
      <c r="T2456" s="167" t="s">
        <v>9238</v>
      </c>
      <c r="U2456" s="303" t="s">
        <v>40</v>
      </c>
      <c r="V2456" s="240" t="s">
        <v>384</v>
      </c>
      <c r="W2456" s="167" t="s">
        <v>9239</v>
      </c>
      <c r="X2456" s="241">
        <v>0</v>
      </c>
      <c r="Y2456" s="241">
        <v>0</v>
      </c>
      <c r="Z2456" s="241">
        <v>0</v>
      </c>
      <c r="AA2456" s="266"/>
      <c r="AB2456" s="266"/>
      <c r="AC2456" s="266"/>
      <c r="AD2456" s="304">
        <v>5517212</v>
      </c>
      <c r="AE2456" s="305" t="s">
        <v>7172</v>
      </c>
      <c r="AF2456" s="305" t="s">
        <v>9240</v>
      </c>
      <c r="AG2456" s="35" t="s">
        <v>7040</v>
      </c>
      <c r="AH2456" s="29" t="s">
        <v>7041</v>
      </c>
    </row>
    <row r="2457" spans="1:34" ht="15" hidden="1" customHeight="1" x14ac:dyDescent="0.2">
      <c r="A2457" s="175">
        <v>230</v>
      </c>
      <c r="B2457" s="175">
        <v>230</v>
      </c>
      <c r="C2457" s="24" t="s">
        <v>450</v>
      </c>
      <c r="D2457" s="175">
        <v>20207</v>
      </c>
      <c r="E2457" s="43" t="s">
        <v>451</v>
      </c>
      <c r="F2457" s="25">
        <v>2015</v>
      </c>
      <c r="G2457" s="156">
        <v>42311.570138888892</v>
      </c>
      <c r="H2457" s="157">
        <v>42311.570138888892</v>
      </c>
      <c r="I2457" s="620" t="s">
        <v>36</v>
      </c>
      <c r="J2457" s="620" t="s">
        <v>36</v>
      </c>
      <c r="K2457" s="620"/>
      <c r="L2457" s="159">
        <f>N2457-G2457</f>
        <v>2.9861111106583849E-2</v>
      </c>
      <c r="M2457" s="160">
        <v>43</v>
      </c>
      <c r="N2457" s="156">
        <v>42311.6</v>
      </c>
      <c r="O2457" s="157">
        <v>42311.6</v>
      </c>
      <c r="P2457" s="161" t="s">
        <v>37</v>
      </c>
      <c r="Q2457" s="162" t="s">
        <v>48</v>
      </c>
      <c r="R2457" s="162" t="s">
        <v>49</v>
      </c>
      <c r="S2457" s="35" t="s">
        <v>40</v>
      </c>
      <c r="T2457" s="35" t="s">
        <v>5111</v>
      </c>
      <c r="U2457" s="303" t="s">
        <v>40</v>
      </c>
      <c r="V2457" s="167" t="s">
        <v>384</v>
      </c>
      <c r="W2457" s="35" t="s">
        <v>3304</v>
      </c>
      <c r="X2457" s="55">
        <v>0</v>
      </c>
      <c r="Y2457" s="168"/>
      <c r="Z2457" s="168"/>
      <c r="AA2457" s="168"/>
      <c r="AB2457" s="168"/>
      <c r="AC2457" s="168"/>
    </row>
    <row r="2458" spans="1:34" ht="15" hidden="1" customHeight="1" x14ac:dyDescent="0.2">
      <c r="A2458" s="175">
        <v>230</v>
      </c>
      <c r="B2458" s="175">
        <v>230</v>
      </c>
      <c r="C2458" s="24" t="s">
        <v>894</v>
      </c>
      <c r="D2458" s="175">
        <v>20208</v>
      </c>
      <c r="E2458" s="43" t="s">
        <v>895</v>
      </c>
      <c r="F2458" s="25">
        <v>2015</v>
      </c>
      <c r="G2458" s="156">
        <v>42267.681944444441</v>
      </c>
      <c r="H2458" s="157">
        <v>42267.681944444441</v>
      </c>
      <c r="I2458" s="620" t="s">
        <v>36</v>
      </c>
      <c r="J2458" s="620" t="s">
        <v>36</v>
      </c>
      <c r="K2458" s="620"/>
      <c r="L2458" s="159">
        <f>N2458-G2458</f>
        <v>7.0833333338669036E-2</v>
      </c>
      <c r="M2458" s="160">
        <v>102</v>
      </c>
      <c r="N2458" s="156">
        <v>42267.75277777778</v>
      </c>
      <c r="O2458" s="157">
        <v>42267.75277777778</v>
      </c>
      <c r="P2458" s="161" t="s">
        <v>37</v>
      </c>
      <c r="Q2458" s="35" t="s">
        <v>71</v>
      </c>
      <c r="R2458" s="35" t="s">
        <v>600</v>
      </c>
      <c r="S2458" s="35" t="s">
        <v>101</v>
      </c>
      <c r="T2458" s="35" t="s">
        <v>4804</v>
      </c>
      <c r="U2458" s="303" t="s">
        <v>40</v>
      </c>
      <c r="V2458" s="167" t="s">
        <v>190</v>
      </c>
      <c r="W2458" s="35" t="s">
        <v>4808</v>
      </c>
      <c r="X2458" s="55">
        <v>0</v>
      </c>
      <c r="Y2458" s="168"/>
      <c r="Z2458" s="168"/>
      <c r="AA2458" s="168"/>
      <c r="AB2458" s="168"/>
      <c r="AC2458" s="168"/>
    </row>
    <row r="2459" spans="1:34" ht="15" hidden="1" customHeight="1" x14ac:dyDescent="0.2">
      <c r="A2459" s="175">
        <v>230</v>
      </c>
      <c r="B2459" s="175">
        <v>230</v>
      </c>
      <c r="C2459" s="24" t="s">
        <v>1330</v>
      </c>
      <c r="D2459" s="175">
        <v>20211</v>
      </c>
      <c r="E2459" s="43" t="s">
        <v>1331</v>
      </c>
      <c r="F2459" s="25">
        <v>2015</v>
      </c>
      <c r="G2459" s="156">
        <v>42260.126388888886</v>
      </c>
      <c r="H2459" s="157">
        <v>42260.126388888886</v>
      </c>
      <c r="I2459" s="620" t="s">
        <v>36</v>
      </c>
      <c r="J2459" s="620" t="s">
        <v>36</v>
      </c>
      <c r="K2459" s="620"/>
      <c r="L2459" s="159">
        <f>N2459-G2459</f>
        <v>2.7076388888890506</v>
      </c>
      <c r="M2459" s="160">
        <v>3899</v>
      </c>
      <c r="N2459" s="156">
        <v>42262.834027777775</v>
      </c>
      <c r="O2459" s="157">
        <v>42262.834027777775</v>
      </c>
      <c r="P2459" s="161" t="s">
        <v>37</v>
      </c>
      <c r="Q2459" s="35" t="s">
        <v>382</v>
      </c>
      <c r="R2459" s="35" t="s">
        <v>383</v>
      </c>
      <c r="S2459" s="35" t="s">
        <v>526</v>
      </c>
      <c r="T2459" s="35" t="s">
        <v>4769</v>
      </c>
      <c r="U2459" s="303" t="s">
        <v>40</v>
      </c>
      <c r="V2459" s="167" t="s">
        <v>1385</v>
      </c>
      <c r="W2459" s="35" t="s">
        <v>4770</v>
      </c>
      <c r="X2459" s="55">
        <v>0</v>
      </c>
      <c r="Y2459" s="168"/>
      <c r="Z2459" s="168"/>
      <c r="AA2459" s="168"/>
      <c r="AB2459" s="168"/>
      <c r="AC2459" s="168"/>
    </row>
    <row r="2460" spans="1:34" ht="15" hidden="1" customHeight="1" x14ac:dyDescent="0.2">
      <c r="A2460" s="105">
        <v>230</v>
      </c>
      <c r="B2460" s="105">
        <v>230</v>
      </c>
      <c r="C2460" s="76" t="s">
        <v>448</v>
      </c>
      <c r="D2460" s="33">
        <v>20212</v>
      </c>
      <c r="E2460" s="60" t="s">
        <v>449</v>
      </c>
      <c r="F2460" s="25">
        <v>2014</v>
      </c>
      <c r="G2460" s="61">
        <v>41962.553472222222</v>
      </c>
      <c r="H2460" s="62">
        <v>41962.553472222222</v>
      </c>
      <c r="I2460" s="625" t="s">
        <v>36</v>
      </c>
      <c r="J2460" s="625" t="s">
        <v>36</v>
      </c>
      <c r="K2460" s="625"/>
      <c r="L2460" s="64">
        <f>N2460-G2460</f>
        <v>1.882638888891961</v>
      </c>
      <c r="M2460" s="65">
        <v>2711</v>
      </c>
      <c r="N2460" s="61">
        <v>41964.436111111114</v>
      </c>
      <c r="O2460" s="62">
        <v>41964.436111111114</v>
      </c>
      <c r="P2460" s="66" t="s">
        <v>37</v>
      </c>
      <c r="Q2460" s="69" t="s">
        <v>52</v>
      </c>
      <c r="R2460" s="69" t="s">
        <v>302</v>
      </c>
      <c r="S2460" s="87" t="s">
        <v>68</v>
      </c>
      <c r="T2460" s="69" t="s">
        <v>3045</v>
      </c>
      <c r="U2460" s="303" t="s">
        <v>40</v>
      </c>
      <c r="V2460" s="87" t="s">
        <v>384</v>
      </c>
      <c r="W2460" s="69" t="s">
        <v>3046</v>
      </c>
      <c r="X2460" s="32">
        <v>0</v>
      </c>
      <c r="Y2460" s="32">
        <v>0</v>
      </c>
      <c r="Z2460" s="83"/>
      <c r="AA2460" s="84"/>
      <c r="AB2460" s="85"/>
      <c r="AC2460" s="83"/>
    </row>
    <row r="2461" spans="1:34" ht="15" hidden="1" customHeight="1" x14ac:dyDescent="0.2">
      <c r="A2461" s="257">
        <v>230</v>
      </c>
      <c r="B2461" s="257">
        <v>230</v>
      </c>
      <c r="C2461" s="258" t="s">
        <v>448</v>
      </c>
      <c r="D2461" s="257">
        <v>20212</v>
      </c>
      <c r="E2461" s="258" t="s">
        <v>449</v>
      </c>
      <c r="F2461" s="25">
        <v>2017</v>
      </c>
      <c r="G2461" s="232">
        <v>42791.05</v>
      </c>
      <c r="H2461" s="233">
        <v>42791.05</v>
      </c>
      <c r="I2461" s="412" t="s">
        <v>36</v>
      </c>
      <c r="J2461" s="412" t="s">
        <v>36</v>
      </c>
      <c r="K2461" s="412"/>
      <c r="L2461" s="235">
        <f>N2461-G2461</f>
        <v>1.4680555555532919</v>
      </c>
      <c r="M2461" s="236">
        <v>2114</v>
      </c>
      <c r="N2461" s="232">
        <v>42792.518055555556</v>
      </c>
      <c r="O2461" s="233">
        <v>42792.518055555556</v>
      </c>
      <c r="P2461" s="237" t="s">
        <v>37</v>
      </c>
      <c r="Q2461" s="35" t="s">
        <v>52</v>
      </c>
      <c r="R2461" s="35" t="s">
        <v>302</v>
      </c>
      <c r="S2461" s="35" t="s">
        <v>68</v>
      </c>
      <c r="T2461" s="52" t="s">
        <v>8021</v>
      </c>
      <c r="U2461" s="303" t="s">
        <v>40</v>
      </c>
      <c r="V2461" s="49" t="s">
        <v>384</v>
      </c>
      <c r="W2461" s="44" t="s">
        <v>8022</v>
      </c>
      <c r="X2461" s="255">
        <v>0</v>
      </c>
      <c r="Y2461" s="241">
        <v>0</v>
      </c>
      <c r="Z2461" s="241">
        <v>0</v>
      </c>
      <c r="AA2461" s="168"/>
      <c r="AB2461" s="168"/>
      <c r="AC2461" s="168"/>
      <c r="AD2461" s="304">
        <v>5517212</v>
      </c>
      <c r="AE2461" s="35" t="s">
        <v>7102</v>
      </c>
      <c r="AF2461" s="305" t="s">
        <v>8023</v>
      </c>
      <c r="AG2461" s="35" t="s">
        <v>7040</v>
      </c>
      <c r="AH2461" s="52" t="s">
        <v>7041</v>
      </c>
    </row>
    <row r="2462" spans="1:34" ht="15" hidden="1" customHeight="1" x14ac:dyDescent="0.2">
      <c r="A2462" s="257">
        <v>230</v>
      </c>
      <c r="B2462" s="257">
        <v>230</v>
      </c>
      <c r="C2462" s="258" t="s">
        <v>448</v>
      </c>
      <c r="D2462" s="257">
        <v>20212</v>
      </c>
      <c r="E2462" s="258" t="s">
        <v>449</v>
      </c>
      <c r="F2462" s="25">
        <v>2018</v>
      </c>
      <c r="G2462" s="232">
        <v>43207.177777777775</v>
      </c>
      <c r="H2462" s="233">
        <v>43207.177777777775</v>
      </c>
      <c r="I2462" s="412" t="s">
        <v>36</v>
      </c>
      <c r="J2462" s="412" t="s">
        <v>36</v>
      </c>
      <c r="K2462" s="412" t="s">
        <v>36</v>
      </c>
      <c r="L2462" s="235">
        <f>N2462-G2462</f>
        <v>0.64097222222335404</v>
      </c>
      <c r="M2462" s="236">
        <v>923</v>
      </c>
      <c r="N2462" s="232">
        <v>43207.818749999999</v>
      </c>
      <c r="O2462" s="233">
        <v>43207.818749999999</v>
      </c>
      <c r="P2462" s="237" t="s">
        <v>37</v>
      </c>
      <c r="Q2462" s="359" t="s">
        <v>1285</v>
      </c>
      <c r="R2462" s="35" t="s">
        <v>10192</v>
      </c>
      <c r="S2462" s="277" t="s">
        <v>68</v>
      </c>
      <c r="T2462" s="167" t="s">
        <v>10944</v>
      </c>
      <c r="U2462" s="253">
        <v>114510601</v>
      </c>
      <c r="V2462" s="240" t="s">
        <v>384</v>
      </c>
      <c r="W2462" s="168" t="s">
        <v>10945</v>
      </c>
      <c r="X2462" s="255">
        <v>0</v>
      </c>
      <c r="Y2462" s="241">
        <v>0</v>
      </c>
      <c r="Z2462" s="241">
        <v>0</v>
      </c>
      <c r="AA2462" s="266"/>
      <c r="AB2462" s="266"/>
      <c r="AC2462" s="266"/>
      <c r="AD2462" s="241">
        <v>5517212</v>
      </c>
      <c r="AE2462" s="461" t="s">
        <v>7063</v>
      </c>
      <c r="AF2462" s="462" t="s">
        <v>10946</v>
      </c>
      <c r="AG2462" s="277" t="s">
        <v>7040</v>
      </c>
      <c r="AH2462" s="277" t="s">
        <v>7041</v>
      </c>
    </row>
    <row r="2463" spans="1:34" ht="15" hidden="1" customHeight="1" x14ac:dyDescent="0.2">
      <c r="A2463" s="257">
        <v>230</v>
      </c>
      <c r="B2463" s="257">
        <v>230</v>
      </c>
      <c r="C2463" s="258" t="s">
        <v>448</v>
      </c>
      <c r="D2463" s="257">
        <v>20212</v>
      </c>
      <c r="E2463" s="258" t="s">
        <v>449</v>
      </c>
      <c r="F2463" s="25">
        <v>2018</v>
      </c>
      <c r="G2463" s="284">
        <v>43229.443749999999</v>
      </c>
      <c r="H2463" s="233">
        <v>43229.443749999999</v>
      </c>
      <c r="I2463" s="412" t="s">
        <v>36</v>
      </c>
      <c r="J2463" s="412" t="s">
        <v>36</v>
      </c>
      <c r="K2463" s="412" t="s">
        <v>36</v>
      </c>
      <c r="L2463" s="235">
        <f>N2463-G2463</f>
        <v>1.1111111110949423E-2</v>
      </c>
      <c r="M2463" s="236">
        <v>16</v>
      </c>
      <c r="N2463" s="284">
        <v>43229.454861111109</v>
      </c>
      <c r="O2463" s="233">
        <v>43229.454861111109</v>
      </c>
      <c r="P2463" s="237" t="s">
        <v>37</v>
      </c>
      <c r="Q2463" s="359" t="s">
        <v>43</v>
      </c>
      <c r="R2463" s="35" t="s">
        <v>10739</v>
      </c>
      <c r="S2463" s="277" t="s">
        <v>526</v>
      </c>
      <c r="T2463" s="167" t="s">
        <v>11091</v>
      </c>
      <c r="U2463" s="282" t="s">
        <v>40</v>
      </c>
      <c r="V2463" s="240" t="s">
        <v>384</v>
      </c>
      <c r="W2463" s="167" t="s">
        <v>11093</v>
      </c>
      <c r="X2463" s="255">
        <v>0</v>
      </c>
      <c r="Y2463" s="241">
        <v>0</v>
      </c>
      <c r="Z2463" s="241">
        <v>0</v>
      </c>
      <c r="AA2463" s="277"/>
      <c r="AB2463" s="277"/>
      <c r="AC2463" s="277"/>
      <c r="AD2463" s="241">
        <v>5517212</v>
      </c>
      <c r="AE2463" s="461" t="s">
        <v>1270</v>
      </c>
      <c r="AF2463" s="462" t="s">
        <v>1270</v>
      </c>
      <c r="AG2463" s="277" t="s">
        <v>7066</v>
      </c>
      <c r="AH2463" s="277" t="s">
        <v>7067</v>
      </c>
    </row>
    <row r="2464" spans="1:34" ht="15" hidden="1" customHeight="1" x14ac:dyDescent="0.2">
      <c r="A2464" s="257">
        <v>230</v>
      </c>
      <c r="B2464" s="257">
        <v>230</v>
      </c>
      <c r="C2464" s="258" t="s">
        <v>448</v>
      </c>
      <c r="D2464" s="257">
        <v>20212</v>
      </c>
      <c r="E2464" s="258" t="s">
        <v>449</v>
      </c>
      <c r="F2464" s="25">
        <v>2018</v>
      </c>
      <c r="G2464" s="284">
        <v>43255.402777777781</v>
      </c>
      <c r="H2464" s="233">
        <v>43255.402777777781</v>
      </c>
      <c r="I2464" s="412" t="s">
        <v>36</v>
      </c>
      <c r="J2464" s="412" t="s">
        <v>36</v>
      </c>
      <c r="K2464" s="412" t="s">
        <v>36</v>
      </c>
      <c r="L2464" s="235">
        <f>N2464-G2464</f>
        <v>0.25138888888614019</v>
      </c>
      <c r="M2464" s="236">
        <v>362</v>
      </c>
      <c r="N2464" s="284">
        <v>43255.654166666667</v>
      </c>
      <c r="O2464" s="234">
        <v>43255.654166666667</v>
      </c>
      <c r="P2464" s="237" t="s">
        <v>37</v>
      </c>
      <c r="Q2464" s="359" t="s">
        <v>43</v>
      </c>
      <c r="R2464" s="35" t="s">
        <v>10739</v>
      </c>
      <c r="S2464" s="277" t="s">
        <v>54</v>
      </c>
      <c r="T2464" s="167" t="s">
        <v>11237</v>
      </c>
      <c r="U2464" s="282" t="s">
        <v>40</v>
      </c>
      <c r="V2464" s="240" t="s">
        <v>384</v>
      </c>
      <c r="W2464" s="277" t="s">
        <v>11238</v>
      </c>
      <c r="X2464" s="255">
        <v>0</v>
      </c>
      <c r="Y2464" s="241">
        <v>0</v>
      </c>
      <c r="Z2464" s="241">
        <v>0</v>
      </c>
      <c r="AA2464" s="266"/>
      <c r="AB2464" s="266"/>
      <c r="AC2464" s="266"/>
      <c r="AD2464" s="241">
        <v>5517212</v>
      </c>
      <c r="AE2464" s="461" t="s">
        <v>1270</v>
      </c>
      <c r="AF2464" s="462" t="s">
        <v>1270</v>
      </c>
      <c r="AG2464" s="277" t="s">
        <v>7066</v>
      </c>
      <c r="AH2464" s="277" t="s">
        <v>7067</v>
      </c>
    </row>
    <row r="2465" spans="1:34" ht="15" hidden="1" customHeight="1" x14ac:dyDescent="0.2">
      <c r="A2465" s="257">
        <v>230</v>
      </c>
      <c r="B2465" s="257">
        <v>230</v>
      </c>
      <c r="C2465" s="258" t="s">
        <v>448</v>
      </c>
      <c r="D2465" s="257">
        <v>20212</v>
      </c>
      <c r="E2465" s="258" t="s">
        <v>449</v>
      </c>
      <c r="F2465" s="25">
        <v>2018</v>
      </c>
      <c r="G2465" s="284">
        <v>43272.73333333333</v>
      </c>
      <c r="H2465" s="233">
        <v>43272.73333333333</v>
      </c>
      <c r="I2465" s="412" t="s">
        <v>36</v>
      </c>
      <c r="J2465" s="412" t="s">
        <v>36</v>
      </c>
      <c r="K2465" s="412" t="s">
        <v>36</v>
      </c>
      <c r="L2465" s="235">
        <f>N2465-G2465</f>
        <v>6.944444467080757E-4</v>
      </c>
      <c r="M2465" s="236">
        <v>1</v>
      </c>
      <c r="N2465" s="284">
        <v>43272.734027777777</v>
      </c>
      <c r="O2465" s="233">
        <v>43272.734027777777</v>
      </c>
      <c r="P2465" s="237" t="s">
        <v>37</v>
      </c>
      <c r="Q2465" s="359" t="s">
        <v>382</v>
      </c>
      <c r="R2465" s="35" t="s">
        <v>10211</v>
      </c>
      <c r="S2465" s="277" t="s">
        <v>579</v>
      </c>
      <c r="T2465" s="167" t="s">
        <v>11353</v>
      </c>
      <c r="U2465" s="88">
        <v>114723152</v>
      </c>
      <c r="V2465" s="240" t="s">
        <v>384</v>
      </c>
      <c r="W2465" s="167" t="s">
        <v>11356</v>
      </c>
      <c r="X2465" s="255">
        <v>0</v>
      </c>
      <c r="Y2465" s="241">
        <v>0</v>
      </c>
      <c r="Z2465" s="241">
        <v>0</v>
      </c>
      <c r="AA2465" s="266"/>
      <c r="AB2465" s="266"/>
      <c r="AC2465" s="266"/>
      <c r="AD2465" s="241">
        <v>5517212</v>
      </c>
      <c r="AE2465" s="461" t="s">
        <v>10346</v>
      </c>
      <c r="AF2465" s="462" t="s">
        <v>11355</v>
      </c>
      <c r="AG2465" s="277" t="s">
        <v>7040</v>
      </c>
      <c r="AH2465" s="277" t="s">
        <v>7303</v>
      </c>
    </row>
    <row r="2466" spans="1:34" ht="15" hidden="1" customHeight="1" x14ac:dyDescent="0.2">
      <c r="A2466" s="257">
        <v>230</v>
      </c>
      <c r="B2466" s="257">
        <v>230</v>
      </c>
      <c r="C2466" s="258" t="s">
        <v>448</v>
      </c>
      <c r="D2466" s="257">
        <v>20212</v>
      </c>
      <c r="E2466" s="258" t="s">
        <v>449</v>
      </c>
      <c r="F2466" s="25">
        <v>2018</v>
      </c>
      <c r="G2466" s="284">
        <v>43380.716666666667</v>
      </c>
      <c r="H2466" s="234">
        <v>43380.716666666667</v>
      </c>
      <c r="I2466" s="412" t="s">
        <v>36</v>
      </c>
      <c r="J2466" s="412" t="s">
        <v>36</v>
      </c>
      <c r="K2466" s="412" t="s">
        <v>36</v>
      </c>
      <c r="L2466" s="235">
        <f>N2466-G2466</f>
        <v>1.6666666662786156E-2</v>
      </c>
      <c r="M2466" s="236">
        <v>24</v>
      </c>
      <c r="N2466" s="284">
        <v>43380.73333333333</v>
      </c>
      <c r="O2466" s="234">
        <v>43380.73333333333</v>
      </c>
      <c r="P2466" s="237" t="s">
        <v>37</v>
      </c>
      <c r="Q2466" s="162" t="s">
        <v>43</v>
      </c>
      <c r="R2466" s="167" t="s">
        <v>10739</v>
      </c>
      <c r="S2466" s="163" t="s">
        <v>526</v>
      </c>
      <c r="T2466" s="167" t="s">
        <v>12084</v>
      </c>
      <c r="U2466" s="416" t="s">
        <v>40</v>
      </c>
      <c r="V2466" s="240" t="s">
        <v>384</v>
      </c>
      <c r="W2466" s="167" t="s">
        <v>12086</v>
      </c>
      <c r="X2466" s="255">
        <v>0</v>
      </c>
      <c r="Y2466" s="241">
        <v>0</v>
      </c>
      <c r="Z2466" s="241">
        <v>0</v>
      </c>
      <c r="AA2466" s="266"/>
      <c r="AB2466" s="266"/>
      <c r="AC2466" s="266"/>
      <c r="AD2466" s="241">
        <v>5517212</v>
      </c>
      <c r="AE2466" s="461" t="s">
        <v>1270</v>
      </c>
      <c r="AF2466" s="462" t="s">
        <v>1270</v>
      </c>
      <c r="AG2466" s="277" t="s">
        <v>7066</v>
      </c>
      <c r="AH2466" s="277" t="s">
        <v>7067</v>
      </c>
    </row>
    <row r="2467" spans="1:34" ht="15" hidden="1" customHeight="1" x14ac:dyDescent="0.2">
      <c r="A2467" s="175">
        <v>230</v>
      </c>
      <c r="B2467" s="175">
        <v>230</v>
      </c>
      <c r="C2467" s="24" t="s">
        <v>1597</v>
      </c>
      <c r="D2467" s="175">
        <v>20217</v>
      </c>
      <c r="E2467" s="43" t="s">
        <v>1598</v>
      </c>
      <c r="F2467" s="25">
        <v>2015</v>
      </c>
      <c r="G2467" s="156">
        <v>42287.290277777778</v>
      </c>
      <c r="H2467" s="157">
        <v>42287.290277777778</v>
      </c>
      <c r="I2467" s="620" t="s">
        <v>36</v>
      </c>
      <c r="J2467" s="620" t="s">
        <v>36</v>
      </c>
      <c r="K2467" s="620"/>
      <c r="L2467" s="159">
        <f>N2467-G2467</f>
        <v>0.25069444444670808</v>
      </c>
      <c r="M2467" s="160">
        <v>361</v>
      </c>
      <c r="N2467" s="156">
        <v>42287.540972222225</v>
      </c>
      <c r="O2467" s="157">
        <v>42287.540972222225</v>
      </c>
      <c r="P2467" s="161" t="s">
        <v>37</v>
      </c>
      <c r="Q2467" s="162" t="s">
        <v>48</v>
      </c>
      <c r="R2467" s="162" t="s">
        <v>49</v>
      </c>
      <c r="S2467" s="35" t="s">
        <v>40</v>
      </c>
      <c r="T2467" s="35" t="s">
        <v>4884</v>
      </c>
      <c r="U2467" s="416" t="s">
        <v>40</v>
      </c>
      <c r="V2467" s="167" t="s">
        <v>384</v>
      </c>
      <c r="W2467" s="35" t="s">
        <v>4885</v>
      </c>
      <c r="X2467" s="55">
        <v>4</v>
      </c>
      <c r="Y2467" s="168"/>
      <c r="Z2467" s="168"/>
      <c r="AA2467" s="168"/>
      <c r="AB2467" s="168"/>
      <c r="AC2467" s="168"/>
    </row>
    <row r="2468" spans="1:34" ht="15" hidden="1" customHeight="1" x14ac:dyDescent="0.2">
      <c r="A2468" s="257">
        <v>230</v>
      </c>
      <c r="B2468" s="257">
        <v>230</v>
      </c>
      <c r="C2468" s="258" t="s">
        <v>1456</v>
      </c>
      <c r="D2468" s="257">
        <v>20219</v>
      </c>
      <c r="E2468" s="258" t="s">
        <v>1457</v>
      </c>
      <c r="F2468" s="25">
        <v>2018</v>
      </c>
      <c r="G2468" s="284">
        <v>43251.715277777781</v>
      </c>
      <c r="H2468" s="233">
        <v>43251.715277777781</v>
      </c>
      <c r="I2468" s="412" t="s">
        <v>36</v>
      </c>
      <c r="J2468" s="412" t="s">
        <v>36</v>
      </c>
      <c r="K2468" s="412" t="s">
        <v>36</v>
      </c>
      <c r="L2468" s="235">
        <f>N2468-G2468</f>
        <v>0.27083333332848269</v>
      </c>
      <c r="M2468" s="236">
        <v>390</v>
      </c>
      <c r="N2468" s="284">
        <v>43251.986111111109</v>
      </c>
      <c r="O2468" s="233">
        <v>43251.986111111109</v>
      </c>
      <c r="P2468" s="237" t="s">
        <v>37</v>
      </c>
      <c r="Q2468" s="359" t="s">
        <v>1285</v>
      </c>
      <c r="R2468" s="35" t="s">
        <v>10545</v>
      </c>
      <c r="S2468" s="277" t="s">
        <v>88</v>
      </c>
      <c r="T2468" s="167" t="s">
        <v>11221</v>
      </c>
      <c r="U2468" s="77">
        <v>114661029</v>
      </c>
      <c r="V2468" s="240" t="s">
        <v>190</v>
      </c>
      <c r="W2468" s="167" t="s">
        <v>11222</v>
      </c>
      <c r="X2468" s="255">
        <v>1</v>
      </c>
      <c r="Y2468" s="241">
        <v>0</v>
      </c>
      <c r="Z2468" s="241">
        <v>0</v>
      </c>
      <c r="AA2468" s="266"/>
      <c r="AB2468" s="266"/>
      <c r="AC2468" s="266"/>
      <c r="AD2468" s="241">
        <v>5517212</v>
      </c>
      <c r="AE2468" s="461" t="s">
        <v>1270</v>
      </c>
      <c r="AF2468" s="462" t="s">
        <v>1270</v>
      </c>
      <c r="AG2468" s="277" t="s">
        <v>7066</v>
      </c>
      <c r="AH2468" s="277" t="s">
        <v>7067</v>
      </c>
    </row>
    <row r="2469" spans="1:34" s="47" customFormat="1" ht="15" hidden="1" customHeight="1" x14ac:dyDescent="0.2">
      <c r="A2469" s="523">
        <v>230</v>
      </c>
      <c r="B2469" s="523">
        <v>230</v>
      </c>
      <c r="C2469" s="524" t="s">
        <v>1456</v>
      </c>
      <c r="D2469" s="523">
        <v>20219</v>
      </c>
      <c r="E2469" s="524" t="s">
        <v>1457</v>
      </c>
      <c r="F2469" s="25">
        <v>2019</v>
      </c>
      <c r="G2469" s="573">
        <v>43540.012499999997</v>
      </c>
      <c r="H2469" s="574">
        <v>43540.012499999997</v>
      </c>
      <c r="I2469" s="572" t="s">
        <v>36</v>
      </c>
      <c r="J2469" s="572" t="s">
        <v>36</v>
      </c>
      <c r="K2469" s="572" t="s">
        <v>36</v>
      </c>
      <c r="L2469" s="235">
        <f>N2469-G2469</f>
        <v>0.33194444444961846</v>
      </c>
      <c r="M2469" s="236">
        <v>478</v>
      </c>
      <c r="N2469" s="573">
        <v>43540.344444444447</v>
      </c>
      <c r="O2469" s="574">
        <v>43540.344444444447</v>
      </c>
      <c r="P2469" s="237" t="s">
        <v>37</v>
      </c>
      <c r="Q2469" s="162" t="s">
        <v>48</v>
      </c>
      <c r="R2469" s="167" t="s">
        <v>10200</v>
      </c>
      <c r="S2469" s="238" t="s">
        <v>40</v>
      </c>
      <c r="T2469" s="167" t="s">
        <v>13590</v>
      </c>
      <c r="U2469" s="459" t="s">
        <v>40</v>
      </c>
      <c r="V2469" s="240" t="s">
        <v>190</v>
      </c>
      <c r="W2469" s="167" t="s">
        <v>13591</v>
      </c>
      <c r="X2469" s="536">
        <v>1</v>
      </c>
      <c r="Y2469" s="255">
        <v>0</v>
      </c>
      <c r="Z2469" s="255">
        <v>0</v>
      </c>
      <c r="AA2469" s="264">
        <f>Y2469/AD2469</f>
        <v>0</v>
      </c>
      <c r="AB2469" s="265">
        <f>Z2469/AD2469</f>
        <v>0</v>
      </c>
      <c r="AC2469" s="255">
        <v>0</v>
      </c>
      <c r="AD2469" s="255">
        <v>5548929</v>
      </c>
      <c r="AE2469" s="240" t="s">
        <v>7060</v>
      </c>
      <c r="AF2469" s="527" t="s">
        <v>13592</v>
      </c>
      <c r="AG2469" s="240" t="s">
        <v>7040</v>
      </c>
      <c r="AH2469" s="525" t="s">
        <v>7041</v>
      </c>
    </row>
    <row r="2470" spans="1:34" ht="15" hidden="1" customHeight="1" x14ac:dyDescent="0.2">
      <c r="A2470" s="257">
        <v>230</v>
      </c>
      <c r="B2470" s="257">
        <v>230</v>
      </c>
      <c r="C2470" s="258" t="s">
        <v>6784</v>
      </c>
      <c r="D2470" s="257">
        <v>20220</v>
      </c>
      <c r="E2470" s="258" t="s">
        <v>6785</v>
      </c>
      <c r="F2470" s="25">
        <v>2016</v>
      </c>
      <c r="G2470" s="284">
        <v>42668.115972222222</v>
      </c>
      <c r="H2470" s="234">
        <v>42668.115972222222</v>
      </c>
      <c r="I2470" s="412" t="s">
        <v>36</v>
      </c>
      <c r="J2470" s="412" t="s">
        <v>36</v>
      </c>
      <c r="K2470" s="412"/>
      <c r="L2470" s="235">
        <f>N2470-G2470</f>
        <v>0.26805555555620231</v>
      </c>
      <c r="M2470" s="236">
        <v>386</v>
      </c>
      <c r="N2470" s="284">
        <v>42668.384027777778</v>
      </c>
      <c r="O2470" s="234">
        <v>42668.384027777778</v>
      </c>
      <c r="P2470" s="248" t="s">
        <v>242</v>
      </c>
      <c r="Q2470" s="35" t="s">
        <v>43</v>
      </c>
      <c r="R2470" s="35" t="s">
        <v>1583</v>
      </c>
      <c r="S2470" s="35" t="s">
        <v>40</v>
      </c>
      <c r="T2470" s="35" t="s">
        <v>6786</v>
      </c>
      <c r="U2470" s="282" t="s">
        <v>40</v>
      </c>
      <c r="V2470" s="240" t="s">
        <v>384</v>
      </c>
      <c r="W2470" s="35" t="s">
        <v>6787</v>
      </c>
      <c r="X2470" s="177">
        <v>0</v>
      </c>
      <c r="Y2470" s="55">
        <v>0</v>
      </c>
      <c r="Z2470" s="55">
        <v>0</v>
      </c>
      <c r="AA2470" s="35"/>
      <c r="AB2470" s="35"/>
      <c r="AC2470" s="241"/>
    </row>
    <row r="2471" spans="1:34" ht="15" hidden="1" customHeight="1" x14ac:dyDescent="0.2">
      <c r="A2471" s="257">
        <v>230</v>
      </c>
      <c r="B2471" s="257">
        <v>230</v>
      </c>
      <c r="C2471" s="258" t="s">
        <v>6784</v>
      </c>
      <c r="D2471" s="257">
        <v>20220</v>
      </c>
      <c r="E2471" s="258" t="s">
        <v>6785</v>
      </c>
      <c r="F2471" s="25">
        <v>2016</v>
      </c>
      <c r="G2471" s="284">
        <v>42669.074999999997</v>
      </c>
      <c r="H2471" s="234">
        <v>42669.074999999997</v>
      </c>
      <c r="I2471" s="412" t="s">
        <v>36</v>
      </c>
      <c r="J2471" s="412" t="s">
        <v>36</v>
      </c>
      <c r="K2471" s="412"/>
      <c r="L2471" s="235">
        <f>N2471-G2471</f>
        <v>0.57986111111677019</v>
      </c>
      <c r="M2471" s="236">
        <v>835</v>
      </c>
      <c r="N2471" s="284">
        <v>42669.654861111114</v>
      </c>
      <c r="O2471" s="234">
        <v>42669.654861111114</v>
      </c>
      <c r="P2471" s="248" t="s">
        <v>242</v>
      </c>
      <c r="Q2471" s="35" t="s">
        <v>43</v>
      </c>
      <c r="R2471" s="35" t="s">
        <v>1583</v>
      </c>
      <c r="S2471" s="35" t="s">
        <v>40</v>
      </c>
      <c r="T2471" s="35" t="s">
        <v>6798</v>
      </c>
      <c r="U2471" s="282" t="s">
        <v>40</v>
      </c>
      <c r="V2471" s="240" t="s">
        <v>384</v>
      </c>
      <c r="W2471" s="35" t="s">
        <v>6799</v>
      </c>
      <c r="X2471" s="177">
        <v>0</v>
      </c>
      <c r="Y2471" s="55">
        <v>0</v>
      </c>
      <c r="Z2471" s="55">
        <v>0</v>
      </c>
      <c r="AA2471" s="35"/>
      <c r="AB2471" s="35"/>
      <c r="AC2471" s="241"/>
    </row>
    <row r="2472" spans="1:34" ht="15" hidden="1" customHeight="1" x14ac:dyDescent="0.2">
      <c r="A2472" s="257">
        <v>230</v>
      </c>
      <c r="B2472" s="257">
        <v>230</v>
      </c>
      <c r="C2472" s="258" t="s">
        <v>1460</v>
      </c>
      <c r="D2472" s="257">
        <v>20221</v>
      </c>
      <c r="E2472" s="258" t="s">
        <v>1461</v>
      </c>
      <c r="F2472" s="25">
        <v>2018</v>
      </c>
      <c r="G2472" s="284">
        <v>43292.207638888889</v>
      </c>
      <c r="H2472" s="233">
        <v>43292.207638888889</v>
      </c>
      <c r="I2472" s="412" t="s">
        <v>36</v>
      </c>
      <c r="J2472" s="412" t="s">
        <v>36</v>
      </c>
      <c r="K2472" s="412" t="s">
        <v>36</v>
      </c>
      <c r="L2472" s="235">
        <f>N2472-G2472</f>
        <v>6.944444467080757E-4</v>
      </c>
      <c r="M2472" s="236">
        <v>1</v>
      </c>
      <c r="N2472" s="284">
        <v>43292.208333333336</v>
      </c>
      <c r="O2472" s="233">
        <v>43292.208333333336</v>
      </c>
      <c r="P2472" s="237" t="s">
        <v>37</v>
      </c>
      <c r="Q2472" s="359" t="s">
        <v>48</v>
      </c>
      <c r="R2472" s="35" t="s">
        <v>10200</v>
      </c>
      <c r="S2472" s="277" t="s">
        <v>40</v>
      </c>
      <c r="T2472" s="167" t="s">
        <v>11508</v>
      </c>
      <c r="U2472" s="282" t="s">
        <v>40</v>
      </c>
      <c r="V2472" s="240" t="s">
        <v>384</v>
      </c>
      <c r="W2472" s="167" t="s">
        <v>11509</v>
      </c>
      <c r="X2472" s="255">
        <v>0</v>
      </c>
      <c r="Y2472" s="241">
        <v>0</v>
      </c>
      <c r="Z2472" s="241">
        <v>0</v>
      </c>
      <c r="AA2472" s="277"/>
      <c r="AB2472" s="277"/>
      <c r="AC2472" s="277"/>
      <c r="AD2472" s="241">
        <v>5517212</v>
      </c>
      <c r="AE2472" s="467" t="s">
        <v>7102</v>
      </c>
      <c r="AF2472" s="468" t="s">
        <v>11510</v>
      </c>
      <c r="AG2472" s="277" t="s">
        <v>7040</v>
      </c>
      <c r="AH2472" s="277" t="s">
        <v>7041</v>
      </c>
    </row>
    <row r="2473" spans="1:34" ht="15" hidden="1" customHeight="1" x14ac:dyDescent="0.2">
      <c r="A2473" s="257">
        <v>230</v>
      </c>
      <c r="B2473" s="257">
        <v>230</v>
      </c>
      <c r="C2473" s="258" t="s">
        <v>1460</v>
      </c>
      <c r="D2473" s="257">
        <v>20221</v>
      </c>
      <c r="E2473" s="258" t="s">
        <v>1461</v>
      </c>
      <c r="F2473" s="25">
        <v>2018</v>
      </c>
      <c r="G2473" s="284">
        <v>43391.295138888891</v>
      </c>
      <c r="H2473" s="234">
        <v>43391.295138888891</v>
      </c>
      <c r="I2473" s="412" t="s">
        <v>36</v>
      </c>
      <c r="J2473" s="412" t="s">
        <v>36</v>
      </c>
      <c r="K2473" s="412" t="s">
        <v>36</v>
      </c>
      <c r="L2473" s="235">
        <f>N2473-G2473</f>
        <v>1.2833333333328483</v>
      </c>
      <c r="M2473" s="236">
        <v>1848</v>
      </c>
      <c r="N2473" s="284">
        <v>43392.578472222223</v>
      </c>
      <c r="O2473" s="234">
        <v>43392.578472222223</v>
      </c>
      <c r="P2473" s="237" t="s">
        <v>37</v>
      </c>
      <c r="Q2473" s="162" t="s">
        <v>1285</v>
      </c>
      <c r="R2473" s="167" t="s">
        <v>10545</v>
      </c>
      <c r="S2473" s="163" t="s">
        <v>88</v>
      </c>
      <c r="T2473" s="167" t="s">
        <v>12160</v>
      </c>
      <c r="U2473" s="416" t="s">
        <v>40</v>
      </c>
      <c r="V2473" s="240" t="s">
        <v>384</v>
      </c>
      <c r="W2473" s="167" t="s">
        <v>12161</v>
      </c>
      <c r="X2473" s="255">
        <v>0</v>
      </c>
      <c r="Y2473" s="241">
        <v>0</v>
      </c>
      <c r="Z2473" s="241">
        <v>0</v>
      </c>
      <c r="AA2473" s="266"/>
      <c r="AB2473" s="266"/>
      <c r="AC2473" s="266"/>
      <c r="AD2473" s="241">
        <v>5517212</v>
      </c>
      <c r="AE2473" s="461" t="s">
        <v>1270</v>
      </c>
      <c r="AF2473" s="462" t="s">
        <v>1270</v>
      </c>
      <c r="AG2473" s="163" t="s">
        <v>7040</v>
      </c>
      <c r="AH2473" s="277" t="s">
        <v>7041</v>
      </c>
    </row>
    <row r="2474" spans="1:34" ht="15" hidden="1" customHeight="1" x14ac:dyDescent="0.2">
      <c r="A2474" s="249">
        <v>230</v>
      </c>
      <c r="B2474" s="249">
        <v>230</v>
      </c>
      <c r="C2474" s="250" t="s">
        <v>1603</v>
      </c>
      <c r="D2474" s="249">
        <v>20222</v>
      </c>
      <c r="E2474" s="250" t="s">
        <v>1604</v>
      </c>
      <c r="F2474" s="25">
        <v>2016</v>
      </c>
      <c r="G2474" s="232">
        <v>42391.897222222222</v>
      </c>
      <c r="H2474" s="233">
        <v>42391.897222222222</v>
      </c>
      <c r="I2474" s="412" t="s">
        <v>36</v>
      </c>
      <c r="J2474" s="412" t="s">
        <v>36</v>
      </c>
      <c r="K2474" s="412"/>
      <c r="L2474" s="235">
        <f>N2474-G2474</f>
        <v>6.944444467080757E-4</v>
      </c>
      <c r="M2474" s="236">
        <v>1</v>
      </c>
      <c r="N2474" s="232">
        <v>42391.897916666669</v>
      </c>
      <c r="O2474" s="233">
        <v>42391.897916666669</v>
      </c>
      <c r="P2474" s="237" t="s">
        <v>37</v>
      </c>
      <c r="Q2474" s="238" t="s">
        <v>52</v>
      </c>
      <c r="R2474" s="238" t="s">
        <v>124</v>
      </c>
      <c r="S2474" s="238" t="s">
        <v>88</v>
      </c>
      <c r="T2474" s="239" t="s">
        <v>5507</v>
      </c>
      <c r="U2474" s="88">
        <v>11866</v>
      </c>
      <c r="V2474" s="240" t="s">
        <v>384</v>
      </c>
      <c r="W2474" s="239" t="s">
        <v>5508</v>
      </c>
      <c r="X2474" s="241">
        <v>0</v>
      </c>
      <c r="Y2474" s="241">
        <v>0</v>
      </c>
      <c r="Z2474" s="241">
        <v>0</v>
      </c>
      <c r="AA2474" s="251"/>
      <c r="AB2474" s="251"/>
      <c r="AC2474" s="251"/>
    </row>
    <row r="2475" spans="1:34" ht="15" hidden="1" customHeight="1" x14ac:dyDescent="0.2">
      <c r="A2475" s="58">
        <v>230</v>
      </c>
      <c r="B2475" s="58">
        <v>230</v>
      </c>
      <c r="C2475" s="76" t="s">
        <v>1466</v>
      </c>
      <c r="D2475" s="33">
        <v>20223</v>
      </c>
      <c r="E2475" s="60" t="s">
        <v>1467</v>
      </c>
      <c r="F2475" s="25">
        <v>2014</v>
      </c>
      <c r="G2475" s="61">
        <v>41665.400694444441</v>
      </c>
      <c r="H2475" s="62">
        <v>41665.400694444441</v>
      </c>
      <c r="I2475" s="625" t="s">
        <v>36</v>
      </c>
      <c r="J2475" s="625" t="s">
        <v>36</v>
      </c>
      <c r="K2475" s="625"/>
      <c r="L2475" s="64">
        <f>N2475-G2475</f>
        <v>0.85763888889050577</v>
      </c>
      <c r="M2475" s="65">
        <v>1235</v>
      </c>
      <c r="N2475" s="61">
        <v>41666.258333333331</v>
      </c>
      <c r="O2475" s="62">
        <v>41666.258333333331</v>
      </c>
      <c r="P2475" s="86" t="s">
        <v>242</v>
      </c>
      <c r="Q2475" s="67" t="s">
        <v>43</v>
      </c>
      <c r="R2475" s="67" t="s">
        <v>1583</v>
      </c>
      <c r="S2475" s="68" t="s">
        <v>40</v>
      </c>
      <c r="T2475" s="69" t="s">
        <v>1740</v>
      </c>
      <c r="U2475" s="416" t="s">
        <v>40</v>
      </c>
      <c r="V2475" s="78" t="s">
        <v>384</v>
      </c>
      <c r="W2475" s="69" t="s">
        <v>1741</v>
      </c>
      <c r="X2475" s="32">
        <v>0</v>
      </c>
      <c r="Y2475" s="32">
        <v>0</v>
      </c>
      <c r="Z2475" s="83"/>
      <c r="AA2475" s="84"/>
      <c r="AB2475" s="85"/>
      <c r="AC2475" s="83"/>
      <c r="AD2475" s="41"/>
      <c r="AE2475" s="41"/>
      <c r="AF2475" s="41"/>
      <c r="AG2475" s="41"/>
      <c r="AH2475" s="41"/>
    </row>
    <row r="2476" spans="1:34" ht="15" hidden="1" customHeight="1" x14ac:dyDescent="0.2">
      <c r="A2476" s="257">
        <v>230</v>
      </c>
      <c r="B2476" s="257">
        <v>230</v>
      </c>
      <c r="C2476" s="258" t="s">
        <v>9519</v>
      </c>
      <c r="D2476" s="257">
        <v>20224</v>
      </c>
      <c r="E2476" s="258" t="s">
        <v>9520</v>
      </c>
      <c r="F2476" s="25">
        <v>2017</v>
      </c>
      <c r="G2476" s="232">
        <v>42993.555555555555</v>
      </c>
      <c r="H2476" s="233">
        <v>42993.555555555555</v>
      </c>
      <c r="I2476" s="412" t="s">
        <v>36</v>
      </c>
      <c r="J2476" s="412" t="s">
        <v>36</v>
      </c>
      <c r="K2476" s="412"/>
      <c r="L2476" s="235">
        <f>N2476-G2476</f>
        <v>4.9395833333328483</v>
      </c>
      <c r="M2476" s="236">
        <v>7113</v>
      </c>
      <c r="N2476" s="232">
        <v>42998.495138888888</v>
      </c>
      <c r="O2476" s="233">
        <v>42998.495138888888</v>
      </c>
      <c r="P2476" s="294" t="s">
        <v>173</v>
      </c>
      <c r="Q2476" s="35" t="s">
        <v>52</v>
      </c>
      <c r="R2476" s="35" t="s">
        <v>106</v>
      </c>
      <c r="S2476" s="35" t="s">
        <v>106</v>
      </c>
      <c r="T2476" s="167" t="s">
        <v>9521</v>
      </c>
      <c r="U2476" s="303" t="s">
        <v>40</v>
      </c>
      <c r="V2476" s="240" t="s">
        <v>384</v>
      </c>
      <c r="W2476" s="167" t="s">
        <v>9522</v>
      </c>
      <c r="X2476" s="241">
        <v>0</v>
      </c>
      <c r="Y2476" s="241">
        <v>0</v>
      </c>
      <c r="Z2476" s="241">
        <v>0</v>
      </c>
      <c r="AA2476" s="266"/>
      <c r="AB2476" s="266"/>
      <c r="AC2476" s="266"/>
      <c r="AD2476" s="304">
        <v>5517212</v>
      </c>
      <c r="AE2476" s="333" t="s">
        <v>1270</v>
      </c>
      <c r="AF2476" s="333" t="s">
        <v>1270</v>
      </c>
      <c r="AG2476" s="167" t="s">
        <v>7066</v>
      </c>
      <c r="AH2476" s="29" t="s">
        <v>7067</v>
      </c>
    </row>
    <row r="2477" spans="1:34" ht="15" hidden="1" customHeight="1" x14ac:dyDescent="0.2">
      <c r="A2477" s="257">
        <v>230</v>
      </c>
      <c r="B2477" s="257">
        <v>230</v>
      </c>
      <c r="C2477" s="258" t="s">
        <v>9519</v>
      </c>
      <c r="D2477" s="257">
        <v>20224</v>
      </c>
      <c r="E2477" s="258" t="s">
        <v>9520</v>
      </c>
      <c r="F2477" s="25">
        <v>2017</v>
      </c>
      <c r="G2477" s="232">
        <v>43080.564583333333</v>
      </c>
      <c r="H2477" s="233">
        <v>43080.564583333333</v>
      </c>
      <c r="I2477" s="412" t="s">
        <v>36</v>
      </c>
      <c r="J2477" s="412" t="s">
        <v>36</v>
      </c>
      <c r="K2477" s="412"/>
      <c r="L2477" s="235">
        <f>N2477-G2477</f>
        <v>3.0354166666656965</v>
      </c>
      <c r="M2477" s="236">
        <v>4371</v>
      </c>
      <c r="N2477" s="232">
        <v>43083.6</v>
      </c>
      <c r="O2477" s="233">
        <v>43083.6</v>
      </c>
      <c r="P2477" s="294" t="s">
        <v>173</v>
      </c>
      <c r="Q2477" s="167" t="s">
        <v>52</v>
      </c>
      <c r="R2477" s="167" t="s">
        <v>106</v>
      </c>
      <c r="S2477" s="35" t="s">
        <v>106</v>
      </c>
      <c r="T2477" s="167" t="s">
        <v>10123</v>
      </c>
      <c r="U2477" s="332" t="s">
        <v>40</v>
      </c>
      <c r="V2477" s="240" t="s">
        <v>384</v>
      </c>
      <c r="W2477" s="167" t="s">
        <v>10124</v>
      </c>
      <c r="X2477" s="255">
        <v>0</v>
      </c>
      <c r="Y2477" s="241">
        <v>0</v>
      </c>
      <c r="Z2477" s="241">
        <v>0</v>
      </c>
      <c r="AA2477" s="266"/>
      <c r="AB2477" s="266"/>
      <c r="AC2477" s="266"/>
      <c r="AD2477" s="304">
        <v>5517212</v>
      </c>
      <c r="AE2477" s="333" t="s">
        <v>1270</v>
      </c>
      <c r="AF2477" s="333" t="s">
        <v>1270</v>
      </c>
      <c r="AG2477" s="167" t="s">
        <v>7066</v>
      </c>
      <c r="AH2477" s="29" t="s">
        <v>7067</v>
      </c>
    </row>
    <row r="2478" spans="1:34" ht="15" hidden="1" customHeight="1" x14ac:dyDescent="0.2">
      <c r="A2478" s="58">
        <v>230</v>
      </c>
      <c r="B2478" s="58">
        <v>230</v>
      </c>
      <c r="C2478" s="76" t="s">
        <v>2266</v>
      </c>
      <c r="D2478" s="33">
        <v>20225</v>
      </c>
      <c r="E2478" s="60" t="s">
        <v>2267</v>
      </c>
      <c r="F2478" s="25">
        <v>2014</v>
      </c>
      <c r="G2478" s="61">
        <v>41781.347222222219</v>
      </c>
      <c r="H2478" s="62">
        <v>41781.347222222219</v>
      </c>
      <c r="I2478" s="625" t="s">
        <v>36</v>
      </c>
      <c r="J2478" s="625" t="s">
        <v>36</v>
      </c>
      <c r="K2478" s="625"/>
      <c r="L2478" s="64">
        <f>N2478-G2478</f>
        <v>6.944444467080757E-4</v>
      </c>
      <c r="M2478" s="65">
        <v>1</v>
      </c>
      <c r="N2478" s="61">
        <v>41781.347916666666</v>
      </c>
      <c r="O2478" s="62">
        <v>41781.347916666666</v>
      </c>
      <c r="P2478" s="66" t="s">
        <v>37</v>
      </c>
      <c r="Q2478" s="69" t="s">
        <v>52</v>
      </c>
      <c r="R2478" s="69" t="s">
        <v>67</v>
      </c>
      <c r="S2478" s="87" t="s">
        <v>101</v>
      </c>
      <c r="T2478" s="69" t="s">
        <v>2268</v>
      </c>
      <c r="U2478" s="332" t="s">
        <v>40</v>
      </c>
      <c r="V2478" s="78" t="s">
        <v>384</v>
      </c>
      <c r="W2478" s="69" t="s">
        <v>2269</v>
      </c>
      <c r="X2478" s="32">
        <v>0</v>
      </c>
      <c r="Y2478" s="32">
        <v>0</v>
      </c>
      <c r="Z2478" s="83"/>
      <c r="AA2478" s="84"/>
      <c r="AB2478" s="85"/>
      <c r="AC2478" s="83"/>
    </row>
    <row r="2479" spans="1:34" ht="15" hidden="1" customHeight="1" x14ac:dyDescent="0.2">
      <c r="A2479" s="175">
        <v>230</v>
      </c>
      <c r="B2479" s="175">
        <v>230</v>
      </c>
      <c r="C2479" s="24" t="s">
        <v>2266</v>
      </c>
      <c r="D2479" s="175">
        <v>20225</v>
      </c>
      <c r="E2479" s="43" t="s">
        <v>2267</v>
      </c>
      <c r="F2479" s="25">
        <v>2015</v>
      </c>
      <c r="G2479" s="156">
        <v>42288.336111111108</v>
      </c>
      <c r="H2479" s="157">
        <v>42288.336111111108</v>
      </c>
      <c r="I2479" s="620" t="s">
        <v>36</v>
      </c>
      <c r="J2479" s="620" t="s">
        <v>36</v>
      </c>
      <c r="K2479" s="620"/>
      <c r="L2479" s="159">
        <f>N2479-G2479</f>
        <v>0.88750000000436557</v>
      </c>
      <c r="M2479" s="160">
        <v>1278</v>
      </c>
      <c r="N2479" s="156">
        <v>42289.223611111112</v>
      </c>
      <c r="O2479" s="157">
        <v>42289.223611111112</v>
      </c>
      <c r="P2479" s="171" t="s">
        <v>242</v>
      </c>
      <c r="Q2479" s="35" t="s">
        <v>43</v>
      </c>
      <c r="R2479" s="35" t="s">
        <v>1583</v>
      </c>
      <c r="S2479" s="35" t="s">
        <v>40</v>
      </c>
      <c r="T2479" s="35" t="s">
        <v>4904</v>
      </c>
      <c r="U2479" s="332" t="s">
        <v>40</v>
      </c>
      <c r="V2479" s="167" t="s">
        <v>384</v>
      </c>
      <c r="W2479" s="35" t="s">
        <v>4905</v>
      </c>
      <c r="X2479" s="55">
        <v>0</v>
      </c>
      <c r="Y2479" s="168"/>
      <c r="Z2479" s="168"/>
      <c r="AA2479" s="168"/>
      <c r="AB2479" s="168"/>
      <c r="AC2479" s="168"/>
    </row>
    <row r="2480" spans="1:34" ht="15" hidden="1" customHeight="1" x14ac:dyDescent="0.2">
      <c r="A2480" s="105">
        <v>230</v>
      </c>
      <c r="B2480" s="105">
        <v>230</v>
      </c>
      <c r="C2480" s="76" t="s">
        <v>1428</v>
      </c>
      <c r="D2480" s="33">
        <v>20226</v>
      </c>
      <c r="E2480" s="60" t="s">
        <v>1429</v>
      </c>
      <c r="F2480" s="25">
        <v>2014</v>
      </c>
      <c r="G2480" s="61">
        <v>41900.958333333336</v>
      </c>
      <c r="H2480" s="62">
        <v>41900.958333333336</v>
      </c>
      <c r="I2480" s="625" t="s">
        <v>36</v>
      </c>
      <c r="J2480" s="625" t="s">
        <v>36</v>
      </c>
      <c r="K2480" s="625"/>
      <c r="L2480" s="64">
        <f>N2480-G2480</f>
        <v>6.9444443943211809E-4</v>
      </c>
      <c r="M2480" s="65">
        <v>1</v>
      </c>
      <c r="N2480" s="61">
        <v>41900.959027777775</v>
      </c>
      <c r="O2480" s="62">
        <v>41900.959027777775</v>
      </c>
      <c r="P2480" s="66" t="s">
        <v>37</v>
      </c>
      <c r="Q2480" s="69" t="s">
        <v>48</v>
      </c>
      <c r="R2480" s="69" t="s">
        <v>49</v>
      </c>
      <c r="S2480" s="87" t="s">
        <v>40</v>
      </c>
      <c r="T2480" s="69" t="s">
        <v>2730</v>
      </c>
      <c r="U2480" s="332" t="s">
        <v>40</v>
      </c>
      <c r="V2480" s="87" t="s">
        <v>384</v>
      </c>
      <c r="W2480" s="69" t="s">
        <v>2731</v>
      </c>
      <c r="X2480" s="32">
        <v>0</v>
      </c>
      <c r="Y2480" s="32">
        <v>0</v>
      </c>
      <c r="Z2480" s="83"/>
      <c r="AA2480" s="84"/>
      <c r="AB2480" s="85"/>
      <c r="AC2480" s="83"/>
    </row>
    <row r="2481" spans="1:34" ht="15" hidden="1" customHeight="1" x14ac:dyDescent="0.2">
      <c r="A2481" s="257">
        <v>230</v>
      </c>
      <c r="B2481" s="257">
        <v>230</v>
      </c>
      <c r="C2481" s="258" t="s">
        <v>1428</v>
      </c>
      <c r="D2481" s="257">
        <v>20226</v>
      </c>
      <c r="E2481" s="258" t="s">
        <v>1429</v>
      </c>
      <c r="F2481" s="25">
        <v>2017</v>
      </c>
      <c r="G2481" s="232">
        <v>42948.990972222222</v>
      </c>
      <c r="H2481" s="233">
        <v>42948.990972222222</v>
      </c>
      <c r="I2481" s="412" t="s">
        <v>36</v>
      </c>
      <c r="J2481" s="412" t="s">
        <v>36</v>
      </c>
      <c r="K2481" s="412"/>
      <c r="L2481" s="235">
        <f>N2481-G2481</f>
        <v>6.944444467080757E-4</v>
      </c>
      <c r="M2481" s="236">
        <v>1</v>
      </c>
      <c r="N2481" s="232">
        <v>42948.991666666669</v>
      </c>
      <c r="O2481" s="233">
        <v>42948.991666666669</v>
      </c>
      <c r="P2481" s="237" t="s">
        <v>37</v>
      </c>
      <c r="Q2481" s="35" t="s">
        <v>52</v>
      </c>
      <c r="R2481" s="35" t="s">
        <v>67</v>
      </c>
      <c r="S2481" s="35" t="s">
        <v>101</v>
      </c>
      <c r="T2481" s="167" t="s">
        <v>9076</v>
      </c>
      <c r="U2481" s="303" t="s">
        <v>40</v>
      </c>
      <c r="V2481" s="240" t="s">
        <v>384</v>
      </c>
      <c r="W2481" s="167" t="s">
        <v>9077</v>
      </c>
      <c r="X2481" s="241">
        <v>0</v>
      </c>
      <c r="Y2481" s="241">
        <v>0</v>
      </c>
      <c r="Z2481" s="241">
        <v>0</v>
      </c>
      <c r="AA2481" s="266"/>
      <c r="AB2481" s="266"/>
      <c r="AC2481" s="266"/>
      <c r="AD2481" s="304">
        <v>5517212</v>
      </c>
      <c r="AE2481" s="305" t="s">
        <v>7060</v>
      </c>
      <c r="AF2481" s="305" t="s">
        <v>9078</v>
      </c>
      <c r="AG2481" s="35" t="s">
        <v>7040</v>
      </c>
      <c r="AH2481" s="29" t="s">
        <v>7041</v>
      </c>
    </row>
    <row r="2482" spans="1:34" ht="15" hidden="1" customHeight="1" x14ac:dyDescent="0.2">
      <c r="A2482" s="257">
        <v>230</v>
      </c>
      <c r="B2482" s="257">
        <v>230</v>
      </c>
      <c r="C2482" s="258" t="s">
        <v>1428</v>
      </c>
      <c r="D2482" s="257">
        <v>20226</v>
      </c>
      <c r="E2482" s="258" t="s">
        <v>1429</v>
      </c>
      <c r="F2482" s="25">
        <v>2017</v>
      </c>
      <c r="G2482" s="232">
        <v>43023.923611111109</v>
      </c>
      <c r="H2482" s="233">
        <v>43023.923611111109</v>
      </c>
      <c r="I2482" s="412" t="s">
        <v>36</v>
      </c>
      <c r="J2482" s="412" t="s">
        <v>36</v>
      </c>
      <c r="K2482" s="412"/>
      <c r="L2482" s="235">
        <f>N2482-G2482</f>
        <v>6.944444467080757E-4</v>
      </c>
      <c r="M2482" s="236">
        <v>1</v>
      </c>
      <c r="N2482" s="232">
        <v>43023.924305555556</v>
      </c>
      <c r="O2482" s="233">
        <v>43023.924305555556</v>
      </c>
      <c r="P2482" s="237" t="s">
        <v>37</v>
      </c>
      <c r="Q2482" s="35" t="s">
        <v>48</v>
      </c>
      <c r="R2482" s="35" t="s">
        <v>49</v>
      </c>
      <c r="S2482" s="277" t="s">
        <v>40</v>
      </c>
      <c r="T2482" s="167" t="s">
        <v>9788</v>
      </c>
      <c r="U2482" s="332" t="s">
        <v>40</v>
      </c>
      <c r="V2482" s="240" t="s">
        <v>384</v>
      </c>
      <c r="W2482" s="167" t="s">
        <v>9789</v>
      </c>
      <c r="X2482" s="241">
        <v>0</v>
      </c>
      <c r="Y2482" s="241">
        <v>0</v>
      </c>
      <c r="Z2482" s="241">
        <v>0</v>
      </c>
      <c r="AA2482" s="277"/>
      <c r="AB2482" s="277"/>
      <c r="AC2482" s="277"/>
      <c r="AD2482" s="304">
        <v>5517212</v>
      </c>
      <c r="AE2482" s="333" t="s">
        <v>7102</v>
      </c>
      <c r="AF2482" s="383" t="s">
        <v>9790</v>
      </c>
      <c r="AG2482" s="167" t="s">
        <v>7040</v>
      </c>
      <c r="AH2482" s="29" t="s">
        <v>7041</v>
      </c>
    </row>
    <row r="2483" spans="1:34" ht="15" hidden="1" customHeight="1" x14ac:dyDescent="0.2">
      <c r="A2483" s="257">
        <v>230</v>
      </c>
      <c r="B2483" s="257">
        <v>230</v>
      </c>
      <c r="C2483" s="258" t="s">
        <v>1428</v>
      </c>
      <c r="D2483" s="257">
        <v>20226</v>
      </c>
      <c r="E2483" s="258" t="s">
        <v>1429</v>
      </c>
      <c r="F2483" s="25">
        <v>2017</v>
      </c>
      <c r="G2483" s="232">
        <v>43024.224999999999</v>
      </c>
      <c r="H2483" s="233">
        <v>43024.224999999999</v>
      </c>
      <c r="I2483" s="412" t="s">
        <v>36</v>
      </c>
      <c r="J2483" s="412" t="s">
        <v>36</v>
      </c>
      <c r="K2483" s="412"/>
      <c r="L2483" s="235">
        <f>N2483-G2483</f>
        <v>6.944444467080757E-4</v>
      </c>
      <c r="M2483" s="236">
        <v>1</v>
      </c>
      <c r="N2483" s="232">
        <v>43024.225694444445</v>
      </c>
      <c r="O2483" s="233">
        <v>43024.225694444445</v>
      </c>
      <c r="P2483" s="237" t="s">
        <v>37</v>
      </c>
      <c r="Q2483" s="35" t="s">
        <v>48</v>
      </c>
      <c r="R2483" s="35" t="s">
        <v>49</v>
      </c>
      <c r="S2483" s="277" t="s">
        <v>40</v>
      </c>
      <c r="T2483" s="167" t="s">
        <v>9791</v>
      </c>
      <c r="U2483" s="332" t="s">
        <v>40</v>
      </c>
      <c r="V2483" s="240" t="s">
        <v>384</v>
      </c>
      <c r="W2483" s="167" t="s">
        <v>9792</v>
      </c>
      <c r="X2483" s="241">
        <v>0</v>
      </c>
      <c r="Y2483" s="241">
        <v>0</v>
      </c>
      <c r="Z2483" s="241">
        <v>0</v>
      </c>
      <c r="AA2483" s="277"/>
      <c r="AB2483" s="277"/>
      <c r="AC2483" s="277"/>
      <c r="AD2483" s="304">
        <v>5517212</v>
      </c>
      <c r="AE2483" s="333" t="s">
        <v>1270</v>
      </c>
      <c r="AF2483" s="333" t="s">
        <v>1270</v>
      </c>
      <c r="AG2483" s="167" t="s">
        <v>7040</v>
      </c>
      <c r="AH2483" s="29" t="s">
        <v>7041</v>
      </c>
    </row>
    <row r="2484" spans="1:34" ht="15" hidden="1" customHeight="1" x14ac:dyDescent="0.2">
      <c r="A2484" s="58">
        <v>230</v>
      </c>
      <c r="B2484" s="58">
        <v>230</v>
      </c>
      <c r="C2484" s="76" t="s">
        <v>1451</v>
      </c>
      <c r="D2484" s="33">
        <v>20227</v>
      </c>
      <c r="E2484" s="60" t="s">
        <v>1452</v>
      </c>
      <c r="F2484" s="25">
        <v>2014</v>
      </c>
      <c r="G2484" s="61">
        <v>41781.347222222219</v>
      </c>
      <c r="H2484" s="62">
        <v>41781.347222222219</v>
      </c>
      <c r="I2484" s="625" t="s">
        <v>36</v>
      </c>
      <c r="J2484" s="625" t="s">
        <v>36</v>
      </c>
      <c r="K2484" s="625"/>
      <c r="L2484" s="64">
        <f>N2484-G2484</f>
        <v>6.944444467080757E-4</v>
      </c>
      <c r="M2484" s="65">
        <v>1</v>
      </c>
      <c r="N2484" s="61">
        <v>41781.347916666666</v>
      </c>
      <c r="O2484" s="62">
        <v>41781.347916666666</v>
      </c>
      <c r="P2484" s="66" t="s">
        <v>37</v>
      </c>
      <c r="Q2484" s="69" t="s">
        <v>52</v>
      </c>
      <c r="R2484" s="69" t="s">
        <v>67</v>
      </c>
      <c r="S2484" s="87" t="s">
        <v>101</v>
      </c>
      <c r="T2484" s="69" t="s">
        <v>2268</v>
      </c>
      <c r="U2484" s="332" t="s">
        <v>40</v>
      </c>
      <c r="V2484" s="78" t="s">
        <v>384</v>
      </c>
      <c r="W2484" s="69" t="s">
        <v>2270</v>
      </c>
      <c r="X2484" s="32">
        <v>0</v>
      </c>
      <c r="Y2484" s="32">
        <v>0</v>
      </c>
      <c r="Z2484" s="83"/>
      <c r="AA2484" s="84"/>
      <c r="AB2484" s="85"/>
      <c r="AC2484" s="83"/>
    </row>
    <row r="2485" spans="1:34" ht="15" hidden="1" customHeight="1" x14ac:dyDescent="0.2">
      <c r="A2485" s="105">
        <v>230</v>
      </c>
      <c r="B2485" s="105">
        <v>230</v>
      </c>
      <c r="C2485" s="76" t="s">
        <v>1451</v>
      </c>
      <c r="D2485" s="33">
        <v>20227</v>
      </c>
      <c r="E2485" s="60" t="s">
        <v>1452</v>
      </c>
      <c r="F2485" s="25">
        <v>2014</v>
      </c>
      <c r="G2485" s="61">
        <v>41906.231944444444</v>
      </c>
      <c r="H2485" s="62">
        <v>41906.231944444444</v>
      </c>
      <c r="I2485" s="625" t="s">
        <v>36</v>
      </c>
      <c r="J2485" s="625" t="s">
        <v>36</v>
      </c>
      <c r="K2485" s="625"/>
      <c r="L2485" s="64">
        <f>N2485-G2485</f>
        <v>6.944444467080757E-4</v>
      </c>
      <c r="M2485" s="65">
        <v>1</v>
      </c>
      <c r="N2485" s="61">
        <v>41906.232638888891</v>
      </c>
      <c r="O2485" s="62">
        <v>41906.232638888891</v>
      </c>
      <c r="P2485" s="66" t="s">
        <v>37</v>
      </c>
      <c r="Q2485" s="69" t="s">
        <v>48</v>
      </c>
      <c r="R2485" s="69" t="s">
        <v>49</v>
      </c>
      <c r="S2485" s="87" t="s">
        <v>40</v>
      </c>
      <c r="T2485" s="69" t="s">
        <v>2746</v>
      </c>
      <c r="U2485" s="332" t="s">
        <v>40</v>
      </c>
      <c r="V2485" s="87" t="s">
        <v>384</v>
      </c>
      <c r="W2485" s="69" t="s">
        <v>2747</v>
      </c>
      <c r="X2485" s="32">
        <v>0</v>
      </c>
      <c r="Y2485" s="32">
        <v>0</v>
      </c>
      <c r="Z2485" s="83"/>
      <c r="AA2485" s="84"/>
      <c r="AB2485" s="85"/>
      <c r="AC2485" s="83"/>
    </row>
    <row r="2486" spans="1:34" ht="15" hidden="1" customHeight="1" x14ac:dyDescent="0.2">
      <c r="A2486" s="257">
        <v>230</v>
      </c>
      <c r="B2486" s="257">
        <v>230</v>
      </c>
      <c r="C2486" s="258" t="s">
        <v>1451</v>
      </c>
      <c r="D2486" s="257">
        <v>20227</v>
      </c>
      <c r="E2486" s="258" t="s">
        <v>1452</v>
      </c>
      <c r="F2486" s="25">
        <v>2016</v>
      </c>
      <c r="G2486" s="284">
        <v>42547.967361111114</v>
      </c>
      <c r="H2486" s="234">
        <v>42547.967361111114</v>
      </c>
      <c r="I2486" s="412" t="s">
        <v>36</v>
      </c>
      <c r="J2486" s="412" t="s">
        <v>36</v>
      </c>
      <c r="K2486" s="412"/>
      <c r="L2486" s="235">
        <f>N2486-G2486</f>
        <v>6.9444443943211809E-4</v>
      </c>
      <c r="M2486" s="236">
        <v>1</v>
      </c>
      <c r="N2486" s="284">
        <v>42547.968055555553</v>
      </c>
      <c r="O2486" s="234">
        <v>42547.968055555553</v>
      </c>
      <c r="P2486" s="237" t="s">
        <v>37</v>
      </c>
      <c r="Q2486" s="238" t="s">
        <v>52</v>
      </c>
      <c r="R2486" s="238" t="s">
        <v>67</v>
      </c>
      <c r="S2486" s="35" t="s">
        <v>101</v>
      </c>
      <c r="T2486" s="35" t="s">
        <v>6290</v>
      </c>
      <c r="U2486" s="282" t="s">
        <v>40</v>
      </c>
      <c r="V2486" s="240" t="s">
        <v>384</v>
      </c>
      <c r="W2486" s="35" t="s">
        <v>6291</v>
      </c>
      <c r="X2486" s="177">
        <v>0</v>
      </c>
      <c r="Y2486" s="177">
        <v>0</v>
      </c>
      <c r="Z2486" s="55">
        <v>0</v>
      </c>
      <c r="AA2486" s="35"/>
      <c r="AB2486" s="35"/>
      <c r="AC2486" s="35"/>
    </row>
    <row r="2487" spans="1:34" ht="15" hidden="1" customHeight="1" x14ac:dyDescent="0.2">
      <c r="A2487" s="257">
        <v>230</v>
      </c>
      <c r="B2487" s="257">
        <v>230</v>
      </c>
      <c r="C2487" s="258" t="s">
        <v>1451</v>
      </c>
      <c r="D2487" s="257">
        <v>20227</v>
      </c>
      <c r="E2487" s="258" t="s">
        <v>1452</v>
      </c>
      <c r="F2487" s="25">
        <v>2017</v>
      </c>
      <c r="G2487" s="232">
        <v>42932.100694444445</v>
      </c>
      <c r="H2487" s="233">
        <v>42932.100694444445</v>
      </c>
      <c r="I2487" s="412" t="s">
        <v>36</v>
      </c>
      <c r="J2487" s="412" t="s">
        <v>36</v>
      </c>
      <c r="K2487" s="412"/>
      <c r="L2487" s="235">
        <f>N2487-G2487</f>
        <v>6.944444467080757E-4</v>
      </c>
      <c r="M2487" s="236">
        <v>1</v>
      </c>
      <c r="N2487" s="232">
        <v>42932.101388888892</v>
      </c>
      <c r="O2487" s="233">
        <v>42932.101388888892</v>
      </c>
      <c r="P2487" s="237" t="s">
        <v>37</v>
      </c>
      <c r="Q2487" s="35" t="s">
        <v>48</v>
      </c>
      <c r="R2487" s="35" t="s">
        <v>49</v>
      </c>
      <c r="S2487" s="35" t="s">
        <v>40</v>
      </c>
      <c r="T2487" s="167" t="s">
        <v>8948</v>
      </c>
      <c r="U2487" s="303" t="s">
        <v>40</v>
      </c>
      <c r="V2487" s="240" t="s">
        <v>384</v>
      </c>
      <c r="W2487" s="35" t="s">
        <v>8949</v>
      </c>
      <c r="X2487" s="241">
        <v>0</v>
      </c>
      <c r="Y2487" s="241">
        <v>0</v>
      </c>
      <c r="Z2487" s="241">
        <v>0</v>
      </c>
      <c r="AA2487" s="168"/>
      <c r="AB2487" s="168"/>
      <c r="AC2487" s="168"/>
      <c r="AD2487" s="304">
        <v>5517212</v>
      </c>
      <c r="AE2487" s="305" t="s">
        <v>7060</v>
      </c>
      <c r="AF2487" s="305" t="s">
        <v>8950</v>
      </c>
      <c r="AG2487" s="35" t="s">
        <v>7040</v>
      </c>
      <c r="AH2487" s="29" t="s">
        <v>7041</v>
      </c>
    </row>
    <row r="2488" spans="1:34" ht="15" hidden="1" customHeight="1" x14ac:dyDescent="0.2">
      <c r="A2488" s="257">
        <v>230</v>
      </c>
      <c r="B2488" s="257">
        <v>230</v>
      </c>
      <c r="C2488" s="258" t="s">
        <v>1451</v>
      </c>
      <c r="D2488" s="257">
        <v>20227</v>
      </c>
      <c r="E2488" s="258" t="s">
        <v>1452</v>
      </c>
      <c r="F2488" s="25">
        <v>2018</v>
      </c>
      <c r="G2488" s="284">
        <v>43350.020138888889</v>
      </c>
      <c r="H2488" s="234">
        <v>43350.020138888889</v>
      </c>
      <c r="I2488" s="412" t="s">
        <v>36</v>
      </c>
      <c r="J2488" s="412" t="s">
        <v>36</v>
      </c>
      <c r="K2488" s="412" t="s">
        <v>36</v>
      </c>
      <c r="L2488" s="235">
        <f>N2488-G2488</f>
        <v>6.944444467080757E-4</v>
      </c>
      <c r="M2488" s="236">
        <v>1</v>
      </c>
      <c r="N2488" s="284">
        <v>43350.020833333336</v>
      </c>
      <c r="O2488" s="234">
        <v>43350.020833333336</v>
      </c>
      <c r="P2488" s="237" t="s">
        <v>37</v>
      </c>
      <c r="Q2488" s="162" t="s">
        <v>48</v>
      </c>
      <c r="R2488" s="167" t="s">
        <v>10200</v>
      </c>
      <c r="S2488" s="163" t="s">
        <v>40</v>
      </c>
      <c r="T2488" s="167" t="s">
        <v>11856</v>
      </c>
      <c r="U2488" s="287" t="s">
        <v>40</v>
      </c>
      <c r="V2488" s="240" t="s">
        <v>384</v>
      </c>
      <c r="W2488" s="167" t="s">
        <v>11857</v>
      </c>
      <c r="X2488" s="255">
        <v>0</v>
      </c>
      <c r="Y2488" s="241">
        <v>0</v>
      </c>
      <c r="Z2488" s="241">
        <v>0</v>
      </c>
      <c r="AA2488" s="266"/>
      <c r="AB2488" s="266"/>
      <c r="AC2488" s="266"/>
      <c r="AD2488" s="241">
        <v>5517212</v>
      </c>
      <c r="AE2488" s="467" t="s">
        <v>7063</v>
      </c>
      <c r="AF2488" s="468" t="s">
        <v>11858</v>
      </c>
      <c r="AG2488" s="163" t="s">
        <v>7040</v>
      </c>
      <c r="AH2488" s="277" t="s">
        <v>7041</v>
      </c>
    </row>
    <row r="2489" spans="1:34" ht="15" hidden="1" customHeight="1" x14ac:dyDescent="0.2">
      <c r="A2489" s="257">
        <v>230</v>
      </c>
      <c r="B2489" s="257">
        <v>230</v>
      </c>
      <c r="C2489" s="258" t="s">
        <v>1553</v>
      </c>
      <c r="D2489" s="257">
        <v>20228</v>
      </c>
      <c r="E2489" s="258" t="s">
        <v>1554</v>
      </c>
      <c r="F2489" s="25">
        <v>2017</v>
      </c>
      <c r="G2489" s="232">
        <v>42772.794444444444</v>
      </c>
      <c r="H2489" s="233">
        <v>42772.794444444444</v>
      </c>
      <c r="I2489" s="412" t="s">
        <v>36</v>
      </c>
      <c r="J2489" s="412" t="s">
        <v>36</v>
      </c>
      <c r="K2489" s="412"/>
      <c r="L2489" s="235">
        <f>N2489-G2489</f>
        <v>6.944444467080757E-4</v>
      </c>
      <c r="M2489" s="236">
        <v>1</v>
      </c>
      <c r="N2489" s="232">
        <v>42772.795138888891</v>
      </c>
      <c r="O2489" s="233">
        <v>42772.795138888891</v>
      </c>
      <c r="P2489" s="237" t="s">
        <v>37</v>
      </c>
      <c r="Q2489" s="35" t="s">
        <v>48</v>
      </c>
      <c r="R2489" s="35" t="s">
        <v>49</v>
      </c>
      <c r="S2489" s="35" t="s">
        <v>40</v>
      </c>
      <c r="T2489" s="167" t="s">
        <v>7704</v>
      </c>
      <c r="U2489" s="303" t="s">
        <v>40</v>
      </c>
      <c r="V2489" s="49" t="s">
        <v>384</v>
      </c>
      <c r="W2489" s="35" t="s">
        <v>7705</v>
      </c>
      <c r="X2489" s="255">
        <v>0</v>
      </c>
      <c r="Y2489" s="255">
        <v>0</v>
      </c>
      <c r="Z2489" s="255">
        <v>0</v>
      </c>
      <c r="AA2489" s="168"/>
      <c r="AB2489" s="168"/>
      <c r="AC2489" s="168"/>
      <c r="AD2489" s="304">
        <v>5517212</v>
      </c>
      <c r="AE2489" s="35" t="s">
        <v>7060</v>
      </c>
      <c r="AF2489" s="305" t="s">
        <v>7706</v>
      </c>
      <c r="AG2489" s="35" t="s">
        <v>7040</v>
      </c>
      <c r="AH2489" s="44" t="s">
        <v>7041</v>
      </c>
    </row>
    <row r="2490" spans="1:34" ht="15" hidden="1" customHeight="1" x14ac:dyDescent="0.2">
      <c r="A2490" s="523">
        <v>230</v>
      </c>
      <c r="B2490" s="523">
        <v>230</v>
      </c>
      <c r="C2490" s="524" t="s">
        <v>1553</v>
      </c>
      <c r="D2490" s="523">
        <v>20228</v>
      </c>
      <c r="E2490" s="524" t="s">
        <v>1554</v>
      </c>
      <c r="F2490" s="25">
        <v>2019</v>
      </c>
      <c r="G2490" s="284">
        <v>43505.64166666667</v>
      </c>
      <c r="H2490" s="234">
        <v>43505.64166666667</v>
      </c>
      <c r="I2490" s="417" t="s">
        <v>7042</v>
      </c>
      <c r="J2490" s="412" t="s">
        <v>36</v>
      </c>
      <c r="K2490" s="412" t="s">
        <v>36</v>
      </c>
      <c r="L2490" s="235">
        <f>N2490-G2490</f>
        <v>4.8611111051286571E-3</v>
      </c>
      <c r="M2490" s="236">
        <v>7</v>
      </c>
      <c r="N2490" s="284">
        <v>43505.646527777775</v>
      </c>
      <c r="O2490" s="234">
        <v>43505.646527777775</v>
      </c>
      <c r="P2490" s="237" t="s">
        <v>37</v>
      </c>
      <c r="Q2490" s="162" t="s">
        <v>213</v>
      </c>
      <c r="R2490" s="167" t="s">
        <v>10774</v>
      </c>
      <c r="S2490" s="238" t="s">
        <v>101</v>
      </c>
      <c r="T2490" s="167" t="s">
        <v>13099</v>
      </c>
      <c r="U2490" s="414" t="s">
        <v>40</v>
      </c>
      <c r="V2490" s="240" t="s">
        <v>384</v>
      </c>
      <c r="W2490" s="167" t="s">
        <v>13100</v>
      </c>
      <c r="X2490" s="536">
        <v>0</v>
      </c>
      <c r="Y2490" s="255">
        <v>0</v>
      </c>
      <c r="Z2490" s="255">
        <v>0</v>
      </c>
      <c r="AA2490" s="264">
        <f>Y2490/AD2490</f>
        <v>0</v>
      </c>
      <c r="AB2490" s="265">
        <f>Z2490/AD2490</f>
        <v>0</v>
      </c>
      <c r="AC2490" s="255">
        <v>0</v>
      </c>
      <c r="AD2490" s="255">
        <v>5548929</v>
      </c>
      <c r="AE2490" s="240" t="s">
        <v>7049</v>
      </c>
      <c r="AF2490" s="527" t="s">
        <v>13101</v>
      </c>
      <c r="AG2490" s="240" t="s">
        <v>7040</v>
      </c>
      <c r="AH2490" s="525" t="s">
        <v>7041</v>
      </c>
    </row>
    <row r="2491" spans="1:34" ht="15" hidden="1" customHeight="1" x14ac:dyDescent="0.2">
      <c r="A2491" s="523">
        <v>230</v>
      </c>
      <c r="B2491" s="523">
        <v>230</v>
      </c>
      <c r="C2491" s="524" t="s">
        <v>1553</v>
      </c>
      <c r="D2491" s="523">
        <v>20228</v>
      </c>
      <c r="E2491" s="524" t="s">
        <v>1554</v>
      </c>
      <c r="F2491" s="25">
        <v>2019</v>
      </c>
      <c r="G2491" s="573">
        <v>43536.472222222219</v>
      </c>
      <c r="H2491" s="574">
        <v>43536.472222222219</v>
      </c>
      <c r="I2491" s="572" t="s">
        <v>36</v>
      </c>
      <c r="J2491" s="572" t="s">
        <v>36</v>
      </c>
      <c r="K2491" s="572" t="s">
        <v>36</v>
      </c>
      <c r="L2491" s="235">
        <f>N2491-G2491</f>
        <v>0.25972222222480923</v>
      </c>
      <c r="M2491" s="236">
        <v>374</v>
      </c>
      <c r="N2491" s="573">
        <v>43536.731944444444</v>
      </c>
      <c r="O2491" s="574">
        <v>43536.731944444444</v>
      </c>
      <c r="P2491" s="237" t="s">
        <v>37</v>
      </c>
      <c r="Q2491" s="162" t="s">
        <v>1285</v>
      </c>
      <c r="R2491" s="167" t="s">
        <v>10231</v>
      </c>
      <c r="S2491" s="238" t="s">
        <v>101</v>
      </c>
      <c r="T2491" s="167" t="s">
        <v>13559</v>
      </c>
      <c r="U2491" s="77">
        <v>116718517</v>
      </c>
      <c r="V2491" s="240" t="s">
        <v>384</v>
      </c>
      <c r="W2491" s="167" t="s">
        <v>13560</v>
      </c>
      <c r="X2491" s="164">
        <v>0</v>
      </c>
      <c r="Y2491" s="241">
        <v>0</v>
      </c>
      <c r="Z2491" s="241">
        <v>0</v>
      </c>
      <c r="AA2491" s="264">
        <f>Y2491/AD2491</f>
        <v>0</v>
      </c>
      <c r="AB2491" s="265">
        <f>Z2491/AD2491</f>
        <v>0</v>
      </c>
      <c r="AC2491" s="255">
        <v>0</v>
      </c>
      <c r="AD2491" s="255">
        <v>5548929</v>
      </c>
      <c r="AE2491" s="240" t="s">
        <v>1270</v>
      </c>
      <c r="AF2491" s="527" t="s">
        <v>1270</v>
      </c>
      <c r="AG2491" s="555" t="s">
        <v>7066</v>
      </c>
      <c r="AH2491" s="525" t="s">
        <v>12671</v>
      </c>
    </row>
    <row r="2492" spans="1:34" ht="15" hidden="1" customHeight="1" x14ac:dyDescent="0.2">
      <c r="A2492" s="257">
        <v>230</v>
      </c>
      <c r="B2492" s="257">
        <v>230</v>
      </c>
      <c r="C2492" s="258" t="s">
        <v>1494</v>
      </c>
      <c r="D2492" s="257">
        <v>20229</v>
      </c>
      <c r="E2492" s="258" t="s">
        <v>1495</v>
      </c>
      <c r="F2492" s="25">
        <v>2017</v>
      </c>
      <c r="G2492" s="232">
        <v>42771.916666666664</v>
      </c>
      <c r="H2492" s="233">
        <v>42771.916666666664</v>
      </c>
      <c r="I2492" s="412" t="s">
        <v>36</v>
      </c>
      <c r="J2492" s="412" t="s">
        <v>36</v>
      </c>
      <c r="K2492" s="412"/>
      <c r="L2492" s="235">
        <f>N2492-G2492</f>
        <v>0.46805555556056788</v>
      </c>
      <c r="M2492" s="236">
        <v>674</v>
      </c>
      <c r="N2492" s="232">
        <v>42772.384722222225</v>
      </c>
      <c r="O2492" s="233">
        <v>42772.384722222225</v>
      </c>
      <c r="P2492" s="237" t="s">
        <v>37</v>
      </c>
      <c r="Q2492" s="35" t="s">
        <v>222</v>
      </c>
      <c r="R2492" s="35" t="s">
        <v>223</v>
      </c>
      <c r="S2492" s="35" t="s">
        <v>526</v>
      </c>
      <c r="T2492" s="52" t="s">
        <v>7669</v>
      </c>
      <c r="U2492" s="303" t="s">
        <v>40</v>
      </c>
      <c r="V2492" s="49" t="s">
        <v>384</v>
      </c>
      <c r="W2492" s="44" t="s">
        <v>7670</v>
      </c>
      <c r="X2492" s="255">
        <v>0</v>
      </c>
      <c r="Y2492" s="255">
        <v>0</v>
      </c>
      <c r="Z2492" s="255">
        <v>0</v>
      </c>
      <c r="AA2492" s="168"/>
      <c r="AB2492" s="168"/>
      <c r="AC2492" s="168"/>
      <c r="AD2492" s="304">
        <v>5517212</v>
      </c>
      <c r="AE2492" s="35" t="s">
        <v>7063</v>
      </c>
      <c r="AF2492" s="305" t="s">
        <v>7671</v>
      </c>
      <c r="AG2492" s="35" t="s">
        <v>7040</v>
      </c>
      <c r="AH2492" s="44" t="s">
        <v>7041</v>
      </c>
    </row>
    <row r="2493" spans="1:34" ht="15" hidden="1" customHeight="1" x14ac:dyDescent="0.2">
      <c r="A2493" s="257">
        <v>230</v>
      </c>
      <c r="B2493" s="257">
        <v>230</v>
      </c>
      <c r="C2493" s="258" t="s">
        <v>1494</v>
      </c>
      <c r="D2493" s="257">
        <v>20229</v>
      </c>
      <c r="E2493" s="258" t="s">
        <v>1495</v>
      </c>
      <c r="F2493" s="25">
        <v>2017</v>
      </c>
      <c r="G2493" s="232">
        <v>42776.018055555556</v>
      </c>
      <c r="H2493" s="233">
        <v>42776.018055555556</v>
      </c>
      <c r="I2493" s="412" t="s">
        <v>36</v>
      </c>
      <c r="J2493" s="412" t="s">
        <v>36</v>
      </c>
      <c r="K2493" s="412"/>
      <c r="L2493" s="235">
        <f>N2493-G2493</f>
        <v>2.4305555554747116E-2</v>
      </c>
      <c r="M2493" s="236">
        <v>35</v>
      </c>
      <c r="N2493" s="232">
        <v>42776.042361111111</v>
      </c>
      <c r="O2493" s="233">
        <v>42776.042361111111</v>
      </c>
      <c r="P2493" s="237" t="s">
        <v>37</v>
      </c>
      <c r="Q2493" s="35" t="s">
        <v>222</v>
      </c>
      <c r="R2493" s="35" t="s">
        <v>223</v>
      </c>
      <c r="S2493" s="35" t="s">
        <v>40</v>
      </c>
      <c r="T2493" s="52" t="s">
        <v>7766</v>
      </c>
      <c r="U2493" s="303" t="s">
        <v>40</v>
      </c>
      <c r="V2493" s="49" t="s">
        <v>384</v>
      </c>
      <c r="W2493" s="44" t="s">
        <v>7767</v>
      </c>
      <c r="X2493" s="255">
        <v>0</v>
      </c>
      <c r="Y2493" s="241">
        <v>0</v>
      </c>
      <c r="Z2493" s="241">
        <v>0</v>
      </c>
      <c r="AA2493" s="168"/>
      <c r="AB2493" s="168"/>
      <c r="AC2493" s="168"/>
      <c r="AD2493" s="304">
        <v>5517212</v>
      </c>
      <c r="AE2493" s="35" t="s">
        <v>7172</v>
      </c>
      <c r="AF2493" s="305" t="s">
        <v>7591</v>
      </c>
      <c r="AG2493" s="35" t="s">
        <v>7040</v>
      </c>
      <c r="AH2493" s="44" t="s">
        <v>7041</v>
      </c>
    </row>
    <row r="2494" spans="1:34" ht="15" hidden="1" customHeight="1" x14ac:dyDescent="0.2">
      <c r="A2494" s="257">
        <v>230</v>
      </c>
      <c r="B2494" s="257">
        <v>230</v>
      </c>
      <c r="C2494" s="258" t="s">
        <v>1494</v>
      </c>
      <c r="D2494" s="257">
        <v>20229</v>
      </c>
      <c r="E2494" s="258" t="s">
        <v>1495</v>
      </c>
      <c r="F2494" s="25">
        <v>2018</v>
      </c>
      <c r="G2494" s="232">
        <v>43448.582638888889</v>
      </c>
      <c r="H2494" s="233">
        <v>43448.582638888889</v>
      </c>
      <c r="I2494" s="412" t="s">
        <v>36</v>
      </c>
      <c r="J2494" s="412" t="s">
        <v>36</v>
      </c>
      <c r="K2494" s="412" t="s">
        <v>36</v>
      </c>
      <c r="L2494" s="235">
        <f>N2494-G2494</f>
        <v>9.375E-2</v>
      </c>
      <c r="M2494" s="236">
        <v>135</v>
      </c>
      <c r="N2494" s="232">
        <v>43448.676388888889</v>
      </c>
      <c r="O2494" s="233">
        <v>43448.676388888889</v>
      </c>
      <c r="P2494" s="237" t="s">
        <v>37</v>
      </c>
      <c r="Q2494" s="238" t="s">
        <v>43</v>
      </c>
      <c r="R2494" s="167" t="s">
        <v>10424</v>
      </c>
      <c r="S2494" s="238" t="s">
        <v>526</v>
      </c>
      <c r="T2494" s="167" t="s">
        <v>12581</v>
      </c>
      <c r="U2494" s="293">
        <v>115586461</v>
      </c>
      <c r="V2494" s="240" t="s">
        <v>384</v>
      </c>
      <c r="W2494" s="167" t="s">
        <v>12583</v>
      </c>
      <c r="X2494" s="255">
        <v>0</v>
      </c>
      <c r="Y2494" s="241">
        <v>0</v>
      </c>
      <c r="Z2494" s="241">
        <v>0</v>
      </c>
      <c r="AA2494" s="266"/>
      <c r="AB2494" s="266"/>
      <c r="AC2494" s="266"/>
      <c r="AD2494" s="241">
        <v>5517212</v>
      </c>
      <c r="AE2494" s="35" t="s">
        <v>1270</v>
      </c>
      <c r="AF2494" s="153" t="s">
        <v>1270</v>
      </c>
      <c r="AG2494" s="277" t="s">
        <v>7040</v>
      </c>
      <c r="AH2494" s="57" t="s">
        <v>7173</v>
      </c>
    </row>
    <row r="2495" spans="1:34" ht="15" hidden="1" customHeight="1" x14ac:dyDescent="0.2">
      <c r="A2495" s="257">
        <v>230</v>
      </c>
      <c r="B2495" s="257">
        <v>230</v>
      </c>
      <c r="C2495" s="258" t="s">
        <v>1494</v>
      </c>
      <c r="D2495" s="257">
        <v>20229</v>
      </c>
      <c r="E2495" s="258" t="s">
        <v>1495</v>
      </c>
      <c r="F2495" s="25">
        <v>2018</v>
      </c>
      <c r="G2495" s="232">
        <v>43451.498611111114</v>
      </c>
      <c r="H2495" s="233">
        <v>43451.498611111114</v>
      </c>
      <c r="I2495" s="412" t="s">
        <v>36</v>
      </c>
      <c r="J2495" s="412" t="s">
        <v>36</v>
      </c>
      <c r="K2495" s="412" t="s">
        <v>36</v>
      </c>
      <c r="L2495" s="235">
        <f>N2495-G2495</f>
        <v>1.2499999997089617E-2</v>
      </c>
      <c r="M2495" s="236">
        <v>18</v>
      </c>
      <c r="N2495" s="232">
        <v>43451.511111111111</v>
      </c>
      <c r="O2495" s="233">
        <v>43451.511111111111</v>
      </c>
      <c r="P2495" s="237" t="s">
        <v>37</v>
      </c>
      <c r="Q2495" s="238" t="s">
        <v>43</v>
      </c>
      <c r="R2495" s="35" t="s">
        <v>10739</v>
      </c>
      <c r="S2495" s="238" t="s">
        <v>40</v>
      </c>
      <c r="T2495" s="167" t="s">
        <v>12596</v>
      </c>
      <c r="U2495" s="282" t="s">
        <v>40</v>
      </c>
      <c r="V2495" s="240" t="s">
        <v>384</v>
      </c>
      <c r="W2495" s="167" t="s">
        <v>12597</v>
      </c>
      <c r="X2495" s="255">
        <v>0</v>
      </c>
      <c r="Y2495" s="241">
        <v>0</v>
      </c>
      <c r="Z2495" s="241">
        <v>0</v>
      </c>
      <c r="AA2495" s="266"/>
      <c r="AB2495" s="266"/>
      <c r="AC2495" s="266"/>
      <c r="AD2495" s="241">
        <v>5517212</v>
      </c>
      <c r="AE2495" s="35" t="s">
        <v>1270</v>
      </c>
      <c r="AF2495" s="153" t="s">
        <v>1270</v>
      </c>
      <c r="AG2495" s="35" t="s">
        <v>7066</v>
      </c>
      <c r="AH2495" s="57" t="s">
        <v>7067</v>
      </c>
    </row>
    <row r="2496" spans="1:34" ht="15" hidden="1" customHeight="1" x14ac:dyDescent="0.2">
      <c r="A2496" s="521">
        <v>230</v>
      </c>
      <c r="B2496" s="521">
        <v>230</v>
      </c>
      <c r="C2496" s="522" t="s">
        <v>1494</v>
      </c>
      <c r="D2496" s="521">
        <v>20229</v>
      </c>
      <c r="E2496" s="522" t="s">
        <v>1495</v>
      </c>
      <c r="F2496" s="25">
        <v>2019</v>
      </c>
      <c r="G2496" s="573">
        <v>43577.670138888891</v>
      </c>
      <c r="H2496" s="574">
        <v>43577.670138888891</v>
      </c>
      <c r="I2496" s="572" t="s">
        <v>36</v>
      </c>
      <c r="J2496" s="572" t="s">
        <v>36</v>
      </c>
      <c r="K2496" s="572" t="s">
        <v>36</v>
      </c>
      <c r="L2496" s="235">
        <f>N2496-G2496</f>
        <v>1.1111111110949423E-2</v>
      </c>
      <c r="M2496" s="236">
        <v>16</v>
      </c>
      <c r="N2496" s="573">
        <v>43577.681250000001</v>
      </c>
      <c r="O2496" s="574">
        <v>43577.681250000001</v>
      </c>
      <c r="P2496" s="237" t="s">
        <v>37</v>
      </c>
      <c r="Q2496" s="162" t="s">
        <v>43</v>
      </c>
      <c r="R2496" s="167" t="s">
        <v>10424</v>
      </c>
      <c r="S2496" s="238" t="s">
        <v>579</v>
      </c>
      <c r="T2496" s="167" t="s">
        <v>13876</v>
      </c>
      <c r="U2496" s="77">
        <v>117081739</v>
      </c>
      <c r="V2496" s="240" t="s">
        <v>384</v>
      </c>
      <c r="W2496" s="167" t="s">
        <v>13877</v>
      </c>
      <c r="X2496" s="536">
        <v>77</v>
      </c>
      <c r="Y2496" s="536">
        <v>77</v>
      </c>
      <c r="Z2496" s="255">
        <v>1925</v>
      </c>
      <c r="AA2496" s="264">
        <f>Y2496/AD2496</f>
        <v>1.3876551673304885E-5</v>
      </c>
      <c r="AB2496" s="265">
        <f>Z2496/AD2496</f>
        <v>3.4691379183262211E-4</v>
      </c>
      <c r="AC2496" s="255">
        <f>Z2496/Y2496</f>
        <v>25</v>
      </c>
      <c r="AD2496" s="255">
        <v>5548929</v>
      </c>
      <c r="AE2496" s="240" t="s">
        <v>1270</v>
      </c>
      <c r="AF2496" s="527" t="s">
        <v>1270</v>
      </c>
      <c r="AG2496" s="240" t="s">
        <v>7040</v>
      </c>
      <c r="AH2496" s="525" t="s">
        <v>7173</v>
      </c>
    </row>
    <row r="2497" spans="1:34" ht="15" hidden="1" customHeight="1" x14ac:dyDescent="0.2">
      <c r="A2497" s="521">
        <v>230</v>
      </c>
      <c r="B2497" s="521">
        <v>230</v>
      </c>
      <c r="C2497" s="522" t="s">
        <v>1494</v>
      </c>
      <c r="D2497" s="521">
        <v>20229</v>
      </c>
      <c r="E2497" s="522" t="s">
        <v>1495</v>
      </c>
      <c r="F2497" s="25">
        <v>2019</v>
      </c>
      <c r="G2497" s="573">
        <v>43584.709722222222</v>
      </c>
      <c r="H2497" s="574">
        <v>43584.709722222222</v>
      </c>
      <c r="I2497" s="572" t="s">
        <v>36</v>
      </c>
      <c r="J2497" s="572" t="s">
        <v>36</v>
      </c>
      <c r="K2497" s="572" t="s">
        <v>36</v>
      </c>
      <c r="L2497" s="235">
        <f>N2497-G2497</f>
        <v>1.4583333337213844E-2</v>
      </c>
      <c r="M2497" s="236">
        <v>21</v>
      </c>
      <c r="N2497" s="573">
        <v>43584.724305555559</v>
      </c>
      <c r="O2497" s="574">
        <v>43584.724305555559</v>
      </c>
      <c r="P2497" s="237" t="s">
        <v>37</v>
      </c>
      <c r="Q2497" s="162" t="s">
        <v>43</v>
      </c>
      <c r="R2497" s="167" t="s">
        <v>10424</v>
      </c>
      <c r="S2497" s="238" t="s">
        <v>579</v>
      </c>
      <c r="T2497" s="167" t="s">
        <v>13929</v>
      </c>
      <c r="U2497" s="77">
        <v>117132458</v>
      </c>
      <c r="V2497" s="49" t="s">
        <v>384</v>
      </c>
      <c r="W2497" s="167" t="s">
        <v>13930</v>
      </c>
      <c r="X2497" s="536">
        <v>154</v>
      </c>
      <c r="Y2497" s="536">
        <v>154</v>
      </c>
      <c r="Z2497" s="536">
        <v>3234</v>
      </c>
      <c r="AA2497" s="264">
        <f>Y2497/AD2497</f>
        <v>2.775310334660977E-5</v>
      </c>
      <c r="AB2497" s="265">
        <f>Z2497/AD2497</f>
        <v>5.8281517027880514E-4</v>
      </c>
      <c r="AC2497" s="255">
        <f>Z2497/Y2497</f>
        <v>21</v>
      </c>
      <c r="AD2497" s="255">
        <v>5548929</v>
      </c>
      <c r="AE2497" s="240" t="s">
        <v>1270</v>
      </c>
      <c r="AF2497" s="527" t="s">
        <v>1270</v>
      </c>
      <c r="AG2497" s="240" t="s">
        <v>7040</v>
      </c>
      <c r="AH2497" s="525" t="s">
        <v>7173</v>
      </c>
    </row>
    <row r="2498" spans="1:34" ht="15" hidden="1" customHeight="1" x14ac:dyDescent="0.2">
      <c r="A2498" s="175">
        <v>230</v>
      </c>
      <c r="B2498" s="175">
        <v>230</v>
      </c>
      <c r="C2498" s="24" t="s">
        <v>1659</v>
      </c>
      <c r="D2498" s="175">
        <v>20233</v>
      </c>
      <c r="E2498" s="24" t="s">
        <v>1660</v>
      </c>
      <c r="F2498" s="25">
        <v>2015</v>
      </c>
      <c r="G2498" s="156">
        <v>42223.222222222219</v>
      </c>
      <c r="H2498" s="157">
        <v>42223.222222222219</v>
      </c>
      <c r="I2498" s="620" t="s">
        <v>36</v>
      </c>
      <c r="J2498" s="620" t="s">
        <v>36</v>
      </c>
      <c r="K2498" s="620"/>
      <c r="L2498" s="159">
        <f>N2498-G2498</f>
        <v>0.58125000000291038</v>
      </c>
      <c r="M2498" s="160">
        <v>837</v>
      </c>
      <c r="N2498" s="156">
        <v>42223.803472222222</v>
      </c>
      <c r="O2498" s="157">
        <v>42223.803472222222</v>
      </c>
      <c r="P2498" s="161" t="s">
        <v>37</v>
      </c>
      <c r="Q2498" s="35" t="s">
        <v>213</v>
      </c>
      <c r="R2498" s="35" t="s">
        <v>287</v>
      </c>
      <c r="S2498" s="35" t="s">
        <v>101</v>
      </c>
      <c r="T2498" s="35" t="s">
        <v>4560</v>
      </c>
      <c r="U2498" s="416" t="s">
        <v>40</v>
      </c>
      <c r="V2498" s="167" t="s">
        <v>1336</v>
      </c>
      <c r="W2498" s="35" t="s">
        <v>4561</v>
      </c>
      <c r="X2498" s="55">
        <v>0</v>
      </c>
      <c r="Y2498" s="168"/>
      <c r="Z2498" s="168"/>
      <c r="AA2498" s="168"/>
      <c r="AB2498" s="168"/>
      <c r="AC2498" s="168"/>
    </row>
    <row r="2499" spans="1:34" ht="15" hidden="1" customHeight="1" x14ac:dyDescent="0.2">
      <c r="A2499" s="257">
        <v>230</v>
      </c>
      <c r="B2499" s="257">
        <v>230</v>
      </c>
      <c r="C2499" s="258" t="s">
        <v>1659</v>
      </c>
      <c r="D2499" s="257">
        <v>20233</v>
      </c>
      <c r="E2499" s="258" t="s">
        <v>1660</v>
      </c>
      <c r="F2499" s="25">
        <v>2018</v>
      </c>
      <c r="G2499" s="284">
        <v>43431.636805555558</v>
      </c>
      <c r="H2499" s="234">
        <v>43431.636805555558</v>
      </c>
      <c r="I2499" s="412" t="s">
        <v>36</v>
      </c>
      <c r="J2499" s="412" t="s">
        <v>36</v>
      </c>
      <c r="K2499" s="412" t="s">
        <v>36</v>
      </c>
      <c r="L2499" s="235">
        <f>N2499-G2499</f>
        <v>0.26319444444379769</v>
      </c>
      <c r="M2499" s="236">
        <v>379</v>
      </c>
      <c r="N2499" s="284">
        <v>43431.9</v>
      </c>
      <c r="O2499" s="234">
        <v>43431.9</v>
      </c>
      <c r="P2499" s="237" t="s">
        <v>37</v>
      </c>
      <c r="Q2499" s="162" t="s">
        <v>1285</v>
      </c>
      <c r="R2499" s="167" t="s">
        <v>10236</v>
      </c>
      <c r="S2499" s="163" t="s">
        <v>80</v>
      </c>
      <c r="T2499" s="167" t="s">
        <v>12425</v>
      </c>
      <c r="U2499" s="416" t="s">
        <v>40</v>
      </c>
      <c r="V2499" s="240" t="s">
        <v>1336</v>
      </c>
      <c r="W2499" s="167" t="s">
        <v>12426</v>
      </c>
      <c r="X2499" s="255">
        <v>0</v>
      </c>
      <c r="Y2499" s="241">
        <v>0</v>
      </c>
      <c r="Z2499" s="241">
        <v>0</v>
      </c>
      <c r="AA2499" s="266"/>
      <c r="AB2499" s="266"/>
      <c r="AC2499" s="266"/>
      <c r="AD2499" s="241">
        <v>5517212</v>
      </c>
      <c r="AE2499" s="461" t="s">
        <v>1270</v>
      </c>
      <c r="AF2499" s="462" t="s">
        <v>1270</v>
      </c>
      <c r="AG2499" s="277" t="s">
        <v>7066</v>
      </c>
      <c r="AH2499" s="277" t="s">
        <v>7067</v>
      </c>
    </row>
    <row r="2500" spans="1:34" ht="15" hidden="1" customHeight="1" x14ac:dyDescent="0.2">
      <c r="A2500" s="58">
        <v>230</v>
      </c>
      <c r="B2500" s="58">
        <v>230</v>
      </c>
      <c r="C2500" s="76" t="s">
        <v>1925</v>
      </c>
      <c r="D2500" s="33">
        <v>20234</v>
      </c>
      <c r="E2500" s="60" t="s">
        <v>1926</v>
      </c>
      <c r="F2500" s="25">
        <v>2014</v>
      </c>
      <c r="G2500" s="61">
        <v>41704.058333333334</v>
      </c>
      <c r="H2500" s="62">
        <v>41704.058333333334</v>
      </c>
      <c r="I2500" s="625" t="s">
        <v>36</v>
      </c>
      <c r="J2500" s="625" t="s">
        <v>36</v>
      </c>
      <c r="K2500" s="625"/>
      <c r="L2500" s="64">
        <f>N2500-G2500</f>
        <v>6.944444467080757E-4</v>
      </c>
      <c r="M2500" s="65">
        <v>1</v>
      </c>
      <c r="N2500" s="61">
        <v>41704.059027777781</v>
      </c>
      <c r="O2500" s="62">
        <v>41704.059027777781</v>
      </c>
      <c r="P2500" s="66" t="s">
        <v>37</v>
      </c>
      <c r="Q2500" s="69" t="s">
        <v>1752</v>
      </c>
      <c r="R2500" s="69" t="s">
        <v>287</v>
      </c>
      <c r="S2500" s="87" t="s">
        <v>40</v>
      </c>
      <c r="T2500" s="69" t="s">
        <v>1927</v>
      </c>
      <c r="U2500" s="416" t="s">
        <v>40</v>
      </c>
      <c r="V2500" s="78" t="s">
        <v>1336</v>
      </c>
      <c r="W2500" s="69" t="s">
        <v>1928</v>
      </c>
      <c r="X2500" s="32">
        <v>0</v>
      </c>
      <c r="Y2500" s="32">
        <v>0</v>
      </c>
      <c r="Z2500" s="83"/>
      <c r="AA2500" s="84"/>
      <c r="AB2500" s="85"/>
      <c r="AC2500" s="83"/>
    </row>
    <row r="2501" spans="1:34" ht="15" hidden="1" customHeight="1" x14ac:dyDescent="0.2">
      <c r="A2501" s="175">
        <v>230</v>
      </c>
      <c r="B2501" s="175">
        <v>230</v>
      </c>
      <c r="C2501" s="24" t="s">
        <v>1925</v>
      </c>
      <c r="D2501" s="175">
        <v>20234</v>
      </c>
      <c r="E2501" s="24" t="s">
        <v>1926</v>
      </c>
      <c r="F2501" s="25">
        <v>2015</v>
      </c>
      <c r="G2501" s="156">
        <v>42101.620138888888</v>
      </c>
      <c r="H2501" s="157">
        <v>42101.620138888888</v>
      </c>
      <c r="I2501" s="620" t="s">
        <v>36</v>
      </c>
      <c r="J2501" s="620" t="s">
        <v>36</v>
      </c>
      <c r="K2501" s="620"/>
      <c r="L2501" s="159">
        <f>N2501-G2501</f>
        <v>6.944444467080757E-4</v>
      </c>
      <c r="M2501" s="160">
        <v>1</v>
      </c>
      <c r="N2501" s="156">
        <v>42101.620833333334</v>
      </c>
      <c r="O2501" s="157">
        <v>42101.620833333334</v>
      </c>
      <c r="P2501" s="161" t="s">
        <v>37</v>
      </c>
      <c r="Q2501" s="35" t="s">
        <v>213</v>
      </c>
      <c r="R2501" s="35" t="s">
        <v>287</v>
      </c>
      <c r="S2501" s="35" t="s">
        <v>101</v>
      </c>
      <c r="T2501" s="35" t="s">
        <v>3723</v>
      </c>
      <c r="U2501" s="416" t="s">
        <v>40</v>
      </c>
      <c r="V2501" s="167" t="s">
        <v>1336</v>
      </c>
      <c r="W2501" s="35" t="s">
        <v>3724</v>
      </c>
      <c r="X2501" s="55">
        <v>0</v>
      </c>
      <c r="Y2501" s="55">
        <v>0</v>
      </c>
      <c r="Z2501" s="168"/>
      <c r="AA2501" s="168"/>
      <c r="AB2501" s="168"/>
      <c r="AC2501" s="168"/>
      <c r="AD2501" s="41"/>
      <c r="AE2501" s="41"/>
      <c r="AF2501" s="41"/>
      <c r="AG2501" s="41"/>
      <c r="AH2501" s="41"/>
    </row>
    <row r="2502" spans="1:34" ht="15" hidden="1" customHeight="1" x14ac:dyDescent="0.2">
      <c r="A2502" s="175">
        <v>230</v>
      </c>
      <c r="B2502" s="175">
        <v>230</v>
      </c>
      <c r="C2502" s="24" t="s">
        <v>1925</v>
      </c>
      <c r="D2502" s="175">
        <v>20234</v>
      </c>
      <c r="E2502" s="24" t="s">
        <v>1926</v>
      </c>
      <c r="F2502" s="25">
        <v>2015</v>
      </c>
      <c r="G2502" s="156">
        <v>42101.648611111108</v>
      </c>
      <c r="H2502" s="157">
        <v>42101.648611111108</v>
      </c>
      <c r="I2502" s="620" t="s">
        <v>36</v>
      </c>
      <c r="J2502" s="620" t="s">
        <v>36</v>
      </c>
      <c r="K2502" s="620"/>
      <c r="L2502" s="159">
        <f>N2502-G2502</f>
        <v>5.8333333334303461E-2</v>
      </c>
      <c r="M2502" s="160">
        <v>84</v>
      </c>
      <c r="N2502" s="156">
        <v>42101.706944444442</v>
      </c>
      <c r="O2502" s="157">
        <v>42101.706944444442</v>
      </c>
      <c r="P2502" s="161" t="s">
        <v>37</v>
      </c>
      <c r="Q2502" s="35" t="s">
        <v>213</v>
      </c>
      <c r="R2502" s="35" t="s">
        <v>287</v>
      </c>
      <c r="S2502" s="35" t="s">
        <v>40</v>
      </c>
      <c r="T2502" s="35" t="s">
        <v>3731</v>
      </c>
      <c r="U2502" s="416" t="s">
        <v>40</v>
      </c>
      <c r="V2502" s="167" t="s">
        <v>1336</v>
      </c>
      <c r="W2502" s="35" t="s">
        <v>3732</v>
      </c>
      <c r="X2502" s="55">
        <v>0</v>
      </c>
      <c r="Y2502" s="55">
        <v>0</v>
      </c>
      <c r="Z2502" s="168"/>
      <c r="AA2502" s="168"/>
      <c r="AB2502" s="168"/>
      <c r="AC2502" s="168"/>
      <c r="AD2502" s="41"/>
      <c r="AE2502" s="41"/>
      <c r="AF2502" s="41"/>
      <c r="AG2502" s="41"/>
      <c r="AH2502" s="41"/>
    </row>
    <row r="2503" spans="1:34" ht="15" hidden="1" customHeight="1" x14ac:dyDescent="0.2">
      <c r="A2503" s="175">
        <v>230</v>
      </c>
      <c r="B2503" s="175">
        <v>230</v>
      </c>
      <c r="C2503" s="24" t="s">
        <v>3888</v>
      </c>
      <c r="D2503" s="175">
        <v>20235</v>
      </c>
      <c r="E2503" s="24" t="s">
        <v>3889</v>
      </c>
      <c r="F2503" s="25">
        <v>2015</v>
      </c>
      <c r="G2503" s="156">
        <v>42128.850694444445</v>
      </c>
      <c r="H2503" s="157">
        <v>42128.850694444445</v>
      </c>
      <c r="I2503" s="620" t="s">
        <v>36</v>
      </c>
      <c r="J2503" s="620" t="s">
        <v>36</v>
      </c>
      <c r="K2503" s="620"/>
      <c r="L2503" s="159">
        <f>N2503-G2503</f>
        <v>6.944444467080757E-4</v>
      </c>
      <c r="M2503" s="160">
        <v>1</v>
      </c>
      <c r="N2503" s="156">
        <v>42128.851388888892</v>
      </c>
      <c r="O2503" s="157">
        <v>42128.851388888892</v>
      </c>
      <c r="P2503" s="161" t="s">
        <v>37</v>
      </c>
      <c r="Q2503" s="35" t="s">
        <v>1285</v>
      </c>
      <c r="R2503" s="35" t="s">
        <v>142</v>
      </c>
      <c r="S2503" s="35" t="s">
        <v>101</v>
      </c>
      <c r="T2503" s="35" t="s">
        <v>3890</v>
      </c>
      <c r="U2503" s="416" t="s">
        <v>40</v>
      </c>
      <c r="V2503" s="167" t="s">
        <v>1385</v>
      </c>
      <c r="W2503" s="35" t="s">
        <v>3891</v>
      </c>
      <c r="X2503" s="55">
        <v>0</v>
      </c>
      <c r="Y2503" s="55">
        <v>0</v>
      </c>
      <c r="Z2503" s="168"/>
      <c r="AA2503" s="168"/>
      <c r="AB2503" s="168"/>
      <c r="AC2503" s="168"/>
      <c r="AD2503" s="41"/>
      <c r="AE2503" s="41"/>
      <c r="AF2503" s="41"/>
      <c r="AG2503" s="41"/>
      <c r="AH2503" s="41"/>
    </row>
    <row r="2504" spans="1:34" ht="15" hidden="1" customHeight="1" x14ac:dyDescent="0.2">
      <c r="A2504" s="175">
        <v>230</v>
      </c>
      <c r="B2504" s="175">
        <v>230</v>
      </c>
      <c r="C2504" s="24" t="s">
        <v>3888</v>
      </c>
      <c r="D2504" s="175">
        <v>20235</v>
      </c>
      <c r="E2504" s="24" t="s">
        <v>3889</v>
      </c>
      <c r="F2504" s="25">
        <v>2015</v>
      </c>
      <c r="G2504" s="156">
        <v>42194.681250000001</v>
      </c>
      <c r="H2504" s="157">
        <v>42194.681250000001</v>
      </c>
      <c r="I2504" s="620" t="s">
        <v>36</v>
      </c>
      <c r="J2504" s="620" t="s">
        <v>36</v>
      </c>
      <c r="K2504" s="620"/>
      <c r="L2504" s="159">
        <f>N2504-G2504</f>
        <v>6.9444443943211809E-4</v>
      </c>
      <c r="M2504" s="160">
        <v>1</v>
      </c>
      <c r="N2504" s="156">
        <v>42194.681944444441</v>
      </c>
      <c r="O2504" s="157">
        <v>42194.681944444441</v>
      </c>
      <c r="P2504" s="161" t="s">
        <v>37</v>
      </c>
      <c r="Q2504" s="37" t="s">
        <v>71</v>
      </c>
      <c r="R2504" s="35" t="s">
        <v>72</v>
      </c>
      <c r="S2504" s="35" t="s">
        <v>579</v>
      </c>
      <c r="T2504" s="35" t="s">
        <v>4284</v>
      </c>
      <c r="U2504" s="170">
        <v>11251</v>
      </c>
      <c r="V2504" s="167" t="s">
        <v>1385</v>
      </c>
      <c r="W2504" s="35" t="s">
        <v>4285</v>
      </c>
      <c r="X2504" s="55">
        <v>0</v>
      </c>
      <c r="Y2504" s="55">
        <v>0</v>
      </c>
      <c r="Z2504" s="168"/>
      <c r="AA2504" s="168"/>
      <c r="AB2504" s="168"/>
      <c r="AC2504" s="168"/>
    </row>
    <row r="2505" spans="1:34" ht="15" hidden="1" customHeight="1" x14ac:dyDescent="0.2">
      <c r="A2505" s="257">
        <v>230</v>
      </c>
      <c r="B2505" s="257">
        <v>230</v>
      </c>
      <c r="C2505" s="258" t="s">
        <v>3888</v>
      </c>
      <c r="D2505" s="257">
        <v>20235</v>
      </c>
      <c r="E2505" s="331" t="s">
        <v>3889</v>
      </c>
      <c r="F2505" s="25">
        <v>2017</v>
      </c>
      <c r="G2505" s="284">
        <v>43017.059027777781</v>
      </c>
      <c r="H2505" s="233">
        <v>43017.059027777781</v>
      </c>
      <c r="I2505" s="417" t="s">
        <v>7042</v>
      </c>
      <c r="J2505" s="412" t="s">
        <v>36</v>
      </c>
      <c r="K2505" s="412"/>
      <c r="L2505" s="235">
        <f>N2505-G2505</f>
        <v>10.647222222221899</v>
      </c>
      <c r="M2505" s="236">
        <v>15332</v>
      </c>
      <c r="N2505" s="232">
        <v>43027.706250000003</v>
      </c>
      <c r="O2505" s="233">
        <v>43027.706250000003</v>
      </c>
      <c r="P2505" s="294" t="s">
        <v>173</v>
      </c>
      <c r="Q2505" s="35" t="s">
        <v>382</v>
      </c>
      <c r="R2505" s="35" t="s">
        <v>383</v>
      </c>
      <c r="S2505" s="35" t="s">
        <v>101</v>
      </c>
      <c r="T2505" s="167" t="s">
        <v>9692</v>
      </c>
      <c r="U2505" s="332" t="s">
        <v>40</v>
      </c>
      <c r="V2505" s="240" t="s">
        <v>1385</v>
      </c>
      <c r="W2505" s="167" t="s">
        <v>9693</v>
      </c>
      <c r="X2505" s="241">
        <v>0</v>
      </c>
      <c r="Y2505" s="241">
        <v>0</v>
      </c>
      <c r="Z2505" s="241">
        <v>0</v>
      </c>
      <c r="AA2505" s="277"/>
      <c r="AB2505" s="277"/>
      <c r="AC2505" s="277"/>
      <c r="AD2505" s="304">
        <v>5517212</v>
      </c>
      <c r="AE2505" s="333" t="s">
        <v>7056</v>
      </c>
      <c r="AF2505" s="383" t="s">
        <v>9694</v>
      </c>
      <c r="AG2505" s="167" t="s">
        <v>7040</v>
      </c>
      <c r="AH2505" s="29" t="s">
        <v>7041</v>
      </c>
    </row>
    <row r="2506" spans="1:34" ht="15" hidden="1" customHeight="1" x14ac:dyDescent="0.2">
      <c r="A2506" s="175">
        <v>230</v>
      </c>
      <c r="B2506" s="175">
        <v>230</v>
      </c>
      <c r="C2506" s="24" t="s">
        <v>1587</v>
      </c>
      <c r="D2506" s="175">
        <v>20236</v>
      </c>
      <c r="E2506" s="24" t="s">
        <v>1588</v>
      </c>
      <c r="F2506" s="25">
        <v>2015</v>
      </c>
      <c r="G2506" s="156">
        <v>42128.850694444445</v>
      </c>
      <c r="H2506" s="157">
        <v>42128.850694444445</v>
      </c>
      <c r="I2506" s="620" t="s">
        <v>36</v>
      </c>
      <c r="J2506" s="620" t="s">
        <v>36</v>
      </c>
      <c r="K2506" s="620"/>
      <c r="L2506" s="159">
        <f>N2506-G2506</f>
        <v>6.944444467080757E-4</v>
      </c>
      <c r="M2506" s="160">
        <v>1</v>
      </c>
      <c r="N2506" s="156">
        <v>42128.851388888892</v>
      </c>
      <c r="O2506" s="157">
        <v>42128.851388888892</v>
      </c>
      <c r="P2506" s="161" t="s">
        <v>37</v>
      </c>
      <c r="Q2506" s="35" t="s">
        <v>1285</v>
      </c>
      <c r="R2506" s="35" t="s">
        <v>142</v>
      </c>
      <c r="S2506" s="35" t="s">
        <v>101</v>
      </c>
      <c r="T2506" s="35" t="s">
        <v>3890</v>
      </c>
      <c r="U2506" s="332" t="s">
        <v>40</v>
      </c>
      <c r="V2506" s="167" t="s">
        <v>1385</v>
      </c>
      <c r="W2506" s="35" t="s">
        <v>3891</v>
      </c>
      <c r="X2506" s="55">
        <v>0</v>
      </c>
      <c r="Y2506" s="55">
        <v>0</v>
      </c>
      <c r="Z2506" s="168"/>
      <c r="AA2506" s="168"/>
      <c r="AB2506" s="168"/>
      <c r="AC2506" s="168"/>
    </row>
    <row r="2507" spans="1:34" ht="15" hidden="1" customHeight="1" x14ac:dyDescent="0.2">
      <c r="A2507" s="175">
        <v>230</v>
      </c>
      <c r="B2507" s="175">
        <v>230</v>
      </c>
      <c r="C2507" s="24" t="s">
        <v>1664</v>
      </c>
      <c r="D2507" s="175">
        <v>20237</v>
      </c>
      <c r="E2507" s="24" t="s">
        <v>1665</v>
      </c>
      <c r="F2507" s="25">
        <v>2015</v>
      </c>
      <c r="G2507" s="156">
        <v>42175.655555555553</v>
      </c>
      <c r="H2507" s="157">
        <v>42175.655555555553</v>
      </c>
      <c r="I2507" s="620" t="s">
        <v>36</v>
      </c>
      <c r="J2507" s="620" t="s">
        <v>36</v>
      </c>
      <c r="K2507" s="620"/>
      <c r="L2507" s="159">
        <f>N2507-G2507</f>
        <v>3.4722222262644209E-3</v>
      </c>
      <c r="M2507" s="160">
        <v>5</v>
      </c>
      <c r="N2507" s="156">
        <v>42175.65902777778</v>
      </c>
      <c r="O2507" s="157">
        <v>42175.65902777778</v>
      </c>
      <c r="P2507" s="161" t="s">
        <v>37</v>
      </c>
      <c r="Q2507" s="35" t="s">
        <v>382</v>
      </c>
      <c r="R2507" s="35" t="s">
        <v>383</v>
      </c>
      <c r="S2507" s="35" t="s">
        <v>526</v>
      </c>
      <c r="T2507" s="35" t="s">
        <v>4176</v>
      </c>
      <c r="U2507" s="332" t="s">
        <v>40</v>
      </c>
      <c r="V2507" s="167" t="s">
        <v>761</v>
      </c>
      <c r="W2507" s="35" t="s">
        <v>4177</v>
      </c>
      <c r="X2507" s="55">
        <v>0</v>
      </c>
      <c r="Y2507" s="55">
        <v>0</v>
      </c>
      <c r="Z2507" s="168"/>
      <c r="AA2507" s="168"/>
      <c r="AB2507" s="168"/>
      <c r="AC2507" s="168"/>
    </row>
    <row r="2508" spans="1:34" ht="15" hidden="1" customHeight="1" x14ac:dyDescent="0.2">
      <c r="A2508" s="175">
        <v>230</v>
      </c>
      <c r="B2508" s="175">
        <v>230</v>
      </c>
      <c r="C2508" s="24" t="s">
        <v>1664</v>
      </c>
      <c r="D2508" s="175">
        <v>20237</v>
      </c>
      <c r="E2508" s="24" t="s">
        <v>1665</v>
      </c>
      <c r="F2508" s="25">
        <v>2015</v>
      </c>
      <c r="G2508" s="156">
        <v>42175.661805555559</v>
      </c>
      <c r="H2508" s="157">
        <v>42175.661805555559</v>
      </c>
      <c r="I2508" s="620" t="s">
        <v>36</v>
      </c>
      <c r="J2508" s="620" t="s">
        <v>36</v>
      </c>
      <c r="K2508" s="620"/>
      <c r="L2508" s="159">
        <f>N2508-G2508</f>
        <v>0.3006944444423425</v>
      </c>
      <c r="M2508" s="160">
        <v>433</v>
      </c>
      <c r="N2508" s="156">
        <v>42175.962500000001</v>
      </c>
      <c r="O2508" s="157">
        <v>42175.962500000001</v>
      </c>
      <c r="P2508" s="161" t="s">
        <v>37</v>
      </c>
      <c r="Q2508" s="35" t="s">
        <v>382</v>
      </c>
      <c r="R2508" s="35" t="s">
        <v>383</v>
      </c>
      <c r="S2508" s="35" t="s">
        <v>526</v>
      </c>
      <c r="T2508" s="35" t="s">
        <v>4182</v>
      </c>
      <c r="U2508" s="332" t="s">
        <v>40</v>
      </c>
      <c r="V2508" s="167" t="s">
        <v>761</v>
      </c>
      <c r="W2508" s="35" t="s">
        <v>4183</v>
      </c>
      <c r="X2508" s="55">
        <v>0</v>
      </c>
      <c r="Y2508" s="55">
        <v>0</v>
      </c>
      <c r="Z2508" s="168"/>
      <c r="AA2508" s="168"/>
      <c r="AB2508" s="168"/>
      <c r="AC2508" s="168"/>
    </row>
    <row r="2509" spans="1:34" ht="15" hidden="1" customHeight="1" x14ac:dyDescent="0.2">
      <c r="A2509" s="175">
        <v>230</v>
      </c>
      <c r="B2509" s="175">
        <v>230</v>
      </c>
      <c r="C2509" s="24" t="s">
        <v>1664</v>
      </c>
      <c r="D2509" s="175">
        <v>20237</v>
      </c>
      <c r="E2509" s="24" t="s">
        <v>1665</v>
      </c>
      <c r="F2509" s="25">
        <v>2015</v>
      </c>
      <c r="G2509" s="156">
        <v>42204.390277777777</v>
      </c>
      <c r="H2509" s="157">
        <v>42204.390277777777</v>
      </c>
      <c r="I2509" s="620" t="s">
        <v>36</v>
      </c>
      <c r="J2509" s="620" t="s">
        <v>36</v>
      </c>
      <c r="K2509" s="620"/>
      <c r="L2509" s="159">
        <f>N2509-G2509</f>
        <v>6.944444467080757E-4</v>
      </c>
      <c r="M2509" s="160">
        <v>1</v>
      </c>
      <c r="N2509" s="156">
        <v>42204.390972222223</v>
      </c>
      <c r="O2509" s="157">
        <v>42204.390972222223</v>
      </c>
      <c r="P2509" s="161" t="s">
        <v>37</v>
      </c>
      <c r="Q2509" s="35" t="s">
        <v>213</v>
      </c>
      <c r="R2509" s="35" t="s">
        <v>287</v>
      </c>
      <c r="S2509" s="35" t="s">
        <v>40</v>
      </c>
      <c r="T2509" s="35" t="s">
        <v>4408</v>
      </c>
      <c r="U2509" s="332" t="s">
        <v>40</v>
      </c>
      <c r="V2509" s="167" t="s">
        <v>761</v>
      </c>
      <c r="W2509" s="35" t="s">
        <v>4409</v>
      </c>
      <c r="X2509" s="55">
        <v>0</v>
      </c>
      <c r="Y2509" s="55">
        <v>0</v>
      </c>
      <c r="Z2509" s="168"/>
      <c r="AA2509" s="168"/>
      <c r="AB2509" s="168"/>
      <c r="AC2509" s="168"/>
    </row>
    <row r="2510" spans="1:34" ht="15" hidden="1" customHeight="1" x14ac:dyDescent="0.2">
      <c r="A2510" s="175">
        <v>230</v>
      </c>
      <c r="B2510" s="175">
        <v>230</v>
      </c>
      <c r="C2510" s="24" t="s">
        <v>1664</v>
      </c>
      <c r="D2510" s="175">
        <v>20237</v>
      </c>
      <c r="E2510" s="24" t="s">
        <v>1665</v>
      </c>
      <c r="F2510" s="25">
        <v>2015</v>
      </c>
      <c r="G2510" s="156">
        <v>42204.431944444441</v>
      </c>
      <c r="H2510" s="157">
        <v>42204.431944444441</v>
      </c>
      <c r="I2510" s="620" t="s">
        <v>36</v>
      </c>
      <c r="J2510" s="620" t="s">
        <v>36</v>
      </c>
      <c r="K2510" s="620"/>
      <c r="L2510" s="159">
        <f>N2510-G2510</f>
        <v>6.944444467080757E-4</v>
      </c>
      <c r="M2510" s="160">
        <v>1</v>
      </c>
      <c r="N2510" s="156">
        <v>42204.432638888888</v>
      </c>
      <c r="O2510" s="157">
        <v>42204.432638888888</v>
      </c>
      <c r="P2510" s="161" t="s">
        <v>37</v>
      </c>
      <c r="Q2510" s="35" t="s">
        <v>213</v>
      </c>
      <c r="R2510" s="35" t="s">
        <v>287</v>
      </c>
      <c r="S2510" s="35" t="s">
        <v>40</v>
      </c>
      <c r="T2510" s="35" t="s">
        <v>4408</v>
      </c>
      <c r="U2510" s="332" t="s">
        <v>40</v>
      </c>
      <c r="V2510" s="167" t="s">
        <v>761</v>
      </c>
      <c r="W2510" s="35" t="s">
        <v>4416</v>
      </c>
      <c r="X2510" s="55">
        <v>0</v>
      </c>
      <c r="Y2510" s="55">
        <v>0</v>
      </c>
      <c r="Z2510" s="168"/>
      <c r="AA2510" s="168"/>
      <c r="AB2510" s="168"/>
      <c r="AC2510" s="168"/>
    </row>
    <row r="2511" spans="1:34" ht="15" hidden="1" customHeight="1" x14ac:dyDescent="0.2">
      <c r="A2511" s="175">
        <v>230</v>
      </c>
      <c r="B2511" s="175">
        <v>230</v>
      </c>
      <c r="C2511" s="24" t="s">
        <v>1664</v>
      </c>
      <c r="D2511" s="175">
        <v>20237</v>
      </c>
      <c r="E2511" s="24" t="s">
        <v>1665</v>
      </c>
      <c r="F2511" s="25">
        <v>2015</v>
      </c>
      <c r="G2511" s="156">
        <v>42233.698611111111</v>
      </c>
      <c r="H2511" s="157">
        <v>42233.698611111111</v>
      </c>
      <c r="I2511" s="620" t="s">
        <v>36</v>
      </c>
      <c r="J2511" s="620" t="s">
        <v>36</v>
      </c>
      <c r="K2511" s="620"/>
      <c r="L2511" s="159">
        <f>N2511-G2511</f>
        <v>1.9000000000014552</v>
      </c>
      <c r="M2511" s="160">
        <v>2736</v>
      </c>
      <c r="N2511" s="156">
        <v>42235.598611111112</v>
      </c>
      <c r="O2511" s="157">
        <v>42235.598611111112</v>
      </c>
      <c r="P2511" s="161" t="s">
        <v>37</v>
      </c>
      <c r="Q2511" s="35" t="s">
        <v>382</v>
      </c>
      <c r="R2511" s="35" t="s">
        <v>383</v>
      </c>
      <c r="S2511" s="35" t="s">
        <v>101</v>
      </c>
      <c r="T2511" s="35" t="s">
        <v>4605</v>
      </c>
      <c r="U2511" s="332" t="s">
        <v>40</v>
      </c>
      <c r="V2511" s="167" t="s">
        <v>761</v>
      </c>
      <c r="W2511" s="35" t="s">
        <v>4606</v>
      </c>
      <c r="X2511" s="55">
        <v>0</v>
      </c>
      <c r="Y2511" s="168"/>
      <c r="Z2511" s="168"/>
      <c r="AA2511" s="168"/>
      <c r="AB2511" s="168"/>
      <c r="AC2511" s="168"/>
    </row>
    <row r="2512" spans="1:34" ht="15" hidden="1" customHeight="1" x14ac:dyDescent="0.2">
      <c r="A2512" s="311">
        <v>230</v>
      </c>
      <c r="B2512" s="311">
        <v>230</v>
      </c>
      <c r="C2512" s="335" t="s">
        <v>1664</v>
      </c>
      <c r="D2512" s="311">
        <v>20237</v>
      </c>
      <c r="E2512" s="335" t="s">
        <v>1665</v>
      </c>
      <c r="F2512" s="25">
        <v>2017</v>
      </c>
      <c r="G2512" s="314">
        <v>42900.3</v>
      </c>
      <c r="H2512" s="315">
        <v>42900.3</v>
      </c>
      <c r="I2512" s="629" t="s">
        <v>36</v>
      </c>
      <c r="J2512" s="629" t="s">
        <v>36</v>
      </c>
      <c r="K2512" s="629"/>
      <c r="L2512" s="317">
        <f>N2512-G2512</f>
        <v>0.12986111110512866</v>
      </c>
      <c r="M2512" s="318">
        <v>187</v>
      </c>
      <c r="N2512" s="314">
        <v>42900.429861111108</v>
      </c>
      <c r="O2512" s="315">
        <v>42900.429861111108</v>
      </c>
      <c r="P2512" s="319" t="s">
        <v>7093</v>
      </c>
      <c r="Q2512" s="313" t="s">
        <v>43</v>
      </c>
      <c r="R2512" s="313" t="s">
        <v>7094</v>
      </c>
      <c r="S2512" s="313" t="s">
        <v>106</v>
      </c>
      <c r="T2512" s="334" t="s">
        <v>8757</v>
      </c>
      <c r="U2512" s="350" t="s">
        <v>40</v>
      </c>
      <c r="V2512" s="286" t="s">
        <v>761</v>
      </c>
      <c r="W2512" s="324" t="s">
        <v>8758</v>
      </c>
      <c r="X2512" s="325">
        <v>0</v>
      </c>
      <c r="Y2512" s="325">
        <v>0</v>
      </c>
      <c r="Z2512" s="325">
        <v>0</v>
      </c>
      <c r="AA2512" s="313"/>
      <c r="AB2512" s="313"/>
      <c r="AC2512" s="313"/>
      <c r="AD2512" s="304">
        <v>5517212</v>
      </c>
      <c r="AE2512" s="327" t="s">
        <v>1270</v>
      </c>
      <c r="AF2512" s="327" t="s">
        <v>1270</v>
      </c>
      <c r="AG2512" s="313" t="s">
        <v>7097</v>
      </c>
      <c r="AH2512" s="324" t="s">
        <v>7041</v>
      </c>
    </row>
    <row r="2513" spans="1:34" ht="15" hidden="1" customHeight="1" x14ac:dyDescent="0.2">
      <c r="A2513" s="311">
        <v>230</v>
      </c>
      <c r="B2513" s="311">
        <v>230</v>
      </c>
      <c r="C2513" s="335" t="s">
        <v>1664</v>
      </c>
      <c r="D2513" s="311">
        <v>20237</v>
      </c>
      <c r="E2513" s="335" t="s">
        <v>1665</v>
      </c>
      <c r="F2513" s="25">
        <v>2017</v>
      </c>
      <c r="G2513" s="314">
        <v>42998.166666666664</v>
      </c>
      <c r="H2513" s="315">
        <v>42998.166666666664</v>
      </c>
      <c r="I2513" s="629" t="s">
        <v>36</v>
      </c>
      <c r="J2513" s="629" t="s">
        <v>36</v>
      </c>
      <c r="K2513" s="629"/>
      <c r="L2513" s="317">
        <f>N2513-G2513</f>
        <v>0.35138888889196096</v>
      </c>
      <c r="M2513" s="318">
        <v>506</v>
      </c>
      <c r="N2513" s="314">
        <v>42998.518055555556</v>
      </c>
      <c r="O2513" s="315">
        <v>42998.518055555556</v>
      </c>
      <c r="P2513" s="319" t="s">
        <v>7093</v>
      </c>
      <c r="Q2513" s="313" t="s">
        <v>43</v>
      </c>
      <c r="R2513" s="313" t="s">
        <v>7094</v>
      </c>
      <c r="S2513" s="313" t="s">
        <v>54</v>
      </c>
      <c r="T2513" s="321" t="s">
        <v>9539</v>
      </c>
      <c r="U2513" s="322" t="s">
        <v>40</v>
      </c>
      <c r="V2513" s="286" t="s">
        <v>761</v>
      </c>
      <c r="W2513" s="321" t="s">
        <v>9540</v>
      </c>
      <c r="X2513" s="325">
        <v>0</v>
      </c>
      <c r="Y2513" s="325">
        <v>0</v>
      </c>
      <c r="Z2513" s="325">
        <v>0</v>
      </c>
      <c r="AA2513" s="375"/>
      <c r="AB2513" s="375"/>
      <c r="AC2513" s="375"/>
      <c r="AD2513" s="304">
        <v>5517212</v>
      </c>
      <c r="AE2513" s="378" t="s">
        <v>1270</v>
      </c>
      <c r="AF2513" s="378" t="s">
        <v>1270</v>
      </c>
      <c r="AG2513" s="321" t="s">
        <v>7097</v>
      </c>
      <c r="AH2513" s="369" t="s">
        <v>7041</v>
      </c>
    </row>
    <row r="2514" spans="1:34" ht="15" hidden="1" customHeight="1" x14ac:dyDescent="0.2">
      <c r="A2514" s="311">
        <v>230</v>
      </c>
      <c r="B2514" s="311">
        <v>230</v>
      </c>
      <c r="C2514" s="335" t="s">
        <v>1664</v>
      </c>
      <c r="D2514" s="311">
        <v>20237</v>
      </c>
      <c r="E2514" s="335" t="s">
        <v>1665</v>
      </c>
      <c r="F2514" s="25">
        <v>2017</v>
      </c>
      <c r="G2514" s="314">
        <v>43057.290972222225</v>
      </c>
      <c r="H2514" s="315">
        <v>43057.290972222225</v>
      </c>
      <c r="I2514" s="629" t="s">
        <v>36</v>
      </c>
      <c r="J2514" s="629" t="s">
        <v>36</v>
      </c>
      <c r="K2514" s="629"/>
      <c r="L2514" s="317">
        <f>N2514-G2514</f>
        <v>0.53749999999854481</v>
      </c>
      <c r="M2514" s="318">
        <v>774</v>
      </c>
      <c r="N2514" s="314">
        <v>43057.828472222223</v>
      </c>
      <c r="O2514" s="315">
        <v>43057.828472222223</v>
      </c>
      <c r="P2514" s="319" t="s">
        <v>7093</v>
      </c>
      <c r="Q2514" s="375" t="s">
        <v>43</v>
      </c>
      <c r="R2514" s="375" t="s">
        <v>7094</v>
      </c>
      <c r="S2514" s="375" t="s">
        <v>54</v>
      </c>
      <c r="T2514" s="321" t="s">
        <v>10008</v>
      </c>
      <c r="U2514" s="350" t="s">
        <v>40</v>
      </c>
      <c r="V2514" s="286" t="s">
        <v>761</v>
      </c>
      <c r="W2514" s="321" t="s">
        <v>10009</v>
      </c>
      <c r="X2514" s="336">
        <v>0</v>
      </c>
      <c r="Y2514" s="325">
        <v>0</v>
      </c>
      <c r="Z2514" s="325">
        <v>0</v>
      </c>
      <c r="AA2514" s="375"/>
      <c r="AB2514" s="375"/>
      <c r="AC2514" s="375"/>
      <c r="AD2514" s="304">
        <v>5517212</v>
      </c>
      <c r="AE2514" s="378" t="s">
        <v>1270</v>
      </c>
      <c r="AF2514" s="378" t="s">
        <v>1270</v>
      </c>
      <c r="AG2514" s="321" t="s">
        <v>7097</v>
      </c>
      <c r="AH2514" s="369" t="s">
        <v>7041</v>
      </c>
    </row>
    <row r="2515" spans="1:34" ht="15" hidden="1" customHeight="1" x14ac:dyDescent="0.2">
      <c r="A2515" s="257">
        <v>230</v>
      </c>
      <c r="B2515" s="257">
        <v>230</v>
      </c>
      <c r="C2515" s="258" t="s">
        <v>1664</v>
      </c>
      <c r="D2515" s="257">
        <v>20237</v>
      </c>
      <c r="E2515" s="258" t="s">
        <v>1665</v>
      </c>
      <c r="F2515" s="25">
        <v>2018</v>
      </c>
      <c r="G2515" s="284">
        <v>43328.572222222225</v>
      </c>
      <c r="H2515" s="234">
        <v>43328.572222222225</v>
      </c>
      <c r="I2515" s="412" t="s">
        <v>36</v>
      </c>
      <c r="J2515" s="412" t="s">
        <v>36</v>
      </c>
      <c r="K2515" s="412" t="s">
        <v>36</v>
      </c>
      <c r="L2515" s="235">
        <f>N2515-G2515</f>
        <v>6.9444443943211809E-4</v>
      </c>
      <c r="M2515" s="236">
        <v>1</v>
      </c>
      <c r="N2515" s="284">
        <v>43328.572916666664</v>
      </c>
      <c r="O2515" s="234">
        <v>43328.572916666664</v>
      </c>
      <c r="P2515" s="237" t="s">
        <v>37</v>
      </c>
      <c r="Q2515" s="162" t="s">
        <v>1285</v>
      </c>
      <c r="R2515" s="167" t="s">
        <v>10545</v>
      </c>
      <c r="S2515" s="163" t="s">
        <v>564</v>
      </c>
      <c r="T2515" s="167" t="s">
        <v>11754</v>
      </c>
      <c r="U2515" s="287" t="s">
        <v>40</v>
      </c>
      <c r="V2515" s="240" t="s">
        <v>761</v>
      </c>
      <c r="W2515" s="167" t="s">
        <v>11755</v>
      </c>
      <c r="X2515" s="255">
        <v>0</v>
      </c>
      <c r="Y2515" s="241">
        <v>0</v>
      </c>
      <c r="Z2515" s="241">
        <v>0</v>
      </c>
      <c r="AA2515" s="266"/>
      <c r="AB2515" s="266"/>
      <c r="AC2515" s="266"/>
      <c r="AD2515" s="241">
        <v>5517212</v>
      </c>
      <c r="AE2515" s="461" t="s">
        <v>1270</v>
      </c>
      <c r="AF2515" s="462" t="s">
        <v>1270</v>
      </c>
      <c r="AG2515" s="163" t="s">
        <v>7040</v>
      </c>
      <c r="AH2515" s="277" t="s">
        <v>7041</v>
      </c>
    </row>
    <row r="2516" spans="1:34" ht="15" hidden="1" customHeight="1" x14ac:dyDescent="0.2">
      <c r="A2516" s="521">
        <v>230</v>
      </c>
      <c r="B2516" s="521">
        <v>230</v>
      </c>
      <c r="C2516" s="522" t="s">
        <v>1664</v>
      </c>
      <c r="D2516" s="521">
        <v>20237</v>
      </c>
      <c r="E2516" s="522" t="s">
        <v>1665</v>
      </c>
      <c r="F2516" s="25">
        <v>2019</v>
      </c>
      <c r="G2516" s="570">
        <v>43529.739583333336</v>
      </c>
      <c r="H2516" s="571">
        <v>43529.739583333336</v>
      </c>
      <c r="I2516" s="572" t="s">
        <v>36</v>
      </c>
      <c r="J2516" s="572" t="s">
        <v>36</v>
      </c>
      <c r="K2516" s="572" t="s">
        <v>36</v>
      </c>
      <c r="L2516" s="235">
        <f>N2516-G2516</f>
        <v>6.9444443943211809E-4</v>
      </c>
      <c r="M2516" s="236">
        <v>1</v>
      </c>
      <c r="N2516" s="570">
        <v>43529.740277777775</v>
      </c>
      <c r="O2516" s="571">
        <v>43529.740277777775</v>
      </c>
      <c r="P2516" s="237" t="s">
        <v>37</v>
      </c>
      <c r="Q2516" s="162" t="s">
        <v>213</v>
      </c>
      <c r="R2516" s="167" t="s">
        <v>10774</v>
      </c>
      <c r="S2516" s="238" t="s">
        <v>40</v>
      </c>
      <c r="T2516" s="167" t="s">
        <v>13501</v>
      </c>
      <c r="U2516" s="192" t="s">
        <v>40</v>
      </c>
      <c r="V2516" s="240" t="s">
        <v>761</v>
      </c>
      <c r="W2516" s="167" t="s">
        <v>13502</v>
      </c>
      <c r="X2516" s="164">
        <v>0</v>
      </c>
      <c r="Y2516" s="241">
        <v>0</v>
      </c>
      <c r="Z2516" s="241">
        <v>0</v>
      </c>
      <c r="AA2516" s="264">
        <f>Y2516/AD2516</f>
        <v>0</v>
      </c>
      <c r="AB2516" s="265">
        <f>Z2516/AD2516</f>
        <v>0</v>
      </c>
      <c r="AC2516" s="255">
        <v>0</v>
      </c>
      <c r="AD2516" s="255">
        <v>5548929</v>
      </c>
      <c r="AE2516" s="239" t="s">
        <v>7063</v>
      </c>
      <c r="AF2516" s="229" t="s">
        <v>13503</v>
      </c>
      <c r="AG2516" s="239" t="s">
        <v>7040</v>
      </c>
      <c r="AH2516" s="57" t="s">
        <v>7041</v>
      </c>
    </row>
    <row r="2517" spans="1:34" ht="15" hidden="1" customHeight="1" x14ac:dyDescent="0.2">
      <c r="A2517" s="521">
        <v>230</v>
      </c>
      <c r="B2517" s="521">
        <v>230</v>
      </c>
      <c r="C2517" s="522" t="s">
        <v>1664</v>
      </c>
      <c r="D2517" s="521">
        <v>20237</v>
      </c>
      <c r="E2517" s="522" t="s">
        <v>1665</v>
      </c>
      <c r="F2517" s="25">
        <v>2019</v>
      </c>
      <c r="G2517" s="570">
        <v>43529.789583333331</v>
      </c>
      <c r="H2517" s="571">
        <v>43529.789583333331</v>
      </c>
      <c r="I2517" s="572" t="s">
        <v>36</v>
      </c>
      <c r="J2517" s="572" t="s">
        <v>36</v>
      </c>
      <c r="K2517" s="572" t="s">
        <v>36</v>
      </c>
      <c r="L2517" s="235">
        <f>N2517-G2517</f>
        <v>6.944444467080757E-4</v>
      </c>
      <c r="M2517" s="236">
        <v>1</v>
      </c>
      <c r="N2517" s="570">
        <v>43529.790277777778</v>
      </c>
      <c r="O2517" s="571">
        <v>43529.790277777778</v>
      </c>
      <c r="P2517" s="237" t="s">
        <v>37</v>
      </c>
      <c r="Q2517" s="162" t="s">
        <v>213</v>
      </c>
      <c r="R2517" s="167" t="s">
        <v>10774</v>
      </c>
      <c r="S2517" s="238" t="s">
        <v>40</v>
      </c>
      <c r="T2517" s="167" t="s">
        <v>13512</v>
      </c>
      <c r="U2517" s="192" t="s">
        <v>40</v>
      </c>
      <c r="V2517" s="240" t="s">
        <v>761</v>
      </c>
      <c r="W2517" s="167" t="s">
        <v>13513</v>
      </c>
      <c r="X2517" s="164">
        <v>0</v>
      </c>
      <c r="Y2517" s="241">
        <v>0</v>
      </c>
      <c r="Z2517" s="241">
        <v>0</v>
      </c>
      <c r="AA2517" s="264">
        <f>Y2517/AD2517</f>
        <v>0</v>
      </c>
      <c r="AB2517" s="265">
        <f>Z2517/AD2517</f>
        <v>0</v>
      </c>
      <c r="AC2517" s="255">
        <v>0</v>
      </c>
      <c r="AD2517" s="255">
        <v>5548929</v>
      </c>
      <c r="AE2517" s="239" t="s">
        <v>7060</v>
      </c>
      <c r="AF2517" s="229" t="s">
        <v>13514</v>
      </c>
      <c r="AG2517" s="239" t="s">
        <v>7040</v>
      </c>
      <c r="AH2517" s="57" t="s">
        <v>7041</v>
      </c>
    </row>
    <row r="2518" spans="1:34" ht="15" hidden="1" customHeight="1" x14ac:dyDescent="0.2">
      <c r="A2518" s="521">
        <v>230</v>
      </c>
      <c r="B2518" s="521">
        <v>230</v>
      </c>
      <c r="C2518" s="522" t="s">
        <v>1664</v>
      </c>
      <c r="D2518" s="521">
        <v>20237</v>
      </c>
      <c r="E2518" s="522" t="s">
        <v>1665</v>
      </c>
      <c r="F2518" s="25">
        <v>2019</v>
      </c>
      <c r="G2518" s="573">
        <v>43582.763888888891</v>
      </c>
      <c r="H2518" s="574">
        <v>43582.763888888891</v>
      </c>
      <c r="I2518" s="572" t="s">
        <v>36</v>
      </c>
      <c r="J2518" s="572" t="s">
        <v>36</v>
      </c>
      <c r="K2518" s="572" t="s">
        <v>36</v>
      </c>
      <c r="L2518" s="235">
        <f>N2518-G2518</f>
        <v>0.26249999999708962</v>
      </c>
      <c r="M2518" s="236">
        <v>378</v>
      </c>
      <c r="N2518" s="573">
        <v>43583.026388888888</v>
      </c>
      <c r="O2518" s="574">
        <v>43583.026388888888</v>
      </c>
      <c r="P2518" s="237" t="s">
        <v>37</v>
      </c>
      <c r="Q2518" s="162" t="s">
        <v>1285</v>
      </c>
      <c r="R2518" s="167" t="s">
        <v>10236</v>
      </c>
      <c r="S2518" s="238" t="s">
        <v>80</v>
      </c>
      <c r="T2518" s="167" t="s">
        <v>13913</v>
      </c>
      <c r="U2518" s="77">
        <v>117114807</v>
      </c>
      <c r="V2518" s="240" t="s">
        <v>761</v>
      </c>
      <c r="W2518" s="167" t="s">
        <v>13914</v>
      </c>
      <c r="X2518" s="536">
        <v>0</v>
      </c>
      <c r="Y2518" s="255">
        <v>0</v>
      </c>
      <c r="Z2518" s="255">
        <v>0</v>
      </c>
      <c r="AA2518" s="264">
        <f>Y2518/AD2518</f>
        <v>0</v>
      </c>
      <c r="AB2518" s="265">
        <f>Z2518/AD2518</f>
        <v>0</v>
      </c>
      <c r="AC2518" s="255">
        <v>0</v>
      </c>
      <c r="AD2518" s="255">
        <v>5548929</v>
      </c>
      <c r="AE2518" s="240" t="s">
        <v>1270</v>
      </c>
      <c r="AF2518" s="527" t="s">
        <v>1270</v>
      </c>
      <c r="AG2518" s="555" t="s">
        <v>7066</v>
      </c>
      <c r="AH2518" s="525" t="s">
        <v>12671</v>
      </c>
    </row>
    <row r="2519" spans="1:34" ht="15" hidden="1" customHeight="1" x14ac:dyDescent="0.2">
      <c r="A2519" s="386">
        <v>230</v>
      </c>
      <c r="B2519" s="386">
        <v>230</v>
      </c>
      <c r="C2519" s="387" t="s">
        <v>10606</v>
      </c>
      <c r="D2519" s="386">
        <v>20238</v>
      </c>
      <c r="E2519" s="387" t="s">
        <v>10607</v>
      </c>
      <c r="F2519" s="25">
        <v>2018</v>
      </c>
      <c r="G2519" s="388">
        <v>43162.267361111109</v>
      </c>
      <c r="H2519" s="389">
        <v>43162.267361111109</v>
      </c>
      <c r="I2519" s="420" t="s">
        <v>36</v>
      </c>
      <c r="J2519" s="420" t="s">
        <v>36</v>
      </c>
      <c r="K2519" s="412" t="s">
        <v>36</v>
      </c>
      <c r="L2519" s="391">
        <f>N2519-G2519</f>
        <v>2.4333333333343035</v>
      </c>
      <c r="M2519" s="392">
        <v>3504</v>
      </c>
      <c r="N2519" s="388">
        <v>43164.700694444444</v>
      </c>
      <c r="O2519" s="389">
        <v>43164.700694444444</v>
      </c>
      <c r="P2519" s="421" t="s">
        <v>7093</v>
      </c>
      <c r="Q2519" s="422" t="s">
        <v>43</v>
      </c>
      <c r="R2519" s="393" t="s">
        <v>10310</v>
      </c>
      <c r="S2519" s="277" t="s">
        <v>54</v>
      </c>
      <c r="T2519" s="394" t="s">
        <v>10608</v>
      </c>
      <c r="U2519" s="465" t="s">
        <v>40</v>
      </c>
      <c r="V2519" s="396" t="s">
        <v>761</v>
      </c>
      <c r="W2519" s="394" t="s">
        <v>10609</v>
      </c>
      <c r="X2519" s="429">
        <v>0</v>
      </c>
      <c r="Y2519" s="380">
        <v>0</v>
      </c>
      <c r="Z2519" s="380">
        <v>0</v>
      </c>
      <c r="AA2519" s="381"/>
      <c r="AB2519" s="381"/>
      <c r="AC2519" s="381"/>
      <c r="AD2519" s="380">
        <v>5517212</v>
      </c>
      <c r="AE2519" s="463" t="s">
        <v>1270</v>
      </c>
      <c r="AF2519" s="464" t="s">
        <v>1270</v>
      </c>
      <c r="AG2519" s="381" t="s">
        <v>7097</v>
      </c>
      <c r="AH2519" s="277" t="s">
        <v>7041</v>
      </c>
    </row>
    <row r="2520" spans="1:34" ht="15" hidden="1" customHeight="1" x14ac:dyDescent="0.2">
      <c r="A2520" s="175">
        <v>230</v>
      </c>
      <c r="B2520" s="175">
        <v>230</v>
      </c>
      <c r="C2520" s="24" t="s">
        <v>3880</v>
      </c>
      <c r="D2520" s="187">
        <v>20239</v>
      </c>
      <c r="E2520" s="24" t="s">
        <v>3881</v>
      </c>
      <c r="F2520" s="25">
        <v>2015</v>
      </c>
      <c r="G2520" s="156">
        <v>42127.234027777777</v>
      </c>
      <c r="H2520" s="157">
        <v>42127.234027777777</v>
      </c>
      <c r="I2520" s="620" t="s">
        <v>36</v>
      </c>
      <c r="J2520" s="620" t="s">
        <v>36</v>
      </c>
      <c r="K2520" s="620"/>
      <c r="L2520" s="159">
        <f>N2520-G2520</f>
        <v>6.944444467080757E-4</v>
      </c>
      <c r="M2520" s="160">
        <v>1</v>
      </c>
      <c r="N2520" s="156">
        <v>42127.234722222223</v>
      </c>
      <c r="O2520" s="157">
        <v>42127.234722222223</v>
      </c>
      <c r="P2520" s="161" t="s">
        <v>37</v>
      </c>
      <c r="Q2520" s="35" t="s">
        <v>48</v>
      </c>
      <c r="R2520" s="35" t="s">
        <v>49</v>
      </c>
      <c r="S2520" s="35" t="s">
        <v>40</v>
      </c>
      <c r="T2520" s="35" t="s">
        <v>3882</v>
      </c>
      <c r="U2520" s="332" t="s">
        <v>40</v>
      </c>
      <c r="V2520" s="167" t="s">
        <v>761</v>
      </c>
      <c r="W2520" s="35" t="s">
        <v>3883</v>
      </c>
      <c r="X2520" s="55">
        <v>0</v>
      </c>
      <c r="Y2520" s="55">
        <v>0</v>
      </c>
      <c r="Z2520" s="35"/>
      <c r="AA2520" s="35"/>
      <c r="AB2520" s="35"/>
      <c r="AC2520" s="35"/>
      <c r="AD2520" s="41"/>
      <c r="AE2520" s="41"/>
      <c r="AF2520" s="41"/>
      <c r="AG2520" s="41"/>
      <c r="AH2520" s="41"/>
    </row>
    <row r="2521" spans="1:34" ht="15" hidden="1" customHeight="1" x14ac:dyDescent="0.2">
      <c r="A2521" s="175">
        <v>230</v>
      </c>
      <c r="B2521" s="175">
        <v>230</v>
      </c>
      <c r="C2521" s="24" t="s">
        <v>1626</v>
      </c>
      <c r="D2521" s="175">
        <v>20240</v>
      </c>
      <c r="E2521" s="24" t="s">
        <v>1627</v>
      </c>
      <c r="F2521" s="25">
        <v>2015</v>
      </c>
      <c r="G2521" s="156">
        <v>42175.655555555553</v>
      </c>
      <c r="H2521" s="157">
        <v>42175.655555555553</v>
      </c>
      <c r="I2521" s="620" t="s">
        <v>36</v>
      </c>
      <c r="J2521" s="620" t="s">
        <v>36</v>
      </c>
      <c r="K2521" s="620"/>
      <c r="L2521" s="159">
        <f>N2521-G2521</f>
        <v>4.166666665696539E-3</v>
      </c>
      <c r="M2521" s="160">
        <v>6</v>
      </c>
      <c r="N2521" s="156">
        <v>42175.659722222219</v>
      </c>
      <c r="O2521" s="157">
        <v>42175.659722222219</v>
      </c>
      <c r="P2521" s="161" t="s">
        <v>37</v>
      </c>
      <c r="Q2521" s="35" t="s">
        <v>382</v>
      </c>
      <c r="R2521" s="35" t="s">
        <v>383</v>
      </c>
      <c r="S2521" s="35" t="s">
        <v>526</v>
      </c>
      <c r="T2521" s="35" t="s">
        <v>4178</v>
      </c>
      <c r="U2521" s="332" t="s">
        <v>40</v>
      </c>
      <c r="V2521" s="167" t="s">
        <v>761</v>
      </c>
      <c r="W2521" s="35" t="s">
        <v>4179</v>
      </c>
      <c r="X2521" s="55">
        <v>0</v>
      </c>
      <c r="Y2521" s="55">
        <v>0</v>
      </c>
      <c r="Z2521" s="168"/>
      <c r="AA2521" s="168"/>
      <c r="AB2521" s="168"/>
      <c r="AC2521" s="168"/>
    </row>
    <row r="2522" spans="1:34" ht="15" hidden="1" customHeight="1" x14ac:dyDescent="0.2">
      <c r="A2522" s="175">
        <v>230</v>
      </c>
      <c r="B2522" s="175">
        <v>230</v>
      </c>
      <c r="C2522" s="24" t="s">
        <v>1626</v>
      </c>
      <c r="D2522" s="175">
        <v>20240</v>
      </c>
      <c r="E2522" s="24" t="s">
        <v>1627</v>
      </c>
      <c r="F2522" s="25">
        <v>2015</v>
      </c>
      <c r="G2522" s="156">
        <v>42175.661111111112</v>
      </c>
      <c r="H2522" s="157">
        <v>42175.661111111112</v>
      </c>
      <c r="I2522" s="620" t="s">
        <v>36</v>
      </c>
      <c r="J2522" s="620" t="s">
        <v>36</v>
      </c>
      <c r="K2522" s="620"/>
      <c r="L2522" s="159">
        <f>N2522-G2522</f>
        <v>0.30486111110803904</v>
      </c>
      <c r="M2522" s="160">
        <v>439</v>
      </c>
      <c r="N2522" s="156">
        <v>42175.96597222222</v>
      </c>
      <c r="O2522" s="157">
        <v>42175.96597222222</v>
      </c>
      <c r="P2522" s="161" t="s">
        <v>37</v>
      </c>
      <c r="Q2522" s="35" t="s">
        <v>382</v>
      </c>
      <c r="R2522" s="35" t="s">
        <v>383</v>
      </c>
      <c r="S2522" s="35" t="s">
        <v>526</v>
      </c>
      <c r="T2522" s="35" t="s">
        <v>4180</v>
      </c>
      <c r="U2522" s="332" t="s">
        <v>40</v>
      </c>
      <c r="V2522" s="167" t="s">
        <v>761</v>
      </c>
      <c r="W2522" s="35" t="s">
        <v>4181</v>
      </c>
      <c r="X2522" s="55">
        <v>0</v>
      </c>
      <c r="Y2522" s="55">
        <v>0</v>
      </c>
      <c r="Z2522" s="168"/>
      <c r="AA2522" s="168"/>
      <c r="AB2522" s="168"/>
      <c r="AC2522" s="168"/>
    </row>
    <row r="2523" spans="1:34" ht="15" hidden="1" customHeight="1" x14ac:dyDescent="0.2">
      <c r="A2523" s="175">
        <v>230</v>
      </c>
      <c r="B2523" s="175">
        <v>230</v>
      </c>
      <c r="C2523" s="24" t="s">
        <v>1626</v>
      </c>
      <c r="D2523" s="175">
        <v>20240</v>
      </c>
      <c r="E2523" s="24" t="s">
        <v>1627</v>
      </c>
      <c r="F2523" s="25">
        <v>2015</v>
      </c>
      <c r="G2523" s="156">
        <v>42204.392361111109</v>
      </c>
      <c r="H2523" s="157">
        <v>42204.392361111109</v>
      </c>
      <c r="I2523" s="620" t="s">
        <v>36</v>
      </c>
      <c r="J2523" s="620" t="s">
        <v>36</v>
      </c>
      <c r="K2523" s="620"/>
      <c r="L2523" s="159">
        <f>N2523-G2523</f>
        <v>6.944444467080757E-4</v>
      </c>
      <c r="M2523" s="160">
        <v>1</v>
      </c>
      <c r="N2523" s="156">
        <v>42204.393055555556</v>
      </c>
      <c r="O2523" s="157">
        <v>42204.393055555556</v>
      </c>
      <c r="P2523" s="161" t="s">
        <v>37</v>
      </c>
      <c r="Q2523" s="35" t="s">
        <v>213</v>
      </c>
      <c r="R2523" s="35" t="s">
        <v>287</v>
      </c>
      <c r="S2523" s="35" t="s">
        <v>40</v>
      </c>
      <c r="T2523" s="35" t="s">
        <v>4410</v>
      </c>
      <c r="U2523" s="332" t="s">
        <v>40</v>
      </c>
      <c r="V2523" s="167" t="s">
        <v>761</v>
      </c>
      <c r="W2523" s="35" t="s">
        <v>4411</v>
      </c>
      <c r="X2523" s="55">
        <v>0</v>
      </c>
      <c r="Y2523" s="55">
        <v>0</v>
      </c>
      <c r="Z2523" s="168"/>
      <c r="AA2523" s="168"/>
      <c r="AB2523" s="168"/>
      <c r="AC2523" s="168"/>
    </row>
    <row r="2524" spans="1:34" ht="15" hidden="1" customHeight="1" x14ac:dyDescent="0.2">
      <c r="A2524" s="175">
        <v>230</v>
      </c>
      <c r="B2524" s="175">
        <v>230</v>
      </c>
      <c r="C2524" s="24" t="s">
        <v>1626</v>
      </c>
      <c r="D2524" s="175">
        <v>20240</v>
      </c>
      <c r="E2524" s="24" t="s">
        <v>1627</v>
      </c>
      <c r="F2524" s="25">
        <v>2015</v>
      </c>
      <c r="G2524" s="156">
        <v>42233.698611111111</v>
      </c>
      <c r="H2524" s="157">
        <v>42233.698611111111</v>
      </c>
      <c r="I2524" s="620" t="s">
        <v>36</v>
      </c>
      <c r="J2524" s="620" t="s">
        <v>36</v>
      </c>
      <c r="K2524" s="620"/>
      <c r="L2524" s="159">
        <f>N2524-G2524</f>
        <v>1.9006944444481633</v>
      </c>
      <c r="M2524" s="160">
        <v>2737</v>
      </c>
      <c r="N2524" s="156">
        <v>42235.599305555559</v>
      </c>
      <c r="O2524" s="157">
        <v>42235.599305555559</v>
      </c>
      <c r="P2524" s="161" t="s">
        <v>37</v>
      </c>
      <c r="Q2524" s="35" t="s">
        <v>382</v>
      </c>
      <c r="R2524" s="35" t="s">
        <v>383</v>
      </c>
      <c r="S2524" s="35" t="s">
        <v>101</v>
      </c>
      <c r="T2524" s="35" t="s">
        <v>4605</v>
      </c>
      <c r="U2524" s="332" t="s">
        <v>40</v>
      </c>
      <c r="V2524" s="167" t="s">
        <v>761</v>
      </c>
      <c r="W2524" s="35" t="s">
        <v>4607</v>
      </c>
      <c r="X2524" s="55">
        <v>0</v>
      </c>
      <c r="Y2524" s="168"/>
      <c r="Z2524" s="168"/>
      <c r="AA2524" s="168"/>
      <c r="AB2524" s="168"/>
      <c r="AC2524" s="168"/>
    </row>
    <row r="2525" spans="1:34" ht="15" hidden="1" customHeight="1" x14ac:dyDescent="0.2">
      <c r="A2525" s="175">
        <v>230</v>
      </c>
      <c r="B2525" s="175">
        <v>230</v>
      </c>
      <c r="C2525" s="24" t="s">
        <v>1626</v>
      </c>
      <c r="D2525" s="175">
        <v>20240</v>
      </c>
      <c r="E2525" s="43" t="s">
        <v>1627</v>
      </c>
      <c r="F2525" s="25">
        <v>2015</v>
      </c>
      <c r="G2525" s="156">
        <v>42346.432638888888</v>
      </c>
      <c r="H2525" s="157">
        <v>42346.432638888888</v>
      </c>
      <c r="I2525" s="620" t="s">
        <v>36</v>
      </c>
      <c r="J2525" s="626" t="s">
        <v>313</v>
      </c>
      <c r="K2525" s="626"/>
      <c r="L2525" s="159">
        <f>N2525-G2525</f>
        <v>0.78611111111240461</v>
      </c>
      <c r="M2525" s="160">
        <v>1132</v>
      </c>
      <c r="N2525" s="156">
        <v>42347.21875</v>
      </c>
      <c r="O2525" s="157">
        <v>42347.21875</v>
      </c>
      <c r="P2525" s="161" t="s">
        <v>37</v>
      </c>
      <c r="Q2525" s="162" t="s">
        <v>52</v>
      </c>
      <c r="R2525" s="35" t="s">
        <v>53</v>
      </c>
      <c r="S2525" s="35" t="s">
        <v>54</v>
      </c>
      <c r="T2525" s="35" t="s">
        <v>5287</v>
      </c>
      <c r="U2525" s="170">
        <v>11733</v>
      </c>
      <c r="V2525" s="167" t="s">
        <v>761</v>
      </c>
      <c r="W2525" s="35" t="s">
        <v>5288</v>
      </c>
      <c r="X2525" s="55">
        <v>0</v>
      </c>
      <c r="Y2525" s="168"/>
      <c r="Z2525" s="168"/>
      <c r="AA2525" s="168"/>
      <c r="AB2525" s="168"/>
      <c r="AC2525" s="168"/>
    </row>
    <row r="2526" spans="1:34" ht="15" hidden="1" customHeight="1" x14ac:dyDescent="0.2">
      <c r="A2526" s="311">
        <v>230</v>
      </c>
      <c r="B2526" s="311">
        <v>230</v>
      </c>
      <c r="C2526" s="335" t="s">
        <v>1626</v>
      </c>
      <c r="D2526" s="311">
        <v>20240</v>
      </c>
      <c r="E2526" s="335" t="s">
        <v>1627</v>
      </c>
      <c r="F2526" s="25">
        <v>2017</v>
      </c>
      <c r="G2526" s="314">
        <v>42900.429861111108</v>
      </c>
      <c r="H2526" s="315">
        <v>42900.429861111108</v>
      </c>
      <c r="I2526" s="629" t="s">
        <v>36</v>
      </c>
      <c r="J2526" s="629" t="s">
        <v>36</v>
      </c>
      <c r="K2526" s="629"/>
      <c r="L2526" s="317">
        <f>N2526-G2526</f>
        <v>0.16250000000582077</v>
      </c>
      <c r="M2526" s="318">
        <v>234</v>
      </c>
      <c r="N2526" s="314">
        <v>42900.592361111114</v>
      </c>
      <c r="O2526" s="315">
        <v>42900.592361111114</v>
      </c>
      <c r="P2526" s="319" t="s">
        <v>7093</v>
      </c>
      <c r="Q2526" s="313" t="s">
        <v>43</v>
      </c>
      <c r="R2526" s="313" t="s">
        <v>7094</v>
      </c>
      <c r="S2526" s="313" t="s">
        <v>106</v>
      </c>
      <c r="T2526" s="334" t="s">
        <v>8761</v>
      </c>
      <c r="U2526" s="350" t="s">
        <v>40</v>
      </c>
      <c r="V2526" s="286" t="s">
        <v>761</v>
      </c>
      <c r="W2526" s="324" t="s">
        <v>8762</v>
      </c>
      <c r="X2526" s="325">
        <v>0</v>
      </c>
      <c r="Y2526" s="325">
        <v>0</v>
      </c>
      <c r="Z2526" s="325">
        <v>0</v>
      </c>
      <c r="AA2526" s="313"/>
      <c r="AB2526" s="313"/>
      <c r="AC2526" s="313"/>
      <c r="AD2526" s="304">
        <v>5517212</v>
      </c>
      <c r="AE2526" s="327" t="s">
        <v>1270</v>
      </c>
      <c r="AF2526" s="327" t="s">
        <v>1270</v>
      </c>
      <c r="AG2526" s="313" t="s">
        <v>7097</v>
      </c>
      <c r="AH2526" s="324" t="s">
        <v>7041</v>
      </c>
    </row>
    <row r="2527" spans="1:34" ht="15" hidden="1" customHeight="1" x14ac:dyDescent="0.2">
      <c r="A2527" s="311">
        <v>230</v>
      </c>
      <c r="B2527" s="311">
        <v>230</v>
      </c>
      <c r="C2527" s="335" t="s">
        <v>1626</v>
      </c>
      <c r="D2527" s="311">
        <v>20240</v>
      </c>
      <c r="E2527" s="335" t="s">
        <v>1627</v>
      </c>
      <c r="F2527" s="25">
        <v>2017</v>
      </c>
      <c r="G2527" s="314">
        <v>42998.544444444444</v>
      </c>
      <c r="H2527" s="315">
        <v>42998.544444444444</v>
      </c>
      <c r="I2527" s="629" t="s">
        <v>36</v>
      </c>
      <c r="J2527" s="629" t="s">
        <v>36</v>
      </c>
      <c r="K2527" s="629"/>
      <c r="L2527" s="317">
        <f>N2527-G2527</f>
        <v>0.10486111111094942</v>
      </c>
      <c r="M2527" s="318">
        <v>151</v>
      </c>
      <c r="N2527" s="314">
        <v>42998.649305555555</v>
      </c>
      <c r="O2527" s="315">
        <v>42998.649305555555</v>
      </c>
      <c r="P2527" s="319" t="s">
        <v>7093</v>
      </c>
      <c r="Q2527" s="313" t="s">
        <v>43</v>
      </c>
      <c r="R2527" s="313" t="s">
        <v>7094</v>
      </c>
      <c r="S2527" s="313" t="s">
        <v>54</v>
      </c>
      <c r="T2527" s="321" t="s">
        <v>9549</v>
      </c>
      <c r="U2527" s="322" t="s">
        <v>40</v>
      </c>
      <c r="V2527" s="286" t="s">
        <v>761</v>
      </c>
      <c r="W2527" s="385" t="s">
        <v>9550</v>
      </c>
      <c r="X2527" s="325">
        <v>0</v>
      </c>
      <c r="Y2527" s="325">
        <v>0</v>
      </c>
      <c r="Z2527" s="325">
        <v>0</v>
      </c>
      <c r="AA2527" s="375"/>
      <c r="AB2527" s="375"/>
      <c r="AC2527" s="375"/>
      <c r="AD2527" s="304">
        <v>5517212</v>
      </c>
      <c r="AE2527" s="378" t="s">
        <v>1270</v>
      </c>
      <c r="AF2527" s="378" t="s">
        <v>1270</v>
      </c>
      <c r="AG2527" s="321" t="s">
        <v>7097</v>
      </c>
      <c r="AH2527" s="369" t="s">
        <v>7041</v>
      </c>
    </row>
    <row r="2528" spans="1:34" ht="15" hidden="1" customHeight="1" x14ac:dyDescent="0.2">
      <c r="A2528" s="257">
        <v>230</v>
      </c>
      <c r="B2528" s="257">
        <v>230</v>
      </c>
      <c r="C2528" s="258" t="s">
        <v>1626</v>
      </c>
      <c r="D2528" s="257">
        <v>20240</v>
      </c>
      <c r="E2528" s="258" t="s">
        <v>1627</v>
      </c>
      <c r="F2528" s="25">
        <v>2017</v>
      </c>
      <c r="G2528" s="232">
        <v>43001.394444444442</v>
      </c>
      <c r="H2528" s="233">
        <v>43001.394444444442</v>
      </c>
      <c r="I2528" s="412" t="s">
        <v>36</v>
      </c>
      <c r="J2528" s="417" t="s">
        <v>7042</v>
      </c>
      <c r="K2528" s="417"/>
      <c r="L2528" s="235">
        <f>N2528-G2528</f>
        <v>0.6875</v>
      </c>
      <c r="M2528" s="236">
        <v>990</v>
      </c>
      <c r="N2528" s="232">
        <v>43002.081944444442</v>
      </c>
      <c r="O2528" s="233">
        <v>43002.081944444442</v>
      </c>
      <c r="P2528" s="237" t="s">
        <v>37</v>
      </c>
      <c r="Q2528" s="35" t="s">
        <v>52</v>
      </c>
      <c r="R2528" s="35" t="s">
        <v>59</v>
      </c>
      <c r="S2528" s="35" t="s">
        <v>54</v>
      </c>
      <c r="T2528" s="167" t="s">
        <v>9571</v>
      </c>
      <c r="U2528" s="88">
        <v>113594836</v>
      </c>
      <c r="V2528" s="240" t="s">
        <v>761</v>
      </c>
      <c r="W2528" s="167" t="s">
        <v>9572</v>
      </c>
      <c r="X2528" s="241">
        <v>0</v>
      </c>
      <c r="Y2528" s="241">
        <v>0</v>
      </c>
      <c r="Z2528" s="241">
        <v>0</v>
      </c>
      <c r="AA2528" s="266"/>
      <c r="AB2528" s="266"/>
      <c r="AC2528" s="266"/>
      <c r="AD2528" s="304">
        <v>5517212</v>
      </c>
      <c r="AE2528" s="333" t="s">
        <v>7063</v>
      </c>
      <c r="AF2528" s="383" t="s">
        <v>9573</v>
      </c>
      <c r="AG2528" s="167" t="s">
        <v>7040</v>
      </c>
      <c r="AH2528" s="29" t="s">
        <v>7041</v>
      </c>
    </row>
    <row r="2529" spans="1:34" ht="15" hidden="1" customHeight="1" x14ac:dyDescent="0.2">
      <c r="A2529" s="311">
        <v>230</v>
      </c>
      <c r="B2529" s="311">
        <v>230</v>
      </c>
      <c r="C2529" s="335" t="s">
        <v>1626</v>
      </c>
      <c r="D2529" s="311">
        <v>20240</v>
      </c>
      <c r="E2529" s="335" t="s">
        <v>1627</v>
      </c>
      <c r="F2529" s="25">
        <v>2017</v>
      </c>
      <c r="G2529" s="314">
        <v>43056.404861111114</v>
      </c>
      <c r="H2529" s="315">
        <v>43056.404861111114</v>
      </c>
      <c r="I2529" s="629" t="s">
        <v>36</v>
      </c>
      <c r="J2529" s="629" t="s">
        <v>36</v>
      </c>
      <c r="K2529" s="629"/>
      <c r="L2529" s="317">
        <f>N2529-G2529</f>
        <v>0.46875</v>
      </c>
      <c r="M2529" s="318">
        <v>675</v>
      </c>
      <c r="N2529" s="314">
        <v>43056.873611111114</v>
      </c>
      <c r="O2529" s="315">
        <v>43056.873611111114</v>
      </c>
      <c r="P2529" s="319" t="s">
        <v>7093</v>
      </c>
      <c r="Q2529" s="375" t="s">
        <v>43</v>
      </c>
      <c r="R2529" s="375" t="s">
        <v>7094</v>
      </c>
      <c r="S2529" s="375" t="s">
        <v>54</v>
      </c>
      <c r="T2529" s="321" t="s">
        <v>9994</v>
      </c>
      <c r="U2529" s="350" t="s">
        <v>40</v>
      </c>
      <c r="V2529" s="286" t="s">
        <v>761</v>
      </c>
      <c r="W2529" s="321" t="s">
        <v>9995</v>
      </c>
      <c r="X2529" s="336">
        <v>0</v>
      </c>
      <c r="Y2529" s="325">
        <v>0</v>
      </c>
      <c r="Z2529" s="325">
        <v>0</v>
      </c>
      <c r="AA2529" s="375"/>
      <c r="AB2529" s="375"/>
      <c r="AC2529" s="375"/>
      <c r="AD2529" s="304">
        <v>5517212</v>
      </c>
      <c r="AE2529" s="378" t="s">
        <v>1270</v>
      </c>
      <c r="AF2529" s="378" t="s">
        <v>1270</v>
      </c>
      <c r="AG2529" s="321" t="s">
        <v>7097</v>
      </c>
      <c r="AH2529" s="369" t="s">
        <v>7041</v>
      </c>
    </row>
    <row r="2530" spans="1:34" ht="15" hidden="1" customHeight="1" x14ac:dyDescent="0.2">
      <c r="A2530" s="311">
        <v>230</v>
      </c>
      <c r="B2530" s="311">
        <v>230</v>
      </c>
      <c r="C2530" s="335" t="s">
        <v>1626</v>
      </c>
      <c r="D2530" s="311">
        <v>20240</v>
      </c>
      <c r="E2530" s="335" t="s">
        <v>1627</v>
      </c>
      <c r="F2530" s="25">
        <v>2017</v>
      </c>
      <c r="G2530" s="314">
        <v>43096.365277777775</v>
      </c>
      <c r="H2530" s="315">
        <v>43096.365277777775</v>
      </c>
      <c r="I2530" s="629" t="s">
        <v>36</v>
      </c>
      <c r="J2530" s="629" t="s">
        <v>36</v>
      </c>
      <c r="K2530" s="629"/>
      <c r="L2530" s="317">
        <f>N2530-G2530</f>
        <v>0.29583333333721384</v>
      </c>
      <c r="M2530" s="318">
        <v>426</v>
      </c>
      <c r="N2530" s="314">
        <v>43096.661111111112</v>
      </c>
      <c r="O2530" s="315">
        <v>43096.661111111112</v>
      </c>
      <c r="P2530" s="319" t="s">
        <v>7093</v>
      </c>
      <c r="Q2530" s="321" t="s">
        <v>43</v>
      </c>
      <c r="R2530" s="321" t="s">
        <v>7094</v>
      </c>
      <c r="S2530" s="313" t="s">
        <v>107</v>
      </c>
      <c r="T2530" s="321" t="s">
        <v>10182</v>
      </c>
      <c r="U2530" s="350" t="s">
        <v>40</v>
      </c>
      <c r="V2530" s="286" t="s">
        <v>761</v>
      </c>
      <c r="W2530" s="321" t="s">
        <v>10183</v>
      </c>
      <c r="X2530" s="336">
        <v>0</v>
      </c>
      <c r="Y2530" s="325">
        <v>0</v>
      </c>
      <c r="Z2530" s="325">
        <v>0</v>
      </c>
      <c r="AA2530" s="375"/>
      <c r="AB2530" s="375"/>
      <c r="AC2530" s="375"/>
      <c r="AD2530" s="304">
        <v>5517212</v>
      </c>
      <c r="AE2530" s="378" t="s">
        <v>1270</v>
      </c>
      <c r="AF2530" s="378" t="s">
        <v>1270</v>
      </c>
      <c r="AG2530" s="321" t="s">
        <v>7097</v>
      </c>
      <c r="AH2530" s="369" t="s">
        <v>7041</v>
      </c>
    </row>
    <row r="2531" spans="1:34" ht="15" hidden="1" customHeight="1" x14ac:dyDescent="0.2">
      <c r="A2531" s="521">
        <v>230</v>
      </c>
      <c r="B2531" s="521">
        <v>230</v>
      </c>
      <c r="C2531" s="522" t="s">
        <v>1626</v>
      </c>
      <c r="D2531" s="521">
        <v>20240</v>
      </c>
      <c r="E2531" s="522" t="s">
        <v>1627</v>
      </c>
      <c r="F2531" s="25">
        <v>2019</v>
      </c>
      <c r="G2531" s="570">
        <v>43529.740972222222</v>
      </c>
      <c r="H2531" s="571">
        <v>43529.740972222222</v>
      </c>
      <c r="I2531" s="572" t="s">
        <v>36</v>
      </c>
      <c r="J2531" s="572" t="s">
        <v>36</v>
      </c>
      <c r="K2531" s="572" t="s">
        <v>36</v>
      </c>
      <c r="L2531" s="235">
        <f>N2531-G2531</f>
        <v>6.944444467080757E-4</v>
      </c>
      <c r="M2531" s="236">
        <v>1</v>
      </c>
      <c r="N2531" s="570">
        <v>43529.741666666669</v>
      </c>
      <c r="O2531" s="571">
        <v>43529.741666666669</v>
      </c>
      <c r="P2531" s="237" t="s">
        <v>37</v>
      </c>
      <c r="Q2531" s="162" t="s">
        <v>213</v>
      </c>
      <c r="R2531" s="167" t="s">
        <v>10774</v>
      </c>
      <c r="S2531" s="238" t="s">
        <v>40</v>
      </c>
      <c r="T2531" s="167" t="s">
        <v>13504</v>
      </c>
      <c r="U2531" s="192" t="s">
        <v>40</v>
      </c>
      <c r="V2531" s="240" t="s">
        <v>761</v>
      </c>
      <c r="W2531" s="167" t="s">
        <v>13505</v>
      </c>
      <c r="X2531" s="164">
        <v>0</v>
      </c>
      <c r="Y2531" s="241">
        <v>0</v>
      </c>
      <c r="Z2531" s="241">
        <v>0</v>
      </c>
      <c r="AA2531" s="264">
        <f>Y2531/AD2531</f>
        <v>0</v>
      </c>
      <c r="AB2531" s="265">
        <f>Z2531/AD2531</f>
        <v>0</v>
      </c>
      <c r="AC2531" s="255">
        <v>0</v>
      </c>
      <c r="AD2531" s="255">
        <v>5548929</v>
      </c>
      <c r="AE2531" s="239" t="s">
        <v>7063</v>
      </c>
      <c r="AF2531" s="229" t="s">
        <v>13506</v>
      </c>
      <c r="AG2531" s="239" t="s">
        <v>7040</v>
      </c>
      <c r="AH2531" s="57" t="s">
        <v>7041</v>
      </c>
    </row>
    <row r="2532" spans="1:34" ht="15" hidden="1" customHeight="1" x14ac:dyDescent="0.2">
      <c r="A2532" s="521">
        <v>230</v>
      </c>
      <c r="B2532" s="521">
        <v>230</v>
      </c>
      <c r="C2532" s="522" t="s">
        <v>1626</v>
      </c>
      <c r="D2532" s="521">
        <v>20240</v>
      </c>
      <c r="E2532" s="522" t="s">
        <v>1627</v>
      </c>
      <c r="F2532" s="25">
        <v>2019</v>
      </c>
      <c r="G2532" s="570">
        <v>43529.788194444445</v>
      </c>
      <c r="H2532" s="571">
        <v>43529.788194444445</v>
      </c>
      <c r="I2532" s="572" t="s">
        <v>36</v>
      </c>
      <c r="J2532" s="572" t="s">
        <v>36</v>
      </c>
      <c r="K2532" s="572" t="s">
        <v>36</v>
      </c>
      <c r="L2532" s="235">
        <f>N2532-G2532</f>
        <v>6.944444467080757E-4</v>
      </c>
      <c r="M2532" s="236">
        <v>1</v>
      </c>
      <c r="N2532" s="570">
        <v>43529.788888888892</v>
      </c>
      <c r="O2532" s="571">
        <v>43529.788888888892</v>
      </c>
      <c r="P2532" s="237" t="s">
        <v>37</v>
      </c>
      <c r="Q2532" s="162" t="s">
        <v>213</v>
      </c>
      <c r="R2532" s="167" t="s">
        <v>10774</v>
      </c>
      <c r="S2532" s="238" t="s">
        <v>40</v>
      </c>
      <c r="T2532" s="167" t="s">
        <v>13504</v>
      </c>
      <c r="U2532" s="192" t="s">
        <v>40</v>
      </c>
      <c r="V2532" s="240" t="s">
        <v>761</v>
      </c>
      <c r="W2532" s="167" t="s">
        <v>13507</v>
      </c>
      <c r="X2532" s="164">
        <v>0</v>
      </c>
      <c r="Y2532" s="241">
        <v>0</v>
      </c>
      <c r="Z2532" s="241">
        <v>0</v>
      </c>
      <c r="AA2532" s="264">
        <f>Y2532/AD2532</f>
        <v>0</v>
      </c>
      <c r="AB2532" s="265">
        <f>Z2532/AD2532</f>
        <v>0</v>
      </c>
      <c r="AC2532" s="255">
        <v>0</v>
      </c>
      <c r="AD2532" s="255">
        <v>5548929</v>
      </c>
      <c r="AE2532" s="239" t="s">
        <v>7060</v>
      </c>
      <c r="AF2532" s="229" t="s">
        <v>13508</v>
      </c>
      <c r="AG2532" s="239" t="s">
        <v>7040</v>
      </c>
      <c r="AH2532" s="57" t="s">
        <v>7041</v>
      </c>
    </row>
    <row r="2533" spans="1:34" ht="15" hidden="1" customHeight="1" x14ac:dyDescent="0.2">
      <c r="A2533" s="521">
        <v>230</v>
      </c>
      <c r="B2533" s="521">
        <v>230</v>
      </c>
      <c r="C2533" s="522" t="s">
        <v>1626</v>
      </c>
      <c r="D2533" s="521">
        <v>20240</v>
      </c>
      <c r="E2533" s="522" t="s">
        <v>1627</v>
      </c>
      <c r="F2533" s="25">
        <v>2019</v>
      </c>
      <c r="G2533" s="570">
        <v>43529.789583333331</v>
      </c>
      <c r="H2533" s="571">
        <v>43529.789583333331</v>
      </c>
      <c r="I2533" s="572" t="s">
        <v>36</v>
      </c>
      <c r="J2533" s="572" t="s">
        <v>36</v>
      </c>
      <c r="K2533" s="572" t="s">
        <v>36</v>
      </c>
      <c r="L2533" s="235">
        <f>N2533-G2533</f>
        <v>6.944444467080757E-4</v>
      </c>
      <c r="M2533" s="236">
        <v>1</v>
      </c>
      <c r="N2533" s="570">
        <v>43529.790277777778</v>
      </c>
      <c r="O2533" s="571">
        <v>43529.790277777778</v>
      </c>
      <c r="P2533" s="237" t="s">
        <v>37</v>
      </c>
      <c r="Q2533" s="162" t="s">
        <v>213</v>
      </c>
      <c r="R2533" s="167" t="s">
        <v>10774</v>
      </c>
      <c r="S2533" s="238" t="s">
        <v>40</v>
      </c>
      <c r="T2533" s="167" t="s">
        <v>13515</v>
      </c>
      <c r="U2533" s="192" t="s">
        <v>40</v>
      </c>
      <c r="V2533" s="240" t="s">
        <v>761</v>
      </c>
      <c r="W2533" s="167" t="s">
        <v>13516</v>
      </c>
      <c r="X2533" s="164">
        <v>0</v>
      </c>
      <c r="Y2533" s="241">
        <v>0</v>
      </c>
      <c r="Z2533" s="241">
        <v>0</v>
      </c>
      <c r="AA2533" s="264">
        <f>Y2533/AD2533</f>
        <v>0</v>
      </c>
      <c r="AB2533" s="265">
        <f>Z2533/AD2533</f>
        <v>0</v>
      </c>
      <c r="AC2533" s="255">
        <v>0</v>
      </c>
      <c r="AD2533" s="255">
        <v>5548929</v>
      </c>
      <c r="AE2533" s="239" t="s">
        <v>7102</v>
      </c>
      <c r="AF2533" s="229" t="s">
        <v>13517</v>
      </c>
      <c r="AG2533" s="239" t="s">
        <v>7040</v>
      </c>
      <c r="AH2533" s="57" t="s">
        <v>7041</v>
      </c>
    </row>
    <row r="2534" spans="1:34" ht="15" hidden="1" customHeight="1" x14ac:dyDescent="0.2">
      <c r="A2534" s="521">
        <v>230</v>
      </c>
      <c r="B2534" s="521">
        <v>230</v>
      </c>
      <c r="C2534" s="522" t="s">
        <v>1626</v>
      </c>
      <c r="D2534" s="521">
        <v>20240</v>
      </c>
      <c r="E2534" s="522" t="s">
        <v>1627</v>
      </c>
      <c r="F2534" s="25">
        <v>2019</v>
      </c>
      <c r="G2534" s="570">
        <v>43532.582638888889</v>
      </c>
      <c r="H2534" s="571">
        <v>43532.582638888889</v>
      </c>
      <c r="I2534" s="572" t="s">
        <v>36</v>
      </c>
      <c r="J2534" s="572" t="s">
        <v>36</v>
      </c>
      <c r="K2534" s="572" t="s">
        <v>36</v>
      </c>
      <c r="L2534" s="235">
        <f>N2534-G2534</f>
        <v>0.15694444444670808</v>
      </c>
      <c r="M2534" s="236">
        <v>226</v>
      </c>
      <c r="N2534" s="570">
        <v>43532.739583333336</v>
      </c>
      <c r="O2534" s="571">
        <v>43532.739583333336</v>
      </c>
      <c r="P2534" s="237" t="s">
        <v>37</v>
      </c>
      <c r="Q2534" s="162" t="s">
        <v>1285</v>
      </c>
      <c r="R2534" s="167" t="s">
        <v>10214</v>
      </c>
      <c r="S2534" s="238" t="s">
        <v>68</v>
      </c>
      <c r="T2534" s="167" t="s">
        <v>13540</v>
      </c>
      <c r="U2534" s="192" t="s">
        <v>40</v>
      </c>
      <c r="V2534" s="240" t="s">
        <v>761</v>
      </c>
      <c r="W2534" s="167" t="s">
        <v>13541</v>
      </c>
      <c r="X2534" s="164">
        <v>0</v>
      </c>
      <c r="Y2534" s="241">
        <v>0</v>
      </c>
      <c r="Z2534" s="241">
        <v>0</v>
      </c>
      <c r="AA2534" s="264">
        <f>Y2534/AD2534</f>
        <v>0</v>
      </c>
      <c r="AB2534" s="265">
        <f>Z2534/AD2534</f>
        <v>0</v>
      </c>
      <c r="AC2534" s="255">
        <v>0</v>
      </c>
      <c r="AD2534" s="255">
        <v>5548929</v>
      </c>
      <c r="AE2534" s="240" t="s">
        <v>1270</v>
      </c>
      <c r="AF2534" s="527" t="s">
        <v>1270</v>
      </c>
      <c r="AG2534" s="555" t="s">
        <v>7066</v>
      </c>
      <c r="AH2534" s="525" t="s">
        <v>12671</v>
      </c>
    </row>
    <row r="2535" spans="1:34" ht="15" hidden="1" customHeight="1" x14ac:dyDescent="0.2">
      <c r="A2535" s="521">
        <v>230</v>
      </c>
      <c r="B2535" s="521">
        <v>230</v>
      </c>
      <c r="C2535" s="522" t="s">
        <v>1626</v>
      </c>
      <c r="D2535" s="521">
        <v>20240</v>
      </c>
      <c r="E2535" s="522" t="s">
        <v>1627</v>
      </c>
      <c r="F2535" s="25">
        <v>2019</v>
      </c>
      <c r="G2535" s="573">
        <v>43550.406944444447</v>
      </c>
      <c r="H2535" s="574">
        <v>43550.406944444447</v>
      </c>
      <c r="I2535" s="572" t="s">
        <v>36</v>
      </c>
      <c r="J2535" s="572" t="s">
        <v>36</v>
      </c>
      <c r="K2535" s="572" t="s">
        <v>36</v>
      </c>
      <c r="L2535" s="235">
        <f>N2535-G2535</f>
        <v>0.18333333333430346</v>
      </c>
      <c r="M2535" s="236">
        <v>264</v>
      </c>
      <c r="N2535" s="573">
        <v>43550.590277777781</v>
      </c>
      <c r="O2535" s="574">
        <v>43550.590277777781</v>
      </c>
      <c r="P2535" s="237" t="s">
        <v>37</v>
      </c>
      <c r="Q2535" s="162" t="s">
        <v>1285</v>
      </c>
      <c r="R2535" s="167" t="s">
        <v>10192</v>
      </c>
      <c r="S2535" s="238" t="s">
        <v>68</v>
      </c>
      <c r="T2535" s="167" t="s">
        <v>13672</v>
      </c>
      <c r="U2535" s="459" t="s">
        <v>40</v>
      </c>
      <c r="V2535" s="240" t="s">
        <v>761</v>
      </c>
      <c r="W2535" s="167" t="s">
        <v>13673</v>
      </c>
      <c r="X2535" s="536">
        <v>0</v>
      </c>
      <c r="Y2535" s="255">
        <v>0</v>
      </c>
      <c r="Z2535" s="255">
        <v>0</v>
      </c>
      <c r="AA2535" s="264">
        <f>Y2535/AD2535</f>
        <v>0</v>
      </c>
      <c r="AB2535" s="265">
        <f>Z2535/AD2535</f>
        <v>0</v>
      </c>
      <c r="AC2535" s="255">
        <v>0</v>
      </c>
      <c r="AD2535" s="255">
        <v>5548929</v>
      </c>
      <c r="AE2535" s="240" t="s">
        <v>1270</v>
      </c>
      <c r="AF2535" s="527" t="s">
        <v>1270</v>
      </c>
      <c r="AG2535" s="555" t="s">
        <v>7066</v>
      </c>
      <c r="AH2535" s="525" t="s">
        <v>12671</v>
      </c>
    </row>
    <row r="2536" spans="1:34" ht="15" hidden="1" customHeight="1" x14ac:dyDescent="0.2">
      <c r="A2536" s="257">
        <v>230</v>
      </c>
      <c r="B2536" s="257">
        <v>230</v>
      </c>
      <c r="C2536" s="258" t="s">
        <v>11804</v>
      </c>
      <c r="D2536" s="257">
        <v>20241</v>
      </c>
      <c r="E2536" s="258" t="s">
        <v>11805</v>
      </c>
      <c r="F2536" s="25">
        <v>2018</v>
      </c>
      <c r="G2536" s="284">
        <v>43340.557638888888</v>
      </c>
      <c r="H2536" s="234">
        <v>43340.557638888888</v>
      </c>
      <c r="I2536" s="412" t="s">
        <v>36</v>
      </c>
      <c r="J2536" s="412" t="s">
        <v>36</v>
      </c>
      <c r="K2536" s="412" t="s">
        <v>36</v>
      </c>
      <c r="L2536" s="235">
        <f>N2536-G2536</f>
        <v>6.944444467080757E-4</v>
      </c>
      <c r="M2536" s="236">
        <v>1</v>
      </c>
      <c r="N2536" s="284">
        <v>43340.558333333334</v>
      </c>
      <c r="O2536" s="234">
        <v>43340.558333333334</v>
      </c>
      <c r="P2536" s="237" t="s">
        <v>37</v>
      </c>
      <c r="Q2536" s="162" t="s">
        <v>10316</v>
      </c>
      <c r="R2536" s="167" t="s">
        <v>10542</v>
      </c>
      <c r="S2536" s="163" t="s">
        <v>579</v>
      </c>
      <c r="T2536" s="167" t="s">
        <v>11806</v>
      </c>
      <c r="U2536" s="293">
        <v>114925794</v>
      </c>
      <c r="V2536" s="240" t="s">
        <v>761</v>
      </c>
      <c r="W2536" s="167" t="s">
        <v>11807</v>
      </c>
      <c r="X2536" s="255">
        <v>0</v>
      </c>
      <c r="Y2536" s="241">
        <v>0</v>
      </c>
      <c r="Z2536" s="241">
        <v>0</v>
      </c>
      <c r="AA2536" s="266"/>
      <c r="AB2536" s="266"/>
      <c r="AC2536" s="266"/>
      <c r="AD2536" s="241">
        <v>5517212</v>
      </c>
      <c r="AE2536" s="461" t="s">
        <v>1270</v>
      </c>
      <c r="AF2536" s="462" t="s">
        <v>1270</v>
      </c>
      <c r="AG2536" s="163" t="s">
        <v>7040</v>
      </c>
      <c r="AH2536" s="277" t="s">
        <v>7041</v>
      </c>
    </row>
    <row r="2537" spans="1:34" ht="15" hidden="1" customHeight="1" x14ac:dyDescent="0.2">
      <c r="A2537" s="257">
        <v>230</v>
      </c>
      <c r="B2537" s="257">
        <v>230</v>
      </c>
      <c r="C2537" s="258" t="s">
        <v>11804</v>
      </c>
      <c r="D2537" s="257">
        <v>20241</v>
      </c>
      <c r="E2537" s="258" t="s">
        <v>11805</v>
      </c>
      <c r="F2537" s="25">
        <v>2018</v>
      </c>
      <c r="G2537" s="284">
        <v>43340.559027777781</v>
      </c>
      <c r="H2537" s="234">
        <v>43340.559027777781</v>
      </c>
      <c r="I2537" s="412" t="s">
        <v>36</v>
      </c>
      <c r="J2537" s="412" t="s">
        <v>36</v>
      </c>
      <c r="K2537" s="412" t="s">
        <v>36</v>
      </c>
      <c r="L2537" s="235">
        <f>N2537-G2537</f>
        <v>6.9444443943211809E-4</v>
      </c>
      <c r="M2537" s="236">
        <v>1</v>
      </c>
      <c r="N2537" s="284">
        <v>43340.55972222222</v>
      </c>
      <c r="O2537" s="234">
        <v>43340.55972222222</v>
      </c>
      <c r="P2537" s="237" t="s">
        <v>37</v>
      </c>
      <c r="Q2537" s="162" t="s">
        <v>10316</v>
      </c>
      <c r="R2537" s="167" t="s">
        <v>10542</v>
      </c>
      <c r="S2537" s="163" t="s">
        <v>579</v>
      </c>
      <c r="T2537" s="167" t="s">
        <v>11808</v>
      </c>
      <c r="U2537" s="293">
        <v>114925794</v>
      </c>
      <c r="V2537" s="240" t="s">
        <v>761</v>
      </c>
      <c r="W2537" s="167" t="s">
        <v>11809</v>
      </c>
      <c r="X2537" s="255">
        <v>0</v>
      </c>
      <c r="Y2537" s="241">
        <v>0</v>
      </c>
      <c r="Z2537" s="241">
        <v>0</v>
      </c>
      <c r="AA2537" s="266"/>
      <c r="AB2537" s="266"/>
      <c r="AC2537" s="266"/>
      <c r="AD2537" s="241">
        <v>5517212</v>
      </c>
      <c r="AE2537" s="461" t="s">
        <v>1270</v>
      </c>
      <c r="AF2537" s="462" t="s">
        <v>1270</v>
      </c>
      <c r="AG2537" s="163" t="s">
        <v>7040</v>
      </c>
      <c r="AH2537" s="277" t="s">
        <v>7041</v>
      </c>
    </row>
    <row r="2538" spans="1:34" ht="15" hidden="1" customHeight="1" x14ac:dyDescent="0.2">
      <c r="A2538" s="105">
        <v>230</v>
      </c>
      <c r="B2538" s="105">
        <v>230</v>
      </c>
      <c r="C2538" s="76" t="s">
        <v>1595</v>
      </c>
      <c r="D2538" s="33">
        <v>20243</v>
      </c>
      <c r="E2538" s="60" t="s">
        <v>1596</v>
      </c>
      <c r="F2538" s="25">
        <v>2014</v>
      </c>
      <c r="G2538" s="61">
        <v>41948.618750000001</v>
      </c>
      <c r="H2538" s="62">
        <v>41948.618750000001</v>
      </c>
      <c r="I2538" s="625" t="s">
        <v>36</v>
      </c>
      <c r="J2538" s="625" t="s">
        <v>36</v>
      </c>
      <c r="K2538" s="625"/>
      <c r="L2538" s="64">
        <f>N2538-G2538</f>
        <v>1.8749999995634425E-2</v>
      </c>
      <c r="M2538" s="65">
        <v>27</v>
      </c>
      <c r="N2538" s="61">
        <v>41948.637499999997</v>
      </c>
      <c r="O2538" s="62">
        <v>41948.637499999997</v>
      </c>
      <c r="P2538" s="86" t="s">
        <v>242</v>
      </c>
      <c r="Q2538" s="69" t="s">
        <v>43</v>
      </c>
      <c r="R2538" s="69" t="s">
        <v>266</v>
      </c>
      <c r="S2538" s="87" t="s">
        <v>88</v>
      </c>
      <c r="T2538" s="69" t="s">
        <v>2999</v>
      </c>
      <c r="U2538" s="459" t="s">
        <v>40</v>
      </c>
      <c r="V2538" s="87" t="s">
        <v>384</v>
      </c>
      <c r="W2538" s="69" t="s">
        <v>3000</v>
      </c>
      <c r="X2538" s="32">
        <v>0</v>
      </c>
      <c r="Y2538" s="32">
        <v>0</v>
      </c>
      <c r="Z2538" s="83"/>
      <c r="AA2538" s="84"/>
      <c r="AB2538" s="85"/>
      <c r="AC2538" s="83"/>
    </row>
    <row r="2539" spans="1:34" ht="15" hidden="1" customHeight="1" x14ac:dyDescent="0.2">
      <c r="A2539" s="257">
        <v>230</v>
      </c>
      <c r="B2539" s="257">
        <v>230</v>
      </c>
      <c r="C2539" s="548" t="s">
        <v>844</v>
      </c>
      <c r="D2539" s="547">
        <v>20245</v>
      </c>
      <c r="E2539" s="548" t="s">
        <v>6360</v>
      </c>
      <c r="F2539" s="25">
        <v>2016</v>
      </c>
      <c r="G2539" s="284">
        <v>42563.963888888888</v>
      </c>
      <c r="H2539" s="234">
        <v>42563.963888888888</v>
      </c>
      <c r="I2539" s="412" t="s">
        <v>36</v>
      </c>
      <c r="J2539" s="412" t="s">
        <v>36</v>
      </c>
      <c r="K2539" s="412"/>
      <c r="L2539" s="235">
        <f>N2539-G2539</f>
        <v>0.36041666667006211</v>
      </c>
      <c r="M2539" s="236">
        <v>519</v>
      </c>
      <c r="N2539" s="284">
        <v>42564.324305555558</v>
      </c>
      <c r="O2539" s="234">
        <v>42564.324305555558</v>
      </c>
      <c r="P2539" s="237" t="s">
        <v>37</v>
      </c>
      <c r="Q2539" s="238" t="s">
        <v>48</v>
      </c>
      <c r="R2539" s="238" t="s">
        <v>49</v>
      </c>
      <c r="S2539" s="35" t="s">
        <v>40</v>
      </c>
      <c r="T2539" s="35" t="s">
        <v>6361</v>
      </c>
      <c r="U2539" s="282" t="s">
        <v>40</v>
      </c>
      <c r="V2539" s="240" t="s">
        <v>1336</v>
      </c>
      <c r="W2539" s="35" t="s">
        <v>6362</v>
      </c>
      <c r="X2539" s="177">
        <v>0</v>
      </c>
      <c r="Y2539" s="177">
        <v>0</v>
      </c>
      <c r="Z2539" s="55">
        <v>0</v>
      </c>
      <c r="AA2539" s="168"/>
      <c r="AB2539" s="168"/>
      <c r="AC2539" s="168"/>
    </row>
    <row r="2540" spans="1:34" ht="15" hidden="1" customHeight="1" x14ac:dyDescent="0.2">
      <c r="A2540" s="330">
        <v>230</v>
      </c>
      <c r="B2540" s="330">
        <v>230</v>
      </c>
      <c r="C2540" s="340" t="s">
        <v>844</v>
      </c>
      <c r="D2540" s="330">
        <v>20245</v>
      </c>
      <c r="E2540" s="340" t="s">
        <v>6360</v>
      </c>
      <c r="F2540" s="25">
        <v>2017</v>
      </c>
      <c r="G2540" s="232">
        <v>43008.630555555559</v>
      </c>
      <c r="H2540" s="233">
        <v>43008.630555555559</v>
      </c>
      <c r="I2540" s="412" t="s">
        <v>36</v>
      </c>
      <c r="J2540" s="417" t="s">
        <v>7042</v>
      </c>
      <c r="K2540" s="417"/>
      <c r="L2540" s="235">
        <f>N2540-G2540</f>
        <v>1.3541666666642413</v>
      </c>
      <c r="M2540" s="236">
        <v>1950</v>
      </c>
      <c r="N2540" s="232">
        <v>43009.984722222223</v>
      </c>
      <c r="O2540" s="233">
        <v>43009.984722222223</v>
      </c>
      <c r="P2540" s="237" t="s">
        <v>37</v>
      </c>
      <c r="Q2540" s="35" t="s">
        <v>38</v>
      </c>
      <c r="R2540" s="35" t="s">
        <v>39</v>
      </c>
      <c r="S2540" s="35" t="s">
        <v>54</v>
      </c>
      <c r="T2540" s="57" t="s">
        <v>9619</v>
      </c>
      <c r="U2540" s="293">
        <v>113642191</v>
      </c>
      <c r="V2540" s="240" t="s">
        <v>1336</v>
      </c>
      <c r="W2540" s="167" t="s">
        <v>9620</v>
      </c>
      <c r="X2540" s="241">
        <v>0</v>
      </c>
      <c r="Y2540" s="241">
        <v>0</v>
      </c>
      <c r="Z2540" s="241">
        <v>0</v>
      </c>
      <c r="AA2540" s="266"/>
      <c r="AB2540" s="266"/>
      <c r="AC2540" s="266"/>
      <c r="AD2540" s="304">
        <v>5517212</v>
      </c>
      <c r="AE2540" s="333" t="s">
        <v>7060</v>
      </c>
      <c r="AF2540" s="383" t="s">
        <v>9621</v>
      </c>
      <c r="AG2540" s="167" t="s">
        <v>7040</v>
      </c>
      <c r="AH2540" s="29" t="s">
        <v>7041</v>
      </c>
    </row>
    <row r="2541" spans="1:34" ht="15" hidden="1" customHeight="1" x14ac:dyDescent="0.2">
      <c r="A2541" s="521">
        <v>230</v>
      </c>
      <c r="B2541" s="521">
        <v>230</v>
      </c>
      <c r="C2541" s="522" t="s">
        <v>887</v>
      </c>
      <c r="D2541" s="521">
        <v>20248</v>
      </c>
      <c r="E2541" s="522" t="s">
        <v>13795</v>
      </c>
      <c r="F2541" s="25">
        <v>2019</v>
      </c>
      <c r="G2541" s="573">
        <v>43565.556944444441</v>
      </c>
      <c r="H2541" s="574">
        <v>43565.556944444441</v>
      </c>
      <c r="I2541" s="572" t="s">
        <v>36</v>
      </c>
      <c r="J2541" s="572" t="s">
        <v>36</v>
      </c>
      <c r="K2541" s="572" t="s">
        <v>36</v>
      </c>
      <c r="L2541" s="235">
        <f>N2541-G2541</f>
        <v>6.944444467080757E-4</v>
      </c>
      <c r="M2541" s="236">
        <v>1</v>
      </c>
      <c r="N2541" s="573">
        <v>43565.557638888888</v>
      </c>
      <c r="O2541" s="574">
        <v>43565.557638888888</v>
      </c>
      <c r="P2541" s="237" t="s">
        <v>37</v>
      </c>
      <c r="Q2541" s="162" t="s">
        <v>1246</v>
      </c>
      <c r="R2541" s="167" t="s">
        <v>10509</v>
      </c>
      <c r="S2541" s="238" t="s">
        <v>40</v>
      </c>
      <c r="T2541" s="167" t="s">
        <v>13796</v>
      </c>
      <c r="U2541" s="459" t="s">
        <v>40</v>
      </c>
      <c r="V2541" s="240" t="s">
        <v>788</v>
      </c>
      <c r="W2541" s="167" t="s">
        <v>13797</v>
      </c>
      <c r="X2541" s="536">
        <v>1727</v>
      </c>
      <c r="Y2541" s="255">
        <v>0</v>
      </c>
      <c r="Z2541" s="255">
        <v>0</v>
      </c>
      <c r="AA2541" s="264">
        <f>Y2541/AD2541</f>
        <v>0</v>
      </c>
      <c r="AB2541" s="265">
        <f>Z2541/AD2541</f>
        <v>0</v>
      </c>
      <c r="AC2541" s="255">
        <v>0</v>
      </c>
      <c r="AD2541" s="255">
        <v>5548929</v>
      </c>
      <c r="AE2541" s="240" t="s">
        <v>7063</v>
      </c>
      <c r="AF2541" s="527" t="s">
        <v>13798</v>
      </c>
      <c r="AG2541" s="240" t="s">
        <v>7040</v>
      </c>
      <c r="AH2541" s="525" t="s">
        <v>7041</v>
      </c>
    </row>
    <row r="2542" spans="1:34" ht="15" hidden="1" customHeight="1" x14ac:dyDescent="0.2">
      <c r="A2542" s="257">
        <v>230</v>
      </c>
      <c r="B2542" s="257">
        <v>230</v>
      </c>
      <c r="C2542" s="548" t="s">
        <v>476</v>
      </c>
      <c r="D2542" s="547">
        <v>20250</v>
      </c>
      <c r="E2542" s="548" t="s">
        <v>5908</v>
      </c>
      <c r="F2542" s="25">
        <v>2016</v>
      </c>
      <c r="G2542" s="232">
        <v>42476.713888888888</v>
      </c>
      <c r="H2542" s="233">
        <v>42476.713888888888</v>
      </c>
      <c r="I2542" s="412" t="s">
        <v>36</v>
      </c>
      <c r="J2542" s="412" t="s">
        <v>36</v>
      </c>
      <c r="K2542" s="412"/>
      <c r="L2542" s="235">
        <f>N2542-G2542</f>
        <v>6.944444467080757E-4</v>
      </c>
      <c r="M2542" s="236">
        <v>1</v>
      </c>
      <c r="N2542" s="232">
        <v>42476.714583333334</v>
      </c>
      <c r="O2542" s="233">
        <v>42476.714583333334</v>
      </c>
      <c r="P2542" s="237" t="s">
        <v>37</v>
      </c>
      <c r="Q2542" s="35" t="s">
        <v>38</v>
      </c>
      <c r="R2542" s="238" t="s">
        <v>413</v>
      </c>
      <c r="S2542" s="35" t="s">
        <v>40</v>
      </c>
      <c r="T2542" s="35" t="s">
        <v>5902</v>
      </c>
      <c r="U2542" s="282" t="s">
        <v>40</v>
      </c>
      <c r="V2542" s="240" t="s">
        <v>788</v>
      </c>
      <c r="W2542" s="35" t="s">
        <v>5909</v>
      </c>
      <c r="X2542" s="55">
        <v>0</v>
      </c>
      <c r="Y2542" s="55">
        <v>0</v>
      </c>
      <c r="Z2542" s="55">
        <v>0</v>
      </c>
      <c r="AA2542" s="266"/>
      <c r="AB2542" s="266"/>
      <c r="AC2542" s="266"/>
    </row>
    <row r="2543" spans="1:34" ht="15" hidden="1" customHeight="1" x14ac:dyDescent="0.2">
      <c r="A2543" s="257">
        <v>230</v>
      </c>
      <c r="B2543" s="257">
        <v>230</v>
      </c>
      <c r="C2543" s="548" t="s">
        <v>476</v>
      </c>
      <c r="D2543" s="547">
        <v>20250</v>
      </c>
      <c r="E2543" s="548" t="s">
        <v>5908</v>
      </c>
      <c r="F2543" s="25">
        <v>2016</v>
      </c>
      <c r="G2543" s="284">
        <v>42540.595833333333</v>
      </c>
      <c r="H2543" s="234">
        <v>42540.595833333333</v>
      </c>
      <c r="I2543" s="412" t="s">
        <v>36</v>
      </c>
      <c r="J2543" s="412" t="s">
        <v>36</v>
      </c>
      <c r="K2543" s="412"/>
      <c r="L2543" s="235">
        <f>N2543-G2543</f>
        <v>6.944444467080757E-4</v>
      </c>
      <c r="M2543" s="236">
        <v>1</v>
      </c>
      <c r="N2543" s="284">
        <v>42540.59652777778</v>
      </c>
      <c r="O2543" s="234">
        <v>42540.59652777778</v>
      </c>
      <c r="P2543" s="237" t="s">
        <v>37</v>
      </c>
      <c r="Q2543" s="238" t="s">
        <v>48</v>
      </c>
      <c r="R2543" s="238" t="s">
        <v>49</v>
      </c>
      <c r="S2543" s="35" t="s">
        <v>40</v>
      </c>
      <c r="T2543" s="167" t="s">
        <v>6254</v>
      </c>
      <c r="U2543" s="287" t="s">
        <v>40</v>
      </c>
      <c r="V2543" s="240" t="s">
        <v>788</v>
      </c>
      <c r="W2543" s="167" t="s">
        <v>6259</v>
      </c>
      <c r="X2543" s="177">
        <v>0</v>
      </c>
      <c r="Y2543" s="177">
        <v>0</v>
      </c>
      <c r="Z2543" s="55">
        <v>0</v>
      </c>
      <c r="AA2543" s="35"/>
      <c r="AB2543" s="35"/>
      <c r="AC2543" s="35"/>
    </row>
    <row r="2544" spans="1:34" ht="15" hidden="1" customHeight="1" x14ac:dyDescent="0.2">
      <c r="A2544" s="523">
        <v>230</v>
      </c>
      <c r="B2544" s="523">
        <v>230</v>
      </c>
      <c r="C2544" s="524" t="s">
        <v>476</v>
      </c>
      <c r="D2544" s="523">
        <v>20250</v>
      </c>
      <c r="E2544" s="524" t="s">
        <v>5908</v>
      </c>
      <c r="F2544" s="25">
        <v>2019</v>
      </c>
      <c r="G2544" s="573">
        <v>43596.76458333333</v>
      </c>
      <c r="H2544" s="574">
        <v>43596.76458333333</v>
      </c>
      <c r="I2544" s="572" t="s">
        <v>36</v>
      </c>
      <c r="J2544" s="572" t="s">
        <v>36</v>
      </c>
      <c r="K2544" s="572" t="s">
        <v>36</v>
      </c>
      <c r="L2544" s="235">
        <f>N2544-G2544</f>
        <v>6.944444467080757E-4</v>
      </c>
      <c r="M2544" s="236">
        <v>1</v>
      </c>
      <c r="N2544" s="573">
        <v>43596.765277777777</v>
      </c>
      <c r="O2544" s="574">
        <v>43596.765277777777</v>
      </c>
      <c r="P2544" s="237" t="s">
        <v>37</v>
      </c>
      <c r="Q2544" s="162" t="s">
        <v>62</v>
      </c>
      <c r="R2544" s="167" t="s">
        <v>10303</v>
      </c>
      <c r="S2544" s="238" t="s">
        <v>40</v>
      </c>
      <c r="T2544" s="167" t="s">
        <v>14026</v>
      </c>
      <c r="U2544" s="593">
        <v>117220005</v>
      </c>
      <c r="V2544" s="49" t="s">
        <v>788</v>
      </c>
      <c r="W2544" s="167" t="s">
        <v>14035</v>
      </c>
      <c r="X2544" s="536">
        <v>8718</v>
      </c>
      <c r="Y2544" s="255">
        <v>0</v>
      </c>
      <c r="Z2544" s="255">
        <v>0</v>
      </c>
      <c r="AA2544" s="264">
        <f>Y2544/AD2544</f>
        <v>0</v>
      </c>
      <c r="AB2544" s="265">
        <f>Z2544/AD2544</f>
        <v>0</v>
      </c>
      <c r="AC2544" s="255">
        <v>0</v>
      </c>
      <c r="AD2544" s="255">
        <v>5548929</v>
      </c>
      <c r="AE2544" s="49" t="s">
        <v>7060</v>
      </c>
      <c r="AF2544" s="527" t="s">
        <v>14028</v>
      </c>
      <c r="AG2544" s="49" t="s">
        <v>7040</v>
      </c>
      <c r="AH2544" s="525" t="s">
        <v>7173</v>
      </c>
    </row>
    <row r="2545" spans="1:34" ht="15" hidden="1" customHeight="1" x14ac:dyDescent="0.2">
      <c r="A2545" s="257">
        <v>230</v>
      </c>
      <c r="B2545" s="257">
        <v>230</v>
      </c>
      <c r="C2545" s="548" t="s">
        <v>10356</v>
      </c>
      <c r="D2545" s="547">
        <v>20251</v>
      </c>
      <c r="E2545" s="548" t="s">
        <v>8008</v>
      </c>
      <c r="F2545" s="25">
        <v>2017</v>
      </c>
      <c r="G2545" s="232">
        <v>42789.668749999997</v>
      </c>
      <c r="H2545" s="233">
        <v>42789.668749999997</v>
      </c>
      <c r="I2545" s="412" t="s">
        <v>36</v>
      </c>
      <c r="J2545" s="412" t="s">
        <v>36</v>
      </c>
      <c r="K2545" s="412"/>
      <c r="L2545" s="235">
        <f>N2545-G2545</f>
        <v>5.9722222227719612E-2</v>
      </c>
      <c r="M2545" s="236">
        <v>86</v>
      </c>
      <c r="N2545" s="232">
        <v>42789.728472222225</v>
      </c>
      <c r="O2545" s="233">
        <v>42789.728472222225</v>
      </c>
      <c r="P2545" s="237" t="s">
        <v>37</v>
      </c>
      <c r="Q2545" s="35" t="s">
        <v>48</v>
      </c>
      <c r="R2545" s="35" t="s">
        <v>49</v>
      </c>
      <c r="S2545" s="35" t="s">
        <v>40</v>
      </c>
      <c r="T2545" s="52" t="s">
        <v>8009</v>
      </c>
      <c r="U2545" s="303" t="s">
        <v>40</v>
      </c>
      <c r="V2545" s="49" t="s">
        <v>788</v>
      </c>
      <c r="W2545" s="44" t="s">
        <v>8010</v>
      </c>
      <c r="X2545" s="255">
        <v>0</v>
      </c>
      <c r="Y2545" s="241">
        <v>0</v>
      </c>
      <c r="Z2545" s="241">
        <v>0</v>
      </c>
      <c r="AA2545" s="168"/>
      <c r="AB2545" s="168"/>
      <c r="AC2545" s="168"/>
      <c r="AD2545" s="304">
        <v>5517212</v>
      </c>
      <c r="AE2545" s="305" t="s">
        <v>1270</v>
      </c>
      <c r="AF2545" s="305" t="s">
        <v>1270</v>
      </c>
      <c r="AG2545" s="35" t="s">
        <v>7040</v>
      </c>
      <c r="AH2545" s="52" t="s">
        <v>7041</v>
      </c>
    </row>
    <row r="2546" spans="1:34" ht="15" hidden="1" customHeight="1" x14ac:dyDescent="0.2">
      <c r="A2546" s="386">
        <v>230</v>
      </c>
      <c r="B2546" s="386">
        <v>230</v>
      </c>
      <c r="C2546" s="426" t="s">
        <v>10356</v>
      </c>
      <c r="D2546" s="386">
        <v>20251</v>
      </c>
      <c r="E2546" s="427" t="s">
        <v>8008</v>
      </c>
      <c r="F2546" s="25">
        <v>2018</v>
      </c>
      <c r="G2546" s="388">
        <v>43123.214583333334</v>
      </c>
      <c r="H2546" s="389">
        <v>43123.214583333334</v>
      </c>
      <c r="I2546" s="420" t="s">
        <v>36</v>
      </c>
      <c r="J2546" s="420" t="s">
        <v>36</v>
      </c>
      <c r="K2546" s="412" t="s">
        <v>36</v>
      </c>
      <c r="L2546" s="391">
        <f>N2546-G2546</f>
        <v>0.63055555555183673</v>
      </c>
      <c r="M2546" s="392">
        <v>908</v>
      </c>
      <c r="N2546" s="388">
        <v>43123.845138888886</v>
      </c>
      <c r="O2546" s="389">
        <v>43123.845138888886</v>
      </c>
      <c r="P2546" s="421" t="s">
        <v>7093</v>
      </c>
      <c r="Q2546" s="428" t="s">
        <v>43</v>
      </c>
      <c r="R2546" s="393" t="s">
        <v>10310</v>
      </c>
      <c r="S2546" s="238" t="s">
        <v>564</v>
      </c>
      <c r="T2546" s="394" t="s">
        <v>10357</v>
      </c>
      <c r="U2546" s="423" t="s">
        <v>40</v>
      </c>
      <c r="V2546" s="396" t="s">
        <v>788</v>
      </c>
      <c r="W2546" s="394" t="s">
        <v>10358</v>
      </c>
      <c r="X2546" s="429">
        <v>0</v>
      </c>
      <c r="Y2546" s="380">
        <v>0</v>
      </c>
      <c r="Z2546" s="380">
        <v>0</v>
      </c>
      <c r="AA2546" s="381"/>
      <c r="AB2546" s="381"/>
      <c r="AC2546" s="381"/>
      <c r="AD2546" s="380">
        <v>5517212</v>
      </c>
      <c r="AE2546" s="393" t="s">
        <v>1270</v>
      </c>
      <c r="AF2546" s="424" t="s">
        <v>1270</v>
      </c>
      <c r="AG2546" s="393" t="s">
        <v>7097</v>
      </c>
      <c r="AH2546" s="57" t="s">
        <v>7041</v>
      </c>
    </row>
    <row r="2547" spans="1:34" ht="15" hidden="1" customHeight="1" x14ac:dyDescent="0.2">
      <c r="A2547" s="257">
        <v>230</v>
      </c>
      <c r="B2547" s="257">
        <v>230</v>
      </c>
      <c r="C2547" s="548" t="s">
        <v>252</v>
      </c>
      <c r="D2547" s="547">
        <v>20252</v>
      </c>
      <c r="E2547" s="548" t="s">
        <v>6248</v>
      </c>
      <c r="F2547" s="25">
        <v>2016</v>
      </c>
      <c r="G2547" s="284">
        <v>42537.663888888892</v>
      </c>
      <c r="H2547" s="234">
        <v>42537.663888888892</v>
      </c>
      <c r="I2547" s="412" t="s">
        <v>36</v>
      </c>
      <c r="J2547" s="412" t="s">
        <v>36</v>
      </c>
      <c r="K2547" s="412"/>
      <c r="L2547" s="235">
        <f>N2547-G2547</f>
        <v>4.7916666662786156E-2</v>
      </c>
      <c r="M2547" s="236">
        <v>69</v>
      </c>
      <c r="N2547" s="284">
        <v>42537.711805555555</v>
      </c>
      <c r="O2547" s="234">
        <v>42537.711805555555</v>
      </c>
      <c r="P2547" s="237" t="s">
        <v>37</v>
      </c>
      <c r="Q2547" s="238" t="s">
        <v>52</v>
      </c>
      <c r="R2547" s="238" t="s">
        <v>106</v>
      </c>
      <c r="S2547" s="277" t="s">
        <v>1470</v>
      </c>
      <c r="T2547" s="35" t="s">
        <v>6225</v>
      </c>
      <c r="U2547" s="77">
        <v>12264</v>
      </c>
      <c r="V2547" s="240" t="s">
        <v>788</v>
      </c>
      <c r="W2547" s="35" t="s">
        <v>6249</v>
      </c>
      <c r="X2547" s="177">
        <v>617</v>
      </c>
      <c r="Y2547" s="266"/>
      <c r="Z2547" s="266"/>
      <c r="AA2547" s="266"/>
      <c r="AB2547" s="266"/>
      <c r="AC2547" s="266"/>
    </row>
    <row r="2548" spans="1:34" ht="15" hidden="1" customHeight="1" x14ac:dyDescent="0.2">
      <c r="A2548" s="175">
        <v>230</v>
      </c>
      <c r="B2548" s="175">
        <v>230</v>
      </c>
      <c r="C2548" s="258" t="s">
        <v>10485</v>
      </c>
      <c r="D2548" s="257">
        <v>20253</v>
      </c>
      <c r="E2548" s="258" t="s">
        <v>10486</v>
      </c>
      <c r="F2548" s="25">
        <v>2015</v>
      </c>
      <c r="G2548" s="156">
        <v>42299.314583333333</v>
      </c>
      <c r="H2548" s="157">
        <v>42299.314583333333</v>
      </c>
      <c r="I2548" s="620" t="s">
        <v>36</v>
      </c>
      <c r="J2548" s="620" t="s">
        <v>36</v>
      </c>
      <c r="K2548" s="620"/>
      <c r="L2548" s="159">
        <f>N2548-G2548</f>
        <v>6.944444467080757E-4</v>
      </c>
      <c r="M2548" s="160">
        <v>1</v>
      </c>
      <c r="N2548" s="156">
        <v>42299.31527777778</v>
      </c>
      <c r="O2548" s="157">
        <v>42299.31527777778</v>
      </c>
      <c r="P2548" s="161" t="s">
        <v>37</v>
      </c>
      <c r="Q2548" s="162" t="s">
        <v>48</v>
      </c>
      <c r="R2548" s="162" t="s">
        <v>49</v>
      </c>
      <c r="S2548" s="35" t="s">
        <v>40</v>
      </c>
      <c r="T2548" s="35" t="s">
        <v>5022</v>
      </c>
      <c r="U2548" s="166"/>
      <c r="V2548" s="167" t="s">
        <v>788</v>
      </c>
      <c r="W2548" s="35" t="s">
        <v>5023</v>
      </c>
      <c r="X2548" s="55">
        <v>0</v>
      </c>
      <c r="Y2548" s="168"/>
      <c r="Z2548" s="168"/>
      <c r="AA2548" s="168"/>
      <c r="AB2548" s="168"/>
      <c r="AC2548" s="168"/>
    </row>
    <row r="2549" spans="1:34" ht="15" hidden="1" customHeight="1" x14ac:dyDescent="0.2">
      <c r="A2549" s="386">
        <v>230</v>
      </c>
      <c r="B2549" s="386">
        <v>230</v>
      </c>
      <c r="C2549" s="387" t="s">
        <v>10485</v>
      </c>
      <c r="D2549" s="386">
        <v>20253</v>
      </c>
      <c r="E2549" s="387" t="s">
        <v>10486</v>
      </c>
      <c r="F2549" s="25">
        <v>2018</v>
      </c>
      <c r="G2549" s="388">
        <v>43147.404861111114</v>
      </c>
      <c r="H2549" s="389">
        <v>43147.404861111114</v>
      </c>
      <c r="I2549" s="420" t="s">
        <v>36</v>
      </c>
      <c r="J2549" s="420" t="s">
        <v>36</v>
      </c>
      <c r="K2549" s="412" t="s">
        <v>36</v>
      </c>
      <c r="L2549" s="235">
        <f>N2549-G2549</f>
        <v>14.100694444445253</v>
      </c>
      <c r="M2549" s="236">
        <v>20305</v>
      </c>
      <c r="N2549" s="232">
        <v>43161.505555555559</v>
      </c>
      <c r="O2549" s="233">
        <v>43161.505555555559</v>
      </c>
      <c r="P2549" s="421" t="s">
        <v>7093</v>
      </c>
      <c r="Q2549" s="422" t="s">
        <v>43</v>
      </c>
      <c r="R2549" s="393" t="s">
        <v>10310</v>
      </c>
      <c r="S2549" s="277" t="s">
        <v>106</v>
      </c>
      <c r="T2549" s="394" t="s">
        <v>10487</v>
      </c>
      <c r="U2549" s="423" t="s">
        <v>40</v>
      </c>
      <c r="V2549" s="396" t="s">
        <v>1336</v>
      </c>
      <c r="W2549" s="394" t="s">
        <v>10488</v>
      </c>
      <c r="X2549" s="429">
        <v>0</v>
      </c>
      <c r="Y2549" s="380">
        <v>0</v>
      </c>
      <c r="Z2549" s="380">
        <v>0</v>
      </c>
      <c r="AA2549" s="381"/>
      <c r="AB2549" s="381"/>
      <c r="AC2549" s="381"/>
      <c r="AD2549" s="380">
        <v>5517212</v>
      </c>
      <c r="AE2549" s="463" t="s">
        <v>1270</v>
      </c>
      <c r="AF2549" s="464" t="s">
        <v>1270</v>
      </c>
      <c r="AG2549" s="381" t="s">
        <v>7097</v>
      </c>
      <c r="AH2549" s="277" t="s">
        <v>7041</v>
      </c>
    </row>
    <row r="2550" spans="1:34" ht="15" hidden="1" customHeight="1" x14ac:dyDescent="0.2">
      <c r="A2550" s="257">
        <v>230</v>
      </c>
      <c r="B2550" s="257">
        <v>230</v>
      </c>
      <c r="C2550" s="548" t="s">
        <v>238</v>
      </c>
      <c r="D2550" s="547">
        <v>20254</v>
      </c>
      <c r="E2550" s="548" t="s">
        <v>6933</v>
      </c>
      <c r="F2550" s="25">
        <v>2016</v>
      </c>
      <c r="G2550" s="284">
        <v>42706.591666666667</v>
      </c>
      <c r="H2550" s="234">
        <v>42706.591666666667</v>
      </c>
      <c r="I2550" s="412" t="s">
        <v>36</v>
      </c>
      <c r="J2550" s="412" t="s">
        <v>36</v>
      </c>
      <c r="K2550" s="412"/>
      <c r="L2550" s="235">
        <f>N2550-G2550</f>
        <v>1.0416666664241347E-2</v>
      </c>
      <c r="M2550" s="236">
        <v>15</v>
      </c>
      <c r="N2550" s="284">
        <v>42706.602083333331</v>
      </c>
      <c r="O2550" s="234">
        <v>42706.602083333331</v>
      </c>
      <c r="P2550" s="237" t="s">
        <v>37</v>
      </c>
      <c r="Q2550" s="35" t="s">
        <v>52</v>
      </c>
      <c r="R2550" s="35" t="s">
        <v>142</v>
      </c>
      <c r="S2550" s="35" t="s">
        <v>107</v>
      </c>
      <c r="T2550" s="35" t="s">
        <v>6934</v>
      </c>
      <c r="U2550" s="282" t="s">
        <v>40</v>
      </c>
      <c r="V2550" s="240" t="s">
        <v>788</v>
      </c>
      <c r="W2550" s="35" t="s">
        <v>6935</v>
      </c>
      <c r="X2550" s="177">
        <v>0</v>
      </c>
      <c r="Y2550" s="55">
        <v>0</v>
      </c>
      <c r="Z2550" s="55">
        <v>0</v>
      </c>
      <c r="AA2550" s="168"/>
      <c r="AB2550" s="168"/>
      <c r="AC2550" s="168"/>
    </row>
    <row r="2551" spans="1:34" ht="15" hidden="1" customHeight="1" x14ac:dyDescent="0.2">
      <c r="A2551" s="257">
        <v>230</v>
      </c>
      <c r="B2551" s="257">
        <v>230</v>
      </c>
      <c r="C2551" s="548" t="s">
        <v>238</v>
      </c>
      <c r="D2551" s="547">
        <v>20254</v>
      </c>
      <c r="E2551" s="548" t="s">
        <v>6933</v>
      </c>
      <c r="F2551" s="25">
        <v>2016</v>
      </c>
      <c r="G2551" s="284">
        <v>42707.175000000003</v>
      </c>
      <c r="H2551" s="234">
        <v>42707.175000000003</v>
      </c>
      <c r="I2551" s="412" t="s">
        <v>36</v>
      </c>
      <c r="J2551" s="412" t="s">
        <v>36</v>
      </c>
      <c r="K2551" s="412"/>
      <c r="L2551" s="235">
        <f>N2551-G2551</f>
        <v>0.47152777777228039</v>
      </c>
      <c r="M2551" s="236">
        <v>679</v>
      </c>
      <c r="N2551" s="284">
        <v>42707.646527777775</v>
      </c>
      <c r="O2551" s="234">
        <v>42707.646527777775</v>
      </c>
      <c r="P2551" s="237" t="s">
        <v>37</v>
      </c>
      <c r="Q2551" s="35" t="s">
        <v>52</v>
      </c>
      <c r="R2551" s="35" t="s">
        <v>142</v>
      </c>
      <c r="S2551" s="35" t="s">
        <v>107</v>
      </c>
      <c r="T2551" s="35" t="s">
        <v>6940</v>
      </c>
      <c r="U2551" s="282" t="s">
        <v>40</v>
      </c>
      <c r="V2551" s="240" t="s">
        <v>788</v>
      </c>
      <c r="W2551" s="35" t="s">
        <v>6941</v>
      </c>
      <c r="X2551" s="177">
        <v>0</v>
      </c>
      <c r="Y2551" s="55">
        <v>0</v>
      </c>
      <c r="Z2551" s="55">
        <v>0</v>
      </c>
      <c r="AA2551" s="168"/>
      <c r="AB2551" s="168"/>
      <c r="AC2551" s="168"/>
    </row>
    <row r="2552" spans="1:34" ht="15" hidden="1" customHeight="1" x14ac:dyDescent="0.2">
      <c r="A2552" s="272">
        <v>230</v>
      </c>
      <c r="B2552" s="272">
        <v>230</v>
      </c>
      <c r="C2552" s="331" t="s">
        <v>1477</v>
      </c>
      <c r="D2552" s="272">
        <v>20255</v>
      </c>
      <c r="E2552" s="331" t="s">
        <v>12183</v>
      </c>
      <c r="F2552" s="25">
        <v>2018</v>
      </c>
      <c r="G2552" s="284">
        <v>43396.349305555559</v>
      </c>
      <c r="H2552" s="234">
        <v>43396.349305555559</v>
      </c>
      <c r="I2552" s="412" t="s">
        <v>36</v>
      </c>
      <c r="J2552" s="412" t="s">
        <v>36</v>
      </c>
      <c r="K2552" s="412" t="s">
        <v>36</v>
      </c>
      <c r="L2552" s="235">
        <f>N2552-G2552</f>
        <v>0.17708333332848269</v>
      </c>
      <c r="M2552" s="236">
        <v>255</v>
      </c>
      <c r="N2552" s="284">
        <v>43396.526388888888</v>
      </c>
      <c r="O2552" s="234">
        <v>43396.526388888888</v>
      </c>
      <c r="P2552" s="237" t="s">
        <v>37</v>
      </c>
      <c r="Q2552" s="162" t="s">
        <v>1285</v>
      </c>
      <c r="R2552" s="167" t="s">
        <v>10214</v>
      </c>
      <c r="S2552" s="163" t="s">
        <v>54</v>
      </c>
      <c r="T2552" s="167" t="s">
        <v>12184</v>
      </c>
      <c r="U2552" s="416" t="s">
        <v>40</v>
      </c>
      <c r="V2552" s="240" t="s">
        <v>761</v>
      </c>
      <c r="W2552" s="167" t="s">
        <v>12185</v>
      </c>
      <c r="X2552" s="255">
        <v>0</v>
      </c>
      <c r="Y2552" s="241">
        <v>0</v>
      </c>
      <c r="Z2552" s="241">
        <v>0</v>
      </c>
      <c r="AA2552" s="266"/>
      <c r="AB2552" s="266"/>
      <c r="AC2552" s="266"/>
      <c r="AD2552" s="241">
        <v>5517212</v>
      </c>
      <c r="AE2552" s="461" t="s">
        <v>1270</v>
      </c>
      <c r="AF2552" s="462" t="s">
        <v>1270</v>
      </c>
      <c r="AG2552" s="277" t="s">
        <v>7066</v>
      </c>
      <c r="AH2552" s="277" t="s">
        <v>7067</v>
      </c>
    </row>
    <row r="2553" spans="1:34" ht="15" hidden="1" customHeight="1" x14ac:dyDescent="0.2">
      <c r="A2553" s="330">
        <v>230</v>
      </c>
      <c r="B2553" s="330">
        <v>230</v>
      </c>
      <c r="C2553" s="258" t="s">
        <v>758</v>
      </c>
      <c r="D2553" s="330">
        <v>20261</v>
      </c>
      <c r="E2553" s="340" t="s">
        <v>12213</v>
      </c>
      <c r="F2553" s="25">
        <v>2018</v>
      </c>
      <c r="G2553" s="284">
        <v>43398.529166666667</v>
      </c>
      <c r="H2553" s="234">
        <v>43398.529166666667</v>
      </c>
      <c r="I2553" s="412" t="s">
        <v>36</v>
      </c>
      <c r="J2553" s="412" t="s">
        <v>36</v>
      </c>
      <c r="K2553" s="412" t="s">
        <v>36</v>
      </c>
      <c r="L2553" s="235">
        <f>N2553-G2553</f>
        <v>5.486111110803904E-2</v>
      </c>
      <c r="M2553" s="236">
        <v>79</v>
      </c>
      <c r="N2553" s="284">
        <v>43398.584027777775</v>
      </c>
      <c r="O2553" s="234">
        <v>43398.584027777775</v>
      </c>
      <c r="P2553" s="237" t="s">
        <v>37</v>
      </c>
      <c r="Q2553" s="162" t="s">
        <v>43</v>
      </c>
      <c r="R2553" s="167" t="s">
        <v>10739</v>
      </c>
      <c r="S2553" s="163" t="s">
        <v>40</v>
      </c>
      <c r="T2553" s="167" t="s">
        <v>12214</v>
      </c>
      <c r="U2553" s="416" t="s">
        <v>40</v>
      </c>
      <c r="V2553" s="240" t="s">
        <v>761</v>
      </c>
      <c r="W2553" s="167" t="s">
        <v>12215</v>
      </c>
      <c r="X2553" s="255">
        <v>0</v>
      </c>
      <c r="Y2553" s="241">
        <v>0</v>
      </c>
      <c r="Z2553" s="241">
        <v>0</v>
      </c>
      <c r="AA2553" s="266"/>
      <c r="AB2553" s="266"/>
      <c r="AC2553" s="266"/>
      <c r="AD2553" s="241">
        <v>5517212</v>
      </c>
      <c r="AE2553" s="461" t="s">
        <v>1270</v>
      </c>
      <c r="AF2553" s="462" t="s">
        <v>1270</v>
      </c>
      <c r="AG2553" s="277" t="s">
        <v>7066</v>
      </c>
      <c r="AH2553" s="277" t="s">
        <v>7067</v>
      </c>
    </row>
    <row r="2554" spans="1:34" ht="15" hidden="1" customHeight="1" x14ac:dyDescent="0.2">
      <c r="A2554" s="330">
        <v>230</v>
      </c>
      <c r="B2554" s="330">
        <v>230</v>
      </c>
      <c r="C2554" s="258" t="s">
        <v>758</v>
      </c>
      <c r="D2554" s="330">
        <v>20261</v>
      </c>
      <c r="E2554" s="340" t="s">
        <v>12213</v>
      </c>
      <c r="F2554" s="25">
        <v>2018</v>
      </c>
      <c r="G2554" s="284">
        <v>43418.620138888888</v>
      </c>
      <c r="H2554" s="234">
        <v>43418.620138888888</v>
      </c>
      <c r="I2554" s="412" t="s">
        <v>36</v>
      </c>
      <c r="J2554" s="412" t="s">
        <v>36</v>
      </c>
      <c r="K2554" s="412" t="s">
        <v>36</v>
      </c>
      <c r="L2554" s="235">
        <f>N2554-G2554</f>
        <v>0.14097222222335404</v>
      </c>
      <c r="M2554" s="236">
        <v>203</v>
      </c>
      <c r="N2554" s="284">
        <v>43418.761111111111</v>
      </c>
      <c r="O2554" s="234">
        <v>43418.761111111111</v>
      </c>
      <c r="P2554" s="237" t="s">
        <v>37</v>
      </c>
      <c r="Q2554" s="162" t="s">
        <v>10316</v>
      </c>
      <c r="R2554" s="167" t="s">
        <v>10317</v>
      </c>
      <c r="S2554" s="163" t="s">
        <v>40</v>
      </c>
      <c r="T2554" s="167" t="s">
        <v>12336</v>
      </c>
      <c r="U2554" s="376">
        <v>115348002</v>
      </c>
      <c r="V2554" s="240" t="s">
        <v>761</v>
      </c>
      <c r="W2554" s="167" t="s">
        <v>12339</v>
      </c>
      <c r="X2554" s="255">
        <v>0</v>
      </c>
      <c r="Y2554" s="241">
        <v>0</v>
      </c>
      <c r="Z2554" s="241">
        <v>0</v>
      </c>
      <c r="AA2554" s="266"/>
      <c r="AB2554" s="266"/>
      <c r="AC2554" s="266"/>
      <c r="AD2554" s="241">
        <v>5517212</v>
      </c>
      <c r="AE2554" s="461" t="s">
        <v>7060</v>
      </c>
      <c r="AF2554" s="468" t="s">
        <v>12338</v>
      </c>
      <c r="AG2554" s="163" t="s">
        <v>7040</v>
      </c>
      <c r="AH2554" s="277" t="s">
        <v>7173</v>
      </c>
    </row>
    <row r="2555" spans="1:34" ht="15" hidden="1" customHeight="1" x14ac:dyDescent="0.2">
      <c r="A2555" s="521">
        <v>230</v>
      </c>
      <c r="B2555" s="521">
        <v>230</v>
      </c>
      <c r="C2555" s="522" t="s">
        <v>758</v>
      </c>
      <c r="D2555" s="521">
        <v>20261</v>
      </c>
      <c r="E2555" s="522" t="s">
        <v>12213</v>
      </c>
      <c r="F2555" s="25">
        <v>2019</v>
      </c>
      <c r="G2555" s="573">
        <v>43610.36041666667</v>
      </c>
      <c r="H2555" s="574">
        <v>43610.36041666667</v>
      </c>
      <c r="I2555" s="572" t="s">
        <v>36</v>
      </c>
      <c r="J2555" s="572" t="s">
        <v>36</v>
      </c>
      <c r="K2555" s="572" t="s">
        <v>36</v>
      </c>
      <c r="L2555" s="235">
        <f>N2555-G2555</f>
        <v>0.36180555554892635</v>
      </c>
      <c r="M2555" s="236">
        <v>521</v>
      </c>
      <c r="N2555" s="573">
        <v>43610.722222222219</v>
      </c>
      <c r="O2555" s="574">
        <v>43610.722222222219</v>
      </c>
      <c r="P2555" s="237" t="s">
        <v>37</v>
      </c>
      <c r="Q2555" s="359" t="s">
        <v>1285</v>
      </c>
      <c r="R2555" s="35" t="s">
        <v>10192</v>
      </c>
      <c r="S2555" s="277" t="s">
        <v>101</v>
      </c>
      <c r="T2555" s="167" t="s">
        <v>14176</v>
      </c>
      <c r="U2555" s="192" t="s">
        <v>40</v>
      </c>
      <c r="V2555" s="49" t="s">
        <v>761</v>
      </c>
      <c r="W2555" s="167" t="s">
        <v>14177</v>
      </c>
      <c r="X2555" s="536">
        <v>0</v>
      </c>
      <c r="Y2555" s="255">
        <v>0</v>
      </c>
      <c r="Z2555" s="255">
        <v>0</v>
      </c>
      <c r="AA2555" s="264">
        <f>Y2555/AD2555</f>
        <v>0</v>
      </c>
      <c r="AB2555" s="265">
        <f>Z2555/AD2555</f>
        <v>0</v>
      </c>
      <c r="AC2555" s="255">
        <v>0</v>
      </c>
      <c r="AD2555" s="255">
        <v>5548929</v>
      </c>
      <c r="AE2555" s="240" t="s">
        <v>1270</v>
      </c>
      <c r="AF2555" s="527" t="s">
        <v>1270</v>
      </c>
      <c r="AG2555" s="555" t="s">
        <v>7066</v>
      </c>
      <c r="AH2555" s="525" t="s">
        <v>12671</v>
      </c>
    </row>
    <row r="2556" spans="1:34" ht="15" hidden="1" customHeight="1" x14ac:dyDescent="0.2">
      <c r="A2556" s="521">
        <v>230</v>
      </c>
      <c r="B2556" s="521">
        <v>230</v>
      </c>
      <c r="C2556" s="522" t="s">
        <v>758</v>
      </c>
      <c r="D2556" s="521">
        <v>20261</v>
      </c>
      <c r="E2556" s="522" t="s">
        <v>12213</v>
      </c>
      <c r="F2556" s="25">
        <v>2019</v>
      </c>
      <c r="G2556" s="573">
        <v>43611.311805555553</v>
      </c>
      <c r="H2556" s="574">
        <v>43611.311805555553</v>
      </c>
      <c r="I2556" s="572" t="s">
        <v>36</v>
      </c>
      <c r="J2556" s="572" t="s">
        <v>36</v>
      </c>
      <c r="K2556" s="572" t="s">
        <v>36</v>
      </c>
      <c r="L2556" s="235">
        <f>N2556-G2556</f>
        <v>1.9111111111124046</v>
      </c>
      <c r="M2556" s="236">
        <v>2752</v>
      </c>
      <c r="N2556" s="573">
        <v>43613.222916666666</v>
      </c>
      <c r="O2556" s="574">
        <v>43613.222916666666</v>
      </c>
      <c r="P2556" s="237" t="s">
        <v>37</v>
      </c>
      <c r="Q2556" s="359" t="s">
        <v>43</v>
      </c>
      <c r="R2556" s="35" t="s">
        <v>10292</v>
      </c>
      <c r="S2556" s="277" t="s">
        <v>40</v>
      </c>
      <c r="T2556" s="167" t="s">
        <v>14180</v>
      </c>
      <c r="U2556" s="192" t="s">
        <v>40</v>
      </c>
      <c r="V2556" s="49" t="s">
        <v>761</v>
      </c>
      <c r="W2556" s="167" t="s">
        <v>14181</v>
      </c>
      <c r="X2556" s="536">
        <v>0</v>
      </c>
      <c r="Y2556" s="255">
        <v>0</v>
      </c>
      <c r="Z2556" s="255">
        <v>0</v>
      </c>
      <c r="AA2556" s="264">
        <f>Y2556/AD2556</f>
        <v>0</v>
      </c>
      <c r="AB2556" s="265">
        <f>Z2556/AD2556</f>
        <v>0</v>
      </c>
      <c r="AC2556" s="255">
        <v>0</v>
      </c>
      <c r="AD2556" s="255">
        <v>5548929</v>
      </c>
      <c r="AE2556" s="240" t="s">
        <v>1270</v>
      </c>
      <c r="AF2556" s="527" t="s">
        <v>1270</v>
      </c>
      <c r="AG2556" s="555" t="s">
        <v>7066</v>
      </c>
      <c r="AH2556" s="525" t="s">
        <v>12671</v>
      </c>
    </row>
    <row r="2557" spans="1:34" ht="15" hidden="1" customHeight="1" x14ac:dyDescent="0.2">
      <c r="A2557" s="330">
        <v>230</v>
      </c>
      <c r="B2557" s="330">
        <v>230</v>
      </c>
      <c r="C2557" s="340" t="s">
        <v>8885</v>
      </c>
      <c r="D2557" s="330">
        <v>20262</v>
      </c>
      <c r="E2557" s="340" t="s">
        <v>8886</v>
      </c>
      <c r="F2557" s="25">
        <v>2017</v>
      </c>
      <c r="G2557" s="284">
        <v>42926.474305555559</v>
      </c>
      <c r="H2557" s="234">
        <v>42926.474305555559</v>
      </c>
      <c r="I2557" s="412" t="s">
        <v>36</v>
      </c>
      <c r="J2557" s="412" t="s">
        <v>36</v>
      </c>
      <c r="K2557" s="412"/>
      <c r="L2557" s="235">
        <f>N2557-G2557</f>
        <v>9.0277777708251961E-3</v>
      </c>
      <c r="M2557" s="236">
        <v>13</v>
      </c>
      <c r="N2557" s="284">
        <v>42926.48333333333</v>
      </c>
      <c r="O2557" s="234">
        <v>42926.48333333333</v>
      </c>
      <c r="P2557" s="237" t="s">
        <v>37</v>
      </c>
      <c r="Q2557" s="35" t="s">
        <v>382</v>
      </c>
      <c r="R2557" s="35" t="s">
        <v>383</v>
      </c>
      <c r="S2557" s="35" t="s">
        <v>526</v>
      </c>
      <c r="T2557" s="52" t="s">
        <v>8887</v>
      </c>
      <c r="U2557" s="332" t="s">
        <v>40</v>
      </c>
      <c r="V2557" s="240" t="s">
        <v>761</v>
      </c>
      <c r="W2557" s="44" t="s">
        <v>8888</v>
      </c>
      <c r="X2557" s="255">
        <v>0</v>
      </c>
      <c r="Y2557" s="241">
        <v>0</v>
      </c>
      <c r="Z2557" s="241">
        <v>0</v>
      </c>
      <c r="AA2557" s="168"/>
      <c r="AB2557" s="168"/>
      <c r="AC2557" s="168"/>
      <c r="AD2557" s="304">
        <v>5517212</v>
      </c>
      <c r="AE2557" s="305" t="s">
        <v>7056</v>
      </c>
      <c r="AF2557" s="305" t="s">
        <v>8889</v>
      </c>
      <c r="AG2557" s="35" t="s">
        <v>7040</v>
      </c>
      <c r="AH2557" s="29" t="s">
        <v>7041</v>
      </c>
    </row>
    <row r="2558" spans="1:34" ht="15" hidden="1" customHeight="1" x14ac:dyDescent="0.2">
      <c r="A2558" s="330">
        <v>230</v>
      </c>
      <c r="B2558" s="330">
        <v>230</v>
      </c>
      <c r="C2558" s="340" t="s">
        <v>8885</v>
      </c>
      <c r="D2558" s="330">
        <v>20262</v>
      </c>
      <c r="E2558" s="340" t="s">
        <v>8886</v>
      </c>
      <c r="F2558" s="25">
        <v>2017</v>
      </c>
      <c r="G2558" s="284">
        <v>42926.607638888891</v>
      </c>
      <c r="H2558" s="234">
        <v>42926.607638888891</v>
      </c>
      <c r="I2558" s="412" t="s">
        <v>36</v>
      </c>
      <c r="J2558" s="412" t="s">
        <v>36</v>
      </c>
      <c r="K2558" s="412"/>
      <c r="L2558" s="235">
        <f>N2558-G2558</f>
        <v>5.5555555518367328E-3</v>
      </c>
      <c r="M2558" s="236">
        <v>8</v>
      </c>
      <c r="N2558" s="284">
        <v>42926.613194444442</v>
      </c>
      <c r="O2558" s="234">
        <v>42926.613194444442</v>
      </c>
      <c r="P2558" s="237" t="s">
        <v>37</v>
      </c>
      <c r="Q2558" s="35" t="s">
        <v>382</v>
      </c>
      <c r="R2558" s="35" t="s">
        <v>383</v>
      </c>
      <c r="S2558" s="35" t="s">
        <v>526</v>
      </c>
      <c r="T2558" s="52" t="s">
        <v>8897</v>
      </c>
      <c r="U2558" s="332" t="s">
        <v>40</v>
      </c>
      <c r="V2558" s="240" t="s">
        <v>761</v>
      </c>
      <c r="W2558" s="44" t="s">
        <v>8888</v>
      </c>
      <c r="X2558" s="255">
        <v>0</v>
      </c>
      <c r="Y2558" s="241">
        <v>0</v>
      </c>
      <c r="Z2558" s="241">
        <v>0</v>
      </c>
      <c r="AA2558" s="168"/>
      <c r="AB2558" s="168"/>
      <c r="AC2558" s="168"/>
      <c r="AD2558" s="304">
        <v>5517212</v>
      </c>
      <c r="AE2558" s="305" t="s">
        <v>7056</v>
      </c>
      <c r="AF2558" s="305" t="s">
        <v>8898</v>
      </c>
      <c r="AG2558" s="35" t="s">
        <v>7040</v>
      </c>
      <c r="AH2558" s="29" t="s">
        <v>7041</v>
      </c>
    </row>
    <row r="2559" spans="1:34" ht="15" hidden="1" customHeight="1" x14ac:dyDescent="0.2">
      <c r="A2559" s="330">
        <v>230</v>
      </c>
      <c r="B2559" s="330">
        <v>230</v>
      </c>
      <c r="C2559" s="340" t="s">
        <v>8885</v>
      </c>
      <c r="D2559" s="330">
        <v>20262</v>
      </c>
      <c r="E2559" s="340" t="s">
        <v>8886</v>
      </c>
      <c r="F2559" s="25">
        <v>2017</v>
      </c>
      <c r="G2559" s="284">
        <v>42926.668749999997</v>
      </c>
      <c r="H2559" s="234">
        <v>42926.668749999997</v>
      </c>
      <c r="I2559" s="412" t="s">
        <v>36</v>
      </c>
      <c r="J2559" s="412" t="s">
        <v>36</v>
      </c>
      <c r="K2559" s="412"/>
      <c r="L2559" s="235">
        <f>N2559-G2559</f>
        <v>6.944444467080757E-4</v>
      </c>
      <c r="M2559" s="236">
        <v>1</v>
      </c>
      <c r="N2559" s="284">
        <v>42926.669444444444</v>
      </c>
      <c r="O2559" s="234">
        <v>42926.669444444444</v>
      </c>
      <c r="P2559" s="237" t="s">
        <v>37</v>
      </c>
      <c r="Q2559" s="35" t="s">
        <v>382</v>
      </c>
      <c r="R2559" s="35" t="s">
        <v>383</v>
      </c>
      <c r="S2559" s="35" t="s">
        <v>526</v>
      </c>
      <c r="T2559" s="52" t="s">
        <v>8902</v>
      </c>
      <c r="U2559" s="332" t="s">
        <v>40</v>
      </c>
      <c r="V2559" s="240" t="s">
        <v>761</v>
      </c>
      <c r="W2559" s="44" t="s">
        <v>8903</v>
      </c>
      <c r="X2559" s="255">
        <v>0</v>
      </c>
      <c r="Y2559" s="241">
        <v>0</v>
      </c>
      <c r="Z2559" s="241">
        <v>0</v>
      </c>
      <c r="AA2559" s="168"/>
      <c r="AB2559" s="168"/>
      <c r="AC2559" s="168"/>
      <c r="AD2559" s="304">
        <v>5517212</v>
      </c>
      <c r="AE2559" s="305" t="s">
        <v>7056</v>
      </c>
      <c r="AF2559" s="305" t="s">
        <v>8901</v>
      </c>
      <c r="AG2559" s="35" t="s">
        <v>7040</v>
      </c>
      <c r="AH2559" s="29" t="s">
        <v>7041</v>
      </c>
    </row>
    <row r="2560" spans="1:34" ht="15" hidden="1" customHeight="1" x14ac:dyDescent="0.2">
      <c r="A2560" s="330">
        <v>230</v>
      </c>
      <c r="B2560" s="330">
        <v>230</v>
      </c>
      <c r="C2560" s="340" t="s">
        <v>8885</v>
      </c>
      <c r="D2560" s="330">
        <v>20262</v>
      </c>
      <c r="E2560" s="340" t="s">
        <v>8886</v>
      </c>
      <c r="F2560" s="25">
        <v>2018</v>
      </c>
      <c r="G2560" s="284">
        <v>43418.620138888888</v>
      </c>
      <c r="H2560" s="234">
        <v>43418.620138888888</v>
      </c>
      <c r="I2560" s="412" t="s">
        <v>36</v>
      </c>
      <c r="J2560" s="412" t="s">
        <v>36</v>
      </c>
      <c r="K2560" s="412" t="s">
        <v>36</v>
      </c>
      <c r="L2560" s="235">
        <f>N2560-G2560</f>
        <v>6.944444467080757E-4</v>
      </c>
      <c r="M2560" s="236">
        <v>1</v>
      </c>
      <c r="N2560" s="284">
        <v>43418.620833333334</v>
      </c>
      <c r="O2560" s="234">
        <v>43418.620833333334</v>
      </c>
      <c r="P2560" s="237" t="s">
        <v>37</v>
      </c>
      <c r="Q2560" s="162" t="s">
        <v>10316</v>
      </c>
      <c r="R2560" s="167" t="s">
        <v>10317</v>
      </c>
      <c r="S2560" s="163" t="s">
        <v>40</v>
      </c>
      <c r="T2560" s="167" t="s">
        <v>12336</v>
      </c>
      <c r="U2560" s="376">
        <v>115348002</v>
      </c>
      <c r="V2560" s="240" t="s">
        <v>761</v>
      </c>
      <c r="W2560" s="167" t="s">
        <v>12337</v>
      </c>
      <c r="X2560" s="255">
        <v>0</v>
      </c>
      <c r="Y2560" s="241">
        <v>0</v>
      </c>
      <c r="Z2560" s="241">
        <v>0</v>
      </c>
      <c r="AA2560" s="266"/>
      <c r="AB2560" s="266"/>
      <c r="AC2560" s="266"/>
      <c r="AD2560" s="241">
        <v>5517212</v>
      </c>
      <c r="AE2560" s="461" t="s">
        <v>7060</v>
      </c>
      <c r="AF2560" s="468" t="s">
        <v>12338</v>
      </c>
      <c r="AG2560" s="163" t="s">
        <v>7040</v>
      </c>
      <c r="AH2560" s="277" t="s">
        <v>7173</v>
      </c>
    </row>
    <row r="2561" spans="1:34" ht="15" hidden="1" customHeight="1" x14ac:dyDescent="0.2">
      <c r="A2561" s="257">
        <v>500</v>
      </c>
      <c r="B2561" s="257">
        <v>500</v>
      </c>
      <c r="C2561" s="258" t="s">
        <v>615</v>
      </c>
      <c r="D2561" s="257">
        <v>50003</v>
      </c>
      <c r="E2561" s="258" t="s">
        <v>616</v>
      </c>
      <c r="F2561" s="25">
        <v>2016</v>
      </c>
      <c r="G2561" s="232">
        <v>42499.469444444447</v>
      </c>
      <c r="H2561" s="233">
        <v>42499.469444444447</v>
      </c>
      <c r="I2561" s="412" t="s">
        <v>36</v>
      </c>
      <c r="J2561" s="412" t="s">
        <v>36</v>
      </c>
      <c r="K2561" s="412"/>
      <c r="L2561" s="235">
        <f>N2561-G2561</f>
        <v>9.9305555551836733E-2</v>
      </c>
      <c r="M2561" s="236">
        <v>143</v>
      </c>
      <c r="N2561" s="232">
        <v>42499.568749999999</v>
      </c>
      <c r="O2561" s="233">
        <v>42499.568749999999</v>
      </c>
      <c r="P2561" s="237" t="s">
        <v>37</v>
      </c>
      <c r="Q2561" s="238" t="s">
        <v>52</v>
      </c>
      <c r="R2561" s="238" t="s">
        <v>124</v>
      </c>
      <c r="S2561" s="35" t="s">
        <v>88</v>
      </c>
      <c r="T2561" s="35" t="s">
        <v>6073</v>
      </c>
      <c r="U2561" s="282" t="s">
        <v>40</v>
      </c>
      <c r="V2561" s="240" t="s">
        <v>761</v>
      </c>
      <c r="W2561" s="35" t="s">
        <v>6074</v>
      </c>
      <c r="X2561" s="55">
        <v>0</v>
      </c>
      <c r="Y2561" s="55">
        <v>0</v>
      </c>
      <c r="Z2561" s="55">
        <v>0</v>
      </c>
      <c r="AA2561" s="168"/>
      <c r="AB2561" s="168"/>
      <c r="AC2561" s="168"/>
    </row>
    <row r="2562" spans="1:34" ht="15" hidden="1" customHeight="1" x14ac:dyDescent="0.2">
      <c r="A2562" s="257">
        <v>500</v>
      </c>
      <c r="B2562" s="257">
        <v>500</v>
      </c>
      <c r="C2562" s="258" t="s">
        <v>615</v>
      </c>
      <c r="D2562" s="257">
        <v>50003</v>
      </c>
      <c r="E2562" s="258" t="s">
        <v>616</v>
      </c>
      <c r="F2562" s="25">
        <v>2017</v>
      </c>
      <c r="G2562" s="232">
        <v>42751.134027777778</v>
      </c>
      <c r="H2562" s="233">
        <v>42751.134027777778</v>
      </c>
      <c r="I2562" s="412" t="s">
        <v>36</v>
      </c>
      <c r="J2562" s="412" t="s">
        <v>36</v>
      </c>
      <c r="K2562" s="412"/>
      <c r="L2562" s="235">
        <f>N2562-G2562</f>
        <v>0.43680555555329192</v>
      </c>
      <c r="M2562" s="236">
        <v>629</v>
      </c>
      <c r="N2562" s="232">
        <v>42751.570833333331</v>
      </c>
      <c r="O2562" s="233">
        <v>42751.570833333331</v>
      </c>
      <c r="P2562" s="328" t="s">
        <v>242</v>
      </c>
      <c r="Q2562" s="35" t="s">
        <v>43</v>
      </c>
      <c r="R2562" s="35" t="s">
        <v>266</v>
      </c>
      <c r="S2562" s="35" t="s">
        <v>526</v>
      </c>
      <c r="T2562" s="52" t="s">
        <v>7357</v>
      </c>
      <c r="U2562" s="303" t="s">
        <v>40</v>
      </c>
      <c r="V2562" s="49" t="s">
        <v>761</v>
      </c>
      <c r="W2562" s="168" t="s">
        <v>7358</v>
      </c>
      <c r="X2562" s="255">
        <v>0</v>
      </c>
      <c r="Y2562" s="241">
        <v>0</v>
      </c>
      <c r="Z2562" s="241">
        <v>0</v>
      </c>
      <c r="AA2562" s="168"/>
      <c r="AB2562" s="168"/>
      <c r="AC2562" s="168"/>
      <c r="AD2562" s="304">
        <v>5517212</v>
      </c>
      <c r="AE2562" s="35" t="s">
        <v>1270</v>
      </c>
      <c r="AF2562" s="305" t="s">
        <v>1270</v>
      </c>
      <c r="AG2562" s="35" t="s">
        <v>7066</v>
      </c>
      <c r="AH2562" s="44" t="s">
        <v>7067</v>
      </c>
    </row>
    <row r="2563" spans="1:34" ht="15" hidden="1" customHeight="1" x14ac:dyDescent="0.2">
      <c r="A2563" s="257">
        <v>500</v>
      </c>
      <c r="B2563" s="257">
        <v>500</v>
      </c>
      <c r="C2563" s="258" t="s">
        <v>615</v>
      </c>
      <c r="D2563" s="257">
        <v>50003</v>
      </c>
      <c r="E2563" s="258" t="s">
        <v>616</v>
      </c>
      <c r="F2563" s="25">
        <v>2017</v>
      </c>
      <c r="G2563" s="284">
        <v>42926.385416666664</v>
      </c>
      <c r="H2563" s="234">
        <v>42926.385416666664</v>
      </c>
      <c r="I2563" s="412" t="s">
        <v>36</v>
      </c>
      <c r="J2563" s="412" t="s">
        <v>36</v>
      </c>
      <c r="K2563" s="412"/>
      <c r="L2563" s="235">
        <f>N2563-G2563</f>
        <v>1.1111111110949423E-2</v>
      </c>
      <c r="M2563" s="236">
        <v>16</v>
      </c>
      <c r="N2563" s="284">
        <v>42926.396527777775</v>
      </c>
      <c r="O2563" s="234">
        <v>42926.396527777775</v>
      </c>
      <c r="P2563" s="237" t="s">
        <v>37</v>
      </c>
      <c r="Q2563" s="35" t="s">
        <v>382</v>
      </c>
      <c r="R2563" s="35" t="s">
        <v>383</v>
      </c>
      <c r="S2563" s="35" t="s">
        <v>526</v>
      </c>
      <c r="T2563" s="167" t="s">
        <v>8879</v>
      </c>
      <c r="U2563" s="332" t="s">
        <v>40</v>
      </c>
      <c r="V2563" s="240" t="s">
        <v>761</v>
      </c>
      <c r="W2563" s="35" t="s">
        <v>8880</v>
      </c>
      <c r="X2563" s="255">
        <v>0</v>
      </c>
      <c r="Y2563" s="241">
        <v>0</v>
      </c>
      <c r="Z2563" s="241">
        <v>0</v>
      </c>
      <c r="AA2563" s="168"/>
      <c r="AB2563" s="168"/>
      <c r="AC2563" s="168"/>
      <c r="AD2563" s="304">
        <v>5517212</v>
      </c>
      <c r="AE2563" s="305" t="s">
        <v>7063</v>
      </c>
      <c r="AF2563" s="305" t="s">
        <v>8881</v>
      </c>
      <c r="AG2563" s="35" t="s">
        <v>7040</v>
      </c>
      <c r="AH2563" s="29" t="s">
        <v>7041</v>
      </c>
    </row>
    <row r="2564" spans="1:34" ht="15" hidden="1" customHeight="1" x14ac:dyDescent="0.2">
      <c r="A2564" s="257">
        <v>500</v>
      </c>
      <c r="B2564" s="257">
        <v>500</v>
      </c>
      <c r="C2564" s="258" t="s">
        <v>615</v>
      </c>
      <c r="D2564" s="257">
        <v>50003</v>
      </c>
      <c r="E2564" s="258" t="s">
        <v>616</v>
      </c>
      <c r="F2564" s="25">
        <v>2017</v>
      </c>
      <c r="G2564" s="284">
        <v>42926.448611111111</v>
      </c>
      <c r="H2564" s="234">
        <v>42926.448611111111</v>
      </c>
      <c r="I2564" s="412" t="s">
        <v>36</v>
      </c>
      <c r="J2564" s="412" t="s">
        <v>36</v>
      </c>
      <c r="K2564" s="412"/>
      <c r="L2564" s="235">
        <f>N2564-G2564</f>
        <v>6.2499999985448085E-3</v>
      </c>
      <c r="M2564" s="236">
        <v>9</v>
      </c>
      <c r="N2564" s="284">
        <v>42926.454861111109</v>
      </c>
      <c r="O2564" s="234">
        <v>42926.454861111109</v>
      </c>
      <c r="P2564" s="237" t="s">
        <v>37</v>
      </c>
      <c r="Q2564" s="35" t="s">
        <v>382</v>
      </c>
      <c r="R2564" s="35" t="s">
        <v>383</v>
      </c>
      <c r="S2564" s="35" t="s">
        <v>526</v>
      </c>
      <c r="T2564" s="52" t="s">
        <v>8882</v>
      </c>
      <c r="U2564" s="332" t="s">
        <v>40</v>
      </c>
      <c r="V2564" s="240" t="s">
        <v>761</v>
      </c>
      <c r="W2564" s="44" t="s">
        <v>8883</v>
      </c>
      <c r="X2564" s="255">
        <v>0</v>
      </c>
      <c r="Y2564" s="241">
        <v>0</v>
      </c>
      <c r="Z2564" s="241">
        <v>0</v>
      </c>
      <c r="AA2564" s="168"/>
      <c r="AB2564" s="168"/>
      <c r="AC2564" s="168"/>
      <c r="AD2564" s="304">
        <v>5517212</v>
      </c>
      <c r="AE2564" s="305" t="s">
        <v>7060</v>
      </c>
      <c r="AF2564" s="305" t="s">
        <v>8884</v>
      </c>
      <c r="AG2564" s="35" t="s">
        <v>7040</v>
      </c>
      <c r="AH2564" s="29" t="s">
        <v>7041</v>
      </c>
    </row>
    <row r="2565" spans="1:34" ht="15" hidden="1" customHeight="1" x14ac:dyDescent="0.2">
      <c r="A2565" s="257">
        <v>500</v>
      </c>
      <c r="B2565" s="257">
        <v>500</v>
      </c>
      <c r="C2565" s="258" t="s">
        <v>615</v>
      </c>
      <c r="D2565" s="257">
        <v>50003</v>
      </c>
      <c r="E2565" s="258" t="s">
        <v>616</v>
      </c>
      <c r="F2565" s="25">
        <v>2017</v>
      </c>
      <c r="G2565" s="284">
        <v>42926.605555555558</v>
      </c>
      <c r="H2565" s="234">
        <v>42926.605555555558</v>
      </c>
      <c r="I2565" s="412" t="s">
        <v>36</v>
      </c>
      <c r="J2565" s="412" t="s">
        <v>36</v>
      </c>
      <c r="K2565" s="412"/>
      <c r="L2565" s="235">
        <f>N2565-G2565</f>
        <v>4.166666665696539E-3</v>
      </c>
      <c r="M2565" s="236">
        <v>6</v>
      </c>
      <c r="N2565" s="284">
        <v>42926.609722222223</v>
      </c>
      <c r="O2565" s="234">
        <v>42926.609722222223</v>
      </c>
      <c r="P2565" s="237" t="s">
        <v>37</v>
      </c>
      <c r="Q2565" s="35" t="s">
        <v>382</v>
      </c>
      <c r="R2565" s="35" t="s">
        <v>383</v>
      </c>
      <c r="S2565" s="35" t="s">
        <v>526</v>
      </c>
      <c r="T2565" s="52" t="s">
        <v>8894</v>
      </c>
      <c r="U2565" s="332" t="s">
        <v>40</v>
      </c>
      <c r="V2565" s="240" t="s">
        <v>761</v>
      </c>
      <c r="W2565" s="44" t="s">
        <v>8895</v>
      </c>
      <c r="X2565" s="255">
        <v>0</v>
      </c>
      <c r="Y2565" s="241">
        <v>0</v>
      </c>
      <c r="Z2565" s="241">
        <v>0</v>
      </c>
      <c r="AA2565" s="168"/>
      <c r="AB2565" s="168"/>
      <c r="AC2565" s="168"/>
      <c r="AD2565" s="304">
        <v>5517212</v>
      </c>
      <c r="AE2565" s="305" t="s">
        <v>7060</v>
      </c>
      <c r="AF2565" s="305" t="s">
        <v>8896</v>
      </c>
      <c r="AG2565" s="35" t="s">
        <v>7040</v>
      </c>
      <c r="AH2565" s="29" t="s">
        <v>7041</v>
      </c>
    </row>
    <row r="2566" spans="1:34" ht="15" hidden="1" customHeight="1" x14ac:dyDescent="0.2">
      <c r="A2566" s="257">
        <v>500</v>
      </c>
      <c r="B2566" s="257">
        <v>500</v>
      </c>
      <c r="C2566" s="258" t="s">
        <v>615</v>
      </c>
      <c r="D2566" s="257">
        <v>50003</v>
      </c>
      <c r="E2566" s="258" t="s">
        <v>616</v>
      </c>
      <c r="F2566" s="25">
        <v>2017</v>
      </c>
      <c r="G2566" s="284">
        <v>42927.552777777775</v>
      </c>
      <c r="H2566" s="234">
        <v>42927.552777777775</v>
      </c>
      <c r="I2566" s="412" t="s">
        <v>36</v>
      </c>
      <c r="J2566" s="412" t="s">
        <v>36</v>
      </c>
      <c r="K2566" s="412"/>
      <c r="L2566" s="235">
        <f>N2566-G2566</f>
        <v>0.17013888889050577</v>
      </c>
      <c r="M2566" s="236">
        <v>245</v>
      </c>
      <c r="N2566" s="284">
        <v>42927.722916666666</v>
      </c>
      <c r="O2566" s="234">
        <v>42927.722916666666</v>
      </c>
      <c r="P2566" s="237" t="s">
        <v>37</v>
      </c>
      <c r="Q2566" s="35" t="s">
        <v>382</v>
      </c>
      <c r="R2566" s="35" t="s">
        <v>383</v>
      </c>
      <c r="S2566" s="35" t="s">
        <v>526</v>
      </c>
      <c r="T2566" s="52" t="s">
        <v>8912</v>
      </c>
      <c r="U2566" s="332" t="s">
        <v>40</v>
      </c>
      <c r="V2566" s="240" t="s">
        <v>761</v>
      </c>
      <c r="W2566" s="44" t="s">
        <v>8913</v>
      </c>
      <c r="X2566" s="255">
        <v>0</v>
      </c>
      <c r="Y2566" s="241">
        <v>0</v>
      </c>
      <c r="Z2566" s="241">
        <v>0</v>
      </c>
      <c r="AA2566" s="168"/>
      <c r="AB2566" s="168"/>
      <c r="AC2566" s="168"/>
      <c r="AD2566" s="304">
        <v>5517212</v>
      </c>
      <c r="AE2566" s="305" t="s">
        <v>7102</v>
      </c>
      <c r="AF2566" s="305" t="s">
        <v>8881</v>
      </c>
      <c r="AG2566" s="35" t="s">
        <v>7040</v>
      </c>
      <c r="AH2566" s="29" t="s">
        <v>7041</v>
      </c>
    </row>
    <row r="2567" spans="1:34" ht="15" hidden="1" customHeight="1" x14ac:dyDescent="0.2">
      <c r="A2567" s="311">
        <v>500</v>
      </c>
      <c r="B2567" s="311">
        <v>500</v>
      </c>
      <c r="C2567" s="335" t="s">
        <v>615</v>
      </c>
      <c r="D2567" s="311">
        <v>50003</v>
      </c>
      <c r="E2567" s="335" t="s">
        <v>616</v>
      </c>
      <c r="F2567" s="25">
        <v>2017</v>
      </c>
      <c r="G2567" s="314">
        <v>42934.298611111109</v>
      </c>
      <c r="H2567" s="315">
        <v>42934.298611111109</v>
      </c>
      <c r="I2567" s="629" t="s">
        <v>36</v>
      </c>
      <c r="J2567" s="629" t="s">
        <v>36</v>
      </c>
      <c r="K2567" s="629"/>
      <c r="L2567" s="317">
        <f>N2567-G2567</f>
        <v>0.52222222222189885</v>
      </c>
      <c r="M2567" s="318">
        <v>752</v>
      </c>
      <c r="N2567" s="314">
        <v>42934.820833333331</v>
      </c>
      <c r="O2567" s="315">
        <v>42934.820833333331</v>
      </c>
      <c r="P2567" s="319" t="s">
        <v>7093</v>
      </c>
      <c r="Q2567" s="313" t="s">
        <v>43</v>
      </c>
      <c r="R2567" s="313" t="s">
        <v>7094</v>
      </c>
      <c r="S2567" s="313" t="s">
        <v>101</v>
      </c>
      <c r="T2567" s="321" t="s">
        <v>8973</v>
      </c>
      <c r="U2567" s="322" t="s">
        <v>40</v>
      </c>
      <c r="V2567" s="286" t="s">
        <v>761</v>
      </c>
      <c r="W2567" s="313" t="s">
        <v>8974</v>
      </c>
      <c r="X2567" s="325">
        <v>0</v>
      </c>
      <c r="Y2567" s="325">
        <v>0</v>
      </c>
      <c r="Z2567" s="325">
        <v>0</v>
      </c>
      <c r="AA2567" s="313"/>
      <c r="AB2567" s="313"/>
      <c r="AC2567" s="313"/>
      <c r="AD2567" s="304">
        <v>5517212</v>
      </c>
      <c r="AE2567" s="327" t="s">
        <v>1270</v>
      </c>
      <c r="AF2567" s="327" t="s">
        <v>1270</v>
      </c>
      <c r="AG2567" s="313" t="s">
        <v>7097</v>
      </c>
      <c r="AH2567" s="369" t="s">
        <v>7041</v>
      </c>
    </row>
    <row r="2568" spans="1:34" ht="15" hidden="1" customHeight="1" x14ac:dyDescent="0.2">
      <c r="A2568" s="386">
        <v>500</v>
      </c>
      <c r="B2568" s="386">
        <v>500</v>
      </c>
      <c r="C2568" s="387" t="s">
        <v>615</v>
      </c>
      <c r="D2568" s="386">
        <v>50003</v>
      </c>
      <c r="E2568" s="387" t="s">
        <v>616</v>
      </c>
      <c r="F2568" s="25">
        <v>2018</v>
      </c>
      <c r="G2568" s="479">
        <v>43249.307638888888</v>
      </c>
      <c r="H2568" s="389">
        <v>43249.307638888888</v>
      </c>
      <c r="I2568" s="420" t="s">
        <v>36</v>
      </c>
      <c r="J2568" s="420" t="s">
        <v>36</v>
      </c>
      <c r="K2568" s="412" t="s">
        <v>36</v>
      </c>
      <c r="L2568" s="391">
        <f>N2568-G2568</f>
        <v>0.44652777777810115</v>
      </c>
      <c r="M2568" s="392">
        <v>643</v>
      </c>
      <c r="N2568" s="479">
        <v>43249.754166666666</v>
      </c>
      <c r="O2568" s="389">
        <v>43249.754166666666</v>
      </c>
      <c r="P2568" s="421" t="s">
        <v>7093</v>
      </c>
      <c r="Q2568" s="422" t="s">
        <v>43</v>
      </c>
      <c r="R2568" s="393" t="s">
        <v>10310</v>
      </c>
      <c r="S2568" s="381" t="s">
        <v>101</v>
      </c>
      <c r="T2568" s="394" t="s">
        <v>11213</v>
      </c>
      <c r="U2568" s="465" t="s">
        <v>40</v>
      </c>
      <c r="V2568" s="396" t="s">
        <v>761</v>
      </c>
      <c r="W2568" s="394" t="s">
        <v>11214</v>
      </c>
      <c r="X2568" s="429">
        <v>0</v>
      </c>
      <c r="Y2568" s="380">
        <v>0</v>
      </c>
      <c r="Z2568" s="380">
        <v>0</v>
      </c>
      <c r="AA2568" s="381"/>
      <c r="AB2568" s="381"/>
      <c r="AC2568" s="381"/>
      <c r="AD2568" s="380">
        <v>5517212</v>
      </c>
      <c r="AE2568" s="463" t="s">
        <v>1270</v>
      </c>
      <c r="AF2568" s="464" t="s">
        <v>1270</v>
      </c>
      <c r="AG2568" s="381" t="s">
        <v>7097</v>
      </c>
      <c r="AH2568" s="277" t="s">
        <v>7041</v>
      </c>
    </row>
    <row r="2569" spans="1:34" ht="15" hidden="1" customHeight="1" x14ac:dyDescent="0.2">
      <c r="A2569" s="386">
        <v>500</v>
      </c>
      <c r="B2569" s="386">
        <v>500</v>
      </c>
      <c r="C2569" s="387" t="s">
        <v>615</v>
      </c>
      <c r="D2569" s="386">
        <v>50003</v>
      </c>
      <c r="E2569" s="387" t="s">
        <v>616</v>
      </c>
      <c r="F2569" s="25">
        <v>2018</v>
      </c>
      <c r="G2569" s="479">
        <v>43250.28402777778</v>
      </c>
      <c r="H2569" s="389">
        <v>43250.28402777778</v>
      </c>
      <c r="I2569" s="420" t="s">
        <v>36</v>
      </c>
      <c r="J2569" s="420" t="s">
        <v>36</v>
      </c>
      <c r="K2569" s="412" t="s">
        <v>36</v>
      </c>
      <c r="L2569" s="391">
        <f>N2569-G2569</f>
        <v>0.45277777777664596</v>
      </c>
      <c r="M2569" s="392">
        <v>652</v>
      </c>
      <c r="N2569" s="479">
        <v>43250.736805555556</v>
      </c>
      <c r="O2569" s="389">
        <v>43250.736805555556</v>
      </c>
      <c r="P2569" s="421" t="s">
        <v>7093</v>
      </c>
      <c r="Q2569" s="422" t="s">
        <v>43</v>
      </c>
      <c r="R2569" s="393" t="s">
        <v>10310</v>
      </c>
      <c r="S2569" s="381" t="s">
        <v>101</v>
      </c>
      <c r="T2569" s="394" t="s">
        <v>11215</v>
      </c>
      <c r="U2569" s="465" t="s">
        <v>40</v>
      </c>
      <c r="V2569" s="396" t="s">
        <v>761</v>
      </c>
      <c r="W2569" s="394" t="s">
        <v>11216</v>
      </c>
      <c r="X2569" s="429">
        <v>0</v>
      </c>
      <c r="Y2569" s="380">
        <v>0</v>
      </c>
      <c r="Z2569" s="380">
        <v>0</v>
      </c>
      <c r="AA2569" s="266"/>
      <c r="AB2569" s="266"/>
      <c r="AC2569" s="266"/>
      <c r="AD2569" s="380">
        <v>5517212</v>
      </c>
      <c r="AE2569" s="463" t="s">
        <v>1270</v>
      </c>
      <c r="AF2569" s="464" t="s">
        <v>1270</v>
      </c>
      <c r="AG2569" s="381" t="s">
        <v>7097</v>
      </c>
      <c r="AH2569" s="277" t="s">
        <v>7041</v>
      </c>
    </row>
    <row r="2570" spans="1:34" ht="15" hidden="1" customHeight="1" x14ac:dyDescent="0.2">
      <c r="A2570" s="386">
        <v>500</v>
      </c>
      <c r="B2570" s="386">
        <v>500</v>
      </c>
      <c r="C2570" s="387" t="s">
        <v>615</v>
      </c>
      <c r="D2570" s="386">
        <v>50003</v>
      </c>
      <c r="E2570" s="387" t="s">
        <v>616</v>
      </c>
      <c r="F2570" s="25">
        <v>2018</v>
      </c>
      <c r="G2570" s="479">
        <v>43262.280555555553</v>
      </c>
      <c r="H2570" s="389">
        <v>43262.280555555553</v>
      </c>
      <c r="I2570" s="420" t="s">
        <v>36</v>
      </c>
      <c r="J2570" s="420" t="s">
        <v>36</v>
      </c>
      <c r="K2570" s="412" t="s">
        <v>36</v>
      </c>
      <c r="L2570" s="391">
        <f>N2570-G2570</f>
        <v>0.49166666666860692</v>
      </c>
      <c r="M2570" s="392">
        <v>708</v>
      </c>
      <c r="N2570" s="479">
        <v>43262.772222222222</v>
      </c>
      <c r="O2570" s="389">
        <v>43262.772222222222</v>
      </c>
      <c r="P2570" s="421" t="s">
        <v>7093</v>
      </c>
      <c r="Q2570" s="422" t="s">
        <v>43</v>
      </c>
      <c r="R2570" s="393" t="s">
        <v>10310</v>
      </c>
      <c r="S2570" s="381" t="s">
        <v>101</v>
      </c>
      <c r="T2570" s="394" t="s">
        <v>11290</v>
      </c>
      <c r="U2570" s="465" t="s">
        <v>40</v>
      </c>
      <c r="V2570" s="396" t="s">
        <v>761</v>
      </c>
      <c r="W2570" s="394" t="s">
        <v>11291</v>
      </c>
      <c r="X2570" s="429">
        <v>0</v>
      </c>
      <c r="Y2570" s="380">
        <v>0</v>
      </c>
      <c r="Z2570" s="380">
        <v>0</v>
      </c>
      <c r="AA2570" s="381"/>
      <c r="AB2570" s="381"/>
      <c r="AC2570" s="381"/>
      <c r="AD2570" s="380">
        <v>5517212</v>
      </c>
      <c r="AE2570" s="463" t="s">
        <v>1270</v>
      </c>
      <c r="AF2570" s="464" t="s">
        <v>1270</v>
      </c>
      <c r="AG2570" s="381" t="s">
        <v>7097</v>
      </c>
      <c r="AH2570" s="277" t="s">
        <v>7041</v>
      </c>
    </row>
    <row r="2571" spans="1:34" ht="15" hidden="1" customHeight="1" x14ac:dyDescent="0.2">
      <c r="A2571" s="58">
        <v>500</v>
      </c>
      <c r="B2571" s="58">
        <v>500</v>
      </c>
      <c r="C2571" s="76" t="s">
        <v>1141</v>
      </c>
      <c r="D2571" s="45">
        <v>50004</v>
      </c>
      <c r="E2571" s="60" t="s">
        <v>1142</v>
      </c>
      <c r="F2571" s="25">
        <v>2014</v>
      </c>
      <c r="G2571" s="61">
        <v>41706.254861111112</v>
      </c>
      <c r="H2571" s="62">
        <v>41706.254861111112</v>
      </c>
      <c r="I2571" s="625" t="s">
        <v>36</v>
      </c>
      <c r="J2571" s="625" t="s">
        <v>36</v>
      </c>
      <c r="K2571" s="625"/>
      <c r="L2571" s="64">
        <f>N2571-G2571</f>
        <v>4.2361111110949423E-2</v>
      </c>
      <c r="M2571" s="65">
        <v>61</v>
      </c>
      <c r="N2571" s="61">
        <v>41706.297222222223</v>
      </c>
      <c r="O2571" s="62">
        <v>41706.297222222223</v>
      </c>
      <c r="P2571" s="86" t="s">
        <v>242</v>
      </c>
      <c r="Q2571" s="69" t="s">
        <v>43</v>
      </c>
      <c r="R2571" s="69" t="s">
        <v>44</v>
      </c>
      <c r="S2571" s="87" t="s">
        <v>526</v>
      </c>
      <c r="T2571" s="69" t="s">
        <v>1939</v>
      </c>
      <c r="U2571" s="77">
        <v>10148</v>
      </c>
      <c r="V2571" s="78" t="s">
        <v>788</v>
      </c>
      <c r="W2571" s="69" t="s">
        <v>1940</v>
      </c>
      <c r="X2571" s="32">
        <v>0</v>
      </c>
      <c r="Y2571" s="32">
        <v>0</v>
      </c>
      <c r="Z2571" s="83"/>
      <c r="AA2571" s="84"/>
      <c r="AB2571" s="85"/>
      <c r="AC2571" s="83"/>
    </row>
    <row r="2572" spans="1:34" ht="15" hidden="1" customHeight="1" x14ac:dyDescent="0.2">
      <c r="A2572" s="58">
        <v>500</v>
      </c>
      <c r="B2572" s="58">
        <v>500</v>
      </c>
      <c r="C2572" s="76" t="s">
        <v>1141</v>
      </c>
      <c r="D2572" s="45">
        <v>50004</v>
      </c>
      <c r="E2572" s="60" t="s">
        <v>1142</v>
      </c>
      <c r="F2572" s="25">
        <v>2014</v>
      </c>
      <c r="G2572" s="61">
        <v>41865.979166666664</v>
      </c>
      <c r="H2572" s="62">
        <v>41865.979166666664</v>
      </c>
      <c r="I2572" s="625" t="s">
        <v>36</v>
      </c>
      <c r="J2572" s="625" t="s">
        <v>36</v>
      </c>
      <c r="K2572" s="625"/>
      <c r="L2572" s="64">
        <f>N2572-G2572</f>
        <v>7.5694444443797693E-2</v>
      </c>
      <c r="M2572" s="65">
        <v>109</v>
      </c>
      <c r="N2572" s="61">
        <v>41866.054861111108</v>
      </c>
      <c r="O2572" s="62">
        <v>41866.054861111108</v>
      </c>
      <c r="P2572" s="66" t="s">
        <v>37</v>
      </c>
      <c r="Q2572" s="69" t="s">
        <v>43</v>
      </c>
      <c r="R2572" s="69" t="s">
        <v>997</v>
      </c>
      <c r="S2572" s="87" t="s">
        <v>526</v>
      </c>
      <c r="T2572" s="69" t="s">
        <v>2604</v>
      </c>
      <c r="U2572" s="459" t="s">
        <v>40</v>
      </c>
      <c r="V2572" s="87" t="s">
        <v>761</v>
      </c>
      <c r="W2572" s="69" t="s">
        <v>2023</v>
      </c>
      <c r="X2572" s="32">
        <v>0</v>
      </c>
      <c r="Y2572" s="32">
        <v>0</v>
      </c>
      <c r="Z2572" s="83"/>
      <c r="AA2572" s="84"/>
      <c r="AB2572" s="85"/>
      <c r="AC2572" s="83"/>
    </row>
    <row r="2573" spans="1:34" ht="15" hidden="1" customHeight="1" x14ac:dyDescent="0.2">
      <c r="A2573" s="58">
        <v>500</v>
      </c>
      <c r="B2573" s="58">
        <v>500</v>
      </c>
      <c r="C2573" s="76" t="s">
        <v>1141</v>
      </c>
      <c r="D2573" s="45">
        <v>50004</v>
      </c>
      <c r="E2573" s="60" t="s">
        <v>1142</v>
      </c>
      <c r="F2573" s="25">
        <v>2014</v>
      </c>
      <c r="G2573" s="61">
        <v>41869.113888888889</v>
      </c>
      <c r="H2573" s="62">
        <v>41869.113888888889</v>
      </c>
      <c r="I2573" s="625" t="s">
        <v>36</v>
      </c>
      <c r="J2573" s="625" t="s">
        <v>36</v>
      </c>
      <c r="K2573" s="625"/>
      <c r="L2573" s="64">
        <f>N2573-G2573</f>
        <v>0.62083333333430346</v>
      </c>
      <c r="M2573" s="65">
        <v>894</v>
      </c>
      <c r="N2573" s="61">
        <v>41869.734722222223</v>
      </c>
      <c r="O2573" s="62">
        <v>41869.734722222223</v>
      </c>
      <c r="P2573" s="66" t="s">
        <v>37</v>
      </c>
      <c r="Q2573" s="69" t="s">
        <v>43</v>
      </c>
      <c r="R2573" s="69" t="s">
        <v>44</v>
      </c>
      <c r="S2573" s="87" t="s">
        <v>45</v>
      </c>
      <c r="T2573" s="69" t="s">
        <v>2607</v>
      </c>
      <c r="U2573" s="459" t="s">
        <v>40</v>
      </c>
      <c r="V2573" s="87" t="s">
        <v>761</v>
      </c>
      <c r="W2573" s="69" t="s">
        <v>2608</v>
      </c>
      <c r="X2573" s="32">
        <v>0</v>
      </c>
      <c r="Y2573" s="32">
        <v>0</v>
      </c>
      <c r="Z2573" s="83"/>
      <c r="AA2573" s="84"/>
      <c r="AB2573" s="85"/>
      <c r="AC2573" s="83"/>
    </row>
    <row r="2574" spans="1:34" ht="15" hidden="1" customHeight="1" x14ac:dyDescent="0.2">
      <c r="A2574" s="386">
        <v>500</v>
      </c>
      <c r="B2574" s="386">
        <v>500</v>
      </c>
      <c r="C2574" s="387" t="s">
        <v>1141</v>
      </c>
      <c r="D2574" s="386">
        <v>50004</v>
      </c>
      <c r="E2574" s="387" t="s">
        <v>1142</v>
      </c>
      <c r="F2574" s="25">
        <v>2018</v>
      </c>
      <c r="G2574" s="388">
        <v>43159.842361111114</v>
      </c>
      <c r="H2574" s="389">
        <v>43159.842361111114</v>
      </c>
      <c r="I2574" s="420" t="s">
        <v>36</v>
      </c>
      <c r="J2574" s="420" t="s">
        <v>36</v>
      </c>
      <c r="K2574" s="412" t="s">
        <v>36</v>
      </c>
      <c r="L2574" s="391">
        <f>N2574-G2574</f>
        <v>0.54930555555620231</v>
      </c>
      <c r="M2574" s="392">
        <v>791</v>
      </c>
      <c r="N2574" s="388">
        <v>43160.39166666667</v>
      </c>
      <c r="O2574" s="389">
        <v>43160.39166666667</v>
      </c>
      <c r="P2574" s="421" t="s">
        <v>7093</v>
      </c>
      <c r="Q2574" s="422" t="s">
        <v>43</v>
      </c>
      <c r="R2574" s="393" t="s">
        <v>10310</v>
      </c>
      <c r="S2574" s="277" t="s">
        <v>106</v>
      </c>
      <c r="T2574" s="394" t="s">
        <v>10565</v>
      </c>
      <c r="U2574" s="465" t="s">
        <v>40</v>
      </c>
      <c r="V2574" s="396" t="s">
        <v>761</v>
      </c>
      <c r="W2574" s="394" t="s">
        <v>10566</v>
      </c>
      <c r="X2574" s="429">
        <v>0</v>
      </c>
      <c r="Y2574" s="380">
        <v>0</v>
      </c>
      <c r="Z2574" s="380">
        <v>0</v>
      </c>
      <c r="AA2574" s="381"/>
      <c r="AB2574" s="381"/>
      <c r="AC2574" s="381"/>
      <c r="AD2574" s="380">
        <v>5517212</v>
      </c>
      <c r="AE2574" s="463" t="s">
        <v>1270</v>
      </c>
      <c r="AF2574" s="464" t="s">
        <v>1270</v>
      </c>
      <c r="AG2574" s="381" t="s">
        <v>7097</v>
      </c>
      <c r="AH2574" s="277" t="s">
        <v>7041</v>
      </c>
    </row>
    <row r="2575" spans="1:34" ht="15" hidden="1" customHeight="1" x14ac:dyDescent="0.2">
      <c r="A2575" s="386">
        <v>500</v>
      </c>
      <c r="B2575" s="386">
        <v>500</v>
      </c>
      <c r="C2575" s="387" t="s">
        <v>1141</v>
      </c>
      <c r="D2575" s="386">
        <v>50004</v>
      </c>
      <c r="E2575" s="387" t="s">
        <v>1142</v>
      </c>
      <c r="F2575" s="25">
        <v>2018</v>
      </c>
      <c r="G2575" s="479">
        <v>43241.286111111112</v>
      </c>
      <c r="H2575" s="389">
        <v>43241.286111111112</v>
      </c>
      <c r="I2575" s="420" t="s">
        <v>36</v>
      </c>
      <c r="J2575" s="420" t="s">
        <v>36</v>
      </c>
      <c r="K2575" s="412" t="s">
        <v>36</v>
      </c>
      <c r="L2575" s="391">
        <f>N2575-G2575</f>
        <v>0.48263888889050577</v>
      </c>
      <c r="M2575" s="392">
        <v>695</v>
      </c>
      <c r="N2575" s="479">
        <v>43241.768750000003</v>
      </c>
      <c r="O2575" s="389">
        <v>43241.768750000003</v>
      </c>
      <c r="P2575" s="421" t="s">
        <v>7093</v>
      </c>
      <c r="Q2575" s="422" t="s">
        <v>43</v>
      </c>
      <c r="R2575" s="393" t="s">
        <v>10310</v>
      </c>
      <c r="S2575" s="381" t="s">
        <v>101</v>
      </c>
      <c r="T2575" s="394" t="s">
        <v>11162</v>
      </c>
      <c r="U2575" s="465" t="s">
        <v>40</v>
      </c>
      <c r="V2575" s="396" t="s">
        <v>761</v>
      </c>
      <c r="W2575" s="394" t="s">
        <v>11163</v>
      </c>
      <c r="X2575" s="429">
        <v>0</v>
      </c>
      <c r="Y2575" s="380">
        <v>0</v>
      </c>
      <c r="Z2575" s="380">
        <v>0</v>
      </c>
      <c r="AA2575" s="381"/>
      <c r="AB2575" s="381"/>
      <c r="AC2575" s="381"/>
      <c r="AD2575" s="380">
        <v>5517212</v>
      </c>
      <c r="AE2575" s="463" t="s">
        <v>1270</v>
      </c>
      <c r="AF2575" s="464" t="s">
        <v>1270</v>
      </c>
      <c r="AG2575" s="381" t="s">
        <v>7097</v>
      </c>
      <c r="AH2575" s="277" t="s">
        <v>7041</v>
      </c>
    </row>
    <row r="2576" spans="1:34" ht="15" hidden="1" customHeight="1" x14ac:dyDescent="0.2">
      <c r="A2576" s="386">
        <v>500</v>
      </c>
      <c r="B2576" s="386">
        <v>500</v>
      </c>
      <c r="C2576" s="387" t="s">
        <v>1141</v>
      </c>
      <c r="D2576" s="386">
        <v>50004</v>
      </c>
      <c r="E2576" s="387" t="s">
        <v>1142</v>
      </c>
      <c r="F2576" s="25">
        <v>2018</v>
      </c>
      <c r="G2576" s="479">
        <v>43423.443055555559</v>
      </c>
      <c r="H2576" s="390">
        <v>43423.443055555559</v>
      </c>
      <c r="I2576" s="420" t="s">
        <v>36</v>
      </c>
      <c r="J2576" s="420" t="s">
        <v>36</v>
      </c>
      <c r="K2576" s="420" t="s">
        <v>36</v>
      </c>
      <c r="L2576" s="391">
        <f>N2576-G2576</f>
        <v>0.11388888888177462</v>
      </c>
      <c r="M2576" s="392">
        <v>164</v>
      </c>
      <c r="N2576" s="479">
        <v>43423.556944444441</v>
      </c>
      <c r="O2576" s="390">
        <v>43423.556944444441</v>
      </c>
      <c r="P2576" s="421" t="s">
        <v>7093</v>
      </c>
      <c r="Q2576" s="458" t="s">
        <v>43</v>
      </c>
      <c r="R2576" s="394" t="s">
        <v>10310</v>
      </c>
      <c r="S2576" s="476" t="s">
        <v>106</v>
      </c>
      <c r="T2576" s="394" t="s">
        <v>12354</v>
      </c>
      <c r="U2576" s="503" t="s">
        <v>40</v>
      </c>
      <c r="V2576" s="396" t="s">
        <v>788</v>
      </c>
      <c r="W2576" s="394" t="s">
        <v>12355</v>
      </c>
      <c r="X2576" s="429">
        <v>0</v>
      </c>
      <c r="Y2576" s="380">
        <v>0</v>
      </c>
      <c r="Z2576" s="380">
        <v>0</v>
      </c>
      <c r="AA2576" s="381"/>
      <c r="AB2576" s="381"/>
      <c r="AC2576" s="381"/>
      <c r="AD2576" s="380">
        <v>5517212</v>
      </c>
      <c r="AE2576" s="463" t="s">
        <v>1270</v>
      </c>
      <c r="AF2576" s="464" t="s">
        <v>1270</v>
      </c>
      <c r="AG2576" s="381" t="s">
        <v>7097</v>
      </c>
      <c r="AH2576" s="277" t="s">
        <v>12260</v>
      </c>
    </row>
    <row r="2577" spans="1:34" ht="15" hidden="1" customHeight="1" x14ac:dyDescent="0.2">
      <c r="A2577" s="58">
        <v>500</v>
      </c>
      <c r="B2577" s="58">
        <v>500</v>
      </c>
      <c r="C2577" s="76" t="s">
        <v>1571</v>
      </c>
      <c r="D2577" s="45">
        <v>50005</v>
      </c>
      <c r="E2577" s="60" t="s">
        <v>1572</v>
      </c>
      <c r="F2577" s="25">
        <v>2014</v>
      </c>
      <c r="G2577" s="61">
        <v>41662.665972222225</v>
      </c>
      <c r="H2577" s="62">
        <v>41662.665972222225</v>
      </c>
      <c r="I2577" s="625" t="s">
        <v>36</v>
      </c>
      <c r="J2577" s="625" t="s">
        <v>36</v>
      </c>
      <c r="K2577" s="625"/>
      <c r="L2577" s="64">
        <f>N2577-G2577</f>
        <v>0.11874999999417923</v>
      </c>
      <c r="M2577" s="65">
        <v>171</v>
      </c>
      <c r="N2577" s="61">
        <v>41662.784722222219</v>
      </c>
      <c r="O2577" s="62">
        <v>41662.784722222219</v>
      </c>
      <c r="P2577" s="66" t="s">
        <v>37</v>
      </c>
      <c r="Q2577" s="67" t="s">
        <v>155</v>
      </c>
      <c r="R2577" s="67" t="s">
        <v>155</v>
      </c>
      <c r="S2577" s="68" t="s">
        <v>106</v>
      </c>
      <c r="T2577" s="69" t="s">
        <v>1732</v>
      </c>
      <c r="U2577" s="459" t="s">
        <v>40</v>
      </c>
      <c r="V2577" s="78" t="s">
        <v>788</v>
      </c>
      <c r="W2577" s="69" t="s">
        <v>1733</v>
      </c>
      <c r="X2577" s="32">
        <v>0</v>
      </c>
      <c r="Y2577" s="32">
        <v>0</v>
      </c>
      <c r="Z2577" s="83"/>
      <c r="AA2577" s="84"/>
      <c r="AB2577" s="85"/>
      <c r="AC2577" s="83"/>
    </row>
    <row r="2578" spans="1:34" ht="15" hidden="1" customHeight="1" x14ac:dyDescent="0.2">
      <c r="A2578" s="58">
        <v>500</v>
      </c>
      <c r="B2578" s="58">
        <v>500</v>
      </c>
      <c r="C2578" s="76" t="s">
        <v>1571</v>
      </c>
      <c r="D2578" s="45">
        <v>50005</v>
      </c>
      <c r="E2578" s="60" t="s">
        <v>1572</v>
      </c>
      <c r="F2578" s="25">
        <v>2014</v>
      </c>
      <c r="G2578" s="61">
        <v>41668.662499999999</v>
      </c>
      <c r="H2578" s="62">
        <v>41668.662499999999</v>
      </c>
      <c r="I2578" s="625" t="s">
        <v>36</v>
      </c>
      <c r="J2578" s="625" t="s">
        <v>36</v>
      </c>
      <c r="K2578" s="625"/>
      <c r="L2578" s="64">
        <f>N2578-G2578</f>
        <v>0.13124999999854481</v>
      </c>
      <c r="M2578" s="65">
        <v>189</v>
      </c>
      <c r="N2578" s="61">
        <v>41668.793749999997</v>
      </c>
      <c r="O2578" s="62">
        <v>41668.793749999997</v>
      </c>
      <c r="P2578" s="66" t="s">
        <v>37</v>
      </c>
      <c r="Q2578" s="67" t="s">
        <v>52</v>
      </c>
      <c r="R2578" s="67" t="s">
        <v>106</v>
      </c>
      <c r="S2578" s="68" t="s">
        <v>106</v>
      </c>
      <c r="T2578" s="69" t="s">
        <v>1750</v>
      </c>
      <c r="U2578" s="459" t="s">
        <v>40</v>
      </c>
      <c r="V2578" s="78" t="s">
        <v>788</v>
      </c>
      <c r="W2578" s="69" t="s">
        <v>1751</v>
      </c>
      <c r="X2578" s="32">
        <v>0</v>
      </c>
      <c r="Y2578" s="32">
        <v>0</v>
      </c>
      <c r="Z2578" s="83"/>
      <c r="AA2578" s="84"/>
      <c r="AB2578" s="85"/>
      <c r="AC2578" s="83"/>
      <c r="AD2578" s="41"/>
      <c r="AE2578" s="41"/>
      <c r="AF2578" s="41"/>
      <c r="AG2578" s="41"/>
      <c r="AH2578" s="41"/>
    </row>
    <row r="2579" spans="1:34" ht="15" hidden="1" customHeight="1" x14ac:dyDescent="0.2">
      <c r="A2579" s="58">
        <v>500</v>
      </c>
      <c r="B2579" s="58">
        <v>500</v>
      </c>
      <c r="C2579" s="76" t="s">
        <v>1571</v>
      </c>
      <c r="D2579" s="45">
        <v>50005</v>
      </c>
      <c r="E2579" s="60" t="s">
        <v>1572</v>
      </c>
      <c r="F2579" s="25">
        <v>2014</v>
      </c>
      <c r="G2579" s="61">
        <v>41690.577777777777</v>
      </c>
      <c r="H2579" s="62">
        <v>41690.577777777777</v>
      </c>
      <c r="I2579" s="625" t="s">
        <v>36</v>
      </c>
      <c r="J2579" s="625" t="s">
        <v>36</v>
      </c>
      <c r="K2579" s="625"/>
      <c r="L2579" s="64">
        <f>N2579-G2579</f>
        <v>4.1666666664241347E-2</v>
      </c>
      <c r="M2579" s="65">
        <v>60</v>
      </c>
      <c r="N2579" s="61">
        <v>41690.619444444441</v>
      </c>
      <c r="O2579" s="62">
        <v>41690.619444444441</v>
      </c>
      <c r="P2579" s="66" t="s">
        <v>37</v>
      </c>
      <c r="Q2579" s="37" t="s">
        <v>71</v>
      </c>
      <c r="R2579" s="67" t="s">
        <v>72</v>
      </c>
      <c r="S2579" s="68" t="s">
        <v>579</v>
      </c>
      <c r="T2579" s="69" t="s">
        <v>1840</v>
      </c>
      <c r="U2579" s="77">
        <v>10111</v>
      </c>
      <c r="V2579" s="78" t="s">
        <v>761</v>
      </c>
      <c r="W2579" s="69" t="s">
        <v>1841</v>
      </c>
      <c r="X2579" s="32">
        <v>0</v>
      </c>
      <c r="Y2579" s="32">
        <v>0</v>
      </c>
      <c r="Z2579" s="83"/>
      <c r="AA2579" s="84"/>
      <c r="AB2579" s="85"/>
      <c r="AC2579" s="83"/>
    </row>
    <row r="2580" spans="1:34" ht="15" hidden="1" customHeight="1" x14ac:dyDescent="0.2">
      <c r="A2580" s="105">
        <v>500</v>
      </c>
      <c r="B2580" s="105">
        <v>500</v>
      </c>
      <c r="C2580" s="76" t="s">
        <v>1571</v>
      </c>
      <c r="D2580" s="45">
        <v>50005</v>
      </c>
      <c r="E2580" s="60" t="s">
        <v>1572</v>
      </c>
      <c r="F2580" s="25">
        <v>2014</v>
      </c>
      <c r="G2580" s="61">
        <v>41978.098611111112</v>
      </c>
      <c r="H2580" s="62">
        <v>41978.098611111112</v>
      </c>
      <c r="I2580" s="625" t="s">
        <v>36</v>
      </c>
      <c r="J2580" s="625" t="s">
        <v>36</v>
      </c>
      <c r="K2580" s="625"/>
      <c r="L2580" s="64">
        <f>N2580-G2580</f>
        <v>0.53541666666569654</v>
      </c>
      <c r="M2580" s="65">
        <v>771</v>
      </c>
      <c r="N2580" s="61">
        <v>41978.634027777778</v>
      </c>
      <c r="O2580" s="62">
        <v>41978.634027777778</v>
      </c>
      <c r="P2580" s="86" t="s">
        <v>242</v>
      </c>
      <c r="Q2580" s="69" t="s">
        <v>43</v>
      </c>
      <c r="R2580" s="69" t="s">
        <v>1583</v>
      </c>
      <c r="S2580" s="87" t="s">
        <v>40</v>
      </c>
      <c r="T2580" s="69" t="s">
        <v>3098</v>
      </c>
      <c r="U2580" s="459" t="s">
        <v>40</v>
      </c>
      <c r="V2580" s="87" t="s">
        <v>761</v>
      </c>
      <c r="W2580" s="69" t="s">
        <v>3099</v>
      </c>
      <c r="X2580" s="32">
        <v>0</v>
      </c>
      <c r="Y2580" s="32">
        <v>0</v>
      </c>
      <c r="Z2580" s="83"/>
      <c r="AA2580" s="84"/>
      <c r="AB2580" s="85"/>
      <c r="AC2580" s="83"/>
    </row>
    <row r="2581" spans="1:34" ht="15" hidden="1" customHeight="1" x14ac:dyDescent="0.2">
      <c r="A2581" s="175">
        <v>500</v>
      </c>
      <c r="B2581" s="175">
        <v>500</v>
      </c>
      <c r="C2581" s="24" t="s">
        <v>1571</v>
      </c>
      <c r="D2581" s="175">
        <v>50005</v>
      </c>
      <c r="E2581" s="43" t="s">
        <v>1572</v>
      </c>
      <c r="F2581" s="25">
        <v>2015</v>
      </c>
      <c r="G2581" s="156">
        <v>42298.142361111109</v>
      </c>
      <c r="H2581" s="157">
        <v>42298.142361111109</v>
      </c>
      <c r="I2581" s="620" t="s">
        <v>36</v>
      </c>
      <c r="J2581" s="620" t="s">
        <v>36</v>
      </c>
      <c r="K2581" s="620"/>
      <c r="L2581" s="159">
        <f>N2581-G2581</f>
        <v>14.159027777779556</v>
      </c>
      <c r="M2581" s="160">
        <v>20389</v>
      </c>
      <c r="N2581" s="156">
        <v>42312.301388888889</v>
      </c>
      <c r="O2581" s="157">
        <v>42312.301388888889</v>
      </c>
      <c r="P2581" s="171" t="s">
        <v>242</v>
      </c>
      <c r="Q2581" s="35" t="s">
        <v>43</v>
      </c>
      <c r="R2581" s="35" t="s">
        <v>1583</v>
      </c>
      <c r="S2581" s="35" t="s">
        <v>40</v>
      </c>
      <c r="T2581" s="35" t="s">
        <v>5017</v>
      </c>
      <c r="U2581" s="459" t="s">
        <v>40</v>
      </c>
      <c r="V2581" s="167" t="s">
        <v>761</v>
      </c>
      <c r="W2581" s="35" t="s">
        <v>3806</v>
      </c>
      <c r="X2581" s="55">
        <v>0</v>
      </c>
      <c r="Y2581" s="168"/>
      <c r="Z2581" s="168"/>
      <c r="AA2581" s="168"/>
      <c r="AB2581" s="168"/>
      <c r="AC2581" s="168"/>
    </row>
    <row r="2582" spans="1:34" ht="15" hidden="1" customHeight="1" x14ac:dyDescent="0.2">
      <c r="A2582" s="257">
        <v>500</v>
      </c>
      <c r="B2582" s="257">
        <v>500</v>
      </c>
      <c r="C2582" s="258" t="s">
        <v>1571</v>
      </c>
      <c r="D2582" s="257">
        <v>50005</v>
      </c>
      <c r="E2582" s="258" t="s">
        <v>1572</v>
      </c>
      <c r="F2582" s="25">
        <v>2016</v>
      </c>
      <c r="G2582" s="284">
        <v>42680.668749999997</v>
      </c>
      <c r="H2582" s="234">
        <v>42680.668749999997</v>
      </c>
      <c r="I2582" s="412" t="s">
        <v>36</v>
      </c>
      <c r="J2582" s="412" t="s">
        <v>36</v>
      </c>
      <c r="K2582" s="412"/>
      <c r="L2582" s="235">
        <f>N2582-G2582</f>
        <v>0.34236111111385981</v>
      </c>
      <c r="M2582" s="236">
        <v>493</v>
      </c>
      <c r="N2582" s="284">
        <v>42681.011111111111</v>
      </c>
      <c r="O2582" s="234">
        <v>42681.011111111111</v>
      </c>
      <c r="P2582" s="237" t="s">
        <v>37</v>
      </c>
      <c r="Q2582" s="35" t="s">
        <v>43</v>
      </c>
      <c r="R2582" s="35" t="s">
        <v>1583</v>
      </c>
      <c r="S2582" s="35" t="s">
        <v>40</v>
      </c>
      <c r="T2582" s="35" t="s">
        <v>6836</v>
      </c>
      <c r="U2582" s="282" t="s">
        <v>40</v>
      </c>
      <c r="V2582" s="240" t="s">
        <v>761</v>
      </c>
      <c r="W2582" s="35" t="s">
        <v>6837</v>
      </c>
      <c r="X2582" s="177">
        <v>0</v>
      </c>
      <c r="Y2582" s="55">
        <v>0</v>
      </c>
      <c r="Z2582" s="55">
        <v>0</v>
      </c>
      <c r="AA2582" s="55"/>
      <c r="AB2582" s="55"/>
      <c r="AC2582" s="55"/>
    </row>
    <row r="2583" spans="1:34" ht="15" hidden="1" customHeight="1" x14ac:dyDescent="0.2">
      <c r="A2583" s="311">
        <v>500</v>
      </c>
      <c r="B2583" s="311">
        <v>500</v>
      </c>
      <c r="C2583" s="335" t="s">
        <v>1571</v>
      </c>
      <c r="D2583" s="311">
        <v>50005</v>
      </c>
      <c r="E2583" s="335" t="s">
        <v>1572</v>
      </c>
      <c r="F2583" s="25">
        <v>2017</v>
      </c>
      <c r="G2583" s="314">
        <v>42956.280555555553</v>
      </c>
      <c r="H2583" s="315">
        <v>42956.280555555553</v>
      </c>
      <c r="I2583" s="629" t="s">
        <v>36</v>
      </c>
      <c r="J2583" s="629" t="s">
        <v>36</v>
      </c>
      <c r="K2583" s="629"/>
      <c r="L2583" s="317">
        <f>N2583-G2583</f>
        <v>0.60138888889196096</v>
      </c>
      <c r="M2583" s="318">
        <v>866</v>
      </c>
      <c r="N2583" s="314">
        <v>42956.881944444445</v>
      </c>
      <c r="O2583" s="315">
        <v>42956.881944444445</v>
      </c>
      <c r="P2583" s="319" t="s">
        <v>7093</v>
      </c>
      <c r="Q2583" s="313" t="s">
        <v>43</v>
      </c>
      <c r="R2583" s="313" t="s">
        <v>7094</v>
      </c>
      <c r="S2583" s="313" t="s">
        <v>101</v>
      </c>
      <c r="T2583" s="321" t="s">
        <v>9156</v>
      </c>
      <c r="U2583" s="322" t="s">
        <v>40</v>
      </c>
      <c r="V2583" s="286" t="s">
        <v>761</v>
      </c>
      <c r="W2583" s="321" t="s">
        <v>9157</v>
      </c>
      <c r="X2583" s="325">
        <v>0</v>
      </c>
      <c r="Y2583" s="325">
        <v>0</v>
      </c>
      <c r="Z2583" s="325">
        <v>0</v>
      </c>
      <c r="AA2583" s="375"/>
      <c r="AB2583" s="375"/>
      <c r="AC2583" s="375"/>
      <c r="AD2583" s="304">
        <v>5517212</v>
      </c>
      <c r="AE2583" s="327" t="s">
        <v>1270</v>
      </c>
      <c r="AF2583" s="327" t="s">
        <v>1270</v>
      </c>
      <c r="AG2583" s="313" t="s">
        <v>7097</v>
      </c>
      <c r="AH2583" s="369" t="s">
        <v>7041</v>
      </c>
    </row>
    <row r="2584" spans="1:34" ht="15" hidden="1" customHeight="1" x14ac:dyDescent="0.2">
      <c r="A2584" s="386">
        <v>500</v>
      </c>
      <c r="B2584" s="386">
        <v>500</v>
      </c>
      <c r="C2584" s="387" t="s">
        <v>1571</v>
      </c>
      <c r="D2584" s="386">
        <v>50005</v>
      </c>
      <c r="E2584" s="387" t="s">
        <v>1572</v>
      </c>
      <c r="F2584" s="25">
        <v>2018</v>
      </c>
      <c r="G2584" s="479">
        <v>43329.272222222222</v>
      </c>
      <c r="H2584" s="390">
        <v>43329.272222222222</v>
      </c>
      <c r="I2584" s="420" t="s">
        <v>36</v>
      </c>
      <c r="J2584" s="420" t="s">
        <v>36</v>
      </c>
      <c r="K2584" s="420" t="s">
        <v>36</v>
      </c>
      <c r="L2584" s="391">
        <f>N2584-G2584</f>
        <v>0.43055555555474712</v>
      </c>
      <c r="M2584" s="392">
        <v>620</v>
      </c>
      <c r="N2584" s="479">
        <v>43329.702777777777</v>
      </c>
      <c r="O2584" s="390">
        <v>43329.702777777777</v>
      </c>
      <c r="P2584" s="421" t="s">
        <v>7093</v>
      </c>
      <c r="Q2584" s="458" t="s">
        <v>43</v>
      </c>
      <c r="R2584" s="394" t="s">
        <v>10310</v>
      </c>
      <c r="S2584" s="476" t="s">
        <v>101</v>
      </c>
      <c r="T2584" s="394" t="s">
        <v>11756</v>
      </c>
      <c r="U2584" s="496" t="s">
        <v>40</v>
      </c>
      <c r="V2584" s="396" t="s">
        <v>761</v>
      </c>
      <c r="W2584" s="394" t="s">
        <v>11757</v>
      </c>
      <c r="X2584" s="429">
        <v>0</v>
      </c>
      <c r="Y2584" s="380">
        <v>0</v>
      </c>
      <c r="Z2584" s="380">
        <v>0</v>
      </c>
      <c r="AA2584" s="381"/>
      <c r="AB2584" s="381"/>
      <c r="AC2584" s="381"/>
      <c r="AD2584" s="380">
        <v>5517212</v>
      </c>
      <c r="AE2584" s="463" t="s">
        <v>1270</v>
      </c>
      <c r="AF2584" s="464" t="s">
        <v>1270</v>
      </c>
      <c r="AG2584" s="476" t="s">
        <v>7097</v>
      </c>
      <c r="AH2584" s="277" t="s">
        <v>7041</v>
      </c>
    </row>
    <row r="2585" spans="1:34" ht="15" hidden="1" customHeight="1" x14ac:dyDescent="0.2">
      <c r="A2585" s="58">
        <v>500</v>
      </c>
      <c r="B2585" s="58">
        <v>500</v>
      </c>
      <c r="C2585" s="76" t="s">
        <v>456</v>
      </c>
      <c r="D2585" s="45">
        <v>50006</v>
      </c>
      <c r="E2585" s="60" t="s">
        <v>457</v>
      </c>
      <c r="F2585" s="25">
        <v>2014</v>
      </c>
      <c r="G2585" s="61">
        <v>41854.27847222222</v>
      </c>
      <c r="H2585" s="62">
        <v>41854.27847222222</v>
      </c>
      <c r="I2585" s="625" t="s">
        <v>36</v>
      </c>
      <c r="J2585" s="628" t="s">
        <v>313</v>
      </c>
      <c r="K2585" s="628"/>
      <c r="L2585" s="64">
        <f>N2585-G2585</f>
        <v>3.2993055555562023</v>
      </c>
      <c r="M2585" s="65">
        <v>4751</v>
      </c>
      <c r="N2585" s="61">
        <v>41857.577777777777</v>
      </c>
      <c r="O2585" s="62">
        <v>41857.577777777777</v>
      </c>
      <c r="P2585" s="90" t="s">
        <v>173</v>
      </c>
      <c r="Q2585" s="69" t="s">
        <v>382</v>
      </c>
      <c r="R2585" s="69" t="s">
        <v>383</v>
      </c>
      <c r="S2585" s="87" t="s">
        <v>54</v>
      </c>
      <c r="T2585" s="69" t="s">
        <v>2551</v>
      </c>
      <c r="U2585" s="77">
        <v>10465</v>
      </c>
      <c r="V2585" s="87" t="s">
        <v>788</v>
      </c>
      <c r="W2585" s="69" t="s">
        <v>2409</v>
      </c>
      <c r="X2585" s="32">
        <v>0</v>
      </c>
      <c r="Y2585" s="32">
        <v>0</v>
      </c>
      <c r="Z2585" s="83"/>
      <c r="AA2585" s="84"/>
      <c r="AB2585" s="85"/>
      <c r="AC2585" s="83"/>
    </row>
    <row r="2586" spans="1:34" ht="15" hidden="1" customHeight="1" x14ac:dyDescent="0.2">
      <c r="A2586" s="386">
        <v>500</v>
      </c>
      <c r="B2586" s="386">
        <v>500</v>
      </c>
      <c r="C2586" s="387" t="s">
        <v>456</v>
      </c>
      <c r="D2586" s="386">
        <v>50006</v>
      </c>
      <c r="E2586" s="387" t="s">
        <v>457</v>
      </c>
      <c r="F2586" s="25">
        <v>2018</v>
      </c>
      <c r="G2586" s="479">
        <v>43241.275000000001</v>
      </c>
      <c r="H2586" s="389">
        <v>43241.275000000001</v>
      </c>
      <c r="I2586" s="420" t="s">
        <v>36</v>
      </c>
      <c r="J2586" s="420" t="s">
        <v>36</v>
      </c>
      <c r="K2586" s="412" t="s">
        <v>36</v>
      </c>
      <c r="L2586" s="391">
        <f>N2586-G2586</f>
        <v>4.2541666666656965</v>
      </c>
      <c r="M2586" s="482">
        <v>6126</v>
      </c>
      <c r="N2586" s="479">
        <v>43245.529166666667</v>
      </c>
      <c r="O2586" s="389">
        <v>43245.529166666667</v>
      </c>
      <c r="P2586" s="421" t="s">
        <v>7093</v>
      </c>
      <c r="Q2586" s="422" t="s">
        <v>43</v>
      </c>
      <c r="R2586" s="393" t="s">
        <v>10310</v>
      </c>
      <c r="S2586" s="381" t="s">
        <v>101</v>
      </c>
      <c r="T2586" s="394" t="s">
        <v>11160</v>
      </c>
      <c r="U2586" s="465" t="s">
        <v>40</v>
      </c>
      <c r="V2586" s="396" t="s">
        <v>788</v>
      </c>
      <c r="W2586" s="394" t="s">
        <v>11161</v>
      </c>
      <c r="X2586" s="429">
        <v>0</v>
      </c>
      <c r="Y2586" s="380">
        <v>0</v>
      </c>
      <c r="Z2586" s="380">
        <v>0</v>
      </c>
      <c r="AA2586" s="381"/>
      <c r="AB2586" s="381"/>
      <c r="AC2586" s="381"/>
      <c r="AD2586" s="380">
        <v>5517212</v>
      </c>
      <c r="AE2586" s="463" t="s">
        <v>1270</v>
      </c>
      <c r="AF2586" s="464" t="s">
        <v>1270</v>
      </c>
      <c r="AG2586" s="381" t="s">
        <v>7097</v>
      </c>
      <c r="AH2586" s="277" t="s">
        <v>7041</v>
      </c>
    </row>
    <row r="2587" spans="1:34" ht="15" hidden="1" customHeight="1" x14ac:dyDescent="0.2">
      <c r="A2587" s="386">
        <v>500</v>
      </c>
      <c r="B2587" s="386">
        <v>500</v>
      </c>
      <c r="C2587" s="387" t="s">
        <v>456</v>
      </c>
      <c r="D2587" s="386">
        <v>50006</v>
      </c>
      <c r="E2587" s="387" t="s">
        <v>457</v>
      </c>
      <c r="F2587" s="25">
        <v>2018</v>
      </c>
      <c r="G2587" s="479">
        <v>43290.352777777778</v>
      </c>
      <c r="H2587" s="389">
        <v>43290.352777777778</v>
      </c>
      <c r="I2587" s="420" t="s">
        <v>36</v>
      </c>
      <c r="J2587" s="420" t="s">
        <v>36</v>
      </c>
      <c r="K2587" s="412" t="s">
        <v>36</v>
      </c>
      <c r="L2587" s="391">
        <f>N2587-G2587</f>
        <v>4.171527777776646</v>
      </c>
      <c r="M2587" s="392">
        <v>6007</v>
      </c>
      <c r="N2587" s="479">
        <v>43294.524305555555</v>
      </c>
      <c r="O2587" s="389">
        <v>43294.524305555555</v>
      </c>
      <c r="P2587" s="421" t="s">
        <v>7093</v>
      </c>
      <c r="Q2587" s="422" t="s">
        <v>43</v>
      </c>
      <c r="R2587" s="393" t="s">
        <v>10310</v>
      </c>
      <c r="S2587" s="381" t="s">
        <v>106</v>
      </c>
      <c r="T2587" s="394" t="s">
        <v>11498</v>
      </c>
      <c r="U2587" s="465" t="s">
        <v>40</v>
      </c>
      <c r="V2587" s="396" t="s">
        <v>788</v>
      </c>
      <c r="W2587" s="394" t="s">
        <v>11499</v>
      </c>
      <c r="X2587" s="429">
        <v>0</v>
      </c>
      <c r="Y2587" s="380">
        <v>0</v>
      </c>
      <c r="Z2587" s="380">
        <v>0</v>
      </c>
      <c r="AA2587" s="381"/>
      <c r="AB2587" s="381"/>
      <c r="AC2587" s="381"/>
      <c r="AD2587" s="380">
        <v>5517212</v>
      </c>
      <c r="AE2587" s="463" t="s">
        <v>1270</v>
      </c>
      <c r="AF2587" s="464" t="s">
        <v>1270</v>
      </c>
      <c r="AG2587" s="381" t="s">
        <v>7097</v>
      </c>
      <c r="AH2587" s="277" t="s">
        <v>7041</v>
      </c>
    </row>
    <row r="2588" spans="1:34" ht="15" hidden="1" customHeight="1" x14ac:dyDescent="0.2">
      <c r="A2588" s="386">
        <v>500</v>
      </c>
      <c r="B2588" s="386">
        <v>500</v>
      </c>
      <c r="C2588" s="387" t="s">
        <v>456</v>
      </c>
      <c r="D2588" s="386">
        <v>50006</v>
      </c>
      <c r="E2588" s="387" t="s">
        <v>457</v>
      </c>
      <c r="F2588" s="25">
        <v>2018</v>
      </c>
      <c r="G2588" s="479">
        <v>43339.355555555558</v>
      </c>
      <c r="H2588" s="390">
        <v>43339.355555555558</v>
      </c>
      <c r="I2588" s="420" t="s">
        <v>36</v>
      </c>
      <c r="J2588" s="420" t="s">
        <v>36</v>
      </c>
      <c r="K2588" s="420" t="s">
        <v>36</v>
      </c>
      <c r="L2588" s="391">
        <f>N2588-G2588</f>
        <v>4.3187499999985448</v>
      </c>
      <c r="M2588" s="392">
        <v>6219</v>
      </c>
      <c r="N2588" s="479">
        <v>43343.674305555556</v>
      </c>
      <c r="O2588" s="390">
        <v>43343.674305555556</v>
      </c>
      <c r="P2588" s="421" t="s">
        <v>7093</v>
      </c>
      <c r="Q2588" s="458" t="s">
        <v>43</v>
      </c>
      <c r="R2588" s="394" t="s">
        <v>10310</v>
      </c>
      <c r="S2588" s="476" t="s">
        <v>107</v>
      </c>
      <c r="T2588" s="394" t="s">
        <v>11795</v>
      </c>
      <c r="U2588" s="496" t="s">
        <v>40</v>
      </c>
      <c r="V2588" s="396" t="s">
        <v>788</v>
      </c>
      <c r="W2588" s="394" t="s">
        <v>11796</v>
      </c>
      <c r="X2588" s="429">
        <v>0</v>
      </c>
      <c r="Y2588" s="380">
        <v>0</v>
      </c>
      <c r="Z2588" s="380">
        <v>0</v>
      </c>
      <c r="AA2588" s="381"/>
      <c r="AB2588" s="381"/>
      <c r="AC2588" s="381"/>
      <c r="AD2588" s="380">
        <v>5517212</v>
      </c>
      <c r="AE2588" s="463" t="s">
        <v>1270</v>
      </c>
      <c r="AF2588" s="464" t="s">
        <v>1270</v>
      </c>
      <c r="AG2588" s="381" t="s">
        <v>7097</v>
      </c>
      <c r="AH2588" s="277" t="s">
        <v>7041</v>
      </c>
    </row>
    <row r="2589" spans="1:34" ht="15" hidden="1" customHeight="1" x14ac:dyDescent="0.2">
      <c r="A2589" s="386">
        <v>500</v>
      </c>
      <c r="B2589" s="386">
        <v>500</v>
      </c>
      <c r="C2589" s="387" t="s">
        <v>456</v>
      </c>
      <c r="D2589" s="386">
        <v>50006</v>
      </c>
      <c r="E2589" s="387" t="s">
        <v>457</v>
      </c>
      <c r="F2589" s="25">
        <v>2018</v>
      </c>
      <c r="G2589" s="388">
        <v>43439.438194444447</v>
      </c>
      <c r="H2589" s="389">
        <v>43439.438194444447</v>
      </c>
      <c r="I2589" s="420" t="s">
        <v>36</v>
      </c>
      <c r="J2589" s="420" t="s">
        <v>36</v>
      </c>
      <c r="K2589" s="420" t="s">
        <v>36</v>
      </c>
      <c r="L2589" s="391">
        <f>N2589-G2589</f>
        <v>1.9020833333343035</v>
      </c>
      <c r="M2589" s="392">
        <v>2739</v>
      </c>
      <c r="N2589" s="388">
        <v>43441.340277777781</v>
      </c>
      <c r="O2589" s="389">
        <v>43441.340277777781</v>
      </c>
      <c r="P2589" s="421" t="s">
        <v>7093</v>
      </c>
      <c r="Q2589" s="428" t="s">
        <v>43</v>
      </c>
      <c r="R2589" s="393" t="s">
        <v>10310</v>
      </c>
      <c r="S2589" s="428" t="s">
        <v>1470</v>
      </c>
      <c r="T2589" s="394" t="s">
        <v>12487</v>
      </c>
      <c r="U2589" s="465" t="s">
        <v>40</v>
      </c>
      <c r="V2589" s="396" t="s">
        <v>788</v>
      </c>
      <c r="W2589" s="394" t="s">
        <v>12488</v>
      </c>
      <c r="X2589" s="429">
        <v>0</v>
      </c>
      <c r="Y2589" s="380">
        <v>0</v>
      </c>
      <c r="Z2589" s="380">
        <v>0</v>
      </c>
      <c r="AA2589" s="381"/>
      <c r="AB2589" s="381"/>
      <c r="AC2589" s="381"/>
      <c r="AD2589" s="380">
        <v>5517212</v>
      </c>
      <c r="AE2589" s="393" t="s">
        <v>1270</v>
      </c>
      <c r="AF2589" s="424" t="s">
        <v>1270</v>
      </c>
      <c r="AG2589" s="393" t="s">
        <v>7097</v>
      </c>
      <c r="AH2589" s="515" t="s">
        <v>12260</v>
      </c>
    </row>
    <row r="2590" spans="1:34" ht="15" hidden="1" customHeight="1" x14ac:dyDescent="0.2">
      <c r="A2590" s="257">
        <v>500</v>
      </c>
      <c r="B2590" s="257">
        <v>500</v>
      </c>
      <c r="C2590" s="258" t="s">
        <v>1611</v>
      </c>
      <c r="D2590" s="257">
        <v>50007</v>
      </c>
      <c r="E2590" s="258" t="s">
        <v>1612</v>
      </c>
      <c r="F2590" s="25">
        <v>2016</v>
      </c>
      <c r="G2590" s="284">
        <v>42657.963888888888</v>
      </c>
      <c r="H2590" s="234">
        <v>42657.963888888888</v>
      </c>
      <c r="I2590" s="417" t="s">
        <v>313</v>
      </c>
      <c r="J2590" s="412" t="s">
        <v>36</v>
      </c>
      <c r="K2590" s="412"/>
      <c r="L2590" s="235">
        <f>N2590-G2590</f>
        <v>1.1111111110949423E-2</v>
      </c>
      <c r="M2590" s="236">
        <v>16</v>
      </c>
      <c r="N2590" s="284">
        <v>42657.974999999999</v>
      </c>
      <c r="O2590" s="234">
        <v>42657.974999999999</v>
      </c>
      <c r="P2590" s="237" t="s">
        <v>37</v>
      </c>
      <c r="Q2590" s="35" t="s">
        <v>213</v>
      </c>
      <c r="R2590" s="35" t="s">
        <v>214</v>
      </c>
      <c r="S2590" s="35" t="s">
        <v>40</v>
      </c>
      <c r="T2590" s="35" t="s">
        <v>6726</v>
      </c>
      <c r="U2590" s="282" t="s">
        <v>40</v>
      </c>
      <c r="V2590" s="240" t="s">
        <v>1336</v>
      </c>
      <c r="W2590" s="296"/>
      <c r="X2590" s="177">
        <v>0</v>
      </c>
      <c r="Y2590" s="55">
        <v>0</v>
      </c>
      <c r="Z2590" s="55">
        <v>0</v>
      </c>
      <c r="AA2590" s="35"/>
      <c r="AB2590" s="35"/>
      <c r="AC2590" s="241"/>
    </row>
    <row r="2591" spans="1:34" ht="15" hidden="1" customHeight="1" x14ac:dyDescent="0.2">
      <c r="A2591" s="386">
        <v>500</v>
      </c>
      <c r="B2591" s="386">
        <v>500</v>
      </c>
      <c r="C2591" s="387" t="s">
        <v>1611</v>
      </c>
      <c r="D2591" s="386">
        <v>50007</v>
      </c>
      <c r="E2591" s="387" t="s">
        <v>1612</v>
      </c>
      <c r="F2591" s="25">
        <v>2018</v>
      </c>
      <c r="G2591" s="479">
        <v>43347.26458333333</v>
      </c>
      <c r="H2591" s="390">
        <v>43347.26458333333</v>
      </c>
      <c r="I2591" s="420" t="s">
        <v>36</v>
      </c>
      <c r="J2591" s="420" t="s">
        <v>36</v>
      </c>
      <c r="K2591" s="420" t="s">
        <v>36</v>
      </c>
      <c r="L2591" s="391">
        <f>N2591-G2591</f>
        <v>4.578472222223354</v>
      </c>
      <c r="M2591" s="392">
        <v>6593</v>
      </c>
      <c r="N2591" s="479">
        <v>43351.843055555553</v>
      </c>
      <c r="O2591" s="390">
        <v>43351.843055555553</v>
      </c>
      <c r="P2591" s="421" t="s">
        <v>7093</v>
      </c>
      <c r="Q2591" s="458" t="s">
        <v>43</v>
      </c>
      <c r="R2591" s="394" t="s">
        <v>10310</v>
      </c>
      <c r="S2591" s="476" t="s">
        <v>107</v>
      </c>
      <c r="T2591" s="394" t="s">
        <v>11839</v>
      </c>
      <c r="U2591" s="496" t="s">
        <v>40</v>
      </c>
      <c r="V2591" s="396" t="s">
        <v>1336</v>
      </c>
      <c r="W2591" s="394" t="s">
        <v>11840</v>
      </c>
      <c r="X2591" s="429">
        <v>0</v>
      </c>
      <c r="Y2591" s="380">
        <v>0</v>
      </c>
      <c r="Z2591" s="380">
        <v>0</v>
      </c>
      <c r="AA2591" s="381"/>
      <c r="AB2591" s="381"/>
      <c r="AC2591" s="381"/>
      <c r="AD2591" s="380">
        <v>5517212</v>
      </c>
      <c r="AE2591" s="463" t="s">
        <v>1270</v>
      </c>
      <c r="AF2591" s="464" t="s">
        <v>1270</v>
      </c>
      <c r="AG2591" s="381" t="s">
        <v>7097</v>
      </c>
      <c r="AH2591" s="277" t="s">
        <v>7041</v>
      </c>
    </row>
    <row r="2592" spans="1:34" ht="15" hidden="1" customHeight="1" x14ac:dyDescent="0.2">
      <c r="A2592" s="386">
        <v>500</v>
      </c>
      <c r="B2592" s="386">
        <v>500</v>
      </c>
      <c r="C2592" s="387" t="s">
        <v>1611</v>
      </c>
      <c r="D2592" s="386">
        <v>50007</v>
      </c>
      <c r="E2592" s="387" t="s">
        <v>1612</v>
      </c>
      <c r="F2592" s="25">
        <v>2018</v>
      </c>
      <c r="G2592" s="479">
        <v>43360.299305555556</v>
      </c>
      <c r="H2592" s="390">
        <v>43360.299305555556</v>
      </c>
      <c r="I2592" s="420" t="s">
        <v>36</v>
      </c>
      <c r="J2592" s="420" t="s">
        <v>36</v>
      </c>
      <c r="K2592" s="420" t="s">
        <v>36</v>
      </c>
      <c r="L2592" s="391">
        <f>N2592-G2592</f>
        <v>36.043055555557657</v>
      </c>
      <c r="M2592" s="392">
        <v>51902</v>
      </c>
      <c r="N2592" s="479">
        <v>43396.342361111114</v>
      </c>
      <c r="O2592" s="390">
        <v>43396.342361111114</v>
      </c>
      <c r="P2592" s="421" t="s">
        <v>7093</v>
      </c>
      <c r="Q2592" s="458" t="s">
        <v>43</v>
      </c>
      <c r="R2592" s="394" t="s">
        <v>10310</v>
      </c>
      <c r="S2592" s="476" t="s">
        <v>1470</v>
      </c>
      <c r="T2592" s="394" t="s">
        <v>11915</v>
      </c>
      <c r="U2592" s="496" t="s">
        <v>40</v>
      </c>
      <c r="V2592" s="396" t="s">
        <v>1336</v>
      </c>
      <c r="W2592" s="394" t="s">
        <v>11916</v>
      </c>
      <c r="X2592" s="429">
        <v>0</v>
      </c>
      <c r="Y2592" s="380">
        <v>0</v>
      </c>
      <c r="Z2592" s="380">
        <v>0</v>
      </c>
      <c r="AA2592" s="381"/>
      <c r="AB2592" s="381"/>
      <c r="AC2592" s="381"/>
      <c r="AD2592" s="380">
        <v>5517212</v>
      </c>
      <c r="AE2592" s="463" t="s">
        <v>1270</v>
      </c>
      <c r="AF2592" s="464" t="s">
        <v>1270</v>
      </c>
      <c r="AG2592" s="381" t="s">
        <v>7097</v>
      </c>
      <c r="AH2592" s="277" t="s">
        <v>7041</v>
      </c>
    </row>
    <row r="2593" spans="1:34" ht="15" hidden="1" customHeight="1" x14ac:dyDescent="0.2">
      <c r="A2593" s="386">
        <v>500</v>
      </c>
      <c r="B2593" s="386">
        <v>500</v>
      </c>
      <c r="C2593" s="387" t="s">
        <v>1611</v>
      </c>
      <c r="D2593" s="386">
        <v>50007</v>
      </c>
      <c r="E2593" s="387" t="s">
        <v>1612</v>
      </c>
      <c r="F2593" s="25">
        <v>2018</v>
      </c>
      <c r="G2593" s="479">
        <v>43396.371527777781</v>
      </c>
      <c r="H2593" s="390">
        <v>43396.371527777781</v>
      </c>
      <c r="I2593" s="420" t="s">
        <v>36</v>
      </c>
      <c r="J2593" s="420" t="s">
        <v>36</v>
      </c>
      <c r="K2593" s="420" t="s">
        <v>36</v>
      </c>
      <c r="L2593" s="391">
        <f>N2593-G2593</f>
        <v>2.366666666661331</v>
      </c>
      <c r="M2593" s="392">
        <v>3408</v>
      </c>
      <c r="N2593" s="479">
        <v>43398.738194444442</v>
      </c>
      <c r="O2593" s="390">
        <v>43398.738194444442</v>
      </c>
      <c r="P2593" s="421" t="s">
        <v>7093</v>
      </c>
      <c r="Q2593" s="458" t="s">
        <v>43</v>
      </c>
      <c r="R2593" s="394" t="s">
        <v>10310</v>
      </c>
      <c r="S2593" s="476" t="s">
        <v>1470</v>
      </c>
      <c r="T2593" s="394" t="s">
        <v>12188</v>
      </c>
      <c r="U2593" s="503" t="s">
        <v>40</v>
      </c>
      <c r="V2593" s="396" t="s">
        <v>1336</v>
      </c>
      <c r="W2593" s="381" t="s">
        <v>12189</v>
      </c>
      <c r="X2593" s="429">
        <v>0</v>
      </c>
      <c r="Y2593" s="380">
        <v>0</v>
      </c>
      <c r="Z2593" s="380">
        <v>0</v>
      </c>
      <c r="AA2593" s="381"/>
      <c r="AB2593" s="381"/>
      <c r="AC2593" s="381"/>
      <c r="AD2593" s="380">
        <v>5517212</v>
      </c>
      <c r="AE2593" s="463" t="s">
        <v>1270</v>
      </c>
      <c r="AF2593" s="464" t="s">
        <v>1270</v>
      </c>
      <c r="AG2593" s="381" t="s">
        <v>7097</v>
      </c>
      <c r="AH2593" s="277" t="s">
        <v>7041</v>
      </c>
    </row>
    <row r="2594" spans="1:34" ht="15" hidden="1" customHeight="1" x14ac:dyDescent="0.2">
      <c r="A2594" s="257">
        <v>500</v>
      </c>
      <c r="B2594" s="257">
        <v>500</v>
      </c>
      <c r="C2594" s="258" t="s">
        <v>1611</v>
      </c>
      <c r="D2594" s="257">
        <v>50007</v>
      </c>
      <c r="E2594" s="258" t="s">
        <v>1612</v>
      </c>
      <c r="F2594" s="25">
        <v>2018</v>
      </c>
      <c r="G2594" s="284">
        <v>43432.211805555555</v>
      </c>
      <c r="H2594" s="234">
        <v>43432.211805555555</v>
      </c>
      <c r="I2594" s="412" t="s">
        <v>36</v>
      </c>
      <c r="J2594" s="412" t="s">
        <v>36</v>
      </c>
      <c r="K2594" s="412" t="s">
        <v>36</v>
      </c>
      <c r="L2594" s="235">
        <f>N2594-G2594</f>
        <v>2.0833333328482695E-3</v>
      </c>
      <c r="M2594" s="236">
        <v>3</v>
      </c>
      <c r="N2594" s="284">
        <v>43432.213888888888</v>
      </c>
      <c r="O2594" s="234">
        <v>43432.213888888888</v>
      </c>
      <c r="P2594" s="237" t="s">
        <v>37</v>
      </c>
      <c r="Q2594" s="162" t="s">
        <v>1285</v>
      </c>
      <c r="R2594" s="167" t="s">
        <v>10231</v>
      </c>
      <c r="S2594" s="163" t="s">
        <v>88</v>
      </c>
      <c r="T2594" s="167" t="s">
        <v>12427</v>
      </c>
      <c r="U2594" s="293">
        <v>114238628</v>
      </c>
      <c r="V2594" s="240" t="s">
        <v>1336</v>
      </c>
      <c r="W2594" s="167" t="s">
        <v>12428</v>
      </c>
      <c r="X2594" s="255">
        <v>0</v>
      </c>
      <c r="Y2594" s="241">
        <v>0</v>
      </c>
      <c r="Z2594" s="241">
        <v>0</v>
      </c>
      <c r="AA2594" s="266"/>
      <c r="AB2594" s="266"/>
      <c r="AC2594" s="266"/>
      <c r="AD2594" s="241">
        <v>5517212</v>
      </c>
      <c r="AE2594" s="461" t="s">
        <v>7060</v>
      </c>
      <c r="AF2594" s="468" t="s">
        <v>12429</v>
      </c>
      <c r="AG2594" s="163" t="s">
        <v>7040</v>
      </c>
      <c r="AH2594" s="57" t="s">
        <v>7041</v>
      </c>
    </row>
    <row r="2595" spans="1:34" ht="15" hidden="1" customHeight="1" x14ac:dyDescent="0.2">
      <c r="A2595" s="521">
        <v>500</v>
      </c>
      <c r="B2595" s="521">
        <v>500</v>
      </c>
      <c r="C2595" s="522" t="s">
        <v>1611</v>
      </c>
      <c r="D2595" s="521">
        <v>50007</v>
      </c>
      <c r="E2595" s="522" t="s">
        <v>1612</v>
      </c>
      <c r="F2595" s="25">
        <v>2019</v>
      </c>
      <c r="G2595" s="573">
        <v>43611.879166666666</v>
      </c>
      <c r="H2595" s="574">
        <v>43611.879166666666</v>
      </c>
      <c r="I2595" s="572" t="s">
        <v>36</v>
      </c>
      <c r="J2595" s="572" t="s">
        <v>36</v>
      </c>
      <c r="K2595" s="572" t="s">
        <v>36</v>
      </c>
      <c r="L2595" s="235">
        <f>N2595-G2595</f>
        <v>1.3951388888890506</v>
      </c>
      <c r="M2595" s="236">
        <v>2009</v>
      </c>
      <c r="N2595" s="573">
        <v>43613.274305555555</v>
      </c>
      <c r="O2595" s="574">
        <v>43613.274305555555</v>
      </c>
      <c r="P2595" s="237" t="s">
        <v>37</v>
      </c>
      <c r="Q2595" s="359" t="s">
        <v>43</v>
      </c>
      <c r="R2595" s="35" t="s">
        <v>10292</v>
      </c>
      <c r="S2595" s="277" t="s">
        <v>40</v>
      </c>
      <c r="T2595" s="167" t="s">
        <v>14190</v>
      </c>
      <c r="U2595" s="192" t="s">
        <v>40</v>
      </c>
      <c r="V2595" s="49" t="s">
        <v>1336</v>
      </c>
      <c r="W2595" s="167" t="s">
        <v>14191</v>
      </c>
      <c r="X2595" s="536">
        <v>0</v>
      </c>
      <c r="Y2595" s="255">
        <v>0</v>
      </c>
      <c r="Z2595" s="255">
        <v>0</v>
      </c>
      <c r="AA2595" s="264">
        <f>Y2595/AD2595</f>
        <v>0</v>
      </c>
      <c r="AB2595" s="265">
        <f>Z2595/AD2595</f>
        <v>0</v>
      </c>
      <c r="AC2595" s="255">
        <v>0</v>
      </c>
      <c r="AD2595" s="255">
        <v>5548929</v>
      </c>
      <c r="AE2595" s="240" t="s">
        <v>1270</v>
      </c>
      <c r="AF2595" s="527" t="s">
        <v>1270</v>
      </c>
      <c r="AG2595" s="555" t="s">
        <v>7066</v>
      </c>
      <c r="AH2595" s="525" t="s">
        <v>12671</v>
      </c>
    </row>
    <row r="2596" spans="1:34" ht="15" hidden="1" customHeight="1" x14ac:dyDescent="0.2">
      <c r="A2596" s="386">
        <v>500</v>
      </c>
      <c r="B2596" s="386">
        <v>500</v>
      </c>
      <c r="C2596" s="387" t="s">
        <v>458</v>
      </c>
      <c r="D2596" s="386">
        <v>50008</v>
      </c>
      <c r="E2596" s="387" t="s">
        <v>459</v>
      </c>
      <c r="F2596" s="25">
        <v>2018</v>
      </c>
      <c r="G2596" s="479">
        <v>43361.383333333331</v>
      </c>
      <c r="H2596" s="390">
        <v>43361.383333333331</v>
      </c>
      <c r="I2596" s="420" t="s">
        <v>36</v>
      </c>
      <c r="J2596" s="420" t="s">
        <v>36</v>
      </c>
      <c r="K2596" s="420" t="s">
        <v>36</v>
      </c>
      <c r="L2596" s="391">
        <f>N2596-G2596</f>
        <v>0.47013888889341615</v>
      </c>
      <c r="M2596" s="392">
        <v>677</v>
      </c>
      <c r="N2596" s="479">
        <v>43361.853472222225</v>
      </c>
      <c r="O2596" s="390">
        <v>43361.853472222225</v>
      </c>
      <c r="P2596" s="421" t="s">
        <v>7093</v>
      </c>
      <c r="Q2596" s="458" t="s">
        <v>43</v>
      </c>
      <c r="R2596" s="394" t="s">
        <v>10310</v>
      </c>
      <c r="S2596" s="476" t="s">
        <v>1470</v>
      </c>
      <c r="T2596" s="394" t="s">
        <v>11921</v>
      </c>
      <c r="U2596" s="496" t="s">
        <v>40</v>
      </c>
      <c r="V2596" s="396" t="s">
        <v>1336</v>
      </c>
      <c r="W2596" s="394" t="s">
        <v>11922</v>
      </c>
      <c r="X2596" s="429">
        <v>0</v>
      </c>
      <c r="Y2596" s="380">
        <v>0</v>
      </c>
      <c r="Z2596" s="380">
        <v>0</v>
      </c>
      <c r="AA2596" s="381"/>
      <c r="AB2596" s="381"/>
      <c r="AC2596" s="381"/>
      <c r="AD2596" s="380">
        <v>5517212</v>
      </c>
      <c r="AE2596" s="463" t="s">
        <v>1270</v>
      </c>
      <c r="AF2596" s="464" t="s">
        <v>1270</v>
      </c>
      <c r="AG2596" s="381" t="s">
        <v>7097</v>
      </c>
      <c r="AH2596" s="277" t="s">
        <v>7041</v>
      </c>
    </row>
    <row r="2597" spans="1:34" ht="15" hidden="1" customHeight="1" x14ac:dyDescent="0.2">
      <c r="A2597" s="386">
        <v>500</v>
      </c>
      <c r="B2597" s="386">
        <v>500</v>
      </c>
      <c r="C2597" s="387" t="s">
        <v>458</v>
      </c>
      <c r="D2597" s="386">
        <v>50008</v>
      </c>
      <c r="E2597" s="387" t="s">
        <v>459</v>
      </c>
      <c r="F2597" s="25">
        <v>2018</v>
      </c>
      <c r="G2597" s="479">
        <v>43402.383333333331</v>
      </c>
      <c r="H2597" s="390">
        <v>43402.383333333331</v>
      </c>
      <c r="I2597" s="420" t="s">
        <v>36</v>
      </c>
      <c r="J2597" s="420" t="s">
        <v>36</v>
      </c>
      <c r="K2597" s="420" t="s">
        <v>36</v>
      </c>
      <c r="L2597" s="391">
        <f>N2597-G2597</f>
        <v>1.34375</v>
      </c>
      <c r="M2597" s="392">
        <v>1935</v>
      </c>
      <c r="N2597" s="479">
        <v>43403.727083333331</v>
      </c>
      <c r="O2597" s="390">
        <v>43403.727083333331</v>
      </c>
      <c r="P2597" s="421" t="s">
        <v>7093</v>
      </c>
      <c r="Q2597" s="458" t="s">
        <v>43</v>
      </c>
      <c r="R2597" s="394" t="s">
        <v>10310</v>
      </c>
      <c r="S2597" s="476" t="s">
        <v>1470</v>
      </c>
      <c r="T2597" s="394" t="s">
        <v>12232</v>
      </c>
      <c r="U2597" s="503" t="s">
        <v>40</v>
      </c>
      <c r="V2597" s="396" t="s">
        <v>788</v>
      </c>
      <c r="W2597" s="394" t="s">
        <v>12233</v>
      </c>
      <c r="X2597" s="429">
        <v>0</v>
      </c>
      <c r="Y2597" s="380">
        <v>0</v>
      </c>
      <c r="Z2597" s="380">
        <v>0</v>
      </c>
      <c r="AA2597" s="381"/>
      <c r="AB2597" s="381"/>
      <c r="AC2597" s="381"/>
      <c r="AD2597" s="380">
        <v>5517212</v>
      </c>
      <c r="AE2597" s="463" t="s">
        <v>1270</v>
      </c>
      <c r="AF2597" s="464" t="s">
        <v>1270</v>
      </c>
      <c r="AG2597" s="381" t="s">
        <v>7097</v>
      </c>
      <c r="AH2597" s="277" t="s">
        <v>7041</v>
      </c>
    </row>
    <row r="2598" spans="1:34" ht="15" hidden="1" customHeight="1" x14ac:dyDescent="0.2">
      <c r="A2598" s="386">
        <v>500</v>
      </c>
      <c r="B2598" s="386">
        <v>500</v>
      </c>
      <c r="C2598" s="387" t="s">
        <v>458</v>
      </c>
      <c r="D2598" s="386">
        <v>50008</v>
      </c>
      <c r="E2598" s="387" t="s">
        <v>459</v>
      </c>
      <c r="F2598" s="25">
        <v>2018</v>
      </c>
      <c r="G2598" s="388">
        <v>43444.602777777778</v>
      </c>
      <c r="H2598" s="389">
        <v>43444.602777777778</v>
      </c>
      <c r="I2598" s="420" t="s">
        <v>36</v>
      </c>
      <c r="J2598" s="420" t="s">
        <v>36</v>
      </c>
      <c r="K2598" s="420" t="s">
        <v>36</v>
      </c>
      <c r="L2598" s="391">
        <f>N2598-G2598</f>
        <v>3.1201388888875954</v>
      </c>
      <c r="M2598" s="392">
        <v>4493</v>
      </c>
      <c r="N2598" s="388">
        <v>43447.722916666666</v>
      </c>
      <c r="O2598" s="389">
        <v>43447.722916666666</v>
      </c>
      <c r="P2598" s="421" t="s">
        <v>7093</v>
      </c>
      <c r="Q2598" s="428" t="s">
        <v>43</v>
      </c>
      <c r="R2598" s="393" t="s">
        <v>10310</v>
      </c>
      <c r="S2598" s="428" t="s">
        <v>1470</v>
      </c>
      <c r="T2598" s="394" t="s">
        <v>12520</v>
      </c>
      <c r="U2598" s="465" t="s">
        <v>40</v>
      </c>
      <c r="V2598" s="396" t="s">
        <v>788</v>
      </c>
      <c r="W2598" s="394" t="s">
        <v>12521</v>
      </c>
      <c r="X2598" s="429">
        <v>0</v>
      </c>
      <c r="Y2598" s="380">
        <v>0</v>
      </c>
      <c r="Z2598" s="380">
        <v>0</v>
      </c>
      <c r="AA2598" s="381"/>
      <c r="AB2598" s="381"/>
      <c r="AC2598" s="381"/>
      <c r="AD2598" s="380">
        <v>5517212</v>
      </c>
      <c r="AE2598" s="393" t="s">
        <v>1270</v>
      </c>
      <c r="AF2598" s="424" t="s">
        <v>1270</v>
      </c>
      <c r="AG2598" s="393" t="s">
        <v>7097</v>
      </c>
      <c r="AH2598" s="515" t="s">
        <v>12260</v>
      </c>
    </row>
    <row r="2599" spans="1:34" ht="15" hidden="1" customHeight="1" x14ac:dyDescent="0.2">
      <c r="A2599" s="528">
        <v>500</v>
      </c>
      <c r="B2599" s="528">
        <v>500</v>
      </c>
      <c r="C2599" s="529" t="s">
        <v>458</v>
      </c>
      <c r="D2599" s="528">
        <v>50008</v>
      </c>
      <c r="E2599" s="529" t="s">
        <v>459</v>
      </c>
      <c r="F2599" s="530">
        <v>2019</v>
      </c>
      <c r="G2599" s="479">
        <v>43472.359722222223</v>
      </c>
      <c r="H2599" s="390">
        <v>43472.359722222223</v>
      </c>
      <c r="I2599" s="420" t="s">
        <v>36</v>
      </c>
      <c r="J2599" s="420" t="s">
        <v>36</v>
      </c>
      <c r="K2599" s="420" t="s">
        <v>36</v>
      </c>
      <c r="L2599" s="391">
        <f>N2599-G2599</f>
        <v>4.2145833333343035</v>
      </c>
      <c r="M2599" s="392">
        <v>6069</v>
      </c>
      <c r="N2599" s="479">
        <v>43476.574305555558</v>
      </c>
      <c r="O2599" s="390">
        <v>43476.574305555558</v>
      </c>
      <c r="P2599" s="421" t="s">
        <v>7093</v>
      </c>
      <c r="Q2599" s="458" t="s">
        <v>43</v>
      </c>
      <c r="R2599" s="394" t="s">
        <v>10310</v>
      </c>
      <c r="S2599" s="428" t="s">
        <v>80</v>
      </c>
      <c r="T2599" s="394" t="s">
        <v>12739</v>
      </c>
      <c r="U2599" s="531" t="s">
        <v>40</v>
      </c>
      <c r="V2599" s="396" t="s">
        <v>1336</v>
      </c>
      <c r="W2599" s="532" t="s">
        <v>12740</v>
      </c>
      <c r="X2599" s="533">
        <v>0</v>
      </c>
      <c r="Y2599" s="429">
        <v>0</v>
      </c>
      <c r="Z2599" s="429">
        <v>0</v>
      </c>
      <c r="AA2599" s="264">
        <f>Y2599/AD2599</f>
        <v>0</v>
      </c>
      <c r="AB2599" s="265">
        <f>Z2599/AD2599</f>
        <v>0</v>
      </c>
      <c r="AC2599" s="255">
        <v>0</v>
      </c>
      <c r="AD2599" s="429">
        <v>5548929</v>
      </c>
      <c r="AE2599" s="396" t="s">
        <v>1270</v>
      </c>
      <c r="AF2599" s="534" t="s">
        <v>1270</v>
      </c>
      <c r="AG2599" s="396" t="s">
        <v>7097</v>
      </c>
      <c r="AH2599" s="535" t="s">
        <v>12260</v>
      </c>
    </row>
    <row r="2600" spans="1:34" ht="15" hidden="1" customHeight="1" x14ac:dyDescent="0.2">
      <c r="A2600" s="523">
        <v>500</v>
      </c>
      <c r="B2600" s="523">
        <v>500</v>
      </c>
      <c r="C2600" s="524" t="s">
        <v>458</v>
      </c>
      <c r="D2600" s="523">
        <v>50008</v>
      </c>
      <c r="E2600" s="524" t="s">
        <v>459</v>
      </c>
      <c r="F2600" s="25">
        <v>2019</v>
      </c>
      <c r="G2600" s="284">
        <v>43519.040277777778</v>
      </c>
      <c r="H2600" s="234">
        <v>43519.040277777778</v>
      </c>
      <c r="I2600" s="412" t="s">
        <v>36</v>
      </c>
      <c r="J2600" s="412" t="s">
        <v>36</v>
      </c>
      <c r="K2600" s="412" t="s">
        <v>36</v>
      </c>
      <c r="L2600" s="235">
        <f>N2600-G2600</f>
        <v>4.5138888890505768E-2</v>
      </c>
      <c r="M2600" s="236">
        <v>65</v>
      </c>
      <c r="N2600" s="284">
        <v>43519.085416666669</v>
      </c>
      <c r="O2600" s="234">
        <v>43519.085416666669</v>
      </c>
      <c r="P2600" s="237" t="s">
        <v>37</v>
      </c>
      <c r="Q2600" s="162" t="s">
        <v>1285</v>
      </c>
      <c r="R2600" s="167" t="s">
        <v>10236</v>
      </c>
      <c r="S2600" s="238" t="s">
        <v>80</v>
      </c>
      <c r="T2600" s="167" t="s">
        <v>13386</v>
      </c>
      <c r="U2600" s="459" t="s">
        <v>40</v>
      </c>
      <c r="V2600" s="240" t="s">
        <v>788</v>
      </c>
      <c r="W2600" s="167" t="s">
        <v>13387</v>
      </c>
      <c r="X2600" s="536">
        <v>0</v>
      </c>
      <c r="Y2600" s="255">
        <v>0</v>
      </c>
      <c r="Z2600" s="255">
        <v>0</v>
      </c>
      <c r="AA2600" s="264">
        <f>Y2600/AD2600</f>
        <v>0</v>
      </c>
      <c r="AB2600" s="265">
        <f>Z2600/AD2600</f>
        <v>0</v>
      </c>
      <c r="AC2600" s="255">
        <v>0</v>
      </c>
      <c r="AD2600" s="255">
        <v>5548929</v>
      </c>
      <c r="AE2600" s="240" t="s">
        <v>1270</v>
      </c>
      <c r="AF2600" s="527" t="s">
        <v>1270</v>
      </c>
      <c r="AG2600" s="555" t="s">
        <v>7066</v>
      </c>
      <c r="AH2600" s="525" t="s">
        <v>12671</v>
      </c>
    </row>
    <row r="2601" spans="1:34" ht="15" hidden="1" customHeight="1" x14ac:dyDescent="0.2">
      <c r="A2601" s="549">
        <v>500</v>
      </c>
      <c r="B2601" s="549">
        <v>500</v>
      </c>
      <c r="C2601" s="591" t="s">
        <v>458</v>
      </c>
      <c r="D2601" s="549">
        <v>50008</v>
      </c>
      <c r="E2601" s="591" t="s">
        <v>459</v>
      </c>
      <c r="F2601" s="530">
        <v>2019</v>
      </c>
      <c r="G2601" s="557">
        <v>43528.46597222222</v>
      </c>
      <c r="H2601" s="558">
        <v>43528.46597222222</v>
      </c>
      <c r="I2601" s="559" t="s">
        <v>36</v>
      </c>
      <c r="J2601" s="559" t="s">
        <v>36</v>
      </c>
      <c r="K2601" s="559" t="s">
        <v>36</v>
      </c>
      <c r="L2601" s="391">
        <f>N2601-G2601</f>
        <v>4.3409722222204437</v>
      </c>
      <c r="M2601" s="392">
        <v>6251</v>
      </c>
      <c r="N2601" s="557">
        <v>43532.806944444441</v>
      </c>
      <c r="O2601" s="558">
        <v>43532.806944444441</v>
      </c>
      <c r="P2601" s="421" t="s">
        <v>7093</v>
      </c>
      <c r="Q2601" s="458" t="s">
        <v>43</v>
      </c>
      <c r="R2601" s="394" t="s">
        <v>10310</v>
      </c>
      <c r="S2601" s="428" t="s">
        <v>107</v>
      </c>
      <c r="T2601" s="394" t="s">
        <v>13489</v>
      </c>
      <c r="U2601" s="423" t="s">
        <v>40</v>
      </c>
      <c r="V2601" s="396" t="s">
        <v>1336</v>
      </c>
      <c r="W2601" s="532" t="s">
        <v>13490</v>
      </c>
      <c r="X2601" s="550">
        <v>0</v>
      </c>
      <c r="Y2601" s="380">
        <v>0</v>
      </c>
      <c r="Z2601" s="380">
        <v>0</v>
      </c>
      <c r="AA2601" s="264">
        <f>Y2601/AD2601</f>
        <v>0</v>
      </c>
      <c r="AB2601" s="265">
        <f>Z2601/AD2601</f>
        <v>0</v>
      </c>
      <c r="AC2601" s="255">
        <v>0</v>
      </c>
      <c r="AD2601" s="429">
        <v>5548929</v>
      </c>
      <c r="AE2601" s="396" t="s">
        <v>1270</v>
      </c>
      <c r="AF2601" s="534" t="s">
        <v>1270</v>
      </c>
      <c r="AG2601" s="592" t="s">
        <v>7097</v>
      </c>
      <c r="AH2601" s="535" t="s">
        <v>12260</v>
      </c>
    </row>
    <row r="2602" spans="1:34" ht="15" hidden="1" customHeight="1" x14ac:dyDescent="0.2">
      <c r="A2602" s="257">
        <v>500</v>
      </c>
      <c r="B2602" s="257">
        <v>500</v>
      </c>
      <c r="C2602" s="258" t="s">
        <v>680</v>
      </c>
      <c r="D2602" s="257">
        <v>50009</v>
      </c>
      <c r="E2602" s="258" t="s">
        <v>681</v>
      </c>
      <c r="F2602" s="25">
        <v>2016</v>
      </c>
      <c r="G2602" s="232">
        <v>42439.594444444447</v>
      </c>
      <c r="H2602" s="233">
        <v>42439.594444444447</v>
      </c>
      <c r="I2602" s="412" t="s">
        <v>36</v>
      </c>
      <c r="J2602" s="412" t="s">
        <v>36</v>
      </c>
      <c r="K2602" s="412"/>
      <c r="L2602" s="235">
        <f>N2602-G2602</f>
        <v>3.4722222189884633E-3</v>
      </c>
      <c r="M2602" s="236">
        <v>5</v>
      </c>
      <c r="N2602" s="232">
        <v>42439.597916666666</v>
      </c>
      <c r="O2602" s="233">
        <v>42439.597916666666</v>
      </c>
      <c r="P2602" s="237" t="s">
        <v>37</v>
      </c>
      <c r="Q2602" s="238" t="s">
        <v>43</v>
      </c>
      <c r="R2602" s="238" t="s">
        <v>44</v>
      </c>
      <c r="S2602" s="35" t="s">
        <v>40</v>
      </c>
      <c r="T2602" s="35" t="s">
        <v>5746</v>
      </c>
      <c r="U2602" s="254" t="s">
        <v>40</v>
      </c>
      <c r="V2602" s="240" t="s">
        <v>384</v>
      </c>
      <c r="W2602" s="35" t="s">
        <v>5747</v>
      </c>
      <c r="X2602" s="55">
        <v>0</v>
      </c>
      <c r="Y2602" s="55">
        <v>0</v>
      </c>
      <c r="Z2602" s="55">
        <v>0</v>
      </c>
      <c r="AA2602" s="168"/>
      <c r="AB2602" s="168"/>
      <c r="AC2602" s="168"/>
    </row>
    <row r="2603" spans="1:34" ht="15" hidden="1" customHeight="1" x14ac:dyDescent="0.2">
      <c r="A2603" s="257">
        <v>500</v>
      </c>
      <c r="B2603" s="257">
        <v>500</v>
      </c>
      <c r="C2603" s="258" t="s">
        <v>680</v>
      </c>
      <c r="D2603" s="257">
        <v>50009</v>
      </c>
      <c r="E2603" s="258" t="s">
        <v>681</v>
      </c>
      <c r="F2603" s="25">
        <v>2017</v>
      </c>
      <c r="G2603" s="232">
        <v>42753.848611111112</v>
      </c>
      <c r="H2603" s="233">
        <v>42753.848611111112</v>
      </c>
      <c r="I2603" s="417" t="s">
        <v>7042</v>
      </c>
      <c r="J2603" s="412" t="s">
        <v>36</v>
      </c>
      <c r="K2603" s="412"/>
      <c r="L2603" s="235">
        <f>N2603-G2603</f>
        <v>0.93194444444088731</v>
      </c>
      <c r="M2603" s="236">
        <v>1342</v>
      </c>
      <c r="N2603" s="232">
        <v>42754.780555555553</v>
      </c>
      <c r="O2603" s="233">
        <v>42754.780555555553</v>
      </c>
      <c r="P2603" s="237" t="s">
        <v>37</v>
      </c>
      <c r="Q2603" s="35" t="s">
        <v>52</v>
      </c>
      <c r="R2603" s="35" t="s">
        <v>59</v>
      </c>
      <c r="S2603" s="35" t="s">
        <v>54</v>
      </c>
      <c r="T2603" s="52" t="s">
        <v>7406</v>
      </c>
      <c r="U2603" s="303" t="s">
        <v>40</v>
      </c>
      <c r="V2603" s="49" t="s">
        <v>384</v>
      </c>
      <c r="W2603" s="44" t="s">
        <v>7407</v>
      </c>
      <c r="X2603" s="255">
        <v>0</v>
      </c>
      <c r="Y2603" s="241">
        <v>0</v>
      </c>
      <c r="Z2603" s="241">
        <v>0</v>
      </c>
      <c r="AA2603" s="168"/>
      <c r="AB2603" s="168"/>
      <c r="AC2603" s="168"/>
      <c r="AD2603" s="304">
        <v>5517212</v>
      </c>
      <c r="AE2603" s="35" t="s">
        <v>7102</v>
      </c>
      <c r="AF2603" s="305" t="s">
        <v>7408</v>
      </c>
      <c r="AG2603" s="35" t="s">
        <v>7040</v>
      </c>
      <c r="AH2603" s="44" t="s">
        <v>7176</v>
      </c>
    </row>
    <row r="2604" spans="1:34" ht="15" hidden="1" customHeight="1" x14ac:dyDescent="0.2">
      <c r="A2604" s="257">
        <v>500</v>
      </c>
      <c r="B2604" s="257">
        <v>500</v>
      </c>
      <c r="C2604" s="258" t="s">
        <v>680</v>
      </c>
      <c r="D2604" s="257">
        <v>50009</v>
      </c>
      <c r="E2604" s="258" t="s">
        <v>681</v>
      </c>
      <c r="F2604" s="25">
        <v>2017</v>
      </c>
      <c r="G2604" s="232">
        <v>42758.727083333331</v>
      </c>
      <c r="H2604" s="233">
        <v>42758.727083333331</v>
      </c>
      <c r="I2604" s="417" t="s">
        <v>7042</v>
      </c>
      <c r="J2604" s="412" t="s">
        <v>36</v>
      </c>
      <c r="K2604" s="412"/>
      <c r="L2604" s="235">
        <f>N2604-G2604</f>
        <v>2.7777777795563452E-3</v>
      </c>
      <c r="M2604" s="236">
        <v>4</v>
      </c>
      <c r="N2604" s="232">
        <v>42758.729861111111</v>
      </c>
      <c r="O2604" s="233">
        <v>42758.729861111111</v>
      </c>
      <c r="P2604" s="237" t="s">
        <v>37</v>
      </c>
      <c r="Q2604" s="35" t="s">
        <v>52</v>
      </c>
      <c r="R2604" s="35" t="s">
        <v>5649</v>
      </c>
      <c r="S2604" s="35" t="s">
        <v>88</v>
      </c>
      <c r="T2604" s="167" t="s">
        <v>7604</v>
      </c>
      <c r="U2604" s="303" t="s">
        <v>40</v>
      </c>
      <c r="V2604" s="49" t="s">
        <v>384</v>
      </c>
      <c r="W2604" s="35" t="s">
        <v>7605</v>
      </c>
      <c r="X2604" s="255">
        <v>0</v>
      </c>
      <c r="Y2604" s="255">
        <v>0</v>
      </c>
      <c r="Z2604" s="255">
        <v>0</v>
      </c>
      <c r="AA2604" s="35"/>
      <c r="AB2604" s="35"/>
      <c r="AC2604" s="35"/>
      <c r="AD2604" s="304">
        <v>5517212</v>
      </c>
      <c r="AE2604" s="305" t="s">
        <v>1270</v>
      </c>
      <c r="AF2604" s="305" t="s">
        <v>1270</v>
      </c>
      <c r="AG2604" s="35" t="s">
        <v>7040</v>
      </c>
      <c r="AH2604" s="44" t="s">
        <v>7041</v>
      </c>
    </row>
    <row r="2605" spans="1:34" ht="15" hidden="1" customHeight="1" x14ac:dyDescent="0.2">
      <c r="A2605" s="257">
        <v>500</v>
      </c>
      <c r="B2605" s="257">
        <v>500</v>
      </c>
      <c r="C2605" s="258" t="s">
        <v>680</v>
      </c>
      <c r="D2605" s="257">
        <v>50009</v>
      </c>
      <c r="E2605" s="258" t="s">
        <v>681</v>
      </c>
      <c r="F2605" s="25">
        <v>2017</v>
      </c>
      <c r="G2605" s="232">
        <v>42801.31527777778</v>
      </c>
      <c r="H2605" s="233">
        <v>42801.31527777778</v>
      </c>
      <c r="I2605" s="412" t="s">
        <v>36</v>
      </c>
      <c r="J2605" s="412" t="s">
        <v>36</v>
      </c>
      <c r="K2605" s="412"/>
      <c r="L2605" s="235">
        <f>N2605-G2605</f>
        <v>0.26388888889050577</v>
      </c>
      <c r="M2605" s="236">
        <v>380</v>
      </c>
      <c r="N2605" s="232">
        <v>42801.57916666667</v>
      </c>
      <c r="O2605" s="233">
        <v>42801.57916666667</v>
      </c>
      <c r="P2605" s="328" t="s">
        <v>242</v>
      </c>
      <c r="Q2605" s="35" t="s">
        <v>43</v>
      </c>
      <c r="R2605" s="35" t="s">
        <v>1583</v>
      </c>
      <c r="S2605" s="35" t="s">
        <v>40</v>
      </c>
      <c r="T2605" s="52" t="s">
        <v>8067</v>
      </c>
      <c r="U2605" s="303" t="s">
        <v>40</v>
      </c>
      <c r="V2605" s="49" t="s">
        <v>384</v>
      </c>
      <c r="W2605" s="168"/>
      <c r="X2605" s="255">
        <v>0</v>
      </c>
      <c r="Y2605" s="241">
        <v>0</v>
      </c>
      <c r="Z2605" s="241">
        <v>0</v>
      </c>
      <c r="AA2605" s="168"/>
      <c r="AB2605" s="168"/>
      <c r="AC2605" s="168"/>
      <c r="AD2605" s="304">
        <v>5517212</v>
      </c>
      <c r="AE2605" s="305" t="s">
        <v>1270</v>
      </c>
      <c r="AF2605" s="305" t="s">
        <v>1270</v>
      </c>
      <c r="AG2605" s="35" t="s">
        <v>7066</v>
      </c>
      <c r="AH2605" s="52" t="s">
        <v>7067</v>
      </c>
    </row>
    <row r="2606" spans="1:34" ht="15" hidden="1" customHeight="1" x14ac:dyDescent="0.2">
      <c r="A2606" s="311">
        <v>500</v>
      </c>
      <c r="B2606" s="311">
        <v>500</v>
      </c>
      <c r="C2606" s="335" t="s">
        <v>680</v>
      </c>
      <c r="D2606" s="311">
        <v>50009</v>
      </c>
      <c r="E2606" s="335" t="s">
        <v>681</v>
      </c>
      <c r="F2606" s="25">
        <v>2017</v>
      </c>
      <c r="G2606" s="314">
        <v>42838.239583333336</v>
      </c>
      <c r="H2606" s="315">
        <v>42838.239583333336</v>
      </c>
      <c r="I2606" s="629" t="s">
        <v>36</v>
      </c>
      <c r="J2606" s="629" t="s">
        <v>36</v>
      </c>
      <c r="K2606" s="629"/>
      <c r="L2606" s="317">
        <f>N2606-G2606</f>
        <v>70.613194444442343</v>
      </c>
      <c r="M2606" s="318">
        <v>101683</v>
      </c>
      <c r="N2606" s="314">
        <v>42908.852777777778</v>
      </c>
      <c r="O2606" s="315">
        <v>42908.852777777778</v>
      </c>
      <c r="P2606" s="319" t="s">
        <v>7093</v>
      </c>
      <c r="Q2606" s="313" t="s">
        <v>43</v>
      </c>
      <c r="R2606" s="313" t="s">
        <v>7094</v>
      </c>
      <c r="S2606" s="313" t="s">
        <v>88</v>
      </c>
      <c r="T2606" s="321" t="s">
        <v>8343</v>
      </c>
      <c r="U2606" s="350" t="s">
        <v>40</v>
      </c>
      <c r="V2606" s="286" t="s">
        <v>384</v>
      </c>
      <c r="W2606" s="313" t="s">
        <v>8344</v>
      </c>
      <c r="X2606" s="325">
        <v>0</v>
      </c>
      <c r="Y2606" s="325">
        <v>0</v>
      </c>
      <c r="Z2606" s="325">
        <v>0</v>
      </c>
      <c r="AA2606" s="351"/>
      <c r="AB2606" s="351"/>
      <c r="AC2606" s="351"/>
      <c r="AD2606" s="304">
        <v>5517212</v>
      </c>
      <c r="AE2606" s="327" t="s">
        <v>1270</v>
      </c>
      <c r="AF2606" s="327" t="s">
        <v>1270</v>
      </c>
      <c r="AG2606" s="313" t="s">
        <v>7097</v>
      </c>
      <c r="AH2606" s="324" t="s">
        <v>7041</v>
      </c>
    </row>
    <row r="2607" spans="1:34" ht="15" hidden="1" customHeight="1" x14ac:dyDescent="0.2">
      <c r="A2607" s="311">
        <v>500</v>
      </c>
      <c r="B2607" s="311">
        <v>500</v>
      </c>
      <c r="C2607" s="335" t="s">
        <v>680</v>
      </c>
      <c r="D2607" s="311">
        <v>50009</v>
      </c>
      <c r="E2607" s="335" t="s">
        <v>681</v>
      </c>
      <c r="F2607" s="25">
        <v>2017</v>
      </c>
      <c r="G2607" s="314">
        <v>43072.684027777781</v>
      </c>
      <c r="H2607" s="315">
        <v>43072.684027777781</v>
      </c>
      <c r="I2607" s="629" t="s">
        <v>36</v>
      </c>
      <c r="J2607" s="629" t="s">
        <v>36</v>
      </c>
      <c r="K2607" s="629"/>
      <c r="L2607" s="317">
        <f>N2607-G2607</f>
        <v>3.0034722222189885</v>
      </c>
      <c r="M2607" s="318">
        <v>4325</v>
      </c>
      <c r="N2607" s="314">
        <v>43075.6875</v>
      </c>
      <c r="O2607" s="315">
        <v>43075.6875</v>
      </c>
      <c r="P2607" s="319" t="s">
        <v>7093</v>
      </c>
      <c r="Q2607" s="321" t="s">
        <v>43</v>
      </c>
      <c r="R2607" s="321" t="s">
        <v>7094</v>
      </c>
      <c r="S2607" s="313" t="s">
        <v>88</v>
      </c>
      <c r="T2607" s="321" t="s">
        <v>10073</v>
      </c>
      <c r="U2607" s="350" t="s">
        <v>40</v>
      </c>
      <c r="V2607" s="286" t="s">
        <v>384</v>
      </c>
      <c r="W2607" s="321" t="s">
        <v>10074</v>
      </c>
      <c r="X2607" s="336">
        <v>0</v>
      </c>
      <c r="Y2607" s="325">
        <v>0</v>
      </c>
      <c r="Z2607" s="325">
        <v>0</v>
      </c>
      <c r="AA2607" s="375"/>
      <c r="AB2607" s="375"/>
      <c r="AC2607" s="375"/>
      <c r="AD2607" s="304">
        <v>5517212</v>
      </c>
      <c r="AE2607" s="378" t="s">
        <v>1270</v>
      </c>
      <c r="AF2607" s="378" t="s">
        <v>1270</v>
      </c>
      <c r="AG2607" s="321" t="s">
        <v>7097</v>
      </c>
      <c r="AH2607" s="369" t="s">
        <v>7041</v>
      </c>
    </row>
    <row r="2608" spans="1:34" ht="15" hidden="1" customHeight="1" x14ac:dyDescent="0.2">
      <c r="A2608" s="386">
        <v>500</v>
      </c>
      <c r="B2608" s="386">
        <v>500</v>
      </c>
      <c r="C2608" s="387" t="s">
        <v>680</v>
      </c>
      <c r="D2608" s="386">
        <v>50009</v>
      </c>
      <c r="E2608" s="387" t="s">
        <v>681</v>
      </c>
      <c r="F2608" s="25">
        <v>2018</v>
      </c>
      <c r="G2608" s="388">
        <v>43146.300694444442</v>
      </c>
      <c r="H2608" s="389">
        <v>43146.300694444442</v>
      </c>
      <c r="I2608" s="420" t="s">
        <v>36</v>
      </c>
      <c r="J2608" s="420" t="s">
        <v>36</v>
      </c>
      <c r="K2608" s="412" t="s">
        <v>36</v>
      </c>
      <c r="L2608" s="391">
        <f>N2608-G2608</f>
        <v>0.3555555555576575</v>
      </c>
      <c r="M2608" s="392">
        <v>512</v>
      </c>
      <c r="N2608" s="388">
        <v>43146.65625</v>
      </c>
      <c r="O2608" s="389">
        <v>43146.65625</v>
      </c>
      <c r="P2608" s="457" t="s">
        <v>7093</v>
      </c>
      <c r="Q2608" s="458" t="s">
        <v>43</v>
      </c>
      <c r="R2608" s="394" t="s">
        <v>10310</v>
      </c>
      <c r="S2608" s="167" t="s">
        <v>101</v>
      </c>
      <c r="T2608" s="394" t="s">
        <v>10474</v>
      </c>
      <c r="U2608" s="423" t="s">
        <v>40</v>
      </c>
      <c r="V2608" s="396" t="s">
        <v>384</v>
      </c>
      <c r="W2608" s="394" t="s">
        <v>10475</v>
      </c>
      <c r="X2608" s="429">
        <v>0</v>
      </c>
      <c r="Y2608" s="380">
        <v>0</v>
      </c>
      <c r="Z2608" s="380">
        <v>0</v>
      </c>
      <c r="AA2608" s="381"/>
      <c r="AB2608" s="381"/>
      <c r="AC2608" s="381"/>
      <c r="AD2608" s="380">
        <v>5517212</v>
      </c>
      <c r="AE2608" s="393" t="s">
        <v>1270</v>
      </c>
      <c r="AF2608" s="424" t="s">
        <v>1270</v>
      </c>
      <c r="AG2608" s="381" t="s">
        <v>7097</v>
      </c>
      <c r="AH2608" s="277" t="s">
        <v>7041</v>
      </c>
    </row>
    <row r="2609" spans="1:34" ht="15" hidden="1" customHeight="1" x14ac:dyDescent="0.2">
      <c r="A2609" s="386">
        <v>500</v>
      </c>
      <c r="B2609" s="386">
        <v>500</v>
      </c>
      <c r="C2609" s="387" t="s">
        <v>680</v>
      </c>
      <c r="D2609" s="386">
        <v>50009</v>
      </c>
      <c r="E2609" s="387" t="s">
        <v>681</v>
      </c>
      <c r="F2609" s="25">
        <v>2018</v>
      </c>
      <c r="G2609" s="388">
        <v>43176.314583333333</v>
      </c>
      <c r="H2609" s="389">
        <v>43176.314583333333</v>
      </c>
      <c r="I2609" s="420" t="s">
        <v>36</v>
      </c>
      <c r="J2609" s="420" t="s">
        <v>36</v>
      </c>
      <c r="K2609" s="412" t="s">
        <v>36</v>
      </c>
      <c r="L2609" s="391">
        <f>N2609-G2609</f>
        <v>2.288888888891961</v>
      </c>
      <c r="M2609" s="392">
        <v>3296</v>
      </c>
      <c r="N2609" s="388">
        <v>43178.603472222225</v>
      </c>
      <c r="O2609" s="389">
        <v>43178.603472222225</v>
      </c>
      <c r="P2609" s="478" t="s">
        <v>7093</v>
      </c>
      <c r="Q2609" s="422" t="s">
        <v>43</v>
      </c>
      <c r="R2609" s="393" t="s">
        <v>10310</v>
      </c>
      <c r="S2609" s="381" t="s">
        <v>106</v>
      </c>
      <c r="T2609" s="394" t="s">
        <v>10728</v>
      </c>
      <c r="U2609" s="465" t="s">
        <v>40</v>
      </c>
      <c r="V2609" s="396" t="s">
        <v>384</v>
      </c>
      <c r="W2609" s="394" t="s">
        <v>10729</v>
      </c>
      <c r="X2609" s="429">
        <v>0</v>
      </c>
      <c r="Y2609" s="380">
        <v>0</v>
      </c>
      <c r="Z2609" s="380">
        <v>0</v>
      </c>
      <c r="AA2609" s="381"/>
      <c r="AB2609" s="381"/>
      <c r="AC2609" s="381"/>
      <c r="AD2609" s="380">
        <v>5517212</v>
      </c>
      <c r="AE2609" s="463" t="s">
        <v>1270</v>
      </c>
      <c r="AF2609" s="464" t="s">
        <v>1270</v>
      </c>
      <c r="AG2609" s="381" t="s">
        <v>7097</v>
      </c>
      <c r="AH2609" s="277" t="s">
        <v>7041</v>
      </c>
    </row>
    <row r="2610" spans="1:34" ht="15" hidden="1" customHeight="1" x14ac:dyDescent="0.2">
      <c r="A2610" s="386">
        <v>500</v>
      </c>
      <c r="B2610" s="386">
        <v>500</v>
      </c>
      <c r="C2610" s="387" t="s">
        <v>680</v>
      </c>
      <c r="D2610" s="386">
        <v>50009</v>
      </c>
      <c r="E2610" s="387" t="s">
        <v>681</v>
      </c>
      <c r="F2610" s="25">
        <v>2018</v>
      </c>
      <c r="G2610" s="479">
        <v>43243.345138888886</v>
      </c>
      <c r="H2610" s="389">
        <v>43243.345138888886</v>
      </c>
      <c r="I2610" s="420" t="s">
        <v>36</v>
      </c>
      <c r="J2610" s="420" t="s">
        <v>36</v>
      </c>
      <c r="K2610" s="412" t="s">
        <v>36</v>
      </c>
      <c r="L2610" s="391">
        <f>N2610-G2610</f>
        <v>2.3645833333357587</v>
      </c>
      <c r="M2610" s="392">
        <v>3405</v>
      </c>
      <c r="N2610" s="479">
        <v>43245.709722222222</v>
      </c>
      <c r="O2610" s="389">
        <v>43245.709722222222</v>
      </c>
      <c r="P2610" s="421" t="s">
        <v>7093</v>
      </c>
      <c r="Q2610" s="422" t="s">
        <v>43</v>
      </c>
      <c r="R2610" s="393" t="s">
        <v>10310</v>
      </c>
      <c r="S2610" s="381" t="s">
        <v>101</v>
      </c>
      <c r="T2610" s="394" t="s">
        <v>11179</v>
      </c>
      <c r="U2610" s="465" t="s">
        <v>40</v>
      </c>
      <c r="V2610" s="396" t="s">
        <v>384</v>
      </c>
      <c r="W2610" s="394" t="s">
        <v>11180</v>
      </c>
      <c r="X2610" s="429">
        <v>0</v>
      </c>
      <c r="Y2610" s="380">
        <v>0</v>
      </c>
      <c r="Z2610" s="380">
        <v>0</v>
      </c>
      <c r="AA2610" s="381"/>
      <c r="AB2610" s="381"/>
      <c r="AC2610" s="381"/>
      <c r="AD2610" s="380">
        <v>5517212</v>
      </c>
      <c r="AE2610" s="463" t="s">
        <v>1270</v>
      </c>
      <c r="AF2610" s="464" t="s">
        <v>1270</v>
      </c>
      <c r="AG2610" s="381" t="s">
        <v>7097</v>
      </c>
      <c r="AH2610" s="277" t="s">
        <v>7041</v>
      </c>
    </row>
    <row r="2611" spans="1:34" ht="15" hidden="1" customHeight="1" x14ac:dyDescent="0.2">
      <c r="A2611" s="386">
        <v>500</v>
      </c>
      <c r="B2611" s="386">
        <v>500</v>
      </c>
      <c r="C2611" s="387" t="s">
        <v>680</v>
      </c>
      <c r="D2611" s="386">
        <v>50009</v>
      </c>
      <c r="E2611" s="387" t="s">
        <v>681</v>
      </c>
      <c r="F2611" s="25">
        <v>2018</v>
      </c>
      <c r="G2611" s="479">
        <v>43409.613194444442</v>
      </c>
      <c r="H2611" s="390">
        <v>43409.613194444442</v>
      </c>
      <c r="I2611" s="420" t="s">
        <v>36</v>
      </c>
      <c r="J2611" s="420" t="s">
        <v>36</v>
      </c>
      <c r="K2611" s="420" t="s">
        <v>36</v>
      </c>
      <c r="L2611" s="391">
        <f>N2611-G2611</f>
        <v>0.22222222222626442</v>
      </c>
      <c r="M2611" s="392">
        <v>320</v>
      </c>
      <c r="N2611" s="479">
        <v>43409.835416666669</v>
      </c>
      <c r="O2611" s="390">
        <v>43409.835416666669</v>
      </c>
      <c r="P2611" s="421" t="s">
        <v>7093</v>
      </c>
      <c r="Q2611" s="458" t="s">
        <v>43</v>
      </c>
      <c r="R2611" s="394" t="s">
        <v>10310</v>
      </c>
      <c r="S2611" s="476" t="s">
        <v>40</v>
      </c>
      <c r="T2611" s="394" t="s">
        <v>12261</v>
      </c>
      <c r="U2611" s="503" t="s">
        <v>40</v>
      </c>
      <c r="V2611" s="396" t="s">
        <v>384</v>
      </c>
      <c r="W2611" s="394" t="s">
        <v>12262</v>
      </c>
      <c r="X2611" s="429">
        <v>0</v>
      </c>
      <c r="Y2611" s="380">
        <v>0</v>
      </c>
      <c r="Z2611" s="380">
        <v>0</v>
      </c>
      <c r="AA2611" s="381"/>
      <c r="AB2611" s="381"/>
      <c r="AC2611" s="381"/>
      <c r="AD2611" s="380">
        <v>5517212</v>
      </c>
      <c r="AE2611" s="463" t="s">
        <v>1270</v>
      </c>
      <c r="AF2611" s="464" t="s">
        <v>1270</v>
      </c>
      <c r="AG2611" s="381" t="s">
        <v>7097</v>
      </c>
      <c r="AH2611" s="277" t="s">
        <v>12260</v>
      </c>
    </row>
    <row r="2612" spans="1:34" ht="15" hidden="1" customHeight="1" x14ac:dyDescent="0.2">
      <c r="A2612" s="386">
        <v>500</v>
      </c>
      <c r="B2612" s="386">
        <v>500</v>
      </c>
      <c r="C2612" s="387" t="s">
        <v>680</v>
      </c>
      <c r="D2612" s="386">
        <v>50009</v>
      </c>
      <c r="E2612" s="387" t="s">
        <v>681</v>
      </c>
      <c r="F2612" s="25">
        <v>2018</v>
      </c>
      <c r="G2612" s="479">
        <v>43411.598611111112</v>
      </c>
      <c r="H2612" s="390">
        <v>43411.598611111112</v>
      </c>
      <c r="I2612" s="420" t="s">
        <v>36</v>
      </c>
      <c r="J2612" s="420" t="s">
        <v>36</v>
      </c>
      <c r="K2612" s="420" t="s">
        <v>36</v>
      </c>
      <c r="L2612" s="391">
        <f>N2612-G2612</f>
        <v>4.2361111110949423E-2</v>
      </c>
      <c r="M2612" s="392">
        <v>61</v>
      </c>
      <c r="N2612" s="479">
        <v>43411.640972222223</v>
      </c>
      <c r="O2612" s="390">
        <v>43411.640972222223</v>
      </c>
      <c r="P2612" s="421" t="s">
        <v>7093</v>
      </c>
      <c r="Q2612" s="458" t="s">
        <v>43</v>
      </c>
      <c r="R2612" s="394" t="s">
        <v>10310</v>
      </c>
      <c r="S2612" s="476" t="s">
        <v>1470</v>
      </c>
      <c r="T2612" s="394" t="s">
        <v>12276</v>
      </c>
      <c r="U2612" s="503" t="s">
        <v>40</v>
      </c>
      <c r="V2612" s="396" t="s">
        <v>384</v>
      </c>
      <c r="W2612" s="394" t="s">
        <v>12277</v>
      </c>
      <c r="X2612" s="429">
        <v>0</v>
      </c>
      <c r="Y2612" s="380">
        <v>0</v>
      </c>
      <c r="Z2612" s="380">
        <v>0</v>
      </c>
      <c r="AA2612" s="381"/>
      <c r="AB2612" s="381"/>
      <c r="AC2612" s="381"/>
      <c r="AD2612" s="380">
        <v>5517212</v>
      </c>
      <c r="AE2612" s="463" t="s">
        <v>1270</v>
      </c>
      <c r="AF2612" s="464" t="s">
        <v>1270</v>
      </c>
      <c r="AG2612" s="381" t="s">
        <v>7097</v>
      </c>
      <c r="AH2612" s="277" t="s">
        <v>12260</v>
      </c>
    </row>
    <row r="2613" spans="1:34" ht="15" hidden="1" customHeight="1" x14ac:dyDescent="0.2">
      <c r="A2613" s="257">
        <v>500</v>
      </c>
      <c r="B2613" s="257">
        <v>500</v>
      </c>
      <c r="C2613" s="258" t="s">
        <v>680</v>
      </c>
      <c r="D2613" s="257">
        <v>50009</v>
      </c>
      <c r="E2613" s="258" t="s">
        <v>681</v>
      </c>
      <c r="F2613" s="25">
        <v>2018</v>
      </c>
      <c r="G2613" s="284">
        <v>43412.770833333336</v>
      </c>
      <c r="H2613" s="234">
        <v>43412.770833333336</v>
      </c>
      <c r="I2613" s="417" t="s">
        <v>7042</v>
      </c>
      <c r="J2613" s="412" t="s">
        <v>36</v>
      </c>
      <c r="K2613" s="412" t="s">
        <v>36</v>
      </c>
      <c r="L2613" s="235">
        <f>N2613-G2613</f>
        <v>0.76527777777664596</v>
      </c>
      <c r="M2613" s="236">
        <v>1102</v>
      </c>
      <c r="N2613" s="284">
        <v>43413.536111111112</v>
      </c>
      <c r="O2613" s="234">
        <v>43413.536111111112</v>
      </c>
      <c r="P2613" s="237" t="s">
        <v>37</v>
      </c>
      <c r="Q2613" s="162" t="s">
        <v>382</v>
      </c>
      <c r="R2613" s="167" t="s">
        <v>10211</v>
      </c>
      <c r="S2613" s="163" t="s">
        <v>526</v>
      </c>
      <c r="T2613" s="167" t="s">
        <v>12306</v>
      </c>
      <c r="U2613" s="416" t="s">
        <v>40</v>
      </c>
      <c r="V2613" s="240" t="s">
        <v>384</v>
      </c>
      <c r="W2613" s="167" t="s">
        <v>12308</v>
      </c>
      <c r="X2613" s="255">
        <v>0</v>
      </c>
      <c r="Y2613" s="241">
        <v>0</v>
      </c>
      <c r="Z2613" s="241">
        <v>0</v>
      </c>
      <c r="AA2613" s="266"/>
      <c r="AB2613" s="266"/>
      <c r="AC2613" s="266"/>
      <c r="AD2613" s="241">
        <v>5517212</v>
      </c>
      <c r="AE2613" s="461" t="s">
        <v>1270</v>
      </c>
      <c r="AF2613" s="462" t="s">
        <v>1270</v>
      </c>
      <c r="AG2613" s="163" t="s">
        <v>7040</v>
      </c>
      <c r="AH2613" s="57" t="s">
        <v>7173</v>
      </c>
    </row>
    <row r="2614" spans="1:34" ht="15" hidden="1" customHeight="1" x14ac:dyDescent="0.2">
      <c r="A2614" s="549">
        <v>500</v>
      </c>
      <c r="B2614" s="549">
        <v>500</v>
      </c>
      <c r="C2614" s="591" t="s">
        <v>680</v>
      </c>
      <c r="D2614" s="549">
        <v>50009</v>
      </c>
      <c r="E2614" s="591" t="s">
        <v>681</v>
      </c>
      <c r="F2614" s="530">
        <v>2019</v>
      </c>
      <c r="G2614" s="557">
        <v>43535.218055555553</v>
      </c>
      <c r="H2614" s="558">
        <v>43535.218055555553</v>
      </c>
      <c r="I2614" s="559" t="s">
        <v>36</v>
      </c>
      <c r="J2614" s="559" t="s">
        <v>36</v>
      </c>
      <c r="K2614" s="559" t="s">
        <v>36</v>
      </c>
      <c r="L2614" s="391">
        <f>N2614-G2614</f>
        <v>3.3854166666715173</v>
      </c>
      <c r="M2614" s="392">
        <v>4875</v>
      </c>
      <c r="N2614" s="557">
        <v>43538.603472222225</v>
      </c>
      <c r="O2614" s="558">
        <v>43538.603472222225</v>
      </c>
      <c r="P2614" s="421" t="s">
        <v>7093</v>
      </c>
      <c r="Q2614" s="458" t="s">
        <v>43</v>
      </c>
      <c r="R2614" s="394" t="s">
        <v>10310</v>
      </c>
      <c r="S2614" s="428" t="s">
        <v>1470</v>
      </c>
      <c r="T2614" s="394" t="s">
        <v>13552</v>
      </c>
      <c r="U2614" s="423" t="s">
        <v>40</v>
      </c>
      <c r="V2614" s="396" t="s">
        <v>384</v>
      </c>
      <c r="W2614" s="532" t="s">
        <v>13553</v>
      </c>
      <c r="X2614" s="550">
        <v>0</v>
      </c>
      <c r="Y2614" s="380">
        <v>0</v>
      </c>
      <c r="Z2614" s="380">
        <v>0</v>
      </c>
      <c r="AA2614" s="264">
        <f>Y2614/AD2614</f>
        <v>0</v>
      </c>
      <c r="AB2614" s="265">
        <f>Z2614/AD2614</f>
        <v>0</v>
      </c>
      <c r="AC2614" s="255">
        <v>0</v>
      </c>
      <c r="AD2614" s="429">
        <v>5548929</v>
      </c>
      <c r="AE2614" s="396" t="s">
        <v>1270</v>
      </c>
      <c r="AF2614" s="534" t="s">
        <v>1270</v>
      </c>
      <c r="AG2614" s="592" t="s">
        <v>7097</v>
      </c>
      <c r="AH2614" s="535" t="s">
        <v>12260</v>
      </c>
    </row>
    <row r="2615" spans="1:34" ht="15" hidden="1" customHeight="1" x14ac:dyDescent="0.2">
      <c r="A2615" s="521">
        <v>500</v>
      </c>
      <c r="B2615" s="521">
        <v>500</v>
      </c>
      <c r="C2615" s="522" t="s">
        <v>680</v>
      </c>
      <c r="D2615" s="521">
        <v>50009</v>
      </c>
      <c r="E2615" s="522" t="s">
        <v>681</v>
      </c>
      <c r="F2615" s="25">
        <v>2019</v>
      </c>
      <c r="G2615" s="573">
        <v>43593.429861111108</v>
      </c>
      <c r="H2615" s="574">
        <v>43593.429861111108</v>
      </c>
      <c r="I2615" s="572" t="s">
        <v>36</v>
      </c>
      <c r="J2615" s="572" t="s">
        <v>36</v>
      </c>
      <c r="K2615" s="572" t="s">
        <v>36</v>
      </c>
      <c r="L2615" s="235">
        <f>N2615-G2615</f>
        <v>0.39791666666860692</v>
      </c>
      <c r="M2615" s="236">
        <v>573</v>
      </c>
      <c r="N2615" s="573">
        <v>43593.827777777777</v>
      </c>
      <c r="O2615" s="574">
        <v>43593.827777777777</v>
      </c>
      <c r="P2615" s="237" t="s">
        <v>37</v>
      </c>
      <c r="Q2615" s="162" t="s">
        <v>1285</v>
      </c>
      <c r="R2615" s="167" t="s">
        <v>10231</v>
      </c>
      <c r="S2615" s="238" t="s">
        <v>101</v>
      </c>
      <c r="T2615" s="167" t="s">
        <v>13985</v>
      </c>
      <c r="U2615" s="459" t="s">
        <v>40</v>
      </c>
      <c r="V2615" s="49" t="s">
        <v>384</v>
      </c>
      <c r="W2615" s="168" t="s">
        <v>13986</v>
      </c>
      <c r="X2615" s="536">
        <v>547</v>
      </c>
      <c r="Y2615" s="255">
        <v>0</v>
      </c>
      <c r="Z2615" s="255">
        <v>0</v>
      </c>
      <c r="AA2615" s="264">
        <f>Y2615/AD2615</f>
        <v>0</v>
      </c>
      <c r="AB2615" s="265">
        <f>Z2615/AD2615</f>
        <v>0</v>
      </c>
      <c r="AC2615" s="255">
        <v>0</v>
      </c>
      <c r="AD2615" s="255">
        <v>5548929</v>
      </c>
      <c r="AE2615" s="240" t="s">
        <v>1270</v>
      </c>
      <c r="AF2615" s="527" t="s">
        <v>1270</v>
      </c>
      <c r="AG2615" s="555" t="s">
        <v>7066</v>
      </c>
      <c r="AH2615" s="525" t="s">
        <v>12671</v>
      </c>
    </row>
    <row r="2616" spans="1:34" ht="15" hidden="1" customHeight="1" x14ac:dyDescent="0.2">
      <c r="A2616" s="153">
        <v>500</v>
      </c>
      <c r="B2616" s="153">
        <v>500</v>
      </c>
      <c r="C2616" s="24" t="s">
        <v>1318</v>
      </c>
      <c r="D2616" s="175">
        <v>50010</v>
      </c>
      <c r="E2616" s="24" t="s">
        <v>1319</v>
      </c>
      <c r="F2616" s="25">
        <v>2015</v>
      </c>
      <c r="G2616" s="156">
        <v>42013.500694444447</v>
      </c>
      <c r="H2616" s="157">
        <v>42013.500694444447</v>
      </c>
      <c r="I2616" s="620" t="s">
        <v>36</v>
      </c>
      <c r="J2616" s="620" t="s">
        <v>36</v>
      </c>
      <c r="K2616" s="620"/>
      <c r="L2616" s="159">
        <f>N2616-G2616</f>
        <v>0.27152777777519077</v>
      </c>
      <c r="M2616" s="160">
        <v>391</v>
      </c>
      <c r="N2616" s="156">
        <v>42013.772222222222</v>
      </c>
      <c r="O2616" s="157">
        <v>42013.772222222222</v>
      </c>
      <c r="P2616" s="161" t="s">
        <v>37</v>
      </c>
      <c r="Q2616" s="35" t="s">
        <v>48</v>
      </c>
      <c r="R2616" s="35" t="s">
        <v>49</v>
      </c>
      <c r="S2616" s="35" t="s">
        <v>40</v>
      </c>
      <c r="T2616" s="35" t="s">
        <v>3326</v>
      </c>
      <c r="U2616" s="459" t="s">
        <v>40</v>
      </c>
      <c r="V2616" s="167" t="s">
        <v>788</v>
      </c>
      <c r="W2616" s="35" t="s">
        <v>3327</v>
      </c>
      <c r="X2616" s="55">
        <v>0</v>
      </c>
      <c r="Y2616" s="55">
        <v>0</v>
      </c>
      <c r="Z2616" s="168"/>
      <c r="AA2616" s="168"/>
      <c r="AB2616" s="168"/>
      <c r="AC2616" s="168"/>
    </row>
    <row r="2617" spans="1:34" ht="15" hidden="1" customHeight="1" x14ac:dyDescent="0.2">
      <c r="A2617" s="311">
        <v>500</v>
      </c>
      <c r="B2617" s="311">
        <v>500</v>
      </c>
      <c r="C2617" s="335" t="s">
        <v>1318</v>
      </c>
      <c r="D2617" s="311">
        <v>50010</v>
      </c>
      <c r="E2617" s="335" t="s">
        <v>1319</v>
      </c>
      <c r="F2617" s="25">
        <v>2017</v>
      </c>
      <c r="G2617" s="314">
        <v>42836.260416666664</v>
      </c>
      <c r="H2617" s="315">
        <v>42836.260416666664</v>
      </c>
      <c r="I2617" s="629" t="s">
        <v>36</v>
      </c>
      <c r="J2617" s="629" t="s">
        <v>36</v>
      </c>
      <c r="K2617" s="629"/>
      <c r="L2617" s="317">
        <f>N2617-G2617</f>
        <v>14.725000000005821</v>
      </c>
      <c r="M2617" s="318">
        <v>21204</v>
      </c>
      <c r="N2617" s="314">
        <v>42850.98541666667</v>
      </c>
      <c r="O2617" s="315">
        <v>42850.98541666667</v>
      </c>
      <c r="P2617" s="319" t="s">
        <v>7093</v>
      </c>
      <c r="Q2617" s="313" t="s">
        <v>43</v>
      </c>
      <c r="R2617" s="313" t="s">
        <v>7094</v>
      </c>
      <c r="S2617" s="313" t="s">
        <v>68</v>
      </c>
      <c r="T2617" s="321" t="s">
        <v>8326</v>
      </c>
      <c r="U2617" s="350" t="s">
        <v>40</v>
      </c>
      <c r="V2617" s="286" t="s">
        <v>788</v>
      </c>
      <c r="W2617" s="313" t="s">
        <v>8327</v>
      </c>
      <c r="X2617" s="351">
        <v>0</v>
      </c>
      <c r="Y2617" s="325">
        <v>0</v>
      </c>
      <c r="Z2617" s="325">
        <v>0</v>
      </c>
      <c r="AA2617" s="313"/>
      <c r="AB2617" s="313"/>
      <c r="AC2617" s="313"/>
      <c r="AD2617" s="304">
        <v>5517212</v>
      </c>
      <c r="AE2617" s="327" t="s">
        <v>1270</v>
      </c>
      <c r="AF2617" s="327" t="s">
        <v>1270</v>
      </c>
      <c r="AG2617" s="313" t="s">
        <v>7097</v>
      </c>
      <c r="AH2617" s="334" t="s">
        <v>7041</v>
      </c>
    </row>
    <row r="2618" spans="1:34" ht="15" hidden="1" customHeight="1" x14ac:dyDescent="0.2">
      <c r="A2618" s="386">
        <v>500</v>
      </c>
      <c r="B2618" s="386">
        <v>500</v>
      </c>
      <c r="C2618" s="387" t="s">
        <v>1318</v>
      </c>
      <c r="D2618" s="386">
        <v>50010</v>
      </c>
      <c r="E2618" s="387" t="s">
        <v>1319</v>
      </c>
      <c r="F2618" s="25">
        <v>2018</v>
      </c>
      <c r="G2618" s="388">
        <v>43171.32916666667</v>
      </c>
      <c r="H2618" s="389">
        <v>43171.32916666667</v>
      </c>
      <c r="I2618" s="420" t="s">
        <v>36</v>
      </c>
      <c r="J2618" s="420" t="s">
        <v>36</v>
      </c>
      <c r="K2618" s="412" t="s">
        <v>36</v>
      </c>
      <c r="L2618" s="391">
        <f>N2618-G2618</f>
        <v>4.3125</v>
      </c>
      <c r="M2618" s="392">
        <v>6210</v>
      </c>
      <c r="N2618" s="388">
        <v>43175.64166666667</v>
      </c>
      <c r="O2618" s="389">
        <v>43175.64166666667</v>
      </c>
      <c r="P2618" s="421" t="s">
        <v>7093</v>
      </c>
      <c r="Q2618" s="422" t="s">
        <v>43</v>
      </c>
      <c r="R2618" s="393" t="s">
        <v>10310</v>
      </c>
      <c r="S2618" s="476" t="s">
        <v>80</v>
      </c>
      <c r="T2618" s="394" t="s">
        <v>10670</v>
      </c>
      <c r="U2618" s="465" t="s">
        <v>40</v>
      </c>
      <c r="V2618" s="396" t="s">
        <v>788</v>
      </c>
      <c r="W2618" s="394" t="s">
        <v>10671</v>
      </c>
      <c r="X2618" s="429">
        <v>0</v>
      </c>
      <c r="Y2618" s="380">
        <v>0</v>
      </c>
      <c r="Z2618" s="380">
        <v>0</v>
      </c>
      <c r="AA2618" s="381"/>
      <c r="AB2618" s="381"/>
      <c r="AC2618" s="381"/>
      <c r="AD2618" s="380">
        <v>5517212</v>
      </c>
      <c r="AE2618" s="463" t="s">
        <v>1270</v>
      </c>
      <c r="AF2618" s="464" t="s">
        <v>1270</v>
      </c>
      <c r="AG2618" s="381" t="s">
        <v>7097</v>
      </c>
      <c r="AH2618" s="277" t="s">
        <v>7041</v>
      </c>
    </row>
    <row r="2619" spans="1:34" ht="15" hidden="1" customHeight="1" x14ac:dyDescent="0.2">
      <c r="A2619" s="386">
        <v>500</v>
      </c>
      <c r="B2619" s="386">
        <v>500</v>
      </c>
      <c r="C2619" s="387" t="s">
        <v>1318</v>
      </c>
      <c r="D2619" s="386">
        <v>50010</v>
      </c>
      <c r="E2619" s="387" t="s">
        <v>1319</v>
      </c>
      <c r="F2619" s="25">
        <v>2018</v>
      </c>
      <c r="G2619" s="388">
        <v>43213.386805555558</v>
      </c>
      <c r="H2619" s="389">
        <v>43213.386805555558</v>
      </c>
      <c r="I2619" s="420" t="s">
        <v>36</v>
      </c>
      <c r="J2619" s="420" t="s">
        <v>36</v>
      </c>
      <c r="K2619" s="412" t="s">
        <v>36</v>
      </c>
      <c r="L2619" s="391">
        <f>N2619-G2619</f>
        <v>13.504166666665697</v>
      </c>
      <c r="M2619" s="392">
        <v>19446</v>
      </c>
      <c r="N2619" s="479">
        <v>43226.890972222223</v>
      </c>
      <c r="O2619" s="390">
        <v>43226.890972222223</v>
      </c>
      <c r="P2619" s="421" t="s">
        <v>7093</v>
      </c>
      <c r="Q2619" s="422" t="s">
        <v>43</v>
      </c>
      <c r="R2619" s="393" t="s">
        <v>10310</v>
      </c>
      <c r="S2619" s="381" t="s">
        <v>88</v>
      </c>
      <c r="T2619" s="394" t="s">
        <v>10994</v>
      </c>
      <c r="U2619" s="465" t="s">
        <v>40</v>
      </c>
      <c r="V2619" s="396" t="s">
        <v>788</v>
      </c>
      <c r="W2619" s="394" t="s">
        <v>10995</v>
      </c>
      <c r="X2619" s="429">
        <v>0</v>
      </c>
      <c r="Y2619" s="380">
        <v>0</v>
      </c>
      <c r="Z2619" s="380">
        <v>0</v>
      </c>
      <c r="AA2619" s="381"/>
      <c r="AB2619" s="381"/>
      <c r="AC2619" s="381"/>
      <c r="AD2619" s="380">
        <v>5517212</v>
      </c>
      <c r="AE2619" s="463" t="s">
        <v>1270</v>
      </c>
      <c r="AF2619" s="464" t="s">
        <v>1270</v>
      </c>
      <c r="AG2619" s="381" t="s">
        <v>7097</v>
      </c>
      <c r="AH2619" s="277" t="s">
        <v>7041</v>
      </c>
    </row>
    <row r="2620" spans="1:34" ht="15" hidden="1" customHeight="1" x14ac:dyDescent="0.2">
      <c r="A2620" s="257">
        <v>500</v>
      </c>
      <c r="B2620" s="257">
        <v>500</v>
      </c>
      <c r="C2620" s="258" t="s">
        <v>1318</v>
      </c>
      <c r="D2620" s="272">
        <v>50010</v>
      </c>
      <c r="E2620" s="331" t="s">
        <v>1319</v>
      </c>
      <c r="F2620" s="25">
        <v>2018</v>
      </c>
      <c r="G2620" s="284">
        <v>43296.240277777775</v>
      </c>
      <c r="H2620" s="234">
        <v>43296.240277777775</v>
      </c>
      <c r="I2620" s="412" t="s">
        <v>36</v>
      </c>
      <c r="J2620" s="412" t="s">
        <v>36</v>
      </c>
      <c r="K2620" s="412" t="s">
        <v>36</v>
      </c>
      <c r="L2620" s="235">
        <f>N2620-G2620</f>
        <v>6.3395833333343035</v>
      </c>
      <c r="M2620" s="236">
        <v>9129</v>
      </c>
      <c r="N2620" s="284">
        <v>43302.579861111109</v>
      </c>
      <c r="O2620" s="234">
        <v>43302.579861111109</v>
      </c>
      <c r="P2620" s="294" t="s">
        <v>173</v>
      </c>
      <c r="Q2620" s="162" t="s">
        <v>1285</v>
      </c>
      <c r="R2620" s="35" t="s">
        <v>10447</v>
      </c>
      <c r="S2620" s="277" t="s">
        <v>106</v>
      </c>
      <c r="T2620" s="167" t="s">
        <v>11545</v>
      </c>
      <c r="U2620" s="88">
        <v>114786283</v>
      </c>
      <c r="V2620" s="240" t="s">
        <v>788</v>
      </c>
      <c r="W2620" s="167" t="s">
        <v>11546</v>
      </c>
      <c r="X2620" s="255">
        <v>0</v>
      </c>
      <c r="Y2620" s="241">
        <v>0</v>
      </c>
      <c r="Z2620" s="241">
        <v>0</v>
      </c>
      <c r="AA2620" s="277"/>
      <c r="AB2620" s="277"/>
      <c r="AC2620" s="277"/>
      <c r="AD2620" s="241">
        <v>5517212</v>
      </c>
      <c r="AE2620" s="467" t="s">
        <v>7102</v>
      </c>
      <c r="AF2620" s="468" t="s">
        <v>11547</v>
      </c>
      <c r="AG2620" s="277" t="s">
        <v>7040</v>
      </c>
      <c r="AH2620" s="277" t="s">
        <v>7173</v>
      </c>
    </row>
    <row r="2621" spans="1:34" ht="15" hidden="1" customHeight="1" x14ac:dyDescent="0.2">
      <c r="A2621" s="386">
        <v>500</v>
      </c>
      <c r="B2621" s="386">
        <v>500</v>
      </c>
      <c r="C2621" s="387" t="s">
        <v>1318</v>
      </c>
      <c r="D2621" s="386">
        <v>50010</v>
      </c>
      <c r="E2621" s="387" t="s">
        <v>1319</v>
      </c>
      <c r="F2621" s="25">
        <v>2018</v>
      </c>
      <c r="G2621" s="479">
        <v>43353.277083333334</v>
      </c>
      <c r="H2621" s="390">
        <v>43353.277083333334</v>
      </c>
      <c r="I2621" s="420" t="s">
        <v>36</v>
      </c>
      <c r="J2621" s="420" t="s">
        <v>36</v>
      </c>
      <c r="K2621" s="420" t="s">
        <v>36</v>
      </c>
      <c r="L2621" s="391">
        <f>N2621-G2621</f>
        <v>17.558333333334303</v>
      </c>
      <c r="M2621" s="392">
        <v>25284</v>
      </c>
      <c r="N2621" s="479">
        <v>43370.835416666669</v>
      </c>
      <c r="O2621" s="390">
        <v>43370.835416666669</v>
      </c>
      <c r="P2621" s="421" t="s">
        <v>7093</v>
      </c>
      <c r="Q2621" s="458" t="s">
        <v>43</v>
      </c>
      <c r="R2621" s="394" t="s">
        <v>10310</v>
      </c>
      <c r="S2621" s="476" t="s">
        <v>88</v>
      </c>
      <c r="T2621" s="394" t="s">
        <v>11872</v>
      </c>
      <c r="U2621" s="496" t="s">
        <v>40</v>
      </c>
      <c r="V2621" s="396" t="s">
        <v>788</v>
      </c>
      <c r="W2621" s="394" t="s">
        <v>11873</v>
      </c>
      <c r="X2621" s="429">
        <v>0</v>
      </c>
      <c r="Y2621" s="380">
        <v>0</v>
      </c>
      <c r="Z2621" s="380">
        <v>0</v>
      </c>
      <c r="AA2621" s="381"/>
      <c r="AB2621" s="381"/>
      <c r="AC2621" s="381"/>
      <c r="AD2621" s="380">
        <v>5517212</v>
      </c>
      <c r="AE2621" s="463" t="s">
        <v>1270</v>
      </c>
      <c r="AF2621" s="464" t="s">
        <v>1270</v>
      </c>
      <c r="AG2621" s="381" t="s">
        <v>7097</v>
      </c>
      <c r="AH2621" s="277" t="s">
        <v>7041</v>
      </c>
    </row>
    <row r="2622" spans="1:34" ht="15" hidden="1" customHeight="1" x14ac:dyDescent="0.2">
      <c r="A2622" s="386">
        <v>500</v>
      </c>
      <c r="B2622" s="386">
        <v>500</v>
      </c>
      <c r="C2622" s="387" t="s">
        <v>1318</v>
      </c>
      <c r="D2622" s="386">
        <v>50010</v>
      </c>
      <c r="E2622" s="387" t="s">
        <v>1319</v>
      </c>
      <c r="F2622" s="25">
        <v>2018</v>
      </c>
      <c r="G2622" s="388">
        <v>43439.292361111111</v>
      </c>
      <c r="H2622" s="389">
        <v>43439.292361111111</v>
      </c>
      <c r="I2622" s="420" t="s">
        <v>36</v>
      </c>
      <c r="J2622" s="420" t="s">
        <v>36</v>
      </c>
      <c r="K2622" s="420" t="s">
        <v>36</v>
      </c>
      <c r="L2622" s="391">
        <f>N2622-G2622</f>
        <v>1.4402777777795563</v>
      </c>
      <c r="M2622" s="392">
        <v>2074</v>
      </c>
      <c r="N2622" s="388">
        <v>43440.732638888891</v>
      </c>
      <c r="O2622" s="389">
        <v>43440.732638888891</v>
      </c>
      <c r="P2622" s="421" t="s">
        <v>7093</v>
      </c>
      <c r="Q2622" s="428" t="s">
        <v>43</v>
      </c>
      <c r="R2622" s="393" t="s">
        <v>10310</v>
      </c>
      <c r="S2622" s="428" t="s">
        <v>526</v>
      </c>
      <c r="T2622" s="394" t="s">
        <v>12482</v>
      </c>
      <c r="U2622" s="465" t="s">
        <v>40</v>
      </c>
      <c r="V2622" s="396" t="s">
        <v>788</v>
      </c>
      <c r="W2622" s="394" t="s">
        <v>12483</v>
      </c>
      <c r="X2622" s="429">
        <v>0</v>
      </c>
      <c r="Y2622" s="380">
        <v>0</v>
      </c>
      <c r="Z2622" s="380">
        <v>0</v>
      </c>
      <c r="AA2622" s="381"/>
      <c r="AB2622" s="381"/>
      <c r="AC2622" s="381"/>
      <c r="AD2622" s="380">
        <v>5517212</v>
      </c>
      <c r="AE2622" s="393" t="s">
        <v>1270</v>
      </c>
      <c r="AF2622" s="424" t="s">
        <v>1270</v>
      </c>
      <c r="AG2622" s="393" t="s">
        <v>7097</v>
      </c>
      <c r="AH2622" s="515" t="s">
        <v>12260</v>
      </c>
    </row>
    <row r="2623" spans="1:34" ht="15" hidden="1" customHeight="1" x14ac:dyDescent="0.2">
      <c r="A2623" s="549">
        <v>500</v>
      </c>
      <c r="B2623" s="549">
        <v>500</v>
      </c>
      <c r="C2623" s="591" t="s">
        <v>1318</v>
      </c>
      <c r="D2623" s="549">
        <v>50010</v>
      </c>
      <c r="E2623" s="591" t="s">
        <v>1319</v>
      </c>
      <c r="F2623" s="530">
        <v>2019</v>
      </c>
      <c r="G2623" s="595">
        <v>43573.59652777778</v>
      </c>
      <c r="H2623" s="596">
        <v>43573.59652777778</v>
      </c>
      <c r="I2623" s="559" t="s">
        <v>36</v>
      </c>
      <c r="J2623" s="559" t="s">
        <v>36</v>
      </c>
      <c r="K2623" s="559" t="s">
        <v>36</v>
      </c>
      <c r="L2623" s="391">
        <f>N2623-G2623</f>
        <v>7.4999999997089617E-2</v>
      </c>
      <c r="M2623" s="392">
        <v>108</v>
      </c>
      <c r="N2623" s="595">
        <v>43573.671527777777</v>
      </c>
      <c r="O2623" s="596">
        <v>43573.671527777777</v>
      </c>
      <c r="P2623" s="421" t="s">
        <v>7093</v>
      </c>
      <c r="Q2623" s="458" t="s">
        <v>43</v>
      </c>
      <c r="R2623" s="394" t="s">
        <v>10310</v>
      </c>
      <c r="S2623" s="428" t="s">
        <v>106</v>
      </c>
      <c r="T2623" s="394" t="s">
        <v>13845</v>
      </c>
      <c r="U2623" s="597" t="s">
        <v>40</v>
      </c>
      <c r="V2623" s="396" t="s">
        <v>788</v>
      </c>
      <c r="W2623" s="394" t="s">
        <v>13846</v>
      </c>
      <c r="X2623" s="482">
        <v>0</v>
      </c>
      <c r="Y2623" s="429">
        <v>0</v>
      </c>
      <c r="Z2623" s="429">
        <v>0</v>
      </c>
      <c r="AA2623" s="601">
        <f>Y2623/AD2623</f>
        <v>0</v>
      </c>
      <c r="AB2623" s="602">
        <f>Z2623/AD2623</f>
        <v>0</v>
      </c>
      <c r="AC2623" s="429">
        <v>0</v>
      </c>
      <c r="AD2623" s="429">
        <v>5548929</v>
      </c>
      <c r="AE2623" s="396" t="s">
        <v>1270</v>
      </c>
      <c r="AF2623" s="534" t="s">
        <v>1270</v>
      </c>
      <c r="AG2623" s="592" t="s">
        <v>7097</v>
      </c>
      <c r="AH2623" s="535" t="s">
        <v>12260</v>
      </c>
    </row>
    <row r="2624" spans="1:34" ht="15" hidden="1" customHeight="1" x14ac:dyDescent="0.2">
      <c r="A2624" s="549">
        <v>500</v>
      </c>
      <c r="B2624" s="549">
        <v>500</v>
      </c>
      <c r="C2624" s="591" t="s">
        <v>1318</v>
      </c>
      <c r="D2624" s="549">
        <v>50010</v>
      </c>
      <c r="E2624" s="591" t="s">
        <v>1319</v>
      </c>
      <c r="F2624" s="530">
        <v>2019</v>
      </c>
      <c r="G2624" s="595">
        <v>43619.231944444444</v>
      </c>
      <c r="H2624" s="596">
        <v>43612.231944444444</v>
      </c>
      <c r="I2624" s="559" t="s">
        <v>36</v>
      </c>
      <c r="J2624" s="559" t="s">
        <v>36</v>
      </c>
      <c r="K2624" s="559" t="s">
        <v>36</v>
      </c>
      <c r="L2624" s="615"/>
      <c r="M2624" s="615"/>
      <c r="N2624" s="615"/>
      <c r="O2624" s="615"/>
      <c r="P2624" s="421" t="s">
        <v>7093</v>
      </c>
      <c r="Q2624" s="422" t="s">
        <v>43</v>
      </c>
      <c r="R2624" s="393" t="s">
        <v>10310</v>
      </c>
      <c r="S2624" s="381" t="s">
        <v>1470</v>
      </c>
      <c r="T2624" s="394" t="s">
        <v>14293</v>
      </c>
      <c r="U2624" s="423" t="s">
        <v>40</v>
      </c>
      <c r="V2624" s="564" t="s">
        <v>788</v>
      </c>
      <c r="W2624" s="394" t="s">
        <v>14294</v>
      </c>
      <c r="X2624" s="482">
        <v>0</v>
      </c>
      <c r="Y2624" s="429">
        <v>0</v>
      </c>
      <c r="Z2624" s="429">
        <v>0</v>
      </c>
      <c r="AA2624" s="601">
        <f>Y2624/AD2624</f>
        <v>0</v>
      </c>
      <c r="AB2624" s="602">
        <f>Z2624/AD2624</f>
        <v>0</v>
      </c>
      <c r="AC2624" s="429">
        <v>0</v>
      </c>
      <c r="AD2624" s="429">
        <v>5548929</v>
      </c>
      <c r="AE2624" s="396" t="s">
        <v>1270</v>
      </c>
      <c r="AF2624" s="396" t="s">
        <v>1270</v>
      </c>
      <c r="AG2624" s="564" t="s">
        <v>7097</v>
      </c>
      <c r="AH2624" s="515" t="s">
        <v>12260</v>
      </c>
    </row>
    <row r="2625" spans="1:34" ht="15" hidden="1" customHeight="1" x14ac:dyDescent="0.2">
      <c r="A2625" s="58">
        <v>500</v>
      </c>
      <c r="B2625" s="58">
        <v>500</v>
      </c>
      <c r="C2625" s="76" t="s">
        <v>1119</v>
      </c>
      <c r="D2625" s="45">
        <v>50011</v>
      </c>
      <c r="E2625" s="60" t="s">
        <v>1120</v>
      </c>
      <c r="F2625" s="25">
        <v>2014</v>
      </c>
      <c r="G2625" s="61">
        <v>41781.272222222222</v>
      </c>
      <c r="H2625" s="62">
        <v>41781.272222222222</v>
      </c>
      <c r="I2625" s="625" t="s">
        <v>36</v>
      </c>
      <c r="J2625" s="625" t="s">
        <v>36</v>
      </c>
      <c r="K2625" s="625"/>
      <c r="L2625" s="64">
        <f>N2625-G2625</f>
        <v>0.56319444444670808</v>
      </c>
      <c r="M2625" s="65">
        <v>811</v>
      </c>
      <c r="N2625" s="61">
        <v>41781.835416666669</v>
      </c>
      <c r="O2625" s="62">
        <v>41781.835416666669</v>
      </c>
      <c r="P2625" s="66" t="s">
        <v>37</v>
      </c>
      <c r="Q2625" s="99" t="s">
        <v>155</v>
      </c>
      <c r="R2625" s="99" t="s">
        <v>155</v>
      </c>
      <c r="S2625" s="87" t="s">
        <v>80</v>
      </c>
      <c r="T2625" s="69" t="s">
        <v>2264</v>
      </c>
      <c r="U2625" s="459" t="s">
        <v>40</v>
      </c>
      <c r="V2625" s="78" t="s">
        <v>761</v>
      </c>
      <c r="W2625" s="69" t="s">
        <v>2265</v>
      </c>
      <c r="X2625" s="32">
        <v>0</v>
      </c>
      <c r="Y2625" s="32">
        <v>0</v>
      </c>
      <c r="Z2625" s="83"/>
      <c r="AA2625" s="84"/>
      <c r="AB2625" s="85"/>
      <c r="AC2625" s="83"/>
    </row>
    <row r="2626" spans="1:34" ht="15" hidden="1" customHeight="1" x14ac:dyDescent="0.2">
      <c r="A2626" s="105">
        <v>500</v>
      </c>
      <c r="B2626" s="105">
        <v>500</v>
      </c>
      <c r="C2626" s="76" t="s">
        <v>1119</v>
      </c>
      <c r="D2626" s="45">
        <v>50011</v>
      </c>
      <c r="E2626" s="60" t="s">
        <v>1120</v>
      </c>
      <c r="F2626" s="25">
        <v>2014</v>
      </c>
      <c r="G2626" s="61">
        <v>41940.488194444442</v>
      </c>
      <c r="H2626" s="62">
        <v>41940.488194444442</v>
      </c>
      <c r="I2626" s="625" t="s">
        <v>36</v>
      </c>
      <c r="J2626" s="625" t="s">
        <v>36</v>
      </c>
      <c r="K2626" s="625"/>
      <c r="L2626" s="64">
        <f>N2626-G2626</f>
        <v>1.4583333337213844E-2</v>
      </c>
      <c r="M2626" s="65">
        <v>21</v>
      </c>
      <c r="N2626" s="61">
        <v>41940.50277777778</v>
      </c>
      <c r="O2626" s="62">
        <v>41940.50277777778</v>
      </c>
      <c r="P2626" s="66" t="s">
        <v>37</v>
      </c>
      <c r="Q2626" s="69" t="s">
        <v>52</v>
      </c>
      <c r="R2626" s="69" t="s">
        <v>124</v>
      </c>
      <c r="S2626" s="87" t="s">
        <v>564</v>
      </c>
      <c r="T2626" s="69" t="s">
        <v>2948</v>
      </c>
      <c r="U2626" s="77">
        <v>10667</v>
      </c>
      <c r="V2626" s="87" t="s">
        <v>761</v>
      </c>
      <c r="W2626" s="69" t="s">
        <v>2947</v>
      </c>
      <c r="X2626" s="32">
        <v>0</v>
      </c>
      <c r="Y2626" s="32">
        <v>0</v>
      </c>
      <c r="Z2626" s="83"/>
      <c r="AA2626" s="84"/>
      <c r="AB2626" s="85"/>
      <c r="AC2626" s="83"/>
    </row>
    <row r="2627" spans="1:34" ht="15" hidden="1" customHeight="1" x14ac:dyDescent="0.2">
      <c r="A2627" s="153">
        <v>500</v>
      </c>
      <c r="B2627" s="153">
        <v>500</v>
      </c>
      <c r="C2627" s="24" t="s">
        <v>1119</v>
      </c>
      <c r="D2627" s="175">
        <v>50011</v>
      </c>
      <c r="E2627" s="24" t="s">
        <v>1120</v>
      </c>
      <c r="F2627" s="25">
        <v>2015</v>
      </c>
      <c r="G2627" s="156">
        <v>42024.786805555559</v>
      </c>
      <c r="H2627" s="157">
        <v>42024.786805555559</v>
      </c>
      <c r="I2627" s="620" t="s">
        <v>36</v>
      </c>
      <c r="J2627" s="620" t="s">
        <v>36</v>
      </c>
      <c r="K2627" s="620"/>
      <c r="L2627" s="159">
        <f>N2627-G2627</f>
        <v>0.87569444443943212</v>
      </c>
      <c r="M2627" s="160">
        <v>1261</v>
      </c>
      <c r="N2627" s="156">
        <v>42025.662499999999</v>
      </c>
      <c r="O2627" s="157">
        <v>42025.662499999999</v>
      </c>
      <c r="P2627" s="161" t="s">
        <v>37</v>
      </c>
      <c r="Q2627" s="35" t="s">
        <v>1285</v>
      </c>
      <c r="R2627" s="35" t="s">
        <v>124</v>
      </c>
      <c r="S2627" s="35" t="s">
        <v>88</v>
      </c>
      <c r="T2627" s="35" t="s">
        <v>3347</v>
      </c>
      <c r="U2627" s="459" t="s">
        <v>40</v>
      </c>
      <c r="V2627" s="167" t="s">
        <v>761</v>
      </c>
      <c r="W2627" s="35" t="s">
        <v>3348</v>
      </c>
      <c r="X2627" s="55">
        <v>0</v>
      </c>
      <c r="Y2627" s="55">
        <v>0</v>
      </c>
      <c r="Z2627" s="168"/>
      <c r="AA2627" s="168"/>
      <c r="AB2627" s="168"/>
      <c r="AC2627" s="168"/>
    </row>
    <row r="2628" spans="1:34" ht="15" hidden="1" customHeight="1" x14ac:dyDescent="0.2">
      <c r="A2628" s="257">
        <v>500</v>
      </c>
      <c r="B2628" s="257">
        <v>500</v>
      </c>
      <c r="C2628" s="258" t="s">
        <v>1119</v>
      </c>
      <c r="D2628" s="257">
        <v>50011</v>
      </c>
      <c r="E2628" s="258" t="s">
        <v>1120</v>
      </c>
      <c r="F2628" s="25">
        <v>2016</v>
      </c>
      <c r="G2628" s="284">
        <v>42520.18472222222</v>
      </c>
      <c r="H2628" s="234">
        <v>42520.18472222222</v>
      </c>
      <c r="I2628" s="412" t="s">
        <v>36</v>
      </c>
      <c r="J2628" s="412" t="s">
        <v>36</v>
      </c>
      <c r="K2628" s="412"/>
      <c r="L2628" s="235">
        <f>N2628-G2628</f>
        <v>4.166666665696539E-3</v>
      </c>
      <c r="M2628" s="236">
        <v>6</v>
      </c>
      <c r="N2628" s="284">
        <v>42520.188888888886</v>
      </c>
      <c r="O2628" s="234">
        <v>42520.188888888886</v>
      </c>
      <c r="P2628" s="237" t="s">
        <v>37</v>
      </c>
      <c r="Q2628" s="238" t="s">
        <v>62</v>
      </c>
      <c r="R2628" s="238" t="s">
        <v>703</v>
      </c>
      <c r="S2628" s="35" t="s">
        <v>98</v>
      </c>
      <c r="T2628" s="35" t="s">
        <v>6135</v>
      </c>
      <c r="U2628" s="282" t="s">
        <v>40</v>
      </c>
      <c r="V2628" s="240" t="s">
        <v>761</v>
      </c>
      <c r="W2628" s="35" t="s">
        <v>6136</v>
      </c>
      <c r="X2628" s="55">
        <v>0</v>
      </c>
      <c r="Y2628" s="55">
        <v>0</v>
      </c>
      <c r="Z2628" s="55">
        <v>0</v>
      </c>
      <c r="AA2628" s="35"/>
      <c r="AB2628" s="35"/>
      <c r="AC2628" s="35"/>
    </row>
    <row r="2629" spans="1:34" ht="15" hidden="1" customHeight="1" x14ac:dyDescent="0.2">
      <c r="A2629" s="257">
        <v>500</v>
      </c>
      <c r="B2629" s="257">
        <v>500</v>
      </c>
      <c r="C2629" s="258" t="s">
        <v>1119</v>
      </c>
      <c r="D2629" s="257">
        <v>50011</v>
      </c>
      <c r="E2629" s="258" t="s">
        <v>1120</v>
      </c>
      <c r="F2629" s="25">
        <v>2016</v>
      </c>
      <c r="G2629" s="284">
        <v>42520.247916666667</v>
      </c>
      <c r="H2629" s="234">
        <v>42520.247916666667</v>
      </c>
      <c r="I2629" s="412" t="s">
        <v>36</v>
      </c>
      <c r="J2629" s="412" t="s">
        <v>36</v>
      </c>
      <c r="K2629" s="412"/>
      <c r="L2629" s="235">
        <f>N2629-G2629</f>
        <v>4.166666665696539E-3</v>
      </c>
      <c r="M2629" s="236">
        <v>6</v>
      </c>
      <c r="N2629" s="284">
        <v>42520.252083333333</v>
      </c>
      <c r="O2629" s="234">
        <v>42520.252083333333</v>
      </c>
      <c r="P2629" s="237" t="s">
        <v>37</v>
      </c>
      <c r="Q2629" s="238" t="s">
        <v>62</v>
      </c>
      <c r="R2629" s="238" t="s">
        <v>703</v>
      </c>
      <c r="S2629" s="35" t="s">
        <v>98</v>
      </c>
      <c r="T2629" s="35" t="s">
        <v>6137</v>
      </c>
      <c r="U2629" s="282" t="s">
        <v>40</v>
      </c>
      <c r="V2629" s="240" t="s">
        <v>761</v>
      </c>
      <c r="W2629" s="35" t="s">
        <v>6138</v>
      </c>
      <c r="X2629" s="55">
        <v>0</v>
      </c>
      <c r="Y2629" s="55">
        <v>0</v>
      </c>
      <c r="Z2629" s="55">
        <v>0</v>
      </c>
      <c r="AA2629" s="35"/>
      <c r="AB2629" s="35"/>
      <c r="AC2629" s="35"/>
    </row>
    <row r="2630" spans="1:34" ht="15" hidden="1" customHeight="1" x14ac:dyDescent="0.2">
      <c r="A2630" s="311">
        <v>500</v>
      </c>
      <c r="B2630" s="311">
        <v>500</v>
      </c>
      <c r="C2630" s="335" t="s">
        <v>1119</v>
      </c>
      <c r="D2630" s="311">
        <v>50011</v>
      </c>
      <c r="E2630" s="335" t="s">
        <v>1120</v>
      </c>
      <c r="F2630" s="25">
        <v>2017</v>
      </c>
      <c r="G2630" s="314">
        <v>42789.293749999997</v>
      </c>
      <c r="H2630" s="315">
        <v>42789.293749999997</v>
      </c>
      <c r="I2630" s="629" t="s">
        <v>36</v>
      </c>
      <c r="J2630" s="629" t="s">
        <v>36</v>
      </c>
      <c r="K2630" s="629"/>
      <c r="L2630" s="317">
        <f>N2630-G2630</f>
        <v>0.41319444444525288</v>
      </c>
      <c r="M2630" s="318">
        <v>595</v>
      </c>
      <c r="N2630" s="314">
        <v>42789.706944444442</v>
      </c>
      <c r="O2630" s="315">
        <v>42789.706944444442</v>
      </c>
      <c r="P2630" s="319" t="s">
        <v>7093</v>
      </c>
      <c r="Q2630" s="313" t="s">
        <v>43</v>
      </c>
      <c r="R2630" s="313" t="s">
        <v>7094</v>
      </c>
      <c r="S2630" s="313" t="s">
        <v>107</v>
      </c>
      <c r="T2630" s="334" t="s">
        <v>8002</v>
      </c>
      <c r="U2630" s="322" t="s">
        <v>40</v>
      </c>
      <c r="V2630" s="323" t="s">
        <v>761</v>
      </c>
      <c r="W2630" s="324" t="s">
        <v>8003</v>
      </c>
      <c r="X2630" s="336">
        <v>0</v>
      </c>
      <c r="Y2630" s="325">
        <v>0</v>
      </c>
      <c r="Z2630" s="325">
        <v>0</v>
      </c>
      <c r="AA2630" s="313"/>
      <c r="AB2630" s="313"/>
      <c r="AC2630" s="313"/>
      <c r="AD2630" s="304">
        <v>5517212</v>
      </c>
      <c r="AE2630" s="327" t="s">
        <v>1270</v>
      </c>
      <c r="AF2630" s="327" t="s">
        <v>1270</v>
      </c>
      <c r="AG2630" s="313" t="s">
        <v>7097</v>
      </c>
      <c r="AH2630" s="334" t="s">
        <v>7041</v>
      </c>
    </row>
    <row r="2631" spans="1:34" ht="15" hidden="1" customHeight="1" x14ac:dyDescent="0.2">
      <c r="A2631" s="311">
        <v>500</v>
      </c>
      <c r="B2631" s="311">
        <v>500</v>
      </c>
      <c r="C2631" s="335" t="s">
        <v>1119</v>
      </c>
      <c r="D2631" s="311">
        <v>50011</v>
      </c>
      <c r="E2631" s="335" t="s">
        <v>1120</v>
      </c>
      <c r="F2631" s="25">
        <v>2017</v>
      </c>
      <c r="G2631" s="314">
        <v>43069.303472222222</v>
      </c>
      <c r="H2631" s="315">
        <v>43069.303472222222</v>
      </c>
      <c r="I2631" s="629" t="s">
        <v>36</v>
      </c>
      <c r="J2631" s="629" t="s">
        <v>36</v>
      </c>
      <c r="K2631" s="629"/>
      <c r="L2631" s="317">
        <f>N2631-G2631</f>
        <v>1.4715277777795563</v>
      </c>
      <c r="M2631" s="318">
        <v>2119</v>
      </c>
      <c r="N2631" s="314">
        <v>43070.775000000001</v>
      </c>
      <c r="O2631" s="315">
        <v>43070.775000000001</v>
      </c>
      <c r="P2631" s="319" t="s">
        <v>7093</v>
      </c>
      <c r="Q2631" s="321" t="s">
        <v>43</v>
      </c>
      <c r="R2631" s="321" t="s">
        <v>7094</v>
      </c>
      <c r="S2631" s="313" t="s">
        <v>88</v>
      </c>
      <c r="T2631" s="321" t="s">
        <v>10067</v>
      </c>
      <c r="U2631" s="350" t="s">
        <v>40</v>
      </c>
      <c r="V2631" s="286" t="s">
        <v>761</v>
      </c>
      <c r="W2631" s="321" t="s">
        <v>10068</v>
      </c>
      <c r="X2631" s="336">
        <v>0</v>
      </c>
      <c r="Y2631" s="325">
        <v>0</v>
      </c>
      <c r="Z2631" s="325">
        <v>0</v>
      </c>
      <c r="AA2631" s="375"/>
      <c r="AB2631" s="375"/>
      <c r="AC2631" s="375"/>
      <c r="AD2631" s="304">
        <v>5517212</v>
      </c>
      <c r="AE2631" s="378" t="s">
        <v>1270</v>
      </c>
      <c r="AF2631" s="378" t="s">
        <v>1270</v>
      </c>
      <c r="AG2631" s="321" t="s">
        <v>7097</v>
      </c>
      <c r="AH2631" s="369" t="s">
        <v>7041</v>
      </c>
    </row>
    <row r="2632" spans="1:34" ht="15" hidden="1" customHeight="1" x14ac:dyDescent="0.2">
      <c r="A2632" s="386">
        <v>500</v>
      </c>
      <c r="B2632" s="386">
        <v>500</v>
      </c>
      <c r="C2632" s="387" t="s">
        <v>1119</v>
      </c>
      <c r="D2632" s="386">
        <v>50011</v>
      </c>
      <c r="E2632" s="387" t="s">
        <v>1120</v>
      </c>
      <c r="F2632" s="25">
        <v>2018</v>
      </c>
      <c r="G2632" s="388">
        <v>43445.319444444445</v>
      </c>
      <c r="H2632" s="389">
        <v>43445.319444444445</v>
      </c>
      <c r="I2632" s="420" t="s">
        <v>36</v>
      </c>
      <c r="J2632" s="420" t="s">
        <v>36</v>
      </c>
      <c r="K2632" s="420" t="s">
        <v>36</v>
      </c>
      <c r="L2632" s="391">
        <f>N2632-G2632</f>
        <v>0.45208333332993789</v>
      </c>
      <c r="M2632" s="392">
        <v>651</v>
      </c>
      <c r="N2632" s="388">
        <v>43445.771527777775</v>
      </c>
      <c r="O2632" s="389">
        <v>43445.771527777775</v>
      </c>
      <c r="P2632" s="421" t="s">
        <v>7093</v>
      </c>
      <c r="Q2632" s="428" t="s">
        <v>43</v>
      </c>
      <c r="R2632" s="393" t="s">
        <v>10310</v>
      </c>
      <c r="S2632" s="428" t="s">
        <v>101</v>
      </c>
      <c r="T2632" s="394" t="s">
        <v>12524</v>
      </c>
      <c r="U2632" s="465" t="s">
        <v>40</v>
      </c>
      <c r="V2632" s="396" t="s">
        <v>761</v>
      </c>
      <c r="W2632" s="394" t="s">
        <v>12525</v>
      </c>
      <c r="X2632" s="429">
        <v>0</v>
      </c>
      <c r="Y2632" s="380">
        <v>0</v>
      </c>
      <c r="Z2632" s="380">
        <v>0</v>
      </c>
      <c r="AA2632" s="381"/>
      <c r="AB2632" s="381"/>
      <c r="AC2632" s="381"/>
      <c r="AD2632" s="380">
        <v>5517212</v>
      </c>
      <c r="AE2632" s="393" t="s">
        <v>1270</v>
      </c>
      <c r="AF2632" s="424" t="s">
        <v>1270</v>
      </c>
      <c r="AG2632" s="393" t="s">
        <v>7097</v>
      </c>
      <c r="AH2632" s="515" t="s">
        <v>12260</v>
      </c>
    </row>
    <row r="2633" spans="1:34" ht="15" hidden="1" customHeight="1" x14ac:dyDescent="0.2">
      <c r="A2633" s="528">
        <v>500</v>
      </c>
      <c r="B2633" s="528">
        <v>500</v>
      </c>
      <c r="C2633" s="529" t="s">
        <v>1119</v>
      </c>
      <c r="D2633" s="528">
        <v>50011</v>
      </c>
      <c r="E2633" s="529" t="s">
        <v>1120</v>
      </c>
      <c r="F2633" s="530">
        <v>2019</v>
      </c>
      <c r="G2633" s="479">
        <v>43502.36041666667</v>
      </c>
      <c r="H2633" s="390">
        <v>43502.36041666667</v>
      </c>
      <c r="I2633" s="420" t="s">
        <v>36</v>
      </c>
      <c r="J2633" s="420" t="s">
        <v>36</v>
      </c>
      <c r="K2633" s="420" t="s">
        <v>36</v>
      </c>
      <c r="L2633" s="391">
        <f>N2633-G2633</f>
        <v>0.351388888884685</v>
      </c>
      <c r="M2633" s="392">
        <v>506</v>
      </c>
      <c r="N2633" s="479">
        <v>43502.711805555555</v>
      </c>
      <c r="O2633" s="390">
        <v>43502.711805555555</v>
      </c>
      <c r="P2633" s="421" t="s">
        <v>7093</v>
      </c>
      <c r="Q2633" s="458" t="s">
        <v>43</v>
      </c>
      <c r="R2633" s="394" t="s">
        <v>10310</v>
      </c>
      <c r="S2633" s="428" t="s">
        <v>101</v>
      </c>
      <c r="T2633" s="394" t="s">
        <v>13067</v>
      </c>
      <c r="U2633" s="531" t="s">
        <v>40</v>
      </c>
      <c r="V2633" s="396" t="s">
        <v>761</v>
      </c>
      <c r="W2633" s="532" t="s">
        <v>13068</v>
      </c>
      <c r="X2633" s="533">
        <v>0</v>
      </c>
      <c r="Y2633" s="429">
        <v>0</v>
      </c>
      <c r="Z2633" s="429">
        <v>0</v>
      </c>
      <c r="AA2633" s="264">
        <f>Y2633/AD2633</f>
        <v>0</v>
      </c>
      <c r="AB2633" s="265">
        <f>Z2633/AD2633</f>
        <v>0</v>
      </c>
      <c r="AC2633" s="255">
        <v>0</v>
      </c>
      <c r="AD2633" s="429">
        <v>5548929</v>
      </c>
      <c r="AE2633" s="396" t="s">
        <v>1270</v>
      </c>
      <c r="AF2633" s="534" t="s">
        <v>1270</v>
      </c>
      <c r="AG2633" s="396" t="s">
        <v>7097</v>
      </c>
      <c r="AH2633" s="535" t="s">
        <v>12260</v>
      </c>
    </row>
    <row r="2634" spans="1:34" ht="15" hidden="1" customHeight="1" x14ac:dyDescent="0.2">
      <c r="A2634" s="521">
        <v>500</v>
      </c>
      <c r="B2634" s="521">
        <v>500</v>
      </c>
      <c r="C2634" s="522" t="s">
        <v>1119</v>
      </c>
      <c r="D2634" s="521">
        <v>50011</v>
      </c>
      <c r="E2634" s="522" t="s">
        <v>1120</v>
      </c>
      <c r="F2634" s="25">
        <v>2019</v>
      </c>
      <c r="G2634" s="573">
        <v>43608.356249999997</v>
      </c>
      <c r="H2634" s="574">
        <v>43608.356249999997</v>
      </c>
      <c r="I2634" s="572" t="s">
        <v>36</v>
      </c>
      <c r="J2634" s="572" t="s">
        <v>36</v>
      </c>
      <c r="K2634" s="572" t="s">
        <v>36</v>
      </c>
      <c r="L2634" s="235">
        <f>N2634-G2634</f>
        <v>0.48958333333575865</v>
      </c>
      <c r="M2634" s="236">
        <v>705</v>
      </c>
      <c r="N2634" s="573">
        <v>43608.845833333333</v>
      </c>
      <c r="O2634" s="574">
        <v>43608.845833333333</v>
      </c>
      <c r="P2634" s="237" t="s">
        <v>37</v>
      </c>
      <c r="Q2634" s="359" t="s">
        <v>1285</v>
      </c>
      <c r="R2634" s="35" t="s">
        <v>10231</v>
      </c>
      <c r="S2634" s="277" t="s">
        <v>101</v>
      </c>
      <c r="T2634" s="167" t="s">
        <v>14150</v>
      </c>
      <c r="U2634" s="192" t="s">
        <v>40</v>
      </c>
      <c r="V2634" s="49" t="s">
        <v>761</v>
      </c>
      <c r="W2634" s="167" t="s">
        <v>14151</v>
      </c>
      <c r="X2634" s="536">
        <v>0</v>
      </c>
      <c r="Y2634" s="255">
        <v>0</v>
      </c>
      <c r="Z2634" s="255">
        <v>0</v>
      </c>
      <c r="AA2634" s="264">
        <f>Y2634/AD2634</f>
        <v>0</v>
      </c>
      <c r="AB2634" s="265">
        <f>Z2634/AD2634</f>
        <v>0</v>
      </c>
      <c r="AC2634" s="255">
        <v>0</v>
      </c>
      <c r="AD2634" s="255">
        <v>5548929</v>
      </c>
      <c r="AE2634" s="240" t="s">
        <v>1270</v>
      </c>
      <c r="AF2634" s="527" t="s">
        <v>1270</v>
      </c>
      <c r="AG2634" s="555" t="s">
        <v>7066</v>
      </c>
      <c r="AH2634" s="525" t="s">
        <v>12671</v>
      </c>
    </row>
    <row r="2635" spans="1:34" ht="15" hidden="1" customHeight="1" x14ac:dyDescent="0.2">
      <c r="A2635" s="311">
        <v>500</v>
      </c>
      <c r="B2635" s="311">
        <v>500</v>
      </c>
      <c r="C2635" s="335" t="s">
        <v>1296</v>
      </c>
      <c r="D2635" s="311">
        <v>50012</v>
      </c>
      <c r="E2635" s="335" t="s">
        <v>1297</v>
      </c>
      <c r="F2635" s="25">
        <v>2017</v>
      </c>
      <c r="G2635" s="314">
        <v>42822.293749999997</v>
      </c>
      <c r="H2635" s="315">
        <v>42822.293749999997</v>
      </c>
      <c r="I2635" s="629" t="s">
        <v>36</v>
      </c>
      <c r="J2635" s="629" t="s">
        <v>36</v>
      </c>
      <c r="K2635" s="629"/>
      <c r="L2635" s="317">
        <f>N2635-G2635</f>
        <v>1.4388888888934162</v>
      </c>
      <c r="M2635" s="318">
        <v>2072</v>
      </c>
      <c r="N2635" s="314">
        <v>42823.732638888891</v>
      </c>
      <c r="O2635" s="315">
        <v>42823.732638888891</v>
      </c>
      <c r="P2635" s="319" t="s">
        <v>7093</v>
      </c>
      <c r="Q2635" s="313" t="s">
        <v>43</v>
      </c>
      <c r="R2635" s="313" t="s">
        <v>7094</v>
      </c>
      <c r="S2635" s="313" t="s">
        <v>101</v>
      </c>
      <c r="T2635" s="321" t="s">
        <v>8210</v>
      </c>
      <c r="U2635" s="322" t="s">
        <v>40</v>
      </c>
      <c r="V2635" s="323" t="s">
        <v>761</v>
      </c>
      <c r="W2635" s="313" t="s">
        <v>8211</v>
      </c>
      <c r="X2635" s="325">
        <v>0</v>
      </c>
      <c r="Y2635" s="325">
        <v>0</v>
      </c>
      <c r="Z2635" s="325">
        <v>0</v>
      </c>
      <c r="AA2635" s="313"/>
      <c r="AB2635" s="313"/>
      <c r="AC2635" s="313"/>
      <c r="AD2635" s="304">
        <v>5517212</v>
      </c>
      <c r="AE2635" s="327" t="s">
        <v>1270</v>
      </c>
      <c r="AF2635" s="327" t="s">
        <v>1270</v>
      </c>
      <c r="AG2635" s="313" t="s">
        <v>7097</v>
      </c>
      <c r="AH2635" s="334" t="s">
        <v>7041</v>
      </c>
    </row>
    <row r="2636" spans="1:34" ht="15" hidden="1" customHeight="1" x14ac:dyDescent="0.2">
      <c r="A2636" s="386">
        <v>500</v>
      </c>
      <c r="B2636" s="386">
        <v>500</v>
      </c>
      <c r="C2636" s="387" t="s">
        <v>1296</v>
      </c>
      <c r="D2636" s="386">
        <v>50012</v>
      </c>
      <c r="E2636" s="387" t="s">
        <v>1297</v>
      </c>
      <c r="F2636" s="25">
        <v>2018</v>
      </c>
      <c r="G2636" s="479">
        <v>43292.352777777778</v>
      </c>
      <c r="H2636" s="389">
        <v>43292.352777777778</v>
      </c>
      <c r="I2636" s="420" t="s">
        <v>36</v>
      </c>
      <c r="J2636" s="420" t="s">
        <v>36</v>
      </c>
      <c r="K2636" s="412" t="s">
        <v>36</v>
      </c>
      <c r="L2636" s="391">
        <f>N2636-G2636</f>
        <v>2.4604166666686069</v>
      </c>
      <c r="M2636" s="392">
        <v>3543</v>
      </c>
      <c r="N2636" s="479">
        <v>43294.813194444447</v>
      </c>
      <c r="O2636" s="389">
        <v>43294.813194444447</v>
      </c>
      <c r="P2636" s="421" t="s">
        <v>7093</v>
      </c>
      <c r="Q2636" s="422" t="s">
        <v>43</v>
      </c>
      <c r="R2636" s="393" t="s">
        <v>10310</v>
      </c>
      <c r="S2636" s="381" t="s">
        <v>88</v>
      </c>
      <c r="T2636" s="394" t="s">
        <v>11511</v>
      </c>
      <c r="U2636" s="465" t="s">
        <v>40</v>
      </c>
      <c r="V2636" s="396" t="s">
        <v>761</v>
      </c>
      <c r="W2636" s="394" t="s">
        <v>11512</v>
      </c>
      <c r="X2636" s="429">
        <v>0</v>
      </c>
      <c r="Y2636" s="380">
        <v>0</v>
      </c>
      <c r="Z2636" s="380">
        <v>0</v>
      </c>
      <c r="AA2636" s="381"/>
      <c r="AB2636" s="381"/>
      <c r="AC2636" s="381"/>
      <c r="AD2636" s="380">
        <v>5517212</v>
      </c>
      <c r="AE2636" s="463" t="s">
        <v>1270</v>
      </c>
      <c r="AF2636" s="464" t="s">
        <v>1270</v>
      </c>
      <c r="AG2636" s="381" t="s">
        <v>7097</v>
      </c>
      <c r="AH2636" s="277" t="s">
        <v>7041</v>
      </c>
    </row>
    <row r="2637" spans="1:34" ht="15" hidden="1" customHeight="1" x14ac:dyDescent="0.2">
      <c r="A2637" s="175">
        <v>500</v>
      </c>
      <c r="B2637" s="175">
        <v>500</v>
      </c>
      <c r="C2637" s="24" t="s">
        <v>728</v>
      </c>
      <c r="D2637" s="175">
        <v>50013</v>
      </c>
      <c r="E2637" s="24" t="s">
        <v>729</v>
      </c>
      <c r="F2637" s="25">
        <v>2015</v>
      </c>
      <c r="G2637" s="156">
        <v>42168.224305555559</v>
      </c>
      <c r="H2637" s="157">
        <v>42168.224305555559</v>
      </c>
      <c r="I2637" s="620" t="s">
        <v>36</v>
      </c>
      <c r="J2637" s="620" t="s">
        <v>36</v>
      </c>
      <c r="K2637" s="620"/>
      <c r="L2637" s="159">
        <f>N2637-G2637</f>
        <v>0.6756944444423425</v>
      </c>
      <c r="M2637" s="160">
        <v>973</v>
      </c>
      <c r="N2637" s="156">
        <v>42168.9</v>
      </c>
      <c r="O2637" s="157">
        <v>42168.9</v>
      </c>
      <c r="P2637" s="161" t="s">
        <v>37</v>
      </c>
      <c r="Q2637" s="35" t="s">
        <v>1285</v>
      </c>
      <c r="R2637" s="35" t="s">
        <v>406</v>
      </c>
      <c r="S2637" s="35" t="s">
        <v>80</v>
      </c>
      <c r="T2637" s="35" t="s">
        <v>4162</v>
      </c>
      <c r="U2637" s="459" t="s">
        <v>40</v>
      </c>
      <c r="V2637" s="167" t="s">
        <v>384</v>
      </c>
      <c r="W2637" s="35" t="s">
        <v>4163</v>
      </c>
      <c r="X2637" s="55">
        <v>0</v>
      </c>
      <c r="Y2637" s="55">
        <v>0</v>
      </c>
      <c r="Z2637" s="168"/>
      <c r="AA2637" s="168"/>
      <c r="AB2637" s="168"/>
      <c r="AC2637" s="168"/>
    </row>
    <row r="2638" spans="1:34" ht="15" hidden="1" customHeight="1" x14ac:dyDescent="0.2">
      <c r="A2638" s="257">
        <v>500</v>
      </c>
      <c r="B2638" s="257">
        <v>500</v>
      </c>
      <c r="C2638" s="258" t="s">
        <v>728</v>
      </c>
      <c r="D2638" s="257">
        <v>50013</v>
      </c>
      <c r="E2638" s="258" t="s">
        <v>729</v>
      </c>
      <c r="F2638" s="25">
        <v>2016</v>
      </c>
      <c r="G2638" s="232">
        <v>42411.508333333331</v>
      </c>
      <c r="H2638" s="233">
        <v>42411.508333333331</v>
      </c>
      <c r="I2638" s="412" t="s">
        <v>36</v>
      </c>
      <c r="J2638" s="412" t="s">
        <v>36</v>
      </c>
      <c r="K2638" s="412"/>
      <c r="L2638" s="235">
        <f>N2638-G2638</f>
        <v>6.3888888893416151E-2</v>
      </c>
      <c r="M2638" s="236">
        <v>92</v>
      </c>
      <c r="N2638" s="232">
        <v>42411.572222222225</v>
      </c>
      <c r="O2638" s="233">
        <v>42411.572222222225</v>
      </c>
      <c r="P2638" s="267" t="s">
        <v>37</v>
      </c>
      <c r="Q2638" s="238" t="s">
        <v>43</v>
      </c>
      <c r="R2638" s="238" t="s">
        <v>1511</v>
      </c>
      <c r="S2638" s="238" t="s">
        <v>88</v>
      </c>
      <c r="T2638" s="35" t="s">
        <v>5551</v>
      </c>
      <c r="U2638" s="254" t="s">
        <v>40</v>
      </c>
      <c r="V2638" s="240" t="s">
        <v>384</v>
      </c>
      <c r="W2638" s="35" t="s">
        <v>5552</v>
      </c>
      <c r="X2638" s="241">
        <v>0</v>
      </c>
      <c r="Y2638" s="241">
        <v>0</v>
      </c>
      <c r="Z2638" s="241">
        <v>0</v>
      </c>
      <c r="AA2638" s="168"/>
      <c r="AB2638" s="168"/>
      <c r="AC2638" s="168"/>
    </row>
    <row r="2639" spans="1:34" ht="15" hidden="1" customHeight="1" x14ac:dyDescent="0.2">
      <c r="A2639" s="257">
        <v>500</v>
      </c>
      <c r="B2639" s="257">
        <v>500</v>
      </c>
      <c r="C2639" s="258" t="s">
        <v>728</v>
      </c>
      <c r="D2639" s="257">
        <v>50013</v>
      </c>
      <c r="E2639" s="258" t="s">
        <v>729</v>
      </c>
      <c r="F2639" s="25">
        <v>2016</v>
      </c>
      <c r="G2639" s="284">
        <v>42645.672222222223</v>
      </c>
      <c r="H2639" s="234">
        <v>42645.672222222223</v>
      </c>
      <c r="I2639" s="412" t="s">
        <v>36</v>
      </c>
      <c r="J2639" s="412" t="s">
        <v>36</v>
      </c>
      <c r="K2639" s="412"/>
      <c r="L2639" s="235">
        <f>N2639-G2639</f>
        <v>6.944444467080757E-4</v>
      </c>
      <c r="M2639" s="236">
        <v>1</v>
      </c>
      <c r="N2639" s="284">
        <v>42645.67291666667</v>
      </c>
      <c r="O2639" s="234">
        <v>42645.67291666667</v>
      </c>
      <c r="P2639" s="237" t="s">
        <v>37</v>
      </c>
      <c r="Q2639" s="238" t="s">
        <v>48</v>
      </c>
      <c r="R2639" s="238" t="s">
        <v>49</v>
      </c>
      <c r="S2639" s="35" t="s">
        <v>40</v>
      </c>
      <c r="T2639" s="35" t="s">
        <v>6640</v>
      </c>
      <c r="U2639" s="282" t="s">
        <v>40</v>
      </c>
      <c r="V2639" s="240" t="s">
        <v>384</v>
      </c>
      <c r="W2639" s="35" t="s">
        <v>6641</v>
      </c>
      <c r="X2639" s="177">
        <v>0</v>
      </c>
      <c r="Y2639" s="55">
        <v>0</v>
      </c>
      <c r="Z2639" s="55">
        <v>0</v>
      </c>
      <c r="AA2639" s="35"/>
      <c r="AB2639" s="35"/>
      <c r="AC2639" s="241"/>
    </row>
    <row r="2640" spans="1:34" ht="15" hidden="1" customHeight="1" x14ac:dyDescent="0.2">
      <c r="A2640" s="311">
        <v>500</v>
      </c>
      <c r="B2640" s="311">
        <v>500</v>
      </c>
      <c r="C2640" s="335" t="s">
        <v>728</v>
      </c>
      <c r="D2640" s="311">
        <v>50013</v>
      </c>
      <c r="E2640" s="335" t="s">
        <v>729</v>
      </c>
      <c r="F2640" s="25">
        <v>2017</v>
      </c>
      <c r="G2640" s="314">
        <v>42746.269444444442</v>
      </c>
      <c r="H2640" s="315">
        <v>42746.269444444442</v>
      </c>
      <c r="I2640" s="417" t="s">
        <v>7042</v>
      </c>
      <c r="J2640" s="629" t="s">
        <v>36</v>
      </c>
      <c r="K2640" s="629"/>
      <c r="L2640" s="317">
        <f>N2640-G2640</f>
        <v>91.080555555556202</v>
      </c>
      <c r="M2640" s="318">
        <v>131156</v>
      </c>
      <c r="N2640" s="314">
        <v>42837.35</v>
      </c>
      <c r="O2640" s="315">
        <v>42837.35</v>
      </c>
      <c r="P2640" s="319" t="s">
        <v>7093</v>
      </c>
      <c r="Q2640" s="320" t="s">
        <v>43</v>
      </c>
      <c r="R2640" s="320" t="s">
        <v>7094</v>
      </c>
      <c r="S2640" s="313" t="s">
        <v>1470</v>
      </c>
      <c r="T2640" s="334" t="s">
        <v>7325</v>
      </c>
      <c r="U2640" s="322" t="s">
        <v>40</v>
      </c>
      <c r="V2640" s="323" t="s">
        <v>384</v>
      </c>
      <c r="W2640" s="324" t="s">
        <v>7326</v>
      </c>
      <c r="X2640" s="336">
        <v>0</v>
      </c>
      <c r="Y2640" s="325">
        <v>0</v>
      </c>
      <c r="Z2640" s="325">
        <v>0</v>
      </c>
      <c r="AA2640" s="313"/>
      <c r="AB2640" s="313"/>
      <c r="AC2640" s="313"/>
      <c r="AD2640" s="304">
        <v>5517212</v>
      </c>
      <c r="AE2640" s="313" t="s">
        <v>1270</v>
      </c>
      <c r="AF2640" s="327" t="s">
        <v>1270</v>
      </c>
      <c r="AG2640" s="313" t="s">
        <v>7097</v>
      </c>
      <c r="AH2640" s="324" t="s">
        <v>7041</v>
      </c>
    </row>
    <row r="2641" spans="1:34" ht="15" hidden="1" customHeight="1" x14ac:dyDescent="0.2">
      <c r="A2641" s="257">
        <v>500</v>
      </c>
      <c r="B2641" s="257">
        <v>500</v>
      </c>
      <c r="C2641" s="258" t="s">
        <v>728</v>
      </c>
      <c r="D2641" s="257">
        <v>50013</v>
      </c>
      <c r="E2641" s="258" t="s">
        <v>729</v>
      </c>
      <c r="F2641" s="25">
        <v>2017</v>
      </c>
      <c r="G2641" s="232">
        <v>42839.398611111108</v>
      </c>
      <c r="H2641" s="233">
        <v>42839.398611111108</v>
      </c>
      <c r="I2641" s="412" t="s">
        <v>36</v>
      </c>
      <c r="J2641" s="412" t="s">
        <v>36</v>
      </c>
      <c r="K2641" s="412"/>
      <c r="L2641" s="235">
        <f>N2641-G2641</f>
        <v>1.3888888890505768E-2</v>
      </c>
      <c r="M2641" s="236">
        <v>20</v>
      </c>
      <c r="N2641" s="232">
        <v>42839.412499999999</v>
      </c>
      <c r="O2641" s="233">
        <v>42839.412499999999</v>
      </c>
      <c r="P2641" s="237" t="s">
        <v>37</v>
      </c>
      <c r="Q2641" s="35" t="s">
        <v>6434</v>
      </c>
      <c r="R2641" s="35" t="s">
        <v>600</v>
      </c>
      <c r="S2641" s="35" t="s">
        <v>579</v>
      </c>
      <c r="T2641" s="52" t="s">
        <v>8372</v>
      </c>
      <c r="U2641" s="293">
        <v>112783823</v>
      </c>
      <c r="V2641" s="240" t="s">
        <v>384</v>
      </c>
      <c r="W2641" s="44" t="s">
        <v>8374</v>
      </c>
      <c r="X2641" s="241">
        <v>0</v>
      </c>
      <c r="Y2641" s="241">
        <v>0</v>
      </c>
      <c r="Z2641" s="241">
        <v>0</v>
      </c>
      <c r="AA2641" s="177"/>
      <c r="AB2641" s="177"/>
      <c r="AC2641" s="177"/>
      <c r="AD2641" s="304">
        <v>5517212</v>
      </c>
      <c r="AE2641" s="305" t="s">
        <v>1270</v>
      </c>
      <c r="AF2641" s="305" t="s">
        <v>1270</v>
      </c>
      <c r="AG2641" s="35" t="s">
        <v>7040</v>
      </c>
      <c r="AH2641" s="44" t="s">
        <v>7176</v>
      </c>
    </row>
    <row r="2642" spans="1:34" ht="15" hidden="1" customHeight="1" x14ac:dyDescent="0.2">
      <c r="A2642" s="386">
        <v>500</v>
      </c>
      <c r="B2642" s="386">
        <v>500</v>
      </c>
      <c r="C2642" s="387" t="s">
        <v>728</v>
      </c>
      <c r="D2642" s="386">
        <v>50013</v>
      </c>
      <c r="E2642" s="387" t="s">
        <v>729</v>
      </c>
      <c r="F2642" s="25">
        <v>2017</v>
      </c>
      <c r="G2642" s="388">
        <v>43006.307638888888</v>
      </c>
      <c r="H2642" s="389">
        <v>43006.307638888888</v>
      </c>
      <c r="I2642" s="420" t="s">
        <v>36</v>
      </c>
      <c r="J2642" s="420" t="s">
        <v>36</v>
      </c>
      <c r="K2642" s="420"/>
      <c r="L2642" s="391">
        <f>N2642-G2642</f>
        <v>0.4180555555576575</v>
      </c>
      <c r="M2642" s="392">
        <v>602</v>
      </c>
      <c r="N2642" s="388">
        <v>43006.725694444445</v>
      </c>
      <c r="O2642" s="389">
        <v>43006.725694444445</v>
      </c>
      <c r="P2642" s="319" t="s">
        <v>7093</v>
      </c>
      <c r="Q2642" s="393" t="s">
        <v>43</v>
      </c>
      <c r="R2642" s="393" t="s">
        <v>7094</v>
      </c>
      <c r="S2642" s="393" t="s">
        <v>54</v>
      </c>
      <c r="T2642" s="394" t="s">
        <v>9603</v>
      </c>
      <c r="U2642" s="395" t="s">
        <v>40</v>
      </c>
      <c r="V2642" s="396" t="s">
        <v>384</v>
      </c>
      <c r="W2642" s="394" t="s">
        <v>9604</v>
      </c>
      <c r="X2642" s="380">
        <v>0</v>
      </c>
      <c r="Y2642" s="380">
        <v>0</v>
      </c>
      <c r="Z2642" s="380">
        <v>0</v>
      </c>
      <c r="AA2642" s="381"/>
      <c r="AB2642" s="381"/>
      <c r="AC2642" s="381"/>
      <c r="AD2642" s="304">
        <v>5517212</v>
      </c>
      <c r="AE2642" s="397" t="s">
        <v>1270</v>
      </c>
      <c r="AF2642" s="397" t="s">
        <v>1270</v>
      </c>
      <c r="AG2642" s="394" t="s">
        <v>7097</v>
      </c>
      <c r="AH2642" s="398" t="s">
        <v>7041</v>
      </c>
    </row>
    <row r="2643" spans="1:34" ht="15" hidden="1" customHeight="1" x14ac:dyDescent="0.2">
      <c r="A2643" s="311">
        <v>500</v>
      </c>
      <c r="B2643" s="311">
        <v>500</v>
      </c>
      <c r="C2643" s="335" t="s">
        <v>728</v>
      </c>
      <c r="D2643" s="311">
        <v>50013</v>
      </c>
      <c r="E2643" s="335" t="s">
        <v>729</v>
      </c>
      <c r="F2643" s="25">
        <v>2017</v>
      </c>
      <c r="G2643" s="314">
        <v>43067.473611111112</v>
      </c>
      <c r="H2643" s="315">
        <v>43067.473611111112</v>
      </c>
      <c r="I2643" s="629" t="s">
        <v>36</v>
      </c>
      <c r="J2643" s="629" t="s">
        <v>36</v>
      </c>
      <c r="K2643" s="629"/>
      <c r="L2643" s="317">
        <f>N2643-G2643</f>
        <v>1.3430555555532919</v>
      </c>
      <c r="M2643" s="318">
        <v>1934</v>
      </c>
      <c r="N2643" s="314">
        <v>43068.816666666666</v>
      </c>
      <c r="O2643" s="315">
        <v>43068.816666666666</v>
      </c>
      <c r="P2643" s="319" t="s">
        <v>7093</v>
      </c>
      <c r="Q2643" s="321" t="s">
        <v>43</v>
      </c>
      <c r="R2643" s="321" t="s">
        <v>7094</v>
      </c>
      <c r="S2643" s="313" t="s">
        <v>88</v>
      </c>
      <c r="T2643" s="321" t="s">
        <v>10047</v>
      </c>
      <c r="U2643" s="350" t="s">
        <v>40</v>
      </c>
      <c r="V2643" s="286" t="s">
        <v>384</v>
      </c>
      <c r="W2643" s="321" t="s">
        <v>10048</v>
      </c>
      <c r="X2643" s="336">
        <v>0</v>
      </c>
      <c r="Y2643" s="325">
        <v>0</v>
      </c>
      <c r="Z2643" s="325">
        <v>0</v>
      </c>
      <c r="AA2643" s="375"/>
      <c r="AB2643" s="375"/>
      <c r="AC2643" s="375"/>
      <c r="AD2643" s="304">
        <v>5517212</v>
      </c>
      <c r="AE2643" s="378" t="s">
        <v>1270</v>
      </c>
      <c r="AF2643" s="378" t="s">
        <v>1270</v>
      </c>
      <c r="AG2643" s="321" t="s">
        <v>7097</v>
      </c>
      <c r="AH2643" s="369" t="s">
        <v>7041</v>
      </c>
    </row>
    <row r="2644" spans="1:34" ht="15" hidden="1" customHeight="1" x14ac:dyDescent="0.2">
      <c r="A2644" s="257">
        <v>500</v>
      </c>
      <c r="B2644" s="257">
        <v>500</v>
      </c>
      <c r="C2644" s="258" t="s">
        <v>728</v>
      </c>
      <c r="D2644" s="257">
        <v>50013</v>
      </c>
      <c r="E2644" s="258" t="s">
        <v>729</v>
      </c>
      <c r="F2644" s="25">
        <v>2018</v>
      </c>
      <c r="G2644" s="232">
        <v>43150.884722222225</v>
      </c>
      <c r="H2644" s="233">
        <v>43150.884722222225</v>
      </c>
      <c r="I2644" s="412" t="s">
        <v>36</v>
      </c>
      <c r="J2644" s="412" t="s">
        <v>36</v>
      </c>
      <c r="K2644" s="412" t="s">
        <v>36</v>
      </c>
      <c r="L2644" s="235">
        <f>N2644-G2644</f>
        <v>2.6388888887595385E-2</v>
      </c>
      <c r="M2644" s="236">
        <v>38</v>
      </c>
      <c r="N2644" s="232">
        <v>43150.911111111112</v>
      </c>
      <c r="O2644" s="233">
        <v>43150.911111111112</v>
      </c>
      <c r="P2644" s="237" t="s">
        <v>37</v>
      </c>
      <c r="Q2644" s="359" t="s">
        <v>1246</v>
      </c>
      <c r="R2644" s="35" t="s">
        <v>10509</v>
      </c>
      <c r="S2644" s="277" t="s">
        <v>54</v>
      </c>
      <c r="T2644" s="240" t="s">
        <v>10512</v>
      </c>
      <c r="U2644" s="282" t="s">
        <v>40</v>
      </c>
      <c r="V2644" s="240" t="s">
        <v>384</v>
      </c>
      <c r="W2644" s="240" t="s">
        <v>10513</v>
      </c>
      <c r="X2644" s="255">
        <v>0</v>
      </c>
      <c r="Y2644" s="241">
        <v>0</v>
      </c>
      <c r="Z2644" s="241">
        <v>0</v>
      </c>
      <c r="AA2644" s="266"/>
      <c r="AB2644" s="266"/>
      <c r="AC2644" s="266"/>
      <c r="AD2644" s="241">
        <v>5517212</v>
      </c>
      <c r="AE2644" s="461" t="s">
        <v>1270</v>
      </c>
      <c r="AF2644" s="462" t="s">
        <v>1270</v>
      </c>
      <c r="AG2644" s="277" t="s">
        <v>7066</v>
      </c>
      <c r="AH2644" s="277" t="s">
        <v>7067</v>
      </c>
    </row>
    <row r="2645" spans="1:34" ht="15" hidden="1" customHeight="1" x14ac:dyDescent="0.2">
      <c r="A2645" s="257">
        <v>500</v>
      </c>
      <c r="B2645" s="257">
        <v>500</v>
      </c>
      <c r="C2645" s="258" t="s">
        <v>728</v>
      </c>
      <c r="D2645" s="257">
        <v>50013</v>
      </c>
      <c r="E2645" s="258" t="s">
        <v>729</v>
      </c>
      <c r="F2645" s="25">
        <v>2018</v>
      </c>
      <c r="G2645" s="284">
        <v>43412.770833333336</v>
      </c>
      <c r="H2645" s="234">
        <v>43412.770833333336</v>
      </c>
      <c r="I2645" s="417" t="s">
        <v>7042</v>
      </c>
      <c r="J2645" s="412" t="s">
        <v>36</v>
      </c>
      <c r="K2645" s="412" t="s">
        <v>36</v>
      </c>
      <c r="L2645" s="235">
        <f>N2645-G2645</f>
        <v>1.0062499999985448</v>
      </c>
      <c r="M2645" s="236">
        <v>1449</v>
      </c>
      <c r="N2645" s="284">
        <v>43413.777083333334</v>
      </c>
      <c r="O2645" s="234">
        <v>43413.777083333334</v>
      </c>
      <c r="P2645" s="237" t="s">
        <v>37</v>
      </c>
      <c r="Q2645" s="162" t="s">
        <v>382</v>
      </c>
      <c r="R2645" s="167" t="s">
        <v>10211</v>
      </c>
      <c r="S2645" s="163" t="s">
        <v>106</v>
      </c>
      <c r="T2645" s="167" t="s">
        <v>12306</v>
      </c>
      <c r="U2645" s="416" t="s">
        <v>40</v>
      </c>
      <c r="V2645" s="240" t="s">
        <v>384</v>
      </c>
      <c r="W2645" s="167" t="s">
        <v>12309</v>
      </c>
      <c r="X2645" s="255">
        <v>0</v>
      </c>
      <c r="Y2645" s="241">
        <v>0</v>
      </c>
      <c r="Z2645" s="241">
        <v>0</v>
      </c>
      <c r="AA2645" s="266"/>
      <c r="AB2645" s="266"/>
      <c r="AC2645" s="266"/>
      <c r="AD2645" s="241">
        <v>5517212</v>
      </c>
      <c r="AE2645" s="461" t="s">
        <v>7063</v>
      </c>
      <c r="AF2645" s="468" t="s">
        <v>12310</v>
      </c>
      <c r="AG2645" s="163" t="s">
        <v>7040</v>
      </c>
      <c r="AH2645" s="277" t="s">
        <v>7303</v>
      </c>
    </row>
    <row r="2646" spans="1:34" ht="15" hidden="1" customHeight="1" x14ac:dyDescent="0.2">
      <c r="A2646" s="521">
        <v>500</v>
      </c>
      <c r="B2646" s="521">
        <v>500</v>
      </c>
      <c r="C2646" s="522" t="s">
        <v>728</v>
      </c>
      <c r="D2646" s="521">
        <v>50013</v>
      </c>
      <c r="E2646" s="522" t="s">
        <v>729</v>
      </c>
      <c r="F2646" s="25">
        <v>2019</v>
      </c>
      <c r="G2646" s="232">
        <v>43468.416666666664</v>
      </c>
      <c r="H2646" s="233">
        <v>43468.416666666664</v>
      </c>
      <c r="I2646" s="412" t="s">
        <v>36</v>
      </c>
      <c r="J2646" s="412" t="s">
        <v>36</v>
      </c>
      <c r="K2646" s="412" t="s">
        <v>36</v>
      </c>
      <c r="L2646" s="235">
        <f>N2646-G2646</f>
        <v>0.32986111111677019</v>
      </c>
      <c r="M2646" s="236">
        <v>475</v>
      </c>
      <c r="N2646" s="232">
        <v>43468.746527777781</v>
      </c>
      <c r="O2646" s="233">
        <v>43468.746527777781</v>
      </c>
      <c r="P2646" s="237" t="s">
        <v>37</v>
      </c>
      <c r="Q2646" s="238" t="s">
        <v>1285</v>
      </c>
      <c r="R2646" s="239" t="s">
        <v>10545</v>
      </c>
      <c r="S2646" s="238" t="s">
        <v>88</v>
      </c>
      <c r="T2646" s="167" t="s">
        <v>12672</v>
      </c>
      <c r="U2646" s="376">
        <v>115639887</v>
      </c>
      <c r="V2646" s="240" t="s">
        <v>384</v>
      </c>
      <c r="W2646" s="167" t="s">
        <v>12673</v>
      </c>
      <c r="X2646" s="241">
        <v>0</v>
      </c>
      <c r="Y2646" s="241">
        <v>0</v>
      </c>
      <c r="Z2646" s="241">
        <v>0</v>
      </c>
      <c r="AA2646" s="264">
        <f>Y2646/AD2646</f>
        <v>0</v>
      </c>
      <c r="AB2646" s="265">
        <f>Z2646/AD2646</f>
        <v>0</v>
      </c>
      <c r="AC2646" s="255">
        <v>0</v>
      </c>
      <c r="AD2646" s="241">
        <v>5548929</v>
      </c>
      <c r="AE2646" s="57" t="s">
        <v>1270</v>
      </c>
      <c r="AF2646" s="383" t="s">
        <v>1270</v>
      </c>
      <c r="AG2646" s="239" t="s">
        <v>7040</v>
      </c>
      <c r="AH2646" s="57" t="s">
        <v>7041</v>
      </c>
    </row>
    <row r="2647" spans="1:34" ht="15" hidden="1" customHeight="1" x14ac:dyDescent="0.2">
      <c r="A2647" s="528">
        <v>500</v>
      </c>
      <c r="B2647" s="528">
        <v>500</v>
      </c>
      <c r="C2647" s="529" t="s">
        <v>728</v>
      </c>
      <c r="D2647" s="528">
        <v>50013</v>
      </c>
      <c r="E2647" s="529" t="s">
        <v>729</v>
      </c>
      <c r="F2647" s="530">
        <v>2019</v>
      </c>
      <c r="G2647" s="479">
        <v>43472.229861111111</v>
      </c>
      <c r="H2647" s="390">
        <v>43472.229861111111</v>
      </c>
      <c r="I2647" s="420" t="s">
        <v>36</v>
      </c>
      <c r="J2647" s="420" t="s">
        <v>36</v>
      </c>
      <c r="K2647" s="420" t="s">
        <v>36</v>
      </c>
      <c r="L2647" s="391">
        <f>N2647-G2647</f>
        <v>56.307638888887595</v>
      </c>
      <c r="M2647" s="392">
        <v>81083</v>
      </c>
      <c r="N2647" s="479">
        <v>43528.537499999999</v>
      </c>
      <c r="O2647" s="390">
        <v>43528.537499999999</v>
      </c>
      <c r="P2647" s="421" t="s">
        <v>7093</v>
      </c>
      <c r="Q2647" s="458" t="s">
        <v>43</v>
      </c>
      <c r="R2647" s="394" t="s">
        <v>10310</v>
      </c>
      <c r="S2647" s="428" t="s">
        <v>88</v>
      </c>
      <c r="T2647" s="394" t="s">
        <v>12735</v>
      </c>
      <c r="U2647" s="531" t="s">
        <v>40</v>
      </c>
      <c r="V2647" s="396" t="s">
        <v>384</v>
      </c>
      <c r="W2647" s="532" t="s">
        <v>12736</v>
      </c>
      <c r="X2647" s="533">
        <v>0</v>
      </c>
      <c r="Y2647" s="429">
        <v>0</v>
      </c>
      <c r="Z2647" s="429">
        <v>0</v>
      </c>
      <c r="AA2647" s="264">
        <f>Y2647/AD2647</f>
        <v>0</v>
      </c>
      <c r="AB2647" s="265">
        <f>Z2647/AD2647</f>
        <v>0</v>
      </c>
      <c r="AC2647" s="255">
        <v>0</v>
      </c>
      <c r="AD2647" s="429">
        <v>5548929</v>
      </c>
      <c r="AE2647" s="396" t="s">
        <v>1270</v>
      </c>
      <c r="AF2647" s="534" t="s">
        <v>1270</v>
      </c>
      <c r="AG2647" s="396" t="s">
        <v>7097</v>
      </c>
      <c r="AH2647" s="535" t="s">
        <v>12260</v>
      </c>
    </row>
    <row r="2648" spans="1:34" ht="15" hidden="1" customHeight="1" x14ac:dyDescent="0.2">
      <c r="A2648" s="105">
        <v>500</v>
      </c>
      <c r="B2648" s="105">
        <v>500</v>
      </c>
      <c r="C2648" s="76" t="s">
        <v>577</v>
      </c>
      <c r="D2648" s="45">
        <v>50014</v>
      </c>
      <c r="E2648" s="60" t="s">
        <v>578</v>
      </c>
      <c r="F2648" s="25">
        <v>2014</v>
      </c>
      <c r="G2648" s="61">
        <v>41934.058333333334</v>
      </c>
      <c r="H2648" s="62">
        <v>41934.058333333334</v>
      </c>
      <c r="I2648" s="625" t="s">
        <v>36</v>
      </c>
      <c r="J2648" s="625" t="s">
        <v>36</v>
      </c>
      <c r="K2648" s="625"/>
      <c r="L2648" s="64">
        <f>N2648-G2648</f>
        <v>0.25069444444670808</v>
      </c>
      <c r="M2648" s="65">
        <v>361</v>
      </c>
      <c r="N2648" s="61">
        <v>41934.309027777781</v>
      </c>
      <c r="O2648" s="62">
        <v>41934.309027777781</v>
      </c>
      <c r="P2648" s="86" t="s">
        <v>242</v>
      </c>
      <c r="Q2648" s="69" t="s">
        <v>43</v>
      </c>
      <c r="R2648" s="69" t="s">
        <v>1583</v>
      </c>
      <c r="S2648" s="87" t="s">
        <v>40</v>
      </c>
      <c r="T2648" s="69" t="s">
        <v>2897</v>
      </c>
      <c r="U2648" s="459" t="s">
        <v>40</v>
      </c>
      <c r="V2648" s="87" t="s">
        <v>384</v>
      </c>
      <c r="W2648" s="69" t="s">
        <v>2898</v>
      </c>
      <c r="X2648" s="32">
        <v>0</v>
      </c>
      <c r="Y2648" s="32">
        <v>0</v>
      </c>
      <c r="Z2648" s="83"/>
      <c r="AA2648" s="84"/>
      <c r="AB2648" s="85"/>
      <c r="AC2648" s="83"/>
    </row>
    <row r="2649" spans="1:34" ht="15" hidden="1" customHeight="1" x14ac:dyDescent="0.2">
      <c r="A2649" s="105">
        <v>500</v>
      </c>
      <c r="B2649" s="105">
        <v>500</v>
      </c>
      <c r="C2649" s="76" t="s">
        <v>577</v>
      </c>
      <c r="D2649" s="45">
        <v>50014</v>
      </c>
      <c r="E2649" s="60" t="s">
        <v>578</v>
      </c>
      <c r="F2649" s="25">
        <v>2014</v>
      </c>
      <c r="G2649" s="61">
        <v>41939.161111111112</v>
      </c>
      <c r="H2649" s="62">
        <v>41939.161111111112</v>
      </c>
      <c r="I2649" s="625" t="s">
        <v>36</v>
      </c>
      <c r="J2649" s="625" t="s">
        <v>36</v>
      </c>
      <c r="K2649" s="625"/>
      <c r="L2649" s="64">
        <f>N2649-G2649</f>
        <v>0.1444444444423425</v>
      </c>
      <c r="M2649" s="65">
        <v>208</v>
      </c>
      <c r="N2649" s="61">
        <v>41939.305555555555</v>
      </c>
      <c r="O2649" s="62">
        <v>41939.305555555555</v>
      </c>
      <c r="P2649" s="86" t="s">
        <v>242</v>
      </c>
      <c r="Q2649" s="69" t="s">
        <v>43</v>
      </c>
      <c r="R2649" s="69" t="s">
        <v>1583</v>
      </c>
      <c r="S2649" s="87" t="s">
        <v>40</v>
      </c>
      <c r="T2649" s="69" t="s">
        <v>2935</v>
      </c>
      <c r="U2649" s="459" t="s">
        <v>40</v>
      </c>
      <c r="V2649" s="87" t="s">
        <v>384</v>
      </c>
      <c r="W2649" s="69" t="s">
        <v>2936</v>
      </c>
      <c r="X2649" s="32">
        <v>0</v>
      </c>
      <c r="Y2649" s="32">
        <v>0</v>
      </c>
      <c r="Z2649" s="83"/>
      <c r="AA2649" s="84"/>
      <c r="AB2649" s="85"/>
      <c r="AC2649" s="83"/>
    </row>
    <row r="2650" spans="1:34" ht="15" hidden="1" customHeight="1" x14ac:dyDescent="0.2">
      <c r="A2650" s="105">
        <v>500</v>
      </c>
      <c r="B2650" s="105">
        <v>500</v>
      </c>
      <c r="C2650" s="76" t="s">
        <v>577</v>
      </c>
      <c r="D2650" s="45">
        <v>50014</v>
      </c>
      <c r="E2650" s="60" t="s">
        <v>578</v>
      </c>
      <c r="F2650" s="25">
        <v>2014</v>
      </c>
      <c r="G2650" s="61">
        <v>41945.157638888886</v>
      </c>
      <c r="H2650" s="62">
        <v>41945.157638888886</v>
      </c>
      <c r="I2650" s="625" t="s">
        <v>36</v>
      </c>
      <c r="J2650" s="625" t="s">
        <v>36</v>
      </c>
      <c r="K2650" s="625"/>
      <c r="L2650" s="64">
        <f>N2650-G2650</f>
        <v>0.29236111111094942</v>
      </c>
      <c r="M2650" s="65">
        <v>421</v>
      </c>
      <c r="N2650" s="61">
        <v>41945.45</v>
      </c>
      <c r="O2650" s="62">
        <v>41945.45</v>
      </c>
      <c r="P2650" s="86" t="s">
        <v>242</v>
      </c>
      <c r="Q2650" s="69" t="s">
        <v>43</v>
      </c>
      <c r="R2650" s="69" t="s">
        <v>1583</v>
      </c>
      <c r="S2650" s="87" t="s">
        <v>40</v>
      </c>
      <c r="T2650" s="69" t="s">
        <v>2986</v>
      </c>
      <c r="U2650" s="459" t="s">
        <v>40</v>
      </c>
      <c r="V2650" s="87" t="s">
        <v>384</v>
      </c>
      <c r="W2650" s="99" t="s">
        <v>2987</v>
      </c>
      <c r="X2650" s="32">
        <v>0</v>
      </c>
      <c r="Y2650" s="32">
        <v>0</v>
      </c>
      <c r="Z2650" s="83"/>
      <c r="AA2650" s="84"/>
      <c r="AB2650" s="85"/>
      <c r="AC2650" s="83"/>
    </row>
    <row r="2651" spans="1:34" ht="15" hidden="1" customHeight="1" x14ac:dyDescent="0.2">
      <c r="A2651" s="153">
        <v>500</v>
      </c>
      <c r="B2651" s="153">
        <v>500</v>
      </c>
      <c r="C2651" s="24" t="s">
        <v>577</v>
      </c>
      <c r="D2651" s="175">
        <v>50014</v>
      </c>
      <c r="E2651" s="24" t="s">
        <v>578</v>
      </c>
      <c r="F2651" s="25">
        <v>2015</v>
      </c>
      <c r="G2651" s="156">
        <v>42055.862500000003</v>
      </c>
      <c r="H2651" s="157">
        <v>42055.862500000003</v>
      </c>
      <c r="I2651" s="620" t="s">
        <v>36</v>
      </c>
      <c r="J2651" s="620" t="s">
        <v>36</v>
      </c>
      <c r="K2651" s="620"/>
      <c r="L2651" s="159">
        <f>N2651-G2651</f>
        <v>0.99513888888759539</v>
      </c>
      <c r="M2651" s="160">
        <v>1433</v>
      </c>
      <c r="N2651" s="156">
        <v>42056.857638888891</v>
      </c>
      <c r="O2651" s="157">
        <v>42056.857638888891</v>
      </c>
      <c r="P2651" s="161" t="s">
        <v>37</v>
      </c>
      <c r="Q2651" s="35" t="s">
        <v>1285</v>
      </c>
      <c r="R2651" s="35" t="s">
        <v>53</v>
      </c>
      <c r="S2651" s="35" t="s">
        <v>54</v>
      </c>
      <c r="T2651" s="35" t="s">
        <v>3534</v>
      </c>
      <c r="U2651" s="170">
        <v>10920</v>
      </c>
      <c r="V2651" s="167" t="s">
        <v>384</v>
      </c>
      <c r="W2651" s="35" t="s">
        <v>3535</v>
      </c>
      <c r="X2651" s="55">
        <v>0</v>
      </c>
      <c r="Y2651" s="55">
        <v>0</v>
      </c>
      <c r="Z2651" s="168"/>
      <c r="AA2651" s="168"/>
      <c r="AB2651" s="168"/>
      <c r="AC2651" s="168"/>
      <c r="AD2651" s="41"/>
      <c r="AE2651" s="41"/>
      <c r="AF2651" s="41"/>
      <c r="AG2651" s="41"/>
      <c r="AH2651" s="41"/>
    </row>
    <row r="2652" spans="1:34" ht="15" hidden="1" customHeight="1" x14ac:dyDescent="0.2">
      <c r="A2652" s="175">
        <v>500</v>
      </c>
      <c r="B2652" s="175">
        <v>500</v>
      </c>
      <c r="C2652" s="24" t="s">
        <v>577</v>
      </c>
      <c r="D2652" s="175">
        <v>50014</v>
      </c>
      <c r="E2652" s="43" t="s">
        <v>578</v>
      </c>
      <c r="F2652" s="25">
        <v>2015</v>
      </c>
      <c r="G2652" s="156">
        <v>42295.686111111114</v>
      </c>
      <c r="H2652" s="157">
        <v>42295.686111111114</v>
      </c>
      <c r="I2652" s="626" t="s">
        <v>313</v>
      </c>
      <c r="J2652" s="620" t="s">
        <v>36</v>
      </c>
      <c r="K2652" s="620"/>
      <c r="L2652" s="159">
        <f>N2652-G2652</f>
        <v>6.9444443943211809E-4</v>
      </c>
      <c r="M2652" s="160">
        <v>1</v>
      </c>
      <c r="N2652" s="156">
        <v>42295.686805555553</v>
      </c>
      <c r="O2652" s="157">
        <v>42295.686805555553</v>
      </c>
      <c r="P2652" s="161" t="s">
        <v>37</v>
      </c>
      <c r="Q2652" s="35" t="s">
        <v>213</v>
      </c>
      <c r="R2652" s="35" t="s">
        <v>287</v>
      </c>
      <c r="S2652" s="35" t="s">
        <v>101</v>
      </c>
      <c r="T2652" s="35" t="s">
        <v>5001</v>
      </c>
      <c r="U2652" s="459" t="s">
        <v>40</v>
      </c>
      <c r="V2652" s="167" t="s">
        <v>384</v>
      </c>
      <c r="W2652" s="35" t="s">
        <v>5002</v>
      </c>
      <c r="X2652" s="55">
        <v>0</v>
      </c>
      <c r="Y2652" s="168"/>
      <c r="Z2652" s="168"/>
      <c r="AA2652" s="168"/>
      <c r="AB2652" s="168"/>
      <c r="AC2652" s="168"/>
    </row>
    <row r="2653" spans="1:34" ht="15" hidden="1" customHeight="1" x14ac:dyDescent="0.2">
      <c r="A2653" s="175">
        <v>500</v>
      </c>
      <c r="B2653" s="175">
        <v>500</v>
      </c>
      <c r="C2653" s="24" t="s">
        <v>577</v>
      </c>
      <c r="D2653" s="175">
        <v>50014</v>
      </c>
      <c r="E2653" s="43" t="s">
        <v>578</v>
      </c>
      <c r="F2653" s="25">
        <v>2015</v>
      </c>
      <c r="G2653" s="156">
        <v>42296.659722222219</v>
      </c>
      <c r="H2653" s="157">
        <v>42296.659722222219</v>
      </c>
      <c r="I2653" s="620" t="s">
        <v>36</v>
      </c>
      <c r="J2653" s="620" t="s">
        <v>36</v>
      </c>
      <c r="K2653" s="620"/>
      <c r="L2653" s="159">
        <f>N2653-G2653</f>
        <v>9.2361111113859806E-2</v>
      </c>
      <c r="M2653" s="160">
        <v>133</v>
      </c>
      <c r="N2653" s="156">
        <v>42296.752083333333</v>
      </c>
      <c r="O2653" s="157">
        <v>42296.752083333333</v>
      </c>
      <c r="P2653" s="161" t="s">
        <v>37</v>
      </c>
      <c r="Q2653" s="162" t="s">
        <v>52</v>
      </c>
      <c r="R2653" s="35" t="s">
        <v>67</v>
      </c>
      <c r="S2653" s="35" t="s">
        <v>101</v>
      </c>
      <c r="T2653" s="35" t="s">
        <v>5005</v>
      </c>
      <c r="U2653" s="459" t="s">
        <v>40</v>
      </c>
      <c r="V2653" s="167" t="s">
        <v>384</v>
      </c>
      <c r="W2653" s="35" t="s">
        <v>5006</v>
      </c>
      <c r="X2653" s="55">
        <v>0</v>
      </c>
      <c r="Y2653" s="168"/>
      <c r="Z2653" s="168"/>
      <c r="AA2653" s="168"/>
      <c r="AB2653" s="168"/>
      <c r="AC2653" s="168"/>
    </row>
    <row r="2654" spans="1:34" ht="15" hidden="1" customHeight="1" x14ac:dyDescent="0.2">
      <c r="A2654" s="175">
        <v>500</v>
      </c>
      <c r="B2654" s="175">
        <v>500</v>
      </c>
      <c r="C2654" s="24" t="s">
        <v>577</v>
      </c>
      <c r="D2654" s="175">
        <v>50014</v>
      </c>
      <c r="E2654" s="43" t="s">
        <v>578</v>
      </c>
      <c r="F2654" s="25">
        <v>2015</v>
      </c>
      <c r="G2654" s="156">
        <v>42297.31527777778</v>
      </c>
      <c r="H2654" s="157">
        <v>42297.31527777778</v>
      </c>
      <c r="I2654" s="620" t="s">
        <v>36</v>
      </c>
      <c r="J2654" s="620" t="s">
        <v>36</v>
      </c>
      <c r="K2654" s="620"/>
      <c r="L2654" s="159">
        <f>N2654-G2654</f>
        <v>0.35555555555038154</v>
      </c>
      <c r="M2654" s="160">
        <v>512</v>
      </c>
      <c r="N2654" s="156">
        <v>42297.67083333333</v>
      </c>
      <c r="O2654" s="157">
        <v>42297.67083333333</v>
      </c>
      <c r="P2654" s="161" t="s">
        <v>37</v>
      </c>
      <c r="Q2654" s="162" t="s">
        <v>52</v>
      </c>
      <c r="R2654" s="35" t="s">
        <v>67</v>
      </c>
      <c r="S2654" s="35" t="s">
        <v>101</v>
      </c>
      <c r="T2654" s="35" t="s">
        <v>5010</v>
      </c>
      <c r="U2654" s="459" t="s">
        <v>40</v>
      </c>
      <c r="V2654" s="167" t="s">
        <v>384</v>
      </c>
      <c r="W2654" s="35" t="s">
        <v>5011</v>
      </c>
      <c r="X2654" s="55">
        <v>0</v>
      </c>
      <c r="Y2654" s="168"/>
      <c r="Z2654" s="168"/>
      <c r="AA2654" s="168"/>
      <c r="AB2654" s="168"/>
      <c r="AC2654" s="168"/>
    </row>
    <row r="2655" spans="1:34" ht="15" hidden="1" customHeight="1" x14ac:dyDescent="0.2">
      <c r="A2655" s="175">
        <v>500</v>
      </c>
      <c r="B2655" s="175">
        <v>500</v>
      </c>
      <c r="C2655" s="24" t="s">
        <v>577</v>
      </c>
      <c r="D2655" s="175">
        <v>50014</v>
      </c>
      <c r="E2655" s="43" t="s">
        <v>578</v>
      </c>
      <c r="F2655" s="25">
        <v>2015</v>
      </c>
      <c r="G2655" s="156">
        <v>42298.127083333333</v>
      </c>
      <c r="H2655" s="157">
        <v>42298.127083333333</v>
      </c>
      <c r="I2655" s="620" t="s">
        <v>36</v>
      </c>
      <c r="J2655" s="620" t="s">
        <v>36</v>
      </c>
      <c r="K2655" s="620"/>
      <c r="L2655" s="159">
        <f>N2655-G2655</f>
        <v>0.19097222222626442</v>
      </c>
      <c r="M2655" s="160">
        <v>275</v>
      </c>
      <c r="N2655" s="156">
        <v>42298.318055555559</v>
      </c>
      <c r="O2655" s="157">
        <v>42298.318055555559</v>
      </c>
      <c r="P2655" s="171" t="s">
        <v>242</v>
      </c>
      <c r="Q2655" s="35" t="s">
        <v>43</v>
      </c>
      <c r="R2655" s="35" t="s">
        <v>1583</v>
      </c>
      <c r="S2655" s="35" t="s">
        <v>40</v>
      </c>
      <c r="T2655" s="35" t="s">
        <v>5015</v>
      </c>
      <c r="U2655" s="459" t="s">
        <v>40</v>
      </c>
      <c r="V2655" s="167" t="s">
        <v>384</v>
      </c>
      <c r="W2655" s="35" t="s">
        <v>5016</v>
      </c>
      <c r="X2655" s="55">
        <v>0</v>
      </c>
      <c r="Y2655" s="168"/>
      <c r="Z2655" s="168"/>
      <c r="AA2655" s="168"/>
      <c r="AB2655" s="168"/>
      <c r="AC2655" s="168"/>
    </row>
    <row r="2656" spans="1:34" ht="15" hidden="1" customHeight="1" x14ac:dyDescent="0.2">
      <c r="A2656" s="175">
        <v>500</v>
      </c>
      <c r="B2656" s="175">
        <v>500</v>
      </c>
      <c r="C2656" s="24" t="s">
        <v>577</v>
      </c>
      <c r="D2656" s="175">
        <v>50014</v>
      </c>
      <c r="E2656" s="43" t="s">
        <v>578</v>
      </c>
      <c r="F2656" s="25">
        <v>2015</v>
      </c>
      <c r="G2656" s="156">
        <v>42301.115277777775</v>
      </c>
      <c r="H2656" s="157">
        <v>42301.115277777775</v>
      </c>
      <c r="I2656" s="620" t="s">
        <v>36</v>
      </c>
      <c r="J2656" s="620" t="s">
        <v>36</v>
      </c>
      <c r="K2656" s="620"/>
      <c r="L2656" s="159">
        <f>N2656-G2656</f>
        <v>0.23125000000436557</v>
      </c>
      <c r="M2656" s="160">
        <v>333</v>
      </c>
      <c r="N2656" s="156">
        <v>42301.34652777778</v>
      </c>
      <c r="O2656" s="157">
        <v>42301.34652777778</v>
      </c>
      <c r="P2656" s="171" t="s">
        <v>242</v>
      </c>
      <c r="Q2656" s="35" t="s">
        <v>43</v>
      </c>
      <c r="R2656" s="35" t="s">
        <v>1583</v>
      </c>
      <c r="S2656" s="35" t="s">
        <v>40</v>
      </c>
      <c r="T2656" s="35" t="s">
        <v>5037</v>
      </c>
      <c r="U2656" s="459" t="s">
        <v>40</v>
      </c>
      <c r="V2656" s="167" t="s">
        <v>384</v>
      </c>
      <c r="W2656" s="35" t="s">
        <v>5038</v>
      </c>
      <c r="X2656" s="55">
        <v>0</v>
      </c>
      <c r="Y2656" s="168"/>
      <c r="Z2656" s="168"/>
      <c r="AA2656" s="168"/>
      <c r="AB2656" s="168"/>
      <c r="AC2656" s="168"/>
    </row>
    <row r="2657" spans="1:34" ht="15" hidden="1" customHeight="1" x14ac:dyDescent="0.2">
      <c r="A2657" s="175">
        <v>500</v>
      </c>
      <c r="B2657" s="175">
        <v>500</v>
      </c>
      <c r="C2657" s="24" t="s">
        <v>577</v>
      </c>
      <c r="D2657" s="175">
        <v>50014</v>
      </c>
      <c r="E2657" s="43" t="s">
        <v>578</v>
      </c>
      <c r="F2657" s="25">
        <v>2015</v>
      </c>
      <c r="G2657" s="156">
        <v>42302.05</v>
      </c>
      <c r="H2657" s="157">
        <v>42302.05</v>
      </c>
      <c r="I2657" s="620" t="s">
        <v>36</v>
      </c>
      <c r="J2657" s="620" t="s">
        <v>36</v>
      </c>
      <c r="K2657" s="620"/>
      <c r="L2657" s="159">
        <f>N2657-G2657</f>
        <v>0.32291666666424135</v>
      </c>
      <c r="M2657" s="160">
        <v>465</v>
      </c>
      <c r="N2657" s="156">
        <v>42302.372916666667</v>
      </c>
      <c r="O2657" s="157">
        <v>42302.372916666667</v>
      </c>
      <c r="P2657" s="171" t="s">
        <v>242</v>
      </c>
      <c r="Q2657" s="35" t="s">
        <v>43</v>
      </c>
      <c r="R2657" s="35" t="s">
        <v>1583</v>
      </c>
      <c r="S2657" s="35" t="s">
        <v>40</v>
      </c>
      <c r="T2657" s="35" t="s">
        <v>5039</v>
      </c>
      <c r="U2657" s="459" t="s">
        <v>40</v>
      </c>
      <c r="V2657" s="167" t="s">
        <v>384</v>
      </c>
      <c r="W2657" s="35" t="s">
        <v>5040</v>
      </c>
      <c r="X2657" s="55">
        <v>0</v>
      </c>
      <c r="Y2657" s="168"/>
      <c r="Z2657" s="168"/>
      <c r="AA2657" s="168"/>
      <c r="AB2657" s="168"/>
      <c r="AC2657" s="168"/>
    </row>
    <row r="2658" spans="1:34" ht="15" hidden="1" customHeight="1" x14ac:dyDescent="0.2">
      <c r="A2658" s="257">
        <v>500</v>
      </c>
      <c r="B2658" s="257">
        <v>500</v>
      </c>
      <c r="C2658" s="258" t="s">
        <v>577</v>
      </c>
      <c r="D2658" s="257">
        <v>50014</v>
      </c>
      <c r="E2658" s="258" t="s">
        <v>578</v>
      </c>
      <c r="F2658" s="25">
        <v>2016</v>
      </c>
      <c r="G2658" s="284">
        <v>42638.345138888886</v>
      </c>
      <c r="H2658" s="234">
        <v>42638.345138888886</v>
      </c>
      <c r="I2658" s="412" t="s">
        <v>36</v>
      </c>
      <c r="J2658" s="412" t="s">
        <v>36</v>
      </c>
      <c r="K2658" s="412"/>
      <c r="L2658" s="235">
        <f>N2658-G2658</f>
        <v>8.3333333335758653E-2</v>
      </c>
      <c r="M2658" s="236">
        <v>120</v>
      </c>
      <c r="N2658" s="284">
        <v>42638.428472222222</v>
      </c>
      <c r="O2658" s="234">
        <v>42638.428472222222</v>
      </c>
      <c r="P2658" s="248" t="s">
        <v>242</v>
      </c>
      <c r="Q2658" s="238" t="s">
        <v>43</v>
      </c>
      <c r="R2658" s="238" t="s">
        <v>1583</v>
      </c>
      <c r="S2658" s="35" t="s">
        <v>40</v>
      </c>
      <c r="T2658" s="35" t="s">
        <v>6613</v>
      </c>
      <c r="U2658" s="282" t="s">
        <v>40</v>
      </c>
      <c r="V2658" s="240" t="s">
        <v>384</v>
      </c>
      <c r="W2658" s="35" t="s">
        <v>6614</v>
      </c>
      <c r="X2658" s="177">
        <v>0</v>
      </c>
      <c r="Y2658" s="55">
        <v>0</v>
      </c>
      <c r="Z2658" s="55">
        <v>0</v>
      </c>
      <c r="AA2658" s="35"/>
      <c r="AB2658" s="35"/>
      <c r="AC2658" s="241"/>
    </row>
    <row r="2659" spans="1:34" ht="15" hidden="1" customHeight="1" x14ac:dyDescent="0.2">
      <c r="A2659" s="257">
        <v>500</v>
      </c>
      <c r="B2659" s="257">
        <v>500</v>
      </c>
      <c r="C2659" s="258" t="s">
        <v>577</v>
      </c>
      <c r="D2659" s="257">
        <v>50014</v>
      </c>
      <c r="E2659" s="258" t="s">
        <v>578</v>
      </c>
      <c r="F2659" s="25">
        <v>2017</v>
      </c>
      <c r="G2659" s="232">
        <v>42753.848611111112</v>
      </c>
      <c r="H2659" s="233">
        <v>42753.848611111112</v>
      </c>
      <c r="I2659" s="417" t="s">
        <v>7042</v>
      </c>
      <c r="J2659" s="412" t="s">
        <v>36</v>
      </c>
      <c r="K2659" s="412"/>
      <c r="L2659" s="235">
        <f>N2659-G2659</f>
        <v>0.93194444444088731</v>
      </c>
      <c r="M2659" s="236">
        <v>1342</v>
      </c>
      <c r="N2659" s="232">
        <v>42754.780555555553</v>
      </c>
      <c r="O2659" s="233">
        <v>42754.780555555553</v>
      </c>
      <c r="P2659" s="237" t="s">
        <v>37</v>
      </c>
      <c r="Q2659" s="35" t="s">
        <v>52</v>
      </c>
      <c r="R2659" s="35" t="s">
        <v>59</v>
      </c>
      <c r="S2659" s="35" t="s">
        <v>54</v>
      </c>
      <c r="T2659" s="52" t="s">
        <v>7409</v>
      </c>
      <c r="U2659" s="303" t="s">
        <v>40</v>
      </c>
      <c r="V2659" s="49" t="s">
        <v>384</v>
      </c>
      <c r="W2659" s="44" t="s">
        <v>7410</v>
      </c>
      <c r="X2659" s="255">
        <v>0</v>
      </c>
      <c r="Y2659" s="241">
        <v>0</v>
      </c>
      <c r="Z2659" s="241">
        <v>0</v>
      </c>
      <c r="AA2659" s="168"/>
      <c r="AB2659" s="168"/>
      <c r="AC2659" s="168"/>
      <c r="AD2659" s="304">
        <v>5517212</v>
      </c>
      <c r="AE2659" s="35" t="s">
        <v>1270</v>
      </c>
      <c r="AF2659" s="305" t="s">
        <v>1270</v>
      </c>
      <c r="AG2659" s="35" t="s">
        <v>7040</v>
      </c>
      <c r="AH2659" s="44" t="s">
        <v>7173</v>
      </c>
    </row>
    <row r="2660" spans="1:34" ht="15" hidden="1" customHeight="1" x14ac:dyDescent="0.2">
      <c r="A2660" s="257">
        <v>500</v>
      </c>
      <c r="B2660" s="257">
        <v>500</v>
      </c>
      <c r="C2660" s="258" t="s">
        <v>577</v>
      </c>
      <c r="D2660" s="257">
        <v>50014</v>
      </c>
      <c r="E2660" s="258" t="s">
        <v>578</v>
      </c>
      <c r="F2660" s="25">
        <v>2017</v>
      </c>
      <c r="G2660" s="232">
        <v>42801.326388888891</v>
      </c>
      <c r="H2660" s="233">
        <v>42801.326388888891</v>
      </c>
      <c r="I2660" s="412" t="s">
        <v>36</v>
      </c>
      <c r="J2660" s="412" t="s">
        <v>36</v>
      </c>
      <c r="K2660" s="412"/>
      <c r="L2660" s="235">
        <f>N2660-G2660</f>
        <v>0.25277777777955635</v>
      </c>
      <c r="M2660" s="236">
        <v>364</v>
      </c>
      <c r="N2660" s="232">
        <v>42801.57916666667</v>
      </c>
      <c r="O2660" s="233">
        <v>42801.57916666667</v>
      </c>
      <c r="P2660" s="237" t="s">
        <v>37</v>
      </c>
      <c r="Q2660" s="35" t="s">
        <v>52</v>
      </c>
      <c r="R2660" s="35" t="s">
        <v>59</v>
      </c>
      <c r="S2660" s="35" t="s">
        <v>54</v>
      </c>
      <c r="T2660" s="52" t="s">
        <v>8068</v>
      </c>
      <c r="U2660" s="303" t="s">
        <v>40</v>
      </c>
      <c r="V2660" s="49" t="s">
        <v>384</v>
      </c>
      <c r="W2660" s="44" t="s">
        <v>8069</v>
      </c>
      <c r="X2660" s="255">
        <v>0</v>
      </c>
      <c r="Y2660" s="241">
        <v>0</v>
      </c>
      <c r="Z2660" s="241">
        <v>0</v>
      </c>
      <c r="AA2660" s="168"/>
      <c r="AB2660" s="168"/>
      <c r="AC2660" s="168"/>
      <c r="AD2660" s="304">
        <v>5517212</v>
      </c>
      <c r="AE2660" s="305" t="s">
        <v>1270</v>
      </c>
      <c r="AF2660" s="305" t="s">
        <v>1270</v>
      </c>
      <c r="AG2660" s="35" t="s">
        <v>7066</v>
      </c>
      <c r="AH2660" s="52" t="s">
        <v>7067</v>
      </c>
    </row>
    <row r="2661" spans="1:34" ht="15" hidden="1" customHeight="1" x14ac:dyDescent="0.2">
      <c r="A2661" s="311">
        <v>500</v>
      </c>
      <c r="B2661" s="311">
        <v>500</v>
      </c>
      <c r="C2661" s="335" t="s">
        <v>577</v>
      </c>
      <c r="D2661" s="311">
        <v>50014</v>
      </c>
      <c r="E2661" s="335" t="s">
        <v>578</v>
      </c>
      <c r="F2661" s="25">
        <v>2017</v>
      </c>
      <c r="G2661" s="314">
        <v>42838.243750000001</v>
      </c>
      <c r="H2661" s="315">
        <v>42838.243750000001</v>
      </c>
      <c r="I2661" s="629" t="s">
        <v>36</v>
      </c>
      <c r="J2661" s="629" t="s">
        <v>36</v>
      </c>
      <c r="K2661" s="629"/>
      <c r="L2661" s="317">
        <f>N2661-G2661</f>
        <v>71.745833333334303</v>
      </c>
      <c r="M2661" s="318">
        <v>103314</v>
      </c>
      <c r="N2661" s="314">
        <v>42909.989583333336</v>
      </c>
      <c r="O2661" s="315">
        <v>42909.989583333336</v>
      </c>
      <c r="P2661" s="319" t="s">
        <v>7093</v>
      </c>
      <c r="Q2661" s="313" t="s">
        <v>43</v>
      </c>
      <c r="R2661" s="313" t="s">
        <v>7094</v>
      </c>
      <c r="S2661" s="313" t="s">
        <v>1470</v>
      </c>
      <c r="T2661" s="334" t="s">
        <v>8345</v>
      </c>
      <c r="U2661" s="350" t="s">
        <v>40</v>
      </c>
      <c r="V2661" s="286" t="s">
        <v>384</v>
      </c>
      <c r="W2661" s="324" t="s">
        <v>8346</v>
      </c>
      <c r="X2661" s="325">
        <v>0</v>
      </c>
      <c r="Y2661" s="325">
        <v>0</v>
      </c>
      <c r="Z2661" s="325">
        <v>0</v>
      </c>
      <c r="AA2661" s="351"/>
      <c r="AB2661" s="351"/>
      <c r="AC2661" s="351"/>
      <c r="AD2661" s="304">
        <v>5517212</v>
      </c>
      <c r="AE2661" s="327" t="s">
        <v>1270</v>
      </c>
      <c r="AF2661" s="327" t="s">
        <v>1270</v>
      </c>
      <c r="AG2661" s="313" t="s">
        <v>7097</v>
      </c>
      <c r="AH2661" s="324" t="s">
        <v>7041</v>
      </c>
    </row>
    <row r="2662" spans="1:34" ht="15" hidden="1" customHeight="1" x14ac:dyDescent="0.2">
      <c r="A2662" s="311">
        <v>500</v>
      </c>
      <c r="B2662" s="311">
        <v>500</v>
      </c>
      <c r="C2662" s="335" t="s">
        <v>577</v>
      </c>
      <c r="D2662" s="311">
        <v>50014</v>
      </c>
      <c r="E2662" s="335" t="s">
        <v>578</v>
      </c>
      <c r="F2662" s="25">
        <v>2017</v>
      </c>
      <c r="G2662" s="314">
        <v>43076.497916666667</v>
      </c>
      <c r="H2662" s="315">
        <v>43076.497916666667</v>
      </c>
      <c r="I2662" s="629" t="s">
        <v>36</v>
      </c>
      <c r="J2662" s="629" t="s">
        <v>36</v>
      </c>
      <c r="K2662" s="629"/>
      <c r="L2662" s="317">
        <f>N2662-G2662</f>
        <v>1.4305555555547471</v>
      </c>
      <c r="M2662" s="318">
        <v>2060</v>
      </c>
      <c r="N2662" s="314">
        <v>43077.928472222222</v>
      </c>
      <c r="O2662" s="315">
        <v>43077.928472222222</v>
      </c>
      <c r="P2662" s="319" t="s">
        <v>7093</v>
      </c>
      <c r="Q2662" s="321" t="s">
        <v>43</v>
      </c>
      <c r="R2662" s="321" t="s">
        <v>7094</v>
      </c>
      <c r="S2662" s="313" t="s">
        <v>88</v>
      </c>
      <c r="T2662" s="321" t="s">
        <v>10105</v>
      </c>
      <c r="U2662" s="350" t="s">
        <v>40</v>
      </c>
      <c r="V2662" s="286" t="s">
        <v>384</v>
      </c>
      <c r="W2662" s="321" t="s">
        <v>10106</v>
      </c>
      <c r="X2662" s="336">
        <v>0</v>
      </c>
      <c r="Y2662" s="325">
        <v>0</v>
      </c>
      <c r="Z2662" s="325">
        <v>0</v>
      </c>
      <c r="AA2662" s="375"/>
      <c r="AB2662" s="375"/>
      <c r="AC2662" s="375"/>
      <c r="AD2662" s="304">
        <v>5517212</v>
      </c>
      <c r="AE2662" s="378" t="s">
        <v>1270</v>
      </c>
      <c r="AF2662" s="378" t="s">
        <v>1270</v>
      </c>
      <c r="AG2662" s="321" t="s">
        <v>7097</v>
      </c>
      <c r="AH2662" s="369" t="s">
        <v>7041</v>
      </c>
    </row>
    <row r="2663" spans="1:34" ht="15" hidden="1" customHeight="1" x14ac:dyDescent="0.2">
      <c r="A2663" s="257">
        <v>500</v>
      </c>
      <c r="B2663" s="257">
        <v>500</v>
      </c>
      <c r="C2663" s="258" t="s">
        <v>577</v>
      </c>
      <c r="D2663" s="257">
        <v>50014</v>
      </c>
      <c r="E2663" s="258" t="s">
        <v>578</v>
      </c>
      <c r="F2663" s="25">
        <v>2018</v>
      </c>
      <c r="G2663" s="284">
        <v>43412.770833333336</v>
      </c>
      <c r="H2663" s="234">
        <v>43412.770833333336</v>
      </c>
      <c r="I2663" s="417" t="s">
        <v>7042</v>
      </c>
      <c r="J2663" s="412" t="s">
        <v>36</v>
      </c>
      <c r="K2663" s="412" t="s">
        <v>36</v>
      </c>
      <c r="L2663" s="235">
        <f>N2663-G2663</f>
        <v>6.9444443943211809E-4</v>
      </c>
      <c r="M2663" s="236">
        <v>1</v>
      </c>
      <c r="N2663" s="284">
        <v>43412.771527777775</v>
      </c>
      <c r="O2663" s="234">
        <v>43412.771527777775</v>
      </c>
      <c r="P2663" s="237" t="s">
        <v>37</v>
      </c>
      <c r="Q2663" s="162" t="s">
        <v>382</v>
      </c>
      <c r="R2663" s="167" t="s">
        <v>10211</v>
      </c>
      <c r="S2663" s="163" t="s">
        <v>526</v>
      </c>
      <c r="T2663" s="167" t="s">
        <v>12306</v>
      </c>
      <c r="U2663" s="416" t="s">
        <v>40</v>
      </c>
      <c r="V2663" s="240" t="s">
        <v>384</v>
      </c>
      <c r="W2663" s="167" t="s">
        <v>12311</v>
      </c>
      <c r="X2663" s="255">
        <v>0</v>
      </c>
      <c r="Y2663" s="241">
        <v>0</v>
      </c>
      <c r="Z2663" s="241">
        <v>0</v>
      </c>
      <c r="AA2663" s="266"/>
      <c r="AB2663" s="266"/>
      <c r="AC2663" s="266"/>
      <c r="AD2663" s="241">
        <v>5517212</v>
      </c>
      <c r="AE2663" s="461" t="s">
        <v>7060</v>
      </c>
      <c r="AF2663" s="468" t="s">
        <v>12310</v>
      </c>
      <c r="AG2663" s="163" t="s">
        <v>7040</v>
      </c>
      <c r="AH2663" s="277" t="s">
        <v>7303</v>
      </c>
    </row>
    <row r="2664" spans="1:34" ht="15" hidden="1" customHeight="1" x14ac:dyDescent="0.2">
      <c r="A2664" s="257">
        <v>500</v>
      </c>
      <c r="B2664" s="257">
        <v>500</v>
      </c>
      <c r="C2664" s="258" t="s">
        <v>577</v>
      </c>
      <c r="D2664" s="257">
        <v>50014</v>
      </c>
      <c r="E2664" s="258" t="s">
        <v>578</v>
      </c>
      <c r="F2664" s="25">
        <v>2018</v>
      </c>
      <c r="G2664" s="284">
        <v>43412.806250000001</v>
      </c>
      <c r="H2664" s="234">
        <v>43412.806250000001</v>
      </c>
      <c r="I2664" s="417" t="s">
        <v>7042</v>
      </c>
      <c r="J2664" s="412" t="s">
        <v>36</v>
      </c>
      <c r="K2664" s="412" t="s">
        <v>36</v>
      </c>
      <c r="L2664" s="235">
        <f>N2664-G2664</f>
        <v>0.96597222222044365</v>
      </c>
      <c r="M2664" s="236">
        <v>1391</v>
      </c>
      <c r="N2664" s="284">
        <v>43413.772222222222</v>
      </c>
      <c r="O2664" s="234">
        <v>43413.772222222222</v>
      </c>
      <c r="P2664" s="237" t="s">
        <v>37</v>
      </c>
      <c r="Q2664" s="162" t="s">
        <v>382</v>
      </c>
      <c r="R2664" s="167" t="s">
        <v>10211</v>
      </c>
      <c r="S2664" s="163" t="s">
        <v>526</v>
      </c>
      <c r="T2664" s="167" t="s">
        <v>12312</v>
      </c>
      <c r="U2664" s="416" t="s">
        <v>40</v>
      </c>
      <c r="V2664" s="240" t="s">
        <v>384</v>
      </c>
      <c r="W2664" s="167" t="s">
        <v>12313</v>
      </c>
      <c r="X2664" s="255">
        <v>0</v>
      </c>
      <c r="Y2664" s="241">
        <v>0</v>
      </c>
      <c r="Z2664" s="241">
        <v>0</v>
      </c>
      <c r="AA2664" s="277"/>
      <c r="AB2664" s="277"/>
      <c r="AC2664" s="277"/>
      <c r="AD2664" s="241">
        <v>5517212</v>
      </c>
      <c r="AE2664" s="461" t="s">
        <v>1270</v>
      </c>
      <c r="AF2664" s="462" t="s">
        <v>1270</v>
      </c>
      <c r="AG2664" s="163" t="s">
        <v>7040</v>
      </c>
      <c r="AH2664" s="277" t="s">
        <v>7041</v>
      </c>
    </row>
    <row r="2665" spans="1:34" ht="15" hidden="1" customHeight="1" x14ac:dyDescent="0.2">
      <c r="A2665" s="257">
        <v>500</v>
      </c>
      <c r="B2665" s="257">
        <v>500</v>
      </c>
      <c r="C2665" s="258" t="s">
        <v>577</v>
      </c>
      <c r="D2665" s="257">
        <v>50014</v>
      </c>
      <c r="E2665" s="258" t="s">
        <v>578</v>
      </c>
      <c r="F2665" s="25">
        <v>2018</v>
      </c>
      <c r="G2665" s="232">
        <v>43452.86041666667</v>
      </c>
      <c r="H2665" s="233">
        <v>43452.86041666667</v>
      </c>
      <c r="I2665" s="412" t="s">
        <v>36</v>
      </c>
      <c r="J2665" s="412" t="s">
        <v>36</v>
      </c>
      <c r="K2665" s="412" t="s">
        <v>36</v>
      </c>
      <c r="L2665" s="235">
        <f>N2665-G2665</f>
        <v>0.39722222222189885</v>
      </c>
      <c r="M2665" s="236">
        <v>572</v>
      </c>
      <c r="N2665" s="232">
        <v>43453.257638888892</v>
      </c>
      <c r="O2665" s="233">
        <v>43453.257638888892</v>
      </c>
      <c r="P2665" s="237" t="s">
        <v>37</v>
      </c>
      <c r="Q2665" s="238" t="s">
        <v>1285</v>
      </c>
      <c r="R2665" s="35" t="s">
        <v>10331</v>
      </c>
      <c r="S2665" s="238" t="s">
        <v>54</v>
      </c>
      <c r="T2665" s="167" t="s">
        <v>12605</v>
      </c>
      <c r="U2665" s="293">
        <v>115591465</v>
      </c>
      <c r="V2665" s="396" t="s">
        <v>384</v>
      </c>
      <c r="W2665" s="167" t="s">
        <v>12606</v>
      </c>
      <c r="X2665" s="255">
        <v>0</v>
      </c>
      <c r="Y2665" s="241">
        <v>0</v>
      </c>
      <c r="Z2665" s="241">
        <v>0</v>
      </c>
      <c r="AA2665" s="266"/>
      <c r="AB2665" s="266"/>
      <c r="AC2665" s="266"/>
      <c r="AD2665" s="241">
        <v>5517212</v>
      </c>
      <c r="AE2665" s="35" t="s">
        <v>1270</v>
      </c>
      <c r="AF2665" s="153" t="s">
        <v>1270</v>
      </c>
      <c r="AG2665" s="35" t="s">
        <v>7066</v>
      </c>
      <c r="AH2665" s="57" t="s">
        <v>7067</v>
      </c>
    </row>
    <row r="2666" spans="1:34" ht="15" hidden="1" customHeight="1" x14ac:dyDescent="0.2">
      <c r="A2666" s="549">
        <v>500</v>
      </c>
      <c r="B2666" s="549">
        <v>500</v>
      </c>
      <c r="C2666" s="591" t="s">
        <v>577</v>
      </c>
      <c r="D2666" s="549">
        <v>50014</v>
      </c>
      <c r="E2666" s="591" t="s">
        <v>578</v>
      </c>
      <c r="F2666" s="530">
        <v>2019</v>
      </c>
      <c r="G2666" s="557">
        <v>43529.227777777778</v>
      </c>
      <c r="H2666" s="558">
        <v>43529.227777777778</v>
      </c>
      <c r="I2666" s="559" t="s">
        <v>36</v>
      </c>
      <c r="J2666" s="559" t="s">
        <v>36</v>
      </c>
      <c r="K2666" s="559" t="s">
        <v>36</v>
      </c>
      <c r="L2666" s="391">
        <f>N2666-G2666</f>
        <v>3.4513888888905058</v>
      </c>
      <c r="M2666" s="392">
        <v>4970</v>
      </c>
      <c r="N2666" s="557">
        <v>43532.679166666669</v>
      </c>
      <c r="O2666" s="558">
        <v>43532.679166666669</v>
      </c>
      <c r="P2666" s="421" t="s">
        <v>7093</v>
      </c>
      <c r="Q2666" s="458" t="s">
        <v>43</v>
      </c>
      <c r="R2666" s="394" t="s">
        <v>10310</v>
      </c>
      <c r="S2666" s="428" t="s">
        <v>1470</v>
      </c>
      <c r="T2666" s="394" t="s">
        <v>13493</v>
      </c>
      <c r="U2666" s="423" t="s">
        <v>40</v>
      </c>
      <c r="V2666" s="396" t="s">
        <v>384</v>
      </c>
      <c r="W2666" s="532" t="s">
        <v>13494</v>
      </c>
      <c r="X2666" s="550">
        <v>0</v>
      </c>
      <c r="Y2666" s="380">
        <v>0</v>
      </c>
      <c r="Z2666" s="380">
        <v>0</v>
      </c>
      <c r="AA2666" s="264">
        <f>Y2666/AD2666</f>
        <v>0</v>
      </c>
      <c r="AB2666" s="265">
        <f>Z2666/AD2666</f>
        <v>0</v>
      </c>
      <c r="AC2666" s="255">
        <v>0</v>
      </c>
      <c r="AD2666" s="429">
        <v>5548929</v>
      </c>
      <c r="AE2666" s="396" t="s">
        <v>1270</v>
      </c>
      <c r="AF2666" s="534" t="s">
        <v>1270</v>
      </c>
      <c r="AG2666" s="592" t="s">
        <v>7097</v>
      </c>
      <c r="AH2666" s="535" t="s">
        <v>12260</v>
      </c>
    </row>
    <row r="2667" spans="1:34" ht="15" hidden="1" customHeight="1" x14ac:dyDescent="0.2">
      <c r="A2667" s="521">
        <v>500</v>
      </c>
      <c r="B2667" s="521">
        <v>500</v>
      </c>
      <c r="C2667" s="522" t="s">
        <v>577</v>
      </c>
      <c r="D2667" s="521">
        <v>50014</v>
      </c>
      <c r="E2667" s="522" t="s">
        <v>578</v>
      </c>
      <c r="F2667" s="25">
        <v>2019</v>
      </c>
      <c r="G2667" s="573">
        <v>43550.545138888891</v>
      </c>
      <c r="H2667" s="574">
        <v>43550.545138888891</v>
      </c>
      <c r="I2667" s="572" t="s">
        <v>36</v>
      </c>
      <c r="J2667" s="572" t="s">
        <v>36</v>
      </c>
      <c r="K2667" s="572" t="s">
        <v>36</v>
      </c>
      <c r="L2667" s="235">
        <f>N2667-G2667</f>
        <v>0.46944444443943212</v>
      </c>
      <c r="M2667" s="236">
        <v>676</v>
      </c>
      <c r="N2667" s="573">
        <v>43551.01458333333</v>
      </c>
      <c r="O2667" s="574">
        <v>43551.01458333333</v>
      </c>
      <c r="P2667" s="237" t="s">
        <v>37</v>
      </c>
      <c r="Q2667" s="162" t="s">
        <v>1285</v>
      </c>
      <c r="R2667" s="167" t="s">
        <v>10231</v>
      </c>
      <c r="S2667" s="238" t="s">
        <v>101</v>
      </c>
      <c r="T2667" s="167" t="s">
        <v>13674</v>
      </c>
      <c r="U2667" s="224">
        <v>116844109</v>
      </c>
      <c r="V2667" s="240" t="s">
        <v>384</v>
      </c>
      <c r="W2667" s="167" t="s">
        <v>13675</v>
      </c>
      <c r="X2667" s="536">
        <v>0</v>
      </c>
      <c r="Y2667" s="255">
        <v>0</v>
      </c>
      <c r="Z2667" s="255">
        <v>0</v>
      </c>
      <c r="AA2667" s="264">
        <f>Y2667/AD2667</f>
        <v>0</v>
      </c>
      <c r="AB2667" s="265">
        <f>Z2667/AD2667</f>
        <v>0</v>
      </c>
      <c r="AC2667" s="255">
        <v>0</v>
      </c>
      <c r="AD2667" s="255">
        <v>5548929</v>
      </c>
      <c r="AE2667" s="240" t="s">
        <v>1270</v>
      </c>
      <c r="AF2667" s="527" t="s">
        <v>1270</v>
      </c>
      <c r="AG2667" s="555" t="s">
        <v>7066</v>
      </c>
      <c r="AH2667" s="525" t="s">
        <v>12671</v>
      </c>
    </row>
    <row r="2668" spans="1:34" ht="15" hidden="1" customHeight="1" x14ac:dyDescent="0.2">
      <c r="A2668" s="521">
        <v>500</v>
      </c>
      <c r="B2668" s="521">
        <v>500</v>
      </c>
      <c r="C2668" s="522" t="s">
        <v>577</v>
      </c>
      <c r="D2668" s="521">
        <v>50014</v>
      </c>
      <c r="E2668" s="522" t="s">
        <v>578</v>
      </c>
      <c r="F2668" s="25">
        <v>2019</v>
      </c>
      <c r="G2668" s="573">
        <v>43611.60833333333</v>
      </c>
      <c r="H2668" s="574">
        <v>43611.60833333333</v>
      </c>
      <c r="I2668" s="572" t="s">
        <v>36</v>
      </c>
      <c r="J2668" s="572" t="s">
        <v>36</v>
      </c>
      <c r="K2668" s="572" t="s">
        <v>36</v>
      </c>
      <c r="L2668" s="235">
        <f>N2668-G2668</f>
        <v>3.2875000000058208</v>
      </c>
      <c r="M2668" s="236">
        <v>4734</v>
      </c>
      <c r="N2668" s="573">
        <v>43614.895833333336</v>
      </c>
      <c r="O2668" s="574">
        <v>43614.895833333336</v>
      </c>
      <c r="P2668" s="237" t="s">
        <v>173</v>
      </c>
      <c r="Q2668" s="359" t="s">
        <v>43</v>
      </c>
      <c r="R2668" s="35" t="s">
        <v>10292</v>
      </c>
      <c r="S2668" s="277" t="s">
        <v>40</v>
      </c>
      <c r="T2668" s="167" t="s">
        <v>14188</v>
      </c>
      <c r="U2668" s="192" t="s">
        <v>40</v>
      </c>
      <c r="V2668" s="49" t="s">
        <v>384</v>
      </c>
      <c r="W2668" s="167" t="s">
        <v>14189</v>
      </c>
      <c r="X2668" s="536">
        <v>0</v>
      </c>
      <c r="Y2668" s="255">
        <v>0</v>
      </c>
      <c r="Z2668" s="255">
        <v>0</v>
      </c>
      <c r="AA2668" s="264">
        <f>Y2668/AD2668</f>
        <v>0</v>
      </c>
      <c r="AB2668" s="265">
        <f>Z2668/AD2668</f>
        <v>0</v>
      </c>
      <c r="AC2668" s="255">
        <v>0</v>
      </c>
      <c r="AD2668" s="255">
        <v>5548929</v>
      </c>
      <c r="AE2668" s="240" t="s">
        <v>1270</v>
      </c>
      <c r="AF2668" s="527" t="s">
        <v>1270</v>
      </c>
      <c r="AG2668" s="555" t="s">
        <v>7066</v>
      </c>
      <c r="AH2668" s="525" t="s">
        <v>12671</v>
      </c>
    </row>
    <row r="2669" spans="1:34" ht="15" hidden="1" customHeight="1" x14ac:dyDescent="0.2">
      <c r="A2669" s="153">
        <v>500</v>
      </c>
      <c r="B2669" s="153">
        <v>500</v>
      </c>
      <c r="C2669" s="24" t="s">
        <v>1541</v>
      </c>
      <c r="D2669" s="175">
        <v>50015</v>
      </c>
      <c r="E2669" s="24" t="s">
        <v>1542</v>
      </c>
      <c r="F2669" s="25">
        <v>2015</v>
      </c>
      <c r="G2669" s="156">
        <v>42065.479166666664</v>
      </c>
      <c r="H2669" s="157">
        <v>42065.479166666664</v>
      </c>
      <c r="I2669" s="620" t="s">
        <v>36</v>
      </c>
      <c r="J2669" s="620" t="s">
        <v>36</v>
      </c>
      <c r="K2669" s="620"/>
      <c r="L2669" s="159">
        <f>N2669-G2669</f>
        <v>0.44166666666569654</v>
      </c>
      <c r="M2669" s="160">
        <v>636</v>
      </c>
      <c r="N2669" s="156">
        <v>42065.92083333333</v>
      </c>
      <c r="O2669" s="157">
        <v>42065.92083333333</v>
      </c>
      <c r="P2669" s="161" t="s">
        <v>37</v>
      </c>
      <c r="Q2669" s="35" t="s">
        <v>1285</v>
      </c>
      <c r="R2669" s="35" t="s">
        <v>114</v>
      </c>
      <c r="S2669" s="35" t="s">
        <v>101</v>
      </c>
      <c r="T2669" s="35" t="s">
        <v>3570</v>
      </c>
      <c r="U2669" s="192" t="s">
        <v>40</v>
      </c>
      <c r="V2669" s="167" t="s">
        <v>384</v>
      </c>
      <c r="W2669" s="35" t="s">
        <v>3571</v>
      </c>
      <c r="X2669" s="55">
        <v>0</v>
      </c>
      <c r="Y2669" s="55">
        <v>0</v>
      </c>
      <c r="Z2669" s="168"/>
      <c r="AA2669" s="168"/>
      <c r="AB2669" s="168"/>
      <c r="AC2669" s="168"/>
    </row>
    <row r="2670" spans="1:34" ht="15" hidden="1" customHeight="1" x14ac:dyDescent="0.2">
      <c r="A2670" s="257">
        <v>500</v>
      </c>
      <c r="B2670" s="257">
        <v>500</v>
      </c>
      <c r="C2670" s="258" t="s">
        <v>1541</v>
      </c>
      <c r="D2670" s="257">
        <v>50015</v>
      </c>
      <c r="E2670" s="258" t="s">
        <v>1542</v>
      </c>
      <c r="F2670" s="25">
        <v>2017</v>
      </c>
      <c r="G2670" s="232">
        <v>42742.522916666669</v>
      </c>
      <c r="H2670" s="233">
        <v>42742.522916666669</v>
      </c>
      <c r="I2670" s="412" t="s">
        <v>36</v>
      </c>
      <c r="J2670" s="412" t="s">
        <v>36</v>
      </c>
      <c r="K2670" s="412"/>
      <c r="L2670" s="235">
        <f>N2670-G2670</f>
        <v>6.9444443943211809E-4</v>
      </c>
      <c r="M2670" s="236">
        <v>1</v>
      </c>
      <c r="N2670" s="232">
        <v>42742.523611111108</v>
      </c>
      <c r="O2670" s="233">
        <v>42742.523611111108</v>
      </c>
      <c r="P2670" s="237" t="s">
        <v>37</v>
      </c>
      <c r="Q2670" s="238" t="s">
        <v>52</v>
      </c>
      <c r="R2670" s="238" t="s">
        <v>7135</v>
      </c>
      <c r="S2670" s="238" t="s">
        <v>1470</v>
      </c>
      <c r="T2670" s="167" t="s">
        <v>7136</v>
      </c>
      <c r="U2670" s="303" t="s">
        <v>40</v>
      </c>
      <c r="V2670" s="49" t="s">
        <v>1336</v>
      </c>
      <c r="W2670" s="44" t="s">
        <v>7137</v>
      </c>
      <c r="X2670" s="241">
        <v>0</v>
      </c>
      <c r="Y2670" s="241">
        <v>0</v>
      </c>
      <c r="Z2670" s="241">
        <v>0</v>
      </c>
      <c r="AA2670" s="168"/>
      <c r="AB2670" s="168"/>
      <c r="AC2670" s="168"/>
      <c r="AD2670" s="304">
        <v>5517212</v>
      </c>
      <c r="AE2670" s="35" t="s">
        <v>7063</v>
      </c>
      <c r="AF2670" s="35" t="s">
        <v>95</v>
      </c>
      <c r="AG2670" s="35" t="s">
        <v>7040</v>
      </c>
      <c r="AH2670" s="44" t="s">
        <v>7041</v>
      </c>
    </row>
    <row r="2671" spans="1:34" ht="15" hidden="1" customHeight="1" x14ac:dyDescent="0.2">
      <c r="A2671" s="257">
        <v>500</v>
      </c>
      <c r="B2671" s="257">
        <v>500</v>
      </c>
      <c r="C2671" s="258" t="s">
        <v>1541</v>
      </c>
      <c r="D2671" s="257">
        <v>50015</v>
      </c>
      <c r="E2671" s="258" t="s">
        <v>1542</v>
      </c>
      <c r="F2671" s="25">
        <v>2017</v>
      </c>
      <c r="G2671" s="232">
        <v>42742.531944444447</v>
      </c>
      <c r="H2671" s="233">
        <v>42742.531944444447</v>
      </c>
      <c r="I2671" s="412" t="s">
        <v>36</v>
      </c>
      <c r="J2671" s="412" t="s">
        <v>36</v>
      </c>
      <c r="K2671" s="412"/>
      <c r="L2671" s="235">
        <f>N2671-G2671</f>
        <v>6.9444443943211809E-4</v>
      </c>
      <c r="M2671" s="236">
        <v>1</v>
      </c>
      <c r="N2671" s="232">
        <v>42742.532638888886</v>
      </c>
      <c r="O2671" s="233">
        <v>42742.532638888886</v>
      </c>
      <c r="P2671" s="237" t="s">
        <v>37</v>
      </c>
      <c r="Q2671" s="238" t="s">
        <v>52</v>
      </c>
      <c r="R2671" s="238" t="s">
        <v>7135</v>
      </c>
      <c r="S2671" s="238" t="s">
        <v>1470</v>
      </c>
      <c r="T2671" s="167" t="s">
        <v>7138</v>
      </c>
      <c r="U2671" s="303" t="s">
        <v>40</v>
      </c>
      <c r="V2671" s="49" t="s">
        <v>1336</v>
      </c>
      <c r="W2671" s="44" t="s">
        <v>7139</v>
      </c>
      <c r="X2671" s="241">
        <v>0</v>
      </c>
      <c r="Y2671" s="241">
        <v>0</v>
      </c>
      <c r="Z2671" s="241">
        <v>0</v>
      </c>
      <c r="AA2671" s="168"/>
      <c r="AB2671" s="168"/>
      <c r="AC2671" s="168"/>
      <c r="AD2671" s="304">
        <v>5517212</v>
      </c>
      <c r="AE2671" s="35" t="s">
        <v>7102</v>
      </c>
      <c r="AF2671" s="35" t="s">
        <v>95</v>
      </c>
      <c r="AG2671" s="35" t="s">
        <v>7040</v>
      </c>
      <c r="AH2671" s="44" t="s">
        <v>7041</v>
      </c>
    </row>
    <row r="2672" spans="1:34" ht="15" hidden="1" customHeight="1" x14ac:dyDescent="0.2">
      <c r="A2672" s="311">
        <v>500</v>
      </c>
      <c r="B2672" s="311">
        <v>500</v>
      </c>
      <c r="C2672" s="335" t="s">
        <v>1541</v>
      </c>
      <c r="D2672" s="311">
        <v>50015</v>
      </c>
      <c r="E2672" s="335" t="s">
        <v>1542</v>
      </c>
      <c r="F2672" s="25">
        <v>2017</v>
      </c>
      <c r="G2672" s="314">
        <v>42989.42083333333</v>
      </c>
      <c r="H2672" s="315">
        <v>42989.42083333333</v>
      </c>
      <c r="I2672" s="417" t="s">
        <v>7042</v>
      </c>
      <c r="J2672" s="629" t="s">
        <v>36</v>
      </c>
      <c r="K2672" s="629"/>
      <c r="L2672" s="317">
        <f>N2672-G2672</f>
        <v>4.2284722222248092</v>
      </c>
      <c r="M2672" s="318">
        <v>6089</v>
      </c>
      <c r="N2672" s="314">
        <v>42993.649305555555</v>
      </c>
      <c r="O2672" s="315">
        <v>42993.649305555555</v>
      </c>
      <c r="P2672" s="319" t="s">
        <v>7093</v>
      </c>
      <c r="Q2672" s="313" t="s">
        <v>43</v>
      </c>
      <c r="R2672" s="313" t="s">
        <v>7094</v>
      </c>
      <c r="S2672" s="313" t="s">
        <v>88</v>
      </c>
      <c r="T2672" s="321" t="s">
        <v>9415</v>
      </c>
      <c r="U2672" s="322" t="s">
        <v>40</v>
      </c>
      <c r="V2672" s="286" t="s">
        <v>384</v>
      </c>
      <c r="W2672" s="375" t="s">
        <v>9416</v>
      </c>
      <c r="X2672" s="325">
        <v>0</v>
      </c>
      <c r="Y2672" s="325">
        <v>0</v>
      </c>
      <c r="Z2672" s="325">
        <v>0</v>
      </c>
      <c r="AA2672" s="375"/>
      <c r="AB2672" s="375"/>
      <c r="AC2672" s="375"/>
      <c r="AD2672" s="304">
        <v>5517212</v>
      </c>
      <c r="AE2672" s="378" t="s">
        <v>1270</v>
      </c>
      <c r="AF2672" s="378" t="s">
        <v>1270</v>
      </c>
      <c r="AG2672" s="321" t="s">
        <v>7097</v>
      </c>
      <c r="AH2672" s="369" t="s">
        <v>7041</v>
      </c>
    </row>
    <row r="2673" spans="1:34" ht="15" hidden="1" customHeight="1" x14ac:dyDescent="0.2">
      <c r="A2673" s="257">
        <v>500</v>
      </c>
      <c r="B2673" s="257">
        <v>500</v>
      </c>
      <c r="C2673" s="258" t="s">
        <v>1541</v>
      </c>
      <c r="D2673" s="257">
        <v>50015</v>
      </c>
      <c r="E2673" s="331" t="s">
        <v>1542</v>
      </c>
      <c r="F2673" s="25">
        <v>2018</v>
      </c>
      <c r="G2673" s="232">
        <v>43108.84375</v>
      </c>
      <c r="H2673" s="233">
        <v>43108.84375</v>
      </c>
      <c r="I2673" s="412" t="s">
        <v>36</v>
      </c>
      <c r="J2673" s="412" t="s">
        <v>36</v>
      </c>
      <c r="K2673" s="412" t="s">
        <v>36</v>
      </c>
      <c r="L2673" s="235">
        <f>N2673-G2673</f>
        <v>6.944444467080757E-4</v>
      </c>
      <c r="M2673" s="236">
        <v>1</v>
      </c>
      <c r="N2673" s="232">
        <v>43108.844444444447</v>
      </c>
      <c r="O2673" s="233">
        <v>43108.844444444447</v>
      </c>
      <c r="P2673" s="237" t="s">
        <v>37</v>
      </c>
      <c r="Q2673" s="238" t="s">
        <v>145</v>
      </c>
      <c r="R2673" s="35" t="s">
        <v>10207</v>
      </c>
      <c r="S2673" s="238" t="s">
        <v>1470</v>
      </c>
      <c r="T2673" s="167" t="s">
        <v>10257</v>
      </c>
      <c r="U2673" s="192" t="s">
        <v>40</v>
      </c>
      <c r="V2673" s="240" t="s">
        <v>384</v>
      </c>
      <c r="W2673" s="167" t="s">
        <v>10258</v>
      </c>
      <c r="X2673" s="241">
        <v>0</v>
      </c>
      <c r="Y2673" s="241">
        <v>0</v>
      </c>
      <c r="Z2673" s="241">
        <v>0</v>
      </c>
      <c r="AA2673" s="266"/>
      <c r="AB2673" s="266"/>
      <c r="AC2673" s="266"/>
      <c r="AD2673" s="241">
        <v>5517212</v>
      </c>
      <c r="AE2673" s="35" t="s">
        <v>7060</v>
      </c>
      <c r="AF2673" s="153" t="s">
        <v>10210</v>
      </c>
      <c r="AG2673" s="35" t="s">
        <v>7040</v>
      </c>
      <c r="AH2673" s="35" t="s">
        <v>7041</v>
      </c>
    </row>
    <row r="2674" spans="1:34" ht="15" hidden="1" customHeight="1" x14ac:dyDescent="0.2">
      <c r="A2674" s="257">
        <v>500</v>
      </c>
      <c r="B2674" s="257">
        <v>500</v>
      </c>
      <c r="C2674" s="258" t="s">
        <v>1541</v>
      </c>
      <c r="D2674" s="257">
        <v>50015</v>
      </c>
      <c r="E2674" s="258" t="s">
        <v>1542</v>
      </c>
      <c r="F2674" s="25">
        <v>2018</v>
      </c>
      <c r="G2674" s="232">
        <v>43108.849305555559</v>
      </c>
      <c r="H2674" s="233">
        <v>43108.849305555559</v>
      </c>
      <c r="I2674" s="412" t="s">
        <v>36</v>
      </c>
      <c r="J2674" s="412" t="s">
        <v>36</v>
      </c>
      <c r="K2674" s="412" t="s">
        <v>36</v>
      </c>
      <c r="L2674" s="235">
        <f>N2674-G2674</f>
        <v>0.2381944444423425</v>
      </c>
      <c r="M2674" s="236">
        <v>343</v>
      </c>
      <c r="N2674" s="232">
        <v>43109.087500000001</v>
      </c>
      <c r="O2674" s="233">
        <v>43109.087500000001</v>
      </c>
      <c r="P2674" s="237" t="s">
        <v>37</v>
      </c>
      <c r="Q2674" s="238" t="s">
        <v>1285</v>
      </c>
      <c r="R2674" s="35" t="s">
        <v>10259</v>
      </c>
      <c r="S2674" s="238" t="s">
        <v>1470</v>
      </c>
      <c r="T2674" s="167" t="s">
        <v>10260</v>
      </c>
      <c r="U2674" s="192" t="s">
        <v>40</v>
      </c>
      <c r="V2674" s="240" t="s">
        <v>384</v>
      </c>
      <c r="W2674" s="167" t="s">
        <v>10261</v>
      </c>
      <c r="X2674" s="241">
        <v>0</v>
      </c>
      <c r="Y2674" s="241">
        <v>0</v>
      </c>
      <c r="Z2674" s="241">
        <v>0</v>
      </c>
      <c r="AA2674" s="266"/>
      <c r="AB2674" s="266"/>
      <c r="AC2674" s="266"/>
      <c r="AD2674" s="241">
        <v>5517212</v>
      </c>
      <c r="AE2674" s="35" t="s">
        <v>1270</v>
      </c>
      <c r="AF2674" s="153" t="s">
        <v>1270</v>
      </c>
      <c r="AG2674" s="35" t="s">
        <v>7066</v>
      </c>
      <c r="AH2674" s="57" t="s">
        <v>7067</v>
      </c>
    </row>
    <row r="2675" spans="1:34" ht="15" hidden="1" customHeight="1" x14ac:dyDescent="0.2">
      <c r="A2675" s="386">
        <v>500</v>
      </c>
      <c r="B2675" s="386">
        <v>500</v>
      </c>
      <c r="C2675" s="387" t="s">
        <v>1541</v>
      </c>
      <c r="D2675" s="386">
        <v>50015</v>
      </c>
      <c r="E2675" s="387" t="s">
        <v>1542</v>
      </c>
      <c r="F2675" s="25">
        <v>2018</v>
      </c>
      <c r="G2675" s="479">
        <v>43409.287499999999</v>
      </c>
      <c r="H2675" s="390">
        <v>43409.287499999999</v>
      </c>
      <c r="I2675" s="420" t="s">
        <v>36</v>
      </c>
      <c r="J2675" s="420" t="s">
        <v>36</v>
      </c>
      <c r="K2675" s="420" t="s">
        <v>36</v>
      </c>
      <c r="L2675" s="391">
        <f>N2675-G2675</f>
        <v>16.458333333335759</v>
      </c>
      <c r="M2675" s="392">
        <v>23700</v>
      </c>
      <c r="N2675" s="479">
        <v>43425.745833333334</v>
      </c>
      <c r="O2675" s="390">
        <v>43425.745833333334</v>
      </c>
      <c r="P2675" s="421" t="s">
        <v>7093</v>
      </c>
      <c r="Q2675" s="458" t="s">
        <v>43</v>
      </c>
      <c r="R2675" s="394" t="s">
        <v>10310</v>
      </c>
      <c r="S2675" s="476" t="s">
        <v>1470</v>
      </c>
      <c r="T2675" s="394" t="s">
        <v>12253</v>
      </c>
      <c r="U2675" s="503" t="s">
        <v>40</v>
      </c>
      <c r="V2675" s="396" t="s">
        <v>384</v>
      </c>
      <c r="W2675" s="394" t="s">
        <v>12254</v>
      </c>
      <c r="X2675" s="429">
        <v>0</v>
      </c>
      <c r="Y2675" s="380">
        <v>0</v>
      </c>
      <c r="Z2675" s="380">
        <v>0</v>
      </c>
      <c r="AA2675" s="381"/>
      <c r="AB2675" s="381"/>
      <c r="AC2675" s="381"/>
      <c r="AD2675" s="380">
        <v>5517212</v>
      </c>
      <c r="AE2675" s="463" t="s">
        <v>1270</v>
      </c>
      <c r="AF2675" s="464" t="s">
        <v>1270</v>
      </c>
      <c r="AG2675" s="381" t="s">
        <v>7097</v>
      </c>
      <c r="AH2675" s="277" t="s">
        <v>7041</v>
      </c>
    </row>
    <row r="2676" spans="1:34" ht="15" hidden="1" customHeight="1" x14ac:dyDescent="0.2">
      <c r="A2676" s="386">
        <v>500</v>
      </c>
      <c r="B2676" s="386">
        <v>500</v>
      </c>
      <c r="C2676" s="387" t="s">
        <v>1541</v>
      </c>
      <c r="D2676" s="386">
        <v>50015</v>
      </c>
      <c r="E2676" s="387" t="s">
        <v>1542</v>
      </c>
      <c r="F2676" s="25">
        <v>2018</v>
      </c>
      <c r="G2676" s="388">
        <v>43454.320138888892</v>
      </c>
      <c r="H2676" s="389">
        <v>43454.320138888892</v>
      </c>
      <c r="I2676" s="420" t="s">
        <v>36</v>
      </c>
      <c r="J2676" s="420" t="s">
        <v>36</v>
      </c>
      <c r="K2676" s="420" t="s">
        <v>36</v>
      </c>
      <c r="L2676" s="391">
        <f>N2676-G2676</f>
        <v>9.3694444444408873</v>
      </c>
      <c r="M2676" s="392">
        <v>13492</v>
      </c>
      <c r="N2676" s="479">
        <v>43463.689583333333</v>
      </c>
      <c r="O2676" s="390">
        <v>43463.689583333333</v>
      </c>
      <c r="P2676" s="421" t="s">
        <v>7093</v>
      </c>
      <c r="Q2676" s="428" t="s">
        <v>43</v>
      </c>
      <c r="R2676" s="393" t="s">
        <v>10310</v>
      </c>
      <c r="S2676" s="428" t="s">
        <v>1470</v>
      </c>
      <c r="T2676" s="394" t="s">
        <v>12630</v>
      </c>
      <c r="U2676" s="465" t="s">
        <v>40</v>
      </c>
      <c r="V2676" s="396" t="s">
        <v>1336</v>
      </c>
      <c r="W2676" s="394" t="s">
        <v>12631</v>
      </c>
      <c r="X2676" s="429">
        <v>0</v>
      </c>
      <c r="Y2676" s="380">
        <v>0</v>
      </c>
      <c r="Z2676" s="380">
        <v>0</v>
      </c>
      <c r="AA2676" s="381"/>
      <c r="AB2676" s="381"/>
      <c r="AC2676" s="381"/>
      <c r="AD2676" s="380">
        <v>5517212</v>
      </c>
      <c r="AE2676" s="393" t="s">
        <v>1270</v>
      </c>
      <c r="AF2676" s="424" t="s">
        <v>1270</v>
      </c>
      <c r="AG2676" s="393" t="s">
        <v>7097</v>
      </c>
      <c r="AH2676" s="515" t="s">
        <v>12260</v>
      </c>
    </row>
    <row r="2677" spans="1:34" ht="15" hidden="1" customHeight="1" x14ac:dyDescent="0.2">
      <c r="A2677" s="549">
        <v>500</v>
      </c>
      <c r="B2677" s="549">
        <v>500</v>
      </c>
      <c r="C2677" s="591" t="s">
        <v>1541</v>
      </c>
      <c r="D2677" s="549">
        <v>50015</v>
      </c>
      <c r="E2677" s="591" t="s">
        <v>1542</v>
      </c>
      <c r="F2677" s="530">
        <v>2019</v>
      </c>
      <c r="G2677" s="595">
        <v>43566.239583333336</v>
      </c>
      <c r="H2677" s="596">
        <v>43566.239583333336</v>
      </c>
      <c r="I2677" s="559" t="s">
        <v>36</v>
      </c>
      <c r="J2677" s="559" t="s">
        <v>36</v>
      </c>
      <c r="K2677" s="559" t="s">
        <v>36</v>
      </c>
      <c r="L2677" s="391">
        <f>N2677-G2677</f>
        <v>19.636805555550382</v>
      </c>
      <c r="M2677" s="392">
        <v>28277</v>
      </c>
      <c r="N2677" s="595">
        <v>43585.876388888886</v>
      </c>
      <c r="O2677" s="596">
        <v>43585.876388888886</v>
      </c>
      <c r="P2677" s="421" t="s">
        <v>7093</v>
      </c>
      <c r="Q2677" s="458" t="s">
        <v>43</v>
      </c>
      <c r="R2677" s="394" t="s">
        <v>10310</v>
      </c>
      <c r="S2677" s="428" t="s">
        <v>80</v>
      </c>
      <c r="T2677" s="394" t="s">
        <v>13810</v>
      </c>
      <c r="U2677" s="597" t="s">
        <v>40</v>
      </c>
      <c r="V2677" s="396" t="s">
        <v>384</v>
      </c>
      <c r="W2677" s="394" t="s">
        <v>13811</v>
      </c>
      <c r="X2677" s="482">
        <v>0</v>
      </c>
      <c r="Y2677" s="429">
        <v>0</v>
      </c>
      <c r="Z2677" s="429">
        <v>0</v>
      </c>
      <c r="AA2677" s="601">
        <f>Y2677/AD2677</f>
        <v>0</v>
      </c>
      <c r="AB2677" s="602">
        <f>Z2677/AD2677</f>
        <v>0</v>
      </c>
      <c r="AC2677" s="429">
        <v>0</v>
      </c>
      <c r="AD2677" s="429">
        <v>5548929</v>
      </c>
      <c r="AE2677" s="396" t="s">
        <v>1270</v>
      </c>
      <c r="AF2677" s="534" t="s">
        <v>1270</v>
      </c>
      <c r="AG2677" s="592" t="s">
        <v>7097</v>
      </c>
      <c r="AH2677" s="535" t="s">
        <v>12260</v>
      </c>
    </row>
    <row r="2678" spans="1:34" ht="15" hidden="1" customHeight="1" x14ac:dyDescent="0.2">
      <c r="A2678" s="175">
        <v>500</v>
      </c>
      <c r="B2678" s="175">
        <v>500</v>
      </c>
      <c r="C2678" s="24" t="s">
        <v>1043</v>
      </c>
      <c r="D2678" s="175">
        <v>50016</v>
      </c>
      <c r="E2678" s="24" t="s">
        <v>1044</v>
      </c>
      <c r="F2678" s="25">
        <v>2015</v>
      </c>
      <c r="G2678" s="156">
        <v>42163.449305555558</v>
      </c>
      <c r="H2678" s="157">
        <v>42163.449305555558</v>
      </c>
      <c r="I2678" s="620" t="s">
        <v>36</v>
      </c>
      <c r="J2678" s="620" t="s">
        <v>36</v>
      </c>
      <c r="K2678" s="620"/>
      <c r="L2678" s="159">
        <f>N2678-G2678</f>
        <v>7.7083333329937886E-2</v>
      </c>
      <c r="M2678" s="160">
        <v>111</v>
      </c>
      <c r="N2678" s="156">
        <v>42163.526388888888</v>
      </c>
      <c r="O2678" s="157">
        <v>42163.526388888888</v>
      </c>
      <c r="P2678" s="161" t="s">
        <v>37</v>
      </c>
      <c r="Q2678" s="35" t="s">
        <v>155</v>
      </c>
      <c r="R2678" s="35" t="s">
        <v>155</v>
      </c>
      <c r="S2678" s="35" t="s">
        <v>106</v>
      </c>
      <c r="T2678" s="35" t="s">
        <v>4131</v>
      </c>
      <c r="U2678" s="303" t="s">
        <v>40</v>
      </c>
      <c r="V2678" s="167" t="s">
        <v>384</v>
      </c>
      <c r="W2678" s="35" t="s">
        <v>4132</v>
      </c>
      <c r="X2678" s="55">
        <v>0</v>
      </c>
      <c r="Y2678" s="55">
        <v>0</v>
      </c>
      <c r="Z2678" s="168"/>
      <c r="AA2678" s="168"/>
      <c r="AB2678" s="168"/>
      <c r="AC2678" s="168"/>
    </row>
    <row r="2679" spans="1:34" ht="15" hidden="1" customHeight="1" x14ac:dyDescent="0.2">
      <c r="A2679" s="175">
        <v>500</v>
      </c>
      <c r="B2679" s="175">
        <v>500</v>
      </c>
      <c r="C2679" s="24" t="s">
        <v>1043</v>
      </c>
      <c r="D2679" s="175">
        <v>50016</v>
      </c>
      <c r="E2679" s="43" t="s">
        <v>1044</v>
      </c>
      <c r="F2679" s="25">
        <v>2015</v>
      </c>
      <c r="G2679" s="156">
        <v>42302.172222222223</v>
      </c>
      <c r="H2679" s="157">
        <v>42302.172222222223</v>
      </c>
      <c r="I2679" s="620" t="s">
        <v>36</v>
      </c>
      <c r="J2679" s="620" t="s">
        <v>36</v>
      </c>
      <c r="K2679" s="620"/>
      <c r="L2679" s="159">
        <f>N2679-G2679</f>
        <v>0.44027777777955635</v>
      </c>
      <c r="M2679" s="160">
        <v>634</v>
      </c>
      <c r="N2679" s="156">
        <v>42302.612500000003</v>
      </c>
      <c r="O2679" s="157">
        <v>42302.612500000003</v>
      </c>
      <c r="P2679" s="171" t="s">
        <v>242</v>
      </c>
      <c r="Q2679" s="35" t="s">
        <v>43</v>
      </c>
      <c r="R2679" s="35" t="s">
        <v>1583</v>
      </c>
      <c r="S2679" s="35" t="s">
        <v>40</v>
      </c>
      <c r="T2679" s="35" t="s">
        <v>5041</v>
      </c>
      <c r="U2679" s="303" t="s">
        <v>40</v>
      </c>
      <c r="V2679" s="167" t="s">
        <v>384</v>
      </c>
      <c r="W2679" s="35" t="s">
        <v>5042</v>
      </c>
      <c r="X2679" s="55">
        <v>0</v>
      </c>
      <c r="Y2679" s="168"/>
      <c r="Z2679" s="168"/>
      <c r="AA2679" s="168"/>
      <c r="AB2679" s="168"/>
      <c r="AC2679" s="168"/>
    </row>
    <row r="2680" spans="1:34" ht="15" hidden="1" customHeight="1" x14ac:dyDescent="0.2">
      <c r="A2680" s="257">
        <v>500</v>
      </c>
      <c r="B2680" s="257">
        <v>500</v>
      </c>
      <c r="C2680" s="258" t="s">
        <v>1043</v>
      </c>
      <c r="D2680" s="257">
        <v>50016</v>
      </c>
      <c r="E2680" s="258" t="s">
        <v>1044</v>
      </c>
      <c r="F2680" s="25">
        <v>2016</v>
      </c>
      <c r="G2680" s="284">
        <v>42670.898611111108</v>
      </c>
      <c r="H2680" s="234">
        <v>42670.898611111108</v>
      </c>
      <c r="I2680" s="412" t="s">
        <v>36</v>
      </c>
      <c r="J2680" s="412" t="s">
        <v>36</v>
      </c>
      <c r="K2680" s="412"/>
      <c r="L2680" s="235">
        <f>N2680-G2680</f>
        <v>6.944444467080757E-4</v>
      </c>
      <c r="M2680" s="236">
        <v>1</v>
      </c>
      <c r="N2680" s="284">
        <v>42670.899305555555</v>
      </c>
      <c r="O2680" s="234">
        <v>42670.899305555555</v>
      </c>
      <c r="P2680" s="237" t="s">
        <v>37</v>
      </c>
      <c r="Q2680" s="35" t="s">
        <v>52</v>
      </c>
      <c r="R2680" s="35" t="s">
        <v>67</v>
      </c>
      <c r="S2680" s="35" t="s">
        <v>101</v>
      </c>
      <c r="T2680" s="35" t="s">
        <v>6806</v>
      </c>
      <c r="U2680" s="282" t="s">
        <v>40</v>
      </c>
      <c r="V2680" s="240" t="s">
        <v>761</v>
      </c>
      <c r="W2680" s="35" t="s">
        <v>6807</v>
      </c>
      <c r="X2680" s="177">
        <v>0</v>
      </c>
      <c r="Y2680" s="55">
        <v>0</v>
      </c>
      <c r="Z2680" s="55">
        <v>0</v>
      </c>
      <c r="AA2680" s="35"/>
      <c r="AB2680" s="35"/>
      <c r="AC2680" s="241"/>
    </row>
    <row r="2681" spans="1:34" ht="15" hidden="1" customHeight="1" x14ac:dyDescent="0.2">
      <c r="A2681" s="257">
        <v>500</v>
      </c>
      <c r="B2681" s="257">
        <v>500</v>
      </c>
      <c r="C2681" s="258" t="s">
        <v>1043</v>
      </c>
      <c r="D2681" s="257">
        <v>50016</v>
      </c>
      <c r="E2681" s="258" t="s">
        <v>1044</v>
      </c>
      <c r="F2681" s="25">
        <v>2017</v>
      </c>
      <c r="G2681" s="232">
        <v>42768.290972222225</v>
      </c>
      <c r="H2681" s="233">
        <v>42768.290972222225</v>
      </c>
      <c r="I2681" s="412" t="s">
        <v>36</v>
      </c>
      <c r="J2681" s="412" t="s">
        <v>36</v>
      </c>
      <c r="K2681" s="412"/>
      <c r="L2681" s="235">
        <f>N2681-G2681</f>
        <v>6.9444443943211809E-4</v>
      </c>
      <c r="M2681" s="236">
        <v>1</v>
      </c>
      <c r="N2681" s="232">
        <v>42768.291666666664</v>
      </c>
      <c r="O2681" s="233">
        <v>42768.291666666664</v>
      </c>
      <c r="P2681" s="237" t="s">
        <v>37</v>
      </c>
      <c r="Q2681" s="35" t="s">
        <v>52</v>
      </c>
      <c r="R2681" s="35" t="s">
        <v>142</v>
      </c>
      <c r="S2681" s="35" t="s">
        <v>107</v>
      </c>
      <c r="T2681" s="52" t="s">
        <v>7646</v>
      </c>
      <c r="U2681" s="303" t="s">
        <v>40</v>
      </c>
      <c r="V2681" s="49" t="s">
        <v>384</v>
      </c>
      <c r="W2681" s="44" t="s">
        <v>7647</v>
      </c>
      <c r="X2681" s="255">
        <v>0</v>
      </c>
      <c r="Y2681" s="255">
        <v>0</v>
      </c>
      <c r="Z2681" s="255">
        <v>0</v>
      </c>
      <c r="AA2681" s="168"/>
      <c r="AB2681" s="168"/>
      <c r="AC2681" s="168"/>
      <c r="AD2681" s="304">
        <v>5517212</v>
      </c>
      <c r="AE2681" s="35" t="s">
        <v>1270</v>
      </c>
      <c r="AF2681" s="305" t="s">
        <v>1270</v>
      </c>
      <c r="AG2681" s="35" t="s">
        <v>7040</v>
      </c>
      <c r="AH2681" s="44" t="s">
        <v>7041</v>
      </c>
    </row>
    <row r="2682" spans="1:34" ht="15" hidden="1" customHeight="1" x14ac:dyDescent="0.2">
      <c r="A2682" s="257">
        <v>500</v>
      </c>
      <c r="B2682" s="257">
        <v>500</v>
      </c>
      <c r="C2682" s="258" t="s">
        <v>1043</v>
      </c>
      <c r="D2682" s="257">
        <v>50016</v>
      </c>
      <c r="E2682" s="258" t="s">
        <v>1044</v>
      </c>
      <c r="F2682" s="25">
        <v>2017</v>
      </c>
      <c r="G2682" s="232">
        <v>42783.455555555556</v>
      </c>
      <c r="H2682" s="233">
        <v>42783.455555555556</v>
      </c>
      <c r="I2682" s="417" t="s">
        <v>7042</v>
      </c>
      <c r="J2682" s="412" t="s">
        <v>36</v>
      </c>
      <c r="K2682" s="412"/>
      <c r="L2682" s="235">
        <f>N2682-G2682</f>
        <v>7.2222222224809229E-2</v>
      </c>
      <c r="M2682" s="236">
        <v>104</v>
      </c>
      <c r="N2682" s="232">
        <v>42783.527777777781</v>
      </c>
      <c r="O2682" s="233">
        <v>42783.527777777781</v>
      </c>
      <c r="P2682" s="237" t="s">
        <v>37</v>
      </c>
      <c r="Q2682" s="35" t="s">
        <v>62</v>
      </c>
      <c r="R2682" s="35" t="s">
        <v>703</v>
      </c>
      <c r="S2682" s="35" t="s">
        <v>1470</v>
      </c>
      <c r="T2682" s="52" t="s">
        <v>7881</v>
      </c>
      <c r="U2682" s="303" t="s">
        <v>40</v>
      </c>
      <c r="V2682" s="49" t="s">
        <v>384</v>
      </c>
      <c r="W2682" s="44" t="s">
        <v>7882</v>
      </c>
      <c r="X2682" s="255">
        <v>0</v>
      </c>
      <c r="Y2682" s="241">
        <v>0</v>
      </c>
      <c r="Z2682" s="241">
        <v>0</v>
      </c>
      <c r="AA2682" s="168"/>
      <c r="AB2682" s="168"/>
      <c r="AC2682" s="168"/>
      <c r="AD2682" s="304">
        <v>5517212</v>
      </c>
      <c r="AE2682" s="35" t="s">
        <v>1270</v>
      </c>
      <c r="AF2682" s="305" t="s">
        <v>1270</v>
      </c>
      <c r="AG2682" s="35" t="s">
        <v>7066</v>
      </c>
      <c r="AH2682" s="52" t="s">
        <v>7067</v>
      </c>
    </row>
    <row r="2683" spans="1:34" ht="15" hidden="1" customHeight="1" x14ac:dyDescent="0.2">
      <c r="A2683" s="257">
        <v>500</v>
      </c>
      <c r="B2683" s="257">
        <v>500</v>
      </c>
      <c r="C2683" s="258" t="s">
        <v>1043</v>
      </c>
      <c r="D2683" s="257">
        <v>50016</v>
      </c>
      <c r="E2683" s="258" t="s">
        <v>1044</v>
      </c>
      <c r="F2683" s="25">
        <v>2018</v>
      </c>
      <c r="G2683" s="232">
        <v>43104.017361111109</v>
      </c>
      <c r="H2683" s="233">
        <v>43104.017361111109</v>
      </c>
      <c r="I2683" s="412" t="s">
        <v>36</v>
      </c>
      <c r="J2683" s="412" t="s">
        <v>36</v>
      </c>
      <c r="K2683" s="412" t="s">
        <v>36</v>
      </c>
      <c r="L2683" s="235">
        <f>N2683-G2683</f>
        <v>6.944444467080757E-4</v>
      </c>
      <c r="M2683" s="236">
        <v>1</v>
      </c>
      <c r="N2683" s="232">
        <v>43104.018055555556</v>
      </c>
      <c r="O2683" s="233">
        <v>43104.018055555556</v>
      </c>
      <c r="P2683" s="237" t="s">
        <v>37</v>
      </c>
      <c r="Q2683" s="238" t="s">
        <v>145</v>
      </c>
      <c r="R2683" s="35" t="s">
        <v>10207</v>
      </c>
      <c r="S2683" s="238" t="s">
        <v>1470</v>
      </c>
      <c r="T2683" s="167" t="s">
        <v>10208</v>
      </c>
      <c r="U2683" s="170">
        <v>114159225</v>
      </c>
      <c r="V2683" s="240" t="s">
        <v>384</v>
      </c>
      <c r="W2683" s="167" t="s">
        <v>10209</v>
      </c>
      <c r="X2683" s="241">
        <v>0</v>
      </c>
      <c r="Y2683" s="241">
        <v>0</v>
      </c>
      <c r="Z2683" s="241">
        <v>0</v>
      </c>
      <c r="AA2683" s="266"/>
      <c r="AB2683" s="266"/>
      <c r="AC2683" s="266"/>
      <c r="AD2683" s="241">
        <v>5517212</v>
      </c>
      <c r="AE2683" s="35" t="s">
        <v>7060</v>
      </c>
      <c r="AF2683" s="153" t="s">
        <v>10210</v>
      </c>
      <c r="AG2683" s="35" t="s">
        <v>7040</v>
      </c>
      <c r="AH2683" s="57" t="s">
        <v>7041</v>
      </c>
    </row>
    <row r="2684" spans="1:34" ht="15" hidden="1" customHeight="1" x14ac:dyDescent="0.2">
      <c r="A2684" s="386">
        <v>500</v>
      </c>
      <c r="B2684" s="386">
        <v>500</v>
      </c>
      <c r="C2684" s="387" t="s">
        <v>1043</v>
      </c>
      <c r="D2684" s="386">
        <v>50016</v>
      </c>
      <c r="E2684" s="387" t="s">
        <v>1044</v>
      </c>
      <c r="F2684" s="25">
        <v>2018</v>
      </c>
      <c r="G2684" s="388">
        <v>43151.423611111109</v>
      </c>
      <c r="H2684" s="389">
        <v>43151.423611111109</v>
      </c>
      <c r="I2684" s="420" t="s">
        <v>36</v>
      </c>
      <c r="J2684" s="420" t="s">
        <v>36</v>
      </c>
      <c r="K2684" s="412" t="s">
        <v>36</v>
      </c>
      <c r="L2684" s="391">
        <f>N2684-G2684</f>
        <v>2.3840277777781012</v>
      </c>
      <c r="M2684" s="392">
        <v>3433</v>
      </c>
      <c r="N2684" s="388">
        <v>43153.807638888888</v>
      </c>
      <c r="O2684" s="389">
        <v>43153.807638888888</v>
      </c>
      <c r="P2684" s="421" t="s">
        <v>7093</v>
      </c>
      <c r="Q2684" s="422" t="s">
        <v>43</v>
      </c>
      <c r="R2684" s="393" t="s">
        <v>10310</v>
      </c>
      <c r="S2684" s="277" t="s">
        <v>107</v>
      </c>
      <c r="T2684" s="394" t="s">
        <v>10521</v>
      </c>
      <c r="U2684" s="465" t="s">
        <v>40</v>
      </c>
      <c r="V2684" s="396" t="s">
        <v>384</v>
      </c>
      <c r="W2684" s="394" t="s">
        <v>10522</v>
      </c>
      <c r="X2684" s="429">
        <v>0</v>
      </c>
      <c r="Y2684" s="380">
        <v>0</v>
      </c>
      <c r="Z2684" s="380">
        <v>0</v>
      </c>
      <c r="AA2684" s="381"/>
      <c r="AB2684" s="381"/>
      <c r="AC2684" s="381"/>
      <c r="AD2684" s="380">
        <v>5517212</v>
      </c>
      <c r="AE2684" s="463" t="s">
        <v>1270</v>
      </c>
      <c r="AF2684" s="464" t="s">
        <v>1270</v>
      </c>
      <c r="AG2684" s="381" t="s">
        <v>7097</v>
      </c>
      <c r="AH2684" s="277" t="s">
        <v>7041</v>
      </c>
    </row>
    <row r="2685" spans="1:34" ht="15" hidden="1" customHeight="1" x14ac:dyDescent="0.2">
      <c r="A2685" s="386">
        <v>500</v>
      </c>
      <c r="B2685" s="386">
        <v>500</v>
      </c>
      <c r="C2685" s="387" t="s">
        <v>1043</v>
      </c>
      <c r="D2685" s="386">
        <v>50016</v>
      </c>
      <c r="E2685" s="387" t="s">
        <v>1044</v>
      </c>
      <c r="F2685" s="25">
        <v>2018</v>
      </c>
      <c r="G2685" s="388">
        <v>43199.40902777778</v>
      </c>
      <c r="H2685" s="389">
        <v>43199.40902777778</v>
      </c>
      <c r="I2685" s="420" t="s">
        <v>36</v>
      </c>
      <c r="J2685" s="420" t="s">
        <v>36</v>
      </c>
      <c r="K2685" s="412" t="s">
        <v>36</v>
      </c>
      <c r="L2685" s="391">
        <f>N2685-G2685</f>
        <v>0.29027777777810115</v>
      </c>
      <c r="M2685" s="392">
        <v>418</v>
      </c>
      <c r="N2685" s="388">
        <v>43199.699305555558</v>
      </c>
      <c r="O2685" s="389">
        <v>43199.699305555558</v>
      </c>
      <c r="P2685" s="478" t="s">
        <v>7093</v>
      </c>
      <c r="Q2685" s="422" t="s">
        <v>43</v>
      </c>
      <c r="R2685" s="393" t="s">
        <v>10310</v>
      </c>
      <c r="S2685" s="381" t="s">
        <v>54</v>
      </c>
      <c r="T2685" s="394" t="s">
        <v>10907</v>
      </c>
      <c r="U2685" s="465" t="s">
        <v>40</v>
      </c>
      <c r="V2685" s="396" t="s">
        <v>384</v>
      </c>
      <c r="W2685" s="394" t="s">
        <v>10908</v>
      </c>
      <c r="X2685" s="429">
        <v>0</v>
      </c>
      <c r="Y2685" s="380">
        <v>0</v>
      </c>
      <c r="Z2685" s="380">
        <v>0</v>
      </c>
      <c r="AA2685" s="381"/>
      <c r="AB2685" s="381"/>
      <c r="AC2685" s="381"/>
      <c r="AD2685" s="380">
        <v>5517212</v>
      </c>
      <c r="AE2685" s="463" t="s">
        <v>1270</v>
      </c>
      <c r="AF2685" s="464" t="s">
        <v>1270</v>
      </c>
      <c r="AG2685" s="381" t="s">
        <v>7097</v>
      </c>
      <c r="AH2685" s="277" t="s">
        <v>7041</v>
      </c>
    </row>
    <row r="2686" spans="1:34" ht="15" hidden="1" customHeight="1" x14ac:dyDescent="0.2">
      <c r="A2686" s="386">
        <v>500</v>
      </c>
      <c r="B2686" s="386">
        <v>500</v>
      </c>
      <c r="C2686" s="387" t="s">
        <v>1043</v>
      </c>
      <c r="D2686" s="386">
        <v>50016</v>
      </c>
      <c r="E2686" s="387" t="s">
        <v>1044</v>
      </c>
      <c r="F2686" s="25">
        <v>2018</v>
      </c>
      <c r="G2686" s="479">
        <v>43241.40902777778</v>
      </c>
      <c r="H2686" s="389">
        <v>43241.40902777778</v>
      </c>
      <c r="I2686" s="420" t="s">
        <v>36</v>
      </c>
      <c r="J2686" s="420" t="s">
        <v>36</v>
      </c>
      <c r="K2686" s="412" t="s">
        <v>36</v>
      </c>
      <c r="L2686" s="391">
        <f>N2686-G2686</f>
        <v>4.3173611111124046</v>
      </c>
      <c r="M2686" s="392">
        <v>6217</v>
      </c>
      <c r="N2686" s="479">
        <v>43245.726388888892</v>
      </c>
      <c r="O2686" s="389">
        <v>43245.726388888892</v>
      </c>
      <c r="P2686" s="421" t="s">
        <v>7093</v>
      </c>
      <c r="Q2686" s="422" t="s">
        <v>43</v>
      </c>
      <c r="R2686" s="393" t="s">
        <v>10310</v>
      </c>
      <c r="S2686" s="381" t="s">
        <v>564</v>
      </c>
      <c r="T2686" s="394" t="s">
        <v>11164</v>
      </c>
      <c r="U2686" s="465" t="s">
        <v>40</v>
      </c>
      <c r="V2686" s="396" t="s">
        <v>384</v>
      </c>
      <c r="W2686" s="394" t="s">
        <v>11165</v>
      </c>
      <c r="X2686" s="429">
        <v>0</v>
      </c>
      <c r="Y2686" s="380">
        <v>0</v>
      </c>
      <c r="Z2686" s="380">
        <v>0</v>
      </c>
      <c r="AA2686" s="381"/>
      <c r="AB2686" s="381"/>
      <c r="AC2686" s="381"/>
      <c r="AD2686" s="380">
        <v>5517212</v>
      </c>
      <c r="AE2686" s="463" t="s">
        <v>1270</v>
      </c>
      <c r="AF2686" s="464" t="s">
        <v>1270</v>
      </c>
      <c r="AG2686" s="381" t="s">
        <v>7097</v>
      </c>
      <c r="AH2686" s="277" t="s">
        <v>7041</v>
      </c>
    </row>
    <row r="2687" spans="1:34" ht="15" hidden="1" customHeight="1" x14ac:dyDescent="0.2">
      <c r="A2687" s="549">
        <v>500</v>
      </c>
      <c r="B2687" s="549">
        <v>500</v>
      </c>
      <c r="C2687" s="591" t="s">
        <v>1043</v>
      </c>
      <c r="D2687" s="549">
        <v>50016</v>
      </c>
      <c r="E2687" s="591" t="s">
        <v>1044</v>
      </c>
      <c r="F2687" s="530">
        <v>2019</v>
      </c>
      <c r="G2687" s="595">
        <v>43586.257638888892</v>
      </c>
      <c r="H2687" s="596">
        <v>43586.257638888892</v>
      </c>
      <c r="I2687" s="559" t="s">
        <v>36</v>
      </c>
      <c r="J2687" s="559" t="s">
        <v>36</v>
      </c>
      <c r="K2687" s="559" t="s">
        <v>36</v>
      </c>
      <c r="L2687" s="391">
        <f>N2687-G2687</f>
        <v>18.634722222217533</v>
      </c>
      <c r="M2687" s="392">
        <v>26834</v>
      </c>
      <c r="N2687" s="595">
        <v>43604.892361111109</v>
      </c>
      <c r="O2687" s="596">
        <v>43604.892361111109</v>
      </c>
      <c r="P2687" s="421" t="s">
        <v>7093</v>
      </c>
      <c r="Q2687" s="458" t="s">
        <v>43</v>
      </c>
      <c r="R2687" s="394" t="s">
        <v>10310</v>
      </c>
      <c r="S2687" s="428" t="s">
        <v>88</v>
      </c>
      <c r="T2687" s="394" t="s">
        <v>13937</v>
      </c>
      <c r="U2687" s="597" t="s">
        <v>40</v>
      </c>
      <c r="V2687" s="564" t="s">
        <v>384</v>
      </c>
      <c r="W2687" s="394" t="s">
        <v>13938</v>
      </c>
      <c r="X2687" s="482">
        <v>0</v>
      </c>
      <c r="Y2687" s="429">
        <v>0</v>
      </c>
      <c r="Z2687" s="429">
        <v>0</v>
      </c>
      <c r="AA2687" s="601">
        <f>Y2687/AD2687</f>
        <v>0</v>
      </c>
      <c r="AB2687" s="602">
        <f>Z2687/AD2687</f>
        <v>0</v>
      </c>
      <c r="AC2687" s="429">
        <v>0</v>
      </c>
      <c r="AD2687" s="429">
        <v>5548929</v>
      </c>
      <c r="AE2687" s="396" t="s">
        <v>1270</v>
      </c>
      <c r="AF2687" s="534" t="s">
        <v>1270</v>
      </c>
      <c r="AG2687" s="592" t="s">
        <v>7097</v>
      </c>
      <c r="AH2687" s="535" t="s">
        <v>12260</v>
      </c>
    </row>
    <row r="2688" spans="1:34" ht="15" hidden="1" customHeight="1" x14ac:dyDescent="0.2">
      <c r="A2688" s="58">
        <v>500</v>
      </c>
      <c r="B2688" s="58">
        <v>500</v>
      </c>
      <c r="C2688" s="76" t="s">
        <v>1471</v>
      </c>
      <c r="D2688" s="45">
        <v>50017</v>
      </c>
      <c r="E2688" s="60" t="s">
        <v>1472</v>
      </c>
      <c r="F2688" s="25">
        <v>2014</v>
      </c>
      <c r="G2688" s="61">
        <v>41734.997916666667</v>
      </c>
      <c r="H2688" s="62">
        <v>41734.997916666667</v>
      </c>
      <c r="I2688" s="625" t="s">
        <v>36</v>
      </c>
      <c r="J2688" s="625" t="s">
        <v>36</v>
      </c>
      <c r="K2688" s="625"/>
      <c r="L2688" s="64">
        <f>N2688-G2688</f>
        <v>6.944444467080757E-4</v>
      </c>
      <c r="M2688" s="65">
        <v>1</v>
      </c>
      <c r="N2688" s="61">
        <v>41734.998611111114</v>
      </c>
      <c r="O2688" s="62">
        <v>41734.998611111114</v>
      </c>
      <c r="P2688" s="66" t="s">
        <v>37</v>
      </c>
      <c r="Q2688" s="69" t="s">
        <v>52</v>
      </c>
      <c r="R2688" s="69" t="s">
        <v>124</v>
      </c>
      <c r="S2688" s="87" t="s">
        <v>88</v>
      </c>
      <c r="T2688" s="69" t="s">
        <v>2063</v>
      </c>
      <c r="U2688" s="303" t="s">
        <v>40</v>
      </c>
      <c r="V2688" s="78" t="s">
        <v>1336</v>
      </c>
      <c r="W2688" s="69" t="s">
        <v>2064</v>
      </c>
      <c r="X2688" s="32">
        <v>0</v>
      </c>
      <c r="Y2688" s="32">
        <v>0</v>
      </c>
      <c r="Z2688" s="83"/>
      <c r="AA2688" s="84"/>
      <c r="AB2688" s="85"/>
      <c r="AC2688" s="83"/>
    </row>
    <row r="2689" spans="1:34" ht="15" hidden="1" customHeight="1" x14ac:dyDescent="0.2">
      <c r="A2689" s="58">
        <v>500</v>
      </c>
      <c r="B2689" s="58">
        <v>500</v>
      </c>
      <c r="C2689" s="76" t="s">
        <v>1471</v>
      </c>
      <c r="D2689" s="45">
        <v>50017</v>
      </c>
      <c r="E2689" s="60" t="s">
        <v>1472</v>
      </c>
      <c r="F2689" s="25">
        <v>2014</v>
      </c>
      <c r="G2689" s="61">
        <v>41736.40902777778</v>
      </c>
      <c r="H2689" s="62">
        <v>41736.40902777778</v>
      </c>
      <c r="I2689" s="625" t="s">
        <v>36</v>
      </c>
      <c r="J2689" s="625" t="s">
        <v>36</v>
      </c>
      <c r="K2689" s="625"/>
      <c r="L2689" s="64">
        <f>N2689-G2689</f>
        <v>9.7222222175332718E-3</v>
      </c>
      <c r="M2689" s="65">
        <v>14</v>
      </c>
      <c r="N2689" s="61">
        <v>41736.418749999997</v>
      </c>
      <c r="O2689" s="62">
        <v>41736.418749999997</v>
      </c>
      <c r="P2689" s="66" t="s">
        <v>37</v>
      </c>
      <c r="Q2689" s="69" t="s">
        <v>52</v>
      </c>
      <c r="R2689" s="69" t="s">
        <v>124</v>
      </c>
      <c r="S2689" s="87" t="s">
        <v>564</v>
      </c>
      <c r="T2689" s="69" t="s">
        <v>2067</v>
      </c>
      <c r="U2689" s="77">
        <v>10206</v>
      </c>
      <c r="V2689" s="78" t="s">
        <v>1336</v>
      </c>
      <c r="W2689" s="69" t="s">
        <v>2068</v>
      </c>
      <c r="X2689" s="32">
        <v>0</v>
      </c>
      <c r="Y2689" s="32">
        <v>0</v>
      </c>
      <c r="Z2689" s="83"/>
      <c r="AA2689" s="84"/>
      <c r="AB2689" s="85"/>
      <c r="AC2689" s="83"/>
    </row>
    <row r="2690" spans="1:34" ht="15" hidden="1" customHeight="1" x14ac:dyDescent="0.2">
      <c r="A2690" s="257">
        <v>500</v>
      </c>
      <c r="B2690" s="257">
        <v>500</v>
      </c>
      <c r="C2690" s="258" t="s">
        <v>1471</v>
      </c>
      <c r="D2690" s="257">
        <v>50017</v>
      </c>
      <c r="E2690" s="331" t="s">
        <v>1472</v>
      </c>
      <c r="F2690" s="25">
        <v>2018</v>
      </c>
      <c r="G2690" s="232">
        <v>43106.19027777778</v>
      </c>
      <c r="H2690" s="233">
        <v>43106.19027777778</v>
      </c>
      <c r="I2690" s="412" t="s">
        <v>36</v>
      </c>
      <c r="J2690" s="412" t="s">
        <v>36</v>
      </c>
      <c r="K2690" s="412" t="s">
        <v>36</v>
      </c>
      <c r="L2690" s="235">
        <f>N2690-G2690</f>
        <v>6.9444443943211809E-4</v>
      </c>
      <c r="M2690" s="236">
        <v>1</v>
      </c>
      <c r="N2690" s="232">
        <v>43106.190972222219</v>
      </c>
      <c r="O2690" s="233">
        <v>43106.190972222219</v>
      </c>
      <c r="P2690" s="237" t="s">
        <v>37</v>
      </c>
      <c r="Q2690" s="238" t="s">
        <v>48</v>
      </c>
      <c r="R2690" s="35" t="s">
        <v>10200</v>
      </c>
      <c r="S2690" s="238" t="s">
        <v>88</v>
      </c>
      <c r="T2690" s="167" t="s">
        <v>10239</v>
      </c>
      <c r="U2690" s="170">
        <v>114238628</v>
      </c>
      <c r="V2690" s="240" t="s">
        <v>1336</v>
      </c>
      <c r="W2690" s="167" t="s">
        <v>10240</v>
      </c>
      <c r="X2690" s="241">
        <v>0</v>
      </c>
      <c r="Y2690" s="241">
        <v>0</v>
      </c>
      <c r="Z2690" s="241">
        <v>0</v>
      </c>
      <c r="AA2690" s="266"/>
      <c r="AB2690" s="266"/>
      <c r="AC2690" s="266"/>
      <c r="AD2690" s="241">
        <v>5517212</v>
      </c>
      <c r="AE2690" s="35" t="s">
        <v>7063</v>
      </c>
      <c r="AF2690" s="153" t="s">
        <v>10241</v>
      </c>
      <c r="AG2690" s="35" t="s">
        <v>7040</v>
      </c>
      <c r="AH2690" s="35" t="s">
        <v>7041</v>
      </c>
    </row>
    <row r="2691" spans="1:34" ht="15" hidden="1" customHeight="1" x14ac:dyDescent="0.2">
      <c r="A2691" s="386">
        <v>500</v>
      </c>
      <c r="B2691" s="386">
        <v>500</v>
      </c>
      <c r="C2691" s="387" t="s">
        <v>1471</v>
      </c>
      <c r="D2691" s="386">
        <v>50017</v>
      </c>
      <c r="E2691" s="387" t="s">
        <v>1472</v>
      </c>
      <c r="F2691" s="25">
        <v>2018</v>
      </c>
      <c r="G2691" s="479">
        <v>43347.308333333334</v>
      </c>
      <c r="H2691" s="390">
        <v>43347.308333333334</v>
      </c>
      <c r="I2691" s="420" t="s">
        <v>36</v>
      </c>
      <c r="J2691" s="420" t="s">
        <v>36</v>
      </c>
      <c r="K2691" s="420" t="s">
        <v>36</v>
      </c>
      <c r="L2691" s="391">
        <f>N2691-G2691</f>
        <v>7.3944444444423425</v>
      </c>
      <c r="M2691" s="392">
        <f>177*60+22</f>
        <v>10642</v>
      </c>
      <c r="N2691" s="479">
        <v>43354.702777777777</v>
      </c>
      <c r="O2691" s="390">
        <v>43354.702777777777</v>
      </c>
      <c r="P2691" s="421" t="s">
        <v>7093</v>
      </c>
      <c r="Q2691" s="458" t="s">
        <v>43</v>
      </c>
      <c r="R2691" s="394" t="s">
        <v>10310</v>
      </c>
      <c r="S2691" s="476" t="s">
        <v>68</v>
      </c>
      <c r="T2691" s="394" t="s">
        <v>11841</v>
      </c>
      <c r="U2691" s="496" t="s">
        <v>40</v>
      </c>
      <c r="V2691" s="396" t="s">
        <v>1336</v>
      </c>
      <c r="W2691" s="394" t="s">
        <v>11842</v>
      </c>
      <c r="X2691" s="429">
        <v>0</v>
      </c>
      <c r="Y2691" s="380">
        <v>0</v>
      </c>
      <c r="Z2691" s="380">
        <v>0</v>
      </c>
      <c r="AA2691" s="381"/>
      <c r="AB2691" s="381"/>
      <c r="AC2691" s="381"/>
      <c r="AD2691" s="380">
        <v>5517212</v>
      </c>
      <c r="AE2691" s="463" t="s">
        <v>1270</v>
      </c>
      <c r="AF2691" s="464" t="s">
        <v>1270</v>
      </c>
      <c r="AG2691" s="381" t="s">
        <v>7097</v>
      </c>
      <c r="AH2691" s="277" t="s">
        <v>7041</v>
      </c>
    </row>
    <row r="2692" spans="1:34" ht="15" hidden="1" customHeight="1" x14ac:dyDescent="0.2">
      <c r="A2692" s="257">
        <v>500</v>
      </c>
      <c r="B2692" s="257">
        <v>500</v>
      </c>
      <c r="C2692" s="258" t="s">
        <v>1312</v>
      </c>
      <c r="D2692" s="257">
        <v>50018</v>
      </c>
      <c r="E2692" s="258" t="s">
        <v>1313</v>
      </c>
      <c r="F2692" s="25">
        <v>2017</v>
      </c>
      <c r="G2692" s="232">
        <v>42789.642361111109</v>
      </c>
      <c r="H2692" s="233">
        <v>42789.642361111109</v>
      </c>
      <c r="I2692" s="412" t="s">
        <v>36</v>
      </c>
      <c r="J2692" s="412" t="s">
        <v>36</v>
      </c>
      <c r="K2692" s="412"/>
      <c r="L2692" s="235">
        <f>N2692-G2692</f>
        <v>2.4305555554747116E-2</v>
      </c>
      <c r="M2692" s="236">
        <v>35</v>
      </c>
      <c r="N2692" s="232">
        <v>42789.666666666664</v>
      </c>
      <c r="O2692" s="233">
        <v>42789.666666666664</v>
      </c>
      <c r="P2692" s="237" t="s">
        <v>37</v>
      </c>
      <c r="Q2692" s="35" t="s">
        <v>6434</v>
      </c>
      <c r="R2692" s="35" t="s">
        <v>72</v>
      </c>
      <c r="S2692" s="35" t="s">
        <v>579</v>
      </c>
      <c r="T2692" s="52" t="s">
        <v>8006</v>
      </c>
      <c r="U2692" s="88">
        <v>112637409</v>
      </c>
      <c r="V2692" s="49" t="s">
        <v>1336</v>
      </c>
      <c r="W2692" s="44" t="s">
        <v>8007</v>
      </c>
      <c r="X2692" s="255">
        <v>0</v>
      </c>
      <c r="Y2692" s="241">
        <v>0</v>
      </c>
      <c r="Z2692" s="241">
        <v>0</v>
      </c>
      <c r="AA2692" s="168"/>
      <c r="AB2692" s="168"/>
      <c r="AC2692" s="168"/>
      <c r="AD2692" s="304">
        <v>5517212</v>
      </c>
      <c r="AE2692" s="305" t="s">
        <v>1270</v>
      </c>
      <c r="AF2692" s="305" t="s">
        <v>1270</v>
      </c>
      <c r="AG2692" s="35" t="s">
        <v>7040</v>
      </c>
      <c r="AH2692" s="52" t="s">
        <v>7041</v>
      </c>
    </row>
    <row r="2693" spans="1:34" ht="15" hidden="1" customHeight="1" x14ac:dyDescent="0.2">
      <c r="A2693" s="257">
        <v>500</v>
      </c>
      <c r="B2693" s="257">
        <v>500</v>
      </c>
      <c r="C2693" s="258" t="s">
        <v>1312</v>
      </c>
      <c r="D2693" s="257">
        <v>50018</v>
      </c>
      <c r="E2693" s="258" t="s">
        <v>1313</v>
      </c>
      <c r="F2693" s="25">
        <v>2017</v>
      </c>
      <c r="G2693" s="232">
        <v>42894.461805555555</v>
      </c>
      <c r="H2693" s="233">
        <v>42894.461805555555</v>
      </c>
      <c r="I2693" s="412" t="s">
        <v>36</v>
      </c>
      <c r="J2693" s="412" t="s">
        <v>36</v>
      </c>
      <c r="K2693" s="412"/>
      <c r="L2693" s="235">
        <f>N2693-G2693</f>
        <v>0.26527777777664596</v>
      </c>
      <c r="M2693" s="236">
        <v>382</v>
      </c>
      <c r="N2693" s="232">
        <v>42894.727083333331</v>
      </c>
      <c r="O2693" s="233">
        <v>42894.727083333331</v>
      </c>
      <c r="P2693" s="237" t="s">
        <v>37</v>
      </c>
      <c r="Q2693" s="35" t="s">
        <v>52</v>
      </c>
      <c r="R2693" s="35" t="s">
        <v>5649</v>
      </c>
      <c r="S2693" s="35" t="s">
        <v>80</v>
      </c>
      <c r="T2693" s="52" t="s">
        <v>8686</v>
      </c>
      <c r="U2693" s="332" t="s">
        <v>40</v>
      </c>
      <c r="V2693" s="240" t="s">
        <v>1336</v>
      </c>
      <c r="W2693" s="44" t="s">
        <v>8687</v>
      </c>
      <c r="X2693" s="241">
        <v>0</v>
      </c>
      <c r="Y2693" s="241">
        <v>0</v>
      </c>
      <c r="Z2693" s="241">
        <v>0</v>
      </c>
      <c r="AA2693" s="168"/>
      <c r="AB2693" s="168"/>
      <c r="AC2693" s="168"/>
      <c r="AD2693" s="304">
        <v>5517212</v>
      </c>
      <c r="AE2693" s="305" t="s">
        <v>1270</v>
      </c>
      <c r="AF2693" s="305" t="s">
        <v>1270</v>
      </c>
      <c r="AG2693" s="35" t="s">
        <v>7066</v>
      </c>
      <c r="AH2693" s="44" t="s">
        <v>7067</v>
      </c>
    </row>
    <row r="2694" spans="1:34" ht="15" hidden="1" customHeight="1" x14ac:dyDescent="0.2">
      <c r="A2694" s="311">
        <v>500</v>
      </c>
      <c r="B2694" s="311">
        <v>500</v>
      </c>
      <c r="C2694" s="335" t="s">
        <v>825</v>
      </c>
      <c r="D2694" s="311">
        <v>50019</v>
      </c>
      <c r="E2694" s="335" t="s">
        <v>534</v>
      </c>
      <c r="F2694" s="25">
        <v>2017</v>
      </c>
      <c r="G2694" s="314">
        <v>42765.313194444447</v>
      </c>
      <c r="H2694" s="315">
        <v>42765.313194444447</v>
      </c>
      <c r="I2694" s="629" t="s">
        <v>36</v>
      </c>
      <c r="J2694" s="629" t="s">
        <v>36</v>
      </c>
      <c r="K2694" s="629"/>
      <c r="L2694" s="317">
        <f>N2694-G2694</f>
        <v>0.3125</v>
      </c>
      <c r="M2694" s="318">
        <v>450</v>
      </c>
      <c r="N2694" s="314">
        <v>42765.625694444447</v>
      </c>
      <c r="O2694" s="315">
        <v>42765.625694444447</v>
      </c>
      <c r="P2694" s="319" t="s">
        <v>7093</v>
      </c>
      <c r="Q2694" s="313" t="s">
        <v>43</v>
      </c>
      <c r="R2694" s="313" t="s">
        <v>7094</v>
      </c>
      <c r="S2694" s="313" t="s">
        <v>101</v>
      </c>
      <c r="T2694" s="321" t="s">
        <v>7628</v>
      </c>
      <c r="U2694" s="322" t="s">
        <v>40</v>
      </c>
      <c r="V2694" s="323" t="s">
        <v>1336</v>
      </c>
      <c r="W2694" s="313" t="s">
        <v>7629</v>
      </c>
      <c r="X2694" s="336">
        <v>0</v>
      </c>
      <c r="Y2694" s="336">
        <v>0</v>
      </c>
      <c r="Z2694" s="336">
        <v>0</v>
      </c>
      <c r="AA2694" s="313"/>
      <c r="AB2694" s="313"/>
      <c r="AC2694" s="313"/>
      <c r="AD2694" s="304">
        <v>5517212</v>
      </c>
      <c r="AE2694" s="313" t="s">
        <v>1270</v>
      </c>
      <c r="AF2694" s="327" t="s">
        <v>1270</v>
      </c>
      <c r="AG2694" s="313" t="s">
        <v>7097</v>
      </c>
      <c r="AH2694" s="324" t="s">
        <v>7041</v>
      </c>
    </row>
    <row r="2695" spans="1:34" ht="15" hidden="1" customHeight="1" x14ac:dyDescent="0.2">
      <c r="A2695" s="257">
        <v>500</v>
      </c>
      <c r="B2695" s="257">
        <v>500</v>
      </c>
      <c r="C2695" s="258" t="s">
        <v>825</v>
      </c>
      <c r="D2695" s="257">
        <v>50019</v>
      </c>
      <c r="E2695" s="258" t="s">
        <v>534</v>
      </c>
      <c r="F2695" s="25">
        <v>2017</v>
      </c>
      <c r="G2695" s="232">
        <v>42872.681944444441</v>
      </c>
      <c r="H2695" s="233">
        <v>42872.681944444441</v>
      </c>
      <c r="I2695" s="412" t="s">
        <v>36</v>
      </c>
      <c r="J2695" s="412" t="s">
        <v>36</v>
      </c>
      <c r="K2695" s="412"/>
      <c r="L2695" s="235">
        <f>N2695-G2695</f>
        <v>2.7777777795563452E-3</v>
      </c>
      <c r="M2695" s="236">
        <v>4</v>
      </c>
      <c r="N2695" s="232">
        <v>42872.68472222222</v>
      </c>
      <c r="O2695" s="233">
        <v>42872.68472222222</v>
      </c>
      <c r="P2695" s="328" t="s">
        <v>242</v>
      </c>
      <c r="Q2695" s="35" t="s">
        <v>43</v>
      </c>
      <c r="R2695" s="35" t="s">
        <v>266</v>
      </c>
      <c r="S2695" s="35" t="s">
        <v>526</v>
      </c>
      <c r="T2695" s="52" t="s">
        <v>8577</v>
      </c>
      <c r="U2695" s="332" t="s">
        <v>40</v>
      </c>
      <c r="V2695" s="240" t="s">
        <v>1336</v>
      </c>
      <c r="W2695" s="44" t="s">
        <v>8578</v>
      </c>
      <c r="X2695" s="255">
        <v>0</v>
      </c>
      <c r="Y2695" s="241">
        <v>0</v>
      </c>
      <c r="Z2695" s="241">
        <v>0</v>
      </c>
      <c r="AA2695" s="168"/>
      <c r="AB2695" s="168"/>
      <c r="AC2695" s="168"/>
      <c r="AD2695" s="304">
        <v>5517212</v>
      </c>
      <c r="AE2695" s="305" t="s">
        <v>1270</v>
      </c>
      <c r="AF2695" s="305" t="s">
        <v>1270</v>
      </c>
      <c r="AG2695" s="35" t="s">
        <v>7040</v>
      </c>
      <c r="AH2695" s="44" t="s">
        <v>7041</v>
      </c>
    </row>
    <row r="2696" spans="1:34" ht="15" hidden="1" customHeight="1" x14ac:dyDescent="0.2">
      <c r="A2696" s="257">
        <v>500</v>
      </c>
      <c r="B2696" s="257">
        <v>500</v>
      </c>
      <c r="C2696" s="258" t="s">
        <v>825</v>
      </c>
      <c r="D2696" s="257">
        <v>50019</v>
      </c>
      <c r="E2696" s="258" t="s">
        <v>534</v>
      </c>
      <c r="F2696" s="25">
        <v>2018</v>
      </c>
      <c r="G2696" s="284">
        <v>43256.627083333333</v>
      </c>
      <c r="H2696" s="233">
        <v>43256.627083333333</v>
      </c>
      <c r="I2696" s="412" t="s">
        <v>36</v>
      </c>
      <c r="J2696" s="412" t="s">
        <v>36</v>
      </c>
      <c r="K2696" s="412" t="s">
        <v>36</v>
      </c>
      <c r="L2696" s="235">
        <f>N2696-G2696</f>
        <v>0.25486111111240461</v>
      </c>
      <c r="M2696" s="236">
        <v>367</v>
      </c>
      <c r="N2696" s="284">
        <v>43256.881944444445</v>
      </c>
      <c r="O2696" s="233">
        <v>43256.881944444445</v>
      </c>
      <c r="P2696" s="328" t="s">
        <v>242</v>
      </c>
      <c r="Q2696" s="359" t="s">
        <v>43</v>
      </c>
      <c r="R2696" s="35" t="s">
        <v>10204</v>
      </c>
      <c r="S2696" s="277" t="s">
        <v>64</v>
      </c>
      <c r="T2696" s="167" t="s">
        <v>11254</v>
      </c>
      <c r="U2696" s="282" t="s">
        <v>40</v>
      </c>
      <c r="V2696" s="240" t="s">
        <v>1336</v>
      </c>
      <c r="W2696" s="167" t="s">
        <v>11255</v>
      </c>
      <c r="X2696" s="255">
        <v>0</v>
      </c>
      <c r="Y2696" s="241">
        <v>0</v>
      </c>
      <c r="Z2696" s="241">
        <v>0</v>
      </c>
      <c r="AA2696" s="266"/>
      <c r="AB2696" s="266"/>
      <c r="AC2696" s="266"/>
      <c r="AD2696" s="241">
        <v>5517212</v>
      </c>
      <c r="AE2696" s="461" t="s">
        <v>1270</v>
      </c>
      <c r="AF2696" s="462" t="s">
        <v>1270</v>
      </c>
      <c r="AG2696" s="277" t="s">
        <v>7066</v>
      </c>
      <c r="AH2696" s="277" t="s">
        <v>7067</v>
      </c>
    </row>
    <row r="2697" spans="1:34" ht="15" hidden="1" customHeight="1" x14ac:dyDescent="0.2">
      <c r="A2697" s="386">
        <v>500</v>
      </c>
      <c r="B2697" s="386">
        <v>500</v>
      </c>
      <c r="C2697" s="387" t="s">
        <v>825</v>
      </c>
      <c r="D2697" s="386">
        <v>50019</v>
      </c>
      <c r="E2697" s="387" t="s">
        <v>534</v>
      </c>
      <c r="F2697" s="25">
        <v>2018</v>
      </c>
      <c r="G2697" s="479">
        <v>43374.420138888891</v>
      </c>
      <c r="H2697" s="390">
        <v>43374.420138888891</v>
      </c>
      <c r="I2697" s="420" t="s">
        <v>36</v>
      </c>
      <c r="J2697" s="420" t="s">
        <v>36</v>
      </c>
      <c r="K2697" s="420" t="s">
        <v>36</v>
      </c>
      <c r="L2697" s="235">
        <f>N2697-G2697</f>
        <v>32.12638888888614</v>
      </c>
      <c r="M2697" s="236">
        <v>46262</v>
      </c>
      <c r="N2697" s="284">
        <v>43406.546527777777</v>
      </c>
      <c r="O2697" s="234">
        <v>43406.546527777777</v>
      </c>
      <c r="P2697" s="421" t="s">
        <v>7093</v>
      </c>
      <c r="Q2697" s="458" t="s">
        <v>43</v>
      </c>
      <c r="R2697" s="394" t="s">
        <v>10204</v>
      </c>
      <c r="S2697" s="476" t="s">
        <v>526</v>
      </c>
      <c r="T2697" s="394" t="s">
        <v>12000</v>
      </c>
      <c r="U2697" s="503" t="s">
        <v>40</v>
      </c>
      <c r="V2697" s="396" t="s">
        <v>1336</v>
      </c>
      <c r="W2697" s="394" t="s">
        <v>12001</v>
      </c>
      <c r="X2697" s="429">
        <v>0</v>
      </c>
      <c r="Y2697" s="380">
        <v>0</v>
      </c>
      <c r="Z2697" s="380">
        <v>0</v>
      </c>
      <c r="AA2697" s="381"/>
      <c r="AB2697" s="381"/>
      <c r="AC2697" s="381"/>
      <c r="AD2697" s="380">
        <v>5517212</v>
      </c>
      <c r="AE2697" s="422" t="s">
        <v>1270</v>
      </c>
      <c r="AF2697" s="504" t="s">
        <v>1270</v>
      </c>
      <c r="AG2697" s="476" t="s">
        <v>7097</v>
      </c>
      <c r="AH2697" s="277" t="s">
        <v>7041</v>
      </c>
    </row>
    <row r="2698" spans="1:34" ht="15" hidden="1" customHeight="1" x14ac:dyDescent="0.2">
      <c r="A2698" s="311">
        <v>500</v>
      </c>
      <c r="B2698" s="311">
        <v>500</v>
      </c>
      <c r="C2698" s="335" t="s">
        <v>1328</v>
      </c>
      <c r="D2698" s="311">
        <v>50020</v>
      </c>
      <c r="E2698" s="335" t="s">
        <v>1329</v>
      </c>
      <c r="F2698" s="25">
        <v>2017</v>
      </c>
      <c r="G2698" s="314">
        <v>42856.304861111108</v>
      </c>
      <c r="H2698" s="315">
        <v>42856.304861111108</v>
      </c>
      <c r="I2698" s="629" t="s">
        <v>36</v>
      </c>
      <c r="J2698" s="629" t="s">
        <v>36</v>
      </c>
      <c r="K2698" s="629"/>
      <c r="L2698" s="317">
        <f>N2698-G2698</f>
        <v>4.5097222222248092</v>
      </c>
      <c r="M2698" s="318">
        <v>6494</v>
      </c>
      <c r="N2698" s="314">
        <v>42860.814583333333</v>
      </c>
      <c r="O2698" s="315">
        <v>42860.814583333333</v>
      </c>
      <c r="P2698" s="319" t="s">
        <v>7093</v>
      </c>
      <c r="Q2698" s="313" t="s">
        <v>43</v>
      </c>
      <c r="R2698" s="313" t="s">
        <v>7094</v>
      </c>
      <c r="S2698" s="313" t="s">
        <v>526</v>
      </c>
      <c r="T2698" s="334" t="s">
        <v>8463</v>
      </c>
      <c r="U2698" s="350" t="s">
        <v>40</v>
      </c>
      <c r="V2698" s="286" t="s">
        <v>1336</v>
      </c>
      <c r="W2698" s="324" t="s">
        <v>8464</v>
      </c>
      <c r="X2698" s="325">
        <v>0</v>
      </c>
      <c r="Y2698" s="325">
        <v>0</v>
      </c>
      <c r="Z2698" s="325">
        <v>0</v>
      </c>
      <c r="AA2698" s="313"/>
      <c r="AB2698" s="313"/>
      <c r="AC2698" s="313"/>
      <c r="AD2698" s="304">
        <v>5517212</v>
      </c>
      <c r="AE2698" s="327" t="s">
        <v>1270</v>
      </c>
      <c r="AF2698" s="327" t="s">
        <v>1270</v>
      </c>
      <c r="AG2698" s="313" t="s">
        <v>7097</v>
      </c>
      <c r="AH2698" s="324" t="s">
        <v>7041</v>
      </c>
    </row>
    <row r="2699" spans="1:34" ht="15" hidden="1" customHeight="1" x14ac:dyDescent="0.2">
      <c r="A2699" s="386">
        <v>500</v>
      </c>
      <c r="B2699" s="386">
        <v>500</v>
      </c>
      <c r="C2699" s="387" t="s">
        <v>1328</v>
      </c>
      <c r="D2699" s="386">
        <v>50020</v>
      </c>
      <c r="E2699" s="387" t="s">
        <v>1329</v>
      </c>
      <c r="F2699" s="25">
        <v>2018</v>
      </c>
      <c r="G2699" s="479">
        <v>43332.265972222223</v>
      </c>
      <c r="H2699" s="390">
        <v>43332.265972222223</v>
      </c>
      <c r="I2699" s="420" t="s">
        <v>36</v>
      </c>
      <c r="J2699" s="420" t="s">
        <v>36</v>
      </c>
      <c r="K2699" s="420" t="s">
        <v>36</v>
      </c>
      <c r="L2699" s="391">
        <f>N2699-G2699</f>
        <v>4.4423611111124046</v>
      </c>
      <c r="M2699" s="392">
        <v>6397</v>
      </c>
      <c r="N2699" s="479">
        <v>43336.708333333336</v>
      </c>
      <c r="O2699" s="390">
        <v>43336.708333333336</v>
      </c>
      <c r="P2699" s="421" t="s">
        <v>7093</v>
      </c>
      <c r="Q2699" s="458" t="s">
        <v>43</v>
      </c>
      <c r="R2699" s="394" t="s">
        <v>10310</v>
      </c>
      <c r="S2699" s="476" t="s">
        <v>88</v>
      </c>
      <c r="T2699" s="394" t="s">
        <v>11762</v>
      </c>
      <c r="U2699" s="496" t="s">
        <v>40</v>
      </c>
      <c r="V2699" s="396" t="s">
        <v>1336</v>
      </c>
      <c r="W2699" s="394" t="s">
        <v>11763</v>
      </c>
      <c r="X2699" s="429">
        <v>0</v>
      </c>
      <c r="Y2699" s="380">
        <v>0</v>
      </c>
      <c r="Z2699" s="380">
        <v>0</v>
      </c>
      <c r="AA2699" s="381"/>
      <c r="AB2699" s="381"/>
      <c r="AC2699" s="381"/>
      <c r="AD2699" s="380">
        <v>5517212</v>
      </c>
      <c r="AE2699" s="463" t="s">
        <v>1270</v>
      </c>
      <c r="AF2699" s="464" t="s">
        <v>1270</v>
      </c>
      <c r="AG2699" s="476" t="s">
        <v>7097</v>
      </c>
      <c r="AH2699" s="277" t="s">
        <v>7041</v>
      </c>
    </row>
    <row r="2700" spans="1:34" ht="15" hidden="1" customHeight="1" x14ac:dyDescent="0.2">
      <c r="A2700" s="386">
        <v>500</v>
      </c>
      <c r="B2700" s="386">
        <v>500</v>
      </c>
      <c r="C2700" s="387" t="s">
        <v>1328</v>
      </c>
      <c r="D2700" s="386">
        <v>50020</v>
      </c>
      <c r="E2700" s="387" t="s">
        <v>1329</v>
      </c>
      <c r="F2700" s="25">
        <v>2018</v>
      </c>
      <c r="G2700" s="479">
        <v>43374.424305555556</v>
      </c>
      <c r="H2700" s="390">
        <v>43374.424305555556</v>
      </c>
      <c r="I2700" s="420" t="s">
        <v>36</v>
      </c>
      <c r="J2700" s="420" t="s">
        <v>36</v>
      </c>
      <c r="K2700" s="420" t="s">
        <v>36</v>
      </c>
      <c r="L2700" s="235">
        <f>N2700-G2700</f>
        <v>32.122222222220444</v>
      </c>
      <c r="M2700" s="236">
        <v>46256</v>
      </c>
      <c r="N2700" s="284">
        <v>43406.546527777777</v>
      </c>
      <c r="O2700" s="234">
        <v>43406.546527777777</v>
      </c>
      <c r="P2700" s="421" t="s">
        <v>7093</v>
      </c>
      <c r="Q2700" s="458" t="s">
        <v>43</v>
      </c>
      <c r="R2700" s="394" t="s">
        <v>10204</v>
      </c>
      <c r="S2700" s="476" t="s">
        <v>526</v>
      </c>
      <c r="T2700" s="394" t="s">
        <v>12002</v>
      </c>
      <c r="U2700" s="503" t="s">
        <v>40</v>
      </c>
      <c r="V2700" s="396" t="s">
        <v>1336</v>
      </c>
      <c r="W2700" s="394" t="s">
        <v>12003</v>
      </c>
      <c r="X2700" s="429">
        <v>0</v>
      </c>
      <c r="Y2700" s="380">
        <v>0</v>
      </c>
      <c r="Z2700" s="380">
        <v>0</v>
      </c>
      <c r="AA2700" s="381"/>
      <c r="AB2700" s="381"/>
      <c r="AC2700" s="381"/>
      <c r="AD2700" s="380">
        <v>5517212</v>
      </c>
      <c r="AE2700" s="422" t="s">
        <v>1270</v>
      </c>
      <c r="AF2700" s="504" t="s">
        <v>1270</v>
      </c>
      <c r="AG2700" s="476" t="s">
        <v>7097</v>
      </c>
      <c r="AH2700" s="277" t="s">
        <v>7041</v>
      </c>
    </row>
    <row r="2701" spans="1:34" ht="15" hidden="1" customHeight="1" x14ac:dyDescent="0.2">
      <c r="A2701" s="153">
        <v>500</v>
      </c>
      <c r="B2701" s="153">
        <v>500</v>
      </c>
      <c r="C2701" s="24" t="s">
        <v>1370</v>
      </c>
      <c r="D2701" s="175">
        <v>50021</v>
      </c>
      <c r="E2701" s="24" t="s">
        <v>1371</v>
      </c>
      <c r="F2701" s="25">
        <v>2015</v>
      </c>
      <c r="G2701" s="179">
        <v>42041.372916666667</v>
      </c>
      <c r="H2701" s="158">
        <v>42041.372916666667</v>
      </c>
      <c r="I2701" s="626" t="s">
        <v>313</v>
      </c>
      <c r="J2701" s="626" t="s">
        <v>313</v>
      </c>
      <c r="K2701" s="626"/>
      <c r="L2701" s="159">
        <f>N2701-G2701</f>
        <v>0.71458333333430346</v>
      </c>
      <c r="M2701" s="160">
        <v>1029</v>
      </c>
      <c r="N2701" s="156">
        <v>42042.087500000001</v>
      </c>
      <c r="O2701" s="157">
        <v>42042.087500000001</v>
      </c>
      <c r="P2701" s="161" t="s">
        <v>37</v>
      </c>
      <c r="Q2701" s="35" t="s">
        <v>1285</v>
      </c>
      <c r="R2701" s="35" t="s">
        <v>67</v>
      </c>
      <c r="S2701" s="35" t="s">
        <v>54</v>
      </c>
      <c r="T2701" s="35" t="s">
        <v>3417</v>
      </c>
      <c r="U2701" s="170">
        <v>10888</v>
      </c>
      <c r="V2701" s="167" t="s">
        <v>384</v>
      </c>
      <c r="W2701" s="35" t="s">
        <v>3416</v>
      </c>
      <c r="X2701" s="55">
        <v>0</v>
      </c>
      <c r="Y2701" s="55">
        <v>0</v>
      </c>
      <c r="Z2701" s="168"/>
      <c r="AA2701" s="168"/>
      <c r="AB2701" s="168"/>
      <c r="AC2701" s="168"/>
    </row>
    <row r="2702" spans="1:34" ht="15" hidden="1" customHeight="1" x14ac:dyDescent="0.2">
      <c r="A2702" s="257">
        <v>500</v>
      </c>
      <c r="B2702" s="257">
        <v>500</v>
      </c>
      <c r="C2702" s="258" t="s">
        <v>1370</v>
      </c>
      <c r="D2702" s="257">
        <v>50021</v>
      </c>
      <c r="E2702" s="258" t="s">
        <v>1371</v>
      </c>
      <c r="F2702" s="25">
        <v>2016</v>
      </c>
      <c r="G2702" s="284">
        <v>42721.229166666664</v>
      </c>
      <c r="H2702" s="234">
        <v>42721.229166666664</v>
      </c>
      <c r="I2702" s="412" t="s">
        <v>36</v>
      </c>
      <c r="J2702" s="412" t="s">
        <v>36</v>
      </c>
      <c r="K2702" s="412"/>
      <c r="L2702" s="235">
        <f>N2702-G2702</f>
        <v>0.80972222222771961</v>
      </c>
      <c r="M2702" s="236">
        <v>1166</v>
      </c>
      <c r="N2702" s="284">
        <v>42722.038888888892</v>
      </c>
      <c r="O2702" s="234">
        <v>42722.038888888892</v>
      </c>
      <c r="P2702" s="237" t="s">
        <v>37</v>
      </c>
      <c r="Q2702" s="35" t="s">
        <v>52</v>
      </c>
      <c r="R2702" s="35" t="s">
        <v>7001</v>
      </c>
      <c r="S2702" s="35" t="s">
        <v>1470</v>
      </c>
      <c r="T2702" s="35" t="s">
        <v>7002</v>
      </c>
      <c r="U2702" s="282" t="s">
        <v>40</v>
      </c>
      <c r="V2702" s="240" t="s">
        <v>384</v>
      </c>
      <c r="W2702" s="35" t="s">
        <v>7003</v>
      </c>
      <c r="X2702" s="177">
        <v>0</v>
      </c>
      <c r="Y2702" s="55">
        <v>0</v>
      </c>
      <c r="Z2702" s="55">
        <v>0</v>
      </c>
      <c r="AA2702" s="168"/>
      <c r="AB2702" s="168"/>
      <c r="AC2702" s="168"/>
    </row>
    <row r="2703" spans="1:34" ht="15" hidden="1" customHeight="1" x14ac:dyDescent="0.2">
      <c r="A2703" s="311">
        <v>500</v>
      </c>
      <c r="B2703" s="311">
        <v>500</v>
      </c>
      <c r="C2703" s="335" t="s">
        <v>1370</v>
      </c>
      <c r="D2703" s="311">
        <v>50021</v>
      </c>
      <c r="E2703" s="335" t="s">
        <v>1371</v>
      </c>
      <c r="F2703" s="25">
        <v>2017</v>
      </c>
      <c r="G2703" s="314">
        <v>42961.341666666667</v>
      </c>
      <c r="H2703" s="315">
        <v>42961.341666666667</v>
      </c>
      <c r="I2703" s="629" t="s">
        <v>36</v>
      </c>
      <c r="J2703" s="629" t="s">
        <v>36</v>
      </c>
      <c r="K2703" s="629"/>
      <c r="L2703" s="317">
        <f>N2703-G2703</f>
        <v>3.3159722222189885</v>
      </c>
      <c r="M2703" s="318">
        <v>4775</v>
      </c>
      <c r="N2703" s="314">
        <v>42964.657638888886</v>
      </c>
      <c r="O2703" s="315">
        <v>42964.657638888886</v>
      </c>
      <c r="P2703" s="319" t="s">
        <v>7093</v>
      </c>
      <c r="Q2703" s="313" t="s">
        <v>43</v>
      </c>
      <c r="R2703" s="313" t="s">
        <v>7094</v>
      </c>
      <c r="S2703" s="313" t="s">
        <v>1470</v>
      </c>
      <c r="T2703" s="321" t="s">
        <v>9193</v>
      </c>
      <c r="U2703" s="322" t="s">
        <v>40</v>
      </c>
      <c r="V2703" s="286" t="s">
        <v>384</v>
      </c>
      <c r="W2703" s="321" t="s">
        <v>9194</v>
      </c>
      <c r="X2703" s="325">
        <v>0</v>
      </c>
      <c r="Y2703" s="325">
        <v>0</v>
      </c>
      <c r="Z2703" s="325">
        <v>0</v>
      </c>
      <c r="AA2703" s="375"/>
      <c r="AB2703" s="375"/>
      <c r="AC2703" s="375"/>
      <c r="AD2703" s="304">
        <v>5517212</v>
      </c>
      <c r="AE2703" s="327" t="s">
        <v>1270</v>
      </c>
      <c r="AF2703" s="327" t="s">
        <v>1270</v>
      </c>
      <c r="AG2703" s="313" t="s">
        <v>7097</v>
      </c>
      <c r="AH2703" s="369" t="s">
        <v>7041</v>
      </c>
    </row>
    <row r="2704" spans="1:34" ht="15" hidden="1" customHeight="1" x14ac:dyDescent="0.2">
      <c r="A2704" s="257">
        <v>500</v>
      </c>
      <c r="B2704" s="257">
        <v>500</v>
      </c>
      <c r="C2704" s="258" t="s">
        <v>1370</v>
      </c>
      <c r="D2704" s="257">
        <v>50021</v>
      </c>
      <c r="E2704" s="258" t="s">
        <v>1371</v>
      </c>
      <c r="F2704" s="25">
        <v>2017</v>
      </c>
      <c r="G2704" s="232">
        <v>43044.939583333333</v>
      </c>
      <c r="H2704" s="233">
        <v>43044.939583333333</v>
      </c>
      <c r="I2704" s="412" t="s">
        <v>36</v>
      </c>
      <c r="J2704" s="417" t="s">
        <v>7042</v>
      </c>
      <c r="K2704" s="417"/>
      <c r="L2704" s="235">
        <f>N2704-G2704</f>
        <v>2.140972222223354</v>
      </c>
      <c r="M2704" s="236">
        <v>3083</v>
      </c>
      <c r="N2704" s="232">
        <v>43047.080555555556</v>
      </c>
      <c r="O2704" s="233">
        <v>43047.080555555556</v>
      </c>
      <c r="P2704" s="237" t="s">
        <v>37</v>
      </c>
      <c r="Q2704" s="35" t="s">
        <v>52</v>
      </c>
      <c r="R2704" s="35" t="s">
        <v>302</v>
      </c>
      <c r="S2704" s="35" t="s">
        <v>54</v>
      </c>
      <c r="T2704" s="167" t="s">
        <v>9931</v>
      </c>
      <c r="U2704" s="297">
        <v>113797063</v>
      </c>
      <c r="V2704" s="240" t="s">
        <v>384</v>
      </c>
      <c r="W2704" s="167" t="s">
        <v>9932</v>
      </c>
      <c r="X2704" s="255">
        <v>0</v>
      </c>
      <c r="Y2704" s="241">
        <v>0</v>
      </c>
      <c r="Z2704" s="241">
        <v>0</v>
      </c>
      <c r="AA2704" s="266"/>
      <c r="AB2704" s="266"/>
      <c r="AC2704" s="266"/>
      <c r="AD2704" s="304">
        <v>5517212</v>
      </c>
      <c r="AE2704" s="333" t="s">
        <v>7063</v>
      </c>
      <c r="AF2704" s="383" t="s">
        <v>9933</v>
      </c>
      <c r="AG2704" s="167" t="s">
        <v>7040</v>
      </c>
      <c r="AH2704" s="29" t="s">
        <v>7041</v>
      </c>
    </row>
    <row r="2705" spans="1:34" ht="15" hidden="1" customHeight="1" x14ac:dyDescent="0.2">
      <c r="A2705" s="257">
        <v>500</v>
      </c>
      <c r="B2705" s="257">
        <v>500</v>
      </c>
      <c r="C2705" s="258" t="s">
        <v>1370</v>
      </c>
      <c r="D2705" s="257">
        <v>50021</v>
      </c>
      <c r="E2705" s="258" t="s">
        <v>1371</v>
      </c>
      <c r="F2705" s="25">
        <v>2017</v>
      </c>
      <c r="G2705" s="232">
        <v>43050.208333333336</v>
      </c>
      <c r="H2705" s="233">
        <v>43050.208333333336</v>
      </c>
      <c r="I2705" s="412" t="s">
        <v>36</v>
      </c>
      <c r="J2705" s="412" t="s">
        <v>36</v>
      </c>
      <c r="K2705" s="412"/>
      <c r="L2705" s="235">
        <f>N2705-G2705</f>
        <v>0.60486111111094942</v>
      </c>
      <c r="M2705" s="236">
        <v>871</v>
      </c>
      <c r="N2705" s="232">
        <v>43050.813194444447</v>
      </c>
      <c r="O2705" s="233">
        <v>43050.813194444447</v>
      </c>
      <c r="P2705" s="237" t="s">
        <v>37</v>
      </c>
      <c r="Q2705" s="35" t="s">
        <v>52</v>
      </c>
      <c r="R2705" s="35" t="s">
        <v>67</v>
      </c>
      <c r="S2705" s="35" t="s">
        <v>101</v>
      </c>
      <c r="T2705" s="167" t="s">
        <v>9954</v>
      </c>
      <c r="U2705" s="332" t="s">
        <v>40</v>
      </c>
      <c r="V2705" s="240" t="s">
        <v>384</v>
      </c>
      <c r="W2705" s="167" t="s">
        <v>9955</v>
      </c>
      <c r="X2705" s="255">
        <v>0</v>
      </c>
      <c r="Y2705" s="241">
        <v>0</v>
      </c>
      <c r="Z2705" s="241">
        <v>0</v>
      </c>
      <c r="AA2705" s="266"/>
      <c r="AB2705" s="266"/>
      <c r="AC2705" s="266"/>
      <c r="AD2705" s="304">
        <v>5517212</v>
      </c>
      <c r="AE2705" s="333" t="s">
        <v>1270</v>
      </c>
      <c r="AF2705" s="333" t="s">
        <v>1270</v>
      </c>
      <c r="AG2705" s="167" t="s">
        <v>7066</v>
      </c>
      <c r="AH2705" s="29" t="s">
        <v>7067</v>
      </c>
    </row>
    <row r="2706" spans="1:34" ht="15" hidden="1" customHeight="1" x14ac:dyDescent="0.2">
      <c r="A2706" s="257">
        <v>500</v>
      </c>
      <c r="B2706" s="257">
        <v>500</v>
      </c>
      <c r="C2706" s="258" t="s">
        <v>1370</v>
      </c>
      <c r="D2706" s="257">
        <v>50021</v>
      </c>
      <c r="E2706" s="258" t="s">
        <v>1371</v>
      </c>
      <c r="F2706" s="25">
        <v>2017</v>
      </c>
      <c r="G2706" s="232">
        <v>43078.535416666666</v>
      </c>
      <c r="H2706" s="233">
        <v>43078.535416666666</v>
      </c>
      <c r="I2706" s="412" t="s">
        <v>36</v>
      </c>
      <c r="J2706" s="412" t="s">
        <v>36</v>
      </c>
      <c r="K2706" s="412"/>
      <c r="L2706" s="235">
        <f>N2706-G2706</f>
        <v>1.1381944444437977</v>
      </c>
      <c r="M2706" s="236">
        <v>1639</v>
      </c>
      <c r="N2706" s="232">
        <v>43079.673611111109</v>
      </c>
      <c r="O2706" s="233">
        <v>43079.673611111109</v>
      </c>
      <c r="P2706" s="237" t="s">
        <v>37</v>
      </c>
      <c r="Q2706" s="167" t="s">
        <v>43</v>
      </c>
      <c r="R2706" s="167" t="s">
        <v>44</v>
      </c>
      <c r="S2706" s="35" t="s">
        <v>1470</v>
      </c>
      <c r="T2706" s="167" t="s">
        <v>10114</v>
      </c>
      <c r="U2706" s="410">
        <v>114082703</v>
      </c>
      <c r="V2706" s="240" t="s">
        <v>1336</v>
      </c>
      <c r="W2706" s="167" t="s">
        <v>10115</v>
      </c>
      <c r="X2706" s="255">
        <v>0</v>
      </c>
      <c r="Y2706" s="241">
        <v>0</v>
      </c>
      <c r="Z2706" s="241">
        <v>0</v>
      </c>
      <c r="AA2706" s="266"/>
      <c r="AB2706" s="266"/>
      <c r="AC2706" s="266"/>
      <c r="AD2706" s="304">
        <v>5517212</v>
      </c>
      <c r="AE2706" s="333" t="s">
        <v>1270</v>
      </c>
      <c r="AF2706" s="333" t="s">
        <v>1270</v>
      </c>
      <c r="AG2706" s="167" t="s">
        <v>7066</v>
      </c>
      <c r="AH2706" s="29" t="s">
        <v>7067</v>
      </c>
    </row>
    <row r="2707" spans="1:34" ht="15" hidden="1" customHeight="1" x14ac:dyDescent="0.2">
      <c r="A2707" s="386">
        <v>500</v>
      </c>
      <c r="B2707" s="386">
        <v>500</v>
      </c>
      <c r="C2707" s="387" t="s">
        <v>1370</v>
      </c>
      <c r="D2707" s="386">
        <v>50021</v>
      </c>
      <c r="E2707" s="387" t="s">
        <v>1371</v>
      </c>
      <c r="F2707" s="25">
        <v>2018</v>
      </c>
      <c r="G2707" s="479">
        <v>43227.306250000001</v>
      </c>
      <c r="H2707" s="389">
        <v>43227.306250000001</v>
      </c>
      <c r="I2707" s="420" t="s">
        <v>36</v>
      </c>
      <c r="J2707" s="420" t="s">
        <v>36</v>
      </c>
      <c r="K2707" s="412" t="s">
        <v>36</v>
      </c>
      <c r="L2707" s="391">
        <f>N2707-G2707</f>
        <v>1.3555555555576575</v>
      </c>
      <c r="M2707" s="392">
        <v>1952</v>
      </c>
      <c r="N2707" s="479">
        <v>43228.661805555559</v>
      </c>
      <c r="O2707" s="389">
        <v>43228.661805555559</v>
      </c>
      <c r="P2707" s="421" t="s">
        <v>7093</v>
      </c>
      <c r="Q2707" s="422" t="s">
        <v>43</v>
      </c>
      <c r="R2707" s="393" t="s">
        <v>10310</v>
      </c>
      <c r="S2707" s="381" t="s">
        <v>88</v>
      </c>
      <c r="T2707" s="394" t="s">
        <v>11083</v>
      </c>
      <c r="U2707" s="465" t="s">
        <v>40</v>
      </c>
      <c r="V2707" s="396" t="s">
        <v>384</v>
      </c>
      <c r="W2707" s="394" t="s">
        <v>11084</v>
      </c>
      <c r="X2707" s="429">
        <v>0</v>
      </c>
      <c r="Y2707" s="380">
        <v>0</v>
      </c>
      <c r="Z2707" s="380">
        <v>0</v>
      </c>
      <c r="AA2707" s="381"/>
      <c r="AB2707" s="381"/>
      <c r="AC2707" s="381"/>
      <c r="AD2707" s="380">
        <v>5517212</v>
      </c>
      <c r="AE2707" s="463" t="s">
        <v>1270</v>
      </c>
      <c r="AF2707" s="464" t="s">
        <v>1270</v>
      </c>
      <c r="AG2707" s="381" t="s">
        <v>7097</v>
      </c>
      <c r="AH2707" s="277" t="s">
        <v>7041</v>
      </c>
    </row>
    <row r="2708" spans="1:34" ht="15" hidden="1" customHeight="1" x14ac:dyDescent="0.2">
      <c r="A2708" s="257">
        <v>500</v>
      </c>
      <c r="B2708" s="257">
        <v>500</v>
      </c>
      <c r="C2708" s="258" t="s">
        <v>1370</v>
      </c>
      <c r="D2708" s="257">
        <v>50021</v>
      </c>
      <c r="E2708" s="258" t="s">
        <v>1371</v>
      </c>
      <c r="F2708" s="25">
        <v>2018</v>
      </c>
      <c r="G2708" s="284">
        <v>43375.218055555553</v>
      </c>
      <c r="H2708" s="234">
        <v>43375.218055555553</v>
      </c>
      <c r="I2708" s="412" t="s">
        <v>36</v>
      </c>
      <c r="J2708" s="417" t="s">
        <v>7042</v>
      </c>
      <c r="K2708" s="412" t="s">
        <v>36</v>
      </c>
      <c r="L2708" s="235">
        <f>N2708-G2708</f>
        <v>0.69027777777955635</v>
      </c>
      <c r="M2708" s="236">
        <v>994</v>
      </c>
      <c r="N2708" s="284">
        <v>43375.908333333333</v>
      </c>
      <c r="O2708" s="234">
        <v>43375.908333333333</v>
      </c>
      <c r="P2708" s="237" t="s">
        <v>37</v>
      </c>
      <c r="Q2708" s="162" t="s">
        <v>1285</v>
      </c>
      <c r="R2708" s="167" t="s">
        <v>10231</v>
      </c>
      <c r="S2708" s="163" t="s">
        <v>101</v>
      </c>
      <c r="T2708" s="167" t="s">
        <v>12012</v>
      </c>
      <c r="U2708" s="293">
        <v>115018206</v>
      </c>
      <c r="V2708" s="240" t="s">
        <v>384</v>
      </c>
      <c r="W2708" s="167" t="s">
        <v>12013</v>
      </c>
      <c r="X2708" s="255">
        <v>0</v>
      </c>
      <c r="Y2708" s="241">
        <v>0</v>
      </c>
      <c r="Z2708" s="241">
        <v>0</v>
      </c>
      <c r="AA2708" s="266"/>
      <c r="AB2708" s="266"/>
      <c r="AC2708" s="266"/>
      <c r="AD2708" s="241">
        <v>5517212</v>
      </c>
      <c r="AE2708" s="461" t="s">
        <v>7063</v>
      </c>
      <c r="AF2708" s="468" t="s">
        <v>7175</v>
      </c>
      <c r="AG2708" s="163" t="s">
        <v>7040</v>
      </c>
      <c r="AH2708" s="277" t="s">
        <v>7041</v>
      </c>
    </row>
    <row r="2709" spans="1:34" ht="15" hidden="1" customHeight="1" x14ac:dyDescent="0.2">
      <c r="A2709" s="386">
        <v>500</v>
      </c>
      <c r="B2709" s="386">
        <v>500</v>
      </c>
      <c r="C2709" s="387" t="s">
        <v>1370</v>
      </c>
      <c r="D2709" s="386">
        <v>50021</v>
      </c>
      <c r="E2709" s="387" t="s">
        <v>1371</v>
      </c>
      <c r="F2709" s="25">
        <v>2018</v>
      </c>
      <c r="G2709" s="479">
        <v>43430.511111111111</v>
      </c>
      <c r="H2709" s="390">
        <v>43430.511111111111</v>
      </c>
      <c r="I2709" s="420" t="s">
        <v>36</v>
      </c>
      <c r="J2709" s="420" t="s">
        <v>36</v>
      </c>
      <c r="K2709" s="420" t="s">
        <v>36</v>
      </c>
      <c r="L2709" s="391">
        <f>N2709-G2709</f>
        <v>4.3229166666642413</v>
      </c>
      <c r="M2709" s="392">
        <v>6225</v>
      </c>
      <c r="N2709" s="479">
        <v>43434.834027777775</v>
      </c>
      <c r="O2709" s="390">
        <v>43434.834027777775</v>
      </c>
      <c r="P2709" s="421" t="s">
        <v>7093</v>
      </c>
      <c r="Q2709" s="458" t="s">
        <v>43</v>
      </c>
      <c r="R2709" s="394" t="s">
        <v>10310</v>
      </c>
      <c r="S2709" s="476" t="s">
        <v>1470</v>
      </c>
      <c r="T2709" s="394" t="s">
        <v>12414</v>
      </c>
      <c r="U2709" s="503" t="s">
        <v>40</v>
      </c>
      <c r="V2709" s="396" t="s">
        <v>384</v>
      </c>
      <c r="W2709" s="394" t="s">
        <v>12415</v>
      </c>
      <c r="X2709" s="429">
        <v>0</v>
      </c>
      <c r="Y2709" s="380">
        <v>0</v>
      </c>
      <c r="Z2709" s="380">
        <v>0</v>
      </c>
      <c r="AA2709" s="381"/>
      <c r="AB2709" s="381"/>
      <c r="AC2709" s="381"/>
      <c r="AD2709" s="380">
        <v>5517212</v>
      </c>
      <c r="AE2709" s="463" t="s">
        <v>1270</v>
      </c>
      <c r="AF2709" s="464" t="s">
        <v>1270</v>
      </c>
      <c r="AG2709" s="381" t="s">
        <v>7097</v>
      </c>
      <c r="AH2709" s="381" t="s">
        <v>12260</v>
      </c>
    </row>
    <row r="2710" spans="1:34" ht="15" hidden="1" customHeight="1" x14ac:dyDescent="0.2">
      <c r="A2710" s="549">
        <v>500</v>
      </c>
      <c r="B2710" s="549">
        <v>500</v>
      </c>
      <c r="C2710" s="591" t="s">
        <v>1370</v>
      </c>
      <c r="D2710" s="549">
        <v>50021</v>
      </c>
      <c r="E2710" s="591" t="s">
        <v>1371</v>
      </c>
      <c r="F2710" s="530">
        <v>2019</v>
      </c>
      <c r="G2710" s="595">
        <v>43612.377083333333</v>
      </c>
      <c r="H2710" s="596">
        <v>43612.377083333333</v>
      </c>
      <c r="I2710" s="559" t="s">
        <v>36</v>
      </c>
      <c r="J2710" s="559" t="s">
        <v>36</v>
      </c>
      <c r="K2710" s="559" t="s">
        <v>36</v>
      </c>
      <c r="L2710" s="391">
        <f>N2710-G2710</f>
        <v>4.2222222222262644</v>
      </c>
      <c r="M2710" s="392">
        <v>6080</v>
      </c>
      <c r="N2710" s="595">
        <v>43616.599305555559</v>
      </c>
      <c r="O2710" s="596">
        <v>43616.599305555559</v>
      </c>
      <c r="P2710" s="421" t="s">
        <v>7093</v>
      </c>
      <c r="Q2710" s="422" t="s">
        <v>43</v>
      </c>
      <c r="R2710" s="393" t="s">
        <v>10310</v>
      </c>
      <c r="S2710" s="381" t="s">
        <v>1470</v>
      </c>
      <c r="T2710" s="394" t="s">
        <v>14194</v>
      </c>
      <c r="U2710" s="423" t="s">
        <v>40</v>
      </c>
      <c r="V2710" s="564" t="s">
        <v>384</v>
      </c>
      <c r="W2710" s="394" t="s">
        <v>14195</v>
      </c>
      <c r="X2710" s="482">
        <v>0</v>
      </c>
      <c r="Y2710" s="429">
        <v>0</v>
      </c>
      <c r="Z2710" s="429">
        <v>0</v>
      </c>
      <c r="AA2710" s="601">
        <f>Y2710/AD2710</f>
        <v>0</v>
      </c>
      <c r="AB2710" s="602">
        <f>Z2710/AD2710</f>
        <v>0</v>
      </c>
      <c r="AC2710" s="429">
        <v>0</v>
      </c>
      <c r="AD2710" s="429">
        <v>5548929</v>
      </c>
      <c r="AE2710" s="396" t="s">
        <v>1270</v>
      </c>
      <c r="AF2710" s="534" t="s">
        <v>1270</v>
      </c>
      <c r="AG2710" s="592" t="s">
        <v>7066</v>
      </c>
      <c r="AH2710" s="535" t="s">
        <v>12671</v>
      </c>
    </row>
    <row r="2711" spans="1:34" ht="15" hidden="1" customHeight="1" x14ac:dyDescent="0.2">
      <c r="A2711" s="105">
        <v>69</v>
      </c>
      <c r="B2711" s="105">
        <v>60</v>
      </c>
      <c r="C2711" s="76" t="s">
        <v>859</v>
      </c>
      <c r="D2711" s="31">
        <v>60001</v>
      </c>
      <c r="E2711" s="60" t="s">
        <v>860</v>
      </c>
      <c r="F2711" s="25">
        <v>2014</v>
      </c>
      <c r="G2711" s="61">
        <v>41950.668055555558</v>
      </c>
      <c r="H2711" s="62">
        <v>41950.668055555558</v>
      </c>
      <c r="I2711" s="625" t="s">
        <v>36</v>
      </c>
      <c r="J2711" s="625" t="s">
        <v>36</v>
      </c>
      <c r="K2711" s="625"/>
      <c r="L2711" s="64">
        <f>N2711-G2711</f>
        <v>1.6666666662786156E-2</v>
      </c>
      <c r="M2711" s="65">
        <v>24</v>
      </c>
      <c r="N2711" s="61">
        <v>41950.68472222222</v>
      </c>
      <c r="O2711" s="62">
        <v>41950.68472222222</v>
      </c>
      <c r="P2711" s="66" t="s">
        <v>37</v>
      </c>
      <c r="Q2711" s="69" t="s">
        <v>38</v>
      </c>
      <c r="R2711" s="69" t="s">
        <v>135</v>
      </c>
      <c r="S2711" s="87" t="s">
        <v>68</v>
      </c>
      <c r="T2711" s="69" t="s">
        <v>3003</v>
      </c>
      <c r="U2711" s="303" t="s">
        <v>40</v>
      </c>
      <c r="V2711" s="87" t="s">
        <v>384</v>
      </c>
      <c r="W2711" s="69" t="s">
        <v>1727</v>
      </c>
      <c r="X2711" s="32">
        <f>1077+715</f>
        <v>1792</v>
      </c>
      <c r="Y2711" s="32">
        <v>0</v>
      </c>
      <c r="Z2711" s="83"/>
      <c r="AA2711" s="84"/>
      <c r="AB2711" s="85"/>
      <c r="AC2711" s="83"/>
    </row>
    <row r="2712" spans="1:34" ht="15" hidden="1" customHeight="1" x14ac:dyDescent="0.2">
      <c r="A2712" s="58">
        <v>69</v>
      </c>
      <c r="B2712" s="58">
        <v>60</v>
      </c>
      <c r="C2712" s="76" t="s">
        <v>859</v>
      </c>
      <c r="D2712" s="31">
        <v>60001</v>
      </c>
      <c r="E2712" s="60" t="s">
        <v>860</v>
      </c>
      <c r="F2712" s="25">
        <v>2014</v>
      </c>
      <c r="G2712" s="61">
        <v>42004.505555555559</v>
      </c>
      <c r="H2712" s="62">
        <v>42004.505555555559</v>
      </c>
      <c r="I2712" s="625" t="s">
        <v>36</v>
      </c>
      <c r="J2712" s="628" t="s">
        <v>313</v>
      </c>
      <c r="K2712" s="628"/>
      <c r="L2712" s="64">
        <f>N2712-G2712</f>
        <v>0.29652777777664596</v>
      </c>
      <c r="M2712" s="65">
        <v>427</v>
      </c>
      <c r="N2712" s="61">
        <v>42004.802083333336</v>
      </c>
      <c r="O2712" s="62">
        <v>42004.802083333336</v>
      </c>
      <c r="P2712" s="66" t="s">
        <v>37</v>
      </c>
      <c r="Q2712" s="69" t="s">
        <v>52</v>
      </c>
      <c r="R2712" s="69" t="s">
        <v>53</v>
      </c>
      <c r="S2712" s="87" t="s">
        <v>54</v>
      </c>
      <c r="T2712" s="69" t="s">
        <v>3289</v>
      </c>
      <c r="U2712" s="77">
        <v>10813</v>
      </c>
      <c r="V2712" s="87" t="s">
        <v>384</v>
      </c>
      <c r="W2712" s="69" t="s">
        <v>3290</v>
      </c>
      <c r="X2712" s="32">
        <v>1736</v>
      </c>
      <c r="Y2712" s="32">
        <v>1736</v>
      </c>
      <c r="Z2712" s="32">
        <v>313166</v>
      </c>
      <c r="AA2712" s="151">
        <f>Y2712/5380759</f>
        <v>3.2263106375884888E-4</v>
      </c>
      <c r="AB2712" s="152">
        <f>Z2712/5380759</f>
        <v>5.8201082784045892E-2</v>
      </c>
      <c r="AC2712" s="96">
        <f>Z2712/Y2712</f>
        <v>180.39516129032259</v>
      </c>
    </row>
    <row r="2713" spans="1:34" ht="15" hidden="1" customHeight="1" x14ac:dyDescent="0.2">
      <c r="A2713" s="175">
        <v>69</v>
      </c>
      <c r="B2713" s="175">
        <v>60</v>
      </c>
      <c r="C2713" s="24" t="s">
        <v>859</v>
      </c>
      <c r="D2713" s="175">
        <v>60001</v>
      </c>
      <c r="E2713" s="24" t="s">
        <v>860</v>
      </c>
      <c r="F2713" s="25">
        <v>2015</v>
      </c>
      <c r="G2713" s="156">
        <v>42126.301388888889</v>
      </c>
      <c r="H2713" s="157">
        <v>42126.301388888889</v>
      </c>
      <c r="I2713" s="620" t="s">
        <v>36</v>
      </c>
      <c r="J2713" s="620" t="s">
        <v>36</v>
      </c>
      <c r="K2713" s="620"/>
      <c r="L2713" s="159">
        <f>N2713-G2713</f>
        <v>6.944444467080757E-4</v>
      </c>
      <c r="M2713" s="160">
        <v>1</v>
      </c>
      <c r="N2713" s="156">
        <v>42126.302083333336</v>
      </c>
      <c r="O2713" s="157">
        <v>42126.302083333336</v>
      </c>
      <c r="P2713" s="161" t="s">
        <v>37</v>
      </c>
      <c r="Q2713" s="35" t="s">
        <v>145</v>
      </c>
      <c r="R2713" s="35" t="s">
        <v>146</v>
      </c>
      <c r="S2713" s="35" t="s">
        <v>40</v>
      </c>
      <c r="T2713" s="35" t="s">
        <v>3872</v>
      </c>
      <c r="U2713" s="303" t="s">
        <v>40</v>
      </c>
      <c r="V2713" s="167" t="s">
        <v>384</v>
      </c>
      <c r="W2713" s="35" t="s">
        <v>3873</v>
      </c>
      <c r="X2713" s="55">
        <v>1737</v>
      </c>
      <c r="Y2713" s="55">
        <v>0</v>
      </c>
      <c r="Z2713" s="168"/>
      <c r="AA2713" s="168"/>
      <c r="AB2713" s="168"/>
      <c r="AC2713" s="168"/>
    </row>
    <row r="2714" spans="1:34" ht="15" hidden="1" customHeight="1" x14ac:dyDescent="0.2">
      <c r="A2714" s="257">
        <v>69</v>
      </c>
      <c r="B2714" s="257">
        <v>60</v>
      </c>
      <c r="C2714" s="258" t="s">
        <v>859</v>
      </c>
      <c r="D2714" s="257">
        <v>60001</v>
      </c>
      <c r="E2714" s="258" t="s">
        <v>860</v>
      </c>
      <c r="F2714" s="25">
        <v>2016</v>
      </c>
      <c r="G2714" s="232">
        <v>42434.87777777778</v>
      </c>
      <c r="H2714" s="233">
        <v>42434.87777777778</v>
      </c>
      <c r="I2714" s="417" t="s">
        <v>313</v>
      </c>
      <c r="J2714" s="412" t="s">
        <v>36</v>
      </c>
      <c r="K2714" s="412"/>
      <c r="L2714" s="235">
        <f>N2714-G2714</f>
        <v>6.9444443943211809E-4</v>
      </c>
      <c r="M2714" s="236">
        <v>1</v>
      </c>
      <c r="N2714" s="232">
        <v>42434.878472222219</v>
      </c>
      <c r="O2714" s="233">
        <v>42434.878472222219</v>
      </c>
      <c r="P2714" s="237" t="s">
        <v>37</v>
      </c>
      <c r="Q2714" s="238" t="s">
        <v>52</v>
      </c>
      <c r="R2714" s="238" t="s">
        <v>67</v>
      </c>
      <c r="S2714" s="238" t="s">
        <v>101</v>
      </c>
      <c r="T2714" s="35" t="s">
        <v>5684</v>
      </c>
      <c r="U2714" s="254" t="s">
        <v>40</v>
      </c>
      <c r="V2714" s="240" t="s">
        <v>384</v>
      </c>
      <c r="W2714" s="35" t="s">
        <v>5685</v>
      </c>
      <c r="X2714" s="55">
        <v>0</v>
      </c>
      <c r="Y2714" s="55">
        <v>0</v>
      </c>
      <c r="Z2714" s="55">
        <v>0</v>
      </c>
      <c r="AA2714" s="168"/>
      <c r="AB2714" s="168"/>
      <c r="AC2714" s="168"/>
    </row>
    <row r="2715" spans="1:34" ht="15" hidden="1" customHeight="1" x14ac:dyDescent="0.2">
      <c r="A2715" s="257">
        <v>69</v>
      </c>
      <c r="B2715" s="257">
        <v>60</v>
      </c>
      <c r="C2715" s="258" t="s">
        <v>859</v>
      </c>
      <c r="D2715" s="257">
        <v>60001</v>
      </c>
      <c r="E2715" s="258" t="s">
        <v>860</v>
      </c>
      <c r="F2715" s="25">
        <v>2016</v>
      </c>
      <c r="G2715" s="232">
        <v>42434.880555555559</v>
      </c>
      <c r="H2715" s="233">
        <v>42434.880555555559</v>
      </c>
      <c r="I2715" s="417" t="s">
        <v>313</v>
      </c>
      <c r="J2715" s="412" t="s">
        <v>36</v>
      </c>
      <c r="K2715" s="412"/>
      <c r="L2715" s="235">
        <f>N2715-G2715</f>
        <v>6.9444443943211809E-4</v>
      </c>
      <c r="M2715" s="236">
        <v>1</v>
      </c>
      <c r="N2715" s="232">
        <v>42434.881249999999</v>
      </c>
      <c r="O2715" s="233">
        <v>42434.881249999999</v>
      </c>
      <c r="P2715" s="237" t="s">
        <v>37</v>
      </c>
      <c r="Q2715" s="238" t="s">
        <v>52</v>
      </c>
      <c r="R2715" s="238" t="s">
        <v>67</v>
      </c>
      <c r="S2715" s="238" t="s">
        <v>101</v>
      </c>
      <c r="T2715" s="35" t="s">
        <v>5684</v>
      </c>
      <c r="U2715" s="254" t="s">
        <v>40</v>
      </c>
      <c r="V2715" s="240" t="s">
        <v>384</v>
      </c>
      <c r="W2715" s="35" t="s">
        <v>5687</v>
      </c>
      <c r="X2715" s="55">
        <v>0</v>
      </c>
      <c r="Y2715" s="55">
        <v>0</v>
      </c>
      <c r="Z2715" s="55">
        <v>0</v>
      </c>
      <c r="AA2715" s="266"/>
      <c r="AB2715" s="266"/>
      <c r="AC2715" s="266"/>
    </row>
    <row r="2716" spans="1:34" ht="15" hidden="1" customHeight="1" x14ac:dyDescent="0.2">
      <c r="A2716" s="257">
        <v>69</v>
      </c>
      <c r="B2716" s="257">
        <v>60</v>
      </c>
      <c r="C2716" s="258" t="s">
        <v>859</v>
      </c>
      <c r="D2716" s="257">
        <v>60001</v>
      </c>
      <c r="E2716" s="258" t="s">
        <v>860</v>
      </c>
      <c r="F2716" s="25">
        <v>2016</v>
      </c>
      <c r="G2716" s="232">
        <v>42434.881249999999</v>
      </c>
      <c r="H2716" s="233">
        <v>42434.881249999999</v>
      </c>
      <c r="I2716" s="417" t="s">
        <v>313</v>
      </c>
      <c r="J2716" s="412" t="s">
        <v>36</v>
      </c>
      <c r="K2716" s="412"/>
      <c r="L2716" s="235">
        <f>N2716-G2716</f>
        <v>6.944444467080757E-4</v>
      </c>
      <c r="M2716" s="236">
        <v>1</v>
      </c>
      <c r="N2716" s="232">
        <v>42434.881944444445</v>
      </c>
      <c r="O2716" s="233">
        <v>42434.881944444445</v>
      </c>
      <c r="P2716" s="237" t="s">
        <v>37</v>
      </c>
      <c r="Q2716" s="238" t="s">
        <v>52</v>
      </c>
      <c r="R2716" s="238" t="s">
        <v>67</v>
      </c>
      <c r="S2716" s="238" t="s">
        <v>101</v>
      </c>
      <c r="T2716" s="35" t="s">
        <v>5684</v>
      </c>
      <c r="U2716" s="254" t="s">
        <v>40</v>
      </c>
      <c r="V2716" s="240" t="s">
        <v>384</v>
      </c>
      <c r="W2716" s="35" t="s">
        <v>5689</v>
      </c>
      <c r="X2716" s="55">
        <v>0</v>
      </c>
      <c r="Y2716" s="55">
        <v>0</v>
      </c>
      <c r="Z2716" s="55">
        <v>0</v>
      </c>
      <c r="AA2716" s="266"/>
      <c r="AB2716" s="266"/>
      <c r="AC2716" s="266"/>
    </row>
    <row r="2717" spans="1:34" ht="15" hidden="1" customHeight="1" x14ac:dyDescent="0.2">
      <c r="A2717" s="257">
        <v>69</v>
      </c>
      <c r="B2717" s="257">
        <v>60</v>
      </c>
      <c r="C2717" s="258" t="s">
        <v>859</v>
      </c>
      <c r="D2717" s="257">
        <v>60001</v>
      </c>
      <c r="E2717" s="258" t="s">
        <v>860</v>
      </c>
      <c r="F2717" s="25">
        <v>2016</v>
      </c>
      <c r="G2717" s="232">
        <v>42434.882638888892</v>
      </c>
      <c r="H2717" s="233">
        <v>42434.882638888892</v>
      </c>
      <c r="I2717" s="417" t="s">
        <v>313</v>
      </c>
      <c r="J2717" s="412" t="s">
        <v>36</v>
      </c>
      <c r="K2717" s="412"/>
      <c r="L2717" s="235">
        <f>N2717-G2717</f>
        <v>6.9444443943211809E-4</v>
      </c>
      <c r="M2717" s="236">
        <v>1</v>
      </c>
      <c r="N2717" s="232">
        <v>42434.883333333331</v>
      </c>
      <c r="O2717" s="233">
        <v>42434.883333333331</v>
      </c>
      <c r="P2717" s="237" t="s">
        <v>37</v>
      </c>
      <c r="Q2717" s="238" t="s">
        <v>52</v>
      </c>
      <c r="R2717" s="238" t="s">
        <v>67</v>
      </c>
      <c r="S2717" s="238" t="s">
        <v>101</v>
      </c>
      <c r="T2717" s="35" t="s">
        <v>5684</v>
      </c>
      <c r="U2717" s="254" t="s">
        <v>40</v>
      </c>
      <c r="V2717" s="240" t="s">
        <v>384</v>
      </c>
      <c r="W2717" s="35" t="s">
        <v>5691</v>
      </c>
      <c r="X2717" s="55">
        <v>0</v>
      </c>
      <c r="Y2717" s="55">
        <v>0</v>
      </c>
      <c r="Z2717" s="55">
        <v>0</v>
      </c>
      <c r="AA2717" s="266"/>
      <c r="AB2717" s="266"/>
      <c r="AC2717" s="266"/>
    </row>
    <row r="2718" spans="1:34" ht="15" hidden="1" customHeight="1" x14ac:dyDescent="0.2">
      <c r="A2718" s="257">
        <v>69</v>
      </c>
      <c r="B2718" s="257">
        <v>60</v>
      </c>
      <c r="C2718" s="258" t="s">
        <v>859</v>
      </c>
      <c r="D2718" s="257">
        <v>60001</v>
      </c>
      <c r="E2718" s="258" t="s">
        <v>860</v>
      </c>
      <c r="F2718" s="25">
        <v>2016</v>
      </c>
      <c r="G2718" s="232">
        <v>42434.894444444442</v>
      </c>
      <c r="H2718" s="233">
        <v>42434.894444444442</v>
      </c>
      <c r="I2718" s="417" t="s">
        <v>313</v>
      </c>
      <c r="J2718" s="412" t="s">
        <v>36</v>
      </c>
      <c r="K2718" s="412"/>
      <c r="L2718" s="235">
        <f>N2718-G2718</f>
        <v>6.944444467080757E-4</v>
      </c>
      <c r="M2718" s="236">
        <v>1</v>
      </c>
      <c r="N2718" s="232">
        <v>42434.895138888889</v>
      </c>
      <c r="O2718" s="233">
        <v>42434.895138888889</v>
      </c>
      <c r="P2718" s="237" t="s">
        <v>37</v>
      </c>
      <c r="Q2718" s="238" t="s">
        <v>52</v>
      </c>
      <c r="R2718" s="238" t="s">
        <v>67</v>
      </c>
      <c r="S2718" s="238" t="s">
        <v>101</v>
      </c>
      <c r="T2718" s="35" t="s">
        <v>5684</v>
      </c>
      <c r="U2718" s="254" t="s">
        <v>40</v>
      </c>
      <c r="V2718" s="240" t="s">
        <v>384</v>
      </c>
      <c r="W2718" s="35" t="s">
        <v>5693</v>
      </c>
      <c r="X2718" s="55">
        <v>0</v>
      </c>
      <c r="Y2718" s="55">
        <v>0</v>
      </c>
      <c r="Z2718" s="55">
        <v>0</v>
      </c>
      <c r="AA2718" s="266"/>
      <c r="AB2718" s="266"/>
      <c r="AC2718" s="266"/>
    </row>
    <row r="2719" spans="1:34" ht="15" hidden="1" customHeight="1" x14ac:dyDescent="0.2">
      <c r="A2719" s="257">
        <v>69</v>
      </c>
      <c r="B2719" s="257">
        <v>60</v>
      </c>
      <c r="C2719" s="258" t="s">
        <v>859</v>
      </c>
      <c r="D2719" s="257">
        <v>60001</v>
      </c>
      <c r="E2719" s="258" t="s">
        <v>860</v>
      </c>
      <c r="F2719" s="25">
        <v>2016</v>
      </c>
      <c r="G2719" s="232">
        <v>42435.594444444447</v>
      </c>
      <c r="H2719" s="233">
        <v>42435.594444444447</v>
      </c>
      <c r="I2719" s="412" t="s">
        <v>36</v>
      </c>
      <c r="J2719" s="412" t="s">
        <v>36</v>
      </c>
      <c r="K2719" s="412"/>
      <c r="L2719" s="235">
        <f>N2719-G2719</f>
        <v>0.61458333332848269</v>
      </c>
      <c r="M2719" s="236">
        <v>885</v>
      </c>
      <c r="N2719" s="232">
        <v>42436.209027777775</v>
      </c>
      <c r="O2719" s="233">
        <v>42436.209027777775</v>
      </c>
      <c r="P2719" s="237" t="s">
        <v>37</v>
      </c>
      <c r="Q2719" s="238" t="s">
        <v>52</v>
      </c>
      <c r="R2719" s="238" t="s">
        <v>67</v>
      </c>
      <c r="S2719" s="238" t="s">
        <v>101</v>
      </c>
      <c r="T2719" s="35" t="s">
        <v>5717</v>
      </c>
      <c r="U2719" s="254" t="s">
        <v>40</v>
      </c>
      <c r="V2719" s="240" t="s">
        <v>384</v>
      </c>
      <c r="W2719" s="35" t="s">
        <v>5718</v>
      </c>
      <c r="X2719" s="55">
        <v>0</v>
      </c>
      <c r="Y2719" s="55">
        <v>0</v>
      </c>
      <c r="Z2719" s="55">
        <v>0</v>
      </c>
      <c r="AA2719" s="35"/>
      <c r="AB2719" s="35"/>
      <c r="AC2719" s="35"/>
    </row>
    <row r="2720" spans="1:34" ht="15" hidden="1" customHeight="1" x14ac:dyDescent="0.2">
      <c r="A2720" s="257">
        <v>69</v>
      </c>
      <c r="B2720" s="257">
        <v>60</v>
      </c>
      <c r="C2720" s="258" t="s">
        <v>859</v>
      </c>
      <c r="D2720" s="257">
        <v>60001</v>
      </c>
      <c r="E2720" s="258" t="s">
        <v>860</v>
      </c>
      <c r="F2720" s="25">
        <v>2016</v>
      </c>
      <c r="G2720" s="284">
        <v>42704.681250000001</v>
      </c>
      <c r="H2720" s="234">
        <v>42704.681250000001</v>
      </c>
      <c r="I2720" s="412" t="s">
        <v>36</v>
      </c>
      <c r="J2720" s="412" t="s">
        <v>36</v>
      </c>
      <c r="K2720" s="412"/>
      <c r="L2720" s="235">
        <f>N2720-G2720</f>
        <v>6.9444443943211809E-4</v>
      </c>
      <c r="M2720" s="236">
        <v>1</v>
      </c>
      <c r="N2720" s="284">
        <v>42704.681944444441</v>
      </c>
      <c r="O2720" s="234">
        <v>42704.681944444441</v>
      </c>
      <c r="P2720" s="237" t="s">
        <v>37</v>
      </c>
      <c r="Q2720" s="35" t="s">
        <v>48</v>
      </c>
      <c r="R2720" s="35" t="s">
        <v>49</v>
      </c>
      <c r="S2720" s="35" t="s">
        <v>106</v>
      </c>
      <c r="T2720" s="35" t="s">
        <v>6928</v>
      </c>
      <c r="U2720" s="282" t="s">
        <v>40</v>
      </c>
      <c r="V2720" s="240" t="s">
        <v>384</v>
      </c>
      <c r="W2720" s="35" t="s">
        <v>6929</v>
      </c>
      <c r="X2720" s="177">
        <v>1677</v>
      </c>
      <c r="Y2720" s="55">
        <v>0</v>
      </c>
      <c r="Z2720" s="55">
        <v>0</v>
      </c>
      <c r="AA2720" s="55"/>
      <c r="AB2720" s="55"/>
      <c r="AC2720" s="55"/>
    </row>
    <row r="2721" spans="1:34" ht="15" hidden="1" customHeight="1" x14ac:dyDescent="0.2">
      <c r="A2721" s="257">
        <v>69</v>
      </c>
      <c r="B2721" s="257">
        <v>60</v>
      </c>
      <c r="C2721" s="258" t="s">
        <v>859</v>
      </c>
      <c r="D2721" s="257">
        <v>60001</v>
      </c>
      <c r="E2721" s="258" t="s">
        <v>860</v>
      </c>
      <c r="F2721" s="25">
        <v>2017</v>
      </c>
      <c r="G2721" s="232">
        <v>42753.810416666667</v>
      </c>
      <c r="H2721" s="233">
        <v>42753.810416666667</v>
      </c>
      <c r="I2721" s="417" t="s">
        <v>7042</v>
      </c>
      <c r="J2721" s="412" t="s">
        <v>36</v>
      </c>
      <c r="K2721" s="412"/>
      <c r="L2721" s="235">
        <f>N2721-G2721</f>
        <v>6.944444467080757E-4</v>
      </c>
      <c r="M2721" s="236">
        <v>1</v>
      </c>
      <c r="N2721" s="232">
        <v>42753.811111111114</v>
      </c>
      <c r="O2721" s="233">
        <v>42753.811111111114</v>
      </c>
      <c r="P2721" s="237" t="s">
        <v>37</v>
      </c>
      <c r="Q2721" s="35" t="s">
        <v>213</v>
      </c>
      <c r="R2721" s="35" t="s">
        <v>320</v>
      </c>
      <c r="S2721" s="35" t="s">
        <v>40</v>
      </c>
      <c r="T2721" s="52" t="s">
        <v>7403</v>
      </c>
      <c r="U2721" s="303" t="s">
        <v>40</v>
      </c>
      <c r="V2721" s="49" t="s">
        <v>384</v>
      </c>
      <c r="W2721" s="44" t="s">
        <v>7404</v>
      </c>
      <c r="X2721" s="255">
        <v>1677</v>
      </c>
      <c r="Y2721" s="241">
        <v>0</v>
      </c>
      <c r="Z2721" s="241">
        <v>0</v>
      </c>
      <c r="AA2721" s="168"/>
      <c r="AB2721" s="168"/>
      <c r="AC2721" s="168"/>
      <c r="AD2721" s="304">
        <v>5517212</v>
      </c>
      <c r="AE2721" s="35" t="s">
        <v>7102</v>
      </c>
      <c r="AF2721" s="305" t="s">
        <v>7405</v>
      </c>
      <c r="AG2721" s="35" t="s">
        <v>7040</v>
      </c>
      <c r="AH2721" s="44" t="s">
        <v>7041</v>
      </c>
    </row>
    <row r="2722" spans="1:34" ht="15" hidden="1" customHeight="1" x14ac:dyDescent="0.2">
      <c r="A2722" s="257">
        <v>69</v>
      </c>
      <c r="B2722" s="257">
        <v>60</v>
      </c>
      <c r="C2722" s="258" t="s">
        <v>859</v>
      </c>
      <c r="D2722" s="257">
        <v>60001</v>
      </c>
      <c r="E2722" s="258" t="s">
        <v>860</v>
      </c>
      <c r="F2722" s="25">
        <v>2017</v>
      </c>
      <c r="G2722" s="232">
        <v>42780.166666666664</v>
      </c>
      <c r="H2722" s="233">
        <v>42780.166666666664</v>
      </c>
      <c r="I2722" s="412" t="s">
        <v>36</v>
      </c>
      <c r="J2722" s="412" t="s">
        <v>36</v>
      </c>
      <c r="K2722" s="412"/>
      <c r="L2722" s="235">
        <f>N2722-G2722</f>
        <v>0.63402777777810115</v>
      </c>
      <c r="M2722" s="236">
        <v>913</v>
      </c>
      <c r="N2722" s="232">
        <v>42780.800694444442</v>
      </c>
      <c r="O2722" s="233">
        <v>42780.800694444442</v>
      </c>
      <c r="P2722" s="237" t="s">
        <v>37</v>
      </c>
      <c r="Q2722" s="35" t="s">
        <v>38</v>
      </c>
      <c r="R2722" s="35" t="s">
        <v>135</v>
      </c>
      <c r="S2722" s="35" t="s">
        <v>68</v>
      </c>
      <c r="T2722" s="52" t="s">
        <v>7813</v>
      </c>
      <c r="U2722" s="303" t="s">
        <v>40</v>
      </c>
      <c r="V2722" s="49" t="s">
        <v>384</v>
      </c>
      <c r="W2722" s="44" t="s">
        <v>7814</v>
      </c>
      <c r="X2722" s="255">
        <v>0</v>
      </c>
      <c r="Y2722" s="241">
        <v>0</v>
      </c>
      <c r="Z2722" s="241">
        <v>0</v>
      </c>
      <c r="AA2722" s="168"/>
      <c r="AB2722" s="168"/>
      <c r="AC2722" s="168"/>
      <c r="AD2722" s="304">
        <v>5517212</v>
      </c>
      <c r="AE2722" s="35" t="s">
        <v>7056</v>
      </c>
      <c r="AF2722" s="305" t="s">
        <v>7815</v>
      </c>
      <c r="AG2722" s="35" t="s">
        <v>7040</v>
      </c>
      <c r="AH2722" s="44" t="s">
        <v>7041</v>
      </c>
    </row>
    <row r="2723" spans="1:34" ht="15" hidden="1" customHeight="1" x14ac:dyDescent="0.2">
      <c r="A2723" s="257">
        <v>69</v>
      </c>
      <c r="B2723" s="257">
        <v>60</v>
      </c>
      <c r="C2723" s="258" t="s">
        <v>859</v>
      </c>
      <c r="D2723" s="257">
        <v>60001</v>
      </c>
      <c r="E2723" s="258" t="s">
        <v>860</v>
      </c>
      <c r="F2723" s="25">
        <v>2017</v>
      </c>
      <c r="G2723" s="232">
        <v>43027.995833333334</v>
      </c>
      <c r="H2723" s="233">
        <v>43027.995833333334</v>
      </c>
      <c r="I2723" s="412" t="s">
        <v>36</v>
      </c>
      <c r="J2723" s="412" t="s">
        <v>36</v>
      </c>
      <c r="K2723" s="412"/>
      <c r="L2723" s="235">
        <f>N2723-G2723</f>
        <v>6.944444467080757E-4</v>
      </c>
      <c r="M2723" s="236">
        <v>1</v>
      </c>
      <c r="N2723" s="232">
        <v>43027.996527777781</v>
      </c>
      <c r="O2723" s="233">
        <v>43027.996527777781</v>
      </c>
      <c r="P2723" s="237" t="s">
        <v>37</v>
      </c>
      <c r="Q2723" s="35" t="s">
        <v>48</v>
      </c>
      <c r="R2723" s="35" t="s">
        <v>49</v>
      </c>
      <c r="S2723" s="277" t="s">
        <v>40</v>
      </c>
      <c r="T2723" s="167" t="s">
        <v>9820</v>
      </c>
      <c r="U2723" s="332" t="s">
        <v>40</v>
      </c>
      <c r="V2723" s="240" t="s">
        <v>384</v>
      </c>
      <c r="W2723" s="167" t="s">
        <v>9821</v>
      </c>
      <c r="X2723" s="241">
        <v>1657</v>
      </c>
      <c r="Y2723" s="241">
        <v>0</v>
      </c>
      <c r="Z2723" s="241">
        <v>0</v>
      </c>
      <c r="AA2723" s="277"/>
      <c r="AB2723" s="277"/>
      <c r="AC2723" s="277"/>
      <c r="AD2723" s="304">
        <v>5517212</v>
      </c>
      <c r="AE2723" s="333" t="s">
        <v>8271</v>
      </c>
      <c r="AF2723" s="383" t="s">
        <v>9822</v>
      </c>
      <c r="AG2723" s="167" t="s">
        <v>7040</v>
      </c>
      <c r="AH2723" s="29" t="s">
        <v>7041</v>
      </c>
    </row>
    <row r="2724" spans="1:34" ht="15" hidden="1" customHeight="1" x14ac:dyDescent="0.2">
      <c r="A2724" s="257">
        <v>69</v>
      </c>
      <c r="B2724" s="257">
        <v>60</v>
      </c>
      <c r="C2724" s="258" t="s">
        <v>859</v>
      </c>
      <c r="D2724" s="257">
        <v>60001</v>
      </c>
      <c r="E2724" s="258" t="s">
        <v>860</v>
      </c>
      <c r="F2724" s="25">
        <v>2017</v>
      </c>
      <c r="G2724" s="232">
        <v>43039.788888888892</v>
      </c>
      <c r="H2724" s="233">
        <v>43039.788888888892</v>
      </c>
      <c r="I2724" s="412" t="s">
        <v>36</v>
      </c>
      <c r="J2724" s="417" t="s">
        <v>7042</v>
      </c>
      <c r="K2724" s="417"/>
      <c r="L2724" s="235">
        <f>N2724-G2724</f>
        <v>0.71805555555329192</v>
      </c>
      <c r="M2724" s="236">
        <v>1034</v>
      </c>
      <c r="N2724" s="232">
        <v>43040.506944444445</v>
      </c>
      <c r="O2724" s="233">
        <v>43040.506944444445</v>
      </c>
      <c r="P2724" s="237" t="s">
        <v>37</v>
      </c>
      <c r="Q2724" s="35" t="s">
        <v>38</v>
      </c>
      <c r="R2724" s="35" t="s">
        <v>135</v>
      </c>
      <c r="S2724" s="35" t="s">
        <v>54</v>
      </c>
      <c r="T2724" s="240" t="s">
        <v>9897</v>
      </c>
      <c r="U2724" s="253">
        <v>113782769</v>
      </c>
      <c r="V2724" s="240" t="s">
        <v>384</v>
      </c>
      <c r="W2724" s="240" t="s">
        <v>9898</v>
      </c>
      <c r="X2724" s="403">
        <v>1672</v>
      </c>
      <c r="Y2724" s="403">
        <v>1672</v>
      </c>
      <c r="Z2724" s="403">
        <v>289611</v>
      </c>
      <c r="AA2724" s="215">
        <v>3.0305161374984319E-4</v>
      </c>
      <c r="AB2724" s="216">
        <v>5.2492273271355167E-2</v>
      </c>
      <c r="AC2724" s="255">
        <v>173.21232057416267</v>
      </c>
      <c r="AD2724" s="304">
        <v>5517212</v>
      </c>
      <c r="AE2724" s="333" t="s">
        <v>7083</v>
      </c>
      <c r="AF2724" s="383" t="s">
        <v>9899</v>
      </c>
      <c r="AG2724" s="167" t="s">
        <v>7040</v>
      </c>
      <c r="AH2724" s="29" t="s">
        <v>7041</v>
      </c>
    </row>
    <row r="2725" spans="1:34" ht="15" hidden="1" customHeight="1" x14ac:dyDescent="0.2">
      <c r="A2725" s="257">
        <v>69</v>
      </c>
      <c r="B2725" s="257">
        <v>60</v>
      </c>
      <c r="C2725" s="258" t="s">
        <v>859</v>
      </c>
      <c r="D2725" s="257">
        <v>60001</v>
      </c>
      <c r="E2725" s="258" t="s">
        <v>860</v>
      </c>
      <c r="F2725" s="25">
        <v>2017</v>
      </c>
      <c r="G2725" s="232">
        <v>43056.686805555553</v>
      </c>
      <c r="H2725" s="233">
        <v>43056.686805555553</v>
      </c>
      <c r="I2725" s="412" t="s">
        <v>36</v>
      </c>
      <c r="J2725" s="412" t="s">
        <v>36</v>
      </c>
      <c r="K2725" s="412"/>
      <c r="L2725" s="235">
        <f>N2725-G2725</f>
        <v>6.944444467080757E-4</v>
      </c>
      <c r="M2725" s="236">
        <v>1</v>
      </c>
      <c r="N2725" s="232">
        <v>43056.6875</v>
      </c>
      <c r="O2725" s="233">
        <v>43056.6875</v>
      </c>
      <c r="P2725" s="237" t="s">
        <v>37</v>
      </c>
      <c r="Q2725" s="167" t="s">
        <v>48</v>
      </c>
      <c r="R2725" s="167" t="s">
        <v>49</v>
      </c>
      <c r="S2725" s="35" t="s">
        <v>40</v>
      </c>
      <c r="T2725" s="167" t="s">
        <v>9996</v>
      </c>
      <c r="U2725" s="332" t="s">
        <v>40</v>
      </c>
      <c r="V2725" s="240" t="s">
        <v>384</v>
      </c>
      <c r="W2725" s="167" t="s">
        <v>9997</v>
      </c>
      <c r="X2725" s="255">
        <v>1680</v>
      </c>
      <c r="Y2725" s="241">
        <v>0</v>
      </c>
      <c r="Z2725" s="241">
        <v>0</v>
      </c>
      <c r="AA2725" s="266"/>
      <c r="AB2725" s="266"/>
      <c r="AC2725" s="266"/>
      <c r="AD2725" s="304">
        <v>5517212</v>
      </c>
      <c r="AE2725" s="333" t="s">
        <v>7102</v>
      </c>
      <c r="AF2725" s="383" t="s">
        <v>9998</v>
      </c>
      <c r="AG2725" s="167" t="s">
        <v>7040</v>
      </c>
      <c r="AH2725" s="29" t="s">
        <v>7041</v>
      </c>
    </row>
    <row r="2726" spans="1:34" ht="15" hidden="1" customHeight="1" x14ac:dyDescent="0.2">
      <c r="A2726" s="257">
        <v>69</v>
      </c>
      <c r="B2726" s="257">
        <v>60</v>
      </c>
      <c r="C2726" s="258" t="s">
        <v>859</v>
      </c>
      <c r="D2726" s="257">
        <v>60001</v>
      </c>
      <c r="E2726" s="331" t="s">
        <v>860</v>
      </c>
      <c r="F2726" s="25">
        <v>2018</v>
      </c>
      <c r="G2726" s="232">
        <v>43104.868750000001</v>
      </c>
      <c r="H2726" s="233">
        <v>43104.868750000001</v>
      </c>
      <c r="I2726" s="412" t="s">
        <v>36</v>
      </c>
      <c r="J2726" s="412" t="s">
        <v>36</v>
      </c>
      <c r="K2726" s="412" t="s">
        <v>36</v>
      </c>
      <c r="L2726" s="235">
        <f>N2726-G2726</f>
        <v>6.9444443943211809E-4</v>
      </c>
      <c r="M2726" s="236">
        <v>1</v>
      </c>
      <c r="N2726" s="232">
        <v>43104.869444444441</v>
      </c>
      <c r="O2726" s="233">
        <v>43104.869444444441</v>
      </c>
      <c r="P2726" s="237" t="s">
        <v>37</v>
      </c>
      <c r="Q2726" s="238" t="s">
        <v>1285</v>
      </c>
      <c r="R2726" s="35" t="s">
        <v>10214</v>
      </c>
      <c r="S2726" s="238" t="s">
        <v>579</v>
      </c>
      <c r="T2726" s="167" t="s">
        <v>10215</v>
      </c>
      <c r="U2726" s="170">
        <v>114155063</v>
      </c>
      <c r="V2726" s="240" t="s">
        <v>384</v>
      </c>
      <c r="W2726" s="167" t="s">
        <v>10216</v>
      </c>
      <c r="X2726" s="241">
        <v>1720</v>
      </c>
      <c r="Y2726" s="241">
        <v>0</v>
      </c>
      <c r="Z2726" s="241">
        <v>0</v>
      </c>
      <c r="AA2726" s="266"/>
      <c r="AB2726" s="266"/>
      <c r="AC2726" s="266"/>
      <c r="AD2726" s="241">
        <v>5517212</v>
      </c>
      <c r="AE2726" s="35" t="s">
        <v>7083</v>
      </c>
      <c r="AF2726" s="153" t="s">
        <v>10217</v>
      </c>
      <c r="AG2726" s="35" t="s">
        <v>7040</v>
      </c>
      <c r="AH2726" s="57" t="s">
        <v>7041</v>
      </c>
    </row>
    <row r="2727" spans="1:34" ht="15" hidden="1" customHeight="1" x14ac:dyDescent="0.2">
      <c r="A2727" s="257">
        <v>69</v>
      </c>
      <c r="B2727" s="257">
        <v>60</v>
      </c>
      <c r="C2727" s="258" t="s">
        <v>859</v>
      </c>
      <c r="D2727" s="257">
        <v>60001</v>
      </c>
      <c r="E2727" s="331" t="s">
        <v>860</v>
      </c>
      <c r="F2727" s="25">
        <v>2018</v>
      </c>
      <c r="G2727" s="232">
        <v>43104.876388888886</v>
      </c>
      <c r="H2727" s="233">
        <v>43104.876388888886</v>
      </c>
      <c r="I2727" s="412" t="s">
        <v>36</v>
      </c>
      <c r="J2727" s="412" t="s">
        <v>36</v>
      </c>
      <c r="K2727" s="412" t="s">
        <v>36</v>
      </c>
      <c r="L2727" s="235">
        <f>N2727-G2727</f>
        <v>0.35069444444525288</v>
      </c>
      <c r="M2727" s="236">
        <v>505</v>
      </c>
      <c r="N2727" s="232">
        <v>43105.227083333331</v>
      </c>
      <c r="O2727" s="233">
        <v>43105.227083333331</v>
      </c>
      <c r="P2727" s="237" t="s">
        <v>37</v>
      </c>
      <c r="Q2727" s="238" t="s">
        <v>1285</v>
      </c>
      <c r="R2727" s="35" t="s">
        <v>10214</v>
      </c>
      <c r="S2727" s="238" t="s">
        <v>579</v>
      </c>
      <c r="T2727" s="167" t="s">
        <v>10218</v>
      </c>
      <c r="U2727" s="170">
        <v>114155063</v>
      </c>
      <c r="V2727" s="240" t="s">
        <v>384</v>
      </c>
      <c r="W2727" s="167" t="s">
        <v>10219</v>
      </c>
      <c r="X2727" s="241">
        <v>1721</v>
      </c>
      <c r="Y2727" s="241">
        <v>1721</v>
      </c>
      <c r="Z2727" s="241">
        <v>288335</v>
      </c>
      <c r="AA2727" s="259">
        <f>Y2727/AD2727</f>
        <v>3.1193291104275128E-4</v>
      </c>
      <c r="AB2727" s="260">
        <f>Z2727/AD2727</f>
        <v>5.2260997039809236E-2</v>
      </c>
      <c r="AC2727" s="241">
        <f>Z2727/Y2727</f>
        <v>167.53922138291691</v>
      </c>
      <c r="AD2727" s="241">
        <v>5517212</v>
      </c>
      <c r="AE2727" s="35" t="s">
        <v>1270</v>
      </c>
      <c r="AF2727" s="153" t="s">
        <v>1270</v>
      </c>
      <c r="AG2727" s="35" t="s">
        <v>7066</v>
      </c>
      <c r="AH2727" s="35" t="s">
        <v>7067</v>
      </c>
    </row>
    <row r="2728" spans="1:34" ht="15" hidden="1" customHeight="1" x14ac:dyDescent="0.2">
      <c r="A2728" s="257">
        <v>69</v>
      </c>
      <c r="B2728" s="257">
        <v>60</v>
      </c>
      <c r="C2728" s="258" t="s">
        <v>859</v>
      </c>
      <c r="D2728" s="257">
        <v>60001</v>
      </c>
      <c r="E2728" s="258" t="s">
        <v>860</v>
      </c>
      <c r="F2728" s="25">
        <v>2018</v>
      </c>
      <c r="G2728" s="284">
        <v>43356.614583333336</v>
      </c>
      <c r="H2728" s="234">
        <v>43356.614583333336</v>
      </c>
      <c r="I2728" s="412" t="s">
        <v>36</v>
      </c>
      <c r="J2728" s="412" t="s">
        <v>36</v>
      </c>
      <c r="K2728" s="412" t="s">
        <v>36</v>
      </c>
      <c r="L2728" s="235">
        <f>N2728-G2728</f>
        <v>6.9444443943211809E-4</v>
      </c>
      <c r="M2728" s="236">
        <v>1</v>
      </c>
      <c r="N2728" s="284">
        <v>43356.615277777775</v>
      </c>
      <c r="O2728" s="234">
        <v>43356.615277777775</v>
      </c>
      <c r="P2728" s="237" t="s">
        <v>37</v>
      </c>
      <c r="Q2728" s="162" t="s">
        <v>48</v>
      </c>
      <c r="R2728" s="167" t="s">
        <v>10200</v>
      </c>
      <c r="S2728" s="163" t="s">
        <v>40</v>
      </c>
      <c r="T2728" s="167" t="s">
        <v>11890</v>
      </c>
      <c r="U2728" s="287" t="s">
        <v>40</v>
      </c>
      <c r="V2728" s="240" t="s">
        <v>384</v>
      </c>
      <c r="W2728" s="167" t="s">
        <v>11891</v>
      </c>
      <c r="X2728" s="255">
        <v>1429</v>
      </c>
      <c r="Y2728" s="241">
        <v>0</v>
      </c>
      <c r="Z2728" s="241">
        <v>0</v>
      </c>
      <c r="AA2728" s="266"/>
      <c r="AB2728" s="266"/>
      <c r="AC2728" s="266"/>
      <c r="AD2728" s="241">
        <v>5517212</v>
      </c>
      <c r="AE2728" s="467" t="s">
        <v>7102</v>
      </c>
      <c r="AF2728" s="468" t="s">
        <v>11892</v>
      </c>
      <c r="AG2728" s="163" t="s">
        <v>7040</v>
      </c>
      <c r="AH2728" s="277" t="s">
        <v>7041</v>
      </c>
    </row>
    <row r="2729" spans="1:34" ht="15" hidden="1" customHeight="1" x14ac:dyDescent="0.2">
      <c r="A2729" s="521">
        <v>69</v>
      </c>
      <c r="B2729" s="521">
        <v>60</v>
      </c>
      <c r="C2729" s="522" t="s">
        <v>859</v>
      </c>
      <c r="D2729" s="521">
        <v>60001</v>
      </c>
      <c r="E2729" s="522" t="s">
        <v>860</v>
      </c>
      <c r="F2729" s="25">
        <v>2019</v>
      </c>
      <c r="G2729" s="232">
        <v>43514.879861111112</v>
      </c>
      <c r="H2729" s="233">
        <v>43514.879861111112</v>
      </c>
      <c r="I2729" s="412" t="s">
        <v>36</v>
      </c>
      <c r="J2729" s="412" t="s">
        <v>36</v>
      </c>
      <c r="K2729" s="412" t="s">
        <v>36</v>
      </c>
      <c r="L2729" s="235">
        <f>N2729-G2729</f>
        <v>0.19236111111240461</v>
      </c>
      <c r="M2729" s="236">
        <v>277</v>
      </c>
      <c r="N2729" s="232">
        <v>43515.072222222225</v>
      </c>
      <c r="O2729" s="233">
        <v>43515.072222222225</v>
      </c>
      <c r="P2729" s="237" t="s">
        <v>37</v>
      </c>
      <c r="Q2729" s="162" t="s">
        <v>1246</v>
      </c>
      <c r="R2729" s="167" t="s">
        <v>10189</v>
      </c>
      <c r="S2729" s="238" t="s">
        <v>68</v>
      </c>
      <c r="T2729" s="167" t="s">
        <v>13353</v>
      </c>
      <c r="U2729" s="416" t="s">
        <v>40</v>
      </c>
      <c r="V2729" s="240" t="s">
        <v>384</v>
      </c>
      <c r="W2729" s="167" t="s">
        <v>13354</v>
      </c>
      <c r="X2729" s="164">
        <v>0</v>
      </c>
      <c r="Y2729" s="241">
        <v>0</v>
      </c>
      <c r="Z2729" s="241">
        <v>0</v>
      </c>
      <c r="AA2729" s="264">
        <f>Y2729/AD2729</f>
        <v>0</v>
      </c>
      <c r="AB2729" s="265">
        <f>Z2729/AD2729</f>
        <v>0</v>
      </c>
      <c r="AC2729" s="255">
        <v>0</v>
      </c>
      <c r="AD2729" s="255">
        <v>5548929</v>
      </c>
      <c r="AE2729" s="239" t="s">
        <v>1270</v>
      </c>
      <c r="AF2729" s="229" t="s">
        <v>1270</v>
      </c>
      <c r="AG2729" s="545" t="s">
        <v>7066</v>
      </c>
      <c r="AH2729" s="57" t="s">
        <v>12671</v>
      </c>
    </row>
    <row r="2730" spans="1:34" ht="15" hidden="1" customHeight="1" x14ac:dyDescent="0.2">
      <c r="A2730" s="105">
        <v>69</v>
      </c>
      <c r="B2730" s="105">
        <v>60</v>
      </c>
      <c r="C2730" s="76" t="s">
        <v>1185</v>
      </c>
      <c r="D2730" s="31">
        <v>60007</v>
      </c>
      <c r="E2730" s="60" t="s">
        <v>1186</v>
      </c>
      <c r="F2730" s="25">
        <v>2014</v>
      </c>
      <c r="G2730" s="61">
        <v>41890.988888888889</v>
      </c>
      <c r="H2730" s="62">
        <v>41890.988888888889</v>
      </c>
      <c r="I2730" s="625" t="s">
        <v>36</v>
      </c>
      <c r="J2730" s="625" t="s">
        <v>36</v>
      </c>
      <c r="K2730" s="625"/>
      <c r="L2730" s="64">
        <f>N2730-G2730</f>
        <v>6.944444467080757E-4</v>
      </c>
      <c r="M2730" s="65">
        <v>1</v>
      </c>
      <c r="N2730" s="61">
        <v>41890.989583333336</v>
      </c>
      <c r="O2730" s="62">
        <v>41890.989583333336</v>
      </c>
      <c r="P2730" s="66" t="s">
        <v>37</v>
      </c>
      <c r="Q2730" s="69" t="s">
        <v>145</v>
      </c>
      <c r="R2730" s="69" t="s">
        <v>696</v>
      </c>
      <c r="S2730" s="87" t="s">
        <v>106</v>
      </c>
      <c r="T2730" s="69" t="s">
        <v>2686</v>
      </c>
      <c r="U2730" s="77">
        <v>10544</v>
      </c>
      <c r="V2730" s="87" t="s">
        <v>190</v>
      </c>
      <c r="W2730" s="69" t="s">
        <v>2687</v>
      </c>
      <c r="X2730" s="32">
        <v>0</v>
      </c>
      <c r="Y2730" s="32">
        <v>0</v>
      </c>
      <c r="Z2730" s="83"/>
      <c r="AA2730" s="84"/>
      <c r="AB2730" s="85"/>
      <c r="AC2730" s="83"/>
    </row>
    <row r="2731" spans="1:34" ht="15" hidden="1" customHeight="1" x14ac:dyDescent="0.2">
      <c r="A2731" s="105">
        <v>69</v>
      </c>
      <c r="B2731" s="105">
        <v>60</v>
      </c>
      <c r="C2731" s="76" t="s">
        <v>1316</v>
      </c>
      <c r="D2731" s="31">
        <v>60008</v>
      </c>
      <c r="E2731" s="60" t="s">
        <v>1317</v>
      </c>
      <c r="F2731" s="25">
        <v>2014</v>
      </c>
      <c r="G2731" s="61">
        <v>41890.988888888889</v>
      </c>
      <c r="H2731" s="62">
        <v>41890.988888888889</v>
      </c>
      <c r="I2731" s="625" t="s">
        <v>36</v>
      </c>
      <c r="J2731" s="625" t="s">
        <v>36</v>
      </c>
      <c r="K2731" s="625"/>
      <c r="L2731" s="64">
        <f>N2731-G2731</f>
        <v>1.8055555556202307E-2</v>
      </c>
      <c r="M2731" s="65">
        <v>26</v>
      </c>
      <c r="N2731" s="61">
        <v>41891.006944444445</v>
      </c>
      <c r="O2731" s="62">
        <v>41891.006944444445</v>
      </c>
      <c r="P2731" s="66" t="s">
        <v>37</v>
      </c>
      <c r="Q2731" s="69" t="s">
        <v>145</v>
      </c>
      <c r="R2731" s="69" t="s">
        <v>696</v>
      </c>
      <c r="S2731" s="87" t="s">
        <v>106</v>
      </c>
      <c r="T2731" s="69" t="s">
        <v>2686</v>
      </c>
      <c r="U2731" s="77">
        <v>10544</v>
      </c>
      <c r="V2731" s="87" t="s">
        <v>190</v>
      </c>
      <c r="W2731" s="69" t="s">
        <v>2687</v>
      </c>
      <c r="X2731" s="32">
        <v>0</v>
      </c>
      <c r="Y2731" s="32">
        <v>0</v>
      </c>
      <c r="Z2731" s="83"/>
      <c r="AA2731" s="84"/>
      <c r="AB2731" s="85"/>
      <c r="AC2731" s="83"/>
    </row>
    <row r="2732" spans="1:34" ht="15" hidden="1" customHeight="1" x14ac:dyDescent="0.2">
      <c r="A2732" s="175">
        <v>69</v>
      </c>
      <c r="B2732" s="175">
        <v>60</v>
      </c>
      <c r="C2732" s="24" t="s">
        <v>1316</v>
      </c>
      <c r="D2732" s="175">
        <v>60008</v>
      </c>
      <c r="E2732" s="43" t="s">
        <v>1317</v>
      </c>
      <c r="F2732" s="25">
        <v>2015</v>
      </c>
      <c r="G2732" s="156">
        <v>42351.419444444444</v>
      </c>
      <c r="H2732" s="157">
        <v>42351.419444444444</v>
      </c>
      <c r="I2732" s="626" t="s">
        <v>313</v>
      </c>
      <c r="J2732" s="620" t="s">
        <v>36</v>
      </c>
      <c r="K2732" s="620"/>
      <c r="L2732" s="159">
        <f>N2732-G2732</f>
        <v>6.944444467080757E-4</v>
      </c>
      <c r="M2732" s="160">
        <v>1</v>
      </c>
      <c r="N2732" s="156">
        <v>42351.420138888891</v>
      </c>
      <c r="O2732" s="157">
        <v>42351.420138888891</v>
      </c>
      <c r="P2732" s="161" t="s">
        <v>37</v>
      </c>
      <c r="Q2732" s="35" t="s">
        <v>213</v>
      </c>
      <c r="R2732" s="35" t="s">
        <v>214</v>
      </c>
      <c r="S2732" s="35" t="s">
        <v>40</v>
      </c>
      <c r="T2732" s="35" t="s">
        <v>5346</v>
      </c>
      <c r="U2732" s="416" t="s">
        <v>40</v>
      </c>
      <c r="V2732" s="167" t="s">
        <v>190</v>
      </c>
      <c r="W2732" s="35" t="s">
        <v>5347</v>
      </c>
      <c r="X2732" s="55">
        <v>0</v>
      </c>
      <c r="Y2732" s="168"/>
      <c r="Z2732" s="168"/>
      <c r="AA2732" s="168"/>
      <c r="AB2732" s="168"/>
      <c r="AC2732" s="168"/>
    </row>
    <row r="2733" spans="1:34" ht="15" hidden="1" customHeight="1" x14ac:dyDescent="0.2">
      <c r="A2733" s="521">
        <v>69</v>
      </c>
      <c r="B2733" s="521">
        <v>60</v>
      </c>
      <c r="C2733" s="522" t="s">
        <v>1316</v>
      </c>
      <c r="D2733" s="521">
        <v>60008</v>
      </c>
      <c r="E2733" s="522" t="s">
        <v>1317</v>
      </c>
      <c r="F2733" s="25">
        <v>2019</v>
      </c>
      <c r="G2733" s="232">
        <v>43509.604166666664</v>
      </c>
      <c r="H2733" s="233">
        <v>43509.604166666664</v>
      </c>
      <c r="I2733" s="417" t="s">
        <v>7042</v>
      </c>
      <c r="J2733" s="412" t="s">
        <v>36</v>
      </c>
      <c r="K2733" s="412" t="s">
        <v>36</v>
      </c>
      <c r="L2733" s="235">
        <f>N2733-G2733</f>
        <v>7.6388888919609599E-3</v>
      </c>
      <c r="M2733" s="236">
        <v>11</v>
      </c>
      <c r="N2733" s="232">
        <v>43509.611805555556</v>
      </c>
      <c r="O2733" s="233">
        <v>43509.611805555556</v>
      </c>
      <c r="P2733" s="237" t="s">
        <v>37</v>
      </c>
      <c r="Q2733" s="162" t="s">
        <v>1285</v>
      </c>
      <c r="R2733" s="167" t="s">
        <v>10436</v>
      </c>
      <c r="S2733" s="238" t="s">
        <v>107</v>
      </c>
      <c r="T2733" s="167" t="s">
        <v>13283</v>
      </c>
      <c r="U2733" s="416" t="s">
        <v>40</v>
      </c>
      <c r="V2733" s="240" t="s">
        <v>190</v>
      </c>
      <c r="W2733" s="167" t="s">
        <v>13284</v>
      </c>
      <c r="X2733" s="490">
        <v>1113</v>
      </c>
      <c r="Y2733" s="490">
        <v>1113</v>
      </c>
      <c r="Z2733" s="490">
        <v>1113</v>
      </c>
      <c r="AA2733" s="491">
        <f>Y2733/AD2733</f>
        <v>2.0057924691413423E-4</v>
      </c>
      <c r="AB2733" s="492">
        <f>Z2733/AD2733</f>
        <v>2.0057924691413423E-4</v>
      </c>
      <c r="AC2733" s="341">
        <f>Z2733/Y2733</f>
        <v>1</v>
      </c>
      <c r="AD2733" s="255">
        <v>5548929</v>
      </c>
      <c r="AE2733" s="239" t="s">
        <v>7063</v>
      </c>
      <c r="AF2733" s="229" t="s">
        <v>13285</v>
      </c>
      <c r="AG2733" s="239" t="s">
        <v>7040</v>
      </c>
      <c r="AH2733" s="57" t="s">
        <v>7041</v>
      </c>
    </row>
    <row r="2734" spans="1:34" ht="15" hidden="1" customHeight="1" x14ac:dyDescent="0.2">
      <c r="A2734" s="521">
        <v>69</v>
      </c>
      <c r="B2734" s="521">
        <v>60</v>
      </c>
      <c r="C2734" s="522" t="s">
        <v>1316</v>
      </c>
      <c r="D2734" s="521">
        <v>60008</v>
      </c>
      <c r="E2734" s="522" t="s">
        <v>1317</v>
      </c>
      <c r="F2734" s="25">
        <v>2019</v>
      </c>
      <c r="G2734" s="232">
        <v>43509.700694444444</v>
      </c>
      <c r="H2734" s="233">
        <v>43509.700694444444</v>
      </c>
      <c r="I2734" s="417" t="s">
        <v>7042</v>
      </c>
      <c r="J2734" s="412" t="s">
        <v>36</v>
      </c>
      <c r="K2734" s="412" t="s">
        <v>36</v>
      </c>
      <c r="L2734" s="235">
        <f>N2734-G2734</f>
        <v>6.944444467080757E-4</v>
      </c>
      <c r="M2734" s="236">
        <v>1</v>
      </c>
      <c r="N2734" s="232">
        <v>43509.701388888891</v>
      </c>
      <c r="O2734" s="233">
        <v>43509.701388888891</v>
      </c>
      <c r="P2734" s="237" t="s">
        <v>37</v>
      </c>
      <c r="Q2734" s="162" t="s">
        <v>1285</v>
      </c>
      <c r="R2734" s="167" t="s">
        <v>10433</v>
      </c>
      <c r="S2734" s="238" t="s">
        <v>107</v>
      </c>
      <c r="T2734" s="167" t="s">
        <v>13286</v>
      </c>
      <c r="U2734" s="416" t="s">
        <v>40</v>
      </c>
      <c r="V2734" s="240" t="s">
        <v>190</v>
      </c>
      <c r="W2734" s="167" t="s">
        <v>13287</v>
      </c>
      <c r="X2734" s="164">
        <v>0</v>
      </c>
      <c r="Y2734" s="241">
        <v>0</v>
      </c>
      <c r="Z2734" s="241">
        <v>0</v>
      </c>
      <c r="AA2734" s="264">
        <f>Y2734/AD2734</f>
        <v>0</v>
      </c>
      <c r="AB2734" s="265">
        <f>Z2734/AD2734</f>
        <v>0</v>
      </c>
      <c r="AC2734" s="255">
        <v>0</v>
      </c>
      <c r="AD2734" s="255">
        <v>5548929</v>
      </c>
      <c r="AE2734" s="239" t="s">
        <v>1270</v>
      </c>
      <c r="AF2734" s="229" t="s">
        <v>1270</v>
      </c>
      <c r="AG2734" s="545" t="s">
        <v>7066</v>
      </c>
      <c r="AH2734" s="57" t="s">
        <v>12671</v>
      </c>
    </row>
    <row r="2735" spans="1:34" ht="15" hidden="1" customHeight="1" x14ac:dyDescent="0.2">
      <c r="A2735" s="58">
        <v>69</v>
      </c>
      <c r="B2735" s="58">
        <v>60</v>
      </c>
      <c r="C2735" s="76" t="s">
        <v>279</v>
      </c>
      <c r="D2735" s="31">
        <v>60010</v>
      </c>
      <c r="E2735" s="60" t="s">
        <v>280</v>
      </c>
      <c r="F2735" s="25">
        <v>2014</v>
      </c>
      <c r="G2735" s="61">
        <v>41643.418055555558</v>
      </c>
      <c r="H2735" s="62">
        <v>41643.418055555558</v>
      </c>
      <c r="I2735" s="625" t="s">
        <v>36</v>
      </c>
      <c r="J2735" s="625" t="s">
        <v>36</v>
      </c>
      <c r="K2735" s="625"/>
      <c r="L2735" s="64">
        <f>N2735-G2735</f>
        <v>6.9444443943211809E-4</v>
      </c>
      <c r="M2735" s="65">
        <v>1</v>
      </c>
      <c r="N2735" s="61">
        <v>41643.418749999997</v>
      </c>
      <c r="O2735" s="62">
        <v>41643.418749999997</v>
      </c>
      <c r="P2735" s="66" t="s">
        <v>37</v>
      </c>
      <c r="Q2735" s="67" t="s">
        <v>145</v>
      </c>
      <c r="R2735" s="67" t="s">
        <v>146</v>
      </c>
      <c r="S2735" s="68" t="s">
        <v>526</v>
      </c>
      <c r="T2735" s="69" t="s">
        <v>1673</v>
      </c>
      <c r="U2735" s="77">
        <v>10005</v>
      </c>
      <c r="V2735" s="78" t="s">
        <v>1385</v>
      </c>
      <c r="W2735" s="69" t="s">
        <v>1619</v>
      </c>
      <c r="X2735" s="32">
        <v>1457</v>
      </c>
      <c r="Y2735" s="32">
        <v>0</v>
      </c>
      <c r="Z2735" s="32">
        <v>0</v>
      </c>
      <c r="AA2735" s="79">
        <v>0</v>
      </c>
      <c r="AB2735" s="80">
        <v>0</v>
      </c>
      <c r="AC2735" s="32">
        <v>0</v>
      </c>
    </row>
    <row r="2736" spans="1:34" ht="15" hidden="1" customHeight="1" x14ac:dyDescent="0.2">
      <c r="A2736" s="58">
        <v>69</v>
      </c>
      <c r="B2736" s="58">
        <v>60</v>
      </c>
      <c r="C2736" s="76" t="s">
        <v>279</v>
      </c>
      <c r="D2736" s="31">
        <v>60010</v>
      </c>
      <c r="E2736" s="60" t="s">
        <v>280</v>
      </c>
      <c r="F2736" s="25">
        <v>2014</v>
      </c>
      <c r="G2736" s="61">
        <v>41649.343055555553</v>
      </c>
      <c r="H2736" s="62">
        <v>41649.343055555553</v>
      </c>
      <c r="I2736" s="625" t="s">
        <v>36</v>
      </c>
      <c r="J2736" s="625" t="s">
        <v>36</v>
      </c>
      <c r="K2736" s="625"/>
      <c r="L2736" s="64">
        <f>N2736-G2736</f>
        <v>6.944444467080757E-4</v>
      </c>
      <c r="M2736" s="65">
        <v>1</v>
      </c>
      <c r="N2736" s="61">
        <v>41649.34375</v>
      </c>
      <c r="O2736" s="62">
        <v>41649.34375</v>
      </c>
      <c r="P2736" s="66" t="s">
        <v>37</v>
      </c>
      <c r="Q2736" s="67" t="s">
        <v>145</v>
      </c>
      <c r="R2736" s="67" t="s">
        <v>146</v>
      </c>
      <c r="S2736" s="68" t="s">
        <v>526</v>
      </c>
      <c r="T2736" s="69" t="s">
        <v>1682</v>
      </c>
      <c r="U2736" s="416" t="s">
        <v>40</v>
      </c>
      <c r="V2736" s="78" t="s">
        <v>1385</v>
      </c>
      <c r="W2736" s="69" t="s">
        <v>1683</v>
      </c>
      <c r="X2736" s="32">
        <v>1457</v>
      </c>
      <c r="Y2736" s="32">
        <v>0</v>
      </c>
      <c r="Z2736" s="32">
        <v>0</v>
      </c>
      <c r="AA2736" s="79">
        <v>0</v>
      </c>
      <c r="AB2736" s="80">
        <v>0</v>
      </c>
      <c r="AC2736" s="32">
        <v>0</v>
      </c>
      <c r="AD2736" s="41"/>
      <c r="AE2736" s="41"/>
      <c r="AF2736" s="41"/>
      <c r="AG2736" s="41"/>
      <c r="AH2736" s="41"/>
    </row>
    <row r="2737" spans="1:34" ht="15" hidden="1" customHeight="1" x14ac:dyDescent="0.2">
      <c r="A2737" s="58">
        <v>69</v>
      </c>
      <c r="B2737" s="58">
        <v>60</v>
      </c>
      <c r="C2737" s="76" t="s">
        <v>279</v>
      </c>
      <c r="D2737" s="31">
        <v>60010</v>
      </c>
      <c r="E2737" s="60" t="s">
        <v>280</v>
      </c>
      <c r="F2737" s="25">
        <v>2014</v>
      </c>
      <c r="G2737" s="61">
        <v>41738.270833333336</v>
      </c>
      <c r="H2737" s="62">
        <v>41738.270833333336</v>
      </c>
      <c r="I2737" s="625" t="s">
        <v>36</v>
      </c>
      <c r="J2737" s="625" t="s">
        <v>36</v>
      </c>
      <c r="K2737" s="625"/>
      <c r="L2737" s="64">
        <f>N2737-G2737</f>
        <v>6.9444443943211809E-4</v>
      </c>
      <c r="M2737" s="65">
        <v>1</v>
      </c>
      <c r="N2737" s="61">
        <v>41738.271527777775</v>
      </c>
      <c r="O2737" s="62">
        <v>41738.271527777775</v>
      </c>
      <c r="P2737" s="66" t="s">
        <v>37</v>
      </c>
      <c r="Q2737" s="69" t="s">
        <v>48</v>
      </c>
      <c r="R2737" s="69" t="s">
        <v>49</v>
      </c>
      <c r="S2737" s="87" t="s">
        <v>40</v>
      </c>
      <c r="T2737" s="69" t="s">
        <v>2076</v>
      </c>
      <c r="U2737" s="416" t="s">
        <v>40</v>
      </c>
      <c r="V2737" s="78" t="s">
        <v>1385</v>
      </c>
      <c r="W2737" s="69" t="s">
        <v>2077</v>
      </c>
      <c r="X2737" s="32">
        <v>4953</v>
      </c>
      <c r="Y2737" s="32">
        <v>0</v>
      </c>
      <c r="Z2737" s="83"/>
      <c r="AA2737" s="84"/>
      <c r="AB2737" s="85"/>
      <c r="AC2737" s="83"/>
    </row>
    <row r="2738" spans="1:34" ht="15" hidden="1" customHeight="1" x14ac:dyDescent="0.2">
      <c r="A2738" s="58">
        <v>69</v>
      </c>
      <c r="B2738" s="58">
        <v>60</v>
      </c>
      <c r="C2738" s="76" t="s">
        <v>279</v>
      </c>
      <c r="D2738" s="31">
        <v>60010</v>
      </c>
      <c r="E2738" s="60" t="s">
        <v>280</v>
      </c>
      <c r="F2738" s="25">
        <v>2014</v>
      </c>
      <c r="G2738" s="61">
        <v>41770.245138888888</v>
      </c>
      <c r="H2738" s="62">
        <v>41770.245138888888</v>
      </c>
      <c r="I2738" s="625" t="s">
        <v>36</v>
      </c>
      <c r="J2738" s="625" t="s">
        <v>36</v>
      </c>
      <c r="K2738" s="625"/>
      <c r="L2738" s="64">
        <f>N2738-G2738</f>
        <v>6.944444467080757E-4</v>
      </c>
      <c r="M2738" s="65">
        <v>1</v>
      </c>
      <c r="N2738" s="61">
        <v>41770.245833333334</v>
      </c>
      <c r="O2738" s="62">
        <v>41770.245833333334</v>
      </c>
      <c r="P2738" s="66" t="s">
        <v>37</v>
      </c>
      <c r="Q2738" s="69" t="s">
        <v>48</v>
      </c>
      <c r="R2738" s="69" t="s">
        <v>49</v>
      </c>
      <c r="S2738" s="87" t="s">
        <v>40</v>
      </c>
      <c r="T2738" s="69" t="s">
        <v>2203</v>
      </c>
      <c r="U2738" s="416" t="s">
        <v>40</v>
      </c>
      <c r="V2738" s="78" t="s">
        <v>1385</v>
      </c>
      <c r="W2738" s="69" t="s">
        <v>2204</v>
      </c>
      <c r="X2738" s="32">
        <v>1460</v>
      </c>
      <c r="Y2738" s="32">
        <v>0</v>
      </c>
      <c r="Z2738" s="83"/>
      <c r="AA2738" s="84"/>
      <c r="AB2738" s="85"/>
      <c r="AC2738" s="83"/>
    </row>
    <row r="2739" spans="1:34" ht="15" hidden="1" customHeight="1" x14ac:dyDescent="0.2">
      <c r="A2739" s="58">
        <v>69</v>
      </c>
      <c r="B2739" s="58">
        <v>60</v>
      </c>
      <c r="C2739" s="76" t="s">
        <v>279</v>
      </c>
      <c r="D2739" s="31">
        <v>60010</v>
      </c>
      <c r="E2739" s="60" t="s">
        <v>280</v>
      </c>
      <c r="F2739" s="25">
        <v>2014</v>
      </c>
      <c r="G2739" s="61">
        <v>41831.294444444444</v>
      </c>
      <c r="H2739" s="62">
        <v>41831.294444444444</v>
      </c>
      <c r="I2739" s="625" t="s">
        <v>36</v>
      </c>
      <c r="J2739" s="625" t="s">
        <v>36</v>
      </c>
      <c r="K2739" s="625"/>
      <c r="L2739" s="64">
        <f>N2739-G2739</f>
        <v>6.944444467080757E-4</v>
      </c>
      <c r="M2739" s="65">
        <v>1</v>
      </c>
      <c r="N2739" s="61">
        <v>41831.295138888891</v>
      </c>
      <c r="O2739" s="62">
        <v>41831.295138888891</v>
      </c>
      <c r="P2739" s="66" t="s">
        <v>37</v>
      </c>
      <c r="Q2739" s="69" t="s">
        <v>48</v>
      </c>
      <c r="R2739" s="69" t="s">
        <v>49</v>
      </c>
      <c r="S2739" s="87" t="s">
        <v>40</v>
      </c>
      <c r="T2739" s="69" t="s">
        <v>2472</v>
      </c>
      <c r="U2739" s="77">
        <v>10421</v>
      </c>
      <c r="V2739" s="87" t="s">
        <v>1385</v>
      </c>
      <c r="W2739" s="99" t="s">
        <v>2473</v>
      </c>
      <c r="X2739" s="32">
        <v>1460</v>
      </c>
      <c r="Y2739" s="32">
        <v>0</v>
      </c>
      <c r="Z2739" s="83"/>
      <c r="AA2739" s="84"/>
      <c r="AB2739" s="85"/>
      <c r="AC2739" s="83"/>
    </row>
    <row r="2740" spans="1:34" ht="15" hidden="1" customHeight="1" x14ac:dyDescent="0.2">
      <c r="A2740" s="58">
        <v>69</v>
      </c>
      <c r="B2740" s="58">
        <v>60</v>
      </c>
      <c r="C2740" s="76" t="s">
        <v>279</v>
      </c>
      <c r="D2740" s="31">
        <v>60010</v>
      </c>
      <c r="E2740" s="60" t="s">
        <v>280</v>
      </c>
      <c r="F2740" s="25">
        <v>2014</v>
      </c>
      <c r="G2740" s="61">
        <v>41844.341666666667</v>
      </c>
      <c r="H2740" s="62">
        <v>41844.341666666667</v>
      </c>
      <c r="I2740" s="625" t="s">
        <v>36</v>
      </c>
      <c r="J2740" s="625" t="s">
        <v>36</v>
      </c>
      <c r="K2740" s="625"/>
      <c r="L2740" s="64">
        <f>N2740-G2740</f>
        <v>6.944444467080757E-4</v>
      </c>
      <c r="M2740" s="65">
        <v>1</v>
      </c>
      <c r="N2740" s="61">
        <v>41844.342361111114</v>
      </c>
      <c r="O2740" s="62">
        <v>41844.342361111114</v>
      </c>
      <c r="P2740" s="66" t="s">
        <v>37</v>
      </c>
      <c r="Q2740" s="69" t="s">
        <v>52</v>
      </c>
      <c r="R2740" s="69" t="s">
        <v>114</v>
      </c>
      <c r="S2740" s="87" t="s">
        <v>107</v>
      </c>
      <c r="T2740" s="69" t="s">
        <v>2520</v>
      </c>
      <c r="U2740" s="416" t="s">
        <v>40</v>
      </c>
      <c r="V2740" s="87" t="s">
        <v>1385</v>
      </c>
      <c r="W2740" s="69" t="s">
        <v>2521</v>
      </c>
      <c r="X2740" s="32">
        <v>339</v>
      </c>
      <c r="Y2740" s="32">
        <v>0</v>
      </c>
      <c r="Z2740" s="83"/>
      <c r="AA2740" s="84"/>
      <c r="AB2740" s="85"/>
      <c r="AC2740" s="83"/>
    </row>
    <row r="2741" spans="1:34" ht="15" hidden="1" customHeight="1" x14ac:dyDescent="0.2">
      <c r="A2741" s="105">
        <v>69</v>
      </c>
      <c r="B2741" s="105">
        <v>60</v>
      </c>
      <c r="C2741" s="76" t="s">
        <v>279</v>
      </c>
      <c r="D2741" s="31">
        <v>60010</v>
      </c>
      <c r="E2741" s="60" t="s">
        <v>280</v>
      </c>
      <c r="F2741" s="25">
        <v>2014</v>
      </c>
      <c r="G2741" s="61">
        <v>41913.320833333331</v>
      </c>
      <c r="H2741" s="62">
        <v>41913.320833333331</v>
      </c>
      <c r="I2741" s="625" t="s">
        <v>36</v>
      </c>
      <c r="J2741" s="625" t="s">
        <v>36</v>
      </c>
      <c r="K2741" s="625"/>
      <c r="L2741" s="64">
        <f>N2741-G2741</f>
        <v>6.944444467080757E-4</v>
      </c>
      <c r="M2741" s="65">
        <v>1</v>
      </c>
      <c r="N2741" s="61">
        <v>41913.321527777778</v>
      </c>
      <c r="O2741" s="62">
        <v>41913.321527777778</v>
      </c>
      <c r="P2741" s="66" t="s">
        <v>37</v>
      </c>
      <c r="Q2741" s="69" t="s">
        <v>48</v>
      </c>
      <c r="R2741" s="69" t="s">
        <v>49</v>
      </c>
      <c r="S2741" s="87" t="s">
        <v>40</v>
      </c>
      <c r="T2741" s="69" t="s">
        <v>2801</v>
      </c>
      <c r="U2741" s="416" t="s">
        <v>40</v>
      </c>
      <c r="V2741" s="87" t="s">
        <v>1385</v>
      </c>
      <c r="W2741" s="69" t="s">
        <v>2802</v>
      </c>
      <c r="X2741" s="32">
        <v>1754</v>
      </c>
      <c r="Y2741" s="32">
        <v>0</v>
      </c>
      <c r="Z2741" s="83"/>
      <c r="AA2741" s="84"/>
      <c r="AB2741" s="85"/>
      <c r="AC2741" s="83"/>
    </row>
    <row r="2742" spans="1:34" ht="15" hidden="1" customHeight="1" x14ac:dyDescent="0.2">
      <c r="A2742" s="105">
        <v>69</v>
      </c>
      <c r="B2742" s="105">
        <v>60</v>
      </c>
      <c r="C2742" s="76" t="s">
        <v>279</v>
      </c>
      <c r="D2742" s="31">
        <v>60010</v>
      </c>
      <c r="E2742" s="60" t="s">
        <v>280</v>
      </c>
      <c r="F2742" s="25">
        <v>2014</v>
      </c>
      <c r="G2742" s="61">
        <v>41923.411111111112</v>
      </c>
      <c r="H2742" s="62">
        <v>41923.411111111112</v>
      </c>
      <c r="I2742" s="625" t="s">
        <v>36</v>
      </c>
      <c r="J2742" s="625" t="s">
        <v>36</v>
      </c>
      <c r="K2742" s="625"/>
      <c r="L2742" s="64">
        <f>N2742-G2742</f>
        <v>6.944444467080757E-4</v>
      </c>
      <c r="M2742" s="65">
        <v>1</v>
      </c>
      <c r="N2742" s="61">
        <v>41923.411805555559</v>
      </c>
      <c r="O2742" s="62">
        <v>41923.411805555559</v>
      </c>
      <c r="P2742" s="66" t="s">
        <v>37</v>
      </c>
      <c r="Q2742" s="69" t="s">
        <v>48</v>
      </c>
      <c r="R2742" s="69" t="s">
        <v>49</v>
      </c>
      <c r="S2742" s="87" t="s">
        <v>40</v>
      </c>
      <c r="T2742" s="69" t="s">
        <v>2855</v>
      </c>
      <c r="U2742" s="416" t="s">
        <v>40</v>
      </c>
      <c r="V2742" s="87" t="s">
        <v>1385</v>
      </c>
      <c r="W2742" s="69" t="s">
        <v>2856</v>
      </c>
      <c r="X2742" s="32">
        <v>1227</v>
      </c>
      <c r="Y2742" s="32">
        <v>0</v>
      </c>
      <c r="Z2742" s="83"/>
      <c r="AA2742" s="84"/>
      <c r="AB2742" s="85"/>
      <c r="AC2742" s="83"/>
      <c r="AD2742" s="41"/>
      <c r="AE2742" s="41"/>
      <c r="AF2742" s="41"/>
      <c r="AG2742" s="41"/>
      <c r="AH2742" s="41"/>
    </row>
    <row r="2743" spans="1:34" ht="15" hidden="1" customHeight="1" x14ac:dyDescent="0.2">
      <c r="A2743" s="153">
        <v>69</v>
      </c>
      <c r="B2743" s="153">
        <v>60</v>
      </c>
      <c r="C2743" s="24" t="s">
        <v>279</v>
      </c>
      <c r="D2743" s="175">
        <v>60010</v>
      </c>
      <c r="E2743" s="24" t="s">
        <v>280</v>
      </c>
      <c r="F2743" s="25">
        <v>2015</v>
      </c>
      <c r="G2743" s="179">
        <v>42041.986805555556</v>
      </c>
      <c r="H2743" s="158">
        <v>42041.986805555556</v>
      </c>
      <c r="I2743" s="626" t="s">
        <v>313</v>
      </c>
      <c r="J2743" s="620" t="s">
        <v>36</v>
      </c>
      <c r="K2743" s="620"/>
      <c r="L2743" s="159">
        <f>N2743-G2743</f>
        <v>6.944444467080757E-4</v>
      </c>
      <c r="M2743" s="160">
        <v>1</v>
      </c>
      <c r="N2743" s="156">
        <v>42041.987500000003</v>
      </c>
      <c r="O2743" s="157">
        <v>42041.987500000003</v>
      </c>
      <c r="P2743" s="161" t="s">
        <v>37</v>
      </c>
      <c r="Q2743" s="35" t="s">
        <v>213</v>
      </c>
      <c r="R2743" s="35" t="s">
        <v>320</v>
      </c>
      <c r="S2743" s="35" t="s">
        <v>40</v>
      </c>
      <c r="T2743" s="35" t="s">
        <v>3462</v>
      </c>
      <c r="U2743" s="170">
        <v>10892</v>
      </c>
      <c r="V2743" s="167" t="s">
        <v>1385</v>
      </c>
      <c r="W2743" s="35" t="s">
        <v>3463</v>
      </c>
      <c r="X2743" s="55">
        <v>4963</v>
      </c>
      <c r="Y2743" s="55">
        <v>0</v>
      </c>
      <c r="Z2743" s="168"/>
      <c r="AA2743" s="168"/>
      <c r="AB2743" s="168"/>
      <c r="AC2743" s="168"/>
    </row>
    <row r="2744" spans="1:34" ht="15" hidden="1" customHeight="1" x14ac:dyDescent="0.2">
      <c r="A2744" s="153">
        <v>69</v>
      </c>
      <c r="B2744" s="153">
        <v>60</v>
      </c>
      <c r="C2744" s="24" t="s">
        <v>279</v>
      </c>
      <c r="D2744" s="175">
        <v>60010</v>
      </c>
      <c r="E2744" s="24" t="s">
        <v>280</v>
      </c>
      <c r="F2744" s="25">
        <v>2015</v>
      </c>
      <c r="G2744" s="156">
        <v>42068.663194444445</v>
      </c>
      <c r="H2744" s="157">
        <v>42068.663194444445</v>
      </c>
      <c r="I2744" s="620" t="s">
        <v>36</v>
      </c>
      <c r="J2744" s="620" t="s">
        <v>36</v>
      </c>
      <c r="K2744" s="620"/>
      <c r="L2744" s="159">
        <f>N2744-G2744</f>
        <v>1.1111111110949423E-2</v>
      </c>
      <c r="M2744" s="160">
        <v>16</v>
      </c>
      <c r="N2744" s="156">
        <v>42068.674305555556</v>
      </c>
      <c r="O2744" s="157">
        <v>42068.674305555556</v>
      </c>
      <c r="P2744" s="161" t="s">
        <v>37</v>
      </c>
      <c r="Q2744" s="35" t="s">
        <v>222</v>
      </c>
      <c r="R2744" s="35" t="s">
        <v>223</v>
      </c>
      <c r="S2744" s="35" t="s">
        <v>526</v>
      </c>
      <c r="T2744" s="35" t="s">
        <v>3585</v>
      </c>
      <c r="U2744" s="416" t="s">
        <v>40</v>
      </c>
      <c r="V2744" s="167" t="s">
        <v>1385</v>
      </c>
      <c r="W2744" s="35" t="s">
        <v>3586</v>
      </c>
      <c r="X2744" s="55">
        <v>0</v>
      </c>
      <c r="Y2744" s="55">
        <v>0</v>
      </c>
      <c r="Z2744" s="168"/>
      <c r="AA2744" s="168"/>
      <c r="AB2744" s="168"/>
      <c r="AC2744" s="168"/>
    </row>
    <row r="2745" spans="1:34" ht="15" hidden="1" customHeight="1" x14ac:dyDescent="0.2">
      <c r="A2745" s="175">
        <v>69</v>
      </c>
      <c r="B2745" s="175">
        <v>60</v>
      </c>
      <c r="C2745" s="24" t="s">
        <v>279</v>
      </c>
      <c r="D2745" s="175">
        <v>60010</v>
      </c>
      <c r="E2745" s="24" t="s">
        <v>280</v>
      </c>
      <c r="F2745" s="25">
        <v>2015</v>
      </c>
      <c r="G2745" s="156">
        <v>42215.779166666667</v>
      </c>
      <c r="H2745" s="157">
        <v>42215.779166666667</v>
      </c>
      <c r="I2745" s="620" t="s">
        <v>36</v>
      </c>
      <c r="J2745" s="620" t="s">
        <v>36</v>
      </c>
      <c r="K2745" s="620"/>
      <c r="L2745" s="159">
        <f>N2745-G2745</f>
        <v>6.944444467080757E-4</v>
      </c>
      <c r="M2745" s="160">
        <v>1</v>
      </c>
      <c r="N2745" s="156">
        <v>42215.779861111114</v>
      </c>
      <c r="O2745" s="157">
        <v>42215.779861111114</v>
      </c>
      <c r="P2745" s="161" t="s">
        <v>37</v>
      </c>
      <c r="Q2745" s="35" t="s">
        <v>213</v>
      </c>
      <c r="R2745" s="35" t="s">
        <v>287</v>
      </c>
      <c r="S2745" s="35" t="s">
        <v>40</v>
      </c>
      <c r="T2745" s="35" t="s">
        <v>4487</v>
      </c>
      <c r="U2745" s="416" t="s">
        <v>40</v>
      </c>
      <c r="V2745" s="167" t="s">
        <v>1385</v>
      </c>
      <c r="W2745" s="35" t="s">
        <v>4488</v>
      </c>
      <c r="X2745" s="55">
        <v>1461</v>
      </c>
      <c r="Y2745" s="168"/>
      <c r="Z2745" s="168"/>
      <c r="AA2745" s="168"/>
      <c r="AB2745" s="168"/>
      <c r="AC2745" s="168"/>
    </row>
    <row r="2746" spans="1:34" ht="15" hidden="1" customHeight="1" x14ac:dyDescent="0.2">
      <c r="A2746" s="175">
        <v>69</v>
      </c>
      <c r="B2746" s="175">
        <v>60</v>
      </c>
      <c r="C2746" s="24" t="s">
        <v>279</v>
      </c>
      <c r="D2746" s="175">
        <v>60010</v>
      </c>
      <c r="E2746" s="24" t="s">
        <v>280</v>
      </c>
      <c r="F2746" s="25">
        <v>2015</v>
      </c>
      <c r="G2746" s="156">
        <v>42215.782638888886</v>
      </c>
      <c r="H2746" s="157">
        <v>42215.782638888886</v>
      </c>
      <c r="I2746" s="620" t="s">
        <v>36</v>
      </c>
      <c r="J2746" s="620" t="s">
        <v>36</v>
      </c>
      <c r="K2746" s="620"/>
      <c r="L2746" s="159">
        <f>N2746-G2746</f>
        <v>6.944444467080757E-4</v>
      </c>
      <c r="M2746" s="160">
        <v>1</v>
      </c>
      <c r="N2746" s="156">
        <v>42215.783333333333</v>
      </c>
      <c r="O2746" s="157">
        <v>42215.783333333333</v>
      </c>
      <c r="P2746" s="161" t="s">
        <v>37</v>
      </c>
      <c r="Q2746" s="35" t="s">
        <v>213</v>
      </c>
      <c r="R2746" s="35" t="s">
        <v>287</v>
      </c>
      <c r="S2746" s="35" t="s">
        <v>40</v>
      </c>
      <c r="T2746" s="35" t="s">
        <v>4489</v>
      </c>
      <c r="U2746" s="416" t="s">
        <v>40</v>
      </c>
      <c r="V2746" s="167" t="s">
        <v>1385</v>
      </c>
      <c r="W2746" s="35" t="s">
        <v>4490</v>
      </c>
      <c r="X2746" s="55">
        <v>1461</v>
      </c>
      <c r="Y2746" s="168"/>
      <c r="Z2746" s="168"/>
      <c r="AA2746" s="168"/>
      <c r="AB2746" s="168"/>
      <c r="AC2746" s="168"/>
    </row>
    <row r="2747" spans="1:34" ht="15" hidden="1" customHeight="1" x14ac:dyDescent="0.2">
      <c r="A2747" s="175">
        <v>69</v>
      </c>
      <c r="B2747" s="175">
        <v>60</v>
      </c>
      <c r="C2747" s="24" t="s">
        <v>279</v>
      </c>
      <c r="D2747" s="175">
        <v>60010</v>
      </c>
      <c r="E2747" s="24" t="s">
        <v>280</v>
      </c>
      <c r="F2747" s="25">
        <v>2015</v>
      </c>
      <c r="G2747" s="156">
        <v>42215.804861111108</v>
      </c>
      <c r="H2747" s="157">
        <v>42215.804861111108</v>
      </c>
      <c r="I2747" s="620" t="s">
        <v>36</v>
      </c>
      <c r="J2747" s="620" t="s">
        <v>36</v>
      </c>
      <c r="K2747" s="620"/>
      <c r="L2747" s="159">
        <f>N2747-G2747</f>
        <v>6.944444467080757E-4</v>
      </c>
      <c r="M2747" s="160">
        <v>1</v>
      </c>
      <c r="N2747" s="156">
        <v>42215.805555555555</v>
      </c>
      <c r="O2747" s="157">
        <v>42215.805555555555</v>
      </c>
      <c r="P2747" s="161" t="s">
        <v>37</v>
      </c>
      <c r="Q2747" s="35" t="s">
        <v>213</v>
      </c>
      <c r="R2747" s="35" t="s">
        <v>287</v>
      </c>
      <c r="S2747" s="35" t="s">
        <v>40</v>
      </c>
      <c r="T2747" s="35" t="s">
        <v>4489</v>
      </c>
      <c r="U2747" s="416" t="s">
        <v>40</v>
      </c>
      <c r="V2747" s="167" t="s">
        <v>1385</v>
      </c>
      <c r="W2747" s="35" t="s">
        <v>4491</v>
      </c>
      <c r="X2747" s="55">
        <v>1461</v>
      </c>
      <c r="Y2747" s="168"/>
      <c r="Z2747" s="168"/>
      <c r="AA2747" s="168"/>
      <c r="AB2747" s="168"/>
      <c r="AC2747" s="168"/>
    </row>
    <row r="2748" spans="1:34" ht="15" hidden="1" customHeight="1" x14ac:dyDescent="0.2">
      <c r="A2748" s="175">
        <v>69</v>
      </c>
      <c r="B2748" s="175">
        <v>60</v>
      </c>
      <c r="C2748" s="24" t="s">
        <v>279</v>
      </c>
      <c r="D2748" s="175">
        <v>60010</v>
      </c>
      <c r="E2748" s="43" t="s">
        <v>280</v>
      </c>
      <c r="F2748" s="25">
        <v>2015</v>
      </c>
      <c r="G2748" s="179">
        <v>42215.811805555553</v>
      </c>
      <c r="H2748" s="158">
        <v>42215.811805555553</v>
      </c>
      <c r="I2748" s="620" t="s">
        <v>36</v>
      </c>
      <c r="J2748" s="620" t="s">
        <v>36</v>
      </c>
      <c r="K2748" s="620"/>
      <c r="L2748" s="159">
        <f>N2748-G2748</f>
        <v>0.37638888889341615</v>
      </c>
      <c r="M2748" s="160">
        <v>542</v>
      </c>
      <c r="N2748" s="179">
        <v>42216.188194444447</v>
      </c>
      <c r="O2748" s="158">
        <v>42216.188194444447</v>
      </c>
      <c r="P2748" s="161" t="s">
        <v>37</v>
      </c>
      <c r="Q2748" s="35" t="s">
        <v>213</v>
      </c>
      <c r="R2748" s="35" t="s">
        <v>287</v>
      </c>
      <c r="S2748" s="35" t="s">
        <v>45</v>
      </c>
      <c r="T2748" s="35" t="s">
        <v>4492</v>
      </c>
      <c r="U2748" s="170">
        <v>11354</v>
      </c>
      <c r="V2748" s="167" t="s">
        <v>1385</v>
      </c>
      <c r="W2748" s="35" t="s">
        <v>4493</v>
      </c>
      <c r="X2748" s="55">
        <v>1461</v>
      </c>
      <c r="Y2748" s="168"/>
      <c r="Z2748" s="168"/>
      <c r="AA2748" s="168"/>
      <c r="AB2748" s="168"/>
      <c r="AC2748" s="168"/>
    </row>
    <row r="2749" spans="1:34" ht="15" hidden="1" customHeight="1" x14ac:dyDescent="0.2">
      <c r="A2749" s="175">
        <v>69</v>
      </c>
      <c r="B2749" s="175">
        <v>60</v>
      </c>
      <c r="C2749" s="24" t="s">
        <v>279</v>
      </c>
      <c r="D2749" s="175">
        <v>60010</v>
      </c>
      <c r="E2749" s="43" t="s">
        <v>280</v>
      </c>
      <c r="F2749" s="25">
        <v>2015</v>
      </c>
      <c r="G2749" s="156">
        <v>42257.674305555556</v>
      </c>
      <c r="H2749" s="157">
        <v>42257.674305555556</v>
      </c>
      <c r="I2749" s="620" t="s">
        <v>36</v>
      </c>
      <c r="J2749" s="620" t="s">
        <v>36</v>
      </c>
      <c r="K2749" s="620"/>
      <c r="L2749" s="159">
        <f>N2749-G2749</f>
        <v>2.1527777775190771E-2</v>
      </c>
      <c r="M2749" s="160">
        <v>31</v>
      </c>
      <c r="N2749" s="156">
        <v>42257.695833333331</v>
      </c>
      <c r="O2749" s="157">
        <v>42257.695833333331</v>
      </c>
      <c r="P2749" s="161" t="s">
        <v>37</v>
      </c>
      <c r="Q2749" s="35" t="s">
        <v>71</v>
      </c>
      <c r="R2749" s="35" t="s">
        <v>72</v>
      </c>
      <c r="S2749" s="35" t="s">
        <v>54</v>
      </c>
      <c r="T2749" s="35" t="s">
        <v>4741</v>
      </c>
      <c r="U2749" s="170">
        <v>11483</v>
      </c>
      <c r="V2749" s="167" t="s">
        <v>384</v>
      </c>
      <c r="W2749" s="35" t="s">
        <v>4743</v>
      </c>
      <c r="X2749" s="55">
        <v>0</v>
      </c>
      <c r="Y2749" s="168"/>
      <c r="Z2749" s="168"/>
      <c r="AA2749" s="168"/>
      <c r="AB2749" s="168"/>
      <c r="AC2749" s="168"/>
    </row>
    <row r="2750" spans="1:34" ht="15" hidden="1" customHeight="1" x14ac:dyDescent="0.2">
      <c r="A2750" s="175">
        <v>69</v>
      </c>
      <c r="B2750" s="175">
        <v>60</v>
      </c>
      <c r="C2750" s="24" t="s">
        <v>279</v>
      </c>
      <c r="D2750" s="175">
        <v>60010</v>
      </c>
      <c r="E2750" s="43" t="s">
        <v>280</v>
      </c>
      <c r="F2750" s="25">
        <v>2015</v>
      </c>
      <c r="G2750" s="156">
        <v>42323.331944444442</v>
      </c>
      <c r="H2750" s="157">
        <v>42323.331944444442</v>
      </c>
      <c r="I2750" s="620" t="s">
        <v>36</v>
      </c>
      <c r="J2750" s="620" t="s">
        <v>36</v>
      </c>
      <c r="K2750" s="620"/>
      <c r="L2750" s="159">
        <f>N2750-G2750</f>
        <v>6.944444467080757E-4</v>
      </c>
      <c r="M2750" s="160">
        <v>1</v>
      </c>
      <c r="N2750" s="156">
        <v>42323.332638888889</v>
      </c>
      <c r="O2750" s="157">
        <v>42323.332638888889</v>
      </c>
      <c r="P2750" s="161" t="s">
        <v>37</v>
      </c>
      <c r="Q2750" s="35" t="s">
        <v>213</v>
      </c>
      <c r="R2750" s="35" t="s">
        <v>320</v>
      </c>
      <c r="S2750" s="35" t="s">
        <v>40</v>
      </c>
      <c r="T2750" s="35" t="s">
        <v>5157</v>
      </c>
      <c r="U2750" s="170">
        <v>11679</v>
      </c>
      <c r="V2750" s="167" t="s">
        <v>1385</v>
      </c>
      <c r="W2750" s="35" t="s">
        <v>5158</v>
      </c>
      <c r="X2750" s="55">
        <v>1463</v>
      </c>
      <c r="Y2750" s="168"/>
      <c r="Z2750" s="168"/>
      <c r="AA2750" s="168"/>
      <c r="AB2750" s="168"/>
      <c r="AC2750" s="168"/>
    </row>
    <row r="2751" spans="1:34" ht="15" hidden="1" customHeight="1" x14ac:dyDescent="0.2">
      <c r="A2751" s="175">
        <v>69</v>
      </c>
      <c r="B2751" s="175">
        <v>60</v>
      </c>
      <c r="C2751" s="24" t="s">
        <v>279</v>
      </c>
      <c r="D2751" s="175">
        <v>60010</v>
      </c>
      <c r="E2751" s="43" t="s">
        <v>280</v>
      </c>
      <c r="F2751" s="25">
        <v>2015</v>
      </c>
      <c r="G2751" s="156">
        <v>42323.332638888889</v>
      </c>
      <c r="H2751" s="157">
        <v>42323.332638888889</v>
      </c>
      <c r="I2751" s="620" t="s">
        <v>36</v>
      </c>
      <c r="J2751" s="620" t="s">
        <v>36</v>
      </c>
      <c r="K2751" s="620"/>
      <c r="L2751" s="159">
        <f>N2751-G2751</f>
        <v>0.31944444444525288</v>
      </c>
      <c r="M2751" s="160">
        <v>460</v>
      </c>
      <c r="N2751" s="156">
        <v>42323.652083333334</v>
      </c>
      <c r="O2751" s="157">
        <v>42323.652083333334</v>
      </c>
      <c r="P2751" s="161" t="s">
        <v>37</v>
      </c>
      <c r="Q2751" s="162" t="s">
        <v>52</v>
      </c>
      <c r="R2751" s="162" t="s">
        <v>59</v>
      </c>
      <c r="S2751" s="35" t="s">
        <v>54</v>
      </c>
      <c r="T2751" s="35" t="s">
        <v>5159</v>
      </c>
      <c r="U2751" s="170">
        <v>11679</v>
      </c>
      <c r="V2751" s="167" t="s">
        <v>1385</v>
      </c>
      <c r="W2751" s="35" t="s">
        <v>5160</v>
      </c>
      <c r="X2751" s="55">
        <v>1463</v>
      </c>
      <c r="Y2751" s="55">
        <v>1463</v>
      </c>
      <c r="Z2751" s="55">
        <v>26334</v>
      </c>
      <c r="AA2751" s="173">
        <f>Y2751/5412924</f>
        <v>2.702790580470001E-4</v>
      </c>
      <c r="AB2751" s="174">
        <f>Z2751/5412924</f>
        <v>4.8650230448460015E-3</v>
      </c>
      <c r="AC2751" s="55">
        <f>Z2751/Y2751</f>
        <v>18</v>
      </c>
    </row>
    <row r="2752" spans="1:34" ht="15" hidden="1" customHeight="1" x14ac:dyDescent="0.2">
      <c r="A2752" s="175">
        <v>69</v>
      </c>
      <c r="B2752" s="175">
        <v>60</v>
      </c>
      <c r="C2752" s="24" t="s">
        <v>279</v>
      </c>
      <c r="D2752" s="175">
        <v>60010</v>
      </c>
      <c r="E2752" s="43" t="s">
        <v>280</v>
      </c>
      <c r="F2752" s="25">
        <v>2015</v>
      </c>
      <c r="G2752" s="156">
        <v>42351.226388888892</v>
      </c>
      <c r="H2752" s="157">
        <v>42351.226388888892</v>
      </c>
      <c r="I2752" s="626" t="s">
        <v>313</v>
      </c>
      <c r="J2752" s="626" t="s">
        <v>313</v>
      </c>
      <c r="K2752" s="626"/>
      <c r="L2752" s="159">
        <f>N2752-G2752</f>
        <v>1.6034722222175333</v>
      </c>
      <c r="M2752" s="160">
        <v>2309</v>
      </c>
      <c r="N2752" s="156">
        <v>42352.829861111109</v>
      </c>
      <c r="O2752" s="157">
        <v>42352.829861111109</v>
      </c>
      <c r="P2752" s="161" t="s">
        <v>37</v>
      </c>
      <c r="Q2752" s="35" t="s">
        <v>222</v>
      </c>
      <c r="R2752" s="35" t="s">
        <v>223</v>
      </c>
      <c r="S2752" s="35" t="s">
        <v>54</v>
      </c>
      <c r="T2752" s="35" t="s">
        <v>5340</v>
      </c>
      <c r="U2752" s="170">
        <v>11757</v>
      </c>
      <c r="V2752" s="167" t="s">
        <v>1385</v>
      </c>
      <c r="W2752" s="35" t="s">
        <v>5341</v>
      </c>
      <c r="X2752" s="55">
        <v>1234</v>
      </c>
      <c r="Y2752" s="186">
        <v>373</v>
      </c>
      <c r="Z2752" s="186">
        <v>80941</v>
      </c>
      <c r="AA2752" s="228">
        <v>6.8482725737332208E-5</v>
      </c>
      <c r="AB2752" s="185">
        <v>1.486075148500109E-2</v>
      </c>
      <c r="AC2752" s="186">
        <v>217</v>
      </c>
    </row>
    <row r="2753" spans="1:34" ht="15" hidden="1" customHeight="1" x14ac:dyDescent="0.2">
      <c r="A2753" s="175">
        <v>69</v>
      </c>
      <c r="B2753" s="175">
        <v>60</v>
      </c>
      <c r="C2753" s="24" t="s">
        <v>279</v>
      </c>
      <c r="D2753" s="175">
        <v>60010</v>
      </c>
      <c r="E2753" s="43" t="s">
        <v>280</v>
      </c>
      <c r="F2753" s="25">
        <v>2015</v>
      </c>
      <c r="G2753" s="156">
        <v>42362.109722222223</v>
      </c>
      <c r="H2753" s="157">
        <v>42362.109722222223</v>
      </c>
      <c r="I2753" s="626" t="s">
        <v>313</v>
      </c>
      <c r="J2753" s="620" t="s">
        <v>36</v>
      </c>
      <c r="K2753" s="620"/>
      <c r="L2753" s="159">
        <f>N2753-G2753</f>
        <v>1.3888888890505768E-2</v>
      </c>
      <c r="M2753" s="160">
        <v>20</v>
      </c>
      <c r="N2753" s="156">
        <v>42362.123611111114</v>
      </c>
      <c r="O2753" s="157">
        <v>42362.123611111114</v>
      </c>
      <c r="P2753" s="161" t="s">
        <v>37</v>
      </c>
      <c r="Q2753" s="35" t="s">
        <v>213</v>
      </c>
      <c r="R2753" s="35" t="s">
        <v>1263</v>
      </c>
      <c r="S2753" s="35" t="s">
        <v>40</v>
      </c>
      <c r="T2753" s="35" t="s">
        <v>5381</v>
      </c>
      <c r="U2753" s="416" t="s">
        <v>40</v>
      </c>
      <c r="V2753" s="167" t="s">
        <v>1385</v>
      </c>
      <c r="W2753" s="35" t="s">
        <v>5382</v>
      </c>
      <c r="X2753" s="55">
        <v>1462</v>
      </c>
      <c r="Y2753" s="55">
        <v>1462</v>
      </c>
      <c r="Z2753" s="55">
        <v>17544</v>
      </c>
      <c r="AA2753" s="173">
        <f>Y2753/5412924</f>
        <v>2.7009431501347518E-4</v>
      </c>
      <c r="AB2753" s="174">
        <f>Z2753/5412924</f>
        <v>3.2411317801617017E-3</v>
      </c>
      <c r="AC2753" s="55">
        <f>Z2753/Y2753</f>
        <v>12</v>
      </c>
    </row>
    <row r="2754" spans="1:34" ht="15" hidden="1" customHeight="1" x14ac:dyDescent="0.2">
      <c r="A2754" s="175">
        <v>69</v>
      </c>
      <c r="B2754" s="175">
        <v>60</v>
      </c>
      <c r="C2754" s="24" t="s">
        <v>279</v>
      </c>
      <c r="D2754" s="175">
        <v>60010</v>
      </c>
      <c r="E2754" s="43" t="s">
        <v>280</v>
      </c>
      <c r="F2754" s="25">
        <v>2015</v>
      </c>
      <c r="G2754" s="156">
        <v>42362.15</v>
      </c>
      <c r="H2754" s="157">
        <v>42362.15</v>
      </c>
      <c r="I2754" s="626" t="s">
        <v>313</v>
      </c>
      <c r="J2754" s="620" t="s">
        <v>36</v>
      </c>
      <c r="K2754" s="620"/>
      <c r="L2754" s="159">
        <f>N2754-G2754</f>
        <v>0.70486111110949423</v>
      </c>
      <c r="M2754" s="160">
        <v>1015</v>
      </c>
      <c r="N2754" s="156">
        <v>42362.854861111111</v>
      </c>
      <c r="O2754" s="157">
        <v>42362.854861111111</v>
      </c>
      <c r="P2754" s="161" t="s">
        <v>37</v>
      </c>
      <c r="Q2754" s="35" t="s">
        <v>213</v>
      </c>
      <c r="R2754" s="35" t="s">
        <v>1263</v>
      </c>
      <c r="S2754" s="35" t="s">
        <v>80</v>
      </c>
      <c r="T2754" s="35" t="s">
        <v>5383</v>
      </c>
      <c r="U2754" s="416" t="s">
        <v>40</v>
      </c>
      <c r="V2754" s="167" t="s">
        <v>1385</v>
      </c>
      <c r="W2754" s="35" t="s">
        <v>5384</v>
      </c>
      <c r="X2754" s="55">
        <v>1462</v>
      </c>
      <c r="Y2754" s="55">
        <v>1462</v>
      </c>
      <c r="Z2754" s="55">
        <v>74349</v>
      </c>
      <c r="AA2754" s="173">
        <f>Y2754/5412924</f>
        <v>2.7009431501347518E-4</v>
      </c>
      <c r="AB2754" s="174">
        <f>Z2754/5412924</f>
        <v>1.3735459799546419E-2</v>
      </c>
      <c r="AC2754" s="55">
        <f>Z2754/Y2754</f>
        <v>50.854309165526679</v>
      </c>
    </row>
    <row r="2755" spans="1:34" ht="15" hidden="1" customHeight="1" x14ac:dyDescent="0.2">
      <c r="A2755" s="175">
        <v>69</v>
      </c>
      <c r="B2755" s="175">
        <v>60</v>
      </c>
      <c r="C2755" s="24" t="s">
        <v>279</v>
      </c>
      <c r="D2755" s="175">
        <v>60010</v>
      </c>
      <c r="E2755" s="43" t="s">
        <v>280</v>
      </c>
      <c r="F2755" s="25">
        <v>2015</v>
      </c>
      <c r="G2755" s="156">
        <v>42363.106249999997</v>
      </c>
      <c r="H2755" s="157">
        <v>42363.106249999997</v>
      </c>
      <c r="I2755" s="620" t="s">
        <v>36</v>
      </c>
      <c r="J2755" s="620" t="s">
        <v>36</v>
      </c>
      <c r="K2755" s="620"/>
      <c r="L2755" s="159">
        <f>N2755-G2755</f>
        <v>6.944444467080757E-4</v>
      </c>
      <c r="M2755" s="160">
        <v>1</v>
      </c>
      <c r="N2755" s="156">
        <v>42363.106944444444</v>
      </c>
      <c r="O2755" s="157">
        <v>42363.106944444444</v>
      </c>
      <c r="P2755" s="161" t="s">
        <v>37</v>
      </c>
      <c r="Q2755" s="35" t="s">
        <v>213</v>
      </c>
      <c r="R2755" s="35" t="s">
        <v>1263</v>
      </c>
      <c r="S2755" s="35" t="s">
        <v>40</v>
      </c>
      <c r="T2755" s="35" t="s">
        <v>5397</v>
      </c>
      <c r="U2755" s="416" t="s">
        <v>40</v>
      </c>
      <c r="V2755" s="167" t="s">
        <v>1385</v>
      </c>
      <c r="W2755" s="35" t="s">
        <v>5398</v>
      </c>
      <c r="X2755" s="55">
        <v>1462</v>
      </c>
      <c r="Y2755" s="168"/>
      <c r="Z2755" s="168"/>
      <c r="AA2755" s="168"/>
      <c r="AB2755" s="168"/>
      <c r="AC2755" s="168"/>
    </row>
    <row r="2756" spans="1:34" ht="15" hidden="1" customHeight="1" x14ac:dyDescent="0.2">
      <c r="A2756" s="175">
        <v>69</v>
      </c>
      <c r="B2756" s="175">
        <v>60</v>
      </c>
      <c r="C2756" s="24" t="s">
        <v>279</v>
      </c>
      <c r="D2756" s="175">
        <v>60010</v>
      </c>
      <c r="E2756" s="43" t="s">
        <v>280</v>
      </c>
      <c r="F2756" s="25">
        <v>2015</v>
      </c>
      <c r="G2756" s="156">
        <v>42363.140972222223</v>
      </c>
      <c r="H2756" s="157">
        <v>42363.140972222223</v>
      </c>
      <c r="I2756" s="620" t="s">
        <v>36</v>
      </c>
      <c r="J2756" s="620" t="s">
        <v>36</v>
      </c>
      <c r="K2756" s="620"/>
      <c r="L2756" s="159">
        <f>N2756-G2756</f>
        <v>0.38819444444379769</v>
      </c>
      <c r="M2756" s="160">
        <v>559</v>
      </c>
      <c r="N2756" s="156">
        <v>42363.529166666667</v>
      </c>
      <c r="O2756" s="157">
        <v>42363.529166666667</v>
      </c>
      <c r="P2756" s="161" t="s">
        <v>37</v>
      </c>
      <c r="Q2756" s="35" t="s">
        <v>213</v>
      </c>
      <c r="R2756" s="35" t="s">
        <v>1263</v>
      </c>
      <c r="S2756" s="35" t="s">
        <v>80</v>
      </c>
      <c r="T2756" s="35" t="s">
        <v>5399</v>
      </c>
      <c r="U2756" s="416" t="s">
        <v>40</v>
      </c>
      <c r="V2756" s="167" t="s">
        <v>1385</v>
      </c>
      <c r="W2756" s="35" t="s">
        <v>5400</v>
      </c>
      <c r="X2756" s="55">
        <v>1462</v>
      </c>
      <c r="Y2756" s="55">
        <v>1462</v>
      </c>
      <c r="Z2756" s="191"/>
      <c r="AA2756" s="191"/>
      <c r="AB2756" s="191"/>
      <c r="AC2756" s="191"/>
    </row>
    <row r="2757" spans="1:34" ht="15" hidden="1" customHeight="1" x14ac:dyDescent="0.2">
      <c r="A2757" s="257">
        <v>69</v>
      </c>
      <c r="B2757" s="257">
        <v>60</v>
      </c>
      <c r="C2757" s="258" t="s">
        <v>279</v>
      </c>
      <c r="D2757" s="257">
        <v>60010</v>
      </c>
      <c r="E2757" s="258" t="s">
        <v>280</v>
      </c>
      <c r="F2757" s="25">
        <v>2016</v>
      </c>
      <c r="G2757" s="284">
        <v>42517.636805555558</v>
      </c>
      <c r="H2757" s="234">
        <v>42517.636805555558</v>
      </c>
      <c r="I2757" s="412" t="s">
        <v>36</v>
      </c>
      <c r="J2757" s="412" t="s">
        <v>36</v>
      </c>
      <c r="K2757" s="412"/>
      <c r="L2757" s="235">
        <f>N2757-G2757</f>
        <v>6.9444443943211809E-4</v>
      </c>
      <c r="M2757" s="236">
        <v>1</v>
      </c>
      <c r="N2757" s="284">
        <v>42517.637499999997</v>
      </c>
      <c r="O2757" s="234">
        <v>42517.637499999997</v>
      </c>
      <c r="P2757" s="237" t="s">
        <v>37</v>
      </c>
      <c r="Q2757" s="238" t="s">
        <v>52</v>
      </c>
      <c r="R2757" s="238" t="s">
        <v>59</v>
      </c>
      <c r="S2757" s="35" t="s">
        <v>98</v>
      </c>
      <c r="T2757" s="35" t="s">
        <v>6131</v>
      </c>
      <c r="U2757" s="282" t="s">
        <v>40</v>
      </c>
      <c r="V2757" s="240" t="s">
        <v>1385</v>
      </c>
      <c r="W2757" s="35" t="s">
        <v>6132</v>
      </c>
      <c r="X2757" s="55">
        <v>1476</v>
      </c>
      <c r="Y2757" s="55">
        <v>0</v>
      </c>
      <c r="Z2757" s="55">
        <v>0</v>
      </c>
      <c r="AA2757" s="35"/>
      <c r="AB2757" s="35"/>
      <c r="AC2757" s="35"/>
    </row>
    <row r="2758" spans="1:34" ht="15" hidden="1" customHeight="1" x14ac:dyDescent="0.2">
      <c r="A2758" s="257">
        <v>69</v>
      </c>
      <c r="B2758" s="257">
        <v>60</v>
      </c>
      <c r="C2758" s="258" t="s">
        <v>279</v>
      </c>
      <c r="D2758" s="257">
        <v>60010</v>
      </c>
      <c r="E2758" s="258" t="s">
        <v>280</v>
      </c>
      <c r="F2758" s="25">
        <v>2016</v>
      </c>
      <c r="G2758" s="284">
        <v>42526.655555555553</v>
      </c>
      <c r="H2758" s="234">
        <v>42526.655555555553</v>
      </c>
      <c r="I2758" s="412" t="s">
        <v>36</v>
      </c>
      <c r="J2758" s="412" t="s">
        <v>36</v>
      </c>
      <c r="K2758" s="412"/>
      <c r="L2758" s="235">
        <f>N2758-G2758</f>
        <v>6.944444467080757E-4</v>
      </c>
      <c r="M2758" s="236">
        <v>1</v>
      </c>
      <c r="N2758" s="284">
        <v>42526.65625</v>
      </c>
      <c r="O2758" s="234">
        <v>42526.65625</v>
      </c>
      <c r="P2758" s="237" t="s">
        <v>37</v>
      </c>
      <c r="Q2758" s="238" t="s">
        <v>145</v>
      </c>
      <c r="R2758" s="238" t="s">
        <v>146</v>
      </c>
      <c r="S2758" s="35" t="s">
        <v>40</v>
      </c>
      <c r="T2758" s="35" t="s">
        <v>6169</v>
      </c>
      <c r="U2758" s="282" t="s">
        <v>40</v>
      </c>
      <c r="V2758" s="240" t="s">
        <v>1385</v>
      </c>
      <c r="W2758" s="168" t="s">
        <v>6170</v>
      </c>
      <c r="X2758" s="177">
        <v>4993</v>
      </c>
      <c r="Y2758" s="177">
        <v>0</v>
      </c>
      <c r="Z2758" s="55">
        <v>0</v>
      </c>
      <c r="AA2758" s="35"/>
      <c r="AB2758" s="35"/>
      <c r="AC2758" s="35"/>
    </row>
    <row r="2759" spans="1:34" ht="15" hidden="1" customHeight="1" x14ac:dyDescent="0.2">
      <c r="A2759" s="257">
        <v>69</v>
      </c>
      <c r="B2759" s="257">
        <v>60</v>
      </c>
      <c r="C2759" s="258" t="s">
        <v>279</v>
      </c>
      <c r="D2759" s="257">
        <v>60010</v>
      </c>
      <c r="E2759" s="258" t="s">
        <v>280</v>
      </c>
      <c r="F2759" s="25">
        <v>2016</v>
      </c>
      <c r="G2759" s="284">
        <v>42657.154861111114</v>
      </c>
      <c r="H2759" s="234">
        <v>42657.154861111114</v>
      </c>
      <c r="I2759" s="417" t="s">
        <v>313</v>
      </c>
      <c r="J2759" s="412" t="s">
        <v>36</v>
      </c>
      <c r="K2759" s="412"/>
      <c r="L2759" s="235">
        <f>N2759-G2759</f>
        <v>6.9444443943211809E-4</v>
      </c>
      <c r="M2759" s="236">
        <v>1</v>
      </c>
      <c r="N2759" s="284">
        <v>42657.155555555553</v>
      </c>
      <c r="O2759" s="234">
        <v>42657.155555555553</v>
      </c>
      <c r="P2759" s="237" t="s">
        <v>37</v>
      </c>
      <c r="Q2759" s="238" t="s">
        <v>48</v>
      </c>
      <c r="R2759" s="238" t="s">
        <v>49</v>
      </c>
      <c r="S2759" s="35" t="s">
        <v>40</v>
      </c>
      <c r="T2759" s="35" t="s">
        <v>6700</v>
      </c>
      <c r="U2759" s="282" t="s">
        <v>40</v>
      </c>
      <c r="V2759" s="240" t="s">
        <v>1385</v>
      </c>
      <c r="W2759" s="35" t="s">
        <v>6701</v>
      </c>
      <c r="X2759" s="177">
        <v>1473</v>
      </c>
      <c r="Y2759" s="55">
        <v>0</v>
      </c>
      <c r="Z2759" s="55">
        <v>0</v>
      </c>
      <c r="AA2759" s="35"/>
      <c r="AB2759" s="35"/>
      <c r="AC2759" s="241"/>
    </row>
    <row r="2760" spans="1:34" ht="15" hidden="1" customHeight="1" x14ac:dyDescent="0.2">
      <c r="A2760" s="175">
        <v>69</v>
      </c>
      <c r="B2760" s="175">
        <v>60</v>
      </c>
      <c r="C2760" s="24" t="s">
        <v>279</v>
      </c>
      <c r="D2760" s="175">
        <v>60010</v>
      </c>
      <c r="E2760" s="24" t="s">
        <v>280</v>
      </c>
      <c r="F2760" s="25">
        <v>2017</v>
      </c>
      <c r="G2760" s="232">
        <v>42737.32916666667</v>
      </c>
      <c r="H2760" s="233">
        <v>42737.32916666667</v>
      </c>
      <c r="I2760" s="412" t="s">
        <v>36</v>
      </c>
      <c r="J2760" s="412" t="s">
        <v>36</v>
      </c>
      <c r="K2760" s="412"/>
      <c r="L2760" s="235">
        <f>N2760-G2760</f>
        <v>0.52916666665987577</v>
      </c>
      <c r="M2760" s="236">
        <v>762</v>
      </c>
      <c r="N2760" s="232">
        <v>42737.85833333333</v>
      </c>
      <c r="O2760" s="233">
        <v>42737.85833333333</v>
      </c>
      <c r="P2760" s="237" t="s">
        <v>37</v>
      </c>
      <c r="Q2760" s="238" t="s">
        <v>222</v>
      </c>
      <c r="R2760" s="238" t="s">
        <v>223</v>
      </c>
      <c r="S2760" s="238" t="s">
        <v>54</v>
      </c>
      <c r="T2760" s="240" t="s">
        <v>7038</v>
      </c>
      <c r="U2760" s="303" t="s">
        <v>40</v>
      </c>
      <c r="V2760" s="240" t="s">
        <v>1385</v>
      </c>
      <c r="W2760" s="35" t="s">
        <v>7039</v>
      </c>
      <c r="X2760" s="241">
        <v>1511</v>
      </c>
      <c r="Y2760" s="241">
        <v>1511</v>
      </c>
      <c r="Z2760" s="241">
        <v>12088</v>
      </c>
      <c r="AA2760" s="259">
        <v>2.7387020835885952E-4</v>
      </c>
      <c r="AB2760" s="260">
        <v>2.1909616668708762E-3</v>
      </c>
      <c r="AC2760" s="241">
        <v>8</v>
      </c>
      <c r="AD2760" s="304">
        <v>5517212</v>
      </c>
      <c r="AE2760" s="35" t="s">
        <v>1270</v>
      </c>
      <c r="AF2760" s="153" t="s">
        <v>1270</v>
      </c>
      <c r="AG2760" s="35" t="s">
        <v>7040</v>
      </c>
      <c r="AH2760" s="44" t="s">
        <v>7041</v>
      </c>
    </row>
    <row r="2761" spans="1:34" ht="15" hidden="1" customHeight="1" x14ac:dyDescent="0.2">
      <c r="A2761" s="257">
        <v>69</v>
      </c>
      <c r="B2761" s="257">
        <v>60</v>
      </c>
      <c r="C2761" s="258" t="s">
        <v>279</v>
      </c>
      <c r="D2761" s="257">
        <v>60010</v>
      </c>
      <c r="E2761" s="258" t="s">
        <v>280</v>
      </c>
      <c r="F2761" s="25">
        <v>2017</v>
      </c>
      <c r="G2761" s="232">
        <v>42738.302083333336</v>
      </c>
      <c r="H2761" s="233">
        <v>42738.302083333336</v>
      </c>
      <c r="I2761" s="417" t="s">
        <v>7042</v>
      </c>
      <c r="J2761" s="412" t="s">
        <v>36</v>
      </c>
      <c r="K2761" s="412"/>
      <c r="L2761" s="235">
        <f>N2761-G2761</f>
        <v>6.9444443943211809E-4</v>
      </c>
      <c r="M2761" s="236">
        <v>1</v>
      </c>
      <c r="N2761" s="232">
        <v>42738.302777777775</v>
      </c>
      <c r="O2761" s="233">
        <v>42738.302777777775</v>
      </c>
      <c r="P2761" s="237" t="s">
        <v>37</v>
      </c>
      <c r="Q2761" s="238" t="s">
        <v>222</v>
      </c>
      <c r="R2761" s="238" t="s">
        <v>223</v>
      </c>
      <c r="S2761" s="238" t="s">
        <v>54</v>
      </c>
      <c r="T2761" s="167" t="s">
        <v>7054</v>
      </c>
      <c r="U2761" s="303" t="s">
        <v>40</v>
      </c>
      <c r="V2761" s="240" t="s">
        <v>1385</v>
      </c>
      <c r="W2761" s="35" t="s">
        <v>7055</v>
      </c>
      <c r="X2761" s="241">
        <v>1604</v>
      </c>
      <c r="Y2761" s="241">
        <v>0</v>
      </c>
      <c r="Z2761" s="241">
        <v>0</v>
      </c>
      <c r="AA2761" s="35"/>
      <c r="AB2761" s="35"/>
      <c r="AC2761" s="35"/>
      <c r="AD2761" s="304">
        <v>5517212</v>
      </c>
      <c r="AE2761" s="35" t="s">
        <v>7056</v>
      </c>
      <c r="AF2761" s="305" t="s">
        <v>7057</v>
      </c>
      <c r="AG2761" s="35" t="s">
        <v>7040</v>
      </c>
      <c r="AH2761" s="44" t="s">
        <v>7041</v>
      </c>
    </row>
    <row r="2762" spans="1:34" ht="15" hidden="1" customHeight="1" x14ac:dyDescent="0.2">
      <c r="A2762" s="257">
        <v>69</v>
      </c>
      <c r="B2762" s="257">
        <v>60</v>
      </c>
      <c r="C2762" s="258" t="s">
        <v>279</v>
      </c>
      <c r="D2762" s="257">
        <v>60010</v>
      </c>
      <c r="E2762" s="258" t="s">
        <v>280</v>
      </c>
      <c r="F2762" s="25">
        <v>2017</v>
      </c>
      <c r="G2762" s="232">
        <v>42743.393750000003</v>
      </c>
      <c r="H2762" s="233">
        <v>42743.393750000003</v>
      </c>
      <c r="I2762" s="417" t="s">
        <v>7042</v>
      </c>
      <c r="J2762" s="412" t="s">
        <v>36</v>
      </c>
      <c r="K2762" s="412"/>
      <c r="L2762" s="235">
        <f>N2762-G2762</f>
        <v>6.9444443943211809E-4</v>
      </c>
      <c r="M2762" s="236">
        <v>1</v>
      </c>
      <c r="N2762" s="232">
        <v>42743.394444444442</v>
      </c>
      <c r="O2762" s="233">
        <v>42743.394444444442</v>
      </c>
      <c r="P2762" s="237" t="s">
        <v>37</v>
      </c>
      <c r="Q2762" s="238" t="s">
        <v>213</v>
      </c>
      <c r="R2762" s="238" t="s">
        <v>320</v>
      </c>
      <c r="S2762" s="35" t="s">
        <v>40</v>
      </c>
      <c r="T2762" s="167" t="s">
        <v>7180</v>
      </c>
      <c r="U2762" s="303" t="s">
        <v>40</v>
      </c>
      <c r="V2762" s="49" t="s">
        <v>1385</v>
      </c>
      <c r="W2762" s="35" t="s">
        <v>7181</v>
      </c>
      <c r="X2762" s="241">
        <v>4752</v>
      </c>
      <c r="Y2762" s="241">
        <v>0</v>
      </c>
      <c r="Z2762" s="241">
        <v>0</v>
      </c>
      <c r="AA2762" s="168"/>
      <c r="AB2762" s="168"/>
      <c r="AC2762" s="168"/>
      <c r="AD2762" s="304">
        <v>5517212</v>
      </c>
      <c r="AE2762" s="35" t="s">
        <v>7182</v>
      </c>
      <c r="AF2762" s="305" t="s">
        <v>7183</v>
      </c>
      <c r="AG2762" s="35" t="s">
        <v>7040</v>
      </c>
      <c r="AH2762" s="44" t="s">
        <v>7041</v>
      </c>
    </row>
    <row r="2763" spans="1:34" ht="15" hidden="1" customHeight="1" x14ac:dyDescent="0.2">
      <c r="A2763" s="257">
        <v>69</v>
      </c>
      <c r="B2763" s="257">
        <v>60</v>
      </c>
      <c r="C2763" s="258" t="s">
        <v>279</v>
      </c>
      <c r="D2763" s="257">
        <v>60010</v>
      </c>
      <c r="E2763" s="258" t="s">
        <v>280</v>
      </c>
      <c r="F2763" s="25">
        <v>2017</v>
      </c>
      <c r="G2763" s="232">
        <v>42771.938194444447</v>
      </c>
      <c r="H2763" s="233">
        <v>42771.938194444447</v>
      </c>
      <c r="I2763" s="412" t="s">
        <v>36</v>
      </c>
      <c r="J2763" s="417" t="s">
        <v>7042</v>
      </c>
      <c r="K2763" s="417"/>
      <c r="L2763" s="235">
        <f>N2763-G2763</f>
        <v>0.61458333332848269</v>
      </c>
      <c r="M2763" s="236">
        <v>885</v>
      </c>
      <c r="N2763" s="232">
        <v>42772.552777777775</v>
      </c>
      <c r="O2763" s="233">
        <v>42772.552777777775</v>
      </c>
      <c r="P2763" s="237" t="s">
        <v>37</v>
      </c>
      <c r="Q2763" s="35" t="s">
        <v>222</v>
      </c>
      <c r="R2763" s="35" t="s">
        <v>223</v>
      </c>
      <c r="S2763" s="35" t="s">
        <v>54</v>
      </c>
      <c r="T2763" s="52" t="s">
        <v>7675</v>
      </c>
      <c r="U2763" s="303" t="s">
        <v>40</v>
      </c>
      <c r="V2763" s="49" t="s">
        <v>1385</v>
      </c>
      <c r="W2763" s="44" t="s">
        <v>7676</v>
      </c>
      <c r="X2763" s="255">
        <v>1484</v>
      </c>
      <c r="Y2763" s="255">
        <v>1484</v>
      </c>
      <c r="Z2763" s="255">
        <v>33018</v>
      </c>
      <c r="AA2763" s="173">
        <v>2.68976432299502E-4</v>
      </c>
      <c r="AB2763" s="174">
        <v>5.9845443676987582E-3</v>
      </c>
      <c r="AC2763" s="241">
        <v>22.249326145552562</v>
      </c>
      <c r="AD2763" s="304">
        <v>5517212</v>
      </c>
      <c r="AE2763" s="35" t="s">
        <v>7172</v>
      </c>
      <c r="AF2763" s="305" t="s">
        <v>7677</v>
      </c>
      <c r="AG2763" s="35" t="s">
        <v>7040</v>
      </c>
      <c r="AH2763" s="44" t="s">
        <v>7041</v>
      </c>
    </row>
    <row r="2764" spans="1:34" ht="15" hidden="1" customHeight="1" x14ac:dyDescent="0.2">
      <c r="A2764" s="257">
        <v>69</v>
      </c>
      <c r="B2764" s="257">
        <v>60</v>
      </c>
      <c r="C2764" s="258" t="s">
        <v>279</v>
      </c>
      <c r="D2764" s="257">
        <v>60010</v>
      </c>
      <c r="E2764" s="258" t="s">
        <v>280</v>
      </c>
      <c r="F2764" s="25">
        <v>2017</v>
      </c>
      <c r="G2764" s="232">
        <v>42831.729166666664</v>
      </c>
      <c r="H2764" s="233">
        <v>42831.729166666664</v>
      </c>
      <c r="I2764" s="417" t="s">
        <v>7042</v>
      </c>
      <c r="J2764" s="412" t="s">
        <v>36</v>
      </c>
      <c r="K2764" s="412"/>
      <c r="L2764" s="235">
        <f>N2764-G2764</f>
        <v>0.32569444444379769</v>
      </c>
      <c r="M2764" s="236">
        <v>469</v>
      </c>
      <c r="N2764" s="232">
        <v>42832.054861111108</v>
      </c>
      <c r="O2764" s="233">
        <v>42832.054861111108</v>
      </c>
      <c r="P2764" s="237" t="s">
        <v>37</v>
      </c>
      <c r="Q2764" s="35" t="s">
        <v>222</v>
      </c>
      <c r="R2764" s="35" t="s">
        <v>223</v>
      </c>
      <c r="S2764" s="35" t="s">
        <v>54</v>
      </c>
      <c r="T2764" s="52" t="s">
        <v>8269</v>
      </c>
      <c r="U2764" s="88">
        <v>112873086</v>
      </c>
      <c r="V2764" s="49" t="s">
        <v>1385</v>
      </c>
      <c r="W2764" s="44" t="s">
        <v>8270</v>
      </c>
      <c r="X2764" s="241">
        <v>1491</v>
      </c>
      <c r="Y2764" s="241">
        <v>0</v>
      </c>
      <c r="Z2764" s="241">
        <v>0</v>
      </c>
      <c r="AA2764" s="168"/>
      <c r="AB2764" s="168"/>
      <c r="AC2764" s="168"/>
      <c r="AD2764" s="304">
        <v>5517212</v>
      </c>
      <c r="AE2764" s="305" t="s">
        <v>8271</v>
      </c>
      <c r="AF2764" s="305" t="s">
        <v>8272</v>
      </c>
      <c r="AG2764" s="35" t="s">
        <v>7040</v>
      </c>
      <c r="AH2764" s="52" t="s">
        <v>7041</v>
      </c>
    </row>
    <row r="2765" spans="1:34" ht="15" hidden="1" customHeight="1" x14ac:dyDescent="0.2">
      <c r="A2765" s="257">
        <v>69</v>
      </c>
      <c r="B2765" s="257">
        <v>60</v>
      </c>
      <c r="C2765" s="258" t="s">
        <v>279</v>
      </c>
      <c r="D2765" s="257">
        <v>60010</v>
      </c>
      <c r="E2765" s="258" t="s">
        <v>280</v>
      </c>
      <c r="F2765" s="25">
        <v>2017</v>
      </c>
      <c r="G2765" s="232">
        <v>42833.871527777781</v>
      </c>
      <c r="H2765" s="233">
        <v>42833.871527777781</v>
      </c>
      <c r="I2765" s="417" t="s">
        <v>7042</v>
      </c>
      <c r="J2765" s="417" t="s">
        <v>7042</v>
      </c>
      <c r="K2765" s="417"/>
      <c r="L2765" s="235">
        <f>N2765-G2765</f>
        <v>0.65138888888759539</v>
      </c>
      <c r="M2765" s="236">
        <v>938</v>
      </c>
      <c r="N2765" s="232">
        <v>42834.522916666669</v>
      </c>
      <c r="O2765" s="233">
        <v>42834.522916666669</v>
      </c>
      <c r="P2765" s="237" t="s">
        <v>37</v>
      </c>
      <c r="Q2765" s="35" t="s">
        <v>52</v>
      </c>
      <c r="R2765" s="35" t="s">
        <v>59</v>
      </c>
      <c r="S2765" s="35" t="s">
        <v>54</v>
      </c>
      <c r="T2765" s="52" t="s">
        <v>8307</v>
      </c>
      <c r="U2765" s="303" t="s">
        <v>40</v>
      </c>
      <c r="V2765" s="49" t="s">
        <v>1385</v>
      </c>
      <c r="W2765" s="44" t="s">
        <v>8308</v>
      </c>
      <c r="X2765" s="241">
        <v>1485</v>
      </c>
      <c r="Y2765" s="241">
        <v>0</v>
      </c>
      <c r="Z2765" s="241">
        <v>0</v>
      </c>
      <c r="AA2765" s="168"/>
      <c r="AB2765" s="168"/>
      <c r="AC2765" s="168"/>
      <c r="AD2765" s="304">
        <v>5517212</v>
      </c>
      <c r="AE2765" s="305" t="s">
        <v>7063</v>
      </c>
      <c r="AF2765" s="305" t="s">
        <v>8309</v>
      </c>
      <c r="AG2765" s="35" t="s">
        <v>7040</v>
      </c>
      <c r="AH2765" s="52" t="s">
        <v>7041</v>
      </c>
    </row>
    <row r="2766" spans="1:34" ht="15" hidden="1" customHeight="1" x14ac:dyDescent="0.2">
      <c r="A2766" s="257">
        <v>69</v>
      </c>
      <c r="B2766" s="257">
        <v>60</v>
      </c>
      <c r="C2766" s="258" t="s">
        <v>279</v>
      </c>
      <c r="D2766" s="257">
        <v>60010</v>
      </c>
      <c r="E2766" s="258" t="s">
        <v>280</v>
      </c>
      <c r="F2766" s="25">
        <v>2017</v>
      </c>
      <c r="G2766" s="232">
        <v>42906.628472222219</v>
      </c>
      <c r="H2766" s="233">
        <v>42906.628472222219</v>
      </c>
      <c r="I2766" s="412" t="s">
        <v>36</v>
      </c>
      <c r="J2766" s="412" t="s">
        <v>36</v>
      </c>
      <c r="K2766" s="412"/>
      <c r="L2766" s="235">
        <f>N2766-G2766</f>
        <v>0.58333333333575865</v>
      </c>
      <c r="M2766" s="236">
        <v>840</v>
      </c>
      <c r="N2766" s="232">
        <v>42907.211805555555</v>
      </c>
      <c r="O2766" s="233">
        <v>42907.211805555555</v>
      </c>
      <c r="P2766" s="237" t="s">
        <v>37</v>
      </c>
      <c r="Q2766" s="35" t="s">
        <v>222</v>
      </c>
      <c r="R2766" s="35" t="s">
        <v>223</v>
      </c>
      <c r="S2766" s="35" t="s">
        <v>68</v>
      </c>
      <c r="T2766" s="52" t="s">
        <v>8784</v>
      </c>
      <c r="U2766" s="293">
        <v>113021261</v>
      </c>
      <c r="V2766" s="240" t="s">
        <v>788</v>
      </c>
      <c r="W2766" s="44" t="s">
        <v>8785</v>
      </c>
      <c r="X2766" s="241">
        <v>1477</v>
      </c>
      <c r="Y2766" s="241">
        <v>1477</v>
      </c>
      <c r="Z2766" s="241">
        <v>55095</v>
      </c>
      <c r="AA2766" s="173">
        <v>2.6770767554337228E-4</v>
      </c>
      <c r="AB2766" s="174">
        <v>9.9860219255667529E-3</v>
      </c>
      <c r="AC2766" s="241">
        <v>37.301963439404197</v>
      </c>
      <c r="AD2766" s="304">
        <v>5517212</v>
      </c>
      <c r="AE2766" s="305" t="s">
        <v>7083</v>
      </c>
      <c r="AF2766" s="305" t="s">
        <v>8786</v>
      </c>
      <c r="AG2766" s="35" t="s">
        <v>7040</v>
      </c>
      <c r="AH2766" s="44" t="s">
        <v>7041</v>
      </c>
    </row>
    <row r="2767" spans="1:34" ht="15" hidden="1" customHeight="1" x14ac:dyDescent="0.2">
      <c r="A2767" s="257">
        <v>69</v>
      </c>
      <c r="B2767" s="257">
        <v>60</v>
      </c>
      <c r="C2767" s="258" t="s">
        <v>279</v>
      </c>
      <c r="D2767" s="257">
        <v>60010</v>
      </c>
      <c r="E2767" s="258" t="s">
        <v>280</v>
      </c>
      <c r="F2767" s="25">
        <v>2017</v>
      </c>
      <c r="G2767" s="232">
        <v>42930.23541666667</v>
      </c>
      <c r="H2767" s="233">
        <v>42930.23541666667</v>
      </c>
      <c r="I2767" s="412" t="s">
        <v>36</v>
      </c>
      <c r="J2767" s="412" t="s">
        <v>36</v>
      </c>
      <c r="K2767" s="412"/>
      <c r="L2767" s="235">
        <f>N2767-G2767</f>
        <v>6.9444443943211809E-4</v>
      </c>
      <c r="M2767" s="236">
        <v>1</v>
      </c>
      <c r="N2767" s="232">
        <v>42930.236111111109</v>
      </c>
      <c r="O2767" s="233">
        <v>42930.236111111109</v>
      </c>
      <c r="P2767" s="237" t="s">
        <v>37</v>
      </c>
      <c r="Q2767" s="35" t="s">
        <v>222</v>
      </c>
      <c r="R2767" s="35" t="s">
        <v>223</v>
      </c>
      <c r="S2767" s="35" t="s">
        <v>40</v>
      </c>
      <c r="T2767" s="167" t="s">
        <v>8940</v>
      </c>
      <c r="U2767" s="303" t="s">
        <v>40</v>
      </c>
      <c r="V2767" s="240" t="s">
        <v>1385</v>
      </c>
      <c r="W2767" s="277" t="s">
        <v>8941</v>
      </c>
      <c r="X2767" s="241">
        <v>1491</v>
      </c>
      <c r="Y2767" s="241">
        <v>0</v>
      </c>
      <c r="Z2767" s="241">
        <v>0</v>
      </c>
      <c r="AA2767" s="168"/>
      <c r="AB2767" s="168"/>
      <c r="AC2767" s="168"/>
      <c r="AD2767" s="304">
        <v>5517212</v>
      </c>
      <c r="AE2767" s="305" t="s">
        <v>7063</v>
      </c>
      <c r="AF2767" s="305" t="s">
        <v>8681</v>
      </c>
      <c r="AG2767" s="35" t="s">
        <v>7040</v>
      </c>
      <c r="AH2767" s="29" t="s">
        <v>7041</v>
      </c>
    </row>
    <row r="2768" spans="1:34" ht="15" hidden="1" customHeight="1" x14ac:dyDescent="0.2">
      <c r="A2768" s="257">
        <v>69</v>
      </c>
      <c r="B2768" s="257">
        <v>60</v>
      </c>
      <c r="C2768" s="258" t="s">
        <v>279</v>
      </c>
      <c r="D2768" s="257">
        <v>60010</v>
      </c>
      <c r="E2768" s="258" t="s">
        <v>280</v>
      </c>
      <c r="F2768" s="25">
        <v>2017</v>
      </c>
      <c r="G2768" s="232">
        <v>42950.633333333331</v>
      </c>
      <c r="H2768" s="233">
        <v>42950.633333333331</v>
      </c>
      <c r="I2768" s="412" t="s">
        <v>36</v>
      </c>
      <c r="J2768" s="412" t="s">
        <v>36</v>
      </c>
      <c r="K2768" s="412"/>
      <c r="L2768" s="235">
        <f>N2768-G2768</f>
        <v>7.013888889196096E-2</v>
      </c>
      <c r="M2768" s="236">
        <v>101</v>
      </c>
      <c r="N2768" s="232">
        <v>42950.703472222223</v>
      </c>
      <c r="O2768" s="233">
        <v>42950.703472222223</v>
      </c>
      <c r="P2768" s="237" t="s">
        <v>37</v>
      </c>
      <c r="Q2768" s="35" t="s">
        <v>382</v>
      </c>
      <c r="R2768" s="35" t="s">
        <v>383</v>
      </c>
      <c r="S2768" s="35" t="s">
        <v>68</v>
      </c>
      <c r="T2768" s="167" t="s">
        <v>9099</v>
      </c>
      <c r="U2768" s="77">
        <v>113122170</v>
      </c>
      <c r="V2768" s="240" t="s">
        <v>1385</v>
      </c>
      <c r="W2768" s="374" t="s">
        <v>9100</v>
      </c>
      <c r="X2768" s="241">
        <v>0</v>
      </c>
      <c r="Y2768" s="241">
        <v>0</v>
      </c>
      <c r="Z2768" s="241">
        <v>0</v>
      </c>
      <c r="AA2768" s="266"/>
      <c r="AB2768" s="266"/>
      <c r="AC2768" s="266"/>
      <c r="AD2768" s="304">
        <v>5517212</v>
      </c>
      <c r="AE2768" s="305" t="s">
        <v>1270</v>
      </c>
      <c r="AF2768" s="305" t="s">
        <v>1270</v>
      </c>
      <c r="AG2768" s="35" t="s">
        <v>7066</v>
      </c>
      <c r="AH2768" s="29" t="s">
        <v>7067</v>
      </c>
    </row>
    <row r="2769" spans="1:34" ht="15" hidden="1" customHeight="1" x14ac:dyDescent="0.2">
      <c r="A2769" s="257">
        <v>69</v>
      </c>
      <c r="B2769" s="257">
        <v>60</v>
      </c>
      <c r="C2769" s="258" t="s">
        <v>279</v>
      </c>
      <c r="D2769" s="257">
        <v>60010</v>
      </c>
      <c r="E2769" s="258" t="s">
        <v>280</v>
      </c>
      <c r="F2769" s="25">
        <v>2017</v>
      </c>
      <c r="G2769" s="232">
        <v>42954.511111111111</v>
      </c>
      <c r="H2769" s="233">
        <v>42954.511111111111</v>
      </c>
      <c r="I2769" s="412" t="s">
        <v>36</v>
      </c>
      <c r="J2769" s="412" t="s">
        <v>36</v>
      </c>
      <c r="K2769" s="412"/>
      <c r="L2769" s="235">
        <f>N2769-G2769</f>
        <v>0.12916666666569654</v>
      </c>
      <c r="M2769" s="236">
        <v>186</v>
      </c>
      <c r="N2769" s="232">
        <v>42954.640277777777</v>
      </c>
      <c r="O2769" s="233">
        <v>42954.640277777777</v>
      </c>
      <c r="P2769" s="237" t="s">
        <v>37</v>
      </c>
      <c r="Q2769" s="35" t="s">
        <v>43</v>
      </c>
      <c r="R2769" s="35" t="s">
        <v>44</v>
      </c>
      <c r="S2769" s="35" t="s">
        <v>106</v>
      </c>
      <c r="T2769" s="167" t="s">
        <v>9137</v>
      </c>
      <c r="U2769" s="303" t="s">
        <v>40</v>
      </c>
      <c r="V2769" s="240" t="s">
        <v>384</v>
      </c>
      <c r="W2769" s="167" t="s">
        <v>9138</v>
      </c>
      <c r="X2769" s="241">
        <v>0</v>
      </c>
      <c r="Y2769" s="241">
        <v>0</v>
      </c>
      <c r="Z2769" s="241">
        <v>0</v>
      </c>
      <c r="AA2769" s="266"/>
      <c r="AB2769" s="266"/>
      <c r="AC2769" s="266"/>
      <c r="AD2769" s="304">
        <v>5517212</v>
      </c>
      <c r="AE2769" s="305" t="s">
        <v>1270</v>
      </c>
      <c r="AF2769" s="305" t="s">
        <v>1270</v>
      </c>
      <c r="AG2769" s="35" t="s">
        <v>7066</v>
      </c>
      <c r="AH2769" s="29" t="s">
        <v>7067</v>
      </c>
    </row>
    <row r="2770" spans="1:34" ht="15" hidden="1" customHeight="1" x14ac:dyDescent="0.2">
      <c r="A2770" s="257">
        <v>69</v>
      </c>
      <c r="B2770" s="257">
        <v>60</v>
      </c>
      <c r="C2770" s="258" t="s">
        <v>279</v>
      </c>
      <c r="D2770" s="257">
        <v>60010</v>
      </c>
      <c r="E2770" s="258" t="s">
        <v>280</v>
      </c>
      <c r="F2770" s="25">
        <v>2017</v>
      </c>
      <c r="G2770" s="232">
        <v>42966.697222222225</v>
      </c>
      <c r="H2770" s="233">
        <v>42966.697222222225</v>
      </c>
      <c r="I2770" s="412" t="s">
        <v>36</v>
      </c>
      <c r="J2770" s="412" t="s">
        <v>36</v>
      </c>
      <c r="K2770" s="412"/>
      <c r="L2770" s="235">
        <f>N2770-G2770</f>
        <v>6.9444443943211809E-4</v>
      </c>
      <c r="M2770" s="236">
        <v>1</v>
      </c>
      <c r="N2770" s="232">
        <v>42966.697916666664</v>
      </c>
      <c r="O2770" s="233">
        <v>42966.697916666664</v>
      </c>
      <c r="P2770" s="237" t="s">
        <v>37</v>
      </c>
      <c r="Q2770" s="35" t="s">
        <v>48</v>
      </c>
      <c r="R2770" s="35" t="s">
        <v>49</v>
      </c>
      <c r="S2770" s="35" t="s">
        <v>40</v>
      </c>
      <c r="T2770" s="167" t="s">
        <v>9227</v>
      </c>
      <c r="U2770" s="303" t="s">
        <v>40</v>
      </c>
      <c r="V2770" s="240" t="s">
        <v>1385</v>
      </c>
      <c r="W2770" s="167" t="s">
        <v>9228</v>
      </c>
      <c r="X2770" s="241">
        <v>1492</v>
      </c>
      <c r="Y2770" s="241">
        <v>0</v>
      </c>
      <c r="Z2770" s="241">
        <v>0</v>
      </c>
      <c r="AA2770" s="266"/>
      <c r="AB2770" s="266"/>
      <c r="AC2770" s="266"/>
      <c r="AD2770" s="304">
        <v>5517212</v>
      </c>
      <c r="AE2770" s="305" t="s">
        <v>7063</v>
      </c>
      <c r="AF2770" s="305" t="s">
        <v>9229</v>
      </c>
      <c r="AG2770" s="35" t="s">
        <v>7040</v>
      </c>
      <c r="AH2770" s="29" t="s">
        <v>7041</v>
      </c>
    </row>
    <row r="2771" spans="1:34" ht="15" hidden="1" customHeight="1" x14ac:dyDescent="0.2">
      <c r="A2771" s="257">
        <v>69</v>
      </c>
      <c r="B2771" s="257">
        <v>60</v>
      </c>
      <c r="C2771" s="258" t="s">
        <v>279</v>
      </c>
      <c r="D2771" s="257">
        <v>60010</v>
      </c>
      <c r="E2771" s="258" t="s">
        <v>280</v>
      </c>
      <c r="F2771" s="25">
        <v>2017</v>
      </c>
      <c r="G2771" s="232">
        <v>43045.581944444442</v>
      </c>
      <c r="H2771" s="233">
        <v>43045.581944444442</v>
      </c>
      <c r="I2771" s="412" t="s">
        <v>36</v>
      </c>
      <c r="J2771" s="417" t="s">
        <v>7042</v>
      </c>
      <c r="K2771" s="417"/>
      <c r="L2771" s="235">
        <f>N2771-G2771</f>
        <v>0.36388888888905058</v>
      </c>
      <c r="M2771" s="236">
        <v>524</v>
      </c>
      <c r="N2771" s="232">
        <v>43045.945833333331</v>
      </c>
      <c r="O2771" s="233">
        <v>43045.945833333331</v>
      </c>
      <c r="P2771" s="237" t="s">
        <v>37</v>
      </c>
      <c r="Q2771" s="35" t="s">
        <v>38</v>
      </c>
      <c r="R2771" s="35" t="s">
        <v>413</v>
      </c>
      <c r="S2771" s="35" t="s">
        <v>54</v>
      </c>
      <c r="T2771" s="167" t="s">
        <v>9934</v>
      </c>
      <c r="U2771" s="293">
        <v>113795814</v>
      </c>
      <c r="V2771" s="240" t="s">
        <v>1385</v>
      </c>
      <c r="W2771" s="167" t="s">
        <v>9935</v>
      </c>
      <c r="X2771" s="255">
        <v>1492</v>
      </c>
      <c r="Y2771" s="255">
        <v>1492</v>
      </c>
      <c r="Z2771" s="255">
        <v>200170</v>
      </c>
      <c r="AA2771" s="215">
        <v>2.7042644002079312E-4</v>
      </c>
      <c r="AB2771" s="216">
        <v>3.6281005696355333E-2</v>
      </c>
      <c r="AC2771" s="255">
        <v>134.1621983914209</v>
      </c>
      <c r="AD2771" s="304">
        <v>5517212</v>
      </c>
      <c r="AE2771" s="333" t="s">
        <v>1270</v>
      </c>
      <c r="AF2771" s="333" t="s">
        <v>1270</v>
      </c>
      <c r="AG2771" s="167" t="s">
        <v>7040</v>
      </c>
      <c r="AH2771" s="29" t="s">
        <v>7041</v>
      </c>
    </row>
    <row r="2772" spans="1:34" ht="15" hidden="1" customHeight="1" x14ac:dyDescent="0.2">
      <c r="A2772" s="257">
        <v>69</v>
      </c>
      <c r="B2772" s="257">
        <v>60</v>
      </c>
      <c r="C2772" s="258" t="s">
        <v>279</v>
      </c>
      <c r="D2772" s="257">
        <v>60010</v>
      </c>
      <c r="E2772" s="258" t="s">
        <v>280</v>
      </c>
      <c r="F2772" s="25">
        <v>2018</v>
      </c>
      <c r="G2772" s="232">
        <v>43150.035416666666</v>
      </c>
      <c r="H2772" s="233">
        <v>43150.035416666666</v>
      </c>
      <c r="I2772" s="412" t="s">
        <v>36</v>
      </c>
      <c r="J2772" s="412" t="s">
        <v>36</v>
      </c>
      <c r="K2772" s="412" t="s">
        <v>36</v>
      </c>
      <c r="L2772" s="235">
        <f>N2772-G2772</f>
        <v>6.944444467080757E-4</v>
      </c>
      <c r="M2772" s="236">
        <v>1</v>
      </c>
      <c r="N2772" s="232">
        <v>43150.036111111112</v>
      </c>
      <c r="O2772" s="233">
        <v>43150.036111111112</v>
      </c>
      <c r="P2772" s="237" t="s">
        <v>37</v>
      </c>
      <c r="Q2772" s="359" t="s">
        <v>222</v>
      </c>
      <c r="R2772" s="35" t="s">
        <v>10220</v>
      </c>
      <c r="S2772" s="277" t="s">
        <v>40</v>
      </c>
      <c r="T2772" s="167" t="s">
        <v>10491</v>
      </c>
      <c r="U2772" s="192" t="s">
        <v>40</v>
      </c>
      <c r="V2772" s="240" t="s">
        <v>1385</v>
      </c>
      <c r="W2772" s="167" t="s">
        <v>10492</v>
      </c>
      <c r="X2772" s="255">
        <v>1368</v>
      </c>
      <c r="Y2772" s="241">
        <v>0</v>
      </c>
      <c r="Z2772" s="241">
        <v>0</v>
      </c>
      <c r="AA2772" s="266"/>
      <c r="AB2772" s="266"/>
      <c r="AC2772" s="266"/>
      <c r="AD2772" s="241">
        <v>5517212</v>
      </c>
      <c r="AE2772" s="277" t="s">
        <v>7049</v>
      </c>
      <c r="AF2772" s="439" t="s">
        <v>10493</v>
      </c>
      <c r="AG2772" s="277" t="s">
        <v>7040</v>
      </c>
      <c r="AH2772" s="277" t="s">
        <v>7041</v>
      </c>
    </row>
    <row r="2773" spans="1:34" ht="15" hidden="1" customHeight="1" x14ac:dyDescent="0.2">
      <c r="A2773" s="257">
        <v>69</v>
      </c>
      <c r="B2773" s="257">
        <v>60</v>
      </c>
      <c r="C2773" s="258" t="s">
        <v>279</v>
      </c>
      <c r="D2773" s="257">
        <v>60010</v>
      </c>
      <c r="E2773" s="258" t="s">
        <v>280</v>
      </c>
      <c r="F2773" s="25">
        <v>2018</v>
      </c>
      <c r="G2773" s="232">
        <v>43150.038194444445</v>
      </c>
      <c r="H2773" s="233">
        <v>43150.038194444445</v>
      </c>
      <c r="I2773" s="412" t="s">
        <v>36</v>
      </c>
      <c r="J2773" s="412" t="s">
        <v>36</v>
      </c>
      <c r="K2773" s="412" t="s">
        <v>36</v>
      </c>
      <c r="L2773" s="235">
        <f>N2773-G2773</f>
        <v>6.944444467080757E-4</v>
      </c>
      <c r="M2773" s="236">
        <v>1</v>
      </c>
      <c r="N2773" s="232">
        <v>43150.038888888892</v>
      </c>
      <c r="O2773" s="233">
        <v>43150.038888888892</v>
      </c>
      <c r="P2773" s="237" t="s">
        <v>37</v>
      </c>
      <c r="Q2773" s="359" t="s">
        <v>222</v>
      </c>
      <c r="R2773" s="35" t="s">
        <v>10220</v>
      </c>
      <c r="S2773" s="277" t="s">
        <v>40</v>
      </c>
      <c r="T2773" s="167" t="s">
        <v>10491</v>
      </c>
      <c r="U2773" s="192" t="s">
        <v>40</v>
      </c>
      <c r="V2773" s="240" t="s">
        <v>1385</v>
      </c>
      <c r="W2773" s="167" t="s">
        <v>10494</v>
      </c>
      <c r="X2773" s="255">
        <v>1368</v>
      </c>
      <c r="Y2773" s="241">
        <v>0</v>
      </c>
      <c r="Z2773" s="241">
        <v>0</v>
      </c>
      <c r="AA2773" s="266"/>
      <c r="AB2773" s="266"/>
      <c r="AC2773" s="266"/>
      <c r="AD2773" s="241">
        <v>5517212</v>
      </c>
      <c r="AE2773" s="277" t="s">
        <v>7049</v>
      </c>
      <c r="AF2773" s="439" t="s">
        <v>10495</v>
      </c>
      <c r="AG2773" s="277" t="s">
        <v>7040</v>
      </c>
      <c r="AH2773" s="277" t="s">
        <v>7041</v>
      </c>
    </row>
    <row r="2774" spans="1:34" ht="15" hidden="1" customHeight="1" x14ac:dyDescent="0.2">
      <c r="A2774" s="257">
        <v>69</v>
      </c>
      <c r="B2774" s="257">
        <v>60</v>
      </c>
      <c r="C2774" s="258" t="s">
        <v>279</v>
      </c>
      <c r="D2774" s="257">
        <v>60010</v>
      </c>
      <c r="E2774" s="258" t="s">
        <v>280</v>
      </c>
      <c r="F2774" s="25">
        <v>2018</v>
      </c>
      <c r="G2774" s="232">
        <v>43176.488888888889</v>
      </c>
      <c r="H2774" s="233">
        <v>43176.488888888889</v>
      </c>
      <c r="I2774" s="412" t="s">
        <v>36</v>
      </c>
      <c r="J2774" s="412" t="s">
        <v>36</v>
      </c>
      <c r="K2774" s="412" t="s">
        <v>36</v>
      </c>
      <c r="L2774" s="235">
        <f>N2774-G2774</f>
        <v>6.944444467080757E-4</v>
      </c>
      <c r="M2774" s="236">
        <v>1</v>
      </c>
      <c r="N2774" s="232">
        <v>43176.489583333336</v>
      </c>
      <c r="O2774" s="233">
        <v>43176.489583333336</v>
      </c>
      <c r="P2774" s="237" t="s">
        <v>37</v>
      </c>
      <c r="Q2774" s="359" t="s">
        <v>48</v>
      </c>
      <c r="R2774" s="35" t="s">
        <v>10200</v>
      </c>
      <c r="S2774" s="277" t="s">
        <v>40</v>
      </c>
      <c r="T2774" s="167" t="s">
        <v>10730</v>
      </c>
      <c r="U2774" s="282" t="s">
        <v>40</v>
      </c>
      <c r="V2774" s="240" t="s">
        <v>1385</v>
      </c>
      <c r="W2774" s="167" t="s">
        <v>10731</v>
      </c>
      <c r="X2774" s="255">
        <v>1489</v>
      </c>
      <c r="Y2774" s="241">
        <v>0</v>
      </c>
      <c r="Z2774" s="241">
        <v>0</v>
      </c>
      <c r="AA2774" s="266"/>
      <c r="AB2774" s="266"/>
      <c r="AC2774" s="266"/>
      <c r="AD2774" s="241">
        <v>5517212</v>
      </c>
      <c r="AE2774" s="461" t="s">
        <v>7063</v>
      </c>
      <c r="AF2774" s="462" t="s">
        <v>10732</v>
      </c>
      <c r="AG2774" s="277" t="s">
        <v>7040</v>
      </c>
      <c r="AH2774" s="277" t="s">
        <v>7041</v>
      </c>
    </row>
    <row r="2775" spans="1:34" ht="15" hidden="1" customHeight="1" x14ac:dyDescent="0.2">
      <c r="A2775" s="257">
        <v>69</v>
      </c>
      <c r="B2775" s="257">
        <v>60</v>
      </c>
      <c r="C2775" s="258" t="s">
        <v>279</v>
      </c>
      <c r="D2775" s="257">
        <v>60010</v>
      </c>
      <c r="E2775" s="258" t="s">
        <v>280</v>
      </c>
      <c r="F2775" s="25">
        <v>2018</v>
      </c>
      <c r="G2775" s="284">
        <v>43227.370833333334</v>
      </c>
      <c r="H2775" s="233">
        <v>43227.370833333334</v>
      </c>
      <c r="I2775" s="412" t="s">
        <v>36</v>
      </c>
      <c r="J2775" s="412" t="s">
        <v>36</v>
      </c>
      <c r="K2775" s="412" t="s">
        <v>36</v>
      </c>
      <c r="L2775" s="235">
        <f>N2775-G2775</f>
        <v>6.944444467080757E-4</v>
      </c>
      <c r="M2775" s="236">
        <v>1</v>
      </c>
      <c r="N2775" s="284">
        <v>43227.371527777781</v>
      </c>
      <c r="O2775" s="233">
        <v>43227.371527777781</v>
      </c>
      <c r="P2775" s="237" t="s">
        <v>37</v>
      </c>
      <c r="Q2775" s="359" t="s">
        <v>48</v>
      </c>
      <c r="R2775" s="35" t="s">
        <v>10200</v>
      </c>
      <c r="S2775" s="277" t="s">
        <v>40</v>
      </c>
      <c r="T2775" s="167" t="s">
        <v>11087</v>
      </c>
      <c r="U2775" s="282" t="s">
        <v>40</v>
      </c>
      <c r="V2775" s="240" t="s">
        <v>1385</v>
      </c>
      <c r="W2775" s="167" t="s">
        <v>11088</v>
      </c>
      <c r="X2775" s="255">
        <v>1488</v>
      </c>
      <c r="Y2775" s="241">
        <v>0</v>
      </c>
      <c r="Z2775" s="241">
        <v>0</v>
      </c>
      <c r="AA2775" s="277"/>
      <c r="AB2775" s="277"/>
      <c r="AC2775" s="277"/>
      <c r="AD2775" s="241">
        <v>5517212</v>
      </c>
      <c r="AE2775" s="461" t="s">
        <v>7083</v>
      </c>
      <c r="AF2775" s="462" t="s">
        <v>7591</v>
      </c>
      <c r="AG2775" s="277" t="s">
        <v>7040</v>
      </c>
      <c r="AH2775" s="277" t="s">
        <v>7041</v>
      </c>
    </row>
    <row r="2776" spans="1:34" ht="15" hidden="1" customHeight="1" x14ac:dyDescent="0.2">
      <c r="A2776" s="257">
        <v>69</v>
      </c>
      <c r="B2776" s="257">
        <v>60</v>
      </c>
      <c r="C2776" s="258" t="s">
        <v>279</v>
      </c>
      <c r="D2776" s="257">
        <v>60010</v>
      </c>
      <c r="E2776" s="258" t="s">
        <v>280</v>
      </c>
      <c r="F2776" s="25">
        <v>2018</v>
      </c>
      <c r="G2776" s="284">
        <v>43257.51666666667</v>
      </c>
      <c r="H2776" s="233">
        <v>43257.51666666667</v>
      </c>
      <c r="I2776" s="412" t="s">
        <v>36</v>
      </c>
      <c r="J2776" s="412" t="s">
        <v>36</v>
      </c>
      <c r="K2776" s="412" t="s">
        <v>36</v>
      </c>
      <c r="L2776" s="235">
        <f>N2776-G2776</f>
        <v>6.9444443943211809E-4</v>
      </c>
      <c r="M2776" s="236">
        <v>1</v>
      </c>
      <c r="N2776" s="284">
        <v>43257.517361111109</v>
      </c>
      <c r="O2776" s="233">
        <v>43257.517361111109</v>
      </c>
      <c r="P2776" s="237" t="s">
        <v>37</v>
      </c>
      <c r="Q2776" s="359" t="s">
        <v>48</v>
      </c>
      <c r="R2776" s="35" t="s">
        <v>10200</v>
      </c>
      <c r="S2776" s="277" t="s">
        <v>40</v>
      </c>
      <c r="T2776" s="167" t="s">
        <v>11261</v>
      </c>
      <c r="U2776" s="282" t="s">
        <v>40</v>
      </c>
      <c r="V2776" s="240" t="s">
        <v>1385</v>
      </c>
      <c r="W2776" s="167" t="s">
        <v>11262</v>
      </c>
      <c r="X2776" s="255">
        <v>1488</v>
      </c>
      <c r="Y2776" s="241">
        <v>0</v>
      </c>
      <c r="Z2776" s="241">
        <v>0</v>
      </c>
      <c r="AA2776" s="266"/>
      <c r="AB2776" s="266"/>
      <c r="AC2776" s="266"/>
      <c r="AD2776" s="241">
        <v>5517212</v>
      </c>
      <c r="AE2776" s="461" t="s">
        <v>7172</v>
      </c>
      <c r="AF2776" s="462" t="s">
        <v>7175</v>
      </c>
      <c r="AG2776" s="277" t="s">
        <v>7040</v>
      </c>
      <c r="AH2776" s="277" t="s">
        <v>7041</v>
      </c>
    </row>
    <row r="2777" spans="1:34" ht="15" hidden="1" customHeight="1" x14ac:dyDescent="0.2">
      <c r="A2777" s="521">
        <v>69</v>
      </c>
      <c r="B2777" s="521">
        <v>60</v>
      </c>
      <c r="C2777" s="522" t="s">
        <v>279</v>
      </c>
      <c r="D2777" s="521">
        <v>60010</v>
      </c>
      <c r="E2777" s="522" t="s">
        <v>280</v>
      </c>
      <c r="F2777" s="25">
        <v>2019</v>
      </c>
      <c r="G2777" s="232">
        <v>43470.354861111111</v>
      </c>
      <c r="H2777" s="233">
        <v>43470.354861111111</v>
      </c>
      <c r="I2777" s="412" t="s">
        <v>36</v>
      </c>
      <c r="J2777" s="412" t="s">
        <v>36</v>
      </c>
      <c r="K2777" s="412" t="s">
        <v>36</v>
      </c>
      <c r="L2777" s="235">
        <f>N2777-G2777</f>
        <v>0.10833333332993789</v>
      </c>
      <c r="M2777" s="236">
        <v>156</v>
      </c>
      <c r="N2777" s="232">
        <v>43470.463194444441</v>
      </c>
      <c r="O2777" s="233">
        <v>43470.463194444441</v>
      </c>
      <c r="P2777" s="237" t="s">
        <v>37</v>
      </c>
      <c r="Q2777" s="238" t="s">
        <v>222</v>
      </c>
      <c r="R2777" s="240" t="s">
        <v>10220</v>
      </c>
      <c r="S2777" s="238" t="s">
        <v>40</v>
      </c>
      <c r="T2777" s="167" t="s">
        <v>12682</v>
      </c>
      <c r="U2777" s="376">
        <v>115647996</v>
      </c>
      <c r="V2777" s="240" t="s">
        <v>1385</v>
      </c>
      <c r="W2777" s="167" t="s">
        <v>12683</v>
      </c>
      <c r="X2777" s="241">
        <v>1490</v>
      </c>
      <c r="Y2777" s="241">
        <v>0</v>
      </c>
      <c r="Z2777" s="241">
        <v>0</v>
      </c>
      <c r="AA2777" s="264">
        <f>Y2777/AD2777</f>
        <v>0</v>
      </c>
      <c r="AB2777" s="265">
        <f>Z2777/AD2777</f>
        <v>0</v>
      </c>
      <c r="AC2777" s="255">
        <v>0</v>
      </c>
      <c r="AD2777" s="241">
        <v>5548929</v>
      </c>
      <c r="AE2777" s="239" t="s">
        <v>7083</v>
      </c>
      <c r="AF2777" s="229" t="s">
        <v>12684</v>
      </c>
      <c r="AG2777" s="239" t="s">
        <v>7040</v>
      </c>
      <c r="AH2777" s="57" t="s">
        <v>7041</v>
      </c>
    </row>
    <row r="2778" spans="1:34" ht="15" hidden="1" customHeight="1" x14ac:dyDescent="0.2">
      <c r="A2778" s="521">
        <v>69</v>
      </c>
      <c r="B2778" s="521">
        <v>60</v>
      </c>
      <c r="C2778" s="522" t="s">
        <v>279</v>
      </c>
      <c r="D2778" s="521">
        <v>60010</v>
      </c>
      <c r="E2778" s="522" t="s">
        <v>280</v>
      </c>
      <c r="F2778" s="25">
        <v>2019</v>
      </c>
      <c r="G2778" s="232">
        <v>43506.288888888892</v>
      </c>
      <c r="H2778" s="233">
        <v>43506.288888888892</v>
      </c>
      <c r="I2778" s="417" t="s">
        <v>7042</v>
      </c>
      <c r="J2778" s="412" t="s">
        <v>36</v>
      </c>
      <c r="K2778" s="412" t="s">
        <v>36</v>
      </c>
      <c r="L2778" s="235">
        <f>N2778-G2778</f>
        <v>6.3888888886140194E-2</v>
      </c>
      <c r="M2778" s="236">
        <v>92</v>
      </c>
      <c r="N2778" s="232">
        <v>43506.352777777778</v>
      </c>
      <c r="O2778" s="233">
        <v>43506.352777777778</v>
      </c>
      <c r="P2778" s="237" t="s">
        <v>37</v>
      </c>
      <c r="Q2778" s="162" t="s">
        <v>213</v>
      </c>
      <c r="R2778" s="167" t="s">
        <v>10343</v>
      </c>
      <c r="S2778" s="238" t="s">
        <v>40</v>
      </c>
      <c r="T2778" s="167" t="s">
        <v>13129</v>
      </c>
      <c r="U2778" s="416" t="s">
        <v>40</v>
      </c>
      <c r="V2778" s="240" t="s">
        <v>1385</v>
      </c>
      <c r="W2778" s="167" t="s">
        <v>13130</v>
      </c>
      <c r="X2778" s="164">
        <v>1482</v>
      </c>
      <c r="Y2778" s="241">
        <v>0</v>
      </c>
      <c r="Z2778" s="241">
        <v>0</v>
      </c>
      <c r="AA2778" s="264">
        <f>Y2778/AD2778</f>
        <v>0</v>
      </c>
      <c r="AB2778" s="265">
        <f>Z2778/AD2778</f>
        <v>0</v>
      </c>
      <c r="AC2778" s="255">
        <v>0</v>
      </c>
      <c r="AD2778" s="255">
        <v>5548929</v>
      </c>
      <c r="AE2778" s="239" t="s">
        <v>7049</v>
      </c>
      <c r="AF2778" s="229" t="s">
        <v>13131</v>
      </c>
      <c r="AG2778" s="239" t="s">
        <v>7040</v>
      </c>
      <c r="AH2778" s="57" t="s">
        <v>7041</v>
      </c>
    </row>
    <row r="2779" spans="1:34" ht="15" hidden="1" customHeight="1" x14ac:dyDescent="0.2">
      <c r="A2779" s="521">
        <v>69</v>
      </c>
      <c r="B2779" s="521">
        <v>60</v>
      </c>
      <c r="C2779" s="522" t="s">
        <v>279</v>
      </c>
      <c r="D2779" s="521">
        <v>60010</v>
      </c>
      <c r="E2779" s="522" t="s">
        <v>280</v>
      </c>
      <c r="F2779" s="25">
        <v>2019</v>
      </c>
      <c r="G2779" s="232">
        <v>43506.363194444442</v>
      </c>
      <c r="H2779" s="233">
        <v>43506.363194444442</v>
      </c>
      <c r="I2779" s="417" t="s">
        <v>7042</v>
      </c>
      <c r="J2779" s="412" t="s">
        <v>36</v>
      </c>
      <c r="K2779" s="412" t="s">
        <v>36</v>
      </c>
      <c r="L2779" s="235">
        <f>N2779-G2779</f>
        <v>6.944444467080757E-4</v>
      </c>
      <c r="M2779" s="236">
        <v>1</v>
      </c>
      <c r="N2779" s="232">
        <v>43506.363888888889</v>
      </c>
      <c r="O2779" s="233">
        <v>43506.363888888889</v>
      </c>
      <c r="P2779" s="237" t="s">
        <v>37</v>
      </c>
      <c r="Q2779" s="162" t="s">
        <v>213</v>
      </c>
      <c r="R2779" s="167" t="s">
        <v>10343</v>
      </c>
      <c r="S2779" s="238" t="s">
        <v>40</v>
      </c>
      <c r="T2779" s="167" t="s">
        <v>13132</v>
      </c>
      <c r="U2779" s="416" t="s">
        <v>40</v>
      </c>
      <c r="V2779" s="240" t="s">
        <v>1385</v>
      </c>
      <c r="W2779" s="167" t="s">
        <v>13133</v>
      </c>
      <c r="X2779" s="164">
        <v>1482</v>
      </c>
      <c r="Y2779" s="241">
        <v>0</v>
      </c>
      <c r="Z2779" s="241">
        <v>0</v>
      </c>
      <c r="AA2779" s="264">
        <f>Y2779/AD2779</f>
        <v>0</v>
      </c>
      <c r="AB2779" s="265">
        <f>Z2779/AD2779</f>
        <v>0</v>
      </c>
      <c r="AC2779" s="255">
        <v>0</v>
      </c>
      <c r="AD2779" s="255">
        <v>5548929</v>
      </c>
      <c r="AE2779" s="239" t="s">
        <v>7060</v>
      </c>
      <c r="AF2779" s="229" t="s">
        <v>13134</v>
      </c>
      <c r="AG2779" s="239" t="s">
        <v>7040</v>
      </c>
      <c r="AH2779" s="57" t="s">
        <v>7041</v>
      </c>
    </row>
    <row r="2780" spans="1:34" ht="15" hidden="1" customHeight="1" x14ac:dyDescent="0.2">
      <c r="A2780" s="521">
        <v>69</v>
      </c>
      <c r="B2780" s="521">
        <v>60</v>
      </c>
      <c r="C2780" s="522" t="s">
        <v>279</v>
      </c>
      <c r="D2780" s="521">
        <v>60010</v>
      </c>
      <c r="E2780" s="522" t="s">
        <v>280</v>
      </c>
      <c r="F2780" s="25">
        <v>2019</v>
      </c>
      <c r="G2780" s="232">
        <v>43506.375694444447</v>
      </c>
      <c r="H2780" s="233">
        <v>43506.375694444447</v>
      </c>
      <c r="I2780" s="417" t="s">
        <v>7042</v>
      </c>
      <c r="J2780" s="412" t="s">
        <v>36</v>
      </c>
      <c r="K2780" s="412" t="s">
        <v>36</v>
      </c>
      <c r="L2780" s="235">
        <f>N2780-G2780</f>
        <v>6.9444443943211809E-4</v>
      </c>
      <c r="M2780" s="236">
        <v>1</v>
      </c>
      <c r="N2780" s="232">
        <v>43506.376388888886</v>
      </c>
      <c r="O2780" s="233">
        <v>43506.376388888886</v>
      </c>
      <c r="P2780" s="237" t="s">
        <v>37</v>
      </c>
      <c r="Q2780" s="162" t="s">
        <v>213</v>
      </c>
      <c r="R2780" s="167" t="s">
        <v>10343</v>
      </c>
      <c r="S2780" s="238" t="s">
        <v>40</v>
      </c>
      <c r="T2780" s="167" t="s">
        <v>13132</v>
      </c>
      <c r="U2780" s="416" t="s">
        <v>40</v>
      </c>
      <c r="V2780" s="240" t="s">
        <v>1385</v>
      </c>
      <c r="W2780" s="167" t="s">
        <v>13135</v>
      </c>
      <c r="X2780" s="164">
        <v>1482</v>
      </c>
      <c r="Y2780" s="241">
        <v>0</v>
      </c>
      <c r="Z2780" s="241">
        <v>0</v>
      </c>
      <c r="AA2780" s="264">
        <f>Y2780/AD2780</f>
        <v>0</v>
      </c>
      <c r="AB2780" s="265">
        <f>Z2780/AD2780</f>
        <v>0</v>
      </c>
      <c r="AC2780" s="255">
        <v>0</v>
      </c>
      <c r="AD2780" s="255">
        <v>5548929</v>
      </c>
      <c r="AE2780" s="239" t="s">
        <v>7060</v>
      </c>
      <c r="AF2780" s="229" t="s">
        <v>13136</v>
      </c>
      <c r="AG2780" s="239" t="s">
        <v>7040</v>
      </c>
      <c r="AH2780" s="57" t="s">
        <v>7041</v>
      </c>
    </row>
    <row r="2781" spans="1:34" ht="15" hidden="1" customHeight="1" x14ac:dyDescent="0.2">
      <c r="A2781" s="521">
        <v>69</v>
      </c>
      <c r="B2781" s="521">
        <v>60</v>
      </c>
      <c r="C2781" s="522" t="s">
        <v>279</v>
      </c>
      <c r="D2781" s="521">
        <v>60010</v>
      </c>
      <c r="E2781" s="522" t="s">
        <v>280</v>
      </c>
      <c r="F2781" s="25">
        <v>2019</v>
      </c>
      <c r="G2781" s="570">
        <v>43521.55972222222</v>
      </c>
      <c r="H2781" s="571">
        <v>43521.55972222222</v>
      </c>
      <c r="I2781" s="572" t="s">
        <v>36</v>
      </c>
      <c r="J2781" s="572" t="s">
        <v>36</v>
      </c>
      <c r="K2781" s="572" t="s">
        <v>36</v>
      </c>
      <c r="L2781" s="235">
        <f>N2781-G2781</f>
        <v>6.944444467080757E-4</v>
      </c>
      <c r="M2781" s="236">
        <v>1</v>
      </c>
      <c r="N2781" s="570">
        <v>43521.560416666667</v>
      </c>
      <c r="O2781" s="571">
        <v>43521.560416666667</v>
      </c>
      <c r="P2781" s="237" t="s">
        <v>37</v>
      </c>
      <c r="Q2781" s="162" t="s">
        <v>213</v>
      </c>
      <c r="R2781" s="167" t="s">
        <v>13140</v>
      </c>
      <c r="S2781" s="238" t="s">
        <v>40</v>
      </c>
      <c r="T2781" s="167" t="s">
        <v>13412</v>
      </c>
      <c r="U2781" s="192" t="s">
        <v>40</v>
      </c>
      <c r="V2781" s="240" t="s">
        <v>1385</v>
      </c>
      <c r="W2781" s="167" t="s">
        <v>13413</v>
      </c>
      <c r="X2781" s="164">
        <v>1783</v>
      </c>
      <c r="Y2781" s="241">
        <v>0</v>
      </c>
      <c r="Z2781" s="241">
        <v>0</v>
      </c>
      <c r="AA2781" s="264">
        <f>Y2781/AD2781</f>
        <v>0</v>
      </c>
      <c r="AB2781" s="265">
        <f>Z2781/AD2781</f>
        <v>0</v>
      </c>
      <c r="AC2781" s="255">
        <v>0</v>
      </c>
      <c r="AD2781" s="255">
        <v>5548929</v>
      </c>
      <c r="AE2781" s="239" t="s">
        <v>7049</v>
      </c>
      <c r="AF2781" s="229" t="s">
        <v>13414</v>
      </c>
      <c r="AG2781" s="239" t="s">
        <v>7040</v>
      </c>
      <c r="AH2781" s="57" t="s">
        <v>7173</v>
      </c>
    </row>
    <row r="2782" spans="1:34" ht="15" hidden="1" customHeight="1" x14ac:dyDescent="0.2">
      <c r="A2782" s="521">
        <v>69</v>
      </c>
      <c r="B2782" s="521">
        <v>60</v>
      </c>
      <c r="C2782" s="522" t="s">
        <v>279</v>
      </c>
      <c r="D2782" s="521">
        <v>60010</v>
      </c>
      <c r="E2782" s="522" t="s">
        <v>280</v>
      </c>
      <c r="F2782" s="25">
        <v>2019</v>
      </c>
      <c r="G2782" s="570">
        <v>43521.560416666667</v>
      </c>
      <c r="H2782" s="571">
        <v>43521.560416666667</v>
      </c>
      <c r="I2782" s="572" t="s">
        <v>36</v>
      </c>
      <c r="J2782" s="572" t="s">
        <v>36</v>
      </c>
      <c r="K2782" s="572" t="s">
        <v>36</v>
      </c>
      <c r="L2782" s="235">
        <f>N2782-G2782</f>
        <v>6.944444467080757E-4</v>
      </c>
      <c r="M2782" s="236">
        <v>1</v>
      </c>
      <c r="N2782" s="570">
        <v>43521.561111111114</v>
      </c>
      <c r="O2782" s="571">
        <v>43521.561111111114</v>
      </c>
      <c r="P2782" s="237" t="s">
        <v>37</v>
      </c>
      <c r="Q2782" s="162" t="s">
        <v>213</v>
      </c>
      <c r="R2782" s="167" t="s">
        <v>13140</v>
      </c>
      <c r="S2782" s="238" t="s">
        <v>40</v>
      </c>
      <c r="T2782" s="167" t="s">
        <v>13416</v>
      </c>
      <c r="U2782" s="192" t="s">
        <v>40</v>
      </c>
      <c r="V2782" s="240" t="s">
        <v>1385</v>
      </c>
      <c r="W2782" s="167" t="s">
        <v>13417</v>
      </c>
      <c r="X2782" s="164">
        <v>1482</v>
      </c>
      <c r="Y2782" s="241">
        <v>0</v>
      </c>
      <c r="Z2782" s="241">
        <v>0</v>
      </c>
      <c r="AA2782" s="264">
        <f>Y2782/AD2782</f>
        <v>0</v>
      </c>
      <c r="AB2782" s="265">
        <f>Z2782/AD2782</f>
        <v>0</v>
      </c>
      <c r="AC2782" s="255">
        <v>0</v>
      </c>
      <c r="AD2782" s="255">
        <v>5548929</v>
      </c>
      <c r="AE2782" s="239" t="s">
        <v>7172</v>
      </c>
      <c r="AF2782" s="229" t="s">
        <v>13418</v>
      </c>
      <c r="AG2782" s="239" t="s">
        <v>7040</v>
      </c>
      <c r="AH2782" s="57" t="s">
        <v>7041</v>
      </c>
    </row>
    <row r="2783" spans="1:34" ht="15" hidden="1" customHeight="1" x14ac:dyDescent="0.2">
      <c r="A2783" s="523">
        <v>69</v>
      </c>
      <c r="B2783" s="523">
        <v>60</v>
      </c>
      <c r="C2783" s="524" t="s">
        <v>279</v>
      </c>
      <c r="D2783" s="523">
        <v>60010</v>
      </c>
      <c r="E2783" s="524" t="s">
        <v>280</v>
      </c>
      <c r="F2783" s="25">
        <v>2019</v>
      </c>
      <c r="G2783" s="573">
        <v>43537.439583333333</v>
      </c>
      <c r="H2783" s="574">
        <v>43537.439583333333</v>
      </c>
      <c r="I2783" s="572" t="s">
        <v>36</v>
      </c>
      <c r="J2783" s="572" t="s">
        <v>36</v>
      </c>
      <c r="K2783" s="572" t="s">
        <v>36</v>
      </c>
      <c r="L2783" s="235">
        <f>N2783-G2783</f>
        <v>6.944444467080757E-4</v>
      </c>
      <c r="M2783" s="236">
        <v>1</v>
      </c>
      <c r="N2783" s="573">
        <v>43537.44027777778</v>
      </c>
      <c r="O2783" s="574">
        <v>43537.44027777778</v>
      </c>
      <c r="P2783" s="237" t="s">
        <v>37</v>
      </c>
      <c r="Q2783" s="162" t="s">
        <v>222</v>
      </c>
      <c r="R2783" s="167" t="s">
        <v>10352</v>
      </c>
      <c r="S2783" s="238" t="s">
        <v>40</v>
      </c>
      <c r="T2783" s="167" t="s">
        <v>13571</v>
      </c>
      <c r="U2783" s="192" t="s">
        <v>40</v>
      </c>
      <c r="V2783" s="240" t="s">
        <v>1385</v>
      </c>
      <c r="W2783" s="167" t="s">
        <v>13572</v>
      </c>
      <c r="X2783" s="164">
        <v>1482</v>
      </c>
      <c r="Y2783" s="241">
        <v>0</v>
      </c>
      <c r="Z2783" s="241">
        <v>0</v>
      </c>
      <c r="AA2783" s="264">
        <f>Y2783/AD2783</f>
        <v>0</v>
      </c>
      <c r="AB2783" s="265">
        <f>Z2783/AD2783</f>
        <v>0</v>
      </c>
      <c r="AC2783" s="255">
        <v>0</v>
      </c>
      <c r="AD2783" s="255">
        <v>5548929</v>
      </c>
      <c r="AE2783" s="239" t="s">
        <v>7060</v>
      </c>
      <c r="AF2783" s="229" t="s">
        <v>13573</v>
      </c>
      <c r="AG2783" s="239" t="s">
        <v>7040</v>
      </c>
      <c r="AH2783" s="57" t="s">
        <v>7041</v>
      </c>
    </row>
    <row r="2784" spans="1:34" ht="15" hidden="1" customHeight="1" x14ac:dyDescent="0.2">
      <c r="A2784" s="521">
        <v>69</v>
      </c>
      <c r="B2784" s="521">
        <v>60</v>
      </c>
      <c r="C2784" s="522" t="s">
        <v>279</v>
      </c>
      <c r="D2784" s="521">
        <v>60010</v>
      </c>
      <c r="E2784" s="522" t="s">
        <v>280</v>
      </c>
      <c r="F2784" s="25">
        <v>2019</v>
      </c>
      <c r="G2784" s="573">
        <v>43548.540972222225</v>
      </c>
      <c r="H2784" s="574">
        <v>43548.540972222225</v>
      </c>
      <c r="I2784" s="572" t="s">
        <v>36</v>
      </c>
      <c r="J2784" s="572" t="s">
        <v>36</v>
      </c>
      <c r="K2784" s="572" t="s">
        <v>36</v>
      </c>
      <c r="L2784" s="235">
        <f>N2784-G2784</f>
        <v>6.9444443943211809E-4</v>
      </c>
      <c r="M2784" s="236">
        <v>1</v>
      </c>
      <c r="N2784" s="573">
        <v>43548.541666666664</v>
      </c>
      <c r="O2784" s="574">
        <v>43548.541666666664</v>
      </c>
      <c r="P2784" s="237" t="s">
        <v>37</v>
      </c>
      <c r="Q2784" s="162" t="s">
        <v>222</v>
      </c>
      <c r="R2784" s="167" t="s">
        <v>10220</v>
      </c>
      <c r="S2784" s="238" t="s">
        <v>40</v>
      </c>
      <c r="T2784" s="167" t="s">
        <v>13661</v>
      </c>
      <c r="U2784" s="459" t="s">
        <v>40</v>
      </c>
      <c r="V2784" s="240" t="s">
        <v>1385</v>
      </c>
      <c r="W2784" s="167" t="s">
        <v>13662</v>
      </c>
      <c r="X2784" s="536">
        <v>1482</v>
      </c>
      <c r="Y2784" s="255">
        <v>0</v>
      </c>
      <c r="Z2784" s="255">
        <v>0</v>
      </c>
      <c r="AA2784" s="264">
        <f>Y2784/AD2784</f>
        <v>0</v>
      </c>
      <c r="AB2784" s="265">
        <f>Z2784/AD2784</f>
        <v>0</v>
      </c>
      <c r="AC2784" s="255">
        <v>0</v>
      </c>
      <c r="AD2784" s="255">
        <v>5548929</v>
      </c>
      <c r="AE2784" s="240" t="s">
        <v>7063</v>
      </c>
      <c r="AF2784" s="527" t="s">
        <v>7564</v>
      </c>
      <c r="AG2784" s="240" t="s">
        <v>7040</v>
      </c>
      <c r="AH2784" s="525" t="s">
        <v>7041</v>
      </c>
    </row>
    <row r="2785" spans="1:34" ht="15" hidden="1" customHeight="1" x14ac:dyDescent="0.2">
      <c r="A2785" s="153">
        <v>69</v>
      </c>
      <c r="B2785" s="153">
        <v>60</v>
      </c>
      <c r="C2785" s="24" t="s">
        <v>803</v>
      </c>
      <c r="D2785" s="175">
        <v>60011</v>
      </c>
      <c r="E2785" s="24" t="s">
        <v>804</v>
      </c>
      <c r="F2785" s="25">
        <v>2015</v>
      </c>
      <c r="G2785" s="156">
        <v>42063.688194444447</v>
      </c>
      <c r="H2785" s="157">
        <v>42063.688194444447</v>
      </c>
      <c r="I2785" s="620" t="s">
        <v>36</v>
      </c>
      <c r="J2785" s="620" t="s">
        <v>36</v>
      </c>
      <c r="K2785" s="620"/>
      <c r="L2785" s="159">
        <f>N2785-G2785</f>
        <v>6.9444443943211809E-4</v>
      </c>
      <c r="M2785" s="160">
        <v>1</v>
      </c>
      <c r="N2785" s="156">
        <v>42063.688888888886</v>
      </c>
      <c r="O2785" s="157">
        <v>42063.688888888886</v>
      </c>
      <c r="P2785" s="161" t="s">
        <v>37</v>
      </c>
      <c r="Q2785" s="35" t="s">
        <v>1285</v>
      </c>
      <c r="R2785" s="35" t="s">
        <v>67</v>
      </c>
      <c r="S2785" s="35" t="s">
        <v>101</v>
      </c>
      <c r="T2785" s="35" t="s">
        <v>3562</v>
      </c>
      <c r="U2785" s="166"/>
      <c r="V2785" s="167" t="s">
        <v>1390</v>
      </c>
      <c r="W2785" s="35" t="s">
        <v>3563</v>
      </c>
      <c r="X2785" s="55">
        <v>0</v>
      </c>
      <c r="Y2785" s="55">
        <v>0</v>
      </c>
      <c r="Z2785" s="168"/>
      <c r="AA2785" s="168"/>
      <c r="AB2785" s="168"/>
      <c r="AC2785" s="168"/>
    </row>
    <row r="2786" spans="1:34" ht="15" hidden="1" customHeight="1" x14ac:dyDescent="0.2">
      <c r="A2786" s="257">
        <v>69</v>
      </c>
      <c r="B2786" s="257">
        <v>60</v>
      </c>
      <c r="C2786" s="258" t="s">
        <v>803</v>
      </c>
      <c r="D2786" s="257">
        <v>60011</v>
      </c>
      <c r="E2786" s="258" t="s">
        <v>804</v>
      </c>
      <c r="F2786" s="25">
        <v>2016</v>
      </c>
      <c r="G2786" s="232">
        <v>42434.770833333336</v>
      </c>
      <c r="H2786" s="233">
        <v>42434.770833333336</v>
      </c>
      <c r="I2786" s="417" t="s">
        <v>313</v>
      </c>
      <c r="J2786" s="412" t="s">
        <v>36</v>
      </c>
      <c r="K2786" s="412"/>
      <c r="L2786" s="235">
        <f>N2786-G2786</f>
        <v>6.9444443943211809E-4</v>
      </c>
      <c r="M2786" s="236">
        <v>1</v>
      </c>
      <c r="N2786" s="232">
        <v>42434.771527777775</v>
      </c>
      <c r="O2786" s="233">
        <v>42434.771527777775</v>
      </c>
      <c r="P2786" s="237" t="s">
        <v>37</v>
      </c>
      <c r="Q2786" s="238" t="s">
        <v>213</v>
      </c>
      <c r="R2786" s="238" t="s">
        <v>320</v>
      </c>
      <c r="S2786" s="238" t="s">
        <v>40</v>
      </c>
      <c r="T2786" s="35" t="s">
        <v>5662</v>
      </c>
      <c r="U2786" s="254" t="s">
        <v>40</v>
      </c>
      <c r="V2786" s="240" t="s">
        <v>1390</v>
      </c>
      <c r="W2786" s="35" t="s">
        <v>5663</v>
      </c>
      <c r="X2786" s="55">
        <v>0</v>
      </c>
      <c r="Y2786" s="55">
        <v>0</v>
      </c>
      <c r="Z2786" s="55">
        <v>0</v>
      </c>
      <c r="AA2786" s="266"/>
      <c r="AB2786" s="266"/>
      <c r="AC2786" s="266"/>
    </row>
    <row r="2787" spans="1:34" ht="15" hidden="1" customHeight="1" x14ac:dyDescent="0.2">
      <c r="A2787" s="257">
        <v>69</v>
      </c>
      <c r="B2787" s="257">
        <v>60</v>
      </c>
      <c r="C2787" s="258" t="s">
        <v>803</v>
      </c>
      <c r="D2787" s="257">
        <v>60011</v>
      </c>
      <c r="E2787" s="258" t="s">
        <v>804</v>
      </c>
      <c r="F2787" s="25">
        <v>2016</v>
      </c>
      <c r="G2787" s="232">
        <v>42434.79791666667</v>
      </c>
      <c r="H2787" s="233">
        <v>42434.79791666667</v>
      </c>
      <c r="I2787" s="417" t="s">
        <v>313</v>
      </c>
      <c r="J2787" s="412" t="s">
        <v>36</v>
      </c>
      <c r="K2787" s="412"/>
      <c r="L2787" s="235">
        <f>N2787-G2787</f>
        <v>6.9444443943211809E-4</v>
      </c>
      <c r="M2787" s="236">
        <v>1</v>
      </c>
      <c r="N2787" s="232">
        <v>42434.798611111109</v>
      </c>
      <c r="O2787" s="233">
        <v>42434.798611111109</v>
      </c>
      <c r="P2787" s="237" t="s">
        <v>37</v>
      </c>
      <c r="Q2787" s="238" t="s">
        <v>213</v>
      </c>
      <c r="R2787" s="238" t="s">
        <v>320</v>
      </c>
      <c r="S2787" s="238" t="s">
        <v>40</v>
      </c>
      <c r="T2787" s="35" t="s">
        <v>5662</v>
      </c>
      <c r="U2787" s="254" t="s">
        <v>40</v>
      </c>
      <c r="V2787" s="240" t="s">
        <v>1390</v>
      </c>
      <c r="W2787" s="35" t="s">
        <v>5669</v>
      </c>
      <c r="X2787" s="55">
        <v>0</v>
      </c>
      <c r="Y2787" s="55">
        <v>0</v>
      </c>
      <c r="Z2787" s="55">
        <v>0</v>
      </c>
      <c r="AA2787" s="266"/>
      <c r="AB2787" s="266"/>
      <c r="AC2787" s="266"/>
    </row>
    <row r="2788" spans="1:34" ht="15" hidden="1" customHeight="1" x14ac:dyDescent="0.2">
      <c r="A2788" s="257">
        <v>69</v>
      </c>
      <c r="B2788" s="257">
        <v>60</v>
      </c>
      <c r="C2788" s="258" t="s">
        <v>803</v>
      </c>
      <c r="D2788" s="257">
        <v>60011</v>
      </c>
      <c r="E2788" s="258" t="s">
        <v>804</v>
      </c>
      <c r="F2788" s="25">
        <v>2016</v>
      </c>
      <c r="G2788" s="284">
        <v>42658.978472222225</v>
      </c>
      <c r="H2788" s="234">
        <v>42658.978472222225</v>
      </c>
      <c r="I2788" s="412" t="s">
        <v>36</v>
      </c>
      <c r="J2788" s="412" t="s">
        <v>36</v>
      </c>
      <c r="K2788" s="412"/>
      <c r="L2788" s="235">
        <f>N2788-G2788</f>
        <v>6.9444443943211809E-4</v>
      </c>
      <c r="M2788" s="236">
        <v>1</v>
      </c>
      <c r="N2788" s="284">
        <v>42658.979166666664</v>
      </c>
      <c r="O2788" s="234">
        <v>42658.979166666664</v>
      </c>
      <c r="P2788" s="237" t="s">
        <v>37</v>
      </c>
      <c r="Q2788" s="35" t="s">
        <v>48</v>
      </c>
      <c r="R2788" s="35" t="s">
        <v>49</v>
      </c>
      <c r="S2788" s="35" t="s">
        <v>40</v>
      </c>
      <c r="T2788" s="35" t="s">
        <v>6740</v>
      </c>
      <c r="U2788" s="282" t="s">
        <v>40</v>
      </c>
      <c r="V2788" s="240" t="s">
        <v>761</v>
      </c>
      <c r="W2788" s="35" t="s">
        <v>6741</v>
      </c>
      <c r="X2788" s="177">
        <v>1</v>
      </c>
      <c r="Y2788" s="55">
        <v>0</v>
      </c>
      <c r="Z2788" s="55">
        <v>0</v>
      </c>
      <c r="AA2788" s="35"/>
      <c r="AB2788" s="35"/>
      <c r="AC2788" s="241"/>
    </row>
    <row r="2789" spans="1:34" ht="15" hidden="1" customHeight="1" x14ac:dyDescent="0.2">
      <c r="A2789" s="257">
        <v>69</v>
      </c>
      <c r="B2789" s="257">
        <v>60</v>
      </c>
      <c r="C2789" s="258" t="s">
        <v>803</v>
      </c>
      <c r="D2789" s="257">
        <v>60011</v>
      </c>
      <c r="E2789" s="258" t="s">
        <v>804</v>
      </c>
      <c r="F2789" s="25">
        <v>2016</v>
      </c>
      <c r="G2789" s="284">
        <v>42659.087500000001</v>
      </c>
      <c r="H2789" s="234">
        <v>42659.087500000001</v>
      </c>
      <c r="I2789" s="412" t="s">
        <v>36</v>
      </c>
      <c r="J2789" s="412" t="s">
        <v>36</v>
      </c>
      <c r="K2789" s="412"/>
      <c r="L2789" s="235">
        <f>N2789-G2789</f>
        <v>6.9444443943211809E-4</v>
      </c>
      <c r="M2789" s="236">
        <v>1</v>
      </c>
      <c r="N2789" s="284">
        <v>42659.088194444441</v>
      </c>
      <c r="O2789" s="234">
        <v>42659.088194444441</v>
      </c>
      <c r="P2789" s="237" t="s">
        <v>37</v>
      </c>
      <c r="Q2789" s="35" t="s">
        <v>48</v>
      </c>
      <c r="R2789" s="35" t="s">
        <v>49</v>
      </c>
      <c r="S2789" s="35" t="s">
        <v>40</v>
      </c>
      <c r="T2789" s="35" t="s">
        <v>6742</v>
      </c>
      <c r="U2789" s="282" t="s">
        <v>40</v>
      </c>
      <c r="V2789" s="240" t="s">
        <v>761</v>
      </c>
      <c r="W2789" s="35" t="s">
        <v>6743</v>
      </c>
      <c r="X2789" s="177">
        <v>1</v>
      </c>
      <c r="Y2789" s="55">
        <v>0</v>
      </c>
      <c r="Z2789" s="55">
        <v>0</v>
      </c>
      <c r="AA2789" s="35"/>
      <c r="AB2789" s="35"/>
      <c r="AC2789" s="241"/>
    </row>
    <row r="2790" spans="1:34" ht="15" hidden="1" customHeight="1" x14ac:dyDescent="0.2">
      <c r="A2790" s="257">
        <v>69</v>
      </c>
      <c r="B2790" s="257">
        <v>60</v>
      </c>
      <c r="C2790" s="258" t="s">
        <v>803</v>
      </c>
      <c r="D2790" s="257">
        <v>60011</v>
      </c>
      <c r="E2790" s="258" t="s">
        <v>804</v>
      </c>
      <c r="F2790" s="25">
        <v>2017</v>
      </c>
      <c r="G2790" s="232">
        <v>42771.805555555555</v>
      </c>
      <c r="H2790" s="233">
        <v>42771.805555555555</v>
      </c>
      <c r="I2790" s="412" t="s">
        <v>36</v>
      </c>
      <c r="J2790" s="412" t="s">
        <v>36</v>
      </c>
      <c r="K2790" s="412"/>
      <c r="L2790" s="235">
        <f>N2790-G2790</f>
        <v>6.944444467080757E-4</v>
      </c>
      <c r="M2790" s="236">
        <v>1</v>
      </c>
      <c r="N2790" s="232">
        <v>42771.806250000001</v>
      </c>
      <c r="O2790" s="233">
        <v>42771.806250000001</v>
      </c>
      <c r="P2790" s="237" t="s">
        <v>37</v>
      </c>
      <c r="Q2790" s="35" t="s">
        <v>48</v>
      </c>
      <c r="R2790" s="35" t="s">
        <v>49</v>
      </c>
      <c r="S2790" s="35" t="s">
        <v>40</v>
      </c>
      <c r="T2790" s="52" t="s">
        <v>7664</v>
      </c>
      <c r="U2790" s="303" t="s">
        <v>40</v>
      </c>
      <c r="V2790" s="49" t="s">
        <v>761</v>
      </c>
      <c r="W2790" s="44" t="s">
        <v>7665</v>
      </c>
      <c r="X2790" s="255">
        <v>2</v>
      </c>
      <c r="Y2790" s="255">
        <v>0</v>
      </c>
      <c r="Z2790" s="255">
        <v>0</v>
      </c>
      <c r="AA2790" s="168"/>
      <c r="AB2790" s="168"/>
      <c r="AC2790" s="168"/>
      <c r="AD2790" s="304">
        <v>5517212</v>
      </c>
      <c r="AE2790" s="35" t="s">
        <v>1270</v>
      </c>
      <c r="AF2790" s="305" t="s">
        <v>1270</v>
      </c>
      <c r="AG2790" s="35" t="s">
        <v>7040</v>
      </c>
      <c r="AH2790" s="44" t="s">
        <v>7173</v>
      </c>
    </row>
    <row r="2791" spans="1:34" ht="15" hidden="1" customHeight="1" x14ac:dyDescent="0.2">
      <c r="A2791" s="257">
        <v>69</v>
      </c>
      <c r="B2791" s="257">
        <v>60</v>
      </c>
      <c r="C2791" s="258" t="s">
        <v>803</v>
      </c>
      <c r="D2791" s="257">
        <v>60011</v>
      </c>
      <c r="E2791" s="258" t="s">
        <v>804</v>
      </c>
      <c r="F2791" s="25">
        <v>2017</v>
      </c>
      <c r="G2791" s="232">
        <v>42961.718055555553</v>
      </c>
      <c r="H2791" s="233">
        <v>42961.718055555553</v>
      </c>
      <c r="I2791" s="412" t="s">
        <v>36</v>
      </c>
      <c r="J2791" s="412" t="s">
        <v>36</v>
      </c>
      <c r="K2791" s="412"/>
      <c r="L2791" s="235">
        <f>N2791-G2791</f>
        <v>0.99375000000145519</v>
      </c>
      <c r="M2791" s="236">
        <v>1431</v>
      </c>
      <c r="N2791" s="232">
        <v>42962.711805555555</v>
      </c>
      <c r="O2791" s="233">
        <v>42962.711805555555</v>
      </c>
      <c r="P2791" s="237" t="s">
        <v>37</v>
      </c>
      <c r="Q2791" s="35" t="s">
        <v>222</v>
      </c>
      <c r="R2791" s="35" t="s">
        <v>223</v>
      </c>
      <c r="S2791" s="35" t="s">
        <v>68</v>
      </c>
      <c r="T2791" s="167" t="s">
        <v>9195</v>
      </c>
      <c r="U2791" s="88">
        <v>113167384</v>
      </c>
      <c r="V2791" s="240" t="s">
        <v>761</v>
      </c>
      <c r="W2791" s="167" t="s">
        <v>9196</v>
      </c>
      <c r="X2791" s="241">
        <v>1</v>
      </c>
      <c r="Y2791" s="241">
        <v>0</v>
      </c>
      <c r="Z2791" s="241">
        <v>0</v>
      </c>
      <c r="AA2791" s="277"/>
      <c r="AB2791" s="277"/>
      <c r="AC2791" s="277"/>
      <c r="AD2791" s="304">
        <v>5517212</v>
      </c>
      <c r="AE2791" s="305" t="s">
        <v>7049</v>
      </c>
      <c r="AF2791" s="305" t="s">
        <v>9197</v>
      </c>
      <c r="AG2791" s="35" t="s">
        <v>7040</v>
      </c>
      <c r="AH2791" s="29" t="s">
        <v>7041</v>
      </c>
    </row>
    <row r="2792" spans="1:34" ht="15" hidden="1" customHeight="1" x14ac:dyDescent="0.2">
      <c r="A2792" s="257">
        <v>69</v>
      </c>
      <c r="B2792" s="257">
        <v>60</v>
      </c>
      <c r="C2792" s="258" t="s">
        <v>803</v>
      </c>
      <c r="D2792" s="257">
        <v>60011</v>
      </c>
      <c r="E2792" s="258" t="s">
        <v>804</v>
      </c>
      <c r="F2792" s="25">
        <v>2017</v>
      </c>
      <c r="G2792" s="232">
        <v>43085.574305555558</v>
      </c>
      <c r="H2792" s="233">
        <v>43085.574305555558</v>
      </c>
      <c r="I2792" s="417" t="s">
        <v>7042</v>
      </c>
      <c r="J2792" s="412" t="s">
        <v>36</v>
      </c>
      <c r="K2792" s="412"/>
      <c r="L2792" s="235">
        <f>N2792-G2792</f>
        <v>6.9444443943211809E-4</v>
      </c>
      <c r="M2792" s="236">
        <v>1</v>
      </c>
      <c r="N2792" s="232">
        <v>43085.574999999997</v>
      </c>
      <c r="O2792" s="233">
        <v>43085.574999999997</v>
      </c>
      <c r="P2792" s="237" t="s">
        <v>37</v>
      </c>
      <c r="Q2792" s="167" t="s">
        <v>48</v>
      </c>
      <c r="R2792" s="167" t="s">
        <v>49</v>
      </c>
      <c r="S2792" s="35" t="s">
        <v>40</v>
      </c>
      <c r="T2792" s="35" t="s">
        <v>10147</v>
      </c>
      <c r="U2792" s="332" t="s">
        <v>40</v>
      </c>
      <c r="V2792" s="240" t="s">
        <v>761</v>
      </c>
      <c r="W2792" s="167" t="s">
        <v>10148</v>
      </c>
      <c r="X2792" s="255">
        <v>2</v>
      </c>
      <c r="Y2792" s="241">
        <v>0</v>
      </c>
      <c r="Z2792" s="241">
        <v>0</v>
      </c>
      <c r="AA2792" s="266"/>
      <c r="AB2792" s="266"/>
      <c r="AC2792" s="266"/>
      <c r="AD2792" s="304">
        <v>5517212</v>
      </c>
      <c r="AE2792" s="333" t="s">
        <v>1270</v>
      </c>
      <c r="AF2792" s="333" t="s">
        <v>1270</v>
      </c>
      <c r="AG2792" s="167" t="s">
        <v>7040</v>
      </c>
      <c r="AH2792" s="29" t="s">
        <v>7173</v>
      </c>
    </row>
    <row r="2793" spans="1:34" ht="15" hidden="1" customHeight="1" x14ac:dyDescent="0.2">
      <c r="A2793" s="257">
        <v>69</v>
      </c>
      <c r="B2793" s="257">
        <v>60</v>
      </c>
      <c r="C2793" s="258" t="s">
        <v>803</v>
      </c>
      <c r="D2793" s="257">
        <v>60011</v>
      </c>
      <c r="E2793" s="258" t="s">
        <v>804</v>
      </c>
      <c r="F2793" s="25">
        <v>2017</v>
      </c>
      <c r="G2793" s="232">
        <v>43085.586111111108</v>
      </c>
      <c r="H2793" s="233">
        <v>43085.586111111108</v>
      </c>
      <c r="I2793" s="417" t="s">
        <v>7042</v>
      </c>
      <c r="J2793" s="412" t="s">
        <v>36</v>
      </c>
      <c r="K2793" s="412"/>
      <c r="L2793" s="235">
        <f>N2793-G2793</f>
        <v>6.944444467080757E-4</v>
      </c>
      <c r="M2793" s="236">
        <v>1</v>
      </c>
      <c r="N2793" s="232">
        <v>43085.586805555555</v>
      </c>
      <c r="O2793" s="233">
        <v>43085.586805555555</v>
      </c>
      <c r="P2793" s="237" t="s">
        <v>37</v>
      </c>
      <c r="Q2793" s="167" t="s">
        <v>48</v>
      </c>
      <c r="R2793" s="167" t="s">
        <v>49</v>
      </c>
      <c r="S2793" s="35" t="s">
        <v>40</v>
      </c>
      <c r="T2793" s="35" t="s">
        <v>10147</v>
      </c>
      <c r="U2793" s="332" t="s">
        <v>40</v>
      </c>
      <c r="V2793" s="240" t="s">
        <v>761</v>
      </c>
      <c r="W2793" s="167" t="s">
        <v>10153</v>
      </c>
      <c r="X2793" s="255">
        <v>2</v>
      </c>
      <c r="Y2793" s="241">
        <v>0</v>
      </c>
      <c r="Z2793" s="241">
        <v>0</v>
      </c>
      <c r="AA2793" s="266"/>
      <c r="AB2793" s="266"/>
      <c r="AC2793" s="266"/>
      <c r="AD2793" s="304">
        <v>5517212</v>
      </c>
      <c r="AE2793" s="333" t="s">
        <v>1270</v>
      </c>
      <c r="AF2793" s="333" t="s">
        <v>1270</v>
      </c>
      <c r="AG2793" s="167" t="s">
        <v>7040</v>
      </c>
      <c r="AH2793" s="29" t="s">
        <v>7173</v>
      </c>
    </row>
    <row r="2794" spans="1:34" ht="15" hidden="1" customHeight="1" x14ac:dyDescent="0.2">
      <c r="A2794" s="257">
        <v>69</v>
      </c>
      <c r="B2794" s="257">
        <v>60</v>
      </c>
      <c r="C2794" s="258" t="s">
        <v>803</v>
      </c>
      <c r="D2794" s="257">
        <v>60011</v>
      </c>
      <c r="E2794" s="258" t="s">
        <v>804</v>
      </c>
      <c r="F2794" s="25">
        <v>2017</v>
      </c>
      <c r="G2794" s="232">
        <v>43085.586805555555</v>
      </c>
      <c r="H2794" s="233">
        <v>43085.586805555555</v>
      </c>
      <c r="I2794" s="417" t="s">
        <v>7042</v>
      </c>
      <c r="J2794" s="412" t="s">
        <v>36</v>
      </c>
      <c r="K2794" s="412"/>
      <c r="L2794" s="235">
        <f>N2794-G2794</f>
        <v>0.18680555555329192</v>
      </c>
      <c r="M2794" s="236">
        <v>269</v>
      </c>
      <c r="N2794" s="232">
        <v>43085.773611111108</v>
      </c>
      <c r="O2794" s="233">
        <v>43085.773611111108</v>
      </c>
      <c r="P2794" s="237" t="s">
        <v>37</v>
      </c>
      <c r="Q2794" s="167" t="s">
        <v>48</v>
      </c>
      <c r="R2794" s="167" t="s">
        <v>49</v>
      </c>
      <c r="S2794" s="35" t="s">
        <v>40</v>
      </c>
      <c r="T2794" s="167" t="s">
        <v>10156</v>
      </c>
      <c r="U2794" s="332" t="s">
        <v>40</v>
      </c>
      <c r="V2794" s="240" t="s">
        <v>761</v>
      </c>
      <c r="W2794" s="167" t="s">
        <v>10157</v>
      </c>
      <c r="X2794" s="255">
        <v>2</v>
      </c>
      <c r="Y2794" s="241">
        <v>0</v>
      </c>
      <c r="Z2794" s="241">
        <v>0</v>
      </c>
      <c r="AA2794" s="266"/>
      <c r="AB2794" s="266"/>
      <c r="AC2794" s="266"/>
      <c r="AD2794" s="304">
        <v>5517212</v>
      </c>
      <c r="AE2794" s="333" t="s">
        <v>1270</v>
      </c>
      <c r="AF2794" s="333" t="s">
        <v>1270</v>
      </c>
      <c r="AG2794" s="167" t="s">
        <v>7040</v>
      </c>
      <c r="AH2794" s="29" t="s">
        <v>7173</v>
      </c>
    </row>
    <row r="2795" spans="1:34" ht="15" hidden="1" customHeight="1" x14ac:dyDescent="0.2">
      <c r="A2795" s="257">
        <v>69</v>
      </c>
      <c r="B2795" s="257">
        <v>60</v>
      </c>
      <c r="C2795" s="258" t="s">
        <v>803</v>
      </c>
      <c r="D2795" s="257">
        <v>60011</v>
      </c>
      <c r="E2795" s="331" t="s">
        <v>804</v>
      </c>
      <c r="F2795" s="25">
        <v>2018</v>
      </c>
      <c r="G2795" s="232">
        <v>43124.648611111108</v>
      </c>
      <c r="H2795" s="233">
        <v>43124.648611111108</v>
      </c>
      <c r="I2795" s="412" t="s">
        <v>36</v>
      </c>
      <c r="J2795" s="412" t="s">
        <v>36</v>
      </c>
      <c r="K2795" s="412" t="s">
        <v>36</v>
      </c>
      <c r="L2795" s="235">
        <f>N2795-G2795</f>
        <v>6.944444467080757E-4</v>
      </c>
      <c r="M2795" s="236">
        <v>1</v>
      </c>
      <c r="N2795" s="232">
        <v>43124.649305555555</v>
      </c>
      <c r="O2795" s="233">
        <v>43124.649305555555</v>
      </c>
      <c r="P2795" s="237" t="s">
        <v>37</v>
      </c>
      <c r="Q2795" s="238" t="s">
        <v>48</v>
      </c>
      <c r="R2795" s="35" t="s">
        <v>10200</v>
      </c>
      <c r="S2795" s="238" t="s">
        <v>40</v>
      </c>
      <c r="T2795" s="167" t="s">
        <v>10374</v>
      </c>
      <c r="U2795" s="192" t="s">
        <v>40</v>
      </c>
      <c r="V2795" s="240" t="s">
        <v>761</v>
      </c>
      <c r="W2795" s="167" t="s">
        <v>10375</v>
      </c>
      <c r="X2795" s="255">
        <v>0</v>
      </c>
      <c r="Y2795" s="241">
        <v>0</v>
      </c>
      <c r="Z2795" s="241">
        <v>0</v>
      </c>
      <c r="AA2795" s="266"/>
      <c r="AB2795" s="266"/>
      <c r="AC2795" s="266"/>
      <c r="AD2795" s="241">
        <v>5517212</v>
      </c>
      <c r="AE2795" s="35" t="s">
        <v>7060</v>
      </c>
      <c r="AF2795" s="153" t="s">
        <v>10376</v>
      </c>
      <c r="AG2795" s="35" t="s">
        <v>7040</v>
      </c>
      <c r="AH2795" s="35" t="s">
        <v>7173</v>
      </c>
    </row>
    <row r="2796" spans="1:34" ht="15" hidden="1" customHeight="1" x14ac:dyDescent="0.2">
      <c r="A2796" s="523">
        <v>69</v>
      </c>
      <c r="B2796" s="523">
        <v>60</v>
      </c>
      <c r="C2796" s="524" t="s">
        <v>803</v>
      </c>
      <c r="D2796" s="523">
        <v>60011</v>
      </c>
      <c r="E2796" s="524" t="s">
        <v>804</v>
      </c>
      <c r="F2796" s="25">
        <v>2019</v>
      </c>
      <c r="G2796" s="284">
        <v>43474.222916666666</v>
      </c>
      <c r="H2796" s="234">
        <v>43474.222916666666</v>
      </c>
      <c r="I2796" s="412" t="s">
        <v>36</v>
      </c>
      <c r="J2796" s="412" t="s">
        <v>36</v>
      </c>
      <c r="K2796" s="412" t="s">
        <v>36</v>
      </c>
      <c r="L2796" s="235">
        <f>N2796-G2796</f>
        <v>6.944444467080757E-4</v>
      </c>
      <c r="M2796" s="236">
        <v>1</v>
      </c>
      <c r="N2796" s="284">
        <v>43474.223611111112</v>
      </c>
      <c r="O2796" s="234">
        <v>43474.223611111112</v>
      </c>
      <c r="P2796" s="237" t="s">
        <v>37</v>
      </c>
      <c r="Q2796" s="162" t="s">
        <v>48</v>
      </c>
      <c r="R2796" s="167" t="s">
        <v>10200</v>
      </c>
      <c r="S2796" s="238" t="s">
        <v>40</v>
      </c>
      <c r="T2796" s="167" t="s">
        <v>12771</v>
      </c>
      <c r="U2796" s="414" t="s">
        <v>40</v>
      </c>
      <c r="V2796" s="240" t="s">
        <v>761</v>
      </c>
      <c r="W2796" s="167" t="s">
        <v>12772</v>
      </c>
      <c r="X2796" s="536">
        <v>0</v>
      </c>
      <c r="Y2796" s="255">
        <v>0</v>
      </c>
      <c r="Z2796" s="255">
        <v>0</v>
      </c>
      <c r="AA2796" s="264">
        <f>Y2796/AD2796</f>
        <v>0</v>
      </c>
      <c r="AB2796" s="265">
        <f>Z2796/AD2796</f>
        <v>0</v>
      </c>
      <c r="AC2796" s="255">
        <v>0</v>
      </c>
      <c r="AD2796" s="255">
        <v>5548929</v>
      </c>
      <c r="AE2796" s="240" t="s">
        <v>1270</v>
      </c>
      <c r="AF2796" s="527" t="s">
        <v>1270</v>
      </c>
      <c r="AG2796" s="240" t="s">
        <v>7040</v>
      </c>
      <c r="AH2796" s="525" t="s">
        <v>7173</v>
      </c>
    </row>
    <row r="2797" spans="1:34" ht="15" hidden="1" customHeight="1" x14ac:dyDescent="0.2">
      <c r="A2797" s="523">
        <v>69</v>
      </c>
      <c r="B2797" s="523">
        <v>60</v>
      </c>
      <c r="C2797" s="524" t="s">
        <v>803</v>
      </c>
      <c r="D2797" s="523">
        <v>60011</v>
      </c>
      <c r="E2797" s="524" t="s">
        <v>804</v>
      </c>
      <c r="F2797" s="25">
        <v>2019</v>
      </c>
      <c r="G2797" s="284">
        <v>43481.680555555555</v>
      </c>
      <c r="H2797" s="234">
        <v>43481.680555555555</v>
      </c>
      <c r="I2797" s="417" t="s">
        <v>7042</v>
      </c>
      <c r="J2797" s="412" t="s">
        <v>36</v>
      </c>
      <c r="K2797" s="412" t="s">
        <v>36</v>
      </c>
      <c r="L2797" s="235">
        <f>N2797-G2797</f>
        <v>6.944444467080757E-4</v>
      </c>
      <c r="M2797" s="236">
        <v>1</v>
      </c>
      <c r="N2797" s="284">
        <v>43481.681250000001</v>
      </c>
      <c r="O2797" s="234">
        <v>43481.681250000001</v>
      </c>
      <c r="P2797" s="237" t="s">
        <v>37</v>
      </c>
      <c r="Q2797" s="162" t="s">
        <v>48</v>
      </c>
      <c r="R2797" s="167" t="s">
        <v>10200</v>
      </c>
      <c r="S2797" s="238" t="s">
        <v>40</v>
      </c>
      <c r="T2797" s="167" t="s">
        <v>12814</v>
      </c>
      <c r="U2797" s="414" t="s">
        <v>40</v>
      </c>
      <c r="V2797" s="240" t="s">
        <v>761</v>
      </c>
      <c r="W2797" s="167" t="s">
        <v>12815</v>
      </c>
      <c r="X2797" s="536">
        <v>0</v>
      </c>
      <c r="Y2797" s="255">
        <v>0</v>
      </c>
      <c r="Z2797" s="255">
        <v>0</v>
      </c>
      <c r="AA2797" s="264">
        <f>Y2797/AD2797</f>
        <v>0</v>
      </c>
      <c r="AB2797" s="265">
        <f>Z2797/AD2797</f>
        <v>0</v>
      </c>
      <c r="AC2797" s="255">
        <v>0</v>
      </c>
      <c r="AD2797" s="255">
        <v>5548929</v>
      </c>
      <c r="AE2797" s="240" t="s">
        <v>1270</v>
      </c>
      <c r="AF2797" s="527" t="s">
        <v>1270</v>
      </c>
      <c r="AG2797" s="240" t="s">
        <v>7040</v>
      </c>
      <c r="AH2797" s="525" t="s">
        <v>7173</v>
      </c>
    </row>
    <row r="2798" spans="1:34" ht="15" hidden="1" customHeight="1" x14ac:dyDescent="0.2">
      <c r="A2798" s="523">
        <v>69</v>
      </c>
      <c r="B2798" s="523">
        <v>60</v>
      </c>
      <c r="C2798" s="524" t="s">
        <v>803</v>
      </c>
      <c r="D2798" s="523">
        <v>60011</v>
      </c>
      <c r="E2798" s="524" t="s">
        <v>804</v>
      </c>
      <c r="F2798" s="25">
        <v>2019</v>
      </c>
      <c r="G2798" s="284">
        <v>43481.686805555553</v>
      </c>
      <c r="H2798" s="234">
        <v>43481.686805555553</v>
      </c>
      <c r="I2798" s="417" t="s">
        <v>7042</v>
      </c>
      <c r="J2798" s="412" t="s">
        <v>36</v>
      </c>
      <c r="K2798" s="412" t="s">
        <v>36</v>
      </c>
      <c r="L2798" s="235">
        <f>N2798-G2798</f>
        <v>6.944444467080757E-4</v>
      </c>
      <c r="M2798" s="236">
        <v>1</v>
      </c>
      <c r="N2798" s="284">
        <v>43481.6875</v>
      </c>
      <c r="O2798" s="234">
        <v>43481.6875</v>
      </c>
      <c r="P2798" s="237" t="s">
        <v>37</v>
      </c>
      <c r="Q2798" s="162" t="s">
        <v>48</v>
      </c>
      <c r="R2798" s="167" t="s">
        <v>10200</v>
      </c>
      <c r="S2798" s="238" t="s">
        <v>40</v>
      </c>
      <c r="T2798" s="167" t="s">
        <v>12814</v>
      </c>
      <c r="U2798" s="414" t="s">
        <v>40</v>
      </c>
      <c r="V2798" s="240" t="s">
        <v>761</v>
      </c>
      <c r="W2798" s="167" t="s">
        <v>12819</v>
      </c>
      <c r="X2798" s="536">
        <v>0</v>
      </c>
      <c r="Y2798" s="255">
        <v>0</v>
      </c>
      <c r="Z2798" s="255">
        <v>0</v>
      </c>
      <c r="AA2798" s="264">
        <f>Y2798/AD2798</f>
        <v>0</v>
      </c>
      <c r="AB2798" s="265">
        <f>Z2798/AD2798</f>
        <v>0</v>
      </c>
      <c r="AC2798" s="255">
        <v>0</v>
      </c>
      <c r="AD2798" s="255">
        <v>5548929</v>
      </c>
      <c r="AE2798" s="240" t="s">
        <v>1270</v>
      </c>
      <c r="AF2798" s="527" t="s">
        <v>1270</v>
      </c>
      <c r="AG2798" s="240" t="s">
        <v>7040</v>
      </c>
      <c r="AH2798" s="525" t="s">
        <v>7173</v>
      </c>
    </row>
    <row r="2799" spans="1:34" ht="15" hidden="1" customHeight="1" x14ac:dyDescent="0.2">
      <c r="A2799" s="523">
        <v>69</v>
      </c>
      <c r="B2799" s="523">
        <v>60</v>
      </c>
      <c r="C2799" s="524" t="s">
        <v>803</v>
      </c>
      <c r="D2799" s="523">
        <v>60011</v>
      </c>
      <c r="E2799" s="524" t="s">
        <v>804</v>
      </c>
      <c r="F2799" s="25">
        <v>2019</v>
      </c>
      <c r="G2799" s="284">
        <v>43481.756944444445</v>
      </c>
      <c r="H2799" s="234">
        <v>43481.756944444445</v>
      </c>
      <c r="I2799" s="417" t="s">
        <v>7042</v>
      </c>
      <c r="J2799" s="412" t="s">
        <v>36</v>
      </c>
      <c r="K2799" s="412" t="s">
        <v>36</v>
      </c>
      <c r="L2799" s="235">
        <f>N2799-G2799</f>
        <v>6.944444467080757E-4</v>
      </c>
      <c r="M2799" s="236">
        <v>1</v>
      </c>
      <c r="N2799" s="284">
        <v>43481.757638888892</v>
      </c>
      <c r="O2799" s="234">
        <v>43481.757638888892</v>
      </c>
      <c r="P2799" s="237" t="s">
        <v>37</v>
      </c>
      <c r="Q2799" s="162" t="s">
        <v>48</v>
      </c>
      <c r="R2799" s="167" t="s">
        <v>10200</v>
      </c>
      <c r="S2799" s="238" t="s">
        <v>40</v>
      </c>
      <c r="T2799" s="167" t="s">
        <v>12828</v>
      </c>
      <c r="U2799" s="414" t="s">
        <v>40</v>
      </c>
      <c r="V2799" s="240" t="s">
        <v>761</v>
      </c>
      <c r="W2799" s="167" t="s">
        <v>12829</v>
      </c>
      <c r="X2799" s="536">
        <v>0</v>
      </c>
      <c r="Y2799" s="255">
        <v>0</v>
      </c>
      <c r="Z2799" s="255">
        <v>0</v>
      </c>
      <c r="AA2799" s="264">
        <f>Y2799/AD2799</f>
        <v>0</v>
      </c>
      <c r="AB2799" s="265">
        <f>Z2799/AD2799</f>
        <v>0</v>
      </c>
      <c r="AC2799" s="255">
        <v>0</v>
      </c>
      <c r="AD2799" s="255">
        <v>5548929</v>
      </c>
      <c r="AE2799" s="240" t="s">
        <v>1270</v>
      </c>
      <c r="AF2799" s="527" t="s">
        <v>1270</v>
      </c>
      <c r="AG2799" s="240" t="s">
        <v>7040</v>
      </c>
      <c r="AH2799" s="525" t="s">
        <v>7173</v>
      </c>
    </row>
    <row r="2800" spans="1:34" ht="15" hidden="1" customHeight="1" x14ac:dyDescent="0.2">
      <c r="A2800" s="523">
        <v>69</v>
      </c>
      <c r="B2800" s="523">
        <v>60</v>
      </c>
      <c r="C2800" s="524" t="s">
        <v>803</v>
      </c>
      <c r="D2800" s="523">
        <v>60011</v>
      </c>
      <c r="E2800" s="524" t="s">
        <v>804</v>
      </c>
      <c r="F2800" s="25">
        <v>2019</v>
      </c>
      <c r="G2800" s="284">
        <v>43481.757638888892</v>
      </c>
      <c r="H2800" s="234">
        <v>43481.757638888892</v>
      </c>
      <c r="I2800" s="417" t="s">
        <v>7042</v>
      </c>
      <c r="J2800" s="412" t="s">
        <v>36</v>
      </c>
      <c r="K2800" s="412" t="s">
        <v>36</v>
      </c>
      <c r="L2800" s="235">
        <f>N2800-G2800</f>
        <v>0.8395833333270275</v>
      </c>
      <c r="M2800" s="236">
        <v>1209</v>
      </c>
      <c r="N2800" s="284">
        <v>43482.597222222219</v>
      </c>
      <c r="O2800" s="234">
        <v>43482.597222222219</v>
      </c>
      <c r="P2800" s="237" t="s">
        <v>37</v>
      </c>
      <c r="Q2800" s="162" t="s">
        <v>48</v>
      </c>
      <c r="R2800" s="167" t="s">
        <v>10200</v>
      </c>
      <c r="S2800" s="238" t="s">
        <v>564</v>
      </c>
      <c r="T2800" s="167" t="s">
        <v>12832</v>
      </c>
      <c r="U2800" s="414" t="s">
        <v>40</v>
      </c>
      <c r="V2800" s="240" t="s">
        <v>761</v>
      </c>
      <c r="W2800" s="167" t="s">
        <v>12833</v>
      </c>
      <c r="X2800" s="536">
        <v>0</v>
      </c>
      <c r="Y2800" s="255">
        <v>0</v>
      </c>
      <c r="Z2800" s="255">
        <v>0</v>
      </c>
      <c r="AA2800" s="264">
        <f>Y2800/AD2800</f>
        <v>0</v>
      </c>
      <c r="AB2800" s="265">
        <f>Z2800/AD2800</f>
        <v>0</v>
      </c>
      <c r="AC2800" s="255">
        <v>0</v>
      </c>
      <c r="AD2800" s="255">
        <v>5548929</v>
      </c>
      <c r="AE2800" s="240" t="s">
        <v>1270</v>
      </c>
      <c r="AF2800" s="527" t="s">
        <v>1270</v>
      </c>
      <c r="AG2800" s="240" t="s">
        <v>7040</v>
      </c>
      <c r="AH2800" s="525" t="s">
        <v>7173</v>
      </c>
    </row>
    <row r="2801" spans="1:34" ht="15" hidden="1" customHeight="1" x14ac:dyDescent="0.2">
      <c r="A2801" s="521">
        <v>69</v>
      </c>
      <c r="B2801" s="521">
        <v>60</v>
      </c>
      <c r="C2801" s="522" t="s">
        <v>803</v>
      </c>
      <c r="D2801" s="521">
        <v>60011</v>
      </c>
      <c r="E2801" s="522" t="s">
        <v>804</v>
      </c>
      <c r="F2801" s="25">
        <v>2019</v>
      </c>
      <c r="G2801" s="232">
        <v>43509.999305555553</v>
      </c>
      <c r="H2801" s="233">
        <v>43509.999305555553</v>
      </c>
      <c r="I2801" s="417" t="s">
        <v>7042</v>
      </c>
      <c r="J2801" s="412" t="s">
        <v>36</v>
      </c>
      <c r="K2801" s="412" t="s">
        <v>36</v>
      </c>
      <c r="L2801" s="235">
        <f>N2801-G2801</f>
        <v>1.7493055555605679</v>
      </c>
      <c r="M2801" s="236">
        <v>2519</v>
      </c>
      <c r="N2801" s="232">
        <v>43511.748611111114</v>
      </c>
      <c r="O2801" s="233">
        <v>43511.748611111114</v>
      </c>
      <c r="P2801" s="237" t="s">
        <v>37</v>
      </c>
      <c r="Q2801" s="162" t="s">
        <v>222</v>
      </c>
      <c r="R2801" s="167" t="s">
        <v>10220</v>
      </c>
      <c r="S2801" s="238" t="s">
        <v>40</v>
      </c>
      <c r="T2801" s="167" t="s">
        <v>13288</v>
      </c>
      <c r="U2801" s="192" t="s">
        <v>40</v>
      </c>
      <c r="V2801" s="240" t="s">
        <v>761</v>
      </c>
      <c r="W2801" s="167" t="s">
        <v>13289</v>
      </c>
      <c r="X2801" s="490">
        <f>4545+5767+2424</f>
        <v>12736</v>
      </c>
      <c r="Y2801" s="490">
        <f>4545+5767+2424</f>
        <v>12736</v>
      </c>
      <c r="Z2801" s="490">
        <f>31815+1859017+712274</f>
        <v>2603106</v>
      </c>
      <c r="AA2801" s="491">
        <f>Y2801/AD2801</f>
        <v>2.2952176897559871E-3</v>
      </c>
      <c r="AB2801" s="492">
        <f>Z2801/AD2801</f>
        <v>0.46911863532584397</v>
      </c>
      <c r="AC2801" s="341">
        <f>Z2801/Y2801</f>
        <v>204.38960427135677</v>
      </c>
      <c r="AD2801" s="255">
        <v>5548929</v>
      </c>
      <c r="AE2801" s="239" t="s">
        <v>1270</v>
      </c>
      <c r="AF2801" s="229" t="s">
        <v>1270</v>
      </c>
      <c r="AG2801" s="239" t="s">
        <v>7040</v>
      </c>
      <c r="AH2801" s="57" t="s">
        <v>7173</v>
      </c>
    </row>
    <row r="2802" spans="1:34" ht="15" hidden="1" customHeight="1" x14ac:dyDescent="0.2">
      <c r="A2802" s="521">
        <v>69</v>
      </c>
      <c r="B2802" s="521">
        <v>60</v>
      </c>
      <c r="C2802" s="522" t="s">
        <v>803</v>
      </c>
      <c r="D2802" s="521">
        <v>60011</v>
      </c>
      <c r="E2802" s="522" t="s">
        <v>804</v>
      </c>
      <c r="F2802" s="25">
        <v>2019</v>
      </c>
      <c r="G2802" s="573">
        <v>43604.176388888889</v>
      </c>
      <c r="H2802" s="574">
        <v>43604.176388888889</v>
      </c>
      <c r="I2802" s="572" t="s">
        <v>36</v>
      </c>
      <c r="J2802" s="572" t="s">
        <v>36</v>
      </c>
      <c r="K2802" s="572" t="s">
        <v>36</v>
      </c>
      <c r="L2802" s="235">
        <f>N2802-G2802</f>
        <v>0.5819444444423425</v>
      </c>
      <c r="M2802" s="236">
        <v>838</v>
      </c>
      <c r="N2802" s="573">
        <v>43604.758333333331</v>
      </c>
      <c r="O2802" s="574">
        <v>43604.758333333331</v>
      </c>
      <c r="P2802" s="237" t="s">
        <v>37</v>
      </c>
      <c r="Q2802" s="359" t="s">
        <v>1285</v>
      </c>
      <c r="R2802" s="35" t="s">
        <v>10192</v>
      </c>
      <c r="S2802" s="277" t="s">
        <v>68</v>
      </c>
      <c r="T2802" s="167" t="s">
        <v>14078</v>
      </c>
      <c r="U2802" s="192" t="s">
        <v>40</v>
      </c>
      <c r="V2802" s="49" t="s">
        <v>761</v>
      </c>
      <c r="W2802" s="167" t="s">
        <v>14079</v>
      </c>
      <c r="X2802" s="536">
        <v>1</v>
      </c>
      <c r="Y2802" s="255">
        <v>0</v>
      </c>
      <c r="Z2802" s="255">
        <v>0</v>
      </c>
      <c r="AA2802" s="264">
        <f>Y2802/AD2802</f>
        <v>0</v>
      </c>
      <c r="AB2802" s="265">
        <f>Z2802/AD2802</f>
        <v>0</v>
      </c>
      <c r="AC2802" s="255">
        <v>0</v>
      </c>
      <c r="AD2802" s="255">
        <v>5548929</v>
      </c>
      <c r="AE2802" s="49" t="s">
        <v>7056</v>
      </c>
      <c r="AF2802" s="349" t="s">
        <v>14080</v>
      </c>
      <c r="AG2802" s="49" t="s">
        <v>7040</v>
      </c>
      <c r="AH2802" s="525" t="s">
        <v>7041</v>
      </c>
    </row>
    <row r="2803" spans="1:34" ht="15" hidden="1" customHeight="1" x14ac:dyDescent="0.2">
      <c r="A2803" s="153">
        <v>69</v>
      </c>
      <c r="B2803" s="153">
        <v>60</v>
      </c>
      <c r="C2803" s="24" t="s">
        <v>590</v>
      </c>
      <c r="D2803" s="175">
        <v>60012</v>
      </c>
      <c r="E2803" s="24" t="s">
        <v>591</v>
      </c>
      <c r="F2803" s="25">
        <v>2015</v>
      </c>
      <c r="G2803" s="156">
        <v>42063.688194444447</v>
      </c>
      <c r="H2803" s="157">
        <v>42063.688194444447</v>
      </c>
      <c r="I2803" s="620" t="s">
        <v>36</v>
      </c>
      <c r="J2803" s="620" t="s">
        <v>36</v>
      </c>
      <c r="K2803" s="620"/>
      <c r="L2803" s="159">
        <f>N2803-G2803</f>
        <v>6.9444443943211809E-4</v>
      </c>
      <c r="M2803" s="160">
        <v>1</v>
      </c>
      <c r="N2803" s="156">
        <v>42063.688888888886</v>
      </c>
      <c r="O2803" s="157">
        <v>42063.688888888886</v>
      </c>
      <c r="P2803" s="161" t="s">
        <v>37</v>
      </c>
      <c r="Q2803" s="35" t="s">
        <v>1285</v>
      </c>
      <c r="R2803" s="35" t="s">
        <v>67</v>
      </c>
      <c r="S2803" s="35" t="s">
        <v>101</v>
      </c>
      <c r="T2803" s="35" t="s">
        <v>3562</v>
      </c>
      <c r="U2803" s="192" t="s">
        <v>40</v>
      </c>
      <c r="V2803" s="167" t="s">
        <v>1390</v>
      </c>
      <c r="W2803" s="35" t="s">
        <v>3563</v>
      </c>
      <c r="X2803" s="55">
        <v>0</v>
      </c>
      <c r="Y2803" s="55">
        <v>0</v>
      </c>
      <c r="Z2803" s="168"/>
      <c r="AA2803" s="168"/>
      <c r="AB2803" s="168"/>
      <c r="AC2803" s="168"/>
    </row>
    <row r="2804" spans="1:34" ht="15" hidden="1" customHeight="1" x14ac:dyDescent="0.2">
      <c r="A2804" s="257">
        <v>69</v>
      </c>
      <c r="B2804" s="257">
        <v>60</v>
      </c>
      <c r="C2804" s="258" t="s">
        <v>590</v>
      </c>
      <c r="D2804" s="257">
        <v>60012</v>
      </c>
      <c r="E2804" s="258" t="s">
        <v>591</v>
      </c>
      <c r="F2804" s="25">
        <v>2016</v>
      </c>
      <c r="G2804" s="232">
        <v>42434.770833333336</v>
      </c>
      <c r="H2804" s="233">
        <v>42434.770833333336</v>
      </c>
      <c r="I2804" s="417" t="s">
        <v>313</v>
      </c>
      <c r="J2804" s="412" t="s">
        <v>36</v>
      </c>
      <c r="K2804" s="412"/>
      <c r="L2804" s="235">
        <f>N2804-G2804</f>
        <v>6.9444443943211809E-4</v>
      </c>
      <c r="M2804" s="236">
        <v>1</v>
      </c>
      <c r="N2804" s="232">
        <v>42434.771527777775</v>
      </c>
      <c r="O2804" s="233">
        <v>42434.771527777775</v>
      </c>
      <c r="P2804" s="237" t="s">
        <v>37</v>
      </c>
      <c r="Q2804" s="238" t="s">
        <v>213</v>
      </c>
      <c r="R2804" s="238" t="s">
        <v>320</v>
      </c>
      <c r="S2804" s="238" t="s">
        <v>40</v>
      </c>
      <c r="T2804" s="35" t="s">
        <v>5662</v>
      </c>
      <c r="U2804" s="254" t="s">
        <v>40</v>
      </c>
      <c r="V2804" s="240" t="s">
        <v>1390</v>
      </c>
      <c r="W2804" s="35" t="s">
        <v>5664</v>
      </c>
      <c r="X2804" s="55">
        <v>0</v>
      </c>
      <c r="Y2804" s="55">
        <v>0</v>
      </c>
      <c r="Z2804" s="55">
        <v>0</v>
      </c>
      <c r="AA2804" s="266"/>
      <c r="AB2804" s="266"/>
      <c r="AC2804" s="266"/>
    </row>
    <row r="2805" spans="1:34" ht="15" hidden="1" customHeight="1" x14ac:dyDescent="0.2">
      <c r="A2805" s="257">
        <v>69</v>
      </c>
      <c r="B2805" s="257">
        <v>60</v>
      </c>
      <c r="C2805" s="258" t="s">
        <v>590</v>
      </c>
      <c r="D2805" s="257">
        <v>60012</v>
      </c>
      <c r="E2805" s="258" t="s">
        <v>591</v>
      </c>
      <c r="F2805" s="25">
        <v>2016</v>
      </c>
      <c r="G2805" s="232">
        <v>42434.79791666667</v>
      </c>
      <c r="H2805" s="233">
        <v>42434.79791666667</v>
      </c>
      <c r="I2805" s="417" t="s">
        <v>313</v>
      </c>
      <c r="J2805" s="412" t="s">
        <v>36</v>
      </c>
      <c r="K2805" s="412"/>
      <c r="L2805" s="235">
        <f>N2805-G2805</f>
        <v>6.9444443943211809E-4</v>
      </c>
      <c r="M2805" s="236">
        <v>1</v>
      </c>
      <c r="N2805" s="232">
        <v>42434.798611111109</v>
      </c>
      <c r="O2805" s="233">
        <v>42434.798611111109</v>
      </c>
      <c r="P2805" s="237" t="s">
        <v>37</v>
      </c>
      <c r="Q2805" s="238" t="s">
        <v>213</v>
      </c>
      <c r="R2805" s="238" t="s">
        <v>320</v>
      </c>
      <c r="S2805" s="238" t="s">
        <v>40</v>
      </c>
      <c r="T2805" s="35" t="s">
        <v>5662</v>
      </c>
      <c r="U2805" s="254" t="s">
        <v>40</v>
      </c>
      <c r="V2805" s="240" t="s">
        <v>1390</v>
      </c>
      <c r="W2805" s="35" t="s">
        <v>5670</v>
      </c>
      <c r="X2805" s="55">
        <v>0</v>
      </c>
      <c r="Y2805" s="55">
        <v>0</v>
      </c>
      <c r="Z2805" s="55">
        <v>0</v>
      </c>
      <c r="AA2805" s="266"/>
      <c r="AB2805" s="266"/>
      <c r="AC2805" s="266"/>
    </row>
    <row r="2806" spans="1:34" ht="15" hidden="1" customHeight="1" x14ac:dyDescent="0.2">
      <c r="A2806" s="257">
        <v>69</v>
      </c>
      <c r="B2806" s="257">
        <v>60</v>
      </c>
      <c r="C2806" s="258" t="s">
        <v>590</v>
      </c>
      <c r="D2806" s="257">
        <v>60012</v>
      </c>
      <c r="E2806" s="258" t="s">
        <v>591</v>
      </c>
      <c r="F2806" s="25">
        <v>2017</v>
      </c>
      <c r="G2806" s="232">
        <v>42755.209027777775</v>
      </c>
      <c r="H2806" s="233">
        <v>42755.209027777775</v>
      </c>
      <c r="I2806" s="417" t="s">
        <v>7042</v>
      </c>
      <c r="J2806" s="412" t="s">
        <v>36</v>
      </c>
      <c r="K2806" s="412"/>
      <c r="L2806" s="235">
        <f>N2806-G2806</f>
        <v>0.43541666666715173</v>
      </c>
      <c r="M2806" s="236">
        <v>627</v>
      </c>
      <c r="N2806" s="232">
        <v>42755.644444444442</v>
      </c>
      <c r="O2806" s="233">
        <v>42755.644444444442</v>
      </c>
      <c r="P2806" s="237" t="s">
        <v>37</v>
      </c>
      <c r="Q2806" s="35" t="s">
        <v>222</v>
      </c>
      <c r="R2806" s="35" t="s">
        <v>223</v>
      </c>
      <c r="S2806" s="35" t="s">
        <v>526</v>
      </c>
      <c r="T2806" s="167" t="s">
        <v>7447</v>
      </c>
      <c r="U2806" s="303" t="s">
        <v>40</v>
      </c>
      <c r="V2806" s="49" t="s">
        <v>761</v>
      </c>
      <c r="W2806" s="35" t="s">
        <v>7448</v>
      </c>
      <c r="X2806" s="255">
        <v>1075</v>
      </c>
      <c r="Y2806" s="255">
        <v>1075</v>
      </c>
      <c r="Z2806" s="255">
        <v>19350</v>
      </c>
      <c r="AA2806" s="173">
        <v>1.9484478754849368E-4</v>
      </c>
      <c r="AB2806" s="174">
        <v>3.5072061758728867E-3</v>
      </c>
      <c r="AC2806" s="241">
        <v>18</v>
      </c>
      <c r="AD2806" s="304">
        <v>5517212</v>
      </c>
      <c r="AE2806" s="35" t="s">
        <v>7049</v>
      </c>
      <c r="AF2806" s="305" t="s">
        <v>7449</v>
      </c>
      <c r="AG2806" s="35" t="s">
        <v>7040</v>
      </c>
      <c r="AH2806" s="44" t="s">
        <v>7041</v>
      </c>
    </row>
    <row r="2807" spans="1:34" ht="15" hidden="1" customHeight="1" x14ac:dyDescent="0.2">
      <c r="A2807" s="257">
        <v>69</v>
      </c>
      <c r="B2807" s="257">
        <v>60</v>
      </c>
      <c r="C2807" s="258" t="s">
        <v>590</v>
      </c>
      <c r="D2807" s="257">
        <v>60012</v>
      </c>
      <c r="E2807" s="258" t="s">
        <v>591</v>
      </c>
      <c r="F2807" s="25">
        <v>2017</v>
      </c>
      <c r="G2807" s="232">
        <v>42771.805555555555</v>
      </c>
      <c r="H2807" s="233">
        <v>42771.805555555555</v>
      </c>
      <c r="I2807" s="412" t="s">
        <v>36</v>
      </c>
      <c r="J2807" s="412" t="s">
        <v>36</v>
      </c>
      <c r="K2807" s="412"/>
      <c r="L2807" s="235">
        <f>N2807-G2807</f>
        <v>6.944444467080757E-4</v>
      </c>
      <c r="M2807" s="236">
        <v>1</v>
      </c>
      <c r="N2807" s="232">
        <v>42771.806250000001</v>
      </c>
      <c r="O2807" s="233">
        <v>42771.806250000001</v>
      </c>
      <c r="P2807" s="237" t="s">
        <v>37</v>
      </c>
      <c r="Q2807" s="35" t="s">
        <v>48</v>
      </c>
      <c r="R2807" s="35" t="s">
        <v>49</v>
      </c>
      <c r="S2807" s="35" t="s">
        <v>40</v>
      </c>
      <c r="T2807" s="52" t="s">
        <v>7664</v>
      </c>
      <c r="U2807" s="303" t="s">
        <v>40</v>
      </c>
      <c r="V2807" s="49" t="s">
        <v>761</v>
      </c>
      <c r="W2807" s="44" t="s">
        <v>7666</v>
      </c>
      <c r="X2807" s="255">
        <v>1</v>
      </c>
      <c r="Y2807" s="255">
        <v>0</v>
      </c>
      <c r="Z2807" s="255">
        <v>0</v>
      </c>
      <c r="AA2807" s="168"/>
      <c r="AB2807" s="168"/>
      <c r="AC2807" s="168"/>
      <c r="AD2807" s="304">
        <v>5517212</v>
      </c>
      <c r="AE2807" s="35" t="s">
        <v>1270</v>
      </c>
      <c r="AF2807" s="305" t="s">
        <v>1270</v>
      </c>
      <c r="AG2807" s="35" t="s">
        <v>7040</v>
      </c>
      <c r="AH2807" s="44" t="s">
        <v>7173</v>
      </c>
    </row>
    <row r="2808" spans="1:34" ht="15" hidden="1" customHeight="1" x14ac:dyDescent="0.2">
      <c r="A2808" s="272">
        <v>69</v>
      </c>
      <c r="B2808" s="272">
        <v>60</v>
      </c>
      <c r="C2808" s="331" t="s">
        <v>590</v>
      </c>
      <c r="D2808" s="272">
        <v>60012</v>
      </c>
      <c r="E2808" s="331" t="s">
        <v>591</v>
      </c>
      <c r="F2808" s="25">
        <v>2017</v>
      </c>
      <c r="G2808" s="284">
        <v>42961.994444444441</v>
      </c>
      <c r="H2808" s="234">
        <v>42961.994444444441</v>
      </c>
      <c r="I2808" s="412" t="s">
        <v>36</v>
      </c>
      <c r="J2808" s="412" t="s">
        <v>36</v>
      </c>
      <c r="K2808" s="412"/>
      <c r="L2808" s="235">
        <f>N2808-G2808</f>
        <v>0.56597222222626442</v>
      </c>
      <c r="M2808" s="236">
        <v>815</v>
      </c>
      <c r="N2808" s="284">
        <v>42962.560416666667</v>
      </c>
      <c r="O2808" s="234">
        <v>42962.560416666667</v>
      </c>
      <c r="P2808" s="237" t="s">
        <v>37</v>
      </c>
      <c r="Q2808" s="167" t="s">
        <v>52</v>
      </c>
      <c r="R2808" s="167" t="s">
        <v>302</v>
      </c>
      <c r="S2808" s="167" t="s">
        <v>68</v>
      </c>
      <c r="T2808" s="167" t="s">
        <v>9201</v>
      </c>
      <c r="U2808" s="376">
        <v>113169821</v>
      </c>
      <c r="V2808" s="240" t="s">
        <v>761</v>
      </c>
      <c r="W2808" s="167" t="s">
        <v>9204</v>
      </c>
      <c r="X2808" s="255">
        <v>0</v>
      </c>
      <c r="Y2808" s="255">
        <v>0</v>
      </c>
      <c r="Z2808" s="255">
        <v>0</v>
      </c>
      <c r="AA2808" s="374"/>
      <c r="AB2808" s="374"/>
      <c r="AC2808" s="374"/>
      <c r="AD2808" s="304">
        <v>5517212</v>
      </c>
      <c r="AE2808" s="333" t="s">
        <v>1270</v>
      </c>
      <c r="AF2808" s="333" t="s">
        <v>1270</v>
      </c>
      <c r="AG2808" s="167" t="s">
        <v>7040</v>
      </c>
      <c r="AH2808" s="29" t="s">
        <v>7173</v>
      </c>
    </row>
    <row r="2809" spans="1:34" ht="15" hidden="1" customHeight="1" x14ac:dyDescent="0.2">
      <c r="A2809" s="257">
        <v>69</v>
      </c>
      <c r="B2809" s="257">
        <v>60</v>
      </c>
      <c r="C2809" s="258" t="s">
        <v>590</v>
      </c>
      <c r="D2809" s="257">
        <v>60012</v>
      </c>
      <c r="E2809" s="258" t="s">
        <v>591</v>
      </c>
      <c r="F2809" s="25">
        <v>2017</v>
      </c>
      <c r="G2809" s="232">
        <v>43085.574305555558</v>
      </c>
      <c r="H2809" s="233">
        <v>43085.574305555558</v>
      </c>
      <c r="I2809" s="417" t="s">
        <v>7042</v>
      </c>
      <c r="J2809" s="412" t="s">
        <v>36</v>
      </c>
      <c r="K2809" s="412"/>
      <c r="L2809" s="235">
        <f>N2809-G2809</f>
        <v>6.9444443943211809E-4</v>
      </c>
      <c r="M2809" s="236">
        <v>1</v>
      </c>
      <c r="N2809" s="232">
        <v>43085.574999999997</v>
      </c>
      <c r="O2809" s="233">
        <v>43085.574999999997</v>
      </c>
      <c r="P2809" s="237" t="s">
        <v>37</v>
      </c>
      <c r="Q2809" s="167" t="s">
        <v>48</v>
      </c>
      <c r="R2809" s="167" t="s">
        <v>49</v>
      </c>
      <c r="S2809" s="35" t="s">
        <v>40</v>
      </c>
      <c r="T2809" s="35" t="s">
        <v>10147</v>
      </c>
      <c r="U2809" s="332" t="s">
        <v>40</v>
      </c>
      <c r="V2809" s="240" t="s">
        <v>761</v>
      </c>
      <c r="W2809" s="167" t="s">
        <v>10149</v>
      </c>
      <c r="X2809" s="255">
        <v>1</v>
      </c>
      <c r="Y2809" s="241">
        <v>0</v>
      </c>
      <c r="Z2809" s="241">
        <v>0</v>
      </c>
      <c r="AA2809" s="266"/>
      <c r="AB2809" s="266"/>
      <c r="AC2809" s="266"/>
      <c r="AD2809" s="304">
        <v>5517212</v>
      </c>
      <c r="AE2809" s="333" t="s">
        <v>1270</v>
      </c>
      <c r="AF2809" s="333" t="s">
        <v>1270</v>
      </c>
      <c r="AG2809" s="167" t="s">
        <v>7040</v>
      </c>
      <c r="AH2809" s="29" t="s">
        <v>7173</v>
      </c>
    </row>
    <row r="2810" spans="1:34" ht="15" hidden="1" customHeight="1" x14ac:dyDescent="0.2">
      <c r="A2810" s="257">
        <v>69</v>
      </c>
      <c r="B2810" s="257">
        <v>60</v>
      </c>
      <c r="C2810" s="258" t="s">
        <v>590</v>
      </c>
      <c r="D2810" s="257">
        <v>60012</v>
      </c>
      <c r="E2810" s="258" t="s">
        <v>591</v>
      </c>
      <c r="F2810" s="25">
        <v>2017</v>
      </c>
      <c r="G2810" s="232">
        <v>43085.586111111108</v>
      </c>
      <c r="H2810" s="233">
        <v>43085.586111111108</v>
      </c>
      <c r="I2810" s="417" t="s">
        <v>7042</v>
      </c>
      <c r="J2810" s="412" t="s">
        <v>36</v>
      </c>
      <c r="K2810" s="412"/>
      <c r="L2810" s="235">
        <f>N2810-G2810</f>
        <v>6.944444467080757E-4</v>
      </c>
      <c r="M2810" s="236">
        <v>1</v>
      </c>
      <c r="N2810" s="232">
        <v>43085.586805555555</v>
      </c>
      <c r="O2810" s="233">
        <v>43085.586805555555</v>
      </c>
      <c r="P2810" s="237" t="s">
        <v>37</v>
      </c>
      <c r="Q2810" s="167" t="s">
        <v>48</v>
      </c>
      <c r="R2810" s="167" t="s">
        <v>49</v>
      </c>
      <c r="S2810" s="35" t="s">
        <v>40</v>
      </c>
      <c r="T2810" s="35" t="s">
        <v>10147</v>
      </c>
      <c r="U2810" s="332" t="s">
        <v>40</v>
      </c>
      <c r="V2810" s="240" t="s">
        <v>761</v>
      </c>
      <c r="W2810" s="167" t="s">
        <v>10154</v>
      </c>
      <c r="X2810" s="255">
        <v>1</v>
      </c>
      <c r="Y2810" s="241">
        <v>0</v>
      </c>
      <c r="Z2810" s="241">
        <v>0</v>
      </c>
      <c r="AA2810" s="266"/>
      <c r="AB2810" s="266"/>
      <c r="AC2810" s="266"/>
      <c r="AD2810" s="304">
        <v>5517212</v>
      </c>
      <c r="AE2810" s="333" t="s">
        <v>1270</v>
      </c>
      <c r="AF2810" s="333" t="s">
        <v>1270</v>
      </c>
      <c r="AG2810" s="167" t="s">
        <v>7040</v>
      </c>
      <c r="AH2810" s="29" t="s">
        <v>7173</v>
      </c>
    </row>
    <row r="2811" spans="1:34" ht="15" hidden="1" customHeight="1" x14ac:dyDescent="0.2">
      <c r="A2811" s="257">
        <v>69</v>
      </c>
      <c r="B2811" s="257">
        <v>60</v>
      </c>
      <c r="C2811" s="258" t="s">
        <v>590</v>
      </c>
      <c r="D2811" s="257">
        <v>60012</v>
      </c>
      <c r="E2811" s="258" t="s">
        <v>591</v>
      </c>
      <c r="F2811" s="25">
        <v>2017</v>
      </c>
      <c r="G2811" s="232">
        <v>43085.586805555555</v>
      </c>
      <c r="H2811" s="233">
        <v>43085.586805555555</v>
      </c>
      <c r="I2811" s="417" t="s">
        <v>7042</v>
      </c>
      <c r="J2811" s="412" t="s">
        <v>36</v>
      </c>
      <c r="K2811" s="412"/>
      <c r="L2811" s="235">
        <f>N2811-G2811</f>
        <v>0.18680555555329192</v>
      </c>
      <c r="M2811" s="236">
        <v>269</v>
      </c>
      <c r="N2811" s="232">
        <v>43085.773611111108</v>
      </c>
      <c r="O2811" s="233">
        <v>43085.773611111108</v>
      </c>
      <c r="P2811" s="237" t="s">
        <v>37</v>
      </c>
      <c r="Q2811" s="167" t="s">
        <v>48</v>
      </c>
      <c r="R2811" s="167" t="s">
        <v>49</v>
      </c>
      <c r="S2811" s="35" t="s">
        <v>40</v>
      </c>
      <c r="T2811" s="167" t="s">
        <v>10156</v>
      </c>
      <c r="U2811" s="332" t="s">
        <v>40</v>
      </c>
      <c r="V2811" s="240" t="s">
        <v>761</v>
      </c>
      <c r="W2811" s="167" t="s">
        <v>10158</v>
      </c>
      <c r="X2811" s="255">
        <v>1</v>
      </c>
      <c r="Y2811" s="241">
        <v>0</v>
      </c>
      <c r="Z2811" s="241">
        <v>0</v>
      </c>
      <c r="AA2811" s="266"/>
      <c r="AB2811" s="266"/>
      <c r="AC2811" s="266"/>
      <c r="AD2811" s="304">
        <v>5517212</v>
      </c>
      <c r="AE2811" s="333" t="s">
        <v>1270</v>
      </c>
      <c r="AF2811" s="333" t="s">
        <v>1270</v>
      </c>
      <c r="AG2811" s="167" t="s">
        <v>7040</v>
      </c>
      <c r="AH2811" s="29" t="s">
        <v>7173</v>
      </c>
    </row>
    <row r="2812" spans="1:34" ht="15" hidden="1" customHeight="1" x14ac:dyDescent="0.2">
      <c r="A2812" s="257">
        <v>69</v>
      </c>
      <c r="B2812" s="257">
        <v>60</v>
      </c>
      <c r="C2812" s="258" t="s">
        <v>590</v>
      </c>
      <c r="D2812" s="257">
        <v>60012</v>
      </c>
      <c r="E2812" s="258" t="s">
        <v>591</v>
      </c>
      <c r="F2812" s="25">
        <v>2018</v>
      </c>
      <c r="G2812" s="232">
        <v>43124.648611111108</v>
      </c>
      <c r="H2812" s="233">
        <v>43124.648611111108</v>
      </c>
      <c r="I2812" s="412" t="s">
        <v>36</v>
      </c>
      <c r="J2812" s="412" t="s">
        <v>36</v>
      </c>
      <c r="K2812" s="412" t="s">
        <v>36</v>
      </c>
      <c r="L2812" s="235">
        <f>N2812-G2812</f>
        <v>6.944444467080757E-4</v>
      </c>
      <c r="M2812" s="236">
        <v>1</v>
      </c>
      <c r="N2812" s="232">
        <v>43124.649305555555</v>
      </c>
      <c r="O2812" s="233">
        <v>43124.649305555555</v>
      </c>
      <c r="P2812" s="237" t="s">
        <v>37</v>
      </c>
      <c r="Q2812" s="238" t="s">
        <v>48</v>
      </c>
      <c r="R2812" s="35" t="s">
        <v>10200</v>
      </c>
      <c r="S2812" s="238" t="s">
        <v>40</v>
      </c>
      <c r="T2812" s="167" t="s">
        <v>10374</v>
      </c>
      <c r="U2812" s="192" t="s">
        <v>40</v>
      </c>
      <c r="V2812" s="240" t="s">
        <v>761</v>
      </c>
      <c r="W2812" s="167" t="s">
        <v>10377</v>
      </c>
      <c r="X2812" s="255">
        <v>0</v>
      </c>
      <c r="Y2812" s="241">
        <v>0</v>
      </c>
      <c r="Z2812" s="241">
        <v>0</v>
      </c>
      <c r="AA2812" s="266"/>
      <c r="AB2812" s="266"/>
      <c r="AC2812" s="266"/>
      <c r="AD2812" s="241">
        <v>5517212</v>
      </c>
      <c r="AE2812" s="35" t="s">
        <v>7060</v>
      </c>
      <c r="AF2812" s="153" t="s">
        <v>10376</v>
      </c>
      <c r="AG2812" s="35" t="s">
        <v>7040</v>
      </c>
      <c r="AH2812" s="35" t="s">
        <v>7173</v>
      </c>
    </row>
    <row r="2813" spans="1:34" ht="15" hidden="1" customHeight="1" x14ac:dyDescent="0.2">
      <c r="A2813" s="523">
        <v>69</v>
      </c>
      <c r="B2813" s="523">
        <v>60</v>
      </c>
      <c r="C2813" s="524" t="s">
        <v>590</v>
      </c>
      <c r="D2813" s="523">
        <v>60012</v>
      </c>
      <c r="E2813" s="524" t="s">
        <v>591</v>
      </c>
      <c r="F2813" s="25">
        <v>2019</v>
      </c>
      <c r="G2813" s="284">
        <v>43474.222916666666</v>
      </c>
      <c r="H2813" s="234">
        <v>43474.222916666666</v>
      </c>
      <c r="I2813" s="412" t="s">
        <v>36</v>
      </c>
      <c r="J2813" s="412" t="s">
        <v>36</v>
      </c>
      <c r="K2813" s="412" t="s">
        <v>36</v>
      </c>
      <c r="L2813" s="235">
        <f>N2813-G2813</f>
        <v>6.944444467080757E-4</v>
      </c>
      <c r="M2813" s="236">
        <v>1</v>
      </c>
      <c r="N2813" s="284">
        <v>43474.223611111112</v>
      </c>
      <c r="O2813" s="234">
        <v>43474.223611111112</v>
      </c>
      <c r="P2813" s="237" t="s">
        <v>37</v>
      </c>
      <c r="Q2813" s="162" t="s">
        <v>48</v>
      </c>
      <c r="R2813" s="167" t="s">
        <v>10200</v>
      </c>
      <c r="S2813" s="238" t="s">
        <v>40</v>
      </c>
      <c r="T2813" s="167" t="s">
        <v>12771</v>
      </c>
      <c r="U2813" s="414" t="s">
        <v>40</v>
      </c>
      <c r="V2813" s="240" t="s">
        <v>761</v>
      </c>
      <c r="W2813" s="167" t="s">
        <v>12773</v>
      </c>
      <c r="X2813" s="536">
        <v>0</v>
      </c>
      <c r="Y2813" s="255">
        <v>0</v>
      </c>
      <c r="Z2813" s="255">
        <v>0</v>
      </c>
      <c r="AA2813" s="264">
        <f>Y2813/AD2813</f>
        <v>0</v>
      </c>
      <c r="AB2813" s="265">
        <f>Z2813/AD2813</f>
        <v>0</v>
      </c>
      <c r="AC2813" s="255">
        <v>0</v>
      </c>
      <c r="AD2813" s="255">
        <v>5548929</v>
      </c>
      <c r="AE2813" s="240" t="s">
        <v>1270</v>
      </c>
      <c r="AF2813" s="527" t="s">
        <v>1270</v>
      </c>
      <c r="AG2813" s="240" t="s">
        <v>7040</v>
      </c>
      <c r="AH2813" s="525" t="s">
        <v>7173</v>
      </c>
    </row>
    <row r="2814" spans="1:34" ht="15" hidden="1" customHeight="1" x14ac:dyDescent="0.2">
      <c r="A2814" s="523">
        <v>69</v>
      </c>
      <c r="B2814" s="523">
        <v>60</v>
      </c>
      <c r="C2814" s="524" t="s">
        <v>590</v>
      </c>
      <c r="D2814" s="523">
        <v>60012</v>
      </c>
      <c r="E2814" s="524" t="s">
        <v>591</v>
      </c>
      <c r="F2814" s="25">
        <v>2019</v>
      </c>
      <c r="G2814" s="284">
        <v>43481.680555555555</v>
      </c>
      <c r="H2814" s="234">
        <v>43481.680555555555</v>
      </c>
      <c r="I2814" s="417" t="s">
        <v>7042</v>
      </c>
      <c r="J2814" s="412" t="s">
        <v>36</v>
      </c>
      <c r="K2814" s="412" t="s">
        <v>36</v>
      </c>
      <c r="L2814" s="235">
        <f>N2814-G2814</f>
        <v>6.944444467080757E-4</v>
      </c>
      <c r="M2814" s="236">
        <v>1</v>
      </c>
      <c r="N2814" s="284">
        <v>43481.681250000001</v>
      </c>
      <c r="O2814" s="234">
        <v>43481.681250000001</v>
      </c>
      <c r="P2814" s="237" t="s">
        <v>37</v>
      </c>
      <c r="Q2814" s="162" t="s">
        <v>48</v>
      </c>
      <c r="R2814" s="167" t="s">
        <v>10200</v>
      </c>
      <c r="S2814" s="238" t="s">
        <v>40</v>
      </c>
      <c r="T2814" s="167" t="s">
        <v>12814</v>
      </c>
      <c r="U2814" s="414" t="s">
        <v>40</v>
      </c>
      <c r="V2814" s="240" t="s">
        <v>761</v>
      </c>
      <c r="W2814" s="167" t="s">
        <v>12816</v>
      </c>
      <c r="X2814" s="536">
        <v>0</v>
      </c>
      <c r="Y2814" s="255">
        <v>0</v>
      </c>
      <c r="Z2814" s="255">
        <v>0</v>
      </c>
      <c r="AA2814" s="264">
        <f>Y2814/AD2814</f>
        <v>0</v>
      </c>
      <c r="AB2814" s="265">
        <f>Z2814/AD2814</f>
        <v>0</v>
      </c>
      <c r="AC2814" s="255">
        <v>0</v>
      </c>
      <c r="AD2814" s="255">
        <v>5548929</v>
      </c>
      <c r="AE2814" s="240" t="s">
        <v>1270</v>
      </c>
      <c r="AF2814" s="527" t="s">
        <v>1270</v>
      </c>
      <c r="AG2814" s="240" t="s">
        <v>7040</v>
      </c>
      <c r="AH2814" s="525" t="s">
        <v>7173</v>
      </c>
    </row>
    <row r="2815" spans="1:34" ht="15" hidden="1" customHeight="1" x14ac:dyDescent="0.2">
      <c r="A2815" s="523">
        <v>69</v>
      </c>
      <c r="B2815" s="523">
        <v>60</v>
      </c>
      <c r="C2815" s="524" t="s">
        <v>590</v>
      </c>
      <c r="D2815" s="523">
        <v>60012</v>
      </c>
      <c r="E2815" s="524" t="s">
        <v>591</v>
      </c>
      <c r="F2815" s="25">
        <v>2019</v>
      </c>
      <c r="G2815" s="284">
        <v>43481.686805555553</v>
      </c>
      <c r="H2815" s="234">
        <v>43481.686805555553</v>
      </c>
      <c r="I2815" s="417" t="s">
        <v>7042</v>
      </c>
      <c r="J2815" s="412" t="s">
        <v>36</v>
      </c>
      <c r="K2815" s="412" t="s">
        <v>36</v>
      </c>
      <c r="L2815" s="235">
        <f>N2815-G2815</f>
        <v>6.944444467080757E-4</v>
      </c>
      <c r="M2815" s="236">
        <v>1</v>
      </c>
      <c r="N2815" s="284">
        <v>43481.6875</v>
      </c>
      <c r="O2815" s="234">
        <v>43481.6875</v>
      </c>
      <c r="P2815" s="237" t="s">
        <v>37</v>
      </c>
      <c r="Q2815" s="162" t="s">
        <v>48</v>
      </c>
      <c r="R2815" s="167" t="s">
        <v>10200</v>
      </c>
      <c r="S2815" s="238" t="s">
        <v>40</v>
      </c>
      <c r="T2815" s="167" t="s">
        <v>12814</v>
      </c>
      <c r="U2815" s="414" t="s">
        <v>40</v>
      </c>
      <c r="V2815" s="240" t="s">
        <v>761</v>
      </c>
      <c r="W2815" s="167" t="s">
        <v>12820</v>
      </c>
      <c r="X2815" s="536">
        <v>0</v>
      </c>
      <c r="Y2815" s="255">
        <v>0</v>
      </c>
      <c r="Z2815" s="255">
        <v>0</v>
      </c>
      <c r="AA2815" s="264">
        <f>Y2815/AD2815</f>
        <v>0</v>
      </c>
      <c r="AB2815" s="265">
        <f>Z2815/AD2815</f>
        <v>0</v>
      </c>
      <c r="AC2815" s="255">
        <v>0</v>
      </c>
      <c r="AD2815" s="255">
        <v>5548929</v>
      </c>
      <c r="AE2815" s="240" t="s">
        <v>1270</v>
      </c>
      <c r="AF2815" s="527" t="s">
        <v>1270</v>
      </c>
      <c r="AG2815" s="240" t="s">
        <v>7040</v>
      </c>
      <c r="AH2815" s="525" t="s">
        <v>7173</v>
      </c>
    </row>
    <row r="2816" spans="1:34" ht="15" hidden="1" customHeight="1" x14ac:dyDescent="0.2">
      <c r="A2816" s="523">
        <v>69</v>
      </c>
      <c r="B2816" s="523">
        <v>60</v>
      </c>
      <c r="C2816" s="524" t="s">
        <v>590</v>
      </c>
      <c r="D2816" s="523">
        <v>60012</v>
      </c>
      <c r="E2816" s="524" t="s">
        <v>591</v>
      </c>
      <c r="F2816" s="25">
        <v>2019</v>
      </c>
      <c r="G2816" s="284">
        <v>43481.756944444445</v>
      </c>
      <c r="H2816" s="234">
        <v>43481.756944444445</v>
      </c>
      <c r="I2816" s="417" t="s">
        <v>7042</v>
      </c>
      <c r="J2816" s="412" t="s">
        <v>36</v>
      </c>
      <c r="K2816" s="412" t="s">
        <v>36</v>
      </c>
      <c r="L2816" s="235">
        <f>N2816-G2816</f>
        <v>6.944444467080757E-4</v>
      </c>
      <c r="M2816" s="236">
        <v>1</v>
      </c>
      <c r="N2816" s="284">
        <v>43481.757638888892</v>
      </c>
      <c r="O2816" s="234">
        <v>43481.757638888892</v>
      </c>
      <c r="P2816" s="237" t="s">
        <v>37</v>
      </c>
      <c r="Q2816" s="162" t="s">
        <v>48</v>
      </c>
      <c r="R2816" s="167" t="s">
        <v>10200</v>
      </c>
      <c r="S2816" s="238" t="s">
        <v>40</v>
      </c>
      <c r="T2816" s="167" t="s">
        <v>12828</v>
      </c>
      <c r="U2816" s="414" t="s">
        <v>40</v>
      </c>
      <c r="V2816" s="240" t="s">
        <v>761</v>
      </c>
      <c r="W2816" s="167" t="s">
        <v>12830</v>
      </c>
      <c r="X2816" s="536">
        <v>0</v>
      </c>
      <c r="Y2816" s="255">
        <v>0</v>
      </c>
      <c r="Z2816" s="255">
        <v>0</v>
      </c>
      <c r="AA2816" s="264">
        <f>Y2816/AD2816</f>
        <v>0</v>
      </c>
      <c r="AB2816" s="265">
        <f>Z2816/AD2816</f>
        <v>0</v>
      </c>
      <c r="AC2816" s="255">
        <v>0</v>
      </c>
      <c r="AD2816" s="255">
        <v>5548929</v>
      </c>
      <c r="AE2816" s="240" t="s">
        <v>1270</v>
      </c>
      <c r="AF2816" s="527" t="s">
        <v>1270</v>
      </c>
      <c r="AG2816" s="240" t="s">
        <v>7040</v>
      </c>
      <c r="AH2816" s="525" t="s">
        <v>7173</v>
      </c>
    </row>
    <row r="2817" spans="1:34" ht="15" hidden="1" customHeight="1" x14ac:dyDescent="0.2">
      <c r="A2817" s="523">
        <v>69</v>
      </c>
      <c r="B2817" s="523">
        <v>60</v>
      </c>
      <c r="C2817" s="524" t="s">
        <v>590</v>
      </c>
      <c r="D2817" s="523">
        <v>60012</v>
      </c>
      <c r="E2817" s="524" t="s">
        <v>591</v>
      </c>
      <c r="F2817" s="25">
        <v>2019</v>
      </c>
      <c r="G2817" s="284">
        <v>43481.757638888892</v>
      </c>
      <c r="H2817" s="234">
        <v>43481.757638888892</v>
      </c>
      <c r="I2817" s="417" t="s">
        <v>7042</v>
      </c>
      <c r="J2817" s="412" t="s">
        <v>36</v>
      </c>
      <c r="K2817" s="412" t="s">
        <v>36</v>
      </c>
      <c r="L2817" s="235">
        <f>N2817-G2817</f>
        <v>0.8395833333270275</v>
      </c>
      <c r="M2817" s="236">
        <v>1209</v>
      </c>
      <c r="N2817" s="284">
        <v>43482.597222222219</v>
      </c>
      <c r="O2817" s="234">
        <v>43482.597222222219</v>
      </c>
      <c r="P2817" s="237" t="s">
        <v>37</v>
      </c>
      <c r="Q2817" s="162" t="s">
        <v>48</v>
      </c>
      <c r="R2817" s="167" t="s">
        <v>10200</v>
      </c>
      <c r="S2817" s="238" t="s">
        <v>564</v>
      </c>
      <c r="T2817" s="167" t="s">
        <v>12832</v>
      </c>
      <c r="U2817" s="414" t="s">
        <v>40</v>
      </c>
      <c r="V2817" s="240" t="s">
        <v>761</v>
      </c>
      <c r="W2817" s="167" t="s">
        <v>12834</v>
      </c>
      <c r="X2817" s="536">
        <v>0</v>
      </c>
      <c r="Y2817" s="255">
        <v>0</v>
      </c>
      <c r="Z2817" s="255">
        <v>0</v>
      </c>
      <c r="AA2817" s="264">
        <f>Y2817/AD2817</f>
        <v>0</v>
      </c>
      <c r="AB2817" s="265">
        <f>Z2817/AD2817</f>
        <v>0</v>
      </c>
      <c r="AC2817" s="255">
        <v>0</v>
      </c>
      <c r="AD2817" s="255">
        <v>5548929</v>
      </c>
      <c r="AE2817" s="240" t="s">
        <v>1270</v>
      </c>
      <c r="AF2817" s="527" t="s">
        <v>1270</v>
      </c>
      <c r="AG2817" s="240" t="s">
        <v>7040</v>
      </c>
      <c r="AH2817" s="525" t="s">
        <v>7173</v>
      </c>
    </row>
    <row r="2818" spans="1:34" ht="15" hidden="1" customHeight="1" x14ac:dyDescent="0.2">
      <c r="A2818" s="521">
        <v>69</v>
      </c>
      <c r="B2818" s="521">
        <v>60</v>
      </c>
      <c r="C2818" s="522" t="s">
        <v>590</v>
      </c>
      <c r="D2818" s="521">
        <v>60012</v>
      </c>
      <c r="E2818" s="522" t="s">
        <v>591</v>
      </c>
      <c r="F2818" s="25">
        <v>2019</v>
      </c>
      <c r="G2818" s="232">
        <v>43509.999305555553</v>
      </c>
      <c r="H2818" s="233">
        <v>43509.999305555553</v>
      </c>
      <c r="I2818" s="417" t="s">
        <v>7042</v>
      </c>
      <c r="J2818" s="412" t="s">
        <v>36</v>
      </c>
      <c r="K2818" s="412" t="s">
        <v>36</v>
      </c>
      <c r="L2818" s="235">
        <f>N2818-G2818</f>
        <v>1.7493055555605679</v>
      </c>
      <c r="M2818" s="236">
        <v>2519</v>
      </c>
      <c r="N2818" s="232">
        <v>43511.748611111114</v>
      </c>
      <c r="O2818" s="233">
        <v>43511.748611111114</v>
      </c>
      <c r="P2818" s="237" t="s">
        <v>37</v>
      </c>
      <c r="Q2818" s="162" t="s">
        <v>222</v>
      </c>
      <c r="R2818" s="167" t="s">
        <v>10220</v>
      </c>
      <c r="S2818" s="238" t="s">
        <v>40</v>
      </c>
      <c r="T2818" s="167" t="s">
        <v>13288</v>
      </c>
      <c r="U2818" s="192" t="s">
        <v>40</v>
      </c>
      <c r="V2818" s="240" t="s">
        <v>761</v>
      </c>
      <c r="W2818" s="167" t="s">
        <v>13290</v>
      </c>
      <c r="X2818" s="490">
        <f>4545+5767+2424</f>
        <v>12736</v>
      </c>
      <c r="Y2818" s="490">
        <f>4545+5767+2424</f>
        <v>12736</v>
      </c>
      <c r="Z2818" s="490">
        <f>31815+1859017+712274</f>
        <v>2603106</v>
      </c>
      <c r="AA2818" s="491">
        <f>Y2818/AD2818</f>
        <v>2.2952176897559871E-3</v>
      </c>
      <c r="AB2818" s="492">
        <f>Z2818/AD2818</f>
        <v>0.46911863532584397</v>
      </c>
      <c r="AC2818" s="341">
        <f>Z2818/Y2818</f>
        <v>204.38960427135677</v>
      </c>
      <c r="AD2818" s="255">
        <v>5548929</v>
      </c>
      <c r="AE2818" s="239" t="s">
        <v>1270</v>
      </c>
      <c r="AF2818" s="229" t="s">
        <v>1270</v>
      </c>
      <c r="AG2818" s="239" t="s">
        <v>7040</v>
      </c>
      <c r="AH2818" s="57" t="s">
        <v>7173</v>
      </c>
    </row>
    <row r="2819" spans="1:34" ht="15" hidden="1" customHeight="1" x14ac:dyDescent="0.2">
      <c r="A2819" s="58">
        <v>69</v>
      </c>
      <c r="B2819" s="58">
        <v>60</v>
      </c>
      <c r="C2819" s="76" t="s">
        <v>1407</v>
      </c>
      <c r="D2819" s="31">
        <v>60013</v>
      </c>
      <c r="E2819" s="60" t="s">
        <v>1408</v>
      </c>
      <c r="F2819" s="25">
        <v>2014</v>
      </c>
      <c r="G2819" s="61">
        <v>41708.224999999999</v>
      </c>
      <c r="H2819" s="62">
        <v>41708.224999999999</v>
      </c>
      <c r="I2819" s="625" t="s">
        <v>36</v>
      </c>
      <c r="J2819" s="625" t="s">
        <v>36</v>
      </c>
      <c r="K2819" s="625"/>
      <c r="L2819" s="64">
        <f>N2819-G2819</f>
        <v>0.35486111111094942</v>
      </c>
      <c r="M2819" s="65">
        <v>511</v>
      </c>
      <c r="N2819" s="61">
        <v>41708.579861111109</v>
      </c>
      <c r="O2819" s="62">
        <v>41708.579861111109</v>
      </c>
      <c r="P2819" s="66" t="s">
        <v>37</v>
      </c>
      <c r="Q2819" s="69" t="s">
        <v>52</v>
      </c>
      <c r="R2819" s="69" t="s">
        <v>858</v>
      </c>
      <c r="S2819" s="87" t="s">
        <v>170</v>
      </c>
      <c r="T2819" s="69" t="s">
        <v>1951</v>
      </c>
      <c r="U2819" s="77">
        <v>10183</v>
      </c>
      <c r="V2819" s="78" t="s">
        <v>384</v>
      </c>
      <c r="W2819" s="69" t="s">
        <v>1952</v>
      </c>
      <c r="X2819" s="96">
        <v>3152.5</v>
      </c>
      <c r="Y2819" s="96">
        <v>3152.5</v>
      </c>
      <c r="Z2819" s="32">
        <v>516225</v>
      </c>
      <c r="AA2819" s="79">
        <v>5.858838873846608E-4</v>
      </c>
      <c r="AB2819" s="80">
        <v>9.593906733232245E-2</v>
      </c>
      <c r="AC2819" s="32">
        <v>163.75099127676447</v>
      </c>
    </row>
    <row r="2820" spans="1:34" ht="15" hidden="1" customHeight="1" x14ac:dyDescent="0.2">
      <c r="A2820" s="153">
        <v>69</v>
      </c>
      <c r="B2820" s="153">
        <v>60</v>
      </c>
      <c r="C2820" s="24" t="s">
        <v>1407</v>
      </c>
      <c r="D2820" s="175">
        <v>60013</v>
      </c>
      <c r="E2820" s="24" t="s">
        <v>1408</v>
      </c>
      <c r="F2820" s="25">
        <v>2015</v>
      </c>
      <c r="G2820" s="156">
        <v>42100.341666666667</v>
      </c>
      <c r="H2820" s="157">
        <v>42100.341666666667</v>
      </c>
      <c r="I2820" s="626" t="s">
        <v>313</v>
      </c>
      <c r="J2820" s="620" t="s">
        <v>36</v>
      </c>
      <c r="K2820" s="620"/>
      <c r="L2820" s="159">
        <f>N2820-G2820</f>
        <v>0.16249999999854481</v>
      </c>
      <c r="M2820" s="160">
        <v>234</v>
      </c>
      <c r="N2820" s="156">
        <v>42100.504166666666</v>
      </c>
      <c r="O2820" s="157">
        <v>42100.504166666666</v>
      </c>
      <c r="P2820" s="161" t="s">
        <v>37</v>
      </c>
      <c r="Q2820" s="35" t="s">
        <v>1285</v>
      </c>
      <c r="R2820" s="35" t="s">
        <v>142</v>
      </c>
      <c r="S2820" s="35" t="s">
        <v>88</v>
      </c>
      <c r="T2820" s="35" t="s">
        <v>3696</v>
      </c>
      <c r="U2820" s="170">
        <v>11024</v>
      </c>
      <c r="V2820" s="167" t="s">
        <v>384</v>
      </c>
      <c r="W2820" s="35" t="s">
        <v>3697</v>
      </c>
      <c r="X2820" s="55">
        <v>0</v>
      </c>
      <c r="Y2820" s="55">
        <v>0</v>
      </c>
      <c r="Z2820" s="168"/>
      <c r="AA2820" s="168"/>
      <c r="AB2820" s="168"/>
      <c r="AC2820" s="168"/>
    </row>
    <row r="2821" spans="1:34" ht="15" hidden="1" customHeight="1" x14ac:dyDescent="0.2">
      <c r="A2821" s="58">
        <v>69</v>
      </c>
      <c r="B2821" s="58">
        <v>60</v>
      </c>
      <c r="C2821" s="76" t="s">
        <v>1409</v>
      </c>
      <c r="D2821" s="31">
        <v>60014</v>
      </c>
      <c r="E2821" s="60" t="s">
        <v>1410</v>
      </c>
      <c r="F2821" s="25">
        <v>2014</v>
      </c>
      <c r="G2821" s="61">
        <v>41708.224999999999</v>
      </c>
      <c r="H2821" s="62">
        <v>41708.224999999999</v>
      </c>
      <c r="I2821" s="625" t="s">
        <v>36</v>
      </c>
      <c r="J2821" s="625" t="s">
        <v>36</v>
      </c>
      <c r="K2821" s="625"/>
      <c r="L2821" s="64">
        <f>N2821-G2821</f>
        <v>0.35625000000436557</v>
      </c>
      <c r="M2821" s="65">
        <v>513</v>
      </c>
      <c r="N2821" s="61">
        <v>41708.581250000003</v>
      </c>
      <c r="O2821" s="62">
        <v>41708.581250000003</v>
      </c>
      <c r="P2821" s="66" t="s">
        <v>37</v>
      </c>
      <c r="Q2821" s="69" t="s">
        <v>52</v>
      </c>
      <c r="R2821" s="69" t="s">
        <v>858</v>
      </c>
      <c r="S2821" s="87" t="s">
        <v>170</v>
      </c>
      <c r="T2821" s="69" t="s">
        <v>1951</v>
      </c>
      <c r="U2821" s="77">
        <v>10183</v>
      </c>
      <c r="V2821" s="78" t="s">
        <v>384</v>
      </c>
      <c r="W2821" s="69" t="s">
        <v>1952</v>
      </c>
      <c r="X2821" s="96">
        <v>3152.5</v>
      </c>
      <c r="Y2821" s="96">
        <v>3152.5</v>
      </c>
      <c r="Z2821" s="32">
        <v>516225</v>
      </c>
      <c r="AA2821" s="79">
        <v>5.858838873846608E-4</v>
      </c>
      <c r="AB2821" s="80">
        <v>9.593906733232245E-2</v>
      </c>
      <c r="AC2821" s="32">
        <v>163.75099127676447</v>
      </c>
    </row>
    <row r="2822" spans="1:34" ht="15" hidden="1" customHeight="1" x14ac:dyDescent="0.2">
      <c r="A2822" s="153">
        <v>69</v>
      </c>
      <c r="B2822" s="153">
        <v>60</v>
      </c>
      <c r="C2822" s="24" t="s">
        <v>1409</v>
      </c>
      <c r="D2822" s="175">
        <v>60014</v>
      </c>
      <c r="E2822" s="24" t="s">
        <v>1410</v>
      </c>
      <c r="F2822" s="25">
        <v>2015</v>
      </c>
      <c r="G2822" s="156">
        <v>42100.341666666667</v>
      </c>
      <c r="H2822" s="157">
        <v>42100.341666666667</v>
      </c>
      <c r="I2822" s="626" t="s">
        <v>313</v>
      </c>
      <c r="J2822" s="620" t="s">
        <v>36</v>
      </c>
      <c r="K2822" s="620"/>
      <c r="L2822" s="159">
        <f>N2822-G2822</f>
        <v>0.16180555555183673</v>
      </c>
      <c r="M2822" s="160">
        <v>233</v>
      </c>
      <c r="N2822" s="156">
        <v>42100.503472222219</v>
      </c>
      <c r="O2822" s="157">
        <v>42100.503472222219</v>
      </c>
      <c r="P2822" s="161" t="s">
        <v>37</v>
      </c>
      <c r="Q2822" s="35" t="s">
        <v>1285</v>
      </c>
      <c r="R2822" s="35" t="s">
        <v>142</v>
      </c>
      <c r="S2822" s="35" t="s">
        <v>88</v>
      </c>
      <c r="T2822" s="35" t="s">
        <v>3696</v>
      </c>
      <c r="U2822" s="170">
        <v>11024</v>
      </c>
      <c r="V2822" s="167" t="s">
        <v>384</v>
      </c>
      <c r="W2822" s="35" t="s">
        <v>3697</v>
      </c>
      <c r="X2822" s="55">
        <v>5777</v>
      </c>
      <c r="Y2822" s="55">
        <v>5777</v>
      </c>
      <c r="Z2822" s="55">
        <v>1346041</v>
      </c>
      <c r="AA2822" s="173">
        <f>Y2822/5412924</f>
        <v>1.0672605046736293E-3</v>
      </c>
      <c r="AB2822" s="174">
        <f>Z2822/5412924</f>
        <v>0.24867169758895563</v>
      </c>
      <c r="AC2822" s="55">
        <f>Z2822/Y2822</f>
        <v>233</v>
      </c>
    </row>
    <row r="2823" spans="1:34" ht="15" hidden="1" customHeight="1" x14ac:dyDescent="0.2">
      <c r="A2823" s="58">
        <v>69</v>
      </c>
      <c r="B2823" s="58">
        <v>60</v>
      </c>
      <c r="C2823" s="76" t="s">
        <v>991</v>
      </c>
      <c r="D2823" s="31">
        <v>60015</v>
      </c>
      <c r="E2823" s="60" t="s">
        <v>992</v>
      </c>
      <c r="F2823" s="25">
        <v>2014</v>
      </c>
      <c r="G2823" s="61">
        <v>41708.224999999999</v>
      </c>
      <c r="H2823" s="62">
        <v>41708.224999999999</v>
      </c>
      <c r="I2823" s="625" t="s">
        <v>36</v>
      </c>
      <c r="J2823" s="625" t="s">
        <v>36</v>
      </c>
      <c r="K2823" s="625"/>
      <c r="L2823" s="64">
        <f>N2823-G2823</f>
        <v>0.33680555555474712</v>
      </c>
      <c r="M2823" s="65">
        <v>485</v>
      </c>
      <c r="N2823" s="61">
        <v>41708.561805555553</v>
      </c>
      <c r="O2823" s="62">
        <v>41708.561805555553</v>
      </c>
      <c r="P2823" s="66" t="s">
        <v>37</v>
      </c>
      <c r="Q2823" s="69" t="s">
        <v>52</v>
      </c>
      <c r="R2823" s="69" t="s">
        <v>858</v>
      </c>
      <c r="S2823" s="87" t="s">
        <v>170</v>
      </c>
      <c r="T2823" s="69" t="s">
        <v>1951</v>
      </c>
      <c r="U2823" s="77">
        <v>10183</v>
      </c>
      <c r="V2823" s="78" t="s">
        <v>384</v>
      </c>
      <c r="W2823" s="69" t="s">
        <v>1952</v>
      </c>
      <c r="X2823" s="96">
        <v>822</v>
      </c>
      <c r="Y2823" s="96">
        <v>822</v>
      </c>
      <c r="Z2823" s="32">
        <v>88776</v>
      </c>
      <c r="AA2823" s="79">
        <v>1.5276655207936278E-4</v>
      </c>
      <c r="AB2823" s="80">
        <v>1.649878762457118E-2</v>
      </c>
      <c r="AC2823" s="32">
        <v>108</v>
      </c>
    </row>
    <row r="2824" spans="1:34" ht="15" hidden="1" customHeight="1" x14ac:dyDescent="0.2">
      <c r="A2824" s="153">
        <v>69</v>
      </c>
      <c r="B2824" s="153">
        <v>60</v>
      </c>
      <c r="C2824" s="24" t="s">
        <v>991</v>
      </c>
      <c r="D2824" s="175">
        <v>60015</v>
      </c>
      <c r="E2824" s="24" t="s">
        <v>992</v>
      </c>
      <c r="F2824" s="25">
        <v>2015</v>
      </c>
      <c r="G2824" s="156">
        <v>42100.341666666667</v>
      </c>
      <c r="H2824" s="157">
        <v>42100.341666666667</v>
      </c>
      <c r="I2824" s="626" t="s">
        <v>313</v>
      </c>
      <c r="J2824" s="620" t="s">
        <v>36</v>
      </c>
      <c r="K2824" s="620"/>
      <c r="L2824" s="159">
        <f>N2824-G2824</f>
        <v>0.16041666666569654</v>
      </c>
      <c r="M2824" s="160">
        <v>231</v>
      </c>
      <c r="N2824" s="156">
        <v>42100.502083333333</v>
      </c>
      <c r="O2824" s="157">
        <v>42100.502083333333</v>
      </c>
      <c r="P2824" s="161" t="s">
        <v>37</v>
      </c>
      <c r="Q2824" s="35" t="s">
        <v>1285</v>
      </c>
      <c r="R2824" s="35" t="s">
        <v>142</v>
      </c>
      <c r="S2824" s="35" t="s">
        <v>88</v>
      </c>
      <c r="T2824" s="35" t="s">
        <v>3696</v>
      </c>
      <c r="U2824" s="170">
        <v>11024</v>
      </c>
      <c r="V2824" s="167" t="s">
        <v>384</v>
      </c>
      <c r="W2824" s="35" t="s">
        <v>3697</v>
      </c>
      <c r="X2824" s="55">
        <v>683</v>
      </c>
      <c r="Y2824" s="55">
        <v>683</v>
      </c>
      <c r="Z2824" s="55">
        <v>157773</v>
      </c>
      <c r="AA2824" s="173">
        <f>Y2824/5412924</f>
        <v>1.2617949189754003E-4</v>
      </c>
      <c r="AB2824" s="174">
        <f>Z2824/5412924</f>
        <v>2.9147462628331747E-2</v>
      </c>
      <c r="AC2824" s="55">
        <f>Z2824/Y2824</f>
        <v>231</v>
      </c>
    </row>
    <row r="2825" spans="1:34" ht="15" hidden="1" customHeight="1" x14ac:dyDescent="0.2">
      <c r="A2825" s="257">
        <v>69</v>
      </c>
      <c r="B2825" s="257">
        <v>60</v>
      </c>
      <c r="C2825" s="258" t="s">
        <v>991</v>
      </c>
      <c r="D2825" s="257">
        <v>60015</v>
      </c>
      <c r="E2825" s="258" t="s">
        <v>992</v>
      </c>
      <c r="F2825" s="25">
        <v>2016</v>
      </c>
      <c r="G2825" s="284">
        <v>42599.584027777775</v>
      </c>
      <c r="H2825" s="234">
        <v>42599.584027777775</v>
      </c>
      <c r="I2825" s="412" t="s">
        <v>36</v>
      </c>
      <c r="J2825" s="412" t="s">
        <v>36</v>
      </c>
      <c r="K2825" s="412"/>
      <c r="L2825" s="235">
        <f>N2825-G2825</f>
        <v>0.21666666666715173</v>
      </c>
      <c r="M2825" s="236">
        <v>312</v>
      </c>
      <c r="N2825" s="284">
        <v>42599.800694444442</v>
      </c>
      <c r="O2825" s="234">
        <v>42599.800694444442</v>
      </c>
      <c r="P2825" s="237" t="s">
        <v>37</v>
      </c>
      <c r="Q2825" s="238" t="s">
        <v>38</v>
      </c>
      <c r="R2825" s="238" t="s">
        <v>413</v>
      </c>
      <c r="S2825" s="35" t="s">
        <v>68</v>
      </c>
      <c r="T2825" s="35" t="s">
        <v>6473</v>
      </c>
      <c r="U2825" s="88">
        <v>12462</v>
      </c>
      <c r="V2825" s="240" t="s">
        <v>384</v>
      </c>
      <c r="W2825" s="35" t="s">
        <v>6474</v>
      </c>
      <c r="X2825" s="177">
        <v>686</v>
      </c>
      <c r="Y2825" s="177">
        <v>686</v>
      </c>
      <c r="Z2825" s="177">
        <v>230734</v>
      </c>
      <c r="AA2825" s="289">
        <v>1.2594946342040186E-4</v>
      </c>
      <c r="AB2825" s="290">
        <v>4.2362716461870266E-2</v>
      </c>
      <c r="AC2825" s="291">
        <v>336.34693877551018</v>
      </c>
    </row>
    <row r="2826" spans="1:34" ht="15" hidden="1" customHeight="1" x14ac:dyDescent="0.2">
      <c r="A2826" s="105">
        <v>69</v>
      </c>
      <c r="B2826" s="105">
        <v>60</v>
      </c>
      <c r="C2826" s="76" t="s">
        <v>309</v>
      </c>
      <c r="D2826" s="31">
        <v>60016</v>
      </c>
      <c r="E2826" s="60" t="s">
        <v>310</v>
      </c>
      <c r="F2826" s="25">
        <v>2014</v>
      </c>
      <c r="G2826" s="61">
        <v>41932.698611111111</v>
      </c>
      <c r="H2826" s="62">
        <v>41932.698611111111</v>
      </c>
      <c r="I2826" s="625" t="s">
        <v>36</v>
      </c>
      <c r="J2826" s="625" t="s">
        <v>36</v>
      </c>
      <c r="K2826" s="625"/>
      <c r="L2826" s="64">
        <f>N2826-G2826</f>
        <v>0.25208333333284827</v>
      </c>
      <c r="M2826" s="65">
        <v>363</v>
      </c>
      <c r="N2826" s="61">
        <v>41932.950694444444</v>
      </c>
      <c r="O2826" s="62">
        <v>41932.950694444444</v>
      </c>
      <c r="P2826" s="66" t="s">
        <v>37</v>
      </c>
      <c r="Q2826" s="69" t="s">
        <v>145</v>
      </c>
      <c r="R2826" s="69" t="s">
        <v>146</v>
      </c>
      <c r="S2826" s="87" t="s">
        <v>101</v>
      </c>
      <c r="T2826" s="69" t="s">
        <v>2886</v>
      </c>
      <c r="U2826" s="192" t="s">
        <v>40</v>
      </c>
      <c r="V2826" s="87" t="s">
        <v>384</v>
      </c>
      <c r="W2826" s="69" t="s">
        <v>2887</v>
      </c>
      <c r="X2826" s="32">
        <v>899</v>
      </c>
      <c r="Y2826" s="32">
        <v>899</v>
      </c>
      <c r="Z2826" s="32">
        <v>106981</v>
      </c>
      <c r="AA2826" s="79">
        <f>Y2826/5380759</f>
        <v>1.6707680087511817E-4</v>
      </c>
      <c r="AB2826" s="80">
        <f>Z2826/5380759</f>
        <v>1.9882139304139061E-2</v>
      </c>
      <c r="AC2826" s="32">
        <f>Z2826/Y2826</f>
        <v>119</v>
      </c>
      <c r="AD2826" s="41"/>
      <c r="AE2826" s="41"/>
      <c r="AF2826" s="41"/>
      <c r="AG2826" s="41"/>
      <c r="AH2826" s="41"/>
    </row>
    <row r="2827" spans="1:34" ht="15" hidden="1" customHeight="1" x14ac:dyDescent="0.2">
      <c r="A2827" s="105">
        <v>69</v>
      </c>
      <c r="B2827" s="105">
        <v>60</v>
      </c>
      <c r="C2827" s="76" t="s">
        <v>309</v>
      </c>
      <c r="D2827" s="31">
        <v>60016</v>
      </c>
      <c r="E2827" s="60" t="s">
        <v>310</v>
      </c>
      <c r="F2827" s="25">
        <v>2014</v>
      </c>
      <c r="G2827" s="106">
        <v>41985.061805555553</v>
      </c>
      <c r="H2827" s="63">
        <v>41985.061805555553</v>
      </c>
      <c r="I2827" s="628" t="s">
        <v>313</v>
      </c>
      <c r="J2827" s="628" t="s">
        <v>313</v>
      </c>
      <c r="K2827" s="628"/>
      <c r="L2827" s="64">
        <f>N2827-G2827</f>
        <v>1.6027777777781012</v>
      </c>
      <c r="M2827" s="65">
        <v>2308</v>
      </c>
      <c r="N2827" s="106">
        <v>41986.664583333331</v>
      </c>
      <c r="O2827" s="63">
        <v>41986.664583333331</v>
      </c>
      <c r="P2827" s="66" t="s">
        <v>37</v>
      </c>
      <c r="Q2827" s="99" t="s">
        <v>52</v>
      </c>
      <c r="R2827" s="99" t="s">
        <v>53</v>
      </c>
      <c r="S2827" s="78" t="s">
        <v>54</v>
      </c>
      <c r="T2827" s="69" t="s">
        <v>3189</v>
      </c>
      <c r="U2827" s="192" t="s">
        <v>40</v>
      </c>
      <c r="V2827" s="87" t="s">
        <v>384</v>
      </c>
      <c r="W2827" s="69" t="s">
        <v>3190</v>
      </c>
      <c r="X2827" s="32">
        <v>2204</v>
      </c>
      <c r="Y2827" s="32">
        <v>2204</v>
      </c>
      <c r="Z2827" s="136"/>
      <c r="AA2827" s="143"/>
      <c r="AB2827" s="144"/>
      <c r="AC2827" s="136"/>
    </row>
    <row r="2828" spans="1:34" ht="15" hidden="1" customHeight="1" x14ac:dyDescent="0.2">
      <c r="A2828" s="105">
        <v>69</v>
      </c>
      <c r="B2828" s="105">
        <v>60</v>
      </c>
      <c r="C2828" s="76" t="s">
        <v>309</v>
      </c>
      <c r="D2828" s="31">
        <v>60016</v>
      </c>
      <c r="E2828" s="60" t="s">
        <v>310</v>
      </c>
      <c r="F2828" s="25">
        <v>2014</v>
      </c>
      <c r="G2828" s="106">
        <v>41985.186111111114</v>
      </c>
      <c r="H2828" s="63">
        <v>41985.186111111114</v>
      </c>
      <c r="I2828" s="628" t="s">
        <v>313</v>
      </c>
      <c r="J2828" s="625" t="s">
        <v>36</v>
      </c>
      <c r="K2828" s="625"/>
      <c r="L2828" s="64">
        <f>N2828-G2828</f>
        <v>6.9444443943211809E-4</v>
      </c>
      <c r="M2828" s="65">
        <v>1</v>
      </c>
      <c r="N2828" s="106">
        <v>41985.186805555553</v>
      </c>
      <c r="O2828" s="63">
        <v>41985.186805555553</v>
      </c>
      <c r="P2828" s="66" t="s">
        <v>37</v>
      </c>
      <c r="Q2828" s="99" t="s">
        <v>222</v>
      </c>
      <c r="R2828" s="99" t="s">
        <v>223</v>
      </c>
      <c r="S2828" s="78" t="s">
        <v>40</v>
      </c>
      <c r="T2828" s="69" t="s">
        <v>3193</v>
      </c>
      <c r="U2828" s="192" t="s">
        <v>40</v>
      </c>
      <c r="V2828" s="87" t="s">
        <v>384</v>
      </c>
      <c r="W2828" s="69" t="s">
        <v>3194</v>
      </c>
      <c r="X2828" s="32">
        <v>1301</v>
      </c>
      <c r="Y2828" s="32">
        <v>0</v>
      </c>
      <c r="Z2828" s="83"/>
      <c r="AA2828" s="84"/>
      <c r="AB2828" s="85"/>
      <c r="AC2828" s="83"/>
    </row>
    <row r="2829" spans="1:34" ht="15" hidden="1" customHeight="1" x14ac:dyDescent="0.2">
      <c r="A2829" s="105">
        <v>69</v>
      </c>
      <c r="B2829" s="105">
        <v>60</v>
      </c>
      <c r="C2829" s="76" t="s">
        <v>309</v>
      </c>
      <c r="D2829" s="31">
        <v>60016</v>
      </c>
      <c r="E2829" s="60" t="s">
        <v>310</v>
      </c>
      <c r="F2829" s="25">
        <v>2014</v>
      </c>
      <c r="G2829" s="106">
        <v>41985.214583333334</v>
      </c>
      <c r="H2829" s="63">
        <v>41985.214583333334</v>
      </c>
      <c r="I2829" s="628" t="s">
        <v>313</v>
      </c>
      <c r="J2829" s="625" t="s">
        <v>36</v>
      </c>
      <c r="K2829" s="625"/>
      <c r="L2829" s="64">
        <f>N2829-G2829</f>
        <v>6.944444467080757E-4</v>
      </c>
      <c r="M2829" s="65">
        <v>1</v>
      </c>
      <c r="N2829" s="106">
        <v>41985.215277777781</v>
      </c>
      <c r="O2829" s="63">
        <v>41985.215277777781</v>
      </c>
      <c r="P2829" s="66" t="s">
        <v>37</v>
      </c>
      <c r="Q2829" s="99" t="s">
        <v>52</v>
      </c>
      <c r="R2829" s="99" t="s">
        <v>67</v>
      </c>
      <c r="S2829" s="78" t="s">
        <v>101</v>
      </c>
      <c r="T2829" s="69" t="s">
        <v>3200</v>
      </c>
      <c r="U2829" s="192" t="s">
        <v>40</v>
      </c>
      <c r="V2829" s="87" t="s">
        <v>384</v>
      </c>
      <c r="W2829" s="69" t="s">
        <v>3201</v>
      </c>
      <c r="X2829" s="32">
        <v>2847</v>
      </c>
      <c r="Y2829" s="32">
        <v>0</v>
      </c>
      <c r="Z2829" s="83"/>
      <c r="AA2829" s="84"/>
      <c r="AB2829" s="85"/>
      <c r="AC2829" s="83"/>
    </row>
    <row r="2830" spans="1:34" ht="15" hidden="1" customHeight="1" x14ac:dyDescent="0.2">
      <c r="A2830" s="105">
        <v>69</v>
      </c>
      <c r="B2830" s="105">
        <v>60</v>
      </c>
      <c r="C2830" s="76" t="s">
        <v>309</v>
      </c>
      <c r="D2830" s="31">
        <v>60016</v>
      </c>
      <c r="E2830" s="60" t="s">
        <v>310</v>
      </c>
      <c r="F2830" s="25">
        <v>2014</v>
      </c>
      <c r="G2830" s="106">
        <v>41985.347916666666</v>
      </c>
      <c r="H2830" s="63">
        <v>41985.347916666666</v>
      </c>
      <c r="I2830" s="628" t="s">
        <v>313</v>
      </c>
      <c r="J2830" s="625" t="s">
        <v>36</v>
      </c>
      <c r="K2830" s="625"/>
      <c r="L2830" s="64">
        <f>N2830-G2830</f>
        <v>6.944444467080757E-4</v>
      </c>
      <c r="M2830" s="65">
        <v>1</v>
      </c>
      <c r="N2830" s="106">
        <v>41985.348611111112</v>
      </c>
      <c r="O2830" s="63">
        <v>41985.348611111112</v>
      </c>
      <c r="P2830" s="66" t="s">
        <v>37</v>
      </c>
      <c r="Q2830" s="99" t="s">
        <v>52</v>
      </c>
      <c r="R2830" s="99" t="s">
        <v>67</v>
      </c>
      <c r="S2830" s="78" t="s">
        <v>101</v>
      </c>
      <c r="T2830" s="69" t="s">
        <v>3200</v>
      </c>
      <c r="U2830" s="192" t="s">
        <v>40</v>
      </c>
      <c r="V2830" s="87" t="s">
        <v>384</v>
      </c>
      <c r="W2830" s="69" t="s">
        <v>3204</v>
      </c>
      <c r="X2830" s="32">
        <v>2847</v>
      </c>
      <c r="Y2830" s="32">
        <v>0</v>
      </c>
      <c r="Z2830" s="83"/>
      <c r="AA2830" s="84"/>
      <c r="AB2830" s="85"/>
      <c r="AC2830" s="83"/>
    </row>
    <row r="2831" spans="1:34" ht="15" hidden="1" customHeight="1" x14ac:dyDescent="0.2">
      <c r="A2831" s="105">
        <v>69</v>
      </c>
      <c r="B2831" s="105">
        <v>60</v>
      </c>
      <c r="C2831" s="76" t="s">
        <v>309</v>
      </c>
      <c r="D2831" s="31">
        <v>60016</v>
      </c>
      <c r="E2831" s="60" t="s">
        <v>310</v>
      </c>
      <c r="F2831" s="25">
        <v>2014</v>
      </c>
      <c r="G2831" s="106">
        <v>41985.405555555553</v>
      </c>
      <c r="H2831" s="63">
        <v>41985.405555555553</v>
      </c>
      <c r="I2831" s="628" t="s">
        <v>313</v>
      </c>
      <c r="J2831" s="628" t="s">
        <v>313</v>
      </c>
      <c r="K2831" s="628"/>
      <c r="L2831" s="64">
        <f>N2831-G2831</f>
        <v>1.2590277777781012</v>
      </c>
      <c r="M2831" s="65">
        <v>1813</v>
      </c>
      <c r="N2831" s="106">
        <v>41986.664583333331</v>
      </c>
      <c r="O2831" s="63">
        <v>41986.664583333331</v>
      </c>
      <c r="P2831" s="66" t="s">
        <v>37</v>
      </c>
      <c r="Q2831" s="99" t="s">
        <v>52</v>
      </c>
      <c r="R2831" s="99" t="s">
        <v>53</v>
      </c>
      <c r="S2831" s="78" t="s">
        <v>54</v>
      </c>
      <c r="T2831" s="69" t="s">
        <v>3205</v>
      </c>
      <c r="U2831" s="192" t="s">
        <v>40</v>
      </c>
      <c r="V2831" s="87" t="s">
        <v>384</v>
      </c>
      <c r="W2831" s="69" t="s">
        <v>3206</v>
      </c>
      <c r="X2831" s="32">
        <v>2847</v>
      </c>
      <c r="Y2831" s="32">
        <v>2847</v>
      </c>
      <c r="Z2831" s="136"/>
      <c r="AA2831" s="143"/>
      <c r="AB2831" s="144"/>
      <c r="AC2831" s="136"/>
    </row>
    <row r="2832" spans="1:34" ht="15" hidden="1" customHeight="1" x14ac:dyDescent="0.2">
      <c r="A2832" s="153">
        <v>69</v>
      </c>
      <c r="B2832" s="153">
        <v>60</v>
      </c>
      <c r="C2832" s="24" t="s">
        <v>309</v>
      </c>
      <c r="D2832" s="175">
        <v>60016</v>
      </c>
      <c r="E2832" s="24" t="s">
        <v>310</v>
      </c>
      <c r="F2832" s="25">
        <v>2015</v>
      </c>
      <c r="G2832" s="179">
        <v>42041.246527777781</v>
      </c>
      <c r="H2832" s="158">
        <v>42041.246527777781</v>
      </c>
      <c r="I2832" s="626" t="s">
        <v>313</v>
      </c>
      <c r="J2832" s="620" t="s">
        <v>36</v>
      </c>
      <c r="K2832" s="620"/>
      <c r="L2832" s="159">
        <f>N2832-G2832</f>
        <v>3.4458333333313931</v>
      </c>
      <c r="M2832" s="160">
        <v>4962</v>
      </c>
      <c r="N2832" s="156">
        <v>42044.692361111112</v>
      </c>
      <c r="O2832" s="157">
        <v>42044.692361111112</v>
      </c>
      <c r="P2832" s="180" t="s">
        <v>173</v>
      </c>
      <c r="Q2832" s="35" t="s">
        <v>222</v>
      </c>
      <c r="R2832" s="35" t="s">
        <v>223</v>
      </c>
      <c r="S2832" s="35" t="s">
        <v>68</v>
      </c>
      <c r="T2832" s="35" t="s">
        <v>3405</v>
      </c>
      <c r="U2832" s="192" t="s">
        <v>40</v>
      </c>
      <c r="V2832" s="167" t="s">
        <v>384</v>
      </c>
      <c r="W2832" s="35" t="s">
        <v>3406</v>
      </c>
      <c r="X2832" s="55">
        <v>2739</v>
      </c>
      <c r="Y2832" s="55">
        <v>2739</v>
      </c>
      <c r="Z2832" s="181"/>
      <c r="AA2832" s="181"/>
      <c r="AB2832" s="181"/>
      <c r="AC2832" s="181"/>
    </row>
    <row r="2833" spans="1:34" ht="15" hidden="1" customHeight="1" x14ac:dyDescent="0.2">
      <c r="A2833" s="153">
        <v>69</v>
      </c>
      <c r="B2833" s="153">
        <v>60</v>
      </c>
      <c r="C2833" s="24" t="s">
        <v>309</v>
      </c>
      <c r="D2833" s="175">
        <v>60016</v>
      </c>
      <c r="E2833" s="24" t="s">
        <v>310</v>
      </c>
      <c r="F2833" s="25">
        <v>2015</v>
      </c>
      <c r="G2833" s="156">
        <v>42050.734027777777</v>
      </c>
      <c r="H2833" s="157">
        <v>42050.734027777777</v>
      </c>
      <c r="I2833" s="620" t="s">
        <v>36</v>
      </c>
      <c r="J2833" s="626" t="s">
        <v>313</v>
      </c>
      <c r="K2833" s="626"/>
      <c r="L2833" s="159">
        <f>N2833-G2833</f>
        <v>1.3319444444423425</v>
      </c>
      <c r="M2833" s="160">
        <v>1918</v>
      </c>
      <c r="N2833" s="156">
        <v>42052.065972222219</v>
      </c>
      <c r="O2833" s="157">
        <v>42052.065972222219</v>
      </c>
      <c r="P2833" s="161" t="s">
        <v>37</v>
      </c>
      <c r="Q2833" s="35" t="s">
        <v>222</v>
      </c>
      <c r="R2833" s="35" t="s">
        <v>223</v>
      </c>
      <c r="S2833" s="35" t="s">
        <v>54</v>
      </c>
      <c r="T2833" s="35" t="s">
        <v>3526</v>
      </c>
      <c r="U2833" s="88">
        <v>10927</v>
      </c>
      <c r="V2833" s="167" t="s">
        <v>384</v>
      </c>
      <c r="W2833" s="35" t="s">
        <v>3527</v>
      </c>
      <c r="X2833" s="55">
        <v>2745</v>
      </c>
      <c r="Y2833" s="55">
        <v>2745</v>
      </c>
      <c r="Z2833" s="55">
        <v>242141</v>
      </c>
      <c r="AA2833" s="173">
        <f>Y2833/5412924</f>
        <v>5.0711962702598451E-4</v>
      </c>
      <c r="AB2833" s="174">
        <f>Z2833/5412924</f>
        <v>4.4733862880764627E-2</v>
      </c>
      <c r="AC2833" s="55">
        <f>Z2833/Y2833</f>
        <v>88.211657559198542</v>
      </c>
    </row>
    <row r="2834" spans="1:34" ht="15" hidden="1" customHeight="1" x14ac:dyDescent="0.2">
      <c r="A2834" s="153">
        <v>69</v>
      </c>
      <c r="B2834" s="153">
        <v>60</v>
      </c>
      <c r="C2834" s="24" t="s">
        <v>309</v>
      </c>
      <c r="D2834" s="175">
        <v>60016</v>
      </c>
      <c r="E2834" s="24" t="s">
        <v>310</v>
      </c>
      <c r="F2834" s="25">
        <v>2015</v>
      </c>
      <c r="G2834" s="156">
        <v>42077.226388888892</v>
      </c>
      <c r="H2834" s="157">
        <v>42077.226388888892</v>
      </c>
      <c r="I2834" s="620" t="s">
        <v>36</v>
      </c>
      <c r="J2834" s="626" t="s">
        <v>313</v>
      </c>
      <c r="K2834" s="626"/>
      <c r="L2834" s="159">
        <f>N2834-G2834</f>
        <v>0.34513888888614019</v>
      </c>
      <c r="M2834" s="160">
        <v>497</v>
      </c>
      <c r="N2834" s="156">
        <v>42077.571527777778</v>
      </c>
      <c r="O2834" s="157">
        <v>42077.571527777778</v>
      </c>
      <c r="P2834" s="161" t="s">
        <v>37</v>
      </c>
      <c r="Q2834" s="35" t="s">
        <v>222</v>
      </c>
      <c r="R2834" s="35" t="s">
        <v>223</v>
      </c>
      <c r="S2834" s="35" t="s">
        <v>68</v>
      </c>
      <c r="T2834" s="35" t="s">
        <v>3615</v>
      </c>
      <c r="U2834" s="170">
        <v>10974</v>
      </c>
      <c r="V2834" s="167" t="s">
        <v>384</v>
      </c>
      <c r="W2834" s="35" t="s">
        <v>3616</v>
      </c>
      <c r="X2834" s="55">
        <v>2746</v>
      </c>
      <c r="Y2834" s="55">
        <v>2746</v>
      </c>
      <c r="Z2834" s="55">
        <f>146772+15990+104737</f>
        <v>267499</v>
      </c>
      <c r="AA2834" s="173">
        <f>Y2834/5412924</f>
        <v>5.0730437005950938E-4</v>
      </c>
      <c r="AB2834" s="174">
        <f>Z2834/5412924</f>
        <v>4.9418576724890279E-2</v>
      </c>
      <c r="AC2834" s="55">
        <f>Z2834/Y2834</f>
        <v>97.414056809905318</v>
      </c>
    </row>
    <row r="2835" spans="1:34" ht="15" hidden="1" customHeight="1" x14ac:dyDescent="0.2">
      <c r="A2835" s="153">
        <v>69</v>
      </c>
      <c r="B2835" s="153">
        <v>60</v>
      </c>
      <c r="C2835" s="24" t="s">
        <v>309</v>
      </c>
      <c r="D2835" s="175">
        <v>60016</v>
      </c>
      <c r="E2835" s="24" t="s">
        <v>310</v>
      </c>
      <c r="F2835" s="25">
        <v>2015</v>
      </c>
      <c r="G2835" s="156">
        <v>42098.52847222222</v>
      </c>
      <c r="H2835" s="157">
        <v>42098.52847222222</v>
      </c>
      <c r="I2835" s="620" t="s">
        <v>36</v>
      </c>
      <c r="J2835" s="620" t="s">
        <v>36</v>
      </c>
      <c r="K2835" s="620"/>
      <c r="L2835" s="159">
        <f>N2835-G2835</f>
        <v>6.944444467080757E-4</v>
      </c>
      <c r="M2835" s="160">
        <v>1</v>
      </c>
      <c r="N2835" s="156">
        <v>42098.529166666667</v>
      </c>
      <c r="O2835" s="157">
        <v>42098.529166666667</v>
      </c>
      <c r="P2835" s="161" t="s">
        <v>37</v>
      </c>
      <c r="Q2835" s="35" t="s">
        <v>222</v>
      </c>
      <c r="R2835" s="35" t="s">
        <v>223</v>
      </c>
      <c r="S2835" s="35" t="s">
        <v>40</v>
      </c>
      <c r="T2835" s="35" t="s">
        <v>3683</v>
      </c>
      <c r="U2835" s="192" t="s">
        <v>40</v>
      </c>
      <c r="V2835" s="167" t="s">
        <v>384</v>
      </c>
      <c r="W2835" s="35" t="s">
        <v>3684</v>
      </c>
      <c r="X2835" s="55">
        <v>2745</v>
      </c>
      <c r="Y2835" s="55">
        <v>0</v>
      </c>
      <c r="Z2835" s="168"/>
      <c r="AA2835" s="168"/>
      <c r="AB2835" s="168"/>
      <c r="AC2835" s="168"/>
    </row>
    <row r="2836" spans="1:34" ht="15" hidden="1" customHeight="1" x14ac:dyDescent="0.2">
      <c r="A2836" s="153">
        <v>69</v>
      </c>
      <c r="B2836" s="153">
        <v>60</v>
      </c>
      <c r="C2836" s="24" t="s">
        <v>309</v>
      </c>
      <c r="D2836" s="175">
        <v>60016</v>
      </c>
      <c r="E2836" s="24" t="s">
        <v>310</v>
      </c>
      <c r="F2836" s="25">
        <v>2015</v>
      </c>
      <c r="G2836" s="156">
        <v>42098.569444444445</v>
      </c>
      <c r="H2836" s="157">
        <v>42098.569444444445</v>
      </c>
      <c r="I2836" s="620" t="s">
        <v>36</v>
      </c>
      <c r="J2836" s="620" t="s">
        <v>36</v>
      </c>
      <c r="K2836" s="620"/>
      <c r="L2836" s="159">
        <f>N2836-G2836</f>
        <v>0.3006944444423425</v>
      </c>
      <c r="M2836" s="160">
        <v>433</v>
      </c>
      <c r="N2836" s="156">
        <v>42098.870138888888</v>
      </c>
      <c r="O2836" s="157">
        <v>42098.870138888888</v>
      </c>
      <c r="P2836" s="161" t="s">
        <v>37</v>
      </c>
      <c r="Q2836" s="35" t="s">
        <v>222</v>
      </c>
      <c r="R2836" s="35" t="s">
        <v>223</v>
      </c>
      <c r="S2836" s="35" t="s">
        <v>40</v>
      </c>
      <c r="T2836" s="35" t="s">
        <v>3685</v>
      </c>
      <c r="U2836" s="170">
        <v>11029</v>
      </c>
      <c r="V2836" s="167" t="s">
        <v>384</v>
      </c>
      <c r="W2836" s="35" t="s">
        <v>3686</v>
      </c>
      <c r="X2836" s="55">
        <v>2745</v>
      </c>
      <c r="Y2836" s="55">
        <v>2745</v>
      </c>
      <c r="Z2836" s="55">
        <v>144863</v>
      </c>
      <c r="AA2836" s="173">
        <f>Y2836/5412924</f>
        <v>5.0711962702598451E-4</v>
      </c>
      <c r="AB2836" s="174">
        <f>Z2836/5412924</f>
        <v>2.6762430065524659E-2</v>
      </c>
      <c r="AC2836" s="55">
        <f>Z2836/Y2836</f>
        <v>52.773406193078323</v>
      </c>
    </row>
    <row r="2837" spans="1:34" ht="15" hidden="1" customHeight="1" x14ac:dyDescent="0.2">
      <c r="A2837" s="175">
        <v>69</v>
      </c>
      <c r="B2837" s="175">
        <v>60</v>
      </c>
      <c r="C2837" s="24" t="s">
        <v>309</v>
      </c>
      <c r="D2837" s="175">
        <v>60016</v>
      </c>
      <c r="E2837" s="24" t="s">
        <v>310</v>
      </c>
      <c r="F2837" s="25">
        <v>2015</v>
      </c>
      <c r="G2837" s="156">
        <v>42115.70416666667</v>
      </c>
      <c r="H2837" s="157">
        <v>42115.70416666667</v>
      </c>
      <c r="I2837" s="620" t="s">
        <v>36</v>
      </c>
      <c r="J2837" s="620" t="s">
        <v>36</v>
      </c>
      <c r="K2837" s="620"/>
      <c r="L2837" s="159">
        <f>N2837-G2837</f>
        <v>6.9444443943211809E-4</v>
      </c>
      <c r="M2837" s="160">
        <v>1</v>
      </c>
      <c r="N2837" s="156">
        <v>42115.704861111109</v>
      </c>
      <c r="O2837" s="157">
        <v>42115.704861111109</v>
      </c>
      <c r="P2837" s="161" t="s">
        <v>37</v>
      </c>
      <c r="Q2837" s="35" t="s">
        <v>213</v>
      </c>
      <c r="R2837" s="35" t="s">
        <v>287</v>
      </c>
      <c r="S2837" s="35" t="s">
        <v>101</v>
      </c>
      <c r="T2837" s="35" t="s">
        <v>3810</v>
      </c>
      <c r="U2837" s="192" t="s">
        <v>40</v>
      </c>
      <c r="V2837" s="167" t="s">
        <v>384</v>
      </c>
      <c r="W2837" s="35" t="s">
        <v>3811</v>
      </c>
      <c r="X2837" s="55">
        <v>2746</v>
      </c>
      <c r="Y2837" s="55">
        <v>0</v>
      </c>
      <c r="Z2837" s="168"/>
      <c r="AA2837" s="168"/>
      <c r="AB2837" s="168"/>
      <c r="AC2837" s="168"/>
    </row>
    <row r="2838" spans="1:34" ht="15" hidden="1" customHeight="1" x14ac:dyDescent="0.2">
      <c r="A2838" s="257">
        <v>69</v>
      </c>
      <c r="B2838" s="257">
        <v>60</v>
      </c>
      <c r="C2838" s="258" t="s">
        <v>309</v>
      </c>
      <c r="D2838" s="257">
        <v>60016</v>
      </c>
      <c r="E2838" s="258" t="s">
        <v>310</v>
      </c>
      <c r="F2838" s="25">
        <v>2016</v>
      </c>
      <c r="G2838" s="232">
        <v>42413.530555555553</v>
      </c>
      <c r="H2838" s="233">
        <v>42413.530555555553</v>
      </c>
      <c r="I2838" s="412" t="s">
        <v>36</v>
      </c>
      <c r="J2838" s="412" t="s">
        <v>36</v>
      </c>
      <c r="K2838" s="412"/>
      <c r="L2838" s="235">
        <f>N2838-G2838</f>
        <v>0.13472222222480923</v>
      </c>
      <c r="M2838" s="236">
        <v>194</v>
      </c>
      <c r="N2838" s="232">
        <v>42413.665277777778</v>
      </c>
      <c r="O2838" s="233">
        <v>42413.665277777778</v>
      </c>
      <c r="P2838" s="267" t="s">
        <v>37</v>
      </c>
      <c r="Q2838" s="238" t="s">
        <v>52</v>
      </c>
      <c r="R2838" s="238" t="s">
        <v>124</v>
      </c>
      <c r="S2838" s="238" t="s">
        <v>88</v>
      </c>
      <c r="T2838" s="35" t="s">
        <v>5553</v>
      </c>
      <c r="U2838" s="254" t="s">
        <v>40</v>
      </c>
      <c r="V2838" s="240" t="s">
        <v>384</v>
      </c>
      <c r="W2838" s="35" t="s">
        <v>5554</v>
      </c>
      <c r="X2838" s="241">
        <v>2748</v>
      </c>
      <c r="Y2838" s="241">
        <v>2748</v>
      </c>
      <c r="Z2838" s="241">
        <v>512184</v>
      </c>
      <c r="AA2838" s="259">
        <v>5.0128888523239066E-4</v>
      </c>
      <c r="AB2838" s="260">
        <v>9.3432367683357623E-2</v>
      </c>
      <c r="AC2838" s="241">
        <v>186.38427947598254</v>
      </c>
    </row>
    <row r="2839" spans="1:34" ht="15" hidden="1" customHeight="1" x14ac:dyDescent="0.2">
      <c r="A2839" s="272">
        <v>69</v>
      </c>
      <c r="B2839" s="272">
        <v>60</v>
      </c>
      <c r="C2839" s="331" t="s">
        <v>309</v>
      </c>
      <c r="D2839" s="272">
        <v>60016</v>
      </c>
      <c r="E2839" s="331" t="s">
        <v>310</v>
      </c>
      <c r="F2839" s="25">
        <v>2017</v>
      </c>
      <c r="G2839" s="284">
        <v>42743.529861111114</v>
      </c>
      <c r="H2839" s="234">
        <v>42743.529861111114</v>
      </c>
      <c r="I2839" s="417" t="s">
        <v>7042</v>
      </c>
      <c r="J2839" s="412" t="s">
        <v>36</v>
      </c>
      <c r="K2839" s="412"/>
      <c r="L2839" s="235">
        <f>N2839-G2839</f>
        <v>0.11736111110803904</v>
      </c>
      <c r="M2839" s="236">
        <v>169</v>
      </c>
      <c r="N2839" s="284">
        <v>42743.647222222222</v>
      </c>
      <c r="O2839" s="234">
        <v>42743.647222222222</v>
      </c>
      <c r="P2839" s="237" t="s">
        <v>37</v>
      </c>
      <c r="Q2839" s="238" t="s">
        <v>213</v>
      </c>
      <c r="R2839" s="238" t="s">
        <v>214</v>
      </c>
      <c r="S2839" s="167" t="s">
        <v>101</v>
      </c>
      <c r="T2839" s="167" t="s">
        <v>7214</v>
      </c>
      <c r="U2839" s="332" t="s">
        <v>40</v>
      </c>
      <c r="V2839" s="49" t="s">
        <v>384</v>
      </c>
      <c r="W2839" s="167" t="s">
        <v>7215</v>
      </c>
      <c r="X2839" s="255">
        <v>0</v>
      </c>
      <c r="Y2839" s="255">
        <v>0</v>
      </c>
      <c r="Z2839" s="255">
        <v>0</v>
      </c>
      <c r="AA2839" s="184"/>
      <c r="AB2839" s="184"/>
      <c r="AC2839" s="184"/>
      <c r="AD2839" s="304">
        <v>5517212</v>
      </c>
      <c r="AE2839" s="167" t="s">
        <v>1270</v>
      </c>
      <c r="AF2839" s="167" t="s">
        <v>1270</v>
      </c>
      <c r="AG2839" s="167" t="s">
        <v>7040</v>
      </c>
      <c r="AH2839" s="44" t="s">
        <v>7173</v>
      </c>
    </row>
    <row r="2840" spans="1:34" ht="15" hidden="1" customHeight="1" x14ac:dyDescent="0.2">
      <c r="A2840" s="257">
        <v>69</v>
      </c>
      <c r="B2840" s="257">
        <v>60</v>
      </c>
      <c r="C2840" s="258" t="s">
        <v>309</v>
      </c>
      <c r="D2840" s="257">
        <v>60016</v>
      </c>
      <c r="E2840" s="258" t="s">
        <v>310</v>
      </c>
      <c r="F2840" s="25">
        <v>2017</v>
      </c>
      <c r="G2840" s="232">
        <v>42743.659722222219</v>
      </c>
      <c r="H2840" s="233">
        <v>42743.659722222219</v>
      </c>
      <c r="I2840" s="417" t="s">
        <v>7042</v>
      </c>
      <c r="J2840" s="412" t="s">
        <v>36</v>
      </c>
      <c r="K2840" s="412"/>
      <c r="L2840" s="235">
        <f>N2840-G2840</f>
        <v>1.8750000002910383E-2</v>
      </c>
      <c r="M2840" s="236">
        <v>27</v>
      </c>
      <c r="N2840" s="232">
        <v>42743.678472222222</v>
      </c>
      <c r="O2840" s="233">
        <v>42743.678472222222</v>
      </c>
      <c r="P2840" s="237" t="s">
        <v>37</v>
      </c>
      <c r="Q2840" s="238" t="s">
        <v>213</v>
      </c>
      <c r="R2840" s="238" t="s">
        <v>214</v>
      </c>
      <c r="S2840" s="35" t="s">
        <v>101</v>
      </c>
      <c r="T2840" s="52" t="s">
        <v>7228</v>
      </c>
      <c r="U2840" s="303" t="s">
        <v>40</v>
      </c>
      <c r="V2840" s="49" t="s">
        <v>384</v>
      </c>
      <c r="W2840" s="35" t="s">
        <v>7229</v>
      </c>
      <c r="X2840" s="241">
        <v>0</v>
      </c>
      <c r="Y2840" s="241">
        <v>0</v>
      </c>
      <c r="Z2840" s="241">
        <v>0</v>
      </c>
      <c r="AA2840" s="168"/>
      <c r="AB2840" s="168"/>
      <c r="AC2840" s="168"/>
      <c r="AD2840" s="304">
        <v>5517212</v>
      </c>
      <c r="AE2840" s="35" t="s">
        <v>1270</v>
      </c>
      <c r="AF2840" s="35" t="s">
        <v>1270</v>
      </c>
      <c r="AG2840" s="35" t="s">
        <v>7040</v>
      </c>
      <c r="AH2840" s="44" t="s">
        <v>7173</v>
      </c>
    </row>
    <row r="2841" spans="1:34" ht="15" hidden="1" customHeight="1" x14ac:dyDescent="0.2">
      <c r="A2841" s="257">
        <v>69</v>
      </c>
      <c r="B2841" s="257">
        <v>60</v>
      </c>
      <c r="C2841" s="258" t="s">
        <v>309</v>
      </c>
      <c r="D2841" s="257">
        <v>60016</v>
      </c>
      <c r="E2841" s="258" t="s">
        <v>310</v>
      </c>
      <c r="F2841" s="25">
        <v>2017</v>
      </c>
      <c r="G2841" s="232">
        <v>42743.704861111109</v>
      </c>
      <c r="H2841" s="233">
        <v>42743.704861111109</v>
      </c>
      <c r="I2841" s="417" t="s">
        <v>7042</v>
      </c>
      <c r="J2841" s="412" t="s">
        <v>36</v>
      </c>
      <c r="K2841" s="412"/>
      <c r="L2841" s="235">
        <f>N2841-G2841</f>
        <v>1.0416666671517305E-2</v>
      </c>
      <c r="M2841" s="236">
        <v>15</v>
      </c>
      <c r="N2841" s="232">
        <v>42743.715277777781</v>
      </c>
      <c r="O2841" s="233">
        <v>42743.715277777781</v>
      </c>
      <c r="P2841" s="237" t="s">
        <v>37</v>
      </c>
      <c r="Q2841" s="238" t="s">
        <v>213</v>
      </c>
      <c r="R2841" s="238" t="s">
        <v>214</v>
      </c>
      <c r="S2841" s="35" t="s">
        <v>101</v>
      </c>
      <c r="T2841" s="167" t="s">
        <v>7233</v>
      </c>
      <c r="U2841" s="303" t="s">
        <v>40</v>
      </c>
      <c r="V2841" s="49" t="s">
        <v>384</v>
      </c>
      <c r="W2841" s="35" t="s">
        <v>7234</v>
      </c>
      <c r="X2841" s="241">
        <v>0</v>
      </c>
      <c r="Y2841" s="241">
        <v>0</v>
      </c>
      <c r="Z2841" s="241">
        <v>0</v>
      </c>
      <c r="AA2841" s="168"/>
      <c r="AB2841" s="168"/>
      <c r="AC2841" s="168"/>
      <c r="AD2841" s="304">
        <v>5517212</v>
      </c>
      <c r="AE2841" s="35" t="s">
        <v>1270</v>
      </c>
      <c r="AF2841" s="35" t="s">
        <v>1270</v>
      </c>
      <c r="AG2841" s="35" t="s">
        <v>7040</v>
      </c>
      <c r="AH2841" s="44" t="s">
        <v>7173</v>
      </c>
    </row>
    <row r="2842" spans="1:34" ht="15" hidden="1" customHeight="1" x14ac:dyDescent="0.2">
      <c r="A2842" s="257">
        <v>69</v>
      </c>
      <c r="B2842" s="257">
        <v>60</v>
      </c>
      <c r="C2842" s="258" t="s">
        <v>309</v>
      </c>
      <c r="D2842" s="257">
        <v>60016</v>
      </c>
      <c r="E2842" s="258" t="s">
        <v>310</v>
      </c>
      <c r="F2842" s="25">
        <v>2017</v>
      </c>
      <c r="G2842" s="232">
        <v>42743.71875</v>
      </c>
      <c r="H2842" s="233">
        <v>42743.71875</v>
      </c>
      <c r="I2842" s="417" t="s">
        <v>7042</v>
      </c>
      <c r="J2842" s="412" t="s">
        <v>36</v>
      </c>
      <c r="K2842" s="412"/>
      <c r="L2842" s="235">
        <f>N2842-G2842</f>
        <v>0.33819444444088731</v>
      </c>
      <c r="M2842" s="236">
        <v>487</v>
      </c>
      <c r="N2842" s="232">
        <v>42744.056944444441</v>
      </c>
      <c r="O2842" s="233">
        <v>42744.056944444441</v>
      </c>
      <c r="P2842" s="237" t="s">
        <v>37</v>
      </c>
      <c r="Q2842" s="238" t="s">
        <v>213</v>
      </c>
      <c r="R2842" s="238" t="s">
        <v>214</v>
      </c>
      <c r="S2842" s="35" t="s">
        <v>101</v>
      </c>
      <c r="T2842" s="167" t="s">
        <v>7241</v>
      </c>
      <c r="U2842" s="303" t="s">
        <v>40</v>
      </c>
      <c r="V2842" s="49" t="s">
        <v>384</v>
      </c>
      <c r="W2842" s="35" t="s">
        <v>7242</v>
      </c>
      <c r="X2842" s="241">
        <v>0</v>
      </c>
      <c r="Y2842" s="241">
        <v>0</v>
      </c>
      <c r="Z2842" s="241">
        <v>0</v>
      </c>
      <c r="AA2842" s="168"/>
      <c r="AB2842" s="168"/>
      <c r="AC2842" s="168"/>
      <c r="AD2842" s="304">
        <v>5517212</v>
      </c>
      <c r="AE2842" s="35" t="s">
        <v>1270</v>
      </c>
      <c r="AF2842" s="35" t="s">
        <v>1270</v>
      </c>
      <c r="AG2842" s="35" t="s">
        <v>7040</v>
      </c>
      <c r="AH2842" s="44" t="s">
        <v>7173</v>
      </c>
    </row>
    <row r="2843" spans="1:34" ht="15" hidden="1" customHeight="1" x14ac:dyDescent="0.2">
      <c r="A2843" s="257">
        <v>69</v>
      </c>
      <c r="B2843" s="257">
        <v>60</v>
      </c>
      <c r="C2843" s="258" t="s">
        <v>309</v>
      </c>
      <c r="D2843" s="257">
        <v>60016</v>
      </c>
      <c r="E2843" s="258" t="s">
        <v>310</v>
      </c>
      <c r="F2843" s="25">
        <v>2017</v>
      </c>
      <c r="G2843" s="232">
        <v>42772.123611111114</v>
      </c>
      <c r="H2843" s="233">
        <v>42772.123611111114</v>
      </c>
      <c r="I2843" s="412" t="s">
        <v>36</v>
      </c>
      <c r="J2843" s="412" t="s">
        <v>36</v>
      </c>
      <c r="K2843" s="412"/>
      <c r="L2843" s="235">
        <f>N2843-G2843</f>
        <v>6.9444443943211809E-4</v>
      </c>
      <c r="M2843" s="236">
        <v>1</v>
      </c>
      <c r="N2843" s="232">
        <v>42772.124305555553</v>
      </c>
      <c r="O2843" s="233">
        <v>42772.124305555553</v>
      </c>
      <c r="P2843" s="237" t="s">
        <v>37</v>
      </c>
      <c r="Q2843" s="35" t="s">
        <v>48</v>
      </c>
      <c r="R2843" s="35" t="s">
        <v>49</v>
      </c>
      <c r="S2843" s="35" t="s">
        <v>40</v>
      </c>
      <c r="T2843" s="52" t="s">
        <v>7681</v>
      </c>
      <c r="U2843" s="303" t="s">
        <v>40</v>
      </c>
      <c r="V2843" s="49" t="s">
        <v>384</v>
      </c>
      <c r="W2843" s="44" t="s">
        <v>7682</v>
      </c>
      <c r="X2843" s="255">
        <v>2724</v>
      </c>
      <c r="Y2843" s="255">
        <v>0</v>
      </c>
      <c r="Z2843" s="255">
        <v>0</v>
      </c>
      <c r="AA2843" s="168"/>
      <c r="AB2843" s="168"/>
      <c r="AC2843" s="168"/>
      <c r="AD2843" s="304">
        <v>5517212</v>
      </c>
      <c r="AE2843" s="35" t="s">
        <v>7083</v>
      </c>
      <c r="AF2843" s="305" t="s">
        <v>7591</v>
      </c>
      <c r="AG2843" s="35" t="s">
        <v>7040</v>
      </c>
      <c r="AH2843" s="44" t="s">
        <v>7041</v>
      </c>
    </row>
    <row r="2844" spans="1:34" ht="15" hidden="1" customHeight="1" x14ac:dyDescent="0.2">
      <c r="A2844" s="257">
        <v>69</v>
      </c>
      <c r="B2844" s="257">
        <v>60</v>
      </c>
      <c r="C2844" s="258" t="s">
        <v>309</v>
      </c>
      <c r="D2844" s="257">
        <v>60016</v>
      </c>
      <c r="E2844" s="258" t="s">
        <v>310</v>
      </c>
      <c r="F2844" s="25">
        <v>2017</v>
      </c>
      <c r="G2844" s="232">
        <v>42787.03125</v>
      </c>
      <c r="H2844" s="233">
        <v>42787.03125</v>
      </c>
      <c r="I2844" s="417" t="s">
        <v>7042</v>
      </c>
      <c r="J2844" s="417" t="s">
        <v>7042</v>
      </c>
      <c r="K2844" s="417"/>
      <c r="L2844" s="235">
        <f>N2844-G2844</f>
        <v>0.77291666666860692</v>
      </c>
      <c r="M2844" s="236">
        <v>1113</v>
      </c>
      <c r="N2844" s="232">
        <v>42787.804166666669</v>
      </c>
      <c r="O2844" s="233">
        <v>42787.804166666669</v>
      </c>
      <c r="P2844" s="237" t="s">
        <v>37</v>
      </c>
      <c r="Q2844" s="35" t="s">
        <v>222</v>
      </c>
      <c r="R2844" s="35" t="s">
        <v>223</v>
      </c>
      <c r="S2844" s="35" t="s">
        <v>54</v>
      </c>
      <c r="T2844" s="167" t="s">
        <v>7974</v>
      </c>
      <c r="U2844" s="303" t="s">
        <v>40</v>
      </c>
      <c r="V2844" s="49" t="s">
        <v>384</v>
      </c>
      <c r="W2844" s="35" t="s">
        <v>7975</v>
      </c>
      <c r="X2844" s="255">
        <v>1877</v>
      </c>
      <c r="Y2844" s="255">
        <v>1877</v>
      </c>
      <c r="Z2844" s="255">
        <v>20734</v>
      </c>
      <c r="AA2844" s="173">
        <v>3.4020806160792806E-4</v>
      </c>
      <c r="AB2844" s="174">
        <v>3.7580575116562495E-3</v>
      </c>
      <c r="AC2844" s="241">
        <v>11.046350559403303</v>
      </c>
      <c r="AD2844" s="304">
        <v>5517212</v>
      </c>
      <c r="AE2844" s="305" t="s">
        <v>1270</v>
      </c>
      <c r="AF2844" s="305" t="s">
        <v>1270</v>
      </c>
      <c r="AG2844" s="35" t="s">
        <v>7040</v>
      </c>
      <c r="AH2844" s="52" t="s">
        <v>7041</v>
      </c>
    </row>
    <row r="2845" spans="1:34" ht="15" hidden="1" customHeight="1" x14ac:dyDescent="0.2">
      <c r="A2845" s="257">
        <v>69</v>
      </c>
      <c r="B2845" s="257">
        <v>60</v>
      </c>
      <c r="C2845" s="258" t="s">
        <v>309</v>
      </c>
      <c r="D2845" s="257">
        <v>60016</v>
      </c>
      <c r="E2845" s="258" t="s">
        <v>310</v>
      </c>
      <c r="F2845" s="25">
        <v>2018</v>
      </c>
      <c r="G2845" s="284">
        <v>43242.816666666666</v>
      </c>
      <c r="H2845" s="233">
        <v>43242.816666666666</v>
      </c>
      <c r="I2845" s="412" t="s">
        <v>36</v>
      </c>
      <c r="J2845" s="412" t="s">
        <v>36</v>
      </c>
      <c r="K2845" s="412" t="s">
        <v>36</v>
      </c>
      <c r="L2845" s="235">
        <f>N2845-G2845</f>
        <v>6.944444467080757E-4</v>
      </c>
      <c r="M2845" s="236">
        <v>1</v>
      </c>
      <c r="N2845" s="284">
        <v>43242.817361111112</v>
      </c>
      <c r="O2845" s="233">
        <v>43242.817361111112</v>
      </c>
      <c r="P2845" s="237" t="s">
        <v>37</v>
      </c>
      <c r="Q2845" s="359" t="s">
        <v>213</v>
      </c>
      <c r="R2845" s="35" t="s">
        <v>10774</v>
      </c>
      <c r="S2845" s="277" t="s">
        <v>40</v>
      </c>
      <c r="T2845" s="167" t="s">
        <v>11176</v>
      </c>
      <c r="U2845" s="77">
        <v>114639686</v>
      </c>
      <c r="V2845" s="240" t="s">
        <v>384</v>
      </c>
      <c r="W2845" s="167" t="s">
        <v>11177</v>
      </c>
      <c r="X2845" s="255">
        <v>3647</v>
      </c>
      <c r="Y2845" s="241">
        <v>0</v>
      </c>
      <c r="Z2845" s="241">
        <v>0</v>
      </c>
      <c r="AA2845" s="266"/>
      <c r="AB2845" s="266"/>
      <c r="AC2845" s="266"/>
      <c r="AD2845" s="241">
        <v>5517212</v>
      </c>
      <c r="AE2845" s="461" t="s">
        <v>7049</v>
      </c>
      <c r="AF2845" s="462" t="s">
        <v>11178</v>
      </c>
      <c r="AG2845" s="277" t="s">
        <v>7040</v>
      </c>
      <c r="AH2845" s="277" t="s">
        <v>7041</v>
      </c>
    </row>
    <row r="2846" spans="1:34" ht="15" hidden="1" customHeight="1" x14ac:dyDescent="0.2">
      <c r="A2846" s="257">
        <v>69</v>
      </c>
      <c r="B2846" s="257">
        <v>60</v>
      </c>
      <c r="C2846" s="258" t="s">
        <v>309</v>
      </c>
      <c r="D2846" s="257">
        <v>60016</v>
      </c>
      <c r="E2846" s="258" t="s">
        <v>310</v>
      </c>
      <c r="F2846" s="25">
        <v>2018</v>
      </c>
      <c r="G2846" s="284">
        <v>43243.675694444442</v>
      </c>
      <c r="H2846" s="233">
        <v>43243.675694444442</v>
      </c>
      <c r="I2846" s="412" t="s">
        <v>36</v>
      </c>
      <c r="J2846" s="412" t="s">
        <v>36</v>
      </c>
      <c r="K2846" s="412" t="s">
        <v>36</v>
      </c>
      <c r="L2846" s="235">
        <f>N2846-G2846</f>
        <v>0.13194444444525288</v>
      </c>
      <c r="M2846" s="236">
        <v>190</v>
      </c>
      <c r="N2846" s="284">
        <v>43243.807638888888</v>
      </c>
      <c r="O2846" s="233">
        <v>43243.807638888888</v>
      </c>
      <c r="P2846" s="237" t="s">
        <v>37</v>
      </c>
      <c r="Q2846" s="359" t="s">
        <v>1285</v>
      </c>
      <c r="R2846" s="35" t="s">
        <v>10231</v>
      </c>
      <c r="S2846" s="277" t="s">
        <v>101</v>
      </c>
      <c r="T2846" s="167" t="s">
        <v>11186</v>
      </c>
      <c r="U2846" s="77">
        <v>114639686</v>
      </c>
      <c r="V2846" s="240" t="s">
        <v>384</v>
      </c>
      <c r="W2846" s="167" t="s">
        <v>11187</v>
      </c>
      <c r="X2846" s="255">
        <v>0</v>
      </c>
      <c r="Y2846" s="241">
        <v>0</v>
      </c>
      <c r="Z2846" s="241">
        <v>0</v>
      </c>
      <c r="AA2846" s="266"/>
      <c r="AB2846" s="266"/>
      <c r="AC2846" s="266"/>
      <c r="AD2846" s="241">
        <v>5517212</v>
      </c>
      <c r="AE2846" s="461" t="s">
        <v>1270</v>
      </c>
      <c r="AF2846" s="462" t="s">
        <v>1270</v>
      </c>
      <c r="AG2846" s="277" t="s">
        <v>7066</v>
      </c>
      <c r="AH2846" s="277" t="s">
        <v>7067</v>
      </c>
    </row>
    <row r="2847" spans="1:34" ht="15" hidden="1" customHeight="1" x14ac:dyDescent="0.2">
      <c r="A2847" s="257">
        <v>69</v>
      </c>
      <c r="B2847" s="257">
        <v>60</v>
      </c>
      <c r="C2847" s="258" t="s">
        <v>309</v>
      </c>
      <c r="D2847" s="257">
        <v>60016</v>
      </c>
      <c r="E2847" s="258" t="s">
        <v>310</v>
      </c>
      <c r="F2847" s="25">
        <v>2018</v>
      </c>
      <c r="G2847" s="284">
        <v>43412.336111111108</v>
      </c>
      <c r="H2847" s="234">
        <v>43412.336111111108</v>
      </c>
      <c r="I2847" s="417" t="s">
        <v>7042</v>
      </c>
      <c r="J2847" s="412" t="s">
        <v>36</v>
      </c>
      <c r="K2847" s="412" t="s">
        <v>36</v>
      </c>
      <c r="L2847" s="235">
        <f>N2847-G2847</f>
        <v>0.53402777777955635</v>
      </c>
      <c r="M2847" s="236">
        <v>769</v>
      </c>
      <c r="N2847" s="284">
        <v>43412.870138888888</v>
      </c>
      <c r="O2847" s="234">
        <v>43412.870138888888</v>
      </c>
      <c r="P2847" s="237" t="s">
        <v>37</v>
      </c>
      <c r="Q2847" s="162" t="s">
        <v>382</v>
      </c>
      <c r="R2847" s="167" t="s">
        <v>10211</v>
      </c>
      <c r="S2847" s="277" t="s">
        <v>526</v>
      </c>
      <c r="T2847" s="167" t="s">
        <v>12289</v>
      </c>
      <c r="U2847" s="416" t="s">
        <v>40</v>
      </c>
      <c r="V2847" s="240" t="s">
        <v>384</v>
      </c>
      <c r="W2847" s="277" t="s">
        <v>12290</v>
      </c>
      <c r="X2847" s="255">
        <v>0</v>
      </c>
      <c r="Y2847" s="241">
        <v>0</v>
      </c>
      <c r="Z2847" s="241">
        <v>0</v>
      </c>
      <c r="AA2847" s="266"/>
      <c r="AB2847" s="266"/>
      <c r="AC2847" s="266"/>
      <c r="AD2847" s="241">
        <v>5517212</v>
      </c>
      <c r="AE2847" s="461" t="s">
        <v>1270</v>
      </c>
      <c r="AF2847" s="462" t="s">
        <v>1270</v>
      </c>
      <c r="AG2847" s="163" t="s">
        <v>7040</v>
      </c>
      <c r="AH2847" s="277" t="s">
        <v>7173</v>
      </c>
    </row>
    <row r="2848" spans="1:34" ht="15" hidden="1" customHeight="1" x14ac:dyDescent="0.2">
      <c r="A2848" s="257">
        <v>69</v>
      </c>
      <c r="B2848" s="257">
        <v>60</v>
      </c>
      <c r="C2848" s="258" t="s">
        <v>309</v>
      </c>
      <c r="D2848" s="257">
        <v>60016</v>
      </c>
      <c r="E2848" s="258" t="s">
        <v>310</v>
      </c>
      <c r="F2848" s="25">
        <v>2018</v>
      </c>
      <c r="G2848" s="284">
        <v>43417.865277777775</v>
      </c>
      <c r="H2848" s="234">
        <v>43417.865277777775</v>
      </c>
      <c r="I2848" s="412" t="s">
        <v>36</v>
      </c>
      <c r="J2848" s="412" t="s">
        <v>36</v>
      </c>
      <c r="K2848" s="412" t="s">
        <v>36</v>
      </c>
      <c r="L2848" s="235">
        <f>N2848-G2848</f>
        <v>11.578472222223354</v>
      </c>
      <c r="M2848" s="236">
        <v>16673</v>
      </c>
      <c r="N2848" s="284">
        <v>43429.443749999999</v>
      </c>
      <c r="O2848" s="234">
        <v>43429.443749999999</v>
      </c>
      <c r="P2848" s="512" t="s">
        <v>173</v>
      </c>
      <c r="Q2848" s="162" t="s">
        <v>1285</v>
      </c>
      <c r="R2848" s="167" t="s">
        <v>10231</v>
      </c>
      <c r="S2848" s="163" t="s">
        <v>101</v>
      </c>
      <c r="T2848" s="167" t="s">
        <v>12331</v>
      </c>
      <c r="U2848" s="513">
        <v>115344473</v>
      </c>
      <c r="V2848" s="240" t="s">
        <v>384</v>
      </c>
      <c r="W2848" s="167" t="s">
        <v>12332</v>
      </c>
      <c r="X2848" s="255">
        <v>0</v>
      </c>
      <c r="Y2848" s="241">
        <v>0</v>
      </c>
      <c r="Z2848" s="241">
        <v>0</v>
      </c>
      <c r="AA2848" s="277"/>
      <c r="AB2848" s="277"/>
      <c r="AC2848" s="277"/>
      <c r="AD2848" s="241">
        <v>5517212</v>
      </c>
      <c r="AE2848" s="461" t="s">
        <v>1270</v>
      </c>
      <c r="AF2848" s="462" t="s">
        <v>1270</v>
      </c>
      <c r="AG2848" s="277" t="s">
        <v>7066</v>
      </c>
      <c r="AH2848" s="277" t="s">
        <v>7067</v>
      </c>
    </row>
    <row r="2849" spans="1:34" ht="15" hidden="1" customHeight="1" x14ac:dyDescent="0.2">
      <c r="A2849" s="257">
        <v>69</v>
      </c>
      <c r="B2849" s="257">
        <v>60</v>
      </c>
      <c r="C2849" s="258" t="s">
        <v>309</v>
      </c>
      <c r="D2849" s="257">
        <v>60016</v>
      </c>
      <c r="E2849" s="258" t="s">
        <v>310</v>
      </c>
      <c r="F2849" s="25">
        <v>2018</v>
      </c>
      <c r="G2849" s="284">
        <v>43430.418749999997</v>
      </c>
      <c r="H2849" s="234">
        <v>43430.418749999997</v>
      </c>
      <c r="I2849" s="412" t="s">
        <v>36</v>
      </c>
      <c r="J2849" s="412" t="s">
        <v>36</v>
      </c>
      <c r="K2849" s="412" t="s">
        <v>36</v>
      </c>
      <c r="L2849" s="235">
        <f>N2849-G2849</f>
        <v>0.35972222222335404</v>
      </c>
      <c r="M2849" s="236">
        <v>518</v>
      </c>
      <c r="N2849" s="284">
        <v>43430.77847222222</v>
      </c>
      <c r="O2849" s="234">
        <v>43430.77847222222</v>
      </c>
      <c r="P2849" s="237" t="s">
        <v>37</v>
      </c>
      <c r="Q2849" s="162" t="s">
        <v>1285</v>
      </c>
      <c r="R2849" s="35" t="s">
        <v>10192</v>
      </c>
      <c r="S2849" s="277" t="s">
        <v>68</v>
      </c>
      <c r="T2849" s="167" t="s">
        <v>12412</v>
      </c>
      <c r="U2849" s="416" t="s">
        <v>40</v>
      </c>
      <c r="V2849" s="240" t="s">
        <v>384</v>
      </c>
      <c r="W2849" s="167" t="s">
        <v>12413</v>
      </c>
      <c r="X2849" s="255">
        <v>0</v>
      </c>
      <c r="Y2849" s="241">
        <v>0</v>
      </c>
      <c r="Z2849" s="241">
        <v>0</v>
      </c>
      <c r="AA2849" s="266"/>
      <c r="AB2849" s="266"/>
      <c r="AC2849" s="266"/>
      <c r="AD2849" s="241">
        <v>5517212</v>
      </c>
      <c r="AE2849" s="461" t="s">
        <v>1270</v>
      </c>
      <c r="AF2849" s="462" t="s">
        <v>1270</v>
      </c>
      <c r="AG2849" s="277" t="s">
        <v>7066</v>
      </c>
      <c r="AH2849" s="277" t="s">
        <v>7067</v>
      </c>
    </row>
    <row r="2850" spans="1:34" ht="15" hidden="1" customHeight="1" x14ac:dyDescent="0.2">
      <c r="A2850" s="257">
        <v>69</v>
      </c>
      <c r="B2850" s="257">
        <v>60</v>
      </c>
      <c r="C2850" s="258" t="s">
        <v>309</v>
      </c>
      <c r="D2850" s="257">
        <v>60016</v>
      </c>
      <c r="E2850" s="258" t="s">
        <v>310</v>
      </c>
      <c r="F2850" s="25">
        <v>2018</v>
      </c>
      <c r="G2850" s="284">
        <v>43431.630555555559</v>
      </c>
      <c r="H2850" s="234">
        <v>43431.630555555559</v>
      </c>
      <c r="I2850" s="412" t="s">
        <v>36</v>
      </c>
      <c r="J2850" s="412" t="s">
        <v>36</v>
      </c>
      <c r="K2850" s="412" t="s">
        <v>36</v>
      </c>
      <c r="L2850" s="235">
        <f>N2850-G2850</f>
        <v>8.1249999995634425E-2</v>
      </c>
      <c r="M2850" s="236">
        <v>117</v>
      </c>
      <c r="N2850" s="284">
        <v>43431.711805555555</v>
      </c>
      <c r="O2850" s="234">
        <v>43431.711805555555</v>
      </c>
      <c r="P2850" s="237" t="s">
        <v>37</v>
      </c>
      <c r="Q2850" s="162" t="s">
        <v>1285</v>
      </c>
      <c r="R2850" s="167" t="s">
        <v>10231</v>
      </c>
      <c r="S2850" s="163" t="s">
        <v>68</v>
      </c>
      <c r="T2850" s="167" t="s">
        <v>12423</v>
      </c>
      <c r="U2850" s="293">
        <v>115414191</v>
      </c>
      <c r="V2850" s="240" t="s">
        <v>384</v>
      </c>
      <c r="W2850" s="167" t="s">
        <v>12424</v>
      </c>
      <c r="X2850" s="255">
        <v>918</v>
      </c>
      <c r="Y2850" s="255">
        <v>918</v>
      </c>
      <c r="Z2850" s="241">
        <v>107406</v>
      </c>
      <c r="AA2850" s="264">
        <f>Y2850/AD2850</f>
        <v>1.6638838601815554E-4</v>
      </c>
      <c r="AB2850" s="265">
        <f>Z2850/AD2850</f>
        <v>1.9467441164124199E-2</v>
      </c>
      <c r="AC2850" s="255">
        <f>Z2850/Y2850</f>
        <v>117</v>
      </c>
      <c r="AD2850" s="241">
        <v>5517212</v>
      </c>
      <c r="AE2850" s="461" t="s">
        <v>1270</v>
      </c>
      <c r="AF2850" s="462" t="s">
        <v>1270</v>
      </c>
      <c r="AG2850" s="277" t="s">
        <v>7066</v>
      </c>
      <c r="AH2850" s="277" t="s">
        <v>7067</v>
      </c>
    </row>
    <row r="2851" spans="1:34" ht="15" hidden="1" customHeight="1" x14ac:dyDescent="0.2">
      <c r="A2851" s="257">
        <v>69</v>
      </c>
      <c r="B2851" s="257">
        <v>60</v>
      </c>
      <c r="C2851" s="258" t="s">
        <v>309</v>
      </c>
      <c r="D2851" s="257">
        <v>60016</v>
      </c>
      <c r="E2851" s="258" t="s">
        <v>310</v>
      </c>
      <c r="F2851" s="25">
        <v>2018</v>
      </c>
      <c r="G2851" s="232">
        <v>43448.836805555555</v>
      </c>
      <c r="H2851" s="233">
        <v>43448.836805555555</v>
      </c>
      <c r="I2851" s="412" t="s">
        <v>36</v>
      </c>
      <c r="J2851" s="412" t="s">
        <v>36</v>
      </c>
      <c r="K2851" s="412" t="s">
        <v>36</v>
      </c>
      <c r="L2851" s="235">
        <f>N2851-G2851</f>
        <v>0.15000000000145519</v>
      </c>
      <c r="M2851" s="236">
        <v>216</v>
      </c>
      <c r="N2851" s="232">
        <v>43448.986805555556</v>
      </c>
      <c r="O2851" s="233">
        <v>43448.986805555556</v>
      </c>
      <c r="P2851" s="237" t="s">
        <v>37</v>
      </c>
      <c r="Q2851" s="238" t="s">
        <v>1285</v>
      </c>
      <c r="R2851" s="35" t="s">
        <v>10192</v>
      </c>
      <c r="S2851" s="238" t="s">
        <v>68</v>
      </c>
      <c r="T2851" s="167" t="s">
        <v>12584</v>
      </c>
      <c r="U2851" s="293">
        <v>115510780</v>
      </c>
      <c r="V2851" s="240" t="s">
        <v>384</v>
      </c>
      <c r="W2851" s="167" t="s">
        <v>12585</v>
      </c>
      <c r="X2851" s="255">
        <v>0</v>
      </c>
      <c r="Y2851" s="241">
        <v>0</v>
      </c>
      <c r="Z2851" s="241">
        <v>0</v>
      </c>
      <c r="AA2851" s="266"/>
      <c r="AB2851" s="266"/>
      <c r="AC2851" s="266"/>
      <c r="AD2851" s="241">
        <v>5517212</v>
      </c>
      <c r="AE2851" s="35" t="s">
        <v>1270</v>
      </c>
      <c r="AF2851" s="153" t="s">
        <v>1270</v>
      </c>
      <c r="AG2851" s="35" t="s">
        <v>7066</v>
      </c>
      <c r="AH2851" s="57" t="s">
        <v>7067</v>
      </c>
    </row>
    <row r="2852" spans="1:34" ht="15" hidden="1" customHeight="1" x14ac:dyDescent="0.2">
      <c r="A2852" s="523">
        <v>69</v>
      </c>
      <c r="B2852" s="523">
        <v>60</v>
      </c>
      <c r="C2852" s="524" t="s">
        <v>309</v>
      </c>
      <c r="D2852" s="523">
        <v>60016</v>
      </c>
      <c r="E2852" s="524" t="s">
        <v>310</v>
      </c>
      <c r="F2852" s="25">
        <v>2019</v>
      </c>
      <c r="G2852" s="284">
        <v>43480.910416666666</v>
      </c>
      <c r="H2852" s="234">
        <v>43480.910416666666</v>
      </c>
      <c r="I2852" s="412" t="s">
        <v>36</v>
      </c>
      <c r="J2852" s="412" t="s">
        <v>36</v>
      </c>
      <c r="K2852" s="412" t="s">
        <v>36</v>
      </c>
      <c r="L2852" s="235">
        <f>N2852-G2852</f>
        <v>6.944444467080757E-4</v>
      </c>
      <c r="M2852" s="236">
        <v>1</v>
      </c>
      <c r="N2852" s="284">
        <v>43480.911111111112</v>
      </c>
      <c r="O2852" s="234">
        <v>43480.911111111112</v>
      </c>
      <c r="P2852" s="237" t="s">
        <v>37</v>
      </c>
      <c r="Q2852" s="162" t="s">
        <v>48</v>
      </c>
      <c r="R2852" s="167" t="s">
        <v>10200</v>
      </c>
      <c r="S2852" s="238" t="s">
        <v>40</v>
      </c>
      <c r="T2852" s="167" t="s">
        <v>12802</v>
      </c>
      <c r="U2852" s="414" t="s">
        <v>40</v>
      </c>
      <c r="V2852" s="240" t="s">
        <v>384</v>
      </c>
      <c r="W2852" s="167" t="s">
        <v>12803</v>
      </c>
      <c r="X2852" s="536">
        <v>2772</v>
      </c>
      <c r="Y2852" s="255">
        <v>0</v>
      </c>
      <c r="Z2852" s="255">
        <v>0</v>
      </c>
      <c r="AA2852" s="264">
        <f>Y2852/AD2852</f>
        <v>0</v>
      </c>
      <c r="AB2852" s="265">
        <f>Z2852/AD2852</f>
        <v>0</v>
      </c>
      <c r="AC2852" s="255">
        <v>0</v>
      </c>
      <c r="AD2852" s="255">
        <v>5548929</v>
      </c>
      <c r="AE2852" s="240" t="s">
        <v>7060</v>
      </c>
      <c r="AF2852" s="527" t="s">
        <v>7900</v>
      </c>
      <c r="AG2852" s="240" t="s">
        <v>7040</v>
      </c>
      <c r="AH2852" s="525" t="s">
        <v>7041</v>
      </c>
    </row>
    <row r="2853" spans="1:34" ht="15" hidden="1" customHeight="1" x14ac:dyDescent="0.2">
      <c r="A2853" s="521">
        <v>69</v>
      </c>
      <c r="B2853" s="521">
        <v>60</v>
      </c>
      <c r="C2853" s="522" t="s">
        <v>309</v>
      </c>
      <c r="D2853" s="521">
        <v>60016</v>
      </c>
      <c r="E2853" s="522" t="s">
        <v>310</v>
      </c>
      <c r="F2853" s="25">
        <v>2019</v>
      </c>
      <c r="G2853" s="232">
        <v>43509.291666666664</v>
      </c>
      <c r="H2853" s="233">
        <v>43509.291666666664</v>
      </c>
      <c r="I2853" s="417" t="s">
        <v>7042</v>
      </c>
      <c r="J2853" s="412" t="s">
        <v>36</v>
      </c>
      <c r="K2853" s="412" t="s">
        <v>36</v>
      </c>
      <c r="L2853" s="235">
        <f>N2853-G2853</f>
        <v>0.36597222222189885</v>
      </c>
      <c r="M2853" s="236">
        <v>527</v>
      </c>
      <c r="N2853" s="232">
        <v>43509.657638888886</v>
      </c>
      <c r="O2853" s="233">
        <v>43509.657638888886</v>
      </c>
      <c r="P2853" s="237" t="s">
        <v>37</v>
      </c>
      <c r="Q2853" s="162" t="s">
        <v>222</v>
      </c>
      <c r="R2853" s="167" t="s">
        <v>10220</v>
      </c>
      <c r="S2853" s="238" t="s">
        <v>54</v>
      </c>
      <c r="T2853" s="167" t="s">
        <v>13246</v>
      </c>
      <c r="U2853" s="192" t="s">
        <v>40</v>
      </c>
      <c r="V2853" s="240" t="s">
        <v>384</v>
      </c>
      <c r="W2853" s="167" t="s">
        <v>13247</v>
      </c>
      <c r="X2853" s="164">
        <v>2765</v>
      </c>
      <c r="Y2853" s="164">
        <v>2765</v>
      </c>
      <c r="Z2853" s="490">
        <f>31815+1859017+712274</f>
        <v>2603106</v>
      </c>
      <c r="AA2853" s="491">
        <f>Y2853/AD2853</f>
        <v>4.9829435554140267E-4</v>
      </c>
      <c r="AB2853" s="492">
        <f>Z2853/AD2853</f>
        <v>0.46911863532584397</v>
      </c>
      <c r="AC2853" s="341">
        <f>Z2853/Y2853</f>
        <v>941.44882459312839</v>
      </c>
      <c r="AD2853" s="255">
        <v>5548929</v>
      </c>
      <c r="AE2853" s="239" t="s">
        <v>7063</v>
      </c>
      <c r="AF2853" s="229" t="s">
        <v>13248</v>
      </c>
      <c r="AG2853" s="239" t="s">
        <v>7040</v>
      </c>
      <c r="AH2853" s="57" t="s">
        <v>7041</v>
      </c>
    </row>
    <row r="2854" spans="1:34" ht="15" hidden="1" customHeight="1" x14ac:dyDescent="0.2">
      <c r="A2854" s="521">
        <v>69</v>
      </c>
      <c r="B2854" s="521">
        <v>60</v>
      </c>
      <c r="C2854" s="522" t="s">
        <v>309</v>
      </c>
      <c r="D2854" s="521">
        <v>60016</v>
      </c>
      <c r="E2854" s="522" t="s">
        <v>310</v>
      </c>
      <c r="F2854" s="25">
        <v>2019</v>
      </c>
      <c r="G2854" s="232">
        <v>43510.814583333333</v>
      </c>
      <c r="H2854" s="233">
        <v>43510.814583333333</v>
      </c>
      <c r="I2854" s="417" t="s">
        <v>7042</v>
      </c>
      <c r="J2854" s="412" t="s">
        <v>36</v>
      </c>
      <c r="K2854" s="412" t="s">
        <v>36</v>
      </c>
      <c r="L2854" s="235">
        <f>N2854-G2854</f>
        <v>6.944444467080757E-4</v>
      </c>
      <c r="M2854" s="236">
        <v>1</v>
      </c>
      <c r="N2854" s="232">
        <v>43510.81527777778</v>
      </c>
      <c r="O2854" s="233">
        <v>43510.81527777778</v>
      </c>
      <c r="P2854" s="237" t="s">
        <v>37</v>
      </c>
      <c r="Q2854" s="162" t="s">
        <v>213</v>
      </c>
      <c r="R2854" s="167" t="s">
        <v>10343</v>
      </c>
      <c r="S2854" s="238" t="s">
        <v>40</v>
      </c>
      <c r="T2854" s="167" t="s">
        <v>13317</v>
      </c>
      <c r="U2854" s="192" t="s">
        <v>40</v>
      </c>
      <c r="V2854" s="240" t="s">
        <v>384</v>
      </c>
      <c r="W2854" s="167" t="s">
        <v>13318</v>
      </c>
      <c r="X2854" s="164">
        <v>2765</v>
      </c>
      <c r="Y2854" s="241">
        <v>0</v>
      </c>
      <c r="Z2854" s="241">
        <v>0</v>
      </c>
      <c r="AA2854" s="264">
        <f>Y2854/AD2854</f>
        <v>0</v>
      </c>
      <c r="AB2854" s="265">
        <f>Z2854/AD2854</f>
        <v>0</v>
      </c>
      <c r="AC2854" s="255">
        <v>0</v>
      </c>
      <c r="AD2854" s="255">
        <v>5548929</v>
      </c>
      <c r="AE2854" s="239" t="s">
        <v>7172</v>
      </c>
      <c r="AF2854" s="229" t="s">
        <v>13319</v>
      </c>
      <c r="AG2854" s="239" t="s">
        <v>7040</v>
      </c>
      <c r="AH2854" s="57" t="s">
        <v>7041</v>
      </c>
    </row>
    <row r="2855" spans="1:34" ht="15" hidden="1" customHeight="1" x14ac:dyDescent="0.2">
      <c r="A2855" s="521">
        <v>69</v>
      </c>
      <c r="B2855" s="521">
        <v>60</v>
      </c>
      <c r="C2855" s="522" t="s">
        <v>309</v>
      </c>
      <c r="D2855" s="521">
        <v>60016</v>
      </c>
      <c r="E2855" s="522" t="s">
        <v>310</v>
      </c>
      <c r="F2855" s="25">
        <v>2019</v>
      </c>
      <c r="G2855" s="570">
        <v>43522.075694444444</v>
      </c>
      <c r="H2855" s="571">
        <v>43522.075694444444</v>
      </c>
      <c r="I2855" s="417" t="s">
        <v>7042</v>
      </c>
      <c r="J2855" s="572" t="s">
        <v>36</v>
      </c>
      <c r="K2855" s="572" t="s">
        <v>36</v>
      </c>
      <c r="L2855" s="235">
        <f>N2855-G2855</f>
        <v>0.711111111115315</v>
      </c>
      <c r="M2855" s="236">
        <v>1024</v>
      </c>
      <c r="N2855" s="570">
        <v>43522.786805555559</v>
      </c>
      <c r="O2855" s="571">
        <v>43522.786805555559</v>
      </c>
      <c r="P2855" s="237" t="s">
        <v>37</v>
      </c>
      <c r="Q2855" s="162" t="s">
        <v>222</v>
      </c>
      <c r="R2855" s="167" t="s">
        <v>10220</v>
      </c>
      <c r="S2855" s="238" t="s">
        <v>54</v>
      </c>
      <c r="T2855" s="167" t="s">
        <v>13431</v>
      </c>
      <c r="U2855" s="192" t="s">
        <v>40</v>
      </c>
      <c r="V2855" s="240" t="s">
        <v>384</v>
      </c>
      <c r="W2855" s="167" t="s">
        <v>13432</v>
      </c>
      <c r="X2855" s="575">
        <v>2480</v>
      </c>
      <c r="Y2855" s="575">
        <v>2480</v>
      </c>
      <c r="Z2855" s="575">
        <v>107123</v>
      </c>
      <c r="AA2855" s="506">
        <f>Y2855/AD2855</f>
        <v>4.4693309285449498E-4</v>
      </c>
      <c r="AB2855" s="507">
        <f>Z2855/AD2855</f>
        <v>1.9305166816875833E-2</v>
      </c>
      <c r="AC2855" s="405">
        <f>Z2855/Y2855</f>
        <v>43.19475806451613</v>
      </c>
      <c r="AD2855" s="255">
        <v>5548929</v>
      </c>
      <c r="AE2855" s="239" t="s">
        <v>7049</v>
      </c>
      <c r="AF2855" s="229" t="s">
        <v>13433</v>
      </c>
      <c r="AG2855" s="239" t="s">
        <v>7040</v>
      </c>
      <c r="AH2855" s="57" t="s">
        <v>7041</v>
      </c>
    </row>
    <row r="2856" spans="1:34" ht="15" hidden="1" customHeight="1" x14ac:dyDescent="0.2">
      <c r="A2856" s="521">
        <v>69</v>
      </c>
      <c r="B2856" s="521">
        <v>60</v>
      </c>
      <c r="C2856" s="522" t="s">
        <v>309</v>
      </c>
      <c r="D2856" s="521">
        <v>60016</v>
      </c>
      <c r="E2856" s="522" t="s">
        <v>310</v>
      </c>
      <c r="F2856" s="25">
        <v>2019</v>
      </c>
      <c r="G2856" s="570">
        <v>43525.842361111114</v>
      </c>
      <c r="H2856" s="571">
        <v>43525.842361111114</v>
      </c>
      <c r="I2856" s="572" t="s">
        <v>36</v>
      </c>
      <c r="J2856" s="417" t="s">
        <v>7042</v>
      </c>
      <c r="K2856" s="572" t="s">
        <v>36</v>
      </c>
      <c r="L2856" s="235">
        <f>N2856-G2856</f>
        <v>0.84791666666569654</v>
      </c>
      <c r="M2856" s="236">
        <v>1221</v>
      </c>
      <c r="N2856" s="570">
        <v>43526.69027777778</v>
      </c>
      <c r="O2856" s="571">
        <v>43526.69027777778</v>
      </c>
      <c r="P2856" s="237" t="s">
        <v>37</v>
      </c>
      <c r="Q2856" s="162" t="s">
        <v>1285</v>
      </c>
      <c r="R2856" s="167" t="s">
        <v>10331</v>
      </c>
      <c r="S2856" s="238" t="s">
        <v>54</v>
      </c>
      <c r="T2856" s="167" t="s">
        <v>13474</v>
      </c>
      <c r="U2856" s="192" t="s">
        <v>40</v>
      </c>
      <c r="V2856" s="240" t="s">
        <v>384</v>
      </c>
      <c r="W2856" s="167" t="s">
        <v>13475</v>
      </c>
      <c r="X2856" s="164">
        <v>1847</v>
      </c>
      <c r="Y2856" s="241">
        <v>0</v>
      </c>
      <c r="Z2856" s="241">
        <v>0</v>
      </c>
      <c r="AA2856" s="264">
        <f>Y2856/AD2856</f>
        <v>0</v>
      </c>
      <c r="AB2856" s="265">
        <f>Z2856/AD2856</f>
        <v>0</v>
      </c>
      <c r="AC2856" s="255">
        <v>0</v>
      </c>
      <c r="AD2856" s="255">
        <v>5548929</v>
      </c>
      <c r="AE2856" s="239" t="s">
        <v>7056</v>
      </c>
      <c r="AF2856" s="229" t="s">
        <v>13476</v>
      </c>
      <c r="AG2856" s="239" t="s">
        <v>7040</v>
      </c>
      <c r="AH2856" s="57" t="s">
        <v>7041</v>
      </c>
    </row>
    <row r="2857" spans="1:34" ht="15" hidden="1" customHeight="1" x14ac:dyDescent="0.2">
      <c r="A2857" s="58">
        <v>69</v>
      </c>
      <c r="B2857" s="58">
        <v>60</v>
      </c>
      <c r="C2857" s="76" t="s">
        <v>333</v>
      </c>
      <c r="D2857" s="31">
        <v>60017</v>
      </c>
      <c r="E2857" s="60" t="s">
        <v>334</v>
      </c>
      <c r="F2857" s="25">
        <v>2014</v>
      </c>
      <c r="G2857" s="61">
        <v>41850.618750000001</v>
      </c>
      <c r="H2857" s="62">
        <v>41850.618750000001</v>
      </c>
      <c r="I2857" s="625" t="s">
        <v>36</v>
      </c>
      <c r="J2857" s="625" t="s">
        <v>36</v>
      </c>
      <c r="K2857" s="625"/>
      <c r="L2857" s="64">
        <f>N2857-G2857</f>
        <v>6.9444443943211809E-4</v>
      </c>
      <c r="M2857" s="65">
        <v>1</v>
      </c>
      <c r="N2857" s="61">
        <v>41850.619444444441</v>
      </c>
      <c r="O2857" s="62">
        <v>41850.619444444441</v>
      </c>
      <c r="P2857" s="66" t="s">
        <v>37</v>
      </c>
      <c r="Q2857" s="69" t="s">
        <v>1752</v>
      </c>
      <c r="R2857" s="69" t="s">
        <v>287</v>
      </c>
      <c r="S2857" s="87" t="s">
        <v>40</v>
      </c>
      <c r="T2857" s="69" t="s">
        <v>2540</v>
      </c>
      <c r="U2857" s="192" t="s">
        <v>40</v>
      </c>
      <c r="V2857" s="87" t="s">
        <v>384</v>
      </c>
      <c r="W2857" s="69" t="s">
        <v>2541</v>
      </c>
      <c r="X2857" s="32">
        <v>1546</v>
      </c>
      <c r="Y2857" s="32">
        <v>0</v>
      </c>
      <c r="Z2857" s="83"/>
      <c r="AA2857" s="84"/>
      <c r="AB2857" s="85"/>
      <c r="AC2857" s="83"/>
    </row>
    <row r="2858" spans="1:34" ht="15" hidden="1" customHeight="1" x14ac:dyDescent="0.2">
      <c r="A2858" s="58">
        <v>69</v>
      </c>
      <c r="B2858" s="58">
        <v>60</v>
      </c>
      <c r="C2858" s="76" t="s">
        <v>333</v>
      </c>
      <c r="D2858" s="31">
        <v>60017</v>
      </c>
      <c r="E2858" s="60" t="s">
        <v>334</v>
      </c>
      <c r="F2858" s="25">
        <v>2014</v>
      </c>
      <c r="G2858" s="61">
        <v>41886.581250000003</v>
      </c>
      <c r="H2858" s="62">
        <v>41886.581250000003</v>
      </c>
      <c r="I2858" s="625" t="s">
        <v>36</v>
      </c>
      <c r="J2858" s="625" t="s">
        <v>36</v>
      </c>
      <c r="K2858" s="625"/>
      <c r="L2858" s="64">
        <f>N2858-G2858</f>
        <v>6.9444443943211809E-4</v>
      </c>
      <c r="M2858" s="65">
        <v>1</v>
      </c>
      <c r="N2858" s="61">
        <v>41886.581944444442</v>
      </c>
      <c r="O2858" s="62">
        <v>41886.581944444442</v>
      </c>
      <c r="P2858" s="66" t="s">
        <v>37</v>
      </c>
      <c r="Q2858" s="69" t="s">
        <v>38</v>
      </c>
      <c r="R2858" s="69" t="s">
        <v>135</v>
      </c>
      <c r="S2858" s="87" t="s">
        <v>40</v>
      </c>
      <c r="T2858" s="69" t="s">
        <v>2676</v>
      </c>
      <c r="U2858" s="192" t="s">
        <v>40</v>
      </c>
      <c r="V2858" s="87" t="s">
        <v>384</v>
      </c>
      <c r="W2858" s="69" t="s">
        <v>2677</v>
      </c>
      <c r="X2858" s="32">
        <v>3387</v>
      </c>
      <c r="Y2858" s="32">
        <v>0</v>
      </c>
      <c r="Z2858" s="83"/>
      <c r="AA2858" s="84"/>
      <c r="AB2858" s="85"/>
      <c r="AC2858" s="83"/>
    </row>
    <row r="2859" spans="1:34" ht="15" hidden="1" customHeight="1" x14ac:dyDescent="0.2">
      <c r="A2859" s="105">
        <v>69</v>
      </c>
      <c r="B2859" s="105">
        <v>60</v>
      </c>
      <c r="C2859" s="76" t="s">
        <v>333</v>
      </c>
      <c r="D2859" s="31">
        <v>60017</v>
      </c>
      <c r="E2859" s="60" t="s">
        <v>334</v>
      </c>
      <c r="F2859" s="25">
        <v>2014</v>
      </c>
      <c r="G2859" s="61">
        <v>41918.10833333333</v>
      </c>
      <c r="H2859" s="62">
        <v>41918.10833333333</v>
      </c>
      <c r="I2859" s="625" t="s">
        <v>36</v>
      </c>
      <c r="J2859" s="625" t="s">
        <v>36</v>
      </c>
      <c r="K2859" s="625"/>
      <c r="L2859" s="64">
        <f>N2859-G2859</f>
        <v>6.944444467080757E-4</v>
      </c>
      <c r="M2859" s="65">
        <v>1</v>
      </c>
      <c r="N2859" s="61">
        <v>41918.109027777777</v>
      </c>
      <c r="O2859" s="62">
        <v>41918.109027777777</v>
      </c>
      <c r="P2859" s="66" t="s">
        <v>37</v>
      </c>
      <c r="Q2859" s="69" t="s">
        <v>52</v>
      </c>
      <c r="R2859" s="69" t="s">
        <v>67</v>
      </c>
      <c r="S2859" s="87" t="s">
        <v>101</v>
      </c>
      <c r="T2859" s="69" t="s">
        <v>2819</v>
      </c>
      <c r="U2859" s="192" t="s">
        <v>40</v>
      </c>
      <c r="V2859" s="87" t="s">
        <v>384</v>
      </c>
      <c r="W2859" s="69" t="s">
        <v>2820</v>
      </c>
      <c r="X2859" s="32">
        <v>1547</v>
      </c>
      <c r="Y2859" s="32">
        <v>0</v>
      </c>
      <c r="Z2859" s="83"/>
      <c r="AA2859" s="84"/>
      <c r="AB2859" s="85"/>
      <c r="AC2859" s="83"/>
    </row>
    <row r="2860" spans="1:34" ht="15" hidden="1" customHeight="1" x14ac:dyDescent="0.2">
      <c r="A2860" s="105">
        <v>69</v>
      </c>
      <c r="B2860" s="105">
        <v>60</v>
      </c>
      <c r="C2860" s="76" t="s">
        <v>333</v>
      </c>
      <c r="D2860" s="31">
        <v>60017</v>
      </c>
      <c r="E2860" s="60" t="s">
        <v>334</v>
      </c>
      <c r="F2860" s="25">
        <v>2014</v>
      </c>
      <c r="G2860" s="106">
        <v>41984.379861111112</v>
      </c>
      <c r="H2860" s="63">
        <v>41984.379861111112</v>
      </c>
      <c r="I2860" s="628" t="s">
        <v>313</v>
      </c>
      <c r="J2860" s="628" t="s">
        <v>313</v>
      </c>
      <c r="K2860" s="628"/>
      <c r="L2860" s="64">
        <f>N2860-G2860</f>
        <v>0.45347222222335404</v>
      </c>
      <c r="M2860" s="65">
        <v>653</v>
      </c>
      <c r="N2860" s="106">
        <v>41984.833333333336</v>
      </c>
      <c r="O2860" s="63">
        <v>41984.833333333336</v>
      </c>
      <c r="P2860" s="66" t="s">
        <v>37</v>
      </c>
      <c r="Q2860" s="99" t="s">
        <v>222</v>
      </c>
      <c r="R2860" s="99" t="s">
        <v>223</v>
      </c>
      <c r="S2860" s="78" t="s">
        <v>54</v>
      </c>
      <c r="T2860" s="69" t="s">
        <v>3158</v>
      </c>
      <c r="U2860" s="77">
        <v>10774</v>
      </c>
      <c r="V2860" s="87" t="s">
        <v>384</v>
      </c>
      <c r="W2860" s="69" t="s">
        <v>3159</v>
      </c>
      <c r="X2860" s="32">
        <f>1546</f>
        <v>1546</v>
      </c>
      <c r="Y2860" s="32">
        <f>1546</f>
        <v>1546</v>
      </c>
      <c r="Z2860" s="140"/>
      <c r="AA2860" s="141"/>
      <c r="AB2860" s="142"/>
      <c r="AC2860" s="140"/>
    </row>
    <row r="2861" spans="1:34" ht="15" hidden="1" customHeight="1" x14ac:dyDescent="0.2">
      <c r="A2861" s="153">
        <v>69</v>
      </c>
      <c r="B2861" s="153">
        <v>60</v>
      </c>
      <c r="C2861" s="24" t="s">
        <v>333</v>
      </c>
      <c r="D2861" s="175">
        <v>60017</v>
      </c>
      <c r="E2861" s="24" t="s">
        <v>334</v>
      </c>
      <c r="F2861" s="25">
        <v>2015</v>
      </c>
      <c r="G2861" s="179">
        <v>42041.429861111108</v>
      </c>
      <c r="H2861" s="158">
        <v>42041.429861111108</v>
      </c>
      <c r="I2861" s="626" t="s">
        <v>313</v>
      </c>
      <c r="J2861" s="620" t="s">
        <v>36</v>
      </c>
      <c r="K2861" s="620"/>
      <c r="L2861" s="159">
        <f>N2861-G2861</f>
        <v>1.2625000000043656</v>
      </c>
      <c r="M2861" s="160">
        <v>1818</v>
      </c>
      <c r="N2861" s="182">
        <v>42042.692361111112</v>
      </c>
      <c r="O2861" s="183">
        <v>42042.692361111112</v>
      </c>
      <c r="P2861" s="161" t="s">
        <v>37</v>
      </c>
      <c r="Q2861" s="35" t="s">
        <v>222</v>
      </c>
      <c r="R2861" s="35" t="s">
        <v>223</v>
      </c>
      <c r="S2861" s="35" t="s">
        <v>68</v>
      </c>
      <c r="T2861" s="35" t="s">
        <v>3422</v>
      </c>
      <c r="U2861" s="192" t="s">
        <v>40</v>
      </c>
      <c r="V2861" s="167" t="s">
        <v>384</v>
      </c>
      <c r="W2861" s="35" t="s">
        <v>3423</v>
      </c>
      <c r="X2861" s="55">
        <v>3264</v>
      </c>
      <c r="Y2861" s="55">
        <v>3264</v>
      </c>
      <c r="Z2861" s="181"/>
      <c r="AA2861" s="181"/>
      <c r="AB2861" s="181"/>
      <c r="AC2861" s="181"/>
    </row>
    <row r="2862" spans="1:34" ht="15" hidden="1" customHeight="1" x14ac:dyDescent="0.2">
      <c r="A2862" s="175">
        <v>69</v>
      </c>
      <c r="B2862" s="175">
        <v>60</v>
      </c>
      <c r="C2862" s="24" t="s">
        <v>333</v>
      </c>
      <c r="D2862" s="175">
        <v>60017</v>
      </c>
      <c r="E2862" s="24" t="s">
        <v>334</v>
      </c>
      <c r="F2862" s="25">
        <v>2015</v>
      </c>
      <c r="G2862" s="156">
        <v>42141.583333333336</v>
      </c>
      <c r="H2862" s="157">
        <v>42141.583333333336</v>
      </c>
      <c r="I2862" s="620" t="s">
        <v>36</v>
      </c>
      <c r="J2862" s="620" t="s">
        <v>36</v>
      </c>
      <c r="K2862" s="620"/>
      <c r="L2862" s="159">
        <f>N2862-G2862</f>
        <v>6.9444443943211809E-4</v>
      </c>
      <c r="M2862" s="160">
        <v>1</v>
      </c>
      <c r="N2862" s="156">
        <v>42141.584027777775</v>
      </c>
      <c r="O2862" s="157">
        <v>42141.584027777775</v>
      </c>
      <c r="P2862" s="161" t="s">
        <v>37</v>
      </c>
      <c r="Q2862" s="35" t="s">
        <v>213</v>
      </c>
      <c r="R2862" s="35" t="s">
        <v>287</v>
      </c>
      <c r="S2862" s="35" t="s">
        <v>40</v>
      </c>
      <c r="T2862" s="35" t="s">
        <v>4007</v>
      </c>
      <c r="U2862" s="192" t="s">
        <v>40</v>
      </c>
      <c r="V2862" s="167" t="s">
        <v>384</v>
      </c>
      <c r="W2862" s="35" t="s">
        <v>4008</v>
      </c>
      <c r="X2862" s="55">
        <v>1548</v>
      </c>
      <c r="Y2862" s="55">
        <v>0</v>
      </c>
      <c r="Z2862" s="168"/>
      <c r="AA2862" s="168"/>
      <c r="AB2862" s="168"/>
      <c r="AC2862" s="168"/>
    </row>
    <row r="2863" spans="1:34" ht="15" hidden="1" customHeight="1" x14ac:dyDescent="0.2">
      <c r="A2863" s="175">
        <v>69</v>
      </c>
      <c r="B2863" s="175">
        <v>60</v>
      </c>
      <c r="C2863" s="24" t="s">
        <v>333</v>
      </c>
      <c r="D2863" s="175">
        <v>60017</v>
      </c>
      <c r="E2863" s="24" t="s">
        <v>334</v>
      </c>
      <c r="F2863" s="25">
        <v>2015</v>
      </c>
      <c r="G2863" s="156">
        <v>42194.59097222222</v>
      </c>
      <c r="H2863" s="157">
        <v>42194.59097222222</v>
      </c>
      <c r="I2863" s="620" t="s">
        <v>36</v>
      </c>
      <c r="J2863" s="620" t="s">
        <v>36</v>
      </c>
      <c r="K2863" s="620"/>
      <c r="L2863" s="159">
        <f>N2863-G2863</f>
        <v>6.944444467080757E-4</v>
      </c>
      <c r="M2863" s="160">
        <v>1</v>
      </c>
      <c r="N2863" s="156">
        <v>42194.591666666667</v>
      </c>
      <c r="O2863" s="157">
        <v>42194.591666666667</v>
      </c>
      <c r="P2863" s="161" t="s">
        <v>37</v>
      </c>
      <c r="Q2863" s="35" t="s">
        <v>48</v>
      </c>
      <c r="R2863" s="35" t="s">
        <v>49</v>
      </c>
      <c r="S2863" s="35" t="s">
        <v>40</v>
      </c>
      <c r="T2863" s="35" t="s">
        <v>4282</v>
      </c>
      <c r="U2863" s="192" t="s">
        <v>40</v>
      </c>
      <c r="V2863" s="167" t="s">
        <v>384</v>
      </c>
      <c r="W2863" s="35" t="s">
        <v>4283</v>
      </c>
      <c r="X2863" s="55">
        <v>1547</v>
      </c>
      <c r="Y2863" s="55">
        <v>0</v>
      </c>
      <c r="Z2863" s="168"/>
      <c r="AA2863" s="168"/>
      <c r="AB2863" s="168"/>
      <c r="AC2863" s="168"/>
    </row>
    <row r="2864" spans="1:34" ht="15" hidden="1" customHeight="1" x14ac:dyDescent="0.2">
      <c r="A2864" s="257">
        <v>69</v>
      </c>
      <c r="B2864" s="257">
        <v>60</v>
      </c>
      <c r="C2864" s="258" t="s">
        <v>333</v>
      </c>
      <c r="D2864" s="257">
        <v>60017</v>
      </c>
      <c r="E2864" s="258" t="s">
        <v>334</v>
      </c>
      <c r="F2864" s="25">
        <v>2016</v>
      </c>
      <c r="G2864" s="232">
        <v>42413.530555555553</v>
      </c>
      <c r="H2864" s="233">
        <v>42413.530555555553</v>
      </c>
      <c r="I2864" s="412" t="s">
        <v>36</v>
      </c>
      <c r="J2864" s="412" t="s">
        <v>36</v>
      </c>
      <c r="K2864" s="412"/>
      <c r="L2864" s="235">
        <f>N2864-G2864</f>
        <v>0.13472222222480923</v>
      </c>
      <c r="M2864" s="236">
        <v>194</v>
      </c>
      <c r="N2864" s="232">
        <v>42413.665277777778</v>
      </c>
      <c r="O2864" s="233">
        <v>42413.665277777778</v>
      </c>
      <c r="P2864" s="267" t="s">
        <v>37</v>
      </c>
      <c r="Q2864" s="238" t="s">
        <v>52</v>
      </c>
      <c r="R2864" s="238" t="s">
        <v>124</v>
      </c>
      <c r="S2864" s="238" t="s">
        <v>88</v>
      </c>
      <c r="T2864" s="35" t="s">
        <v>5553</v>
      </c>
      <c r="U2864" s="254" t="s">
        <v>40</v>
      </c>
      <c r="V2864" s="240" t="s">
        <v>384</v>
      </c>
      <c r="W2864" s="35" t="s">
        <v>5555</v>
      </c>
      <c r="X2864" s="241">
        <v>1549</v>
      </c>
      <c r="Y2864" s="241">
        <v>1549</v>
      </c>
      <c r="Z2864" s="241">
        <v>300506</v>
      </c>
      <c r="AA2864" s="259">
        <v>2.8256786143557972E-4</v>
      </c>
      <c r="AB2864" s="260">
        <v>5.4818165118502467E-2</v>
      </c>
      <c r="AC2864" s="241">
        <v>194</v>
      </c>
    </row>
    <row r="2865" spans="1:34" ht="15" hidden="1" customHeight="1" x14ac:dyDescent="0.2">
      <c r="A2865" s="272">
        <v>69</v>
      </c>
      <c r="B2865" s="272">
        <v>60</v>
      </c>
      <c r="C2865" s="331" t="s">
        <v>333</v>
      </c>
      <c r="D2865" s="272">
        <v>60017</v>
      </c>
      <c r="E2865" s="331" t="s">
        <v>334</v>
      </c>
      <c r="F2865" s="25">
        <v>2017</v>
      </c>
      <c r="G2865" s="284">
        <v>42743.529861111114</v>
      </c>
      <c r="H2865" s="234">
        <v>42743.529861111114</v>
      </c>
      <c r="I2865" s="417" t="s">
        <v>7042</v>
      </c>
      <c r="J2865" s="412" t="s">
        <v>36</v>
      </c>
      <c r="K2865" s="412"/>
      <c r="L2865" s="235">
        <f>N2865-G2865</f>
        <v>0.11458333332848269</v>
      </c>
      <c r="M2865" s="236">
        <v>165</v>
      </c>
      <c r="N2865" s="284">
        <v>42743.644444444442</v>
      </c>
      <c r="O2865" s="234">
        <v>42743.644444444442</v>
      </c>
      <c r="P2865" s="237" t="s">
        <v>37</v>
      </c>
      <c r="Q2865" s="238" t="s">
        <v>213</v>
      </c>
      <c r="R2865" s="238" t="s">
        <v>214</v>
      </c>
      <c r="S2865" s="167" t="s">
        <v>101</v>
      </c>
      <c r="T2865" s="167" t="s">
        <v>7214</v>
      </c>
      <c r="U2865" s="332" t="s">
        <v>40</v>
      </c>
      <c r="V2865" s="49" t="s">
        <v>384</v>
      </c>
      <c r="W2865" s="167" t="s">
        <v>7216</v>
      </c>
      <c r="X2865" s="255">
        <v>0</v>
      </c>
      <c r="Y2865" s="255">
        <v>0</v>
      </c>
      <c r="Z2865" s="255">
        <v>0</v>
      </c>
      <c r="AA2865" s="184"/>
      <c r="AB2865" s="184"/>
      <c r="AC2865" s="184"/>
      <c r="AD2865" s="304">
        <v>5517212</v>
      </c>
      <c r="AE2865" s="167" t="s">
        <v>1270</v>
      </c>
      <c r="AF2865" s="167" t="s">
        <v>1270</v>
      </c>
      <c r="AG2865" s="167" t="s">
        <v>7040</v>
      </c>
      <c r="AH2865" s="44" t="s">
        <v>7173</v>
      </c>
    </row>
    <row r="2866" spans="1:34" ht="15" hidden="1" customHeight="1" x14ac:dyDescent="0.2">
      <c r="A2866" s="257">
        <v>69</v>
      </c>
      <c r="B2866" s="257">
        <v>60</v>
      </c>
      <c r="C2866" s="258" t="s">
        <v>333</v>
      </c>
      <c r="D2866" s="257">
        <v>60017</v>
      </c>
      <c r="E2866" s="258" t="s">
        <v>334</v>
      </c>
      <c r="F2866" s="25">
        <v>2017</v>
      </c>
      <c r="G2866" s="232">
        <v>42743.659722222219</v>
      </c>
      <c r="H2866" s="233">
        <v>42743.659722222219</v>
      </c>
      <c r="I2866" s="417" t="s">
        <v>7042</v>
      </c>
      <c r="J2866" s="412" t="s">
        <v>36</v>
      </c>
      <c r="K2866" s="412"/>
      <c r="L2866" s="235">
        <f>N2866-G2866</f>
        <v>1.6666666670062114E-2</v>
      </c>
      <c r="M2866" s="236">
        <v>24</v>
      </c>
      <c r="N2866" s="232">
        <v>42743.676388888889</v>
      </c>
      <c r="O2866" s="233">
        <v>42743.676388888889</v>
      </c>
      <c r="P2866" s="237" t="s">
        <v>37</v>
      </c>
      <c r="Q2866" s="238" t="s">
        <v>213</v>
      </c>
      <c r="R2866" s="238" t="s">
        <v>214</v>
      </c>
      <c r="S2866" s="35" t="s">
        <v>101</v>
      </c>
      <c r="T2866" s="52" t="s">
        <v>7228</v>
      </c>
      <c r="U2866" s="303" t="s">
        <v>40</v>
      </c>
      <c r="V2866" s="49" t="s">
        <v>384</v>
      </c>
      <c r="W2866" s="35" t="s">
        <v>7230</v>
      </c>
      <c r="X2866" s="241">
        <v>0</v>
      </c>
      <c r="Y2866" s="241">
        <v>0</v>
      </c>
      <c r="Z2866" s="241">
        <v>0</v>
      </c>
      <c r="AA2866" s="168"/>
      <c r="AB2866" s="168"/>
      <c r="AC2866" s="168"/>
      <c r="AD2866" s="304">
        <v>5517212</v>
      </c>
      <c r="AE2866" s="35" t="s">
        <v>1270</v>
      </c>
      <c r="AF2866" s="35" t="s">
        <v>1270</v>
      </c>
      <c r="AG2866" s="35" t="s">
        <v>7040</v>
      </c>
      <c r="AH2866" s="44" t="s">
        <v>7173</v>
      </c>
    </row>
    <row r="2867" spans="1:34" ht="15" hidden="1" customHeight="1" x14ac:dyDescent="0.2">
      <c r="A2867" s="257">
        <v>69</v>
      </c>
      <c r="B2867" s="257">
        <v>60</v>
      </c>
      <c r="C2867" s="258" t="s">
        <v>333</v>
      </c>
      <c r="D2867" s="257">
        <v>60017</v>
      </c>
      <c r="E2867" s="258" t="s">
        <v>334</v>
      </c>
      <c r="F2867" s="25">
        <v>2017</v>
      </c>
      <c r="G2867" s="232">
        <v>42743.704861111109</v>
      </c>
      <c r="H2867" s="233">
        <v>42743.704861111109</v>
      </c>
      <c r="I2867" s="417" t="s">
        <v>7042</v>
      </c>
      <c r="J2867" s="412" t="s">
        <v>36</v>
      </c>
      <c r="K2867" s="412"/>
      <c r="L2867" s="235">
        <f>N2867-G2867</f>
        <v>9.0277777781011537E-3</v>
      </c>
      <c r="M2867" s="236">
        <v>13</v>
      </c>
      <c r="N2867" s="232">
        <v>42743.713888888888</v>
      </c>
      <c r="O2867" s="233">
        <v>42743.713888888888</v>
      </c>
      <c r="P2867" s="237" t="s">
        <v>37</v>
      </c>
      <c r="Q2867" s="238" t="s">
        <v>213</v>
      </c>
      <c r="R2867" s="238" t="s">
        <v>214</v>
      </c>
      <c r="S2867" s="35" t="s">
        <v>101</v>
      </c>
      <c r="T2867" s="167" t="s">
        <v>7233</v>
      </c>
      <c r="U2867" s="303" t="s">
        <v>40</v>
      </c>
      <c r="V2867" s="49" t="s">
        <v>384</v>
      </c>
      <c r="W2867" s="35" t="s">
        <v>7235</v>
      </c>
      <c r="X2867" s="241">
        <v>0</v>
      </c>
      <c r="Y2867" s="241">
        <v>0</v>
      </c>
      <c r="Z2867" s="241">
        <v>0</v>
      </c>
      <c r="AA2867" s="168"/>
      <c r="AB2867" s="168"/>
      <c r="AC2867" s="168"/>
      <c r="AD2867" s="304">
        <v>5517212</v>
      </c>
      <c r="AE2867" s="35" t="s">
        <v>1270</v>
      </c>
      <c r="AF2867" s="35" t="s">
        <v>1270</v>
      </c>
      <c r="AG2867" s="35" t="s">
        <v>7040</v>
      </c>
      <c r="AH2867" s="44" t="s">
        <v>7173</v>
      </c>
    </row>
    <row r="2868" spans="1:34" ht="15" hidden="1" customHeight="1" x14ac:dyDescent="0.2">
      <c r="A2868" s="257">
        <v>69</v>
      </c>
      <c r="B2868" s="257">
        <v>60</v>
      </c>
      <c r="C2868" s="258" t="s">
        <v>333</v>
      </c>
      <c r="D2868" s="257">
        <v>60017</v>
      </c>
      <c r="E2868" s="258" t="s">
        <v>334</v>
      </c>
      <c r="F2868" s="25">
        <v>2017</v>
      </c>
      <c r="G2868" s="232">
        <v>42743.71875</v>
      </c>
      <c r="H2868" s="233">
        <v>42743.71875</v>
      </c>
      <c r="I2868" s="417" t="s">
        <v>7042</v>
      </c>
      <c r="J2868" s="412" t="s">
        <v>36</v>
      </c>
      <c r="K2868" s="412"/>
      <c r="L2868" s="235">
        <f>N2868-G2868</f>
        <v>0.33750000000145519</v>
      </c>
      <c r="M2868" s="236">
        <v>486</v>
      </c>
      <c r="N2868" s="232">
        <v>42744.056250000001</v>
      </c>
      <c r="O2868" s="233">
        <v>42744.056250000001</v>
      </c>
      <c r="P2868" s="237" t="s">
        <v>37</v>
      </c>
      <c r="Q2868" s="238" t="s">
        <v>213</v>
      </c>
      <c r="R2868" s="238" t="s">
        <v>214</v>
      </c>
      <c r="S2868" s="35" t="s">
        <v>101</v>
      </c>
      <c r="T2868" s="167" t="s">
        <v>7241</v>
      </c>
      <c r="U2868" s="303" t="s">
        <v>40</v>
      </c>
      <c r="V2868" s="49" t="s">
        <v>384</v>
      </c>
      <c r="W2868" s="35" t="s">
        <v>7243</v>
      </c>
      <c r="X2868" s="241">
        <v>0</v>
      </c>
      <c r="Y2868" s="241">
        <v>0</v>
      </c>
      <c r="Z2868" s="241">
        <v>0</v>
      </c>
      <c r="AA2868" s="168"/>
      <c r="AB2868" s="168"/>
      <c r="AC2868" s="168"/>
      <c r="AD2868" s="304">
        <v>5517212</v>
      </c>
      <c r="AE2868" s="35" t="s">
        <v>1270</v>
      </c>
      <c r="AF2868" s="35" t="s">
        <v>1270</v>
      </c>
      <c r="AG2868" s="35" t="s">
        <v>7040</v>
      </c>
      <c r="AH2868" s="44" t="s">
        <v>7173</v>
      </c>
    </row>
    <row r="2869" spans="1:34" ht="15" hidden="1" customHeight="1" x14ac:dyDescent="0.2">
      <c r="A2869" s="257">
        <v>69</v>
      </c>
      <c r="B2869" s="257">
        <v>60</v>
      </c>
      <c r="C2869" s="258" t="s">
        <v>333</v>
      </c>
      <c r="D2869" s="257">
        <v>60017</v>
      </c>
      <c r="E2869" s="258" t="s">
        <v>334</v>
      </c>
      <c r="F2869" s="25">
        <v>2017</v>
      </c>
      <c r="G2869" s="232">
        <v>42756.478472222225</v>
      </c>
      <c r="H2869" s="233">
        <v>42756.478472222225</v>
      </c>
      <c r="I2869" s="417" t="s">
        <v>7042</v>
      </c>
      <c r="J2869" s="412" t="s">
        <v>36</v>
      </c>
      <c r="K2869" s="412"/>
      <c r="L2869" s="235">
        <f>N2869-G2869</f>
        <v>6.9444443943211809E-4</v>
      </c>
      <c r="M2869" s="236">
        <v>1</v>
      </c>
      <c r="N2869" s="232">
        <v>42756.479166666664</v>
      </c>
      <c r="O2869" s="233">
        <v>42756.479166666664</v>
      </c>
      <c r="P2869" s="237" t="s">
        <v>37</v>
      </c>
      <c r="Q2869" s="35" t="s">
        <v>213</v>
      </c>
      <c r="R2869" s="35" t="s">
        <v>1263</v>
      </c>
      <c r="S2869" s="35" t="s">
        <v>40</v>
      </c>
      <c r="T2869" s="167" t="s">
        <v>7504</v>
      </c>
      <c r="U2869" s="303" t="s">
        <v>40</v>
      </c>
      <c r="V2869" s="49" t="s">
        <v>384</v>
      </c>
      <c r="W2869" s="35" t="s">
        <v>7505</v>
      </c>
      <c r="X2869" s="255">
        <v>1561</v>
      </c>
      <c r="Y2869" s="241">
        <v>0</v>
      </c>
      <c r="Z2869" s="241">
        <v>0</v>
      </c>
      <c r="AA2869" s="168"/>
      <c r="AB2869" s="168"/>
      <c r="AC2869" s="168"/>
      <c r="AD2869" s="304">
        <v>5517212</v>
      </c>
      <c r="AE2869" s="35" t="s">
        <v>1270</v>
      </c>
      <c r="AF2869" s="305" t="s">
        <v>1270</v>
      </c>
      <c r="AG2869" s="35" t="s">
        <v>7040</v>
      </c>
      <c r="AH2869" s="44" t="s">
        <v>7041</v>
      </c>
    </row>
    <row r="2870" spans="1:34" ht="15" hidden="1" customHeight="1" x14ac:dyDescent="0.2">
      <c r="A2870" s="257">
        <v>69</v>
      </c>
      <c r="B2870" s="257">
        <v>60</v>
      </c>
      <c r="C2870" s="258" t="s">
        <v>333</v>
      </c>
      <c r="D2870" s="257">
        <v>60017</v>
      </c>
      <c r="E2870" s="258" t="s">
        <v>334</v>
      </c>
      <c r="F2870" s="25">
        <v>2017</v>
      </c>
      <c r="G2870" s="232">
        <v>42757.478472222225</v>
      </c>
      <c r="H2870" s="233">
        <v>42758.478472222225</v>
      </c>
      <c r="I2870" s="417" t="s">
        <v>7042</v>
      </c>
      <c r="J2870" s="412" t="s">
        <v>36</v>
      </c>
      <c r="K2870" s="412"/>
      <c r="L2870" s="235">
        <f>N2870-G2870</f>
        <v>6.9444443943211809E-4</v>
      </c>
      <c r="M2870" s="236">
        <v>1</v>
      </c>
      <c r="N2870" s="232">
        <v>42757.479166666664</v>
      </c>
      <c r="O2870" s="233">
        <v>42758.479166666664</v>
      </c>
      <c r="P2870" s="237" t="s">
        <v>37</v>
      </c>
      <c r="Q2870" s="35" t="s">
        <v>213</v>
      </c>
      <c r="R2870" s="35" t="s">
        <v>1263</v>
      </c>
      <c r="S2870" s="35" t="s">
        <v>40</v>
      </c>
      <c r="T2870" s="167" t="s">
        <v>7562</v>
      </c>
      <c r="U2870" s="303" t="s">
        <v>40</v>
      </c>
      <c r="V2870" s="49" t="s">
        <v>384</v>
      </c>
      <c r="W2870" s="35" t="s">
        <v>7563</v>
      </c>
      <c r="X2870" s="255">
        <v>1561</v>
      </c>
      <c r="Y2870" s="255">
        <v>0</v>
      </c>
      <c r="Z2870" s="255">
        <v>0</v>
      </c>
      <c r="AA2870" s="168"/>
      <c r="AB2870" s="168"/>
      <c r="AC2870" s="168"/>
      <c r="AD2870" s="304">
        <v>5517212</v>
      </c>
      <c r="AE2870" s="35" t="s">
        <v>7102</v>
      </c>
      <c r="AF2870" s="305" t="s">
        <v>7564</v>
      </c>
      <c r="AG2870" s="35" t="s">
        <v>7040</v>
      </c>
      <c r="AH2870" s="44" t="s">
        <v>7041</v>
      </c>
    </row>
    <row r="2871" spans="1:34" ht="15" hidden="1" customHeight="1" x14ac:dyDescent="0.2">
      <c r="A2871" s="257">
        <v>69</v>
      </c>
      <c r="B2871" s="257">
        <v>60</v>
      </c>
      <c r="C2871" s="258" t="s">
        <v>333</v>
      </c>
      <c r="D2871" s="257">
        <v>60017</v>
      </c>
      <c r="E2871" s="258" t="s">
        <v>334</v>
      </c>
      <c r="F2871" s="25">
        <v>2017</v>
      </c>
      <c r="G2871" s="232">
        <v>42789.293055555558</v>
      </c>
      <c r="H2871" s="233">
        <v>42789.293055555558</v>
      </c>
      <c r="I2871" s="412" t="s">
        <v>36</v>
      </c>
      <c r="J2871" s="412" t="s">
        <v>36</v>
      </c>
      <c r="K2871" s="412"/>
      <c r="L2871" s="235">
        <f>N2871-G2871</f>
        <v>6.9444443943211809E-4</v>
      </c>
      <c r="M2871" s="236">
        <v>1</v>
      </c>
      <c r="N2871" s="232">
        <v>42789.293749999997</v>
      </c>
      <c r="O2871" s="233">
        <v>42789.293749999997</v>
      </c>
      <c r="P2871" s="237" t="s">
        <v>37</v>
      </c>
      <c r="Q2871" s="35" t="s">
        <v>52</v>
      </c>
      <c r="R2871" s="35" t="s">
        <v>59</v>
      </c>
      <c r="S2871" s="35" t="s">
        <v>54</v>
      </c>
      <c r="T2871" s="52" t="s">
        <v>7995</v>
      </c>
      <c r="U2871" s="303" t="s">
        <v>40</v>
      </c>
      <c r="V2871" s="49" t="s">
        <v>384</v>
      </c>
      <c r="W2871" s="44" t="s">
        <v>7996</v>
      </c>
      <c r="X2871" s="255">
        <v>1529</v>
      </c>
      <c r="Y2871" s="241">
        <v>0</v>
      </c>
      <c r="Z2871" s="241">
        <v>0</v>
      </c>
      <c r="AA2871" s="168"/>
      <c r="AB2871" s="168"/>
      <c r="AC2871" s="168"/>
      <c r="AD2871" s="304">
        <v>5517212</v>
      </c>
      <c r="AE2871" s="35" t="s">
        <v>7060</v>
      </c>
      <c r="AF2871" s="305" t="s">
        <v>7997</v>
      </c>
      <c r="AG2871" s="35" t="s">
        <v>7040</v>
      </c>
      <c r="AH2871" s="52" t="s">
        <v>7041</v>
      </c>
    </row>
    <row r="2872" spans="1:34" ht="15" hidden="1" customHeight="1" x14ac:dyDescent="0.2">
      <c r="A2872" s="257">
        <v>69</v>
      </c>
      <c r="B2872" s="257">
        <v>60</v>
      </c>
      <c r="C2872" s="258" t="s">
        <v>333</v>
      </c>
      <c r="D2872" s="257">
        <v>60017</v>
      </c>
      <c r="E2872" s="258" t="s">
        <v>334</v>
      </c>
      <c r="F2872" s="25">
        <v>2017</v>
      </c>
      <c r="G2872" s="232">
        <v>42789.298611111109</v>
      </c>
      <c r="H2872" s="233">
        <v>42789.298611111109</v>
      </c>
      <c r="I2872" s="412" t="s">
        <v>36</v>
      </c>
      <c r="J2872" s="412" t="s">
        <v>36</v>
      </c>
      <c r="K2872" s="412"/>
      <c r="L2872" s="235">
        <f>N2872-G2872</f>
        <v>0.54236111111094942</v>
      </c>
      <c r="M2872" s="236">
        <v>781</v>
      </c>
      <c r="N2872" s="232">
        <v>42789.84097222222</v>
      </c>
      <c r="O2872" s="233">
        <v>42789.84097222222</v>
      </c>
      <c r="P2872" s="237" t="s">
        <v>37</v>
      </c>
      <c r="Q2872" s="35" t="s">
        <v>52</v>
      </c>
      <c r="R2872" s="35" t="s">
        <v>59</v>
      </c>
      <c r="S2872" s="35" t="s">
        <v>54</v>
      </c>
      <c r="T2872" s="52" t="s">
        <v>8004</v>
      </c>
      <c r="U2872" s="303" t="s">
        <v>40</v>
      </c>
      <c r="V2872" s="49" t="s">
        <v>384</v>
      </c>
      <c r="W2872" s="44" t="s">
        <v>8005</v>
      </c>
      <c r="X2872" s="255">
        <v>1529</v>
      </c>
      <c r="Y2872" s="255">
        <v>1529</v>
      </c>
      <c r="Z2872" s="255">
        <v>273691</v>
      </c>
      <c r="AA2872" s="173">
        <v>2.7713272573176454E-4</v>
      </c>
      <c r="AB2872" s="174">
        <v>4.960675790598585E-2</v>
      </c>
      <c r="AC2872" s="241">
        <v>179</v>
      </c>
      <c r="AD2872" s="304">
        <v>5517212</v>
      </c>
      <c r="AE2872" s="305" t="s">
        <v>1270</v>
      </c>
      <c r="AF2872" s="305" t="s">
        <v>1270</v>
      </c>
      <c r="AG2872" s="35" t="s">
        <v>7066</v>
      </c>
      <c r="AH2872" s="52" t="s">
        <v>7067</v>
      </c>
    </row>
    <row r="2873" spans="1:34" ht="15" hidden="1" customHeight="1" x14ac:dyDescent="0.2">
      <c r="A2873" s="257">
        <v>69</v>
      </c>
      <c r="B2873" s="257">
        <v>60</v>
      </c>
      <c r="C2873" s="258" t="s">
        <v>333</v>
      </c>
      <c r="D2873" s="257">
        <v>60017</v>
      </c>
      <c r="E2873" s="258" t="s">
        <v>334</v>
      </c>
      <c r="F2873" s="25">
        <v>2017</v>
      </c>
      <c r="G2873" s="232">
        <v>42861.599999999999</v>
      </c>
      <c r="H2873" s="233">
        <v>42861.599999999999</v>
      </c>
      <c r="I2873" s="412" t="s">
        <v>36</v>
      </c>
      <c r="J2873" s="412" t="s">
        <v>36</v>
      </c>
      <c r="K2873" s="412"/>
      <c r="L2873" s="235">
        <f>N2873-G2873</f>
        <v>6.944444467080757E-4</v>
      </c>
      <c r="M2873" s="236">
        <v>1</v>
      </c>
      <c r="N2873" s="232">
        <v>42861.600694444445</v>
      </c>
      <c r="O2873" s="233">
        <v>42861.600694444445</v>
      </c>
      <c r="P2873" s="237" t="s">
        <v>37</v>
      </c>
      <c r="Q2873" s="35" t="s">
        <v>222</v>
      </c>
      <c r="R2873" s="35" t="s">
        <v>223</v>
      </c>
      <c r="S2873" s="35" t="s">
        <v>526</v>
      </c>
      <c r="T2873" s="52" t="s">
        <v>8519</v>
      </c>
      <c r="U2873" s="332" t="s">
        <v>40</v>
      </c>
      <c r="V2873" s="240" t="s">
        <v>384</v>
      </c>
      <c r="W2873" s="44" t="s">
        <v>8520</v>
      </c>
      <c r="X2873" s="241">
        <v>1553</v>
      </c>
      <c r="Y2873" s="241">
        <v>0</v>
      </c>
      <c r="Z2873" s="241">
        <v>0</v>
      </c>
      <c r="AA2873" s="35"/>
      <c r="AB2873" s="35"/>
      <c r="AC2873" s="35"/>
      <c r="AD2873" s="304">
        <v>5517212</v>
      </c>
      <c r="AE2873" s="305" t="s">
        <v>7172</v>
      </c>
      <c r="AF2873" s="305" t="s">
        <v>8518</v>
      </c>
      <c r="AG2873" s="35" t="s">
        <v>7040</v>
      </c>
      <c r="AH2873" s="44" t="s">
        <v>7041</v>
      </c>
    </row>
    <row r="2874" spans="1:34" ht="15" hidden="1" customHeight="1" x14ac:dyDescent="0.2">
      <c r="A2874" s="257">
        <v>69</v>
      </c>
      <c r="B2874" s="257">
        <v>60</v>
      </c>
      <c r="C2874" s="258" t="s">
        <v>333</v>
      </c>
      <c r="D2874" s="257">
        <v>60017</v>
      </c>
      <c r="E2874" s="258" t="s">
        <v>334</v>
      </c>
      <c r="F2874" s="25">
        <v>2018</v>
      </c>
      <c r="G2874" s="284">
        <v>43412.336111111108</v>
      </c>
      <c r="H2874" s="234">
        <v>43412.336111111108</v>
      </c>
      <c r="I2874" s="417" t="s">
        <v>7042</v>
      </c>
      <c r="J2874" s="412" t="s">
        <v>36</v>
      </c>
      <c r="K2874" s="412" t="s">
        <v>36</v>
      </c>
      <c r="L2874" s="235">
        <f>N2874-G2874</f>
        <v>0.54652777778392192</v>
      </c>
      <c r="M2874" s="236">
        <v>787</v>
      </c>
      <c r="N2874" s="284">
        <v>43412.882638888892</v>
      </c>
      <c r="O2874" s="234">
        <v>43412.882638888892</v>
      </c>
      <c r="P2874" s="237" t="s">
        <v>37</v>
      </c>
      <c r="Q2874" s="162" t="s">
        <v>382</v>
      </c>
      <c r="R2874" s="167" t="s">
        <v>10211</v>
      </c>
      <c r="S2874" s="277" t="s">
        <v>526</v>
      </c>
      <c r="T2874" s="167" t="s">
        <v>12289</v>
      </c>
      <c r="U2874" s="416" t="s">
        <v>40</v>
      </c>
      <c r="V2874" s="240" t="s">
        <v>384</v>
      </c>
      <c r="W2874" s="277" t="s">
        <v>12291</v>
      </c>
      <c r="X2874" s="255">
        <v>0</v>
      </c>
      <c r="Y2874" s="241">
        <v>0</v>
      </c>
      <c r="Z2874" s="241">
        <v>0</v>
      </c>
      <c r="AA2874" s="266"/>
      <c r="AB2874" s="266"/>
      <c r="AC2874" s="266"/>
      <c r="AD2874" s="241">
        <v>5517212</v>
      </c>
      <c r="AE2874" s="461" t="s">
        <v>1270</v>
      </c>
      <c r="AF2874" s="462" t="s">
        <v>1270</v>
      </c>
      <c r="AG2874" s="163" t="s">
        <v>7040</v>
      </c>
      <c r="AH2874" s="277" t="s">
        <v>7173</v>
      </c>
    </row>
    <row r="2875" spans="1:34" ht="15" hidden="1" customHeight="1" x14ac:dyDescent="0.2">
      <c r="A2875" s="257">
        <v>69</v>
      </c>
      <c r="B2875" s="257">
        <v>60</v>
      </c>
      <c r="C2875" s="258" t="s">
        <v>333</v>
      </c>
      <c r="D2875" s="257">
        <v>60017</v>
      </c>
      <c r="E2875" s="258" t="s">
        <v>334</v>
      </c>
      <c r="F2875" s="25">
        <v>2018</v>
      </c>
      <c r="G2875" s="284">
        <v>43423.37777777778</v>
      </c>
      <c r="H2875" s="234">
        <v>43423.37777777778</v>
      </c>
      <c r="I2875" s="412" t="s">
        <v>36</v>
      </c>
      <c r="J2875" s="412" t="s">
        <v>36</v>
      </c>
      <c r="K2875" s="412" t="s">
        <v>36</v>
      </c>
      <c r="L2875" s="235">
        <f>N2875-G2875</f>
        <v>9.4444444439432118E-2</v>
      </c>
      <c r="M2875" s="236">
        <v>136</v>
      </c>
      <c r="N2875" s="284">
        <v>43423.472222222219</v>
      </c>
      <c r="O2875" s="234">
        <v>43423.472222222219</v>
      </c>
      <c r="P2875" s="237" t="s">
        <v>37</v>
      </c>
      <c r="Q2875" s="162" t="s">
        <v>382</v>
      </c>
      <c r="R2875" s="167" t="s">
        <v>10211</v>
      </c>
      <c r="S2875" s="163" t="s">
        <v>68</v>
      </c>
      <c r="T2875" s="167" t="s">
        <v>12349</v>
      </c>
      <c r="U2875" s="416" t="s">
        <v>40</v>
      </c>
      <c r="V2875" s="240" t="s">
        <v>384</v>
      </c>
      <c r="W2875" s="167" t="s">
        <v>12350</v>
      </c>
      <c r="X2875" s="255">
        <v>0</v>
      </c>
      <c r="Y2875" s="241">
        <v>0</v>
      </c>
      <c r="Z2875" s="241">
        <v>0</v>
      </c>
      <c r="AA2875" s="266"/>
      <c r="AB2875" s="266"/>
      <c r="AC2875" s="266"/>
      <c r="AD2875" s="241">
        <v>5517212</v>
      </c>
      <c r="AE2875" s="461" t="s">
        <v>1270</v>
      </c>
      <c r="AF2875" s="462" t="s">
        <v>1270</v>
      </c>
      <c r="AG2875" s="277" t="s">
        <v>7066</v>
      </c>
      <c r="AH2875" s="277" t="s">
        <v>7067</v>
      </c>
    </row>
    <row r="2876" spans="1:34" ht="15" hidden="1" customHeight="1" x14ac:dyDescent="0.2">
      <c r="A2876" s="521">
        <v>69</v>
      </c>
      <c r="B2876" s="521">
        <v>60</v>
      </c>
      <c r="C2876" s="522" t="s">
        <v>333</v>
      </c>
      <c r="D2876" s="521">
        <v>60017</v>
      </c>
      <c r="E2876" s="522" t="s">
        <v>334</v>
      </c>
      <c r="F2876" s="25">
        <v>2019</v>
      </c>
      <c r="G2876" s="232">
        <v>43500.51458333333</v>
      </c>
      <c r="H2876" s="233">
        <v>43500.51458333333</v>
      </c>
      <c r="I2876" s="417" t="s">
        <v>7042</v>
      </c>
      <c r="J2876" s="412" t="s">
        <v>36</v>
      </c>
      <c r="K2876" s="412" t="s">
        <v>36</v>
      </c>
      <c r="L2876" s="235">
        <f>N2876-G2876</f>
        <v>6.944444467080757E-4</v>
      </c>
      <c r="M2876" s="236">
        <v>1</v>
      </c>
      <c r="N2876" s="232">
        <v>43500.515277777777</v>
      </c>
      <c r="O2876" s="233">
        <v>43500.515277777777</v>
      </c>
      <c r="P2876" s="237" t="s">
        <v>37</v>
      </c>
      <c r="Q2876" s="359" t="s">
        <v>213</v>
      </c>
      <c r="R2876" s="35" t="s">
        <v>10343</v>
      </c>
      <c r="S2876" s="238" t="s">
        <v>40</v>
      </c>
      <c r="T2876" s="167" t="s">
        <v>13020</v>
      </c>
      <c r="U2876" s="416" t="s">
        <v>40</v>
      </c>
      <c r="V2876" s="240" t="s">
        <v>384</v>
      </c>
      <c r="W2876" s="167" t="s">
        <v>13021</v>
      </c>
      <c r="X2876" s="164">
        <v>1562</v>
      </c>
      <c r="Y2876" s="241">
        <v>0</v>
      </c>
      <c r="Z2876" s="241">
        <v>0</v>
      </c>
      <c r="AA2876" s="264">
        <f>Y2876/AD2876</f>
        <v>0</v>
      </c>
      <c r="AB2876" s="265">
        <f>Z2876/AD2876</f>
        <v>0</v>
      </c>
      <c r="AC2876" s="255">
        <v>0</v>
      </c>
      <c r="AD2876" s="255">
        <v>5548929</v>
      </c>
      <c r="AE2876" s="239" t="s">
        <v>7056</v>
      </c>
      <c r="AF2876" s="229" t="s">
        <v>13022</v>
      </c>
      <c r="AG2876" s="239" t="s">
        <v>7040</v>
      </c>
      <c r="AH2876" s="57" t="s">
        <v>7041</v>
      </c>
    </row>
    <row r="2877" spans="1:34" ht="15" hidden="1" customHeight="1" x14ac:dyDescent="0.2">
      <c r="A2877" s="521">
        <v>69</v>
      </c>
      <c r="B2877" s="521">
        <v>60</v>
      </c>
      <c r="C2877" s="522" t="s">
        <v>333</v>
      </c>
      <c r="D2877" s="521">
        <v>60017</v>
      </c>
      <c r="E2877" s="522" t="s">
        <v>334</v>
      </c>
      <c r="F2877" s="25">
        <v>2019</v>
      </c>
      <c r="G2877" s="570">
        <v>43522.032638888886</v>
      </c>
      <c r="H2877" s="571">
        <v>43522.032638888886</v>
      </c>
      <c r="I2877" s="417" t="s">
        <v>7042</v>
      </c>
      <c r="J2877" s="572" t="s">
        <v>36</v>
      </c>
      <c r="K2877" s="572" t="s">
        <v>36</v>
      </c>
      <c r="L2877" s="235">
        <f>N2877-G2877</f>
        <v>6.944444467080757E-4</v>
      </c>
      <c r="M2877" s="236">
        <v>1</v>
      </c>
      <c r="N2877" s="570">
        <v>43522.033333333333</v>
      </c>
      <c r="O2877" s="571">
        <v>43522.033333333333</v>
      </c>
      <c r="P2877" s="237" t="s">
        <v>37</v>
      </c>
      <c r="Q2877" s="162" t="s">
        <v>213</v>
      </c>
      <c r="R2877" s="167" t="s">
        <v>10343</v>
      </c>
      <c r="S2877" s="238" t="s">
        <v>40</v>
      </c>
      <c r="T2877" s="167" t="s">
        <v>13425</v>
      </c>
      <c r="U2877" s="192" t="s">
        <v>40</v>
      </c>
      <c r="V2877" s="240" t="s">
        <v>384</v>
      </c>
      <c r="W2877" s="167" t="s">
        <v>13426</v>
      </c>
      <c r="X2877" s="164">
        <v>1562</v>
      </c>
      <c r="Y2877" s="241">
        <v>0</v>
      </c>
      <c r="Z2877" s="241">
        <v>0</v>
      </c>
      <c r="AA2877" s="264">
        <f>Y2877/AD2877</f>
        <v>0</v>
      </c>
      <c r="AB2877" s="265">
        <f>Z2877/AD2877</f>
        <v>0</v>
      </c>
      <c r="AC2877" s="255">
        <v>0</v>
      </c>
      <c r="AD2877" s="255">
        <v>5548929</v>
      </c>
      <c r="AE2877" s="239" t="s">
        <v>7172</v>
      </c>
      <c r="AF2877" s="229" t="s">
        <v>13427</v>
      </c>
      <c r="AG2877" s="239" t="s">
        <v>7040</v>
      </c>
      <c r="AH2877" s="57" t="s">
        <v>7041</v>
      </c>
    </row>
    <row r="2878" spans="1:34" ht="15" hidden="1" customHeight="1" x14ac:dyDescent="0.2">
      <c r="A2878" s="521">
        <v>69</v>
      </c>
      <c r="B2878" s="521">
        <v>60</v>
      </c>
      <c r="C2878" s="522" t="s">
        <v>333</v>
      </c>
      <c r="D2878" s="521">
        <v>60017</v>
      </c>
      <c r="E2878" s="522" t="s">
        <v>334</v>
      </c>
      <c r="F2878" s="25">
        <v>2019</v>
      </c>
      <c r="G2878" s="570">
        <v>43522.247916666667</v>
      </c>
      <c r="H2878" s="571">
        <v>43522.247916666667</v>
      </c>
      <c r="I2878" s="417" t="s">
        <v>7042</v>
      </c>
      <c r="J2878" s="572" t="s">
        <v>36</v>
      </c>
      <c r="K2878" s="572" t="s">
        <v>36</v>
      </c>
      <c r="L2878" s="235">
        <f>N2878-G2878</f>
        <v>6.944444467080757E-4</v>
      </c>
      <c r="M2878" s="236">
        <v>1</v>
      </c>
      <c r="N2878" s="570">
        <v>43522.248611111114</v>
      </c>
      <c r="O2878" s="571">
        <v>43522.248611111114</v>
      </c>
      <c r="P2878" s="237" t="s">
        <v>37</v>
      </c>
      <c r="Q2878" s="162" t="s">
        <v>213</v>
      </c>
      <c r="R2878" s="167" t="s">
        <v>10343</v>
      </c>
      <c r="S2878" s="238" t="s">
        <v>40</v>
      </c>
      <c r="T2878" s="167" t="s">
        <v>13434</v>
      </c>
      <c r="U2878" s="192" t="s">
        <v>40</v>
      </c>
      <c r="V2878" s="240" t="s">
        <v>384</v>
      </c>
      <c r="W2878" s="167" t="s">
        <v>13435</v>
      </c>
      <c r="X2878" s="164">
        <v>1562</v>
      </c>
      <c r="Y2878" s="241">
        <v>0</v>
      </c>
      <c r="Z2878" s="241">
        <v>0</v>
      </c>
      <c r="AA2878" s="264">
        <f>Y2878/AD2878</f>
        <v>0</v>
      </c>
      <c r="AB2878" s="265">
        <f>Z2878/AD2878</f>
        <v>0</v>
      </c>
      <c r="AC2878" s="255">
        <v>0</v>
      </c>
      <c r="AD2878" s="255">
        <v>5548929</v>
      </c>
      <c r="AE2878" s="239" t="s">
        <v>7049</v>
      </c>
      <c r="AF2878" s="229" t="s">
        <v>13436</v>
      </c>
      <c r="AG2878" s="239" t="s">
        <v>7040</v>
      </c>
      <c r="AH2878" s="57" t="s">
        <v>7041</v>
      </c>
    </row>
    <row r="2879" spans="1:34" ht="15" hidden="1" customHeight="1" x14ac:dyDescent="0.2">
      <c r="A2879" s="521">
        <v>69</v>
      </c>
      <c r="B2879" s="521">
        <v>60</v>
      </c>
      <c r="C2879" s="522" t="s">
        <v>333</v>
      </c>
      <c r="D2879" s="521">
        <v>60017</v>
      </c>
      <c r="E2879" s="522" t="s">
        <v>334</v>
      </c>
      <c r="F2879" s="25">
        <v>2019</v>
      </c>
      <c r="G2879" s="570">
        <v>43522.363888888889</v>
      </c>
      <c r="H2879" s="571">
        <v>43522.363888888889</v>
      </c>
      <c r="I2879" s="417" t="s">
        <v>7042</v>
      </c>
      <c r="J2879" s="417" t="s">
        <v>7042</v>
      </c>
      <c r="K2879" s="572" t="s">
        <v>36</v>
      </c>
      <c r="L2879" s="235">
        <f>N2879-G2879</f>
        <v>2.1069444444437977</v>
      </c>
      <c r="M2879" s="236">
        <v>3034</v>
      </c>
      <c r="N2879" s="570">
        <v>43524.470833333333</v>
      </c>
      <c r="O2879" s="571">
        <v>43524.470833333333</v>
      </c>
      <c r="P2879" s="237" t="s">
        <v>37</v>
      </c>
      <c r="Q2879" s="162" t="s">
        <v>1285</v>
      </c>
      <c r="R2879" s="167" t="s">
        <v>10331</v>
      </c>
      <c r="S2879" s="238" t="s">
        <v>68</v>
      </c>
      <c r="T2879" s="167" t="s">
        <v>13442</v>
      </c>
      <c r="U2879" s="192" t="s">
        <v>40</v>
      </c>
      <c r="V2879" s="240" t="s">
        <v>384</v>
      </c>
      <c r="W2879" s="167" t="s">
        <v>13443</v>
      </c>
      <c r="X2879" s="575">
        <v>2480</v>
      </c>
      <c r="Y2879" s="575">
        <v>2480</v>
      </c>
      <c r="Z2879" s="575">
        <v>107123</v>
      </c>
      <c r="AA2879" s="506">
        <f>Y2879/AD2879</f>
        <v>4.4693309285449498E-4</v>
      </c>
      <c r="AB2879" s="507">
        <f>Z2879/AD2879</f>
        <v>1.9305166816875833E-2</v>
      </c>
      <c r="AC2879" s="405">
        <f>Z2879/Y2879</f>
        <v>43.19475806451613</v>
      </c>
      <c r="AD2879" s="255">
        <v>5548929</v>
      </c>
      <c r="AE2879" s="239" t="s">
        <v>7182</v>
      </c>
      <c r="AF2879" s="229" t="s">
        <v>7277</v>
      </c>
      <c r="AG2879" s="239" t="s">
        <v>7040</v>
      </c>
      <c r="AH2879" s="57" t="s">
        <v>7041</v>
      </c>
    </row>
    <row r="2880" spans="1:34" ht="15" hidden="1" customHeight="1" x14ac:dyDescent="0.2">
      <c r="A2880" s="521">
        <v>69</v>
      </c>
      <c r="B2880" s="521">
        <v>60</v>
      </c>
      <c r="C2880" s="522" t="s">
        <v>333</v>
      </c>
      <c r="D2880" s="521">
        <v>60017</v>
      </c>
      <c r="E2880" s="522" t="s">
        <v>334</v>
      </c>
      <c r="F2880" s="25">
        <v>2019</v>
      </c>
      <c r="G2880" s="573">
        <v>43615.630555555559</v>
      </c>
      <c r="H2880" s="574">
        <v>43615.630555555559</v>
      </c>
      <c r="I2880" s="572" t="s">
        <v>36</v>
      </c>
      <c r="J2880" s="572" t="s">
        <v>36</v>
      </c>
      <c r="K2880" s="572" t="s">
        <v>36</v>
      </c>
      <c r="L2880" s="235">
        <f>N2880-G2880</f>
        <v>6.9444443943211809E-4</v>
      </c>
      <c r="M2880" s="236">
        <v>1</v>
      </c>
      <c r="N2880" s="573">
        <v>43615.631249999999</v>
      </c>
      <c r="O2880" s="574">
        <v>43615.631249999999</v>
      </c>
      <c r="P2880" s="237" t="s">
        <v>37</v>
      </c>
      <c r="Q2880" s="359" t="s">
        <v>213</v>
      </c>
      <c r="R2880" s="35" t="s">
        <v>10774</v>
      </c>
      <c r="S2880" s="277" t="s">
        <v>101</v>
      </c>
      <c r="T2880" s="167" t="s">
        <v>14228</v>
      </c>
      <c r="U2880" s="192" t="s">
        <v>40</v>
      </c>
      <c r="V2880" s="49" t="s">
        <v>384</v>
      </c>
      <c r="W2880" s="167" t="s">
        <v>14229</v>
      </c>
      <c r="X2880" s="536">
        <v>4338</v>
      </c>
      <c r="Y2880" s="255">
        <v>0</v>
      </c>
      <c r="Z2880" s="255">
        <v>0</v>
      </c>
      <c r="AA2880" s="264">
        <f>Y2880/AD2880</f>
        <v>0</v>
      </c>
      <c r="AB2880" s="265">
        <f>Z2880/AD2880</f>
        <v>0</v>
      </c>
      <c r="AC2880" s="255">
        <v>0</v>
      </c>
      <c r="AD2880" s="255">
        <v>5548929</v>
      </c>
      <c r="AE2880" s="240" t="s">
        <v>7083</v>
      </c>
      <c r="AF2880" s="527" t="s">
        <v>14230</v>
      </c>
      <c r="AG2880" s="49" t="s">
        <v>7040</v>
      </c>
      <c r="AH2880" s="525" t="s">
        <v>7041</v>
      </c>
    </row>
    <row r="2881" spans="1:34" ht="15" hidden="1" customHeight="1" x14ac:dyDescent="0.2">
      <c r="A2881" s="105">
        <v>69</v>
      </c>
      <c r="B2881" s="105">
        <v>60</v>
      </c>
      <c r="C2881" s="76" t="s">
        <v>211</v>
      </c>
      <c r="D2881" s="31">
        <v>60018</v>
      </c>
      <c r="E2881" s="60" t="s">
        <v>212</v>
      </c>
      <c r="F2881" s="25">
        <v>2014</v>
      </c>
      <c r="G2881" s="106">
        <v>41985.154166666667</v>
      </c>
      <c r="H2881" s="63">
        <v>41985.154166666667</v>
      </c>
      <c r="I2881" s="628" t="s">
        <v>313</v>
      </c>
      <c r="J2881" s="625" t="s">
        <v>36</v>
      </c>
      <c r="K2881" s="625"/>
      <c r="L2881" s="64">
        <f>N2881-G2881</f>
        <v>6.944444467080757E-4</v>
      </c>
      <c r="M2881" s="65">
        <v>1</v>
      </c>
      <c r="N2881" s="106">
        <v>41985.154861111114</v>
      </c>
      <c r="O2881" s="63">
        <v>41985.154861111114</v>
      </c>
      <c r="P2881" s="66" t="s">
        <v>37</v>
      </c>
      <c r="Q2881" s="99" t="s">
        <v>222</v>
      </c>
      <c r="R2881" s="99" t="s">
        <v>223</v>
      </c>
      <c r="S2881" s="78" t="s">
        <v>40</v>
      </c>
      <c r="T2881" s="69" t="s">
        <v>3191</v>
      </c>
      <c r="U2881" s="192" t="s">
        <v>40</v>
      </c>
      <c r="V2881" s="87" t="s">
        <v>384</v>
      </c>
      <c r="W2881" s="69" t="s">
        <v>3192</v>
      </c>
      <c r="X2881" s="32">
        <v>6564</v>
      </c>
      <c r="Y2881" s="32">
        <v>0</v>
      </c>
      <c r="Z2881" s="83"/>
      <c r="AA2881" s="84"/>
      <c r="AB2881" s="85"/>
      <c r="AC2881" s="83"/>
    </row>
    <row r="2882" spans="1:34" ht="15" hidden="1" customHeight="1" x14ac:dyDescent="0.2">
      <c r="A2882" s="153">
        <v>69</v>
      </c>
      <c r="B2882" s="153">
        <v>60</v>
      </c>
      <c r="C2882" s="24" t="s">
        <v>211</v>
      </c>
      <c r="D2882" s="175">
        <v>60018</v>
      </c>
      <c r="E2882" s="24" t="s">
        <v>212</v>
      </c>
      <c r="F2882" s="25">
        <v>2015</v>
      </c>
      <c r="G2882" s="179">
        <v>42041.387499999997</v>
      </c>
      <c r="H2882" s="158">
        <v>42041.387499999997</v>
      </c>
      <c r="I2882" s="626" t="s">
        <v>313</v>
      </c>
      <c r="J2882" s="626" t="s">
        <v>313</v>
      </c>
      <c r="K2882" s="626"/>
      <c r="L2882" s="159">
        <f>N2882-G2882</f>
        <v>4.0993055555591127</v>
      </c>
      <c r="M2882" s="160">
        <v>5903</v>
      </c>
      <c r="N2882" s="156">
        <v>42045.486805555556</v>
      </c>
      <c r="O2882" s="157">
        <v>42045.486805555556</v>
      </c>
      <c r="P2882" s="180" t="s">
        <v>173</v>
      </c>
      <c r="Q2882" s="35" t="s">
        <v>222</v>
      </c>
      <c r="R2882" s="35" t="s">
        <v>223</v>
      </c>
      <c r="S2882" s="35" t="s">
        <v>68</v>
      </c>
      <c r="T2882" s="35" t="s">
        <v>3418</v>
      </c>
      <c r="U2882" s="170">
        <v>11045</v>
      </c>
      <c r="V2882" s="167" t="s">
        <v>384</v>
      </c>
      <c r="W2882" s="35" t="s">
        <v>3419</v>
      </c>
      <c r="X2882" s="55">
        <v>6564</v>
      </c>
      <c r="Y2882" s="55">
        <v>6564</v>
      </c>
      <c r="Z2882" s="181"/>
      <c r="AA2882" s="181"/>
      <c r="AB2882" s="181"/>
      <c r="AC2882" s="181"/>
    </row>
    <row r="2883" spans="1:34" ht="15" hidden="1" customHeight="1" x14ac:dyDescent="0.2">
      <c r="A2883" s="175">
        <v>69</v>
      </c>
      <c r="B2883" s="175">
        <v>60</v>
      </c>
      <c r="C2883" s="24" t="s">
        <v>211</v>
      </c>
      <c r="D2883" s="175">
        <v>60018</v>
      </c>
      <c r="E2883" s="24" t="s">
        <v>212</v>
      </c>
      <c r="F2883" s="25">
        <v>2015</v>
      </c>
      <c r="G2883" s="156">
        <v>42144.600694444445</v>
      </c>
      <c r="H2883" s="157">
        <v>42144.600694444445</v>
      </c>
      <c r="I2883" s="620" t="s">
        <v>36</v>
      </c>
      <c r="J2883" s="620" t="s">
        <v>36</v>
      </c>
      <c r="K2883" s="620"/>
      <c r="L2883" s="159">
        <f>N2883-G2883</f>
        <v>6.944444467080757E-4</v>
      </c>
      <c r="M2883" s="160">
        <v>1</v>
      </c>
      <c r="N2883" s="156">
        <v>42144.601388888892</v>
      </c>
      <c r="O2883" s="157">
        <v>42144.601388888892</v>
      </c>
      <c r="P2883" s="161" t="s">
        <v>37</v>
      </c>
      <c r="Q2883" s="35" t="s">
        <v>213</v>
      </c>
      <c r="R2883" s="35" t="s">
        <v>287</v>
      </c>
      <c r="S2883" s="35" t="s">
        <v>40</v>
      </c>
      <c r="T2883" s="35" t="s">
        <v>4024</v>
      </c>
      <c r="U2883" s="192" t="s">
        <v>40</v>
      </c>
      <c r="V2883" s="167" t="s">
        <v>384</v>
      </c>
      <c r="W2883" s="35" t="s">
        <v>4025</v>
      </c>
      <c r="X2883" s="55">
        <v>6580</v>
      </c>
      <c r="Y2883" s="55">
        <v>0</v>
      </c>
      <c r="Z2883" s="168"/>
      <c r="AA2883" s="168"/>
      <c r="AB2883" s="168"/>
      <c r="AC2883" s="168"/>
    </row>
    <row r="2884" spans="1:34" ht="15" hidden="1" customHeight="1" x14ac:dyDescent="0.2">
      <c r="A2884" s="175">
        <v>69</v>
      </c>
      <c r="B2884" s="175">
        <v>60</v>
      </c>
      <c r="C2884" s="24" t="s">
        <v>211</v>
      </c>
      <c r="D2884" s="175">
        <v>60018</v>
      </c>
      <c r="E2884" s="43" t="s">
        <v>212</v>
      </c>
      <c r="F2884" s="25">
        <v>2015</v>
      </c>
      <c r="G2884" s="156">
        <v>42341.475694444445</v>
      </c>
      <c r="H2884" s="157">
        <v>42341.475694444445</v>
      </c>
      <c r="I2884" s="620" t="s">
        <v>36</v>
      </c>
      <c r="J2884" s="620" t="s">
        <v>36</v>
      </c>
      <c r="K2884" s="620"/>
      <c r="L2884" s="159">
        <f>N2884-G2884</f>
        <v>0.28055555555329192</v>
      </c>
      <c r="M2884" s="160">
        <v>404</v>
      </c>
      <c r="N2884" s="156">
        <v>42341.756249999999</v>
      </c>
      <c r="O2884" s="157">
        <v>42341.756249999999</v>
      </c>
      <c r="P2884" s="161" t="s">
        <v>37</v>
      </c>
      <c r="Q2884" s="35" t="s">
        <v>222</v>
      </c>
      <c r="R2884" s="35" t="s">
        <v>223</v>
      </c>
      <c r="S2884" s="35" t="s">
        <v>54</v>
      </c>
      <c r="T2884" s="35" t="s">
        <v>5267</v>
      </c>
      <c r="U2884" s="192" t="s">
        <v>40</v>
      </c>
      <c r="V2884" s="167" t="s">
        <v>384</v>
      </c>
      <c r="W2884" s="35" t="s">
        <v>5268</v>
      </c>
      <c r="X2884" s="55">
        <v>6509</v>
      </c>
      <c r="Y2884" s="55">
        <v>6509</v>
      </c>
      <c r="Z2884" s="55">
        <v>987959</v>
      </c>
      <c r="AA2884" s="173">
        <f>Y2884/5412924</f>
        <v>1.2024924052138918E-3</v>
      </c>
      <c r="AB2884" s="174">
        <f>Z2884/5412924</f>
        <v>0.18251854265827491</v>
      </c>
      <c r="AC2884" s="55">
        <f>Z2884/Y2884</f>
        <v>151.78353049623598</v>
      </c>
    </row>
    <row r="2885" spans="1:34" ht="15" hidden="1" customHeight="1" x14ac:dyDescent="0.2">
      <c r="A2885" s="231">
        <v>69</v>
      </c>
      <c r="B2885" s="231">
        <v>60</v>
      </c>
      <c r="C2885" s="230" t="s">
        <v>211</v>
      </c>
      <c r="D2885" s="231">
        <v>60018</v>
      </c>
      <c r="E2885" s="230" t="s">
        <v>212</v>
      </c>
      <c r="F2885" s="25">
        <v>2016</v>
      </c>
      <c r="G2885" s="232">
        <v>42383.744444444441</v>
      </c>
      <c r="H2885" s="233">
        <v>42383.744444444441</v>
      </c>
      <c r="I2885" s="412" t="s">
        <v>36</v>
      </c>
      <c r="J2885" s="412" t="s">
        <v>36</v>
      </c>
      <c r="K2885" s="412"/>
      <c r="L2885" s="235">
        <f>N2885-G2885</f>
        <v>0.31736111111240461</v>
      </c>
      <c r="M2885" s="236">
        <v>457</v>
      </c>
      <c r="N2885" s="232">
        <v>42384.061805555553</v>
      </c>
      <c r="O2885" s="233">
        <v>42384.061805555553</v>
      </c>
      <c r="P2885" s="237" t="s">
        <v>37</v>
      </c>
      <c r="Q2885" s="238" t="s">
        <v>222</v>
      </c>
      <c r="R2885" s="238" t="s">
        <v>223</v>
      </c>
      <c r="S2885" s="238" t="s">
        <v>54</v>
      </c>
      <c r="T2885" s="239" t="s">
        <v>5469</v>
      </c>
      <c r="U2885" s="88">
        <v>11825</v>
      </c>
      <c r="V2885" s="240" t="s">
        <v>384</v>
      </c>
      <c r="W2885" s="239" t="s">
        <v>5470</v>
      </c>
      <c r="X2885" s="244">
        <v>6563</v>
      </c>
      <c r="Y2885" s="244">
        <v>6563</v>
      </c>
      <c r="Z2885" s="244">
        <v>746454</v>
      </c>
      <c r="AA2885" s="245">
        <v>1.2049654933354191E-3</v>
      </c>
      <c r="AB2885" s="246">
        <v>0.137048805784275</v>
      </c>
      <c r="AC2885" s="244">
        <v>113.73670577479811</v>
      </c>
    </row>
    <row r="2886" spans="1:34" ht="15" hidden="1" customHeight="1" x14ac:dyDescent="0.2">
      <c r="A2886" s="257">
        <v>69</v>
      </c>
      <c r="B2886" s="257">
        <v>60</v>
      </c>
      <c r="C2886" s="258" t="s">
        <v>211</v>
      </c>
      <c r="D2886" s="257">
        <v>60018</v>
      </c>
      <c r="E2886" s="258" t="s">
        <v>212</v>
      </c>
      <c r="F2886" s="25">
        <v>2016</v>
      </c>
      <c r="G2886" s="232">
        <v>42413.530555555553</v>
      </c>
      <c r="H2886" s="233">
        <v>42413.530555555553</v>
      </c>
      <c r="I2886" s="412" t="s">
        <v>36</v>
      </c>
      <c r="J2886" s="412" t="s">
        <v>36</v>
      </c>
      <c r="K2886" s="412"/>
      <c r="L2886" s="235">
        <f>N2886-G2886</f>
        <v>0.15486111111385981</v>
      </c>
      <c r="M2886" s="236">
        <v>223</v>
      </c>
      <c r="N2886" s="232">
        <v>42413.685416666667</v>
      </c>
      <c r="O2886" s="233">
        <v>42413.685416666667</v>
      </c>
      <c r="P2886" s="267" t="s">
        <v>37</v>
      </c>
      <c r="Q2886" s="238" t="s">
        <v>52</v>
      </c>
      <c r="R2886" s="238" t="s">
        <v>124</v>
      </c>
      <c r="S2886" s="238" t="s">
        <v>88</v>
      </c>
      <c r="T2886" s="35" t="s">
        <v>5553</v>
      </c>
      <c r="U2886" s="254" t="s">
        <v>40</v>
      </c>
      <c r="V2886" s="240" t="s">
        <v>384</v>
      </c>
      <c r="W2886" s="35" t="s">
        <v>5556</v>
      </c>
      <c r="X2886" s="241">
        <v>0</v>
      </c>
      <c r="Y2886" s="241">
        <v>0</v>
      </c>
      <c r="Z2886" s="241">
        <v>0</v>
      </c>
      <c r="AA2886" s="266"/>
      <c r="AB2886" s="266"/>
      <c r="AC2886" s="266"/>
    </row>
    <row r="2887" spans="1:34" ht="15" hidden="1" customHeight="1" x14ac:dyDescent="0.2">
      <c r="A2887" s="257">
        <v>69</v>
      </c>
      <c r="B2887" s="257">
        <v>60</v>
      </c>
      <c r="C2887" s="258" t="s">
        <v>211</v>
      </c>
      <c r="D2887" s="257">
        <v>60018</v>
      </c>
      <c r="E2887" s="258" t="s">
        <v>212</v>
      </c>
      <c r="F2887" s="25">
        <v>2016</v>
      </c>
      <c r="G2887" s="232">
        <v>42413.686111111114</v>
      </c>
      <c r="H2887" s="233">
        <v>42413.686111111114</v>
      </c>
      <c r="I2887" s="412" t="s">
        <v>36</v>
      </c>
      <c r="J2887" s="412" t="s">
        <v>36</v>
      </c>
      <c r="K2887" s="412"/>
      <c r="L2887" s="235">
        <f>N2887-G2887</f>
        <v>6.9444443943211809E-4</v>
      </c>
      <c r="M2887" s="236">
        <v>1</v>
      </c>
      <c r="N2887" s="232">
        <v>42413.686805555553</v>
      </c>
      <c r="O2887" s="233">
        <v>42413.686805555553</v>
      </c>
      <c r="P2887" s="267" t="s">
        <v>37</v>
      </c>
      <c r="Q2887" s="238" t="s">
        <v>48</v>
      </c>
      <c r="R2887" s="238" t="s">
        <v>49</v>
      </c>
      <c r="S2887" s="238" t="s">
        <v>40</v>
      </c>
      <c r="T2887" s="35" t="s">
        <v>5557</v>
      </c>
      <c r="U2887" s="254" t="s">
        <v>40</v>
      </c>
      <c r="V2887" s="240" t="s">
        <v>384</v>
      </c>
      <c r="W2887" s="35" t="s">
        <v>5558</v>
      </c>
      <c r="X2887" s="241">
        <v>0</v>
      </c>
      <c r="Y2887" s="241">
        <v>0</v>
      </c>
      <c r="Z2887" s="241">
        <v>0</v>
      </c>
      <c r="AA2887" s="266"/>
      <c r="AB2887" s="266"/>
      <c r="AC2887" s="266"/>
    </row>
    <row r="2888" spans="1:34" ht="15" hidden="1" customHeight="1" x14ac:dyDescent="0.2">
      <c r="A2888" s="257">
        <v>69</v>
      </c>
      <c r="B2888" s="257">
        <v>60</v>
      </c>
      <c r="C2888" s="258" t="s">
        <v>211</v>
      </c>
      <c r="D2888" s="257">
        <v>60018</v>
      </c>
      <c r="E2888" s="258" t="s">
        <v>212</v>
      </c>
      <c r="F2888" s="25">
        <v>2016</v>
      </c>
      <c r="G2888" s="232">
        <v>42417.911805555559</v>
      </c>
      <c r="H2888" s="233">
        <v>42417.911805555559</v>
      </c>
      <c r="I2888" s="417" t="s">
        <v>313</v>
      </c>
      <c r="J2888" s="412" t="s">
        <v>36</v>
      </c>
      <c r="K2888" s="412"/>
      <c r="L2888" s="235">
        <f>N2888-G2888</f>
        <v>0.54513888888322981</v>
      </c>
      <c r="M2888" s="236">
        <v>785</v>
      </c>
      <c r="N2888" s="232">
        <v>42418.456944444442</v>
      </c>
      <c r="O2888" s="233">
        <v>42418.456944444442</v>
      </c>
      <c r="P2888" s="237" t="s">
        <v>37</v>
      </c>
      <c r="Q2888" s="238" t="s">
        <v>52</v>
      </c>
      <c r="R2888" s="238" t="s">
        <v>67</v>
      </c>
      <c r="S2888" s="238" t="s">
        <v>101</v>
      </c>
      <c r="T2888" s="35" t="s">
        <v>5580</v>
      </c>
      <c r="U2888" s="170">
        <v>11914</v>
      </c>
      <c r="V2888" s="240" t="s">
        <v>384</v>
      </c>
      <c r="W2888" s="35" t="s">
        <v>5581</v>
      </c>
      <c r="X2888" s="55">
        <v>6561</v>
      </c>
      <c r="Y2888" s="55">
        <v>6561</v>
      </c>
      <c r="Z2888" s="55">
        <v>278304</v>
      </c>
      <c r="AA2888" s="259">
        <v>1.1968545764227492E-3</v>
      </c>
      <c r="AB2888" s="260">
        <v>5.0768086577771196E-2</v>
      </c>
      <c r="AC2888" s="241">
        <v>42.417924096936446</v>
      </c>
    </row>
    <row r="2889" spans="1:34" ht="15" hidden="1" customHeight="1" x14ac:dyDescent="0.2">
      <c r="A2889" s="257">
        <v>69</v>
      </c>
      <c r="B2889" s="257">
        <v>60</v>
      </c>
      <c r="C2889" s="258" t="s">
        <v>211</v>
      </c>
      <c r="D2889" s="257">
        <v>60018</v>
      </c>
      <c r="E2889" s="258" t="s">
        <v>212</v>
      </c>
      <c r="F2889" s="25">
        <v>2016</v>
      </c>
      <c r="G2889" s="284">
        <v>42648.339583333334</v>
      </c>
      <c r="H2889" s="234">
        <v>42648.339583333334</v>
      </c>
      <c r="I2889" s="412" t="s">
        <v>36</v>
      </c>
      <c r="J2889" s="412" t="s">
        <v>36</v>
      </c>
      <c r="K2889" s="412"/>
      <c r="L2889" s="235">
        <f>N2889-G2889</f>
        <v>6.944444467080757E-4</v>
      </c>
      <c r="M2889" s="236">
        <v>1</v>
      </c>
      <c r="N2889" s="284">
        <v>42648.340277777781</v>
      </c>
      <c r="O2889" s="234">
        <v>42648.340277777781</v>
      </c>
      <c r="P2889" s="237" t="s">
        <v>37</v>
      </c>
      <c r="Q2889" s="238" t="s">
        <v>222</v>
      </c>
      <c r="R2889" s="238" t="s">
        <v>223</v>
      </c>
      <c r="S2889" s="35" t="s">
        <v>526</v>
      </c>
      <c r="T2889" s="35" t="s">
        <v>6664</v>
      </c>
      <c r="U2889" s="282" t="s">
        <v>40</v>
      </c>
      <c r="V2889" s="240" t="s">
        <v>384</v>
      </c>
      <c r="W2889" s="35" t="s">
        <v>6665</v>
      </c>
      <c r="X2889" s="177">
        <v>6604</v>
      </c>
      <c r="Y2889" s="55">
        <v>0</v>
      </c>
      <c r="Z2889" s="55">
        <v>0</v>
      </c>
      <c r="AA2889" s="35"/>
      <c r="AB2889" s="35"/>
      <c r="AC2889" s="241"/>
    </row>
    <row r="2890" spans="1:34" ht="15" hidden="1" customHeight="1" x14ac:dyDescent="0.2">
      <c r="A2890" s="272">
        <v>69</v>
      </c>
      <c r="B2890" s="272">
        <v>60</v>
      </c>
      <c r="C2890" s="331" t="s">
        <v>211</v>
      </c>
      <c r="D2890" s="272">
        <v>60018</v>
      </c>
      <c r="E2890" s="331" t="s">
        <v>212</v>
      </c>
      <c r="F2890" s="25">
        <v>2017</v>
      </c>
      <c r="G2890" s="284">
        <v>42743.529861111114</v>
      </c>
      <c r="H2890" s="234">
        <v>42743.529861111114</v>
      </c>
      <c r="I2890" s="417" t="s">
        <v>7042</v>
      </c>
      <c r="J2890" s="412" t="s">
        <v>36</v>
      </c>
      <c r="K2890" s="412"/>
      <c r="L2890" s="235">
        <f>N2890-G2890</f>
        <v>0.11388888888905058</v>
      </c>
      <c r="M2890" s="236">
        <v>164</v>
      </c>
      <c r="N2890" s="284">
        <v>42743.643750000003</v>
      </c>
      <c r="O2890" s="234">
        <v>42743.643750000003</v>
      </c>
      <c r="P2890" s="237" t="s">
        <v>37</v>
      </c>
      <c r="Q2890" s="238" t="s">
        <v>213</v>
      </c>
      <c r="R2890" s="238" t="s">
        <v>214</v>
      </c>
      <c r="S2890" s="167" t="s">
        <v>101</v>
      </c>
      <c r="T2890" s="167" t="s">
        <v>7214</v>
      </c>
      <c r="U2890" s="332" t="s">
        <v>40</v>
      </c>
      <c r="V2890" s="49" t="s">
        <v>384</v>
      </c>
      <c r="W2890" s="167" t="s">
        <v>7217</v>
      </c>
      <c r="X2890" s="255">
        <v>0</v>
      </c>
      <c r="Y2890" s="255">
        <v>0</v>
      </c>
      <c r="Z2890" s="255">
        <v>0</v>
      </c>
      <c r="AA2890" s="184"/>
      <c r="AB2890" s="184"/>
      <c r="AC2890" s="184"/>
      <c r="AD2890" s="304">
        <v>5517212</v>
      </c>
      <c r="AE2890" s="167" t="s">
        <v>1270</v>
      </c>
      <c r="AF2890" s="167" t="s">
        <v>1270</v>
      </c>
      <c r="AG2890" s="167" t="s">
        <v>7040</v>
      </c>
      <c r="AH2890" s="44" t="s">
        <v>7173</v>
      </c>
    </row>
    <row r="2891" spans="1:34" ht="15" hidden="1" customHeight="1" x14ac:dyDescent="0.2">
      <c r="A2891" s="257">
        <v>69</v>
      </c>
      <c r="B2891" s="257">
        <v>60</v>
      </c>
      <c r="C2891" s="258" t="s">
        <v>211</v>
      </c>
      <c r="D2891" s="257">
        <v>60018</v>
      </c>
      <c r="E2891" s="258" t="s">
        <v>212</v>
      </c>
      <c r="F2891" s="25">
        <v>2017</v>
      </c>
      <c r="G2891" s="232">
        <v>42743.659722222219</v>
      </c>
      <c r="H2891" s="233">
        <v>42743.659722222219</v>
      </c>
      <c r="I2891" s="417" t="s">
        <v>7042</v>
      </c>
      <c r="J2891" s="412" t="s">
        <v>36</v>
      </c>
      <c r="K2891" s="412"/>
      <c r="L2891" s="235">
        <f>N2891-G2891</f>
        <v>1.3888888890505768E-2</v>
      </c>
      <c r="M2891" s="236">
        <v>20</v>
      </c>
      <c r="N2891" s="232">
        <v>42743.673611111109</v>
      </c>
      <c r="O2891" s="233">
        <v>42743.673611111109</v>
      </c>
      <c r="P2891" s="237" t="s">
        <v>37</v>
      </c>
      <c r="Q2891" s="238" t="s">
        <v>213</v>
      </c>
      <c r="R2891" s="238" t="s">
        <v>214</v>
      </c>
      <c r="S2891" s="35" t="s">
        <v>101</v>
      </c>
      <c r="T2891" s="52" t="s">
        <v>7228</v>
      </c>
      <c r="U2891" s="303" t="s">
        <v>40</v>
      </c>
      <c r="V2891" s="49" t="s">
        <v>384</v>
      </c>
      <c r="W2891" s="35" t="s">
        <v>7231</v>
      </c>
      <c r="X2891" s="241">
        <v>0</v>
      </c>
      <c r="Y2891" s="241">
        <v>0</v>
      </c>
      <c r="Z2891" s="241">
        <v>0</v>
      </c>
      <c r="AA2891" s="168"/>
      <c r="AB2891" s="168"/>
      <c r="AC2891" s="168"/>
      <c r="AD2891" s="304">
        <v>5517212</v>
      </c>
      <c r="AE2891" s="35" t="s">
        <v>1270</v>
      </c>
      <c r="AF2891" s="35" t="s">
        <v>1270</v>
      </c>
      <c r="AG2891" s="35" t="s">
        <v>7040</v>
      </c>
      <c r="AH2891" s="44" t="s">
        <v>7173</v>
      </c>
    </row>
    <row r="2892" spans="1:34" ht="15" hidden="1" customHeight="1" x14ac:dyDescent="0.2">
      <c r="A2892" s="257">
        <v>69</v>
      </c>
      <c r="B2892" s="257">
        <v>60</v>
      </c>
      <c r="C2892" s="258" t="s">
        <v>211</v>
      </c>
      <c r="D2892" s="257">
        <v>60018</v>
      </c>
      <c r="E2892" s="258" t="s">
        <v>212</v>
      </c>
      <c r="F2892" s="25">
        <v>2017</v>
      </c>
      <c r="G2892" s="232">
        <v>42743.704861111109</v>
      </c>
      <c r="H2892" s="233">
        <v>42743.704861111109</v>
      </c>
      <c r="I2892" s="417" t="s">
        <v>7042</v>
      </c>
      <c r="J2892" s="412" t="s">
        <v>36</v>
      </c>
      <c r="K2892" s="412"/>
      <c r="L2892" s="235">
        <f>N2892-G2892</f>
        <v>7.6388888919609599E-3</v>
      </c>
      <c r="M2892" s="236">
        <v>11</v>
      </c>
      <c r="N2892" s="232">
        <v>42743.712500000001</v>
      </c>
      <c r="O2892" s="233">
        <v>42743.712500000001</v>
      </c>
      <c r="P2892" s="237" t="s">
        <v>37</v>
      </c>
      <c r="Q2892" s="238" t="s">
        <v>213</v>
      </c>
      <c r="R2892" s="238" t="s">
        <v>214</v>
      </c>
      <c r="S2892" s="35" t="s">
        <v>101</v>
      </c>
      <c r="T2892" s="167" t="s">
        <v>7233</v>
      </c>
      <c r="U2892" s="303" t="s">
        <v>40</v>
      </c>
      <c r="V2892" s="49" t="s">
        <v>384</v>
      </c>
      <c r="W2892" s="35" t="s">
        <v>7236</v>
      </c>
      <c r="X2892" s="241">
        <v>0</v>
      </c>
      <c r="Y2892" s="241">
        <v>0</v>
      </c>
      <c r="Z2892" s="241">
        <v>0</v>
      </c>
      <c r="AA2892" s="168"/>
      <c r="AB2892" s="168"/>
      <c r="AC2892" s="168"/>
      <c r="AD2892" s="304">
        <v>5517212</v>
      </c>
      <c r="AE2892" s="35" t="s">
        <v>1270</v>
      </c>
      <c r="AF2892" s="35" t="s">
        <v>1270</v>
      </c>
      <c r="AG2892" s="35" t="s">
        <v>7040</v>
      </c>
      <c r="AH2892" s="44" t="s">
        <v>7173</v>
      </c>
    </row>
    <row r="2893" spans="1:34" ht="15" hidden="1" customHeight="1" x14ac:dyDescent="0.2">
      <c r="A2893" s="257">
        <v>69</v>
      </c>
      <c r="B2893" s="257">
        <v>60</v>
      </c>
      <c r="C2893" s="258" t="s">
        <v>211</v>
      </c>
      <c r="D2893" s="257">
        <v>60018</v>
      </c>
      <c r="E2893" s="258" t="s">
        <v>212</v>
      </c>
      <c r="F2893" s="25">
        <v>2017</v>
      </c>
      <c r="G2893" s="232">
        <v>42743.71875</v>
      </c>
      <c r="H2893" s="233">
        <v>42743.71875</v>
      </c>
      <c r="I2893" s="417" t="s">
        <v>7042</v>
      </c>
      <c r="J2893" s="412" t="s">
        <v>36</v>
      </c>
      <c r="K2893" s="412"/>
      <c r="L2893" s="235">
        <f>N2893-G2893</f>
        <v>1.1854166666671517</v>
      </c>
      <c r="M2893" s="236">
        <v>1707</v>
      </c>
      <c r="N2893" s="232">
        <v>42744.904166666667</v>
      </c>
      <c r="O2893" s="233">
        <v>42744.904166666667</v>
      </c>
      <c r="P2893" s="237" t="s">
        <v>37</v>
      </c>
      <c r="Q2893" s="238" t="s">
        <v>222</v>
      </c>
      <c r="R2893" s="238" t="s">
        <v>223</v>
      </c>
      <c r="S2893" s="35" t="s">
        <v>54</v>
      </c>
      <c r="T2893" s="167" t="s">
        <v>7239</v>
      </c>
      <c r="U2893" s="303" t="s">
        <v>40</v>
      </c>
      <c r="V2893" s="49" t="s">
        <v>384</v>
      </c>
      <c r="W2893" s="35" t="s">
        <v>7240</v>
      </c>
      <c r="X2893" s="241">
        <v>0</v>
      </c>
      <c r="Y2893" s="241">
        <v>0</v>
      </c>
      <c r="Z2893" s="241">
        <v>0</v>
      </c>
      <c r="AA2893" s="168"/>
      <c r="AB2893" s="168"/>
      <c r="AC2893" s="168"/>
      <c r="AD2893" s="304">
        <v>5517212</v>
      </c>
      <c r="AE2893" s="35" t="s">
        <v>1270</v>
      </c>
      <c r="AF2893" s="35" t="s">
        <v>1270</v>
      </c>
      <c r="AG2893" s="35" t="s">
        <v>7040</v>
      </c>
      <c r="AH2893" s="44" t="s">
        <v>7173</v>
      </c>
    </row>
    <row r="2894" spans="1:34" ht="15" hidden="1" customHeight="1" x14ac:dyDescent="0.2">
      <c r="A2894" s="257">
        <v>69</v>
      </c>
      <c r="B2894" s="257">
        <v>60</v>
      </c>
      <c r="C2894" s="258" t="s">
        <v>211</v>
      </c>
      <c r="D2894" s="257">
        <v>60018</v>
      </c>
      <c r="E2894" s="258" t="s">
        <v>212</v>
      </c>
      <c r="F2894" s="25">
        <v>2017</v>
      </c>
      <c r="G2894" s="232">
        <v>42754.06527777778</v>
      </c>
      <c r="H2894" s="233">
        <v>42754.06527777778</v>
      </c>
      <c r="I2894" s="412" t="s">
        <v>36</v>
      </c>
      <c r="J2894" s="412" t="s">
        <v>36</v>
      </c>
      <c r="K2894" s="412"/>
      <c r="L2894" s="235">
        <f>N2894-G2894</f>
        <v>0.32222222221753327</v>
      </c>
      <c r="M2894" s="236">
        <v>464</v>
      </c>
      <c r="N2894" s="232">
        <v>42754.387499999997</v>
      </c>
      <c r="O2894" s="233">
        <v>42754.387499999997</v>
      </c>
      <c r="P2894" s="237" t="s">
        <v>37</v>
      </c>
      <c r="Q2894" s="35" t="s">
        <v>222</v>
      </c>
      <c r="R2894" s="35" t="s">
        <v>223</v>
      </c>
      <c r="S2894" s="35" t="s">
        <v>526</v>
      </c>
      <c r="T2894" s="167" t="s">
        <v>7413</v>
      </c>
      <c r="U2894" s="303" t="s">
        <v>40</v>
      </c>
      <c r="V2894" s="49" t="s">
        <v>384</v>
      </c>
      <c r="W2894" s="35" t="s">
        <v>7414</v>
      </c>
      <c r="X2894" s="255">
        <v>6605</v>
      </c>
      <c r="Y2894" s="255">
        <v>6605</v>
      </c>
      <c r="Z2894" s="337">
        <v>546730</v>
      </c>
      <c r="AA2894" s="173">
        <v>1.1971626248909776E-3</v>
      </c>
      <c r="AB2894" s="174">
        <v>9.9095340182686467E-2</v>
      </c>
      <c r="AC2894" s="241">
        <v>82.77517032551097</v>
      </c>
      <c r="AD2894" s="304">
        <v>5517212</v>
      </c>
      <c r="AE2894" s="35" t="s">
        <v>7172</v>
      </c>
      <c r="AF2894" s="305" t="s">
        <v>7415</v>
      </c>
      <c r="AG2894" s="35" t="s">
        <v>7040</v>
      </c>
      <c r="AH2894" s="44" t="s">
        <v>7176</v>
      </c>
    </row>
    <row r="2895" spans="1:34" ht="15" hidden="1" customHeight="1" x14ac:dyDescent="0.2">
      <c r="A2895" s="257">
        <v>69</v>
      </c>
      <c r="B2895" s="257">
        <v>60</v>
      </c>
      <c r="C2895" s="258" t="s">
        <v>211</v>
      </c>
      <c r="D2895" s="257">
        <v>60018</v>
      </c>
      <c r="E2895" s="258" t="s">
        <v>212</v>
      </c>
      <c r="F2895" s="25">
        <v>2017</v>
      </c>
      <c r="G2895" s="232">
        <v>42782.152083333334</v>
      </c>
      <c r="H2895" s="233">
        <v>42782.152083333334</v>
      </c>
      <c r="I2895" s="412" t="s">
        <v>36</v>
      </c>
      <c r="J2895" s="412" t="s">
        <v>36</v>
      </c>
      <c r="K2895" s="412"/>
      <c r="L2895" s="235">
        <f>N2895-G2895</f>
        <v>3.1944444446708076E-2</v>
      </c>
      <c r="M2895" s="236">
        <v>46</v>
      </c>
      <c r="N2895" s="232">
        <v>42782.184027777781</v>
      </c>
      <c r="O2895" s="233">
        <v>42782.184027777781</v>
      </c>
      <c r="P2895" s="237" t="s">
        <v>37</v>
      </c>
      <c r="Q2895" s="35" t="s">
        <v>222</v>
      </c>
      <c r="R2895" s="35" t="s">
        <v>223</v>
      </c>
      <c r="S2895" s="35" t="s">
        <v>526</v>
      </c>
      <c r="T2895" s="52" t="s">
        <v>7835</v>
      </c>
      <c r="U2895" s="303" t="s">
        <v>40</v>
      </c>
      <c r="V2895" s="49" t="s">
        <v>384</v>
      </c>
      <c r="W2895" s="44" t="s">
        <v>7836</v>
      </c>
      <c r="X2895" s="255">
        <v>5670</v>
      </c>
      <c r="Y2895" s="241">
        <v>0</v>
      </c>
      <c r="Z2895" s="241">
        <v>0</v>
      </c>
      <c r="AA2895" s="168"/>
      <c r="AB2895" s="168"/>
      <c r="AC2895" s="168"/>
      <c r="AD2895" s="304">
        <v>5517212</v>
      </c>
      <c r="AE2895" s="35" t="s">
        <v>7172</v>
      </c>
      <c r="AF2895" s="305" t="s">
        <v>7837</v>
      </c>
      <c r="AG2895" s="35" t="s">
        <v>7040</v>
      </c>
      <c r="AH2895" s="44" t="s">
        <v>7176</v>
      </c>
    </row>
    <row r="2896" spans="1:34" ht="15" hidden="1" customHeight="1" x14ac:dyDescent="0.2">
      <c r="A2896" s="257">
        <v>69</v>
      </c>
      <c r="B2896" s="257">
        <v>60</v>
      </c>
      <c r="C2896" s="258" t="s">
        <v>211</v>
      </c>
      <c r="D2896" s="257">
        <v>60018</v>
      </c>
      <c r="E2896" s="258" t="s">
        <v>212</v>
      </c>
      <c r="F2896" s="25">
        <v>2017</v>
      </c>
      <c r="G2896" s="232">
        <v>42783.71597222222</v>
      </c>
      <c r="H2896" s="233">
        <v>42783.71597222222</v>
      </c>
      <c r="I2896" s="417" t="s">
        <v>7042</v>
      </c>
      <c r="J2896" s="412" t="s">
        <v>36</v>
      </c>
      <c r="K2896" s="412"/>
      <c r="L2896" s="235">
        <f>N2896-G2896</f>
        <v>0.48819444444961846</v>
      </c>
      <c r="M2896" s="236">
        <v>703</v>
      </c>
      <c r="N2896" s="232">
        <v>42784.20416666667</v>
      </c>
      <c r="O2896" s="233">
        <v>42784.20416666667</v>
      </c>
      <c r="P2896" s="237" t="s">
        <v>37</v>
      </c>
      <c r="Q2896" s="35" t="s">
        <v>222</v>
      </c>
      <c r="R2896" s="35" t="s">
        <v>223</v>
      </c>
      <c r="S2896" s="35" t="s">
        <v>101</v>
      </c>
      <c r="T2896" s="52" t="s">
        <v>7904</v>
      </c>
      <c r="U2896" s="303" t="s">
        <v>40</v>
      </c>
      <c r="V2896" s="49" t="s">
        <v>384</v>
      </c>
      <c r="W2896" s="44" t="s">
        <v>7905</v>
      </c>
      <c r="X2896" s="255">
        <v>7582</v>
      </c>
      <c r="Y2896" s="255">
        <v>7582</v>
      </c>
      <c r="Z2896" s="255">
        <v>1118915</v>
      </c>
      <c r="AA2896" s="173">
        <v>1.374244817853655E-3</v>
      </c>
      <c r="AB2896" s="174">
        <v>0.20280442368355611</v>
      </c>
      <c r="AC2896" s="241">
        <v>147.57517805328411</v>
      </c>
      <c r="AD2896" s="304">
        <v>5517212</v>
      </c>
      <c r="AE2896" s="35" t="s">
        <v>7172</v>
      </c>
      <c r="AF2896" s="305" t="s">
        <v>7906</v>
      </c>
      <c r="AG2896" s="35" t="s">
        <v>7040</v>
      </c>
      <c r="AH2896" s="52" t="s">
        <v>7041</v>
      </c>
    </row>
    <row r="2897" spans="1:34" ht="15" hidden="1" customHeight="1" x14ac:dyDescent="0.2">
      <c r="A2897" s="257">
        <v>69</v>
      </c>
      <c r="B2897" s="257">
        <v>60</v>
      </c>
      <c r="C2897" s="258" t="s">
        <v>211</v>
      </c>
      <c r="D2897" s="257">
        <v>60018</v>
      </c>
      <c r="E2897" s="258" t="s">
        <v>212</v>
      </c>
      <c r="F2897" s="25">
        <v>2017</v>
      </c>
      <c r="G2897" s="232">
        <v>42787.020138888889</v>
      </c>
      <c r="H2897" s="233">
        <v>42787.020138888889</v>
      </c>
      <c r="I2897" s="417" t="s">
        <v>7042</v>
      </c>
      <c r="J2897" s="412" t="s">
        <v>36</v>
      </c>
      <c r="K2897" s="412"/>
      <c r="L2897" s="235">
        <f>N2897-G2897</f>
        <v>0.84861111111240461</v>
      </c>
      <c r="M2897" s="236">
        <v>1222</v>
      </c>
      <c r="N2897" s="232">
        <v>42787.868750000001</v>
      </c>
      <c r="O2897" s="233">
        <v>42787.868750000001</v>
      </c>
      <c r="P2897" s="237" t="s">
        <v>37</v>
      </c>
      <c r="Q2897" s="35" t="s">
        <v>222</v>
      </c>
      <c r="R2897" s="35" t="s">
        <v>223</v>
      </c>
      <c r="S2897" s="35" t="s">
        <v>101</v>
      </c>
      <c r="T2897" s="167" t="s">
        <v>7971</v>
      </c>
      <c r="U2897" s="303" t="s">
        <v>40</v>
      </c>
      <c r="V2897" s="49" t="s">
        <v>384</v>
      </c>
      <c r="W2897" s="35" t="s">
        <v>7972</v>
      </c>
      <c r="X2897" s="255">
        <v>7455</v>
      </c>
      <c r="Y2897" s="255">
        <v>7455</v>
      </c>
      <c r="Z2897" s="255">
        <v>2294834</v>
      </c>
      <c r="AA2897" s="173">
        <v>1.3512259452781587E-3</v>
      </c>
      <c r="AB2897" s="174">
        <v>0.4159408773851721</v>
      </c>
      <c r="AC2897" s="241">
        <v>307.82481556002682</v>
      </c>
      <c r="AD2897" s="304">
        <v>5517212</v>
      </c>
      <c r="AE2897" s="35" t="s">
        <v>7083</v>
      </c>
      <c r="AF2897" s="305" t="s">
        <v>7492</v>
      </c>
      <c r="AG2897" s="35" t="s">
        <v>7040</v>
      </c>
      <c r="AH2897" s="52" t="s">
        <v>7176</v>
      </c>
    </row>
    <row r="2898" spans="1:34" ht="15" hidden="1" customHeight="1" x14ac:dyDescent="0.2">
      <c r="A2898" s="257">
        <v>69</v>
      </c>
      <c r="B2898" s="257">
        <v>60</v>
      </c>
      <c r="C2898" s="258" t="s">
        <v>211</v>
      </c>
      <c r="D2898" s="257">
        <v>60018</v>
      </c>
      <c r="E2898" s="258" t="s">
        <v>212</v>
      </c>
      <c r="F2898" s="25">
        <v>2017</v>
      </c>
      <c r="G2898" s="232">
        <v>42898.731944444444</v>
      </c>
      <c r="H2898" s="233">
        <v>42898.731944444444</v>
      </c>
      <c r="I2898" s="412" t="s">
        <v>36</v>
      </c>
      <c r="J2898" s="412" t="s">
        <v>36</v>
      </c>
      <c r="K2898" s="412"/>
      <c r="L2898" s="235">
        <f>N2898-G2898</f>
        <v>0.23750000000291038</v>
      </c>
      <c r="M2898" s="236">
        <v>342</v>
      </c>
      <c r="N2898" s="232">
        <v>42898.969444444447</v>
      </c>
      <c r="O2898" s="233">
        <v>42898.969444444447</v>
      </c>
      <c r="P2898" s="237" t="s">
        <v>37</v>
      </c>
      <c r="Q2898" s="35" t="s">
        <v>52</v>
      </c>
      <c r="R2898" s="35" t="s">
        <v>106</v>
      </c>
      <c r="S2898" s="35" t="s">
        <v>80</v>
      </c>
      <c r="T2898" s="52" t="s">
        <v>8742</v>
      </c>
      <c r="U2898" s="332" t="s">
        <v>40</v>
      </c>
      <c r="V2898" s="240" t="s">
        <v>384</v>
      </c>
      <c r="W2898" s="44" t="s">
        <v>8743</v>
      </c>
      <c r="X2898" s="241">
        <v>0</v>
      </c>
      <c r="Y2898" s="241">
        <v>0</v>
      </c>
      <c r="Z2898" s="241">
        <v>0</v>
      </c>
      <c r="AA2898" s="168"/>
      <c r="AB2898" s="168"/>
      <c r="AC2898" s="168"/>
      <c r="AD2898" s="304">
        <v>5517212</v>
      </c>
      <c r="AE2898" s="305" t="s">
        <v>1270</v>
      </c>
      <c r="AF2898" s="305" t="s">
        <v>1270</v>
      </c>
      <c r="AG2898" s="35" t="s">
        <v>7066</v>
      </c>
      <c r="AH2898" s="44" t="s">
        <v>7067</v>
      </c>
    </row>
    <row r="2899" spans="1:34" ht="15" hidden="1" customHeight="1" x14ac:dyDescent="0.2">
      <c r="A2899" s="257">
        <v>69</v>
      </c>
      <c r="B2899" s="257">
        <v>60</v>
      </c>
      <c r="C2899" s="258" t="s">
        <v>211</v>
      </c>
      <c r="D2899" s="257">
        <v>60018</v>
      </c>
      <c r="E2899" s="258" t="s">
        <v>212</v>
      </c>
      <c r="F2899" s="25">
        <v>2017</v>
      </c>
      <c r="G2899" s="284">
        <v>42920.034722222219</v>
      </c>
      <c r="H2899" s="234">
        <v>42920.034722222219</v>
      </c>
      <c r="I2899" s="412" t="s">
        <v>36</v>
      </c>
      <c r="J2899" s="412" t="s">
        <v>36</v>
      </c>
      <c r="K2899" s="412"/>
      <c r="L2899" s="235">
        <f>N2899-G2899</f>
        <v>5.7638888894871343E-2</v>
      </c>
      <c r="M2899" s="236">
        <v>83</v>
      </c>
      <c r="N2899" s="284">
        <v>42920.092361111114</v>
      </c>
      <c r="O2899" s="234">
        <v>42920.092361111114</v>
      </c>
      <c r="P2899" s="237" t="s">
        <v>37</v>
      </c>
      <c r="Q2899" s="35" t="s">
        <v>52</v>
      </c>
      <c r="R2899" s="35" t="s">
        <v>106</v>
      </c>
      <c r="S2899" s="35" t="s">
        <v>106</v>
      </c>
      <c r="T2899" s="52" t="s">
        <v>8844</v>
      </c>
      <c r="U2899" s="332" t="s">
        <v>40</v>
      </c>
      <c r="V2899" s="240" t="s">
        <v>384</v>
      </c>
      <c r="W2899" s="35" t="s">
        <v>8845</v>
      </c>
      <c r="X2899" s="241">
        <v>0</v>
      </c>
      <c r="Y2899" s="241">
        <v>0</v>
      </c>
      <c r="Z2899" s="241">
        <v>0</v>
      </c>
      <c r="AA2899" s="168"/>
      <c r="AB2899" s="168"/>
      <c r="AC2899" s="168"/>
      <c r="AD2899" s="304">
        <v>5517212</v>
      </c>
      <c r="AE2899" s="305" t="s">
        <v>1270</v>
      </c>
      <c r="AF2899" s="305" t="s">
        <v>1270</v>
      </c>
      <c r="AG2899" s="35" t="s">
        <v>7066</v>
      </c>
      <c r="AH2899" s="44" t="s">
        <v>7067</v>
      </c>
    </row>
    <row r="2900" spans="1:34" ht="15" hidden="1" customHeight="1" x14ac:dyDescent="0.2">
      <c r="A2900" s="257">
        <v>69</v>
      </c>
      <c r="B2900" s="257">
        <v>60</v>
      </c>
      <c r="C2900" s="258" t="s">
        <v>211</v>
      </c>
      <c r="D2900" s="257">
        <v>60018</v>
      </c>
      <c r="E2900" s="258" t="s">
        <v>212</v>
      </c>
      <c r="F2900" s="25">
        <v>2018</v>
      </c>
      <c r="G2900" s="284">
        <v>43319.080555555556</v>
      </c>
      <c r="H2900" s="234">
        <v>43319.080555555556</v>
      </c>
      <c r="I2900" s="412" t="s">
        <v>36</v>
      </c>
      <c r="J2900" s="412" t="s">
        <v>36</v>
      </c>
      <c r="K2900" s="412" t="s">
        <v>36</v>
      </c>
      <c r="L2900" s="235">
        <f>N2900-G2900</f>
        <v>1.4854166666627862</v>
      </c>
      <c r="M2900" s="236">
        <v>2139</v>
      </c>
      <c r="N2900" s="284">
        <v>43320.565972222219</v>
      </c>
      <c r="O2900" s="234">
        <v>43320.565972222219</v>
      </c>
      <c r="P2900" s="237" t="s">
        <v>37</v>
      </c>
      <c r="Q2900" s="162" t="s">
        <v>382</v>
      </c>
      <c r="R2900" s="167" t="s">
        <v>10211</v>
      </c>
      <c r="S2900" s="163" t="s">
        <v>526</v>
      </c>
      <c r="T2900" s="167" t="s">
        <v>11717</v>
      </c>
      <c r="U2900" s="293">
        <v>114867509</v>
      </c>
      <c r="V2900" s="240" t="s">
        <v>384</v>
      </c>
      <c r="W2900" s="167" t="s">
        <v>11719</v>
      </c>
      <c r="X2900" s="255">
        <v>0</v>
      </c>
      <c r="Y2900" s="241">
        <v>0</v>
      </c>
      <c r="Z2900" s="241">
        <v>0</v>
      </c>
      <c r="AA2900" s="266"/>
      <c r="AB2900" s="266"/>
      <c r="AC2900" s="266"/>
      <c r="AD2900" s="241">
        <v>5517212</v>
      </c>
      <c r="AE2900" s="461" t="s">
        <v>1270</v>
      </c>
      <c r="AF2900" s="462" t="s">
        <v>1270</v>
      </c>
      <c r="AG2900" s="277" t="s">
        <v>7066</v>
      </c>
      <c r="AH2900" s="277" t="s">
        <v>7067</v>
      </c>
    </row>
    <row r="2901" spans="1:34" ht="15" hidden="1" customHeight="1" x14ac:dyDescent="0.2">
      <c r="A2901" s="257">
        <v>69</v>
      </c>
      <c r="B2901" s="257">
        <v>60</v>
      </c>
      <c r="C2901" s="258" t="s">
        <v>211</v>
      </c>
      <c r="D2901" s="257">
        <v>60018</v>
      </c>
      <c r="E2901" s="258" t="s">
        <v>212</v>
      </c>
      <c r="F2901" s="25">
        <v>2018</v>
      </c>
      <c r="G2901" s="284">
        <v>43412.336111111108</v>
      </c>
      <c r="H2901" s="234">
        <v>43412.336111111108</v>
      </c>
      <c r="I2901" s="417" t="s">
        <v>7042</v>
      </c>
      <c r="J2901" s="412" t="s">
        <v>36</v>
      </c>
      <c r="K2901" s="412" t="s">
        <v>36</v>
      </c>
      <c r="L2901" s="235">
        <f>N2901-G2901</f>
        <v>0.49097222222189885</v>
      </c>
      <c r="M2901" s="236">
        <v>707</v>
      </c>
      <c r="N2901" s="284">
        <v>43412.82708333333</v>
      </c>
      <c r="O2901" s="234">
        <v>43412.82708333333</v>
      </c>
      <c r="P2901" s="237" t="s">
        <v>37</v>
      </c>
      <c r="Q2901" s="162" t="s">
        <v>382</v>
      </c>
      <c r="R2901" s="167" t="s">
        <v>10211</v>
      </c>
      <c r="S2901" s="277" t="s">
        <v>526</v>
      </c>
      <c r="T2901" s="167" t="s">
        <v>12289</v>
      </c>
      <c r="U2901" s="416" t="s">
        <v>40</v>
      </c>
      <c r="V2901" s="240" t="s">
        <v>384</v>
      </c>
      <c r="W2901" s="277" t="s">
        <v>12292</v>
      </c>
      <c r="X2901" s="255">
        <v>0</v>
      </c>
      <c r="Y2901" s="241">
        <v>0</v>
      </c>
      <c r="Z2901" s="241">
        <v>0</v>
      </c>
      <c r="AA2901" s="266"/>
      <c r="AB2901" s="266"/>
      <c r="AC2901" s="266"/>
      <c r="AD2901" s="241">
        <v>5517212</v>
      </c>
      <c r="AE2901" s="461" t="s">
        <v>1270</v>
      </c>
      <c r="AF2901" s="462" t="s">
        <v>1270</v>
      </c>
      <c r="AG2901" s="163" t="s">
        <v>7040</v>
      </c>
      <c r="AH2901" s="277" t="s">
        <v>7173</v>
      </c>
    </row>
    <row r="2902" spans="1:34" ht="15" hidden="1" customHeight="1" x14ac:dyDescent="0.2">
      <c r="A2902" s="521">
        <v>69</v>
      </c>
      <c r="B2902" s="521">
        <v>60</v>
      </c>
      <c r="C2902" s="522" t="s">
        <v>211</v>
      </c>
      <c r="D2902" s="521">
        <v>60018</v>
      </c>
      <c r="E2902" s="522" t="s">
        <v>212</v>
      </c>
      <c r="F2902" s="25">
        <v>2019</v>
      </c>
      <c r="G2902" s="232">
        <v>43471.862500000003</v>
      </c>
      <c r="H2902" s="233">
        <v>43471.862500000003</v>
      </c>
      <c r="I2902" s="417" t="s">
        <v>7042</v>
      </c>
      <c r="J2902" s="412" t="s">
        <v>36</v>
      </c>
      <c r="K2902" s="412" t="s">
        <v>36</v>
      </c>
      <c r="L2902" s="235">
        <f>N2902-G2902</f>
        <v>6.9444443943211809E-4</v>
      </c>
      <c r="M2902" s="236">
        <v>1</v>
      </c>
      <c r="N2902" s="232">
        <v>43471.863194444442</v>
      </c>
      <c r="O2902" s="233">
        <v>43471.863194444442</v>
      </c>
      <c r="P2902" s="237" t="s">
        <v>37</v>
      </c>
      <c r="Q2902" s="359" t="s">
        <v>1246</v>
      </c>
      <c r="R2902" s="35" t="s">
        <v>10509</v>
      </c>
      <c r="S2902" s="238" t="s">
        <v>40</v>
      </c>
      <c r="T2902" s="167" t="s">
        <v>12728</v>
      </c>
      <c r="U2902" s="416" t="s">
        <v>40</v>
      </c>
      <c r="V2902" s="240" t="s">
        <v>384</v>
      </c>
      <c r="W2902" s="167" t="s">
        <v>12729</v>
      </c>
      <c r="X2902" s="295">
        <v>5265</v>
      </c>
      <c r="Y2902" s="241">
        <v>0</v>
      </c>
      <c r="Z2902" s="241">
        <v>0</v>
      </c>
      <c r="AA2902" s="264">
        <f>Y2902/AD2902</f>
        <v>0</v>
      </c>
      <c r="AB2902" s="265">
        <f>Z2902/AD2902</f>
        <v>0</v>
      </c>
      <c r="AC2902" s="255">
        <v>0</v>
      </c>
      <c r="AD2902" s="241">
        <v>5548929</v>
      </c>
      <c r="AE2902" s="239" t="s">
        <v>7049</v>
      </c>
      <c r="AF2902" s="229" t="s">
        <v>12730</v>
      </c>
      <c r="AG2902" s="239" t="s">
        <v>7040</v>
      </c>
      <c r="AH2902" s="57" t="s">
        <v>7041</v>
      </c>
    </row>
    <row r="2903" spans="1:34" ht="15" hidden="1" customHeight="1" x14ac:dyDescent="0.2">
      <c r="A2903" s="523">
        <v>69</v>
      </c>
      <c r="B2903" s="523">
        <v>60</v>
      </c>
      <c r="C2903" s="524" t="s">
        <v>211</v>
      </c>
      <c r="D2903" s="523">
        <v>60018</v>
      </c>
      <c r="E2903" s="524" t="s">
        <v>212</v>
      </c>
      <c r="F2903" s="25">
        <v>2019</v>
      </c>
      <c r="G2903" s="284">
        <v>43471.997916666667</v>
      </c>
      <c r="H2903" s="234">
        <v>43471.997916666667</v>
      </c>
      <c r="I2903" s="417" t="s">
        <v>7042</v>
      </c>
      <c r="J2903" s="412" t="s">
        <v>36</v>
      </c>
      <c r="K2903" s="412" t="s">
        <v>36</v>
      </c>
      <c r="L2903" s="235">
        <f>N2903-G2903</f>
        <v>6.944444467080757E-4</v>
      </c>
      <c r="M2903" s="236">
        <v>1</v>
      </c>
      <c r="N2903" s="284">
        <v>43471.998611111114</v>
      </c>
      <c r="O2903" s="234">
        <v>43471.998611111114</v>
      </c>
      <c r="P2903" s="237" t="s">
        <v>37</v>
      </c>
      <c r="Q2903" s="162" t="s">
        <v>48</v>
      </c>
      <c r="R2903" s="167" t="s">
        <v>10200</v>
      </c>
      <c r="S2903" s="238" t="s">
        <v>40</v>
      </c>
      <c r="T2903" s="167" t="s">
        <v>12731</v>
      </c>
      <c r="U2903" s="414" t="s">
        <v>40</v>
      </c>
      <c r="V2903" s="240" t="s">
        <v>384</v>
      </c>
      <c r="W2903" s="167" t="s">
        <v>12732</v>
      </c>
      <c r="X2903" s="403">
        <v>0</v>
      </c>
      <c r="Y2903" s="255">
        <v>0</v>
      </c>
      <c r="Z2903" s="255">
        <v>0</v>
      </c>
      <c r="AA2903" s="264">
        <f>Y2903/AD2903</f>
        <v>0</v>
      </c>
      <c r="AB2903" s="265">
        <f>Z2903/AD2903</f>
        <v>0</v>
      </c>
      <c r="AC2903" s="255">
        <v>0</v>
      </c>
      <c r="AD2903" s="255">
        <v>5548929</v>
      </c>
      <c r="AE2903" s="240" t="s">
        <v>1270</v>
      </c>
      <c r="AF2903" s="527" t="s">
        <v>1270</v>
      </c>
      <c r="AG2903" s="240" t="s">
        <v>7040</v>
      </c>
      <c r="AH2903" s="525" t="s">
        <v>7041</v>
      </c>
    </row>
    <row r="2904" spans="1:34" ht="15" hidden="1" customHeight="1" x14ac:dyDescent="0.2">
      <c r="A2904" s="521">
        <v>69</v>
      </c>
      <c r="B2904" s="521">
        <v>60</v>
      </c>
      <c r="C2904" s="522" t="s">
        <v>211</v>
      </c>
      <c r="D2904" s="521">
        <v>60018</v>
      </c>
      <c r="E2904" s="522" t="s">
        <v>212</v>
      </c>
      <c r="F2904" s="25">
        <v>2019</v>
      </c>
      <c r="G2904" s="232">
        <v>43501.104861111111</v>
      </c>
      <c r="H2904" s="233">
        <v>43501.104861111111</v>
      </c>
      <c r="I2904" s="417" t="s">
        <v>7042</v>
      </c>
      <c r="J2904" s="412" t="s">
        <v>36</v>
      </c>
      <c r="K2904" s="412" t="s">
        <v>36</v>
      </c>
      <c r="L2904" s="235">
        <f>N2904-G2904</f>
        <v>6.944444467080757E-4</v>
      </c>
      <c r="M2904" s="236">
        <v>1</v>
      </c>
      <c r="N2904" s="232">
        <v>43501.105555555558</v>
      </c>
      <c r="O2904" s="233">
        <v>43501.105555555558</v>
      </c>
      <c r="P2904" s="237" t="s">
        <v>37</v>
      </c>
      <c r="Q2904" s="162" t="s">
        <v>213</v>
      </c>
      <c r="R2904" s="167" t="s">
        <v>10343</v>
      </c>
      <c r="S2904" s="238" t="s">
        <v>40</v>
      </c>
      <c r="T2904" s="167" t="s">
        <v>13039</v>
      </c>
      <c r="U2904" s="376">
        <v>115787236</v>
      </c>
      <c r="V2904" s="240" t="s">
        <v>384</v>
      </c>
      <c r="W2904" s="167" t="s">
        <v>13040</v>
      </c>
      <c r="X2904" s="164">
        <v>1193</v>
      </c>
      <c r="Y2904" s="164">
        <v>1193</v>
      </c>
      <c r="Z2904" s="164">
        <v>431119</v>
      </c>
      <c r="AA2904" s="259">
        <f>Y2904/AD2904</f>
        <v>2.1499644345782763E-4</v>
      </c>
      <c r="AB2904" s="260">
        <f>Z2904/AD2904</f>
        <v>7.7694091959006867E-2</v>
      </c>
      <c r="AC2904" s="241">
        <f>Z2904/Y2904</f>
        <v>361.37384744341995</v>
      </c>
      <c r="AD2904" s="255">
        <v>5548929</v>
      </c>
      <c r="AE2904" s="239" t="s">
        <v>7049</v>
      </c>
      <c r="AF2904" s="229" t="s">
        <v>13041</v>
      </c>
      <c r="AG2904" s="239" t="s">
        <v>7040</v>
      </c>
      <c r="AH2904" s="57" t="s">
        <v>12286</v>
      </c>
    </row>
    <row r="2905" spans="1:34" ht="15" hidden="1" customHeight="1" x14ac:dyDescent="0.2">
      <c r="A2905" s="58">
        <v>69</v>
      </c>
      <c r="B2905" s="58">
        <v>60</v>
      </c>
      <c r="C2905" s="76" t="s">
        <v>734</v>
      </c>
      <c r="D2905" s="31">
        <v>60019</v>
      </c>
      <c r="E2905" s="60" t="s">
        <v>735</v>
      </c>
      <c r="F2905" s="25">
        <v>2014</v>
      </c>
      <c r="G2905" s="61">
        <v>41667.419444444444</v>
      </c>
      <c r="H2905" s="62">
        <v>41667.419444444444</v>
      </c>
      <c r="I2905" s="625" t="s">
        <v>36</v>
      </c>
      <c r="J2905" s="625" t="s">
        <v>36</v>
      </c>
      <c r="K2905" s="625"/>
      <c r="L2905" s="64">
        <f>N2905-G2905</f>
        <v>1.0416666664241347E-2</v>
      </c>
      <c r="M2905" s="65">
        <v>15</v>
      </c>
      <c r="N2905" s="61">
        <v>41667.429861111108</v>
      </c>
      <c r="O2905" s="62">
        <v>41667.429861111108</v>
      </c>
      <c r="P2905" s="66" t="s">
        <v>37</v>
      </c>
      <c r="Q2905" s="67" t="s">
        <v>145</v>
      </c>
      <c r="R2905" s="67" t="s">
        <v>146</v>
      </c>
      <c r="S2905" s="68" t="s">
        <v>579</v>
      </c>
      <c r="T2905" s="69" t="s">
        <v>1742</v>
      </c>
      <c r="U2905" s="77">
        <v>10052</v>
      </c>
      <c r="V2905" s="78" t="s">
        <v>384</v>
      </c>
      <c r="W2905" s="69" t="s">
        <v>1743</v>
      </c>
      <c r="X2905" s="32">
        <v>865</v>
      </c>
      <c r="Y2905" s="32">
        <v>865</v>
      </c>
      <c r="Z2905" s="83">
        <v>12110</v>
      </c>
      <c r="AA2905" s="79">
        <f>Y2905/5380759</f>
        <v>1.6075798971855085E-4</v>
      </c>
      <c r="AB2905" s="80">
        <f>Z2905/5380759</f>
        <v>2.2506118560597119E-3</v>
      </c>
      <c r="AC2905" s="32">
        <f>Z2905/Y2905</f>
        <v>14</v>
      </c>
      <c r="AD2905" s="41"/>
      <c r="AE2905" s="41"/>
      <c r="AF2905" s="41"/>
      <c r="AG2905" s="41"/>
      <c r="AH2905" s="41"/>
    </row>
    <row r="2906" spans="1:34" ht="15" hidden="1" customHeight="1" x14ac:dyDescent="0.2">
      <c r="A2906" s="58">
        <v>69</v>
      </c>
      <c r="B2906" s="58">
        <v>60</v>
      </c>
      <c r="C2906" s="76" t="s">
        <v>734</v>
      </c>
      <c r="D2906" s="31">
        <v>60019</v>
      </c>
      <c r="E2906" s="60" t="s">
        <v>735</v>
      </c>
      <c r="F2906" s="25">
        <v>2014</v>
      </c>
      <c r="G2906" s="61">
        <v>42001.410416666666</v>
      </c>
      <c r="H2906" s="62">
        <v>42001.410416666666</v>
      </c>
      <c r="I2906" s="625" t="s">
        <v>36</v>
      </c>
      <c r="J2906" s="625" t="s">
        <v>36</v>
      </c>
      <c r="K2906" s="625"/>
      <c r="L2906" s="64">
        <f>N2906-G2906</f>
        <v>6.944444467080757E-4</v>
      </c>
      <c r="M2906" s="65">
        <v>1</v>
      </c>
      <c r="N2906" s="61">
        <v>42001.411111111112</v>
      </c>
      <c r="O2906" s="62">
        <v>42001.411111111112</v>
      </c>
      <c r="P2906" s="66" t="s">
        <v>37</v>
      </c>
      <c r="Q2906" s="69" t="s">
        <v>52</v>
      </c>
      <c r="R2906" s="69" t="s">
        <v>67</v>
      </c>
      <c r="S2906" s="87" t="s">
        <v>101</v>
      </c>
      <c r="T2906" s="69" t="s">
        <v>3274</v>
      </c>
      <c r="U2906" s="414" t="s">
        <v>40</v>
      </c>
      <c r="V2906" s="46" t="s">
        <v>384</v>
      </c>
      <c r="W2906" s="69" t="s">
        <v>3275</v>
      </c>
      <c r="X2906" s="32">
        <v>866</v>
      </c>
      <c r="Y2906" s="32">
        <v>0</v>
      </c>
      <c r="Z2906" s="83"/>
      <c r="AA2906" s="84"/>
      <c r="AB2906" s="85"/>
      <c r="AC2906" s="83"/>
    </row>
    <row r="2907" spans="1:34" ht="15" hidden="1" customHeight="1" x14ac:dyDescent="0.2">
      <c r="A2907" s="153">
        <v>69</v>
      </c>
      <c r="B2907" s="153">
        <v>60</v>
      </c>
      <c r="C2907" s="24" t="s">
        <v>734</v>
      </c>
      <c r="D2907" s="175">
        <v>60019</v>
      </c>
      <c r="E2907" s="24" t="s">
        <v>735</v>
      </c>
      <c r="F2907" s="25">
        <v>2015</v>
      </c>
      <c r="G2907" s="179">
        <v>42044.56527777778</v>
      </c>
      <c r="H2907" s="158">
        <v>42044.56527777778</v>
      </c>
      <c r="I2907" s="620" t="s">
        <v>36</v>
      </c>
      <c r="J2907" s="620" t="s">
        <v>36</v>
      </c>
      <c r="K2907" s="620"/>
      <c r="L2907" s="159">
        <f>N2907-G2907</f>
        <v>4.0972222217533272E-2</v>
      </c>
      <c r="M2907" s="160">
        <v>59</v>
      </c>
      <c r="N2907" s="156">
        <v>42044.606249999997</v>
      </c>
      <c r="O2907" s="157">
        <v>42044.606249999997</v>
      </c>
      <c r="P2907" s="161" t="s">
        <v>37</v>
      </c>
      <c r="Q2907" s="35" t="s">
        <v>213</v>
      </c>
      <c r="R2907" s="35" t="s">
        <v>320</v>
      </c>
      <c r="S2907" s="35" t="s">
        <v>40</v>
      </c>
      <c r="T2907" s="35" t="s">
        <v>3505</v>
      </c>
      <c r="U2907" s="414" t="s">
        <v>40</v>
      </c>
      <c r="V2907" s="167" t="s">
        <v>384</v>
      </c>
      <c r="W2907" s="35" t="s">
        <v>3506</v>
      </c>
      <c r="X2907" s="55">
        <v>0</v>
      </c>
      <c r="Y2907" s="55">
        <v>0</v>
      </c>
      <c r="Z2907" s="168"/>
      <c r="AA2907" s="168"/>
      <c r="AB2907" s="168"/>
      <c r="AC2907" s="168"/>
    </row>
    <row r="2908" spans="1:34" ht="15" hidden="1" customHeight="1" x14ac:dyDescent="0.2">
      <c r="A2908" s="175">
        <v>69</v>
      </c>
      <c r="B2908" s="175">
        <v>60</v>
      </c>
      <c r="C2908" s="24" t="s">
        <v>734</v>
      </c>
      <c r="D2908" s="175">
        <v>60019</v>
      </c>
      <c r="E2908" s="43" t="s">
        <v>735</v>
      </c>
      <c r="F2908" s="25">
        <v>2015</v>
      </c>
      <c r="G2908" s="156">
        <v>42351.199999999997</v>
      </c>
      <c r="H2908" s="157">
        <v>42351.199999999997</v>
      </c>
      <c r="I2908" s="626" t="s">
        <v>313</v>
      </c>
      <c r="J2908" s="626" t="s">
        <v>313</v>
      </c>
      <c r="K2908" s="626"/>
      <c r="L2908" s="159">
        <f>N2908-G2908</f>
        <v>0.69722222222480923</v>
      </c>
      <c r="M2908" s="160">
        <v>1004</v>
      </c>
      <c r="N2908" s="156">
        <v>42351.897222222222</v>
      </c>
      <c r="O2908" s="157">
        <v>42351.897222222222</v>
      </c>
      <c r="P2908" s="161" t="s">
        <v>37</v>
      </c>
      <c r="Q2908" s="35" t="s">
        <v>222</v>
      </c>
      <c r="R2908" s="35" t="s">
        <v>223</v>
      </c>
      <c r="S2908" s="35" t="s">
        <v>54</v>
      </c>
      <c r="T2908" s="35" t="s">
        <v>5334</v>
      </c>
      <c r="U2908" s="170">
        <v>11748</v>
      </c>
      <c r="V2908" s="167" t="s">
        <v>384</v>
      </c>
      <c r="W2908" s="35" t="s">
        <v>5335</v>
      </c>
      <c r="X2908" s="55">
        <v>977</v>
      </c>
      <c r="Y2908" s="55">
        <v>977</v>
      </c>
      <c r="Z2908" s="177">
        <v>977</v>
      </c>
      <c r="AA2908" s="184"/>
      <c r="AB2908" s="184"/>
      <c r="AC2908" s="184"/>
    </row>
    <row r="2909" spans="1:34" ht="15" hidden="1" customHeight="1" x14ac:dyDescent="0.2">
      <c r="A2909" s="257">
        <v>69</v>
      </c>
      <c r="B2909" s="257">
        <v>60</v>
      </c>
      <c r="C2909" s="258" t="s">
        <v>734</v>
      </c>
      <c r="D2909" s="257">
        <v>60019</v>
      </c>
      <c r="E2909" s="258" t="s">
        <v>735</v>
      </c>
      <c r="F2909" s="25">
        <v>2016</v>
      </c>
      <c r="G2909" s="284">
        <v>42661.581250000003</v>
      </c>
      <c r="H2909" s="234">
        <v>42661.581250000003</v>
      </c>
      <c r="I2909" s="412" t="s">
        <v>36</v>
      </c>
      <c r="J2909" s="412" t="s">
        <v>36</v>
      </c>
      <c r="K2909" s="412"/>
      <c r="L2909" s="235">
        <f>N2909-G2909</f>
        <v>4.5138888883229811E-2</v>
      </c>
      <c r="M2909" s="236">
        <v>65</v>
      </c>
      <c r="N2909" s="284">
        <v>42661.626388888886</v>
      </c>
      <c r="O2909" s="234">
        <v>42661.626388888886</v>
      </c>
      <c r="P2909" s="237" t="s">
        <v>37</v>
      </c>
      <c r="Q2909" s="35" t="s">
        <v>52</v>
      </c>
      <c r="R2909" s="35" t="s">
        <v>67</v>
      </c>
      <c r="S2909" s="35" t="s">
        <v>101</v>
      </c>
      <c r="T2909" s="35" t="s">
        <v>6758</v>
      </c>
      <c r="U2909" s="196">
        <v>12577</v>
      </c>
      <c r="V2909" s="240" t="s">
        <v>384</v>
      </c>
      <c r="W2909" s="35" t="s">
        <v>6759</v>
      </c>
      <c r="X2909" s="177">
        <v>0</v>
      </c>
      <c r="Y2909" s="55">
        <v>0</v>
      </c>
      <c r="Z2909" s="55">
        <v>0</v>
      </c>
      <c r="AA2909" s="35"/>
      <c r="AB2909" s="35"/>
      <c r="AC2909" s="241"/>
    </row>
    <row r="2910" spans="1:34" ht="15" hidden="1" customHeight="1" x14ac:dyDescent="0.2">
      <c r="A2910" s="257">
        <v>69</v>
      </c>
      <c r="B2910" s="257">
        <v>60</v>
      </c>
      <c r="C2910" s="258" t="s">
        <v>734</v>
      </c>
      <c r="D2910" s="257">
        <v>60019</v>
      </c>
      <c r="E2910" s="258" t="s">
        <v>735</v>
      </c>
      <c r="F2910" s="25">
        <v>2017</v>
      </c>
      <c r="G2910" s="232">
        <v>42755.295138888891</v>
      </c>
      <c r="H2910" s="233">
        <v>42755.295138888891</v>
      </c>
      <c r="I2910" s="417" t="s">
        <v>7042</v>
      </c>
      <c r="J2910" s="412" t="s">
        <v>36</v>
      </c>
      <c r="K2910" s="412"/>
      <c r="L2910" s="235">
        <f>N2910-G2910</f>
        <v>6.9444443943211809E-4</v>
      </c>
      <c r="M2910" s="236">
        <v>1</v>
      </c>
      <c r="N2910" s="232">
        <v>42755.29583333333</v>
      </c>
      <c r="O2910" s="233">
        <v>42755.29583333333</v>
      </c>
      <c r="P2910" s="237" t="s">
        <v>37</v>
      </c>
      <c r="Q2910" s="35" t="s">
        <v>213</v>
      </c>
      <c r="R2910" s="35" t="s">
        <v>1263</v>
      </c>
      <c r="S2910" s="35" t="s">
        <v>40</v>
      </c>
      <c r="T2910" s="167" t="s">
        <v>7453</v>
      </c>
      <c r="U2910" s="303" t="s">
        <v>40</v>
      </c>
      <c r="V2910" s="49" t="s">
        <v>384</v>
      </c>
      <c r="W2910" s="35" t="s">
        <v>7454</v>
      </c>
      <c r="X2910" s="255">
        <v>3663</v>
      </c>
      <c r="Y2910" s="241">
        <v>0</v>
      </c>
      <c r="Z2910" s="241">
        <v>0</v>
      </c>
      <c r="AA2910" s="168"/>
      <c r="AB2910" s="168"/>
      <c r="AC2910" s="168"/>
      <c r="AD2910" s="304">
        <v>5517212</v>
      </c>
      <c r="AE2910" s="35" t="s">
        <v>7172</v>
      </c>
      <c r="AF2910" s="305" t="s">
        <v>7455</v>
      </c>
      <c r="AG2910" s="35" t="s">
        <v>7040</v>
      </c>
      <c r="AH2910" s="44" t="s">
        <v>7041</v>
      </c>
    </row>
    <row r="2911" spans="1:34" ht="15" hidden="1" customHeight="1" x14ac:dyDescent="0.2">
      <c r="A2911" s="257">
        <v>69</v>
      </c>
      <c r="B2911" s="257">
        <v>60</v>
      </c>
      <c r="C2911" s="258" t="s">
        <v>734</v>
      </c>
      <c r="D2911" s="257">
        <v>60019</v>
      </c>
      <c r="E2911" s="258" t="s">
        <v>735</v>
      </c>
      <c r="F2911" s="25">
        <v>2018</v>
      </c>
      <c r="G2911" s="232">
        <v>43139.581944444442</v>
      </c>
      <c r="H2911" s="233">
        <v>43139.581944444442</v>
      </c>
      <c r="I2911" s="412" t="s">
        <v>36</v>
      </c>
      <c r="J2911" s="412" t="s">
        <v>36</v>
      </c>
      <c r="K2911" s="412" t="s">
        <v>36</v>
      </c>
      <c r="L2911" s="235">
        <f>N2911-G2911</f>
        <v>0.11597222222189885</v>
      </c>
      <c r="M2911" s="236">
        <v>167</v>
      </c>
      <c r="N2911" s="232">
        <v>43139.697916666664</v>
      </c>
      <c r="O2911" s="233">
        <v>43139.697916666664</v>
      </c>
      <c r="P2911" s="237" t="s">
        <v>37</v>
      </c>
      <c r="Q2911" s="359" t="s">
        <v>1285</v>
      </c>
      <c r="R2911" s="35" t="s">
        <v>10447</v>
      </c>
      <c r="S2911" s="277" t="s">
        <v>106</v>
      </c>
      <c r="T2911" s="167" t="s">
        <v>10448</v>
      </c>
      <c r="U2911" s="192" t="s">
        <v>40</v>
      </c>
      <c r="V2911" s="240" t="s">
        <v>384</v>
      </c>
      <c r="W2911" s="167" t="s">
        <v>10449</v>
      </c>
      <c r="X2911" s="255">
        <v>0</v>
      </c>
      <c r="Y2911" s="241">
        <v>0</v>
      </c>
      <c r="Z2911" s="241">
        <v>0</v>
      </c>
      <c r="AA2911" s="266"/>
      <c r="AB2911" s="266"/>
      <c r="AC2911" s="266"/>
      <c r="AD2911" s="241">
        <v>5517212</v>
      </c>
      <c r="AE2911" s="35" t="s">
        <v>1270</v>
      </c>
      <c r="AF2911" s="153" t="s">
        <v>1270</v>
      </c>
      <c r="AG2911" s="35" t="s">
        <v>7066</v>
      </c>
      <c r="AH2911" s="35" t="s">
        <v>7067</v>
      </c>
    </row>
    <row r="2912" spans="1:34" ht="15" hidden="1" customHeight="1" x14ac:dyDescent="0.2">
      <c r="A2912" s="521">
        <v>69</v>
      </c>
      <c r="B2912" s="521">
        <v>60</v>
      </c>
      <c r="C2912" s="522" t="s">
        <v>734</v>
      </c>
      <c r="D2912" s="521">
        <v>60019</v>
      </c>
      <c r="E2912" s="522" t="s">
        <v>735</v>
      </c>
      <c r="F2912" s="25">
        <v>2019</v>
      </c>
      <c r="G2912" s="232">
        <v>43509.125</v>
      </c>
      <c r="H2912" s="233">
        <v>43509.125</v>
      </c>
      <c r="I2912" s="417" t="s">
        <v>7042</v>
      </c>
      <c r="J2912" s="412" t="s">
        <v>36</v>
      </c>
      <c r="K2912" s="412" t="s">
        <v>36</v>
      </c>
      <c r="L2912" s="235">
        <f>N2912-G2912</f>
        <v>6.944444467080757E-4</v>
      </c>
      <c r="M2912" s="236">
        <v>1</v>
      </c>
      <c r="N2912" s="232">
        <v>43509.125694444447</v>
      </c>
      <c r="O2912" s="233">
        <v>43509.125694444447</v>
      </c>
      <c r="P2912" s="237" t="s">
        <v>37</v>
      </c>
      <c r="Q2912" s="162" t="s">
        <v>213</v>
      </c>
      <c r="R2912" s="167" t="s">
        <v>10343</v>
      </c>
      <c r="S2912" s="238" t="s">
        <v>40</v>
      </c>
      <c r="T2912" s="167" t="s">
        <v>13217</v>
      </c>
      <c r="U2912" s="416" t="s">
        <v>40</v>
      </c>
      <c r="V2912" s="240" t="s">
        <v>384</v>
      </c>
      <c r="W2912" s="167" t="s">
        <v>13218</v>
      </c>
      <c r="X2912" s="164">
        <v>0</v>
      </c>
      <c r="Y2912" s="241">
        <v>0</v>
      </c>
      <c r="Z2912" s="241">
        <v>0</v>
      </c>
      <c r="AA2912" s="264">
        <f>Y2912/AD2912</f>
        <v>0</v>
      </c>
      <c r="AB2912" s="265">
        <f>Z2912/AD2912</f>
        <v>0</v>
      </c>
      <c r="AC2912" s="255">
        <v>0</v>
      </c>
      <c r="AD2912" s="255">
        <v>5548929</v>
      </c>
      <c r="AE2912" s="239" t="s">
        <v>7076</v>
      </c>
      <c r="AF2912" s="229" t="s">
        <v>12461</v>
      </c>
      <c r="AG2912" s="239" t="s">
        <v>7040</v>
      </c>
      <c r="AH2912" s="57" t="s">
        <v>7041</v>
      </c>
    </row>
    <row r="2913" spans="1:34" ht="15" hidden="1" customHeight="1" x14ac:dyDescent="0.2">
      <c r="A2913" s="521">
        <v>69</v>
      </c>
      <c r="B2913" s="521">
        <v>60</v>
      </c>
      <c r="C2913" s="522" t="s">
        <v>734</v>
      </c>
      <c r="D2913" s="521">
        <v>60019</v>
      </c>
      <c r="E2913" s="522" t="s">
        <v>735</v>
      </c>
      <c r="F2913" s="25">
        <v>2019</v>
      </c>
      <c r="G2913" s="232">
        <v>43509.127083333333</v>
      </c>
      <c r="H2913" s="233">
        <v>43509.127083333333</v>
      </c>
      <c r="I2913" s="417" t="s">
        <v>7042</v>
      </c>
      <c r="J2913" s="412" t="s">
        <v>36</v>
      </c>
      <c r="K2913" s="412" t="s">
        <v>36</v>
      </c>
      <c r="L2913" s="235">
        <f>N2913-G2913</f>
        <v>6.944444467080757E-4</v>
      </c>
      <c r="M2913" s="236">
        <v>1</v>
      </c>
      <c r="N2913" s="232">
        <v>43509.12777777778</v>
      </c>
      <c r="O2913" s="233">
        <v>43509.12777777778</v>
      </c>
      <c r="P2913" s="237" t="s">
        <v>37</v>
      </c>
      <c r="Q2913" s="162" t="s">
        <v>213</v>
      </c>
      <c r="R2913" s="167" t="s">
        <v>10343</v>
      </c>
      <c r="S2913" s="238" t="s">
        <v>40</v>
      </c>
      <c r="T2913" s="167" t="s">
        <v>13217</v>
      </c>
      <c r="U2913" s="416" t="s">
        <v>40</v>
      </c>
      <c r="V2913" s="240" t="s">
        <v>384</v>
      </c>
      <c r="W2913" s="167" t="s">
        <v>13219</v>
      </c>
      <c r="X2913" s="164">
        <v>0</v>
      </c>
      <c r="Y2913" s="241">
        <v>0</v>
      </c>
      <c r="Z2913" s="241">
        <v>0</v>
      </c>
      <c r="AA2913" s="264">
        <f>Y2913/AD2913</f>
        <v>0</v>
      </c>
      <c r="AB2913" s="265">
        <f>Z2913/AD2913</f>
        <v>0</v>
      </c>
      <c r="AC2913" s="255">
        <v>0</v>
      </c>
      <c r="AD2913" s="255">
        <v>5548929</v>
      </c>
      <c r="AE2913" s="239" t="s">
        <v>7102</v>
      </c>
      <c r="AF2913" s="229" t="s">
        <v>13220</v>
      </c>
      <c r="AG2913" s="239" t="s">
        <v>7040</v>
      </c>
      <c r="AH2913" s="57" t="s">
        <v>7041</v>
      </c>
    </row>
    <row r="2914" spans="1:34" ht="15" hidden="1" customHeight="1" x14ac:dyDescent="0.2">
      <c r="A2914" s="521">
        <v>69</v>
      </c>
      <c r="B2914" s="521">
        <v>60</v>
      </c>
      <c r="C2914" s="522" t="s">
        <v>734</v>
      </c>
      <c r="D2914" s="521">
        <v>60019</v>
      </c>
      <c r="E2914" s="522" t="s">
        <v>735</v>
      </c>
      <c r="F2914" s="25">
        <v>2019</v>
      </c>
      <c r="G2914" s="232">
        <v>43509.128472222219</v>
      </c>
      <c r="H2914" s="233">
        <v>43509.128472222219</v>
      </c>
      <c r="I2914" s="417" t="s">
        <v>7042</v>
      </c>
      <c r="J2914" s="412" t="s">
        <v>36</v>
      </c>
      <c r="K2914" s="412" t="s">
        <v>36</v>
      </c>
      <c r="L2914" s="235">
        <f>N2914-G2914</f>
        <v>0.54166666667151731</v>
      </c>
      <c r="M2914" s="236">
        <v>780</v>
      </c>
      <c r="N2914" s="284">
        <v>43509.670138888891</v>
      </c>
      <c r="O2914" s="234">
        <v>43509.670138888891</v>
      </c>
      <c r="P2914" s="237" t="s">
        <v>37</v>
      </c>
      <c r="Q2914" s="162" t="s">
        <v>213</v>
      </c>
      <c r="R2914" s="167" t="s">
        <v>10343</v>
      </c>
      <c r="S2914" s="238" t="s">
        <v>40</v>
      </c>
      <c r="T2914" s="167" t="s">
        <v>13221</v>
      </c>
      <c r="U2914" s="416" t="s">
        <v>40</v>
      </c>
      <c r="V2914" s="240" t="s">
        <v>384</v>
      </c>
      <c r="W2914" s="167" t="s">
        <v>13222</v>
      </c>
      <c r="X2914" s="164">
        <v>0</v>
      </c>
      <c r="Y2914" s="241">
        <v>0</v>
      </c>
      <c r="Z2914" s="241">
        <v>0</v>
      </c>
      <c r="AA2914" s="264">
        <f>Y2914/AD2914</f>
        <v>0</v>
      </c>
      <c r="AB2914" s="265">
        <f>Z2914/AD2914</f>
        <v>0</v>
      </c>
      <c r="AC2914" s="255">
        <v>0</v>
      </c>
      <c r="AD2914" s="255">
        <v>5548929</v>
      </c>
      <c r="AE2914" s="239" t="s">
        <v>7172</v>
      </c>
      <c r="AF2914" s="229" t="s">
        <v>13223</v>
      </c>
      <c r="AG2914" s="239" t="s">
        <v>7040</v>
      </c>
      <c r="AH2914" s="57" t="s">
        <v>7041</v>
      </c>
    </row>
    <row r="2915" spans="1:34" ht="15" hidden="1" customHeight="1" x14ac:dyDescent="0.2">
      <c r="A2915" s="521">
        <v>69</v>
      </c>
      <c r="B2915" s="521">
        <v>60</v>
      </c>
      <c r="C2915" s="522" t="s">
        <v>734</v>
      </c>
      <c r="D2915" s="521">
        <v>60019</v>
      </c>
      <c r="E2915" s="522" t="s">
        <v>735</v>
      </c>
      <c r="F2915" s="25">
        <v>2019</v>
      </c>
      <c r="G2915" s="573">
        <v>43547.664583333331</v>
      </c>
      <c r="H2915" s="574">
        <v>43547.664583333331</v>
      </c>
      <c r="I2915" s="572" t="s">
        <v>36</v>
      </c>
      <c r="J2915" s="572" t="s">
        <v>36</v>
      </c>
      <c r="K2915" s="572" t="s">
        <v>36</v>
      </c>
      <c r="L2915" s="235">
        <f>N2915-G2915</f>
        <v>6.944444467080757E-4</v>
      </c>
      <c r="M2915" s="236">
        <v>1</v>
      </c>
      <c r="N2915" s="573">
        <v>43547.665277777778</v>
      </c>
      <c r="O2915" s="574">
        <v>43547.665277777778</v>
      </c>
      <c r="P2915" s="237" t="s">
        <v>37</v>
      </c>
      <c r="Q2915" s="162" t="s">
        <v>213</v>
      </c>
      <c r="R2915" s="167" t="s">
        <v>10774</v>
      </c>
      <c r="S2915" s="238" t="s">
        <v>40</v>
      </c>
      <c r="T2915" s="167" t="s">
        <v>13648</v>
      </c>
      <c r="U2915" s="459" t="s">
        <v>40</v>
      </c>
      <c r="V2915" s="240" t="s">
        <v>384</v>
      </c>
      <c r="W2915" s="167" t="s">
        <v>13649</v>
      </c>
      <c r="X2915" s="536">
        <v>3670</v>
      </c>
      <c r="Y2915" s="255">
        <v>0</v>
      </c>
      <c r="Z2915" s="255">
        <v>0</v>
      </c>
      <c r="AA2915" s="264">
        <f>Y2915/AD2915</f>
        <v>0</v>
      </c>
      <c r="AB2915" s="265">
        <f>Z2915/AD2915</f>
        <v>0</v>
      </c>
      <c r="AC2915" s="255">
        <v>0</v>
      </c>
      <c r="AD2915" s="255">
        <v>5548929</v>
      </c>
      <c r="AE2915" s="240" t="s">
        <v>7083</v>
      </c>
      <c r="AF2915" s="527" t="s">
        <v>13650</v>
      </c>
      <c r="AG2915" s="240" t="s">
        <v>7040</v>
      </c>
      <c r="AH2915" s="525" t="s">
        <v>7041</v>
      </c>
    </row>
    <row r="2916" spans="1:34" ht="15" hidden="1" customHeight="1" x14ac:dyDescent="0.2">
      <c r="A2916" s="521">
        <v>69</v>
      </c>
      <c r="B2916" s="521">
        <v>60</v>
      </c>
      <c r="C2916" s="522" t="s">
        <v>734</v>
      </c>
      <c r="D2916" s="521">
        <v>60019</v>
      </c>
      <c r="E2916" s="522" t="s">
        <v>735</v>
      </c>
      <c r="F2916" s="25">
        <v>2019</v>
      </c>
      <c r="G2916" s="573">
        <v>43599.824999999997</v>
      </c>
      <c r="H2916" s="574">
        <v>43599.824999999997</v>
      </c>
      <c r="I2916" s="572" t="s">
        <v>36</v>
      </c>
      <c r="J2916" s="572" t="s">
        <v>36</v>
      </c>
      <c r="K2916" s="572" t="s">
        <v>36</v>
      </c>
      <c r="L2916" s="235">
        <f>N2916-G2916</f>
        <v>0.70069444444379769</v>
      </c>
      <c r="M2916" s="236">
        <v>1009</v>
      </c>
      <c r="N2916" s="573">
        <v>43600.525694444441</v>
      </c>
      <c r="O2916" s="574">
        <v>43600.525694444441</v>
      </c>
      <c r="P2916" s="237" t="s">
        <v>37</v>
      </c>
      <c r="Q2916" s="359" t="s">
        <v>43</v>
      </c>
      <c r="R2916" s="35" t="s">
        <v>10292</v>
      </c>
      <c r="S2916" s="277" t="s">
        <v>40</v>
      </c>
      <c r="T2916" s="167" t="s">
        <v>14045</v>
      </c>
      <c r="U2916" s="459" t="s">
        <v>40</v>
      </c>
      <c r="V2916" s="49" t="s">
        <v>384</v>
      </c>
      <c r="W2916" s="167" t="s">
        <v>14046</v>
      </c>
      <c r="X2916" s="536">
        <v>0</v>
      </c>
      <c r="Y2916" s="255">
        <v>0</v>
      </c>
      <c r="Z2916" s="255">
        <v>0</v>
      </c>
      <c r="AA2916" s="264">
        <f>Y2916/AD2916</f>
        <v>0</v>
      </c>
      <c r="AB2916" s="265">
        <f>Z2916/AD2916</f>
        <v>0</v>
      </c>
      <c r="AC2916" s="255">
        <v>0</v>
      </c>
      <c r="AD2916" s="255">
        <v>5548929</v>
      </c>
      <c r="AE2916" s="240" t="s">
        <v>1270</v>
      </c>
      <c r="AF2916" s="527" t="s">
        <v>1270</v>
      </c>
      <c r="AG2916" s="555" t="s">
        <v>7066</v>
      </c>
      <c r="AH2916" s="525" t="s">
        <v>12671</v>
      </c>
    </row>
    <row r="2917" spans="1:34" ht="15" hidden="1" customHeight="1" x14ac:dyDescent="0.2">
      <c r="A2917" s="58">
        <v>69</v>
      </c>
      <c r="B2917" s="58">
        <v>60</v>
      </c>
      <c r="C2917" s="76" t="s">
        <v>957</v>
      </c>
      <c r="D2917" s="31">
        <v>60021</v>
      </c>
      <c r="E2917" s="60" t="s">
        <v>958</v>
      </c>
      <c r="F2917" s="25">
        <v>2014</v>
      </c>
      <c r="G2917" s="61">
        <v>41670.963194444441</v>
      </c>
      <c r="H2917" s="62">
        <v>41670.963194444441</v>
      </c>
      <c r="I2917" s="625" t="s">
        <v>36</v>
      </c>
      <c r="J2917" s="625" t="s">
        <v>36</v>
      </c>
      <c r="K2917" s="625"/>
      <c r="L2917" s="64">
        <f>N2917-G2917</f>
        <v>0.20277777778392192</v>
      </c>
      <c r="M2917" s="65">
        <v>292</v>
      </c>
      <c r="N2917" s="61">
        <v>41671.165972222225</v>
      </c>
      <c r="O2917" s="62">
        <v>41671.165972222225</v>
      </c>
      <c r="P2917" s="66" t="s">
        <v>37</v>
      </c>
      <c r="Q2917" s="67" t="s">
        <v>38</v>
      </c>
      <c r="R2917" s="67" t="s">
        <v>135</v>
      </c>
      <c r="S2917" s="68" t="s">
        <v>68</v>
      </c>
      <c r="T2917" s="69" t="s">
        <v>1758</v>
      </c>
      <c r="U2917" s="77">
        <v>10068</v>
      </c>
      <c r="V2917" s="78" t="s">
        <v>384</v>
      </c>
      <c r="W2917" s="69" t="s">
        <v>1759</v>
      </c>
      <c r="X2917" s="32">
        <v>188</v>
      </c>
      <c r="Y2917" s="32">
        <v>188</v>
      </c>
      <c r="Z2917" s="83">
        <v>15592</v>
      </c>
      <c r="AA2917" s="79">
        <f>Y2917/5380759</f>
        <v>3.4939308748078108E-5</v>
      </c>
      <c r="AB2917" s="80">
        <f>Z2917/5380759</f>
        <v>2.8977324574469884E-3</v>
      </c>
      <c r="AC2917" s="32">
        <f>Z2917/Y2917</f>
        <v>82.936170212765958</v>
      </c>
    </row>
    <row r="2918" spans="1:34" ht="15" hidden="1" customHeight="1" x14ac:dyDescent="0.2">
      <c r="A2918" s="58">
        <v>69</v>
      </c>
      <c r="B2918" s="58">
        <v>60</v>
      </c>
      <c r="C2918" s="76" t="s">
        <v>957</v>
      </c>
      <c r="D2918" s="31">
        <v>60021</v>
      </c>
      <c r="E2918" s="60" t="s">
        <v>958</v>
      </c>
      <c r="F2918" s="25">
        <v>2014</v>
      </c>
      <c r="G2918" s="61">
        <v>41723.629861111112</v>
      </c>
      <c r="H2918" s="62">
        <v>41723.629861111112</v>
      </c>
      <c r="I2918" s="625" t="s">
        <v>36</v>
      </c>
      <c r="J2918" s="625" t="s">
        <v>36</v>
      </c>
      <c r="K2918" s="625"/>
      <c r="L2918" s="64">
        <f>N2918-G2918</f>
        <v>7.1527777778101154E-2</v>
      </c>
      <c r="M2918" s="65">
        <v>103</v>
      </c>
      <c r="N2918" s="61">
        <v>41723.701388888891</v>
      </c>
      <c r="O2918" s="62">
        <v>41723.701388888891</v>
      </c>
      <c r="P2918" s="66" t="s">
        <v>37</v>
      </c>
      <c r="Q2918" s="69" t="s">
        <v>52</v>
      </c>
      <c r="R2918" s="69" t="s">
        <v>675</v>
      </c>
      <c r="S2918" s="87" t="s">
        <v>64</v>
      </c>
      <c r="T2918" s="69" t="s">
        <v>2012</v>
      </c>
      <c r="U2918" s="414" t="s">
        <v>40</v>
      </c>
      <c r="V2918" s="78" t="s">
        <v>384</v>
      </c>
      <c r="W2918" s="69" t="s">
        <v>2013</v>
      </c>
      <c r="X2918" s="32">
        <v>411</v>
      </c>
      <c r="Y2918" s="32">
        <v>411</v>
      </c>
      <c r="Z2918" s="32">
        <v>34113</v>
      </c>
      <c r="AA2918" s="79">
        <f>Y2918/5380759</f>
        <v>7.6383276039681392E-5</v>
      </c>
      <c r="AB2918" s="80">
        <f>Z2918/5380759</f>
        <v>6.3398119112935553E-3</v>
      </c>
      <c r="AC2918" s="32">
        <f>Z2918/Y2918</f>
        <v>83</v>
      </c>
    </row>
    <row r="2919" spans="1:34" ht="15" hidden="1" customHeight="1" x14ac:dyDescent="0.2">
      <c r="A2919" s="153">
        <v>69</v>
      </c>
      <c r="B2919" s="153">
        <v>60</v>
      </c>
      <c r="C2919" s="24" t="s">
        <v>957</v>
      </c>
      <c r="D2919" s="175">
        <v>60021</v>
      </c>
      <c r="E2919" s="24" t="s">
        <v>958</v>
      </c>
      <c r="F2919" s="25">
        <v>2015</v>
      </c>
      <c r="G2919" s="156">
        <v>42083.407638888886</v>
      </c>
      <c r="H2919" s="157">
        <v>42083.407638888886</v>
      </c>
      <c r="I2919" s="620" t="s">
        <v>36</v>
      </c>
      <c r="J2919" s="620" t="s">
        <v>36</v>
      </c>
      <c r="K2919" s="620"/>
      <c r="L2919" s="159">
        <f>N2919-G2919</f>
        <v>6.805555555911269E-2</v>
      </c>
      <c r="M2919" s="160">
        <v>98</v>
      </c>
      <c r="N2919" s="156">
        <v>42083.475694444445</v>
      </c>
      <c r="O2919" s="157">
        <v>42083.475694444445</v>
      </c>
      <c r="P2919" s="161" t="s">
        <v>37</v>
      </c>
      <c r="Q2919" s="35" t="s">
        <v>145</v>
      </c>
      <c r="R2919" s="35" t="s">
        <v>696</v>
      </c>
      <c r="S2919" s="35" t="s">
        <v>45</v>
      </c>
      <c r="T2919" s="35" t="s">
        <v>3623</v>
      </c>
      <c r="U2919" s="170">
        <v>10997</v>
      </c>
      <c r="V2919" s="167" t="s">
        <v>384</v>
      </c>
      <c r="W2919" s="35" t="s">
        <v>3624</v>
      </c>
      <c r="X2919" s="55">
        <v>412</v>
      </c>
      <c r="Y2919" s="55">
        <v>412</v>
      </c>
      <c r="Z2919" s="55">
        <v>78692</v>
      </c>
      <c r="AA2919" s="173">
        <f>Y2919/5412924</f>
        <v>7.6114129812278911E-5</v>
      </c>
      <c r="AB2919" s="174">
        <f>Z2919/5412924</f>
        <v>1.4537798794145271E-2</v>
      </c>
      <c r="AC2919" s="55">
        <f>Z2919/Y2919</f>
        <v>191</v>
      </c>
    </row>
    <row r="2920" spans="1:34" ht="15" hidden="1" customHeight="1" x14ac:dyDescent="0.2">
      <c r="A2920" s="153">
        <v>69</v>
      </c>
      <c r="B2920" s="153">
        <v>60</v>
      </c>
      <c r="C2920" s="24" t="s">
        <v>957</v>
      </c>
      <c r="D2920" s="175">
        <v>60021</v>
      </c>
      <c r="E2920" s="24" t="s">
        <v>958</v>
      </c>
      <c r="F2920" s="25">
        <v>2015</v>
      </c>
      <c r="G2920" s="156">
        <v>42100.341666666667</v>
      </c>
      <c r="H2920" s="157">
        <v>42100.341666666667</v>
      </c>
      <c r="I2920" s="626" t="s">
        <v>313</v>
      </c>
      <c r="J2920" s="620" t="s">
        <v>36</v>
      </c>
      <c r="K2920" s="620"/>
      <c r="L2920" s="159">
        <f>N2920-G2920</f>
        <v>0.15555555555329192</v>
      </c>
      <c r="M2920" s="160">
        <v>224</v>
      </c>
      <c r="N2920" s="156">
        <v>42100.49722222222</v>
      </c>
      <c r="O2920" s="157">
        <v>42100.49722222222</v>
      </c>
      <c r="P2920" s="161" t="s">
        <v>37</v>
      </c>
      <c r="Q2920" s="35" t="s">
        <v>1285</v>
      </c>
      <c r="R2920" s="35" t="s">
        <v>142</v>
      </c>
      <c r="S2920" s="35" t="s">
        <v>88</v>
      </c>
      <c r="T2920" s="35" t="s">
        <v>3696</v>
      </c>
      <c r="U2920" s="170">
        <v>11024</v>
      </c>
      <c r="V2920" s="167" t="s">
        <v>384</v>
      </c>
      <c r="W2920" s="35" t="s">
        <v>3697</v>
      </c>
      <c r="X2920" s="193">
        <v>411</v>
      </c>
      <c r="Y2920" s="193">
        <v>411</v>
      </c>
      <c r="Z2920" s="193">
        <v>92064</v>
      </c>
      <c r="AA2920" s="173">
        <f>Y2920/5412924</f>
        <v>7.592938677875396E-5</v>
      </c>
      <c r="AB2920" s="174">
        <f>Z2920/5412924</f>
        <v>1.7008182638440887E-2</v>
      </c>
      <c r="AC2920" s="55">
        <f>Z2920/Y2920</f>
        <v>224</v>
      </c>
    </row>
    <row r="2921" spans="1:34" ht="15" hidden="1" customHeight="1" x14ac:dyDescent="0.2">
      <c r="A2921" s="175">
        <v>69</v>
      </c>
      <c r="B2921" s="175">
        <v>60</v>
      </c>
      <c r="C2921" s="24" t="s">
        <v>957</v>
      </c>
      <c r="D2921" s="175">
        <v>60021</v>
      </c>
      <c r="E2921" s="24" t="s">
        <v>958</v>
      </c>
      <c r="F2921" s="25">
        <v>2015</v>
      </c>
      <c r="G2921" s="156">
        <v>42241.347222222219</v>
      </c>
      <c r="H2921" s="157">
        <v>42241.347222222219</v>
      </c>
      <c r="I2921" s="620" t="s">
        <v>36</v>
      </c>
      <c r="J2921" s="620" t="s">
        <v>36</v>
      </c>
      <c r="K2921" s="620"/>
      <c r="L2921" s="159">
        <f>N2921-G2921</f>
        <v>1.1111111110949423E-2</v>
      </c>
      <c r="M2921" s="160">
        <v>16</v>
      </c>
      <c r="N2921" s="156">
        <v>42241.35833333333</v>
      </c>
      <c r="O2921" s="157">
        <v>42241.35833333333</v>
      </c>
      <c r="P2921" s="161" t="s">
        <v>37</v>
      </c>
      <c r="Q2921" s="35" t="s">
        <v>71</v>
      </c>
      <c r="R2921" s="35" t="s">
        <v>349</v>
      </c>
      <c r="S2921" s="35" t="s">
        <v>579</v>
      </c>
      <c r="T2921" s="35" t="s">
        <v>4642</v>
      </c>
      <c r="U2921" s="170">
        <v>11433</v>
      </c>
      <c r="V2921" s="167" t="s">
        <v>384</v>
      </c>
      <c r="W2921" s="35" t="s">
        <v>4643</v>
      </c>
      <c r="X2921" s="55">
        <v>4918</v>
      </c>
      <c r="Y2921" s="168"/>
      <c r="Z2921" s="168"/>
      <c r="AA2921" s="168"/>
      <c r="AB2921" s="168"/>
      <c r="AC2921" s="168"/>
    </row>
    <row r="2922" spans="1:34" ht="15" hidden="1" customHeight="1" x14ac:dyDescent="0.2">
      <c r="A2922" s="175">
        <v>69</v>
      </c>
      <c r="B2922" s="175">
        <v>60</v>
      </c>
      <c r="C2922" s="24" t="s">
        <v>957</v>
      </c>
      <c r="D2922" s="175">
        <v>60021</v>
      </c>
      <c r="E2922" s="43" t="s">
        <v>958</v>
      </c>
      <c r="F2922" s="25">
        <v>2015</v>
      </c>
      <c r="G2922" s="156">
        <v>42317.431944444441</v>
      </c>
      <c r="H2922" s="157">
        <v>42317.431944444441</v>
      </c>
      <c r="I2922" s="620" t="s">
        <v>36</v>
      </c>
      <c r="J2922" s="620" t="s">
        <v>36</v>
      </c>
      <c r="K2922" s="620"/>
      <c r="L2922" s="159">
        <f>N2922-G2922</f>
        <v>6.944444467080757E-4</v>
      </c>
      <c r="M2922" s="160">
        <v>1</v>
      </c>
      <c r="N2922" s="156">
        <v>42317.432638888888</v>
      </c>
      <c r="O2922" s="157">
        <v>42317.432638888888</v>
      </c>
      <c r="P2922" s="161" t="s">
        <v>37</v>
      </c>
      <c r="Q2922" s="35" t="s">
        <v>213</v>
      </c>
      <c r="R2922" s="35" t="s">
        <v>287</v>
      </c>
      <c r="S2922" s="35" t="s">
        <v>101</v>
      </c>
      <c r="T2922" s="35" t="s">
        <v>5145</v>
      </c>
      <c r="U2922" s="414" t="s">
        <v>40</v>
      </c>
      <c r="V2922" s="167" t="s">
        <v>384</v>
      </c>
      <c r="W2922" s="35" t="s">
        <v>5146</v>
      </c>
      <c r="X2922" s="55">
        <v>1</v>
      </c>
      <c r="Y2922" s="168"/>
      <c r="Z2922" s="168"/>
      <c r="AA2922" s="168"/>
      <c r="AB2922" s="168"/>
      <c r="AC2922" s="168"/>
    </row>
    <row r="2923" spans="1:34" ht="15" hidden="1" customHeight="1" x14ac:dyDescent="0.2">
      <c r="A2923" s="257">
        <v>69</v>
      </c>
      <c r="B2923" s="257">
        <v>60</v>
      </c>
      <c r="C2923" s="258" t="s">
        <v>957</v>
      </c>
      <c r="D2923" s="257">
        <v>60021</v>
      </c>
      <c r="E2923" s="258" t="s">
        <v>958</v>
      </c>
      <c r="F2923" s="25">
        <v>2016</v>
      </c>
      <c r="G2923" s="232">
        <v>42434.906944444447</v>
      </c>
      <c r="H2923" s="233">
        <v>42434.906944444447</v>
      </c>
      <c r="I2923" s="417" t="s">
        <v>313</v>
      </c>
      <c r="J2923" s="412" t="s">
        <v>36</v>
      </c>
      <c r="K2923" s="412"/>
      <c r="L2923" s="235">
        <f>N2923-G2923</f>
        <v>6.9444443943211809E-4</v>
      </c>
      <c r="M2923" s="236">
        <v>1</v>
      </c>
      <c r="N2923" s="232">
        <v>42434.907638888886</v>
      </c>
      <c r="O2923" s="233">
        <v>42434.907638888886</v>
      </c>
      <c r="P2923" s="237" t="s">
        <v>37</v>
      </c>
      <c r="Q2923" s="238" t="s">
        <v>222</v>
      </c>
      <c r="R2923" s="238" t="s">
        <v>223</v>
      </c>
      <c r="S2923" s="238" t="s">
        <v>106</v>
      </c>
      <c r="T2923" s="35" t="s">
        <v>5659</v>
      </c>
      <c r="U2923" s="88">
        <v>12023</v>
      </c>
      <c r="V2923" s="240" t="s">
        <v>384</v>
      </c>
      <c r="W2923" s="35" t="s">
        <v>5694</v>
      </c>
      <c r="X2923" s="55">
        <v>0</v>
      </c>
      <c r="Y2923" s="55">
        <v>0</v>
      </c>
      <c r="Z2923" s="55">
        <v>0</v>
      </c>
      <c r="AA2923" s="266"/>
      <c r="AB2923" s="266"/>
      <c r="AC2923" s="266"/>
    </row>
    <row r="2924" spans="1:34" ht="15" hidden="1" customHeight="1" x14ac:dyDescent="0.2">
      <c r="A2924" s="257">
        <v>69</v>
      </c>
      <c r="B2924" s="257">
        <v>60</v>
      </c>
      <c r="C2924" s="258" t="s">
        <v>957</v>
      </c>
      <c r="D2924" s="257">
        <v>60021</v>
      </c>
      <c r="E2924" s="258" t="s">
        <v>958</v>
      </c>
      <c r="F2924" s="25">
        <v>2016</v>
      </c>
      <c r="G2924" s="284">
        <v>42533.407638888886</v>
      </c>
      <c r="H2924" s="234">
        <v>42533.407638888886</v>
      </c>
      <c r="I2924" s="412" t="s">
        <v>36</v>
      </c>
      <c r="J2924" s="412" t="s">
        <v>36</v>
      </c>
      <c r="K2924" s="412"/>
      <c r="L2924" s="235">
        <f>N2924-G2924</f>
        <v>0.242361111115315</v>
      </c>
      <c r="M2924" s="236">
        <v>349</v>
      </c>
      <c r="N2924" s="284">
        <v>42533.65</v>
      </c>
      <c r="O2924" s="234">
        <v>42533.65</v>
      </c>
      <c r="P2924" s="237" t="s">
        <v>37</v>
      </c>
      <c r="Q2924" s="238" t="s">
        <v>38</v>
      </c>
      <c r="R2924" s="238" t="s">
        <v>135</v>
      </c>
      <c r="S2924" s="35" t="s">
        <v>68</v>
      </c>
      <c r="T2924" s="35" t="s">
        <v>6194</v>
      </c>
      <c r="U2924" s="170">
        <v>12245</v>
      </c>
      <c r="V2924" s="240" t="s">
        <v>384</v>
      </c>
      <c r="W2924" s="35" t="s">
        <v>6195</v>
      </c>
      <c r="X2924" s="177">
        <v>0</v>
      </c>
      <c r="Y2924" s="177">
        <v>0</v>
      </c>
      <c r="Z2924" s="55">
        <v>0</v>
      </c>
      <c r="AA2924" s="35"/>
      <c r="AB2924" s="35"/>
      <c r="AC2924" s="35"/>
    </row>
    <row r="2925" spans="1:34" ht="15" hidden="1" customHeight="1" x14ac:dyDescent="0.2">
      <c r="A2925" s="257">
        <v>69</v>
      </c>
      <c r="B2925" s="257">
        <v>60</v>
      </c>
      <c r="C2925" s="258" t="s">
        <v>957</v>
      </c>
      <c r="D2925" s="257">
        <v>60021</v>
      </c>
      <c r="E2925" s="258" t="s">
        <v>958</v>
      </c>
      <c r="F2925" s="25">
        <v>2016</v>
      </c>
      <c r="G2925" s="284">
        <v>42536.363888888889</v>
      </c>
      <c r="H2925" s="234">
        <v>42536.363888888889</v>
      </c>
      <c r="I2925" s="412" t="s">
        <v>36</v>
      </c>
      <c r="J2925" s="412" t="s">
        <v>36</v>
      </c>
      <c r="K2925" s="412"/>
      <c r="L2925" s="235">
        <f>N2925-G2925</f>
        <v>0.25</v>
      </c>
      <c r="M2925" s="236">
        <v>360</v>
      </c>
      <c r="N2925" s="284">
        <v>42536.613888888889</v>
      </c>
      <c r="O2925" s="234">
        <v>42536.613888888889</v>
      </c>
      <c r="P2925" s="237" t="s">
        <v>37</v>
      </c>
      <c r="Q2925" s="238" t="s">
        <v>38</v>
      </c>
      <c r="R2925" s="238" t="s">
        <v>135</v>
      </c>
      <c r="S2925" s="35" t="s">
        <v>68</v>
      </c>
      <c r="T2925" s="35" t="s">
        <v>6209</v>
      </c>
      <c r="U2925" s="282" t="s">
        <v>40</v>
      </c>
      <c r="V2925" s="240" t="s">
        <v>384</v>
      </c>
      <c r="W2925" s="35" t="s">
        <v>6210</v>
      </c>
      <c r="X2925" s="177">
        <v>0</v>
      </c>
      <c r="Y2925" s="177">
        <v>0</v>
      </c>
      <c r="Z2925" s="55">
        <v>0</v>
      </c>
      <c r="AA2925" s="35"/>
      <c r="AB2925" s="35"/>
      <c r="AC2925" s="35"/>
    </row>
    <row r="2926" spans="1:34" ht="15" hidden="1" customHeight="1" x14ac:dyDescent="0.2">
      <c r="A2926" s="257">
        <v>69</v>
      </c>
      <c r="B2926" s="257">
        <v>60</v>
      </c>
      <c r="C2926" s="258" t="s">
        <v>957</v>
      </c>
      <c r="D2926" s="257">
        <v>60021</v>
      </c>
      <c r="E2926" s="258" t="s">
        <v>958</v>
      </c>
      <c r="F2926" s="25">
        <v>2016</v>
      </c>
      <c r="G2926" s="284">
        <v>42579.588194444441</v>
      </c>
      <c r="H2926" s="234">
        <v>42579.588194444441</v>
      </c>
      <c r="I2926" s="412" t="s">
        <v>36</v>
      </c>
      <c r="J2926" s="412" t="s">
        <v>36</v>
      </c>
      <c r="K2926" s="412"/>
      <c r="L2926" s="235">
        <f>N2926-G2926</f>
        <v>6.944444467080757E-4</v>
      </c>
      <c r="M2926" s="236">
        <v>1</v>
      </c>
      <c r="N2926" s="284">
        <v>42579.588888888888</v>
      </c>
      <c r="O2926" s="234">
        <v>42579.588888888888</v>
      </c>
      <c r="P2926" s="237" t="s">
        <v>37</v>
      </c>
      <c r="Q2926" s="238" t="s">
        <v>145</v>
      </c>
      <c r="R2926" s="238" t="s">
        <v>146</v>
      </c>
      <c r="S2926" s="35" t="s">
        <v>40</v>
      </c>
      <c r="T2926" s="35" t="s">
        <v>6415</v>
      </c>
      <c r="U2926" s="88">
        <v>12363</v>
      </c>
      <c r="V2926" s="240" t="s">
        <v>384</v>
      </c>
      <c r="W2926" s="35" t="s">
        <v>6416</v>
      </c>
      <c r="X2926" s="177">
        <v>1</v>
      </c>
      <c r="Y2926" s="177">
        <v>0</v>
      </c>
      <c r="Z2926" s="55">
        <v>0</v>
      </c>
      <c r="AA2926" s="168"/>
      <c r="AB2926" s="168"/>
      <c r="AC2926" s="168"/>
    </row>
    <row r="2927" spans="1:34" ht="15" hidden="1" customHeight="1" x14ac:dyDescent="0.2">
      <c r="A2927" s="257">
        <v>69</v>
      </c>
      <c r="B2927" s="257">
        <v>60</v>
      </c>
      <c r="C2927" s="258" t="s">
        <v>957</v>
      </c>
      <c r="D2927" s="257">
        <v>60021</v>
      </c>
      <c r="E2927" s="258" t="s">
        <v>958</v>
      </c>
      <c r="F2927" s="25">
        <v>2016</v>
      </c>
      <c r="G2927" s="284">
        <v>42694.638194444444</v>
      </c>
      <c r="H2927" s="234">
        <v>42694.638194444444</v>
      </c>
      <c r="I2927" s="412" t="s">
        <v>36</v>
      </c>
      <c r="J2927" s="412" t="s">
        <v>36</v>
      </c>
      <c r="K2927" s="412"/>
      <c r="L2927" s="235">
        <f>N2927-G2927</f>
        <v>6.944444467080757E-4</v>
      </c>
      <c r="M2927" s="236">
        <v>1</v>
      </c>
      <c r="N2927" s="284">
        <v>42694.638888888891</v>
      </c>
      <c r="O2927" s="234">
        <v>42694.638888888891</v>
      </c>
      <c r="P2927" s="237" t="s">
        <v>37</v>
      </c>
      <c r="Q2927" s="35" t="s">
        <v>52</v>
      </c>
      <c r="R2927" s="35" t="s">
        <v>67</v>
      </c>
      <c r="S2927" s="35" t="s">
        <v>101</v>
      </c>
      <c r="T2927" s="35" t="s">
        <v>6892</v>
      </c>
      <c r="U2927" s="282" t="s">
        <v>40</v>
      </c>
      <c r="V2927" s="240" t="s">
        <v>384</v>
      </c>
      <c r="W2927" s="35" t="s">
        <v>6893</v>
      </c>
      <c r="X2927" s="177">
        <v>0</v>
      </c>
      <c r="Y2927" s="55">
        <v>0</v>
      </c>
      <c r="Z2927" s="55">
        <v>0</v>
      </c>
      <c r="AA2927" s="55"/>
      <c r="AB2927" s="55"/>
      <c r="AC2927" s="55"/>
    </row>
    <row r="2928" spans="1:34" ht="15" hidden="1" customHeight="1" x14ac:dyDescent="0.2">
      <c r="A2928" s="257">
        <v>69</v>
      </c>
      <c r="B2928" s="257">
        <v>60</v>
      </c>
      <c r="C2928" s="258" t="s">
        <v>957</v>
      </c>
      <c r="D2928" s="257">
        <v>60021</v>
      </c>
      <c r="E2928" s="258" t="s">
        <v>958</v>
      </c>
      <c r="F2928" s="25">
        <v>2018</v>
      </c>
      <c r="G2928" s="284">
        <v>43412.474305555559</v>
      </c>
      <c r="H2928" s="234">
        <v>43412.474305555559</v>
      </c>
      <c r="I2928" s="417" t="s">
        <v>7042</v>
      </c>
      <c r="J2928" s="412" t="s">
        <v>36</v>
      </c>
      <c r="K2928" s="412" t="s">
        <v>36</v>
      </c>
      <c r="L2928" s="235">
        <f>N2928-G2928</f>
        <v>7.2465277777737356</v>
      </c>
      <c r="M2928" s="236">
        <v>10435</v>
      </c>
      <c r="N2928" s="284">
        <v>43419.720833333333</v>
      </c>
      <c r="O2928" s="234">
        <v>43419.720833333333</v>
      </c>
      <c r="P2928" s="294" t="s">
        <v>173</v>
      </c>
      <c r="Q2928" s="162" t="s">
        <v>382</v>
      </c>
      <c r="R2928" s="167" t="s">
        <v>10211</v>
      </c>
      <c r="S2928" s="163" t="s">
        <v>68</v>
      </c>
      <c r="T2928" s="167" t="s">
        <v>12304</v>
      </c>
      <c r="U2928" s="416" t="s">
        <v>40</v>
      </c>
      <c r="V2928" s="240" t="s">
        <v>384</v>
      </c>
      <c r="W2928" s="167" t="s">
        <v>12305</v>
      </c>
      <c r="X2928" s="255">
        <v>4514</v>
      </c>
      <c r="Y2928" s="255">
        <v>4514</v>
      </c>
      <c r="Z2928" s="341">
        <v>145644</v>
      </c>
      <c r="AA2928" s="491">
        <f>Y2928/AD2928</f>
        <v>8.1816685673851211E-4</v>
      </c>
      <c r="AB2928" s="492">
        <f>Z2928/AD2928</f>
        <v>2.6398115569965411E-2</v>
      </c>
      <c r="AC2928" s="341">
        <f>Z2928/Y2928</f>
        <v>32.264953478068229</v>
      </c>
      <c r="AD2928" s="241">
        <v>5517212</v>
      </c>
      <c r="AE2928" s="461" t="s">
        <v>1270</v>
      </c>
      <c r="AF2928" s="462" t="s">
        <v>1270</v>
      </c>
      <c r="AG2928" s="277" t="s">
        <v>7066</v>
      </c>
      <c r="AH2928" s="277" t="s">
        <v>7067</v>
      </c>
    </row>
    <row r="2929" spans="1:34" ht="15" hidden="1" customHeight="1" x14ac:dyDescent="0.2">
      <c r="A2929" s="521">
        <v>69</v>
      </c>
      <c r="B2929" s="521">
        <v>60</v>
      </c>
      <c r="C2929" s="522" t="s">
        <v>957</v>
      </c>
      <c r="D2929" s="521">
        <v>60021</v>
      </c>
      <c r="E2929" s="522" t="s">
        <v>958</v>
      </c>
      <c r="F2929" s="25">
        <v>2019</v>
      </c>
      <c r="G2929" s="570">
        <v>43532.381249999999</v>
      </c>
      <c r="H2929" s="571">
        <v>43532.381249999999</v>
      </c>
      <c r="I2929" s="572" t="s">
        <v>36</v>
      </c>
      <c r="J2929" s="572" t="s">
        <v>36</v>
      </c>
      <c r="K2929" s="572" t="s">
        <v>36</v>
      </c>
      <c r="L2929" s="235">
        <f>N2929-G2929</f>
        <v>0.27638888888759539</v>
      </c>
      <c r="M2929" s="236">
        <v>398</v>
      </c>
      <c r="N2929" s="570">
        <v>43532.657638888886</v>
      </c>
      <c r="O2929" s="571">
        <v>43532.657638888886</v>
      </c>
      <c r="P2929" s="237" t="s">
        <v>37</v>
      </c>
      <c r="Q2929" s="162" t="s">
        <v>1285</v>
      </c>
      <c r="R2929" s="167" t="s">
        <v>10192</v>
      </c>
      <c r="S2929" s="238" t="s">
        <v>68</v>
      </c>
      <c r="T2929" s="167" t="s">
        <v>13534</v>
      </c>
      <c r="U2929" s="192" t="s">
        <v>40</v>
      </c>
      <c r="V2929" s="240" t="s">
        <v>384</v>
      </c>
      <c r="W2929" s="167" t="s">
        <v>13535</v>
      </c>
      <c r="X2929" s="164">
        <v>0</v>
      </c>
      <c r="Y2929" s="241">
        <v>0</v>
      </c>
      <c r="Z2929" s="241">
        <v>0</v>
      </c>
      <c r="AA2929" s="264">
        <f>Y2929/AD2929</f>
        <v>0</v>
      </c>
      <c r="AB2929" s="265">
        <f>Z2929/AD2929</f>
        <v>0</v>
      </c>
      <c r="AC2929" s="255">
        <v>0</v>
      </c>
      <c r="AD2929" s="255">
        <v>5548929</v>
      </c>
      <c r="AE2929" s="240" t="s">
        <v>1270</v>
      </c>
      <c r="AF2929" s="527" t="s">
        <v>1270</v>
      </c>
      <c r="AG2929" s="555" t="s">
        <v>7066</v>
      </c>
      <c r="AH2929" s="525" t="s">
        <v>12671</v>
      </c>
    </row>
    <row r="2930" spans="1:34" ht="15" hidden="1" customHeight="1" x14ac:dyDescent="0.2">
      <c r="A2930" s="521">
        <v>69</v>
      </c>
      <c r="B2930" s="521">
        <v>60</v>
      </c>
      <c r="C2930" s="522" t="s">
        <v>957</v>
      </c>
      <c r="D2930" s="521">
        <v>60021</v>
      </c>
      <c r="E2930" s="522" t="s">
        <v>958</v>
      </c>
      <c r="F2930" s="25">
        <v>2019</v>
      </c>
      <c r="G2930" s="573">
        <v>43575.68472222222</v>
      </c>
      <c r="H2930" s="574">
        <v>43575.68472222222</v>
      </c>
      <c r="I2930" s="572" t="s">
        <v>36</v>
      </c>
      <c r="J2930" s="572" t="s">
        <v>36</v>
      </c>
      <c r="K2930" s="572" t="s">
        <v>36</v>
      </c>
      <c r="L2930" s="235">
        <f>N2930-G2930</f>
        <v>6.944444467080757E-4</v>
      </c>
      <c r="M2930" s="236">
        <v>1</v>
      </c>
      <c r="N2930" s="573">
        <v>43575.685416666667</v>
      </c>
      <c r="O2930" s="574">
        <v>43575.685416666667</v>
      </c>
      <c r="P2930" s="237" t="s">
        <v>37</v>
      </c>
      <c r="Q2930" s="162" t="s">
        <v>213</v>
      </c>
      <c r="R2930" s="167" t="s">
        <v>10774</v>
      </c>
      <c r="S2930" s="238" t="s">
        <v>101</v>
      </c>
      <c r="T2930" s="167" t="s">
        <v>13865</v>
      </c>
      <c r="U2930" s="459" t="s">
        <v>40</v>
      </c>
      <c r="V2930" s="240" t="s">
        <v>384</v>
      </c>
      <c r="W2930" s="167" t="s">
        <v>13866</v>
      </c>
      <c r="X2930" s="536">
        <v>0</v>
      </c>
      <c r="Y2930" s="255">
        <v>0</v>
      </c>
      <c r="Z2930" s="255">
        <v>0</v>
      </c>
      <c r="AA2930" s="264">
        <f>Y2930/AD2930</f>
        <v>0</v>
      </c>
      <c r="AB2930" s="265">
        <f>Z2930/AD2930</f>
        <v>0</v>
      </c>
      <c r="AC2930" s="255">
        <v>0</v>
      </c>
      <c r="AD2930" s="255">
        <v>5548929</v>
      </c>
      <c r="AE2930" s="240" t="s">
        <v>10636</v>
      </c>
      <c r="AF2930" s="527" t="s">
        <v>13867</v>
      </c>
      <c r="AG2930" s="240" t="s">
        <v>7040</v>
      </c>
      <c r="AH2930" s="525" t="s">
        <v>7041</v>
      </c>
    </row>
    <row r="2931" spans="1:34" ht="15" hidden="1" customHeight="1" x14ac:dyDescent="0.2">
      <c r="A2931" s="58">
        <v>69</v>
      </c>
      <c r="B2931" s="58">
        <v>60</v>
      </c>
      <c r="C2931" s="76" t="s">
        <v>678</v>
      </c>
      <c r="D2931" s="31">
        <v>60022</v>
      </c>
      <c r="E2931" s="60" t="s">
        <v>679</v>
      </c>
      <c r="F2931" s="25">
        <v>2014</v>
      </c>
      <c r="G2931" s="61">
        <v>41723.629861111112</v>
      </c>
      <c r="H2931" s="62">
        <v>41723.629861111112</v>
      </c>
      <c r="I2931" s="625" t="s">
        <v>36</v>
      </c>
      <c r="J2931" s="625" t="s">
        <v>36</v>
      </c>
      <c r="K2931" s="625"/>
      <c r="L2931" s="64">
        <f>N2931-G2931</f>
        <v>4.9305555556202307E-2</v>
      </c>
      <c r="M2931" s="65">
        <v>71</v>
      </c>
      <c r="N2931" s="61">
        <v>41723.679166666669</v>
      </c>
      <c r="O2931" s="62">
        <v>41723.679166666669</v>
      </c>
      <c r="P2931" s="66" t="s">
        <v>37</v>
      </c>
      <c r="Q2931" s="69" t="s">
        <v>52</v>
      </c>
      <c r="R2931" s="69" t="s">
        <v>675</v>
      </c>
      <c r="S2931" s="87" t="s">
        <v>64</v>
      </c>
      <c r="T2931" s="69" t="s">
        <v>2012</v>
      </c>
      <c r="U2931" s="414" t="s">
        <v>40</v>
      </c>
      <c r="V2931" s="78" t="s">
        <v>384</v>
      </c>
      <c r="W2931" s="69" t="s">
        <v>2013</v>
      </c>
      <c r="X2931" s="32">
        <v>1462</v>
      </c>
      <c r="Y2931" s="32">
        <v>1462</v>
      </c>
      <c r="Z2931" s="32">
        <v>87982</v>
      </c>
      <c r="AA2931" s="79">
        <f>Y2931/5380759</f>
        <v>2.7170887973239463E-4</v>
      </c>
      <c r="AB2931" s="80">
        <f>Z2931/5380759</f>
        <v>1.6351224799326637E-2</v>
      </c>
      <c r="AC2931" s="32">
        <f>Z2931/Y2931</f>
        <v>60.179206566347467</v>
      </c>
    </row>
    <row r="2932" spans="1:34" ht="15" hidden="1" customHeight="1" x14ac:dyDescent="0.2">
      <c r="A2932" s="58">
        <v>69</v>
      </c>
      <c r="B2932" s="58">
        <v>60</v>
      </c>
      <c r="C2932" s="76" t="s">
        <v>678</v>
      </c>
      <c r="D2932" s="31">
        <v>60022</v>
      </c>
      <c r="E2932" s="60" t="s">
        <v>679</v>
      </c>
      <c r="F2932" s="25">
        <v>2014</v>
      </c>
      <c r="G2932" s="61">
        <v>41778.853472222225</v>
      </c>
      <c r="H2932" s="62">
        <v>41778.853472222225</v>
      </c>
      <c r="I2932" s="625" t="s">
        <v>36</v>
      </c>
      <c r="J2932" s="625" t="s">
        <v>36</v>
      </c>
      <c r="K2932" s="625"/>
      <c r="L2932" s="64">
        <f>N2932-G2932</f>
        <v>6.9444443943211809E-4</v>
      </c>
      <c r="M2932" s="65">
        <v>1</v>
      </c>
      <c r="N2932" s="61">
        <v>41778.854166666664</v>
      </c>
      <c r="O2932" s="62">
        <v>41778.854166666664</v>
      </c>
      <c r="P2932" s="66" t="s">
        <v>37</v>
      </c>
      <c r="Q2932" s="69" t="s">
        <v>1752</v>
      </c>
      <c r="R2932" s="69" t="s">
        <v>287</v>
      </c>
      <c r="S2932" s="87" t="s">
        <v>40</v>
      </c>
      <c r="T2932" s="69" t="s">
        <v>2246</v>
      </c>
      <c r="U2932" s="414" t="s">
        <v>40</v>
      </c>
      <c r="V2932" s="78" t="s">
        <v>384</v>
      </c>
      <c r="W2932" s="69" t="s">
        <v>2247</v>
      </c>
      <c r="X2932" s="32">
        <v>1466</v>
      </c>
      <c r="Y2932" s="32">
        <v>0</v>
      </c>
      <c r="Z2932" s="83"/>
      <c r="AA2932" s="84"/>
      <c r="AB2932" s="85"/>
      <c r="AC2932" s="83"/>
    </row>
    <row r="2933" spans="1:34" ht="15" hidden="1" customHeight="1" x14ac:dyDescent="0.2">
      <c r="A2933" s="153">
        <v>69</v>
      </c>
      <c r="B2933" s="153">
        <v>60</v>
      </c>
      <c r="C2933" s="24" t="s">
        <v>678</v>
      </c>
      <c r="D2933" s="175">
        <v>60022</v>
      </c>
      <c r="E2933" s="24" t="s">
        <v>679</v>
      </c>
      <c r="F2933" s="25">
        <v>2015</v>
      </c>
      <c r="G2933" s="156">
        <v>42083.407638888886</v>
      </c>
      <c r="H2933" s="157">
        <v>42083.407638888886</v>
      </c>
      <c r="I2933" s="620" t="s">
        <v>36</v>
      </c>
      <c r="J2933" s="620" t="s">
        <v>36</v>
      </c>
      <c r="K2933" s="620"/>
      <c r="L2933" s="159">
        <f>N2933-G2933</f>
        <v>7.5000000004365575E-2</v>
      </c>
      <c r="M2933" s="160">
        <v>108</v>
      </c>
      <c r="N2933" s="156">
        <v>42083.482638888891</v>
      </c>
      <c r="O2933" s="157">
        <v>42083.482638888891</v>
      </c>
      <c r="P2933" s="161" t="s">
        <v>37</v>
      </c>
      <c r="Q2933" s="35" t="s">
        <v>145</v>
      </c>
      <c r="R2933" s="35" t="s">
        <v>696</v>
      </c>
      <c r="S2933" s="35" t="s">
        <v>45</v>
      </c>
      <c r="T2933" s="35" t="s">
        <v>3623</v>
      </c>
      <c r="U2933" s="170">
        <v>10997</v>
      </c>
      <c r="V2933" s="167" t="s">
        <v>384</v>
      </c>
      <c r="W2933" s="35" t="s">
        <v>3624</v>
      </c>
      <c r="X2933" s="55">
        <v>0</v>
      </c>
      <c r="Y2933" s="55">
        <v>0</v>
      </c>
      <c r="Z2933" s="168"/>
      <c r="AA2933" s="168"/>
      <c r="AB2933" s="168"/>
      <c r="AC2933" s="168"/>
    </row>
    <row r="2934" spans="1:34" ht="15" hidden="1" customHeight="1" x14ac:dyDescent="0.2">
      <c r="A2934" s="153">
        <v>69</v>
      </c>
      <c r="B2934" s="153">
        <v>60</v>
      </c>
      <c r="C2934" s="24" t="s">
        <v>678</v>
      </c>
      <c r="D2934" s="175">
        <v>60022</v>
      </c>
      <c r="E2934" s="24" t="s">
        <v>679</v>
      </c>
      <c r="F2934" s="25">
        <v>2015</v>
      </c>
      <c r="G2934" s="156">
        <v>42100.341666666667</v>
      </c>
      <c r="H2934" s="157">
        <v>42100.341666666667</v>
      </c>
      <c r="I2934" s="626" t="s">
        <v>313</v>
      </c>
      <c r="J2934" s="620" t="s">
        <v>36</v>
      </c>
      <c r="K2934" s="620"/>
      <c r="L2934" s="159">
        <f>N2934-G2934</f>
        <v>0.15138888888759539</v>
      </c>
      <c r="M2934" s="160">
        <v>218</v>
      </c>
      <c r="N2934" s="156">
        <v>42100.493055555555</v>
      </c>
      <c r="O2934" s="157">
        <v>42100.493055555555</v>
      </c>
      <c r="P2934" s="161" t="s">
        <v>37</v>
      </c>
      <c r="Q2934" s="35" t="s">
        <v>1285</v>
      </c>
      <c r="R2934" s="35" t="s">
        <v>142</v>
      </c>
      <c r="S2934" s="35" t="s">
        <v>88</v>
      </c>
      <c r="T2934" s="35" t="s">
        <v>3696</v>
      </c>
      <c r="U2934" s="170">
        <v>11024</v>
      </c>
      <c r="V2934" s="167" t="s">
        <v>384</v>
      </c>
      <c r="W2934" s="35" t="s">
        <v>3697</v>
      </c>
      <c r="X2934" s="55">
        <v>1460</v>
      </c>
      <c r="Y2934" s="55">
        <v>1460</v>
      </c>
      <c r="Z2934" s="55">
        <v>321200</v>
      </c>
      <c r="AA2934" s="173">
        <f>Y2934/5412924</f>
        <v>2.6972482894642528E-4</v>
      </c>
      <c r="AB2934" s="174">
        <f>Z2934/5412924</f>
        <v>5.9339462368213559E-2</v>
      </c>
      <c r="AC2934" s="55">
        <f>Z2934/Y2934</f>
        <v>220</v>
      </c>
    </row>
    <row r="2935" spans="1:34" ht="15" hidden="1" customHeight="1" x14ac:dyDescent="0.2">
      <c r="A2935" s="175">
        <v>69</v>
      </c>
      <c r="B2935" s="175">
        <v>60</v>
      </c>
      <c r="C2935" s="24" t="s">
        <v>678</v>
      </c>
      <c r="D2935" s="175">
        <v>60022</v>
      </c>
      <c r="E2935" s="24" t="s">
        <v>679</v>
      </c>
      <c r="F2935" s="25">
        <v>2015</v>
      </c>
      <c r="G2935" s="156">
        <v>42160.850694444445</v>
      </c>
      <c r="H2935" s="157">
        <v>42160.850694444445</v>
      </c>
      <c r="I2935" s="620" t="s">
        <v>36</v>
      </c>
      <c r="J2935" s="620" t="s">
        <v>36</v>
      </c>
      <c r="K2935" s="620"/>
      <c r="L2935" s="159">
        <f>N2935-G2935</f>
        <v>6.944444467080757E-4</v>
      </c>
      <c r="M2935" s="160">
        <v>1</v>
      </c>
      <c r="N2935" s="156">
        <v>42160.851388888892</v>
      </c>
      <c r="O2935" s="157">
        <v>42160.851388888892</v>
      </c>
      <c r="P2935" s="161" t="s">
        <v>37</v>
      </c>
      <c r="Q2935" s="35" t="s">
        <v>213</v>
      </c>
      <c r="R2935" s="35" t="s">
        <v>287</v>
      </c>
      <c r="S2935" s="35" t="s">
        <v>40</v>
      </c>
      <c r="T2935" s="35" t="s">
        <v>4125</v>
      </c>
      <c r="U2935" s="282" t="s">
        <v>40</v>
      </c>
      <c r="V2935" s="167" t="s">
        <v>384</v>
      </c>
      <c r="W2935" s="35" t="s">
        <v>4126</v>
      </c>
      <c r="X2935" s="55">
        <v>1462</v>
      </c>
      <c r="Y2935" s="55">
        <v>0</v>
      </c>
      <c r="Z2935" s="168"/>
      <c r="AA2935" s="168"/>
      <c r="AB2935" s="168"/>
      <c r="AC2935" s="168"/>
    </row>
    <row r="2936" spans="1:34" ht="15" hidden="1" customHeight="1" x14ac:dyDescent="0.2">
      <c r="A2936" s="257">
        <v>69</v>
      </c>
      <c r="B2936" s="257">
        <v>60</v>
      </c>
      <c r="C2936" s="258" t="s">
        <v>678</v>
      </c>
      <c r="D2936" s="257">
        <v>60022</v>
      </c>
      <c r="E2936" s="258" t="s">
        <v>679</v>
      </c>
      <c r="F2936" s="25">
        <v>2016</v>
      </c>
      <c r="G2936" s="232">
        <v>42434.765277777777</v>
      </c>
      <c r="H2936" s="233">
        <v>42434.765277777777</v>
      </c>
      <c r="I2936" s="417" t="s">
        <v>313</v>
      </c>
      <c r="J2936" s="412" t="s">
        <v>36</v>
      </c>
      <c r="K2936" s="412"/>
      <c r="L2936" s="235">
        <f>N2936-G2936</f>
        <v>6.944444467080757E-4</v>
      </c>
      <c r="M2936" s="236">
        <v>1</v>
      </c>
      <c r="N2936" s="232">
        <v>42434.765972222223</v>
      </c>
      <c r="O2936" s="233">
        <v>42434.765972222223</v>
      </c>
      <c r="P2936" s="237" t="s">
        <v>37</v>
      </c>
      <c r="Q2936" s="238" t="s">
        <v>222</v>
      </c>
      <c r="R2936" s="238" t="s">
        <v>223</v>
      </c>
      <c r="S2936" s="238" t="s">
        <v>68</v>
      </c>
      <c r="T2936" s="35" t="s">
        <v>5659</v>
      </c>
      <c r="U2936" s="88">
        <v>12023</v>
      </c>
      <c r="V2936" s="240" t="s">
        <v>384</v>
      </c>
      <c r="W2936" s="35" t="s">
        <v>5660</v>
      </c>
      <c r="X2936" s="55">
        <v>1464</v>
      </c>
      <c r="Y2936" s="55">
        <v>0</v>
      </c>
      <c r="Z2936" s="55">
        <v>0</v>
      </c>
      <c r="AA2936" s="266"/>
      <c r="AB2936" s="266"/>
      <c r="AC2936" s="266"/>
    </row>
    <row r="2937" spans="1:34" ht="15" hidden="1" customHeight="1" x14ac:dyDescent="0.2">
      <c r="A2937" s="257">
        <v>69</v>
      </c>
      <c r="B2937" s="257">
        <v>60</v>
      </c>
      <c r="C2937" s="258" t="s">
        <v>678</v>
      </c>
      <c r="D2937" s="257">
        <v>60022</v>
      </c>
      <c r="E2937" s="258" t="s">
        <v>679</v>
      </c>
      <c r="F2937" s="25">
        <v>2016</v>
      </c>
      <c r="G2937" s="232">
        <v>42434.906944444447</v>
      </c>
      <c r="H2937" s="233">
        <v>42434.906944444447</v>
      </c>
      <c r="I2937" s="417" t="s">
        <v>313</v>
      </c>
      <c r="J2937" s="412" t="s">
        <v>36</v>
      </c>
      <c r="K2937" s="412"/>
      <c r="L2937" s="235">
        <f>N2937-G2937</f>
        <v>6.9444443943211809E-4</v>
      </c>
      <c r="M2937" s="236">
        <v>1</v>
      </c>
      <c r="N2937" s="232">
        <v>42434.907638888886</v>
      </c>
      <c r="O2937" s="233">
        <v>42434.907638888886</v>
      </c>
      <c r="P2937" s="237" t="s">
        <v>37</v>
      </c>
      <c r="Q2937" s="238" t="s">
        <v>222</v>
      </c>
      <c r="R2937" s="238" t="s">
        <v>223</v>
      </c>
      <c r="S2937" s="238" t="s">
        <v>68</v>
      </c>
      <c r="T2937" s="35" t="s">
        <v>5659</v>
      </c>
      <c r="U2937" s="88">
        <v>12023</v>
      </c>
      <c r="V2937" s="240" t="s">
        <v>384</v>
      </c>
      <c r="W2937" s="35" t="s">
        <v>5695</v>
      </c>
      <c r="X2937" s="55">
        <v>1464</v>
      </c>
      <c r="Y2937" s="55">
        <v>0</v>
      </c>
      <c r="Z2937" s="55">
        <v>0</v>
      </c>
      <c r="AA2937" s="266"/>
      <c r="AB2937" s="266"/>
      <c r="AC2937" s="266"/>
    </row>
    <row r="2938" spans="1:34" ht="15" hidden="1" customHeight="1" x14ac:dyDescent="0.2">
      <c r="A2938" s="257">
        <v>69</v>
      </c>
      <c r="B2938" s="257">
        <v>60</v>
      </c>
      <c r="C2938" s="258" t="s">
        <v>678</v>
      </c>
      <c r="D2938" s="257">
        <v>60022</v>
      </c>
      <c r="E2938" s="258" t="s">
        <v>679</v>
      </c>
      <c r="F2938" s="25">
        <v>2016</v>
      </c>
      <c r="G2938" s="284">
        <v>42620.413194444445</v>
      </c>
      <c r="H2938" s="234">
        <v>42620.413194444445</v>
      </c>
      <c r="I2938" s="412" t="s">
        <v>36</v>
      </c>
      <c r="J2938" s="412" t="s">
        <v>36</v>
      </c>
      <c r="K2938" s="412"/>
      <c r="L2938" s="235">
        <f>N2938-G2938</f>
        <v>6.944444467080757E-4</v>
      </c>
      <c r="M2938" s="236">
        <v>1</v>
      </c>
      <c r="N2938" s="284">
        <v>42620.413888888892</v>
      </c>
      <c r="O2938" s="234">
        <v>42620.413888888892</v>
      </c>
      <c r="P2938" s="237" t="s">
        <v>37</v>
      </c>
      <c r="Q2938" s="238" t="s">
        <v>145</v>
      </c>
      <c r="R2938" s="238" t="s">
        <v>146</v>
      </c>
      <c r="S2938" s="35" t="s">
        <v>40</v>
      </c>
      <c r="T2938" s="35" t="s">
        <v>6559</v>
      </c>
      <c r="U2938" s="88">
        <v>12470</v>
      </c>
      <c r="V2938" s="240" t="s">
        <v>384</v>
      </c>
      <c r="W2938" s="35" t="s">
        <v>6560</v>
      </c>
      <c r="X2938" s="177">
        <v>886</v>
      </c>
      <c r="Y2938" s="55">
        <v>861</v>
      </c>
      <c r="Z2938" s="55">
        <v>51660</v>
      </c>
      <c r="AA2938" s="289">
        <v>1.5807942857866766E-4</v>
      </c>
      <c r="AB2938" s="290">
        <v>9.4847657147200583E-3</v>
      </c>
      <c r="AC2938" s="291">
        <v>60</v>
      </c>
    </row>
    <row r="2939" spans="1:34" ht="15" hidden="1" customHeight="1" x14ac:dyDescent="0.2">
      <c r="A2939" s="257">
        <v>69</v>
      </c>
      <c r="B2939" s="257">
        <v>60</v>
      </c>
      <c r="C2939" s="258" t="s">
        <v>678</v>
      </c>
      <c r="D2939" s="257">
        <v>60022</v>
      </c>
      <c r="E2939" s="258" t="s">
        <v>679</v>
      </c>
      <c r="F2939" s="25">
        <v>2016</v>
      </c>
      <c r="G2939" s="284">
        <v>42645.731249999997</v>
      </c>
      <c r="H2939" s="234">
        <v>42645.731249999997</v>
      </c>
      <c r="I2939" s="412" t="s">
        <v>36</v>
      </c>
      <c r="J2939" s="412" t="s">
        <v>36</v>
      </c>
      <c r="K2939" s="412"/>
      <c r="L2939" s="235">
        <f>N2939-G2939</f>
        <v>0.38472222222480923</v>
      </c>
      <c r="M2939" s="236">
        <v>554</v>
      </c>
      <c r="N2939" s="284">
        <v>42646.115972222222</v>
      </c>
      <c r="O2939" s="234">
        <v>42646.115972222222</v>
      </c>
      <c r="P2939" s="237" t="s">
        <v>37</v>
      </c>
      <c r="Q2939" s="238" t="s">
        <v>52</v>
      </c>
      <c r="R2939" s="238" t="s">
        <v>67</v>
      </c>
      <c r="S2939" s="35" t="s">
        <v>101</v>
      </c>
      <c r="T2939" s="35" t="s">
        <v>6644</v>
      </c>
      <c r="U2939" s="170">
        <v>12556</v>
      </c>
      <c r="V2939" s="240" t="s">
        <v>384</v>
      </c>
      <c r="W2939" s="35" t="s">
        <v>6645</v>
      </c>
      <c r="X2939" s="177">
        <v>1471</v>
      </c>
      <c r="Y2939" s="177">
        <v>1471</v>
      </c>
      <c r="Z2939" s="177">
        <v>147031</v>
      </c>
      <c r="AA2939" s="289">
        <v>2.7007530713033694E-4</v>
      </c>
      <c r="AB2939" s="290">
        <v>2.6994862326771292E-2</v>
      </c>
      <c r="AC2939" s="291">
        <v>99.953093133922508</v>
      </c>
    </row>
    <row r="2940" spans="1:34" ht="15" hidden="1" customHeight="1" x14ac:dyDescent="0.2">
      <c r="A2940" s="257">
        <v>69</v>
      </c>
      <c r="B2940" s="257">
        <v>60</v>
      </c>
      <c r="C2940" s="258" t="s">
        <v>678</v>
      </c>
      <c r="D2940" s="257">
        <v>60022</v>
      </c>
      <c r="E2940" s="258" t="s">
        <v>679</v>
      </c>
      <c r="F2940" s="25">
        <v>2016</v>
      </c>
      <c r="G2940" s="284">
        <v>42689.912499999999</v>
      </c>
      <c r="H2940" s="234">
        <v>42689.912499999999</v>
      </c>
      <c r="I2940" s="412" t="s">
        <v>36</v>
      </c>
      <c r="J2940" s="412" t="s">
        <v>36</v>
      </c>
      <c r="K2940" s="412"/>
      <c r="L2940" s="235">
        <f>N2940-G2940</f>
        <v>0.22708333333139308</v>
      </c>
      <c r="M2940" s="236">
        <v>327</v>
      </c>
      <c r="N2940" s="284">
        <v>42690.13958333333</v>
      </c>
      <c r="O2940" s="234">
        <v>42690.13958333333</v>
      </c>
      <c r="P2940" s="237" t="s">
        <v>37</v>
      </c>
      <c r="Q2940" s="35" t="s">
        <v>38</v>
      </c>
      <c r="R2940" s="35" t="s">
        <v>135</v>
      </c>
      <c r="S2940" s="35" t="s">
        <v>68</v>
      </c>
      <c r="T2940" s="35" t="s">
        <v>6858</v>
      </c>
      <c r="U2940" s="282" t="s">
        <v>40</v>
      </c>
      <c r="V2940" s="240" t="s">
        <v>384</v>
      </c>
      <c r="W2940" s="35" t="s">
        <v>6859</v>
      </c>
      <c r="X2940" s="177">
        <v>0</v>
      </c>
      <c r="Y2940" s="55">
        <v>0</v>
      </c>
      <c r="Z2940" s="55">
        <v>0</v>
      </c>
      <c r="AA2940" s="55"/>
      <c r="AB2940" s="55"/>
      <c r="AC2940" s="55"/>
    </row>
    <row r="2941" spans="1:34" ht="15" hidden="1" customHeight="1" x14ac:dyDescent="0.2">
      <c r="A2941" s="257">
        <v>69</v>
      </c>
      <c r="B2941" s="257">
        <v>60</v>
      </c>
      <c r="C2941" s="258" t="s">
        <v>678</v>
      </c>
      <c r="D2941" s="257">
        <v>60022</v>
      </c>
      <c r="E2941" s="331" t="s">
        <v>679</v>
      </c>
      <c r="F2941" s="25">
        <v>2017</v>
      </c>
      <c r="G2941" s="284">
        <v>43017.018750000003</v>
      </c>
      <c r="H2941" s="233">
        <v>43017.018750000003</v>
      </c>
      <c r="I2941" s="417" t="s">
        <v>7042</v>
      </c>
      <c r="J2941" s="412" t="s">
        <v>36</v>
      </c>
      <c r="K2941" s="412"/>
      <c r="L2941" s="235">
        <f>N2941-G2941</f>
        <v>2.9166666666642413</v>
      </c>
      <c r="M2941" s="236">
        <v>4200</v>
      </c>
      <c r="N2941" s="232">
        <v>43019.935416666667</v>
      </c>
      <c r="O2941" s="233">
        <v>43019.935416666667</v>
      </c>
      <c r="P2941" s="237" t="s">
        <v>37</v>
      </c>
      <c r="Q2941" s="35" t="s">
        <v>382</v>
      </c>
      <c r="R2941" s="35" t="s">
        <v>383</v>
      </c>
      <c r="S2941" s="35" t="s">
        <v>68</v>
      </c>
      <c r="T2941" s="167" t="s">
        <v>9683</v>
      </c>
      <c r="U2941" s="293">
        <v>113765514</v>
      </c>
      <c r="V2941" s="240" t="s">
        <v>384</v>
      </c>
      <c r="W2941" s="167" t="s">
        <v>9684</v>
      </c>
      <c r="X2941" s="241">
        <v>1466</v>
      </c>
      <c r="Y2941" s="241">
        <v>1466</v>
      </c>
      <c r="Z2941" s="255">
        <v>563840</v>
      </c>
      <c r="AA2941" s="215">
        <v>2.6571391492659699E-4</v>
      </c>
      <c r="AB2941" s="216">
        <v>0.10219654419659785</v>
      </c>
      <c r="AC2941" s="255">
        <v>384.61118690313776</v>
      </c>
      <c r="AD2941" s="304">
        <v>5517212</v>
      </c>
      <c r="AE2941" s="333" t="s">
        <v>1270</v>
      </c>
      <c r="AF2941" s="333" t="s">
        <v>1270</v>
      </c>
      <c r="AG2941" s="167" t="s">
        <v>7066</v>
      </c>
      <c r="AH2941" s="29" t="s">
        <v>7067</v>
      </c>
    </row>
    <row r="2942" spans="1:34" ht="15" hidden="1" customHeight="1" x14ac:dyDescent="0.2">
      <c r="A2942" s="257">
        <v>69</v>
      </c>
      <c r="B2942" s="257">
        <v>60</v>
      </c>
      <c r="C2942" s="258" t="s">
        <v>678</v>
      </c>
      <c r="D2942" s="257">
        <v>60022</v>
      </c>
      <c r="E2942" s="258" t="s">
        <v>679</v>
      </c>
      <c r="F2942" s="25">
        <v>2017</v>
      </c>
      <c r="G2942" s="232">
        <v>43080.558333333334</v>
      </c>
      <c r="H2942" s="233">
        <v>43080.558333333334</v>
      </c>
      <c r="I2942" s="412" t="s">
        <v>36</v>
      </c>
      <c r="J2942" s="412" t="s">
        <v>36</v>
      </c>
      <c r="K2942" s="412"/>
      <c r="L2942" s="235">
        <f>N2942-G2942</f>
        <v>6.944444467080757E-4</v>
      </c>
      <c r="M2942" s="236">
        <v>1</v>
      </c>
      <c r="N2942" s="232">
        <v>43080.559027777781</v>
      </c>
      <c r="O2942" s="233">
        <v>43080.559027777781</v>
      </c>
      <c r="P2942" s="237" t="s">
        <v>37</v>
      </c>
      <c r="Q2942" s="167" t="s">
        <v>145</v>
      </c>
      <c r="R2942" s="167" t="s">
        <v>146</v>
      </c>
      <c r="S2942" s="35" t="s">
        <v>40</v>
      </c>
      <c r="T2942" s="167" t="s">
        <v>10120</v>
      </c>
      <c r="U2942" s="332" t="s">
        <v>40</v>
      </c>
      <c r="V2942" s="240" t="s">
        <v>384</v>
      </c>
      <c r="W2942" s="167" t="s">
        <v>10121</v>
      </c>
      <c r="X2942" s="255">
        <v>1438</v>
      </c>
      <c r="Y2942" s="241">
        <v>0</v>
      </c>
      <c r="Z2942" s="241">
        <v>0</v>
      </c>
      <c r="AA2942" s="266"/>
      <c r="AB2942" s="266"/>
      <c r="AC2942" s="266"/>
      <c r="AD2942" s="304">
        <v>5517212</v>
      </c>
      <c r="AE2942" s="333" t="s">
        <v>7063</v>
      </c>
      <c r="AF2942" s="383" t="s">
        <v>10122</v>
      </c>
      <c r="AG2942" s="167" t="s">
        <v>7040</v>
      </c>
      <c r="AH2942" s="29" t="s">
        <v>7041</v>
      </c>
    </row>
    <row r="2943" spans="1:34" ht="15" hidden="1" customHeight="1" x14ac:dyDescent="0.2">
      <c r="A2943" s="257">
        <v>69</v>
      </c>
      <c r="B2943" s="257">
        <v>60</v>
      </c>
      <c r="C2943" s="258" t="s">
        <v>678</v>
      </c>
      <c r="D2943" s="257">
        <v>60022</v>
      </c>
      <c r="E2943" s="258" t="s">
        <v>679</v>
      </c>
      <c r="F2943" s="25">
        <v>2018</v>
      </c>
      <c r="G2943" s="232">
        <v>43185.82916666667</v>
      </c>
      <c r="H2943" s="233">
        <v>43185.82916666667</v>
      </c>
      <c r="I2943" s="412" t="s">
        <v>36</v>
      </c>
      <c r="J2943" s="412" t="s">
        <v>36</v>
      </c>
      <c r="K2943" s="412" t="s">
        <v>36</v>
      </c>
      <c r="L2943" s="235">
        <f>N2943-G2943</f>
        <v>1.3888888861401938E-3</v>
      </c>
      <c r="M2943" s="236">
        <v>2</v>
      </c>
      <c r="N2943" s="232">
        <v>43185.830555555556</v>
      </c>
      <c r="O2943" s="233">
        <v>43185.830555555556</v>
      </c>
      <c r="P2943" s="237" t="s">
        <v>37</v>
      </c>
      <c r="Q2943" s="359" t="s">
        <v>1285</v>
      </c>
      <c r="R2943" s="35" t="s">
        <v>10545</v>
      </c>
      <c r="S2943" s="277" t="s">
        <v>88</v>
      </c>
      <c r="T2943" s="167" t="s">
        <v>10804</v>
      </c>
      <c r="U2943" s="282" t="s">
        <v>40</v>
      </c>
      <c r="V2943" s="240" t="s">
        <v>384</v>
      </c>
      <c r="W2943" s="167" t="s">
        <v>10805</v>
      </c>
      <c r="X2943" s="255">
        <v>0</v>
      </c>
      <c r="Y2943" s="241">
        <v>0</v>
      </c>
      <c r="Z2943" s="241">
        <v>0</v>
      </c>
      <c r="AA2943" s="266"/>
      <c r="AB2943" s="266"/>
      <c r="AC2943" s="266"/>
      <c r="AD2943" s="241">
        <v>5517212</v>
      </c>
      <c r="AE2943" s="461" t="s">
        <v>1270</v>
      </c>
      <c r="AF2943" s="462" t="s">
        <v>1270</v>
      </c>
      <c r="AG2943" s="277" t="s">
        <v>7066</v>
      </c>
      <c r="AH2943" s="277" t="s">
        <v>7067</v>
      </c>
    </row>
    <row r="2944" spans="1:34" ht="15" hidden="1" customHeight="1" x14ac:dyDescent="0.2">
      <c r="A2944" s="257">
        <v>69</v>
      </c>
      <c r="B2944" s="257">
        <v>60</v>
      </c>
      <c r="C2944" s="258" t="s">
        <v>678</v>
      </c>
      <c r="D2944" s="257">
        <v>60022</v>
      </c>
      <c r="E2944" s="258" t="s">
        <v>679</v>
      </c>
      <c r="F2944" s="25">
        <v>2018</v>
      </c>
      <c r="G2944" s="284">
        <v>43265.665972222225</v>
      </c>
      <c r="H2944" s="233">
        <v>43265.665972222225</v>
      </c>
      <c r="I2944" s="412" t="s">
        <v>36</v>
      </c>
      <c r="J2944" s="412" t="s">
        <v>36</v>
      </c>
      <c r="K2944" s="412" t="s">
        <v>36</v>
      </c>
      <c r="L2944" s="235">
        <f>N2944-G2944</f>
        <v>9.5833333332848269E-2</v>
      </c>
      <c r="M2944" s="236">
        <v>138</v>
      </c>
      <c r="N2944" s="284">
        <v>43265.761805555558</v>
      </c>
      <c r="O2944" s="233">
        <v>43265.761805555558</v>
      </c>
      <c r="P2944" s="237" t="s">
        <v>37</v>
      </c>
      <c r="Q2944" s="359" t="s">
        <v>382</v>
      </c>
      <c r="R2944" s="35" t="s">
        <v>10211</v>
      </c>
      <c r="S2944" s="277" t="s">
        <v>526</v>
      </c>
      <c r="T2944" s="167" t="s">
        <v>11315</v>
      </c>
      <c r="U2944" s="88">
        <v>114704644</v>
      </c>
      <c r="V2944" s="240" t="s">
        <v>384</v>
      </c>
      <c r="W2944" s="167" t="s">
        <v>11316</v>
      </c>
      <c r="X2944" s="164">
        <v>1486</v>
      </c>
      <c r="Y2944" s="164">
        <v>1486</v>
      </c>
      <c r="Z2944" s="164">
        <v>68356</v>
      </c>
      <c r="AA2944" s="264">
        <f>Y2944/AD2944</f>
        <v>2.6933893422982478E-4</v>
      </c>
      <c r="AB2944" s="265">
        <f>Z2944/AD2944</f>
        <v>1.2389590974571939E-2</v>
      </c>
      <c r="AC2944" s="255">
        <f>Z2944/Y2944</f>
        <v>46</v>
      </c>
      <c r="AD2944" s="241">
        <v>5517212</v>
      </c>
      <c r="AE2944" s="461" t="s">
        <v>1270</v>
      </c>
      <c r="AF2944" s="462" t="s">
        <v>1270</v>
      </c>
      <c r="AG2944" s="277" t="s">
        <v>7066</v>
      </c>
      <c r="AH2944" s="277" t="s">
        <v>7067</v>
      </c>
    </row>
    <row r="2945" spans="1:34" ht="15" hidden="1" customHeight="1" x14ac:dyDescent="0.2">
      <c r="A2945" s="257">
        <v>69</v>
      </c>
      <c r="B2945" s="257">
        <v>60</v>
      </c>
      <c r="C2945" s="258" t="s">
        <v>678</v>
      </c>
      <c r="D2945" s="257">
        <v>60022</v>
      </c>
      <c r="E2945" s="258" t="s">
        <v>679</v>
      </c>
      <c r="F2945" s="25">
        <v>2018</v>
      </c>
      <c r="G2945" s="284">
        <v>43412.451388888891</v>
      </c>
      <c r="H2945" s="234">
        <v>43412.451388888891</v>
      </c>
      <c r="I2945" s="417" t="s">
        <v>7042</v>
      </c>
      <c r="J2945" s="412" t="s">
        <v>36</v>
      </c>
      <c r="K2945" s="417" t="s">
        <v>7042</v>
      </c>
      <c r="L2945" s="235">
        <f>N2945-G2945</f>
        <v>10.252083333332848</v>
      </c>
      <c r="M2945" s="236">
        <v>14763</v>
      </c>
      <c r="N2945" s="284">
        <v>43422.703472222223</v>
      </c>
      <c r="O2945" s="234">
        <v>43422.703472222223</v>
      </c>
      <c r="P2945" s="294" t="s">
        <v>173</v>
      </c>
      <c r="Q2945" s="162" t="s">
        <v>382</v>
      </c>
      <c r="R2945" s="167" t="s">
        <v>10211</v>
      </c>
      <c r="S2945" s="163" t="s">
        <v>68</v>
      </c>
      <c r="T2945" s="167" t="s">
        <v>12299</v>
      </c>
      <c r="U2945" s="416" t="s">
        <v>40</v>
      </c>
      <c r="V2945" s="240" t="s">
        <v>384</v>
      </c>
      <c r="W2945" s="167" t="s">
        <v>12300</v>
      </c>
      <c r="X2945" s="255">
        <v>1481</v>
      </c>
      <c r="Y2945" s="255">
        <v>1481</v>
      </c>
      <c r="Z2945" s="341">
        <v>5524660</v>
      </c>
      <c r="AA2945" s="491">
        <f>Y2945/AD2945</f>
        <v>2.6843267940401783E-4</v>
      </c>
      <c r="AB2945" s="492">
        <f>Z2945/AD2945</f>
        <v>1.001349957188522</v>
      </c>
      <c r="AC2945" s="341">
        <f>Z2945/Y2945</f>
        <v>3730.3578663065496</v>
      </c>
      <c r="AD2945" s="241">
        <v>5517212</v>
      </c>
      <c r="AE2945" s="461" t="s">
        <v>7056</v>
      </c>
      <c r="AF2945" s="468" t="s">
        <v>12301</v>
      </c>
      <c r="AG2945" s="163" t="s">
        <v>7040</v>
      </c>
      <c r="AH2945" s="277" t="s">
        <v>7041</v>
      </c>
    </row>
    <row r="2946" spans="1:34" ht="15" hidden="1" customHeight="1" x14ac:dyDescent="0.2">
      <c r="A2946" s="257">
        <v>69</v>
      </c>
      <c r="B2946" s="257">
        <v>60</v>
      </c>
      <c r="C2946" s="258" t="s">
        <v>678</v>
      </c>
      <c r="D2946" s="257">
        <v>60022</v>
      </c>
      <c r="E2946" s="258" t="s">
        <v>679</v>
      </c>
      <c r="F2946" s="25">
        <v>2018</v>
      </c>
      <c r="G2946" s="284">
        <v>43433.513888888891</v>
      </c>
      <c r="H2946" s="234">
        <v>43433.513888888891</v>
      </c>
      <c r="I2946" s="417" t="s">
        <v>7042</v>
      </c>
      <c r="J2946" s="412" t="s">
        <v>36</v>
      </c>
      <c r="K2946" s="412" t="s">
        <v>36</v>
      </c>
      <c r="L2946" s="235">
        <f>N2946-G2946</f>
        <v>6.9444443943211809E-4</v>
      </c>
      <c r="M2946" s="236">
        <v>1</v>
      </c>
      <c r="N2946" s="284">
        <v>43433.51458333333</v>
      </c>
      <c r="O2946" s="234">
        <v>43433.51458333333</v>
      </c>
      <c r="P2946" s="237" t="s">
        <v>37</v>
      </c>
      <c r="Q2946" s="162" t="s">
        <v>48</v>
      </c>
      <c r="R2946" s="167" t="s">
        <v>10200</v>
      </c>
      <c r="S2946" s="163" t="s">
        <v>40</v>
      </c>
      <c r="T2946" s="167" t="s">
        <v>12462</v>
      </c>
      <c r="U2946" s="416" t="s">
        <v>40</v>
      </c>
      <c r="V2946" s="240" t="s">
        <v>384</v>
      </c>
      <c r="W2946" s="167" t="s">
        <v>12463</v>
      </c>
      <c r="X2946" s="255">
        <v>1296</v>
      </c>
      <c r="Y2946" s="241">
        <v>0</v>
      </c>
      <c r="Z2946" s="241">
        <v>0</v>
      </c>
      <c r="AA2946" s="266"/>
      <c r="AB2946" s="266"/>
      <c r="AC2946" s="266"/>
      <c r="AD2946" s="241">
        <v>5517212</v>
      </c>
      <c r="AE2946" s="461" t="s">
        <v>7427</v>
      </c>
      <c r="AF2946" s="468" t="s">
        <v>12464</v>
      </c>
      <c r="AG2946" s="163" t="s">
        <v>7040</v>
      </c>
      <c r="AH2946" s="57" t="s">
        <v>7041</v>
      </c>
    </row>
    <row r="2947" spans="1:34" ht="15" hidden="1" customHeight="1" x14ac:dyDescent="0.2">
      <c r="A2947" s="521">
        <v>69</v>
      </c>
      <c r="B2947" s="521">
        <v>60</v>
      </c>
      <c r="C2947" s="522" t="s">
        <v>678</v>
      </c>
      <c r="D2947" s="521">
        <v>60022</v>
      </c>
      <c r="E2947" s="522" t="s">
        <v>679</v>
      </c>
      <c r="F2947" s="25">
        <v>2019</v>
      </c>
      <c r="G2947" s="573">
        <v>43599.303472222222</v>
      </c>
      <c r="H2947" s="574">
        <v>43599.303472222222</v>
      </c>
      <c r="I2947" s="572" t="s">
        <v>36</v>
      </c>
      <c r="J2947" s="598" t="s">
        <v>7042</v>
      </c>
      <c r="K2947" s="572" t="s">
        <v>36</v>
      </c>
      <c r="L2947" s="235">
        <f>N2947-G2947</f>
        <v>0.50138888888614019</v>
      </c>
      <c r="M2947" s="236">
        <v>722</v>
      </c>
      <c r="N2947" s="573">
        <v>43599.804861111108</v>
      </c>
      <c r="O2947" s="574">
        <v>43599.804861111108</v>
      </c>
      <c r="P2947" s="237" t="s">
        <v>37</v>
      </c>
      <c r="Q2947" s="359" t="s">
        <v>1246</v>
      </c>
      <c r="R2947" s="35" t="s">
        <v>10189</v>
      </c>
      <c r="S2947" s="277" t="s">
        <v>54</v>
      </c>
      <c r="T2947" s="167" t="s">
        <v>14040</v>
      </c>
      <c r="U2947" s="77">
        <v>117237527</v>
      </c>
      <c r="V2947" s="49" t="s">
        <v>384</v>
      </c>
      <c r="W2947" s="167" t="s">
        <v>14041</v>
      </c>
      <c r="X2947" s="536">
        <v>1673</v>
      </c>
      <c r="Y2947" s="536">
        <v>1673</v>
      </c>
      <c r="Z2947" s="536">
        <v>23422</v>
      </c>
      <c r="AA2947" s="264">
        <f>Y2947/AD2947</f>
        <v>3.0149962271998793E-4</v>
      </c>
      <c r="AB2947" s="265">
        <f>Z2947/AD2947</f>
        <v>4.2209947180798313E-3</v>
      </c>
      <c r="AC2947" s="255">
        <f>Z2947/Y2947</f>
        <v>14</v>
      </c>
      <c r="AD2947" s="255">
        <v>5548929</v>
      </c>
      <c r="AE2947" s="49" t="s">
        <v>7063</v>
      </c>
      <c r="AF2947" s="349" t="s">
        <v>14042</v>
      </c>
      <c r="AG2947" s="49" t="s">
        <v>7040</v>
      </c>
      <c r="AH2947" s="525" t="s">
        <v>7041</v>
      </c>
    </row>
    <row r="2948" spans="1:34" ht="15" hidden="1" customHeight="1" x14ac:dyDescent="0.2">
      <c r="A2948" s="257">
        <v>69</v>
      </c>
      <c r="B2948" s="257">
        <v>60</v>
      </c>
      <c r="C2948" s="258" t="s">
        <v>1181</v>
      </c>
      <c r="D2948" s="257">
        <v>60026</v>
      </c>
      <c r="E2948" s="258" t="s">
        <v>1182</v>
      </c>
      <c r="F2948" s="25">
        <v>2017</v>
      </c>
      <c r="G2948" s="232">
        <v>42934.902777777781</v>
      </c>
      <c r="H2948" s="233">
        <v>42934.902777777781</v>
      </c>
      <c r="I2948" s="412" t="s">
        <v>36</v>
      </c>
      <c r="J2948" s="417" t="s">
        <v>7042</v>
      </c>
      <c r="K2948" s="417"/>
      <c r="L2948" s="235">
        <f>N2948-G2948</f>
        <v>0.50486111110512866</v>
      </c>
      <c r="M2948" s="236">
        <v>727</v>
      </c>
      <c r="N2948" s="232">
        <v>42935.407638888886</v>
      </c>
      <c r="O2948" s="233">
        <v>42935.407638888886</v>
      </c>
      <c r="P2948" s="237" t="s">
        <v>37</v>
      </c>
      <c r="Q2948" s="35" t="s">
        <v>52</v>
      </c>
      <c r="R2948" s="35" t="s">
        <v>59</v>
      </c>
      <c r="S2948" s="35" t="s">
        <v>54</v>
      </c>
      <c r="T2948" s="167" t="s">
        <v>9000</v>
      </c>
      <c r="U2948" s="416" t="s">
        <v>40</v>
      </c>
      <c r="V2948" s="240" t="s">
        <v>190</v>
      </c>
      <c r="W2948" s="35" t="s">
        <v>9001</v>
      </c>
      <c r="X2948" s="241">
        <v>16559</v>
      </c>
      <c r="Y2948" s="241">
        <v>0</v>
      </c>
      <c r="Z2948" s="241">
        <v>0</v>
      </c>
      <c r="AA2948" s="168"/>
      <c r="AB2948" s="168"/>
      <c r="AC2948" s="168"/>
      <c r="AD2948" s="304">
        <v>5517212</v>
      </c>
      <c r="AE2948" s="305" t="s">
        <v>1270</v>
      </c>
      <c r="AF2948" s="305" t="s">
        <v>1270</v>
      </c>
      <c r="AG2948" s="35" t="s">
        <v>7040</v>
      </c>
      <c r="AH2948" s="29" t="s">
        <v>7041</v>
      </c>
    </row>
    <row r="2949" spans="1:34" ht="15" hidden="1" customHeight="1" x14ac:dyDescent="0.2">
      <c r="A2949" s="58">
        <v>69</v>
      </c>
      <c r="B2949" s="58">
        <v>60</v>
      </c>
      <c r="C2949" s="76" t="s">
        <v>136</v>
      </c>
      <c r="D2949" s="31">
        <v>60027</v>
      </c>
      <c r="E2949" s="60" t="s">
        <v>137</v>
      </c>
      <c r="F2949" s="25">
        <v>2014</v>
      </c>
      <c r="G2949" s="61">
        <v>41710.136111111111</v>
      </c>
      <c r="H2949" s="62">
        <v>41710.136111111111</v>
      </c>
      <c r="I2949" s="625" t="s">
        <v>36</v>
      </c>
      <c r="J2949" s="625" t="s">
        <v>36</v>
      </c>
      <c r="K2949" s="625"/>
      <c r="L2949" s="64">
        <f>N2949-G2949</f>
        <v>6.944444467080757E-4</v>
      </c>
      <c r="M2949" s="65">
        <v>1</v>
      </c>
      <c r="N2949" s="61">
        <v>41710.136805555558</v>
      </c>
      <c r="O2949" s="62">
        <v>41710.136805555558</v>
      </c>
      <c r="P2949" s="66" t="s">
        <v>37</v>
      </c>
      <c r="Q2949" s="69" t="s">
        <v>1752</v>
      </c>
      <c r="R2949" s="69" t="s">
        <v>320</v>
      </c>
      <c r="S2949" s="87" t="s">
        <v>54</v>
      </c>
      <c r="T2949" s="69" t="s">
        <v>1965</v>
      </c>
      <c r="U2949" s="416" t="s">
        <v>40</v>
      </c>
      <c r="V2949" s="78" t="s">
        <v>190</v>
      </c>
      <c r="W2949" s="69" t="s">
        <v>1966</v>
      </c>
      <c r="X2949" s="32">
        <v>4</v>
      </c>
      <c r="Y2949" s="32">
        <v>0</v>
      </c>
      <c r="Z2949" s="83"/>
      <c r="AA2949" s="84"/>
      <c r="AB2949" s="85"/>
      <c r="AC2949" s="83"/>
    </row>
    <row r="2950" spans="1:34" ht="15" hidden="1" customHeight="1" x14ac:dyDescent="0.2">
      <c r="A2950" s="58">
        <v>69</v>
      </c>
      <c r="B2950" s="58">
        <v>60</v>
      </c>
      <c r="C2950" s="76" t="s">
        <v>136</v>
      </c>
      <c r="D2950" s="31">
        <v>60027</v>
      </c>
      <c r="E2950" s="60" t="s">
        <v>137</v>
      </c>
      <c r="F2950" s="25">
        <v>2014</v>
      </c>
      <c r="G2950" s="61">
        <v>41710.154861111114</v>
      </c>
      <c r="H2950" s="62">
        <v>41710.154861111114</v>
      </c>
      <c r="I2950" s="625" t="s">
        <v>36</v>
      </c>
      <c r="J2950" s="625" t="s">
        <v>36</v>
      </c>
      <c r="K2950" s="625"/>
      <c r="L2950" s="64">
        <f>N2950-G2950</f>
        <v>6.9444443943211809E-4</v>
      </c>
      <c r="M2950" s="65">
        <v>1</v>
      </c>
      <c r="N2950" s="61">
        <v>41710.155555555553</v>
      </c>
      <c r="O2950" s="62">
        <v>41710.155555555553</v>
      </c>
      <c r="P2950" s="66" t="s">
        <v>37</v>
      </c>
      <c r="Q2950" s="69" t="s">
        <v>1752</v>
      </c>
      <c r="R2950" s="69" t="s">
        <v>320</v>
      </c>
      <c r="S2950" s="87" t="s">
        <v>54</v>
      </c>
      <c r="T2950" s="69" t="s">
        <v>1965</v>
      </c>
      <c r="U2950" s="416" t="s">
        <v>40</v>
      </c>
      <c r="V2950" s="78" t="s">
        <v>190</v>
      </c>
      <c r="W2950" s="69" t="s">
        <v>1967</v>
      </c>
      <c r="X2950" s="32">
        <v>4</v>
      </c>
      <c r="Y2950" s="32">
        <v>0</v>
      </c>
      <c r="Z2950" s="83"/>
      <c r="AA2950" s="84"/>
      <c r="AB2950" s="85"/>
      <c r="AC2950" s="83"/>
    </row>
    <row r="2951" spans="1:34" ht="15" hidden="1" customHeight="1" x14ac:dyDescent="0.2">
      <c r="A2951" s="58">
        <v>69</v>
      </c>
      <c r="B2951" s="58">
        <v>60</v>
      </c>
      <c r="C2951" s="76" t="s">
        <v>136</v>
      </c>
      <c r="D2951" s="31">
        <v>60027</v>
      </c>
      <c r="E2951" s="60" t="s">
        <v>137</v>
      </c>
      <c r="F2951" s="25">
        <v>2014</v>
      </c>
      <c r="G2951" s="61">
        <v>41710.162499999999</v>
      </c>
      <c r="H2951" s="62">
        <v>41710.162499999999</v>
      </c>
      <c r="I2951" s="625" t="s">
        <v>36</v>
      </c>
      <c r="J2951" s="625" t="s">
        <v>36</v>
      </c>
      <c r="K2951" s="625"/>
      <c r="L2951" s="64">
        <f>N2951-G2951</f>
        <v>6.944444467080757E-4</v>
      </c>
      <c r="M2951" s="65">
        <v>1</v>
      </c>
      <c r="N2951" s="61">
        <v>41710.163194444445</v>
      </c>
      <c r="O2951" s="62">
        <v>41710.163194444445</v>
      </c>
      <c r="P2951" s="66" t="s">
        <v>37</v>
      </c>
      <c r="Q2951" s="69" t="s">
        <v>1752</v>
      </c>
      <c r="R2951" s="69" t="s">
        <v>320</v>
      </c>
      <c r="S2951" s="87" t="s">
        <v>54</v>
      </c>
      <c r="T2951" s="69" t="s">
        <v>1965</v>
      </c>
      <c r="U2951" s="416" t="s">
        <v>40</v>
      </c>
      <c r="V2951" s="78" t="s">
        <v>190</v>
      </c>
      <c r="W2951" s="69" t="s">
        <v>1968</v>
      </c>
      <c r="X2951" s="32">
        <v>4</v>
      </c>
      <c r="Y2951" s="32">
        <v>0</v>
      </c>
      <c r="Z2951" s="83"/>
      <c r="AA2951" s="84"/>
      <c r="AB2951" s="85"/>
      <c r="AC2951" s="83"/>
    </row>
    <row r="2952" spans="1:34" ht="15" hidden="1" customHeight="1" x14ac:dyDescent="0.2">
      <c r="A2952" s="58">
        <v>69</v>
      </c>
      <c r="B2952" s="58">
        <v>60</v>
      </c>
      <c r="C2952" s="76" t="s">
        <v>136</v>
      </c>
      <c r="D2952" s="31">
        <v>60027</v>
      </c>
      <c r="E2952" s="60" t="s">
        <v>137</v>
      </c>
      <c r="F2952" s="25">
        <v>2014</v>
      </c>
      <c r="G2952" s="61">
        <v>41710.613888888889</v>
      </c>
      <c r="H2952" s="62">
        <v>41710.613888888889</v>
      </c>
      <c r="I2952" s="625" t="s">
        <v>36</v>
      </c>
      <c r="J2952" s="625" t="s">
        <v>36</v>
      </c>
      <c r="K2952" s="625"/>
      <c r="L2952" s="64">
        <f>N2952-G2952</f>
        <v>0.17361111110949423</v>
      </c>
      <c r="M2952" s="65">
        <v>250</v>
      </c>
      <c r="N2952" s="61">
        <v>41710.787499999999</v>
      </c>
      <c r="O2952" s="62">
        <v>41710.787499999999</v>
      </c>
      <c r="P2952" s="66" t="s">
        <v>37</v>
      </c>
      <c r="Q2952" s="69" t="s">
        <v>1752</v>
      </c>
      <c r="R2952" s="69" t="s">
        <v>320</v>
      </c>
      <c r="S2952" s="87" t="s">
        <v>54</v>
      </c>
      <c r="T2952" s="69" t="s">
        <v>1978</v>
      </c>
      <c r="U2952" s="416" t="s">
        <v>40</v>
      </c>
      <c r="V2952" s="78" t="s">
        <v>190</v>
      </c>
      <c r="W2952" s="69" t="s">
        <v>1979</v>
      </c>
      <c r="X2952" s="32">
        <v>0</v>
      </c>
      <c r="Y2952" s="32">
        <v>0</v>
      </c>
      <c r="Z2952" s="83"/>
      <c r="AA2952" s="84"/>
      <c r="AB2952" s="85"/>
      <c r="AC2952" s="83"/>
    </row>
    <row r="2953" spans="1:34" ht="15" hidden="1" customHeight="1" x14ac:dyDescent="0.2">
      <c r="A2953" s="58">
        <v>69</v>
      </c>
      <c r="B2953" s="58">
        <v>60</v>
      </c>
      <c r="C2953" s="76" t="s">
        <v>136</v>
      </c>
      <c r="D2953" s="31">
        <v>60027</v>
      </c>
      <c r="E2953" s="60" t="s">
        <v>137</v>
      </c>
      <c r="F2953" s="25">
        <v>2014</v>
      </c>
      <c r="G2953" s="61">
        <v>41745.258333333331</v>
      </c>
      <c r="H2953" s="62">
        <v>41745.258333333331</v>
      </c>
      <c r="I2953" s="625" t="s">
        <v>36</v>
      </c>
      <c r="J2953" s="625" t="s">
        <v>36</v>
      </c>
      <c r="K2953" s="625"/>
      <c r="L2953" s="64">
        <f>N2953-G2953</f>
        <v>6.944444467080757E-4</v>
      </c>
      <c r="M2953" s="65">
        <v>1</v>
      </c>
      <c r="N2953" s="61">
        <v>41745.259027777778</v>
      </c>
      <c r="O2953" s="62">
        <v>41745.259027777778</v>
      </c>
      <c r="P2953" s="66" t="s">
        <v>37</v>
      </c>
      <c r="Q2953" s="69" t="s">
        <v>145</v>
      </c>
      <c r="R2953" s="69" t="s">
        <v>146</v>
      </c>
      <c r="S2953" s="87" t="s">
        <v>40</v>
      </c>
      <c r="T2953" s="69" t="s">
        <v>2098</v>
      </c>
      <c r="U2953" s="416" t="s">
        <v>40</v>
      </c>
      <c r="V2953" s="78" t="s">
        <v>190</v>
      </c>
      <c r="W2953" s="69" t="s">
        <v>2099</v>
      </c>
      <c r="X2953" s="32">
        <v>3</v>
      </c>
      <c r="Y2953" s="32">
        <v>0</v>
      </c>
      <c r="Z2953" s="83"/>
      <c r="AA2953" s="84"/>
      <c r="AB2953" s="85"/>
      <c r="AC2953" s="83"/>
    </row>
    <row r="2954" spans="1:34" ht="15" hidden="1" customHeight="1" x14ac:dyDescent="0.2">
      <c r="A2954" s="58">
        <v>69</v>
      </c>
      <c r="B2954" s="58">
        <v>60</v>
      </c>
      <c r="C2954" s="76" t="s">
        <v>136</v>
      </c>
      <c r="D2954" s="31">
        <v>60027</v>
      </c>
      <c r="E2954" s="60" t="s">
        <v>137</v>
      </c>
      <c r="F2954" s="25">
        <v>2014</v>
      </c>
      <c r="G2954" s="61">
        <v>41881.363888888889</v>
      </c>
      <c r="H2954" s="62">
        <v>41881.363888888889</v>
      </c>
      <c r="I2954" s="625" t="s">
        <v>36</v>
      </c>
      <c r="J2954" s="625" t="s">
        <v>36</v>
      </c>
      <c r="K2954" s="625"/>
      <c r="L2954" s="64">
        <f>N2954-G2954</f>
        <v>6.944444467080757E-4</v>
      </c>
      <c r="M2954" s="65">
        <v>1</v>
      </c>
      <c r="N2954" s="61">
        <v>41881.364583333336</v>
      </c>
      <c r="O2954" s="62">
        <v>41881.364583333336</v>
      </c>
      <c r="P2954" s="66" t="s">
        <v>37</v>
      </c>
      <c r="Q2954" s="69" t="s">
        <v>145</v>
      </c>
      <c r="R2954" s="69" t="s">
        <v>146</v>
      </c>
      <c r="S2954" s="87" t="s">
        <v>40</v>
      </c>
      <c r="T2954" s="69" t="s">
        <v>2660</v>
      </c>
      <c r="U2954" s="416" t="s">
        <v>40</v>
      </c>
      <c r="V2954" s="87" t="s">
        <v>190</v>
      </c>
      <c r="W2954" s="69" t="s">
        <v>2661</v>
      </c>
      <c r="X2954" s="32">
        <v>3</v>
      </c>
      <c r="Y2954" s="32">
        <v>0</v>
      </c>
      <c r="Z2954" s="83"/>
      <c r="AA2954" s="84"/>
      <c r="AB2954" s="85"/>
      <c r="AC2954" s="83"/>
    </row>
    <row r="2955" spans="1:34" ht="15" hidden="1" customHeight="1" x14ac:dyDescent="0.2">
      <c r="A2955" s="105">
        <v>69</v>
      </c>
      <c r="B2955" s="105">
        <v>60</v>
      </c>
      <c r="C2955" s="76" t="s">
        <v>136</v>
      </c>
      <c r="D2955" s="31">
        <v>60027</v>
      </c>
      <c r="E2955" s="60" t="s">
        <v>137</v>
      </c>
      <c r="F2955" s="25">
        <v>2014</v>
      </c>
      <c r="G2955" s="61">
        <v>41975.28125</v>
      </c>
      <c r="H2955" s="62">
        <v>41975.28125</v>
      </c>
      <c r="I2955" s="625" t="s">
        <v>36</v>
      </c>
      <c r="J2955" s="625" t="s">
        <v>36</v>
      </c>
      <c r="K2955" s="625"/>
      <c r="L2955" s="64">
        <f>N2955-G2955</f>
        <v>6.944444467080757E-4</v>
      </c>
      <c r="M2955" s="65">
        <v>1</v>
      </c>
      <c r="N2955" s="61">
        <v>41975.281944444447</v>
      </c>
      <c r="O2955" s="62">
        <v>41975.281944444447</v>
      </c>
      <c r="P2955" s="66" t="s">
        <v>37</v>
      </c>
      <c r="Q2955" s="69" t="s">
        <v>48</v>
      </c>
      <c r="R2955" s="69" t="s">
        <v>49</v>
      </c>
      <c r="S2955" s="87" t="s">
        <v>40</v>
      </c>
      <c r="T2955" s="69" t="s">
        <v>3078</v>
      </c>
      <c r="U2955" s="416" t="s">
        <v>40</v>
      </c>
      <c r="V2955" s="87" t="s">
        <v>190</v>
      </c>
      <c r="W2955" s="69" t="s">
        <v>3079</v>
      </c>
      <c r="X2955" s="32">
        <v>3</v>
      </c>
      <c r="Y2955" s="32">
        <v>0</v>
      </c>
      <c r="Z2955" s="83"/>
      <c r="AA2955" s="84"/>
      <c r="AB2955" s="85"/>
      <c r="AC2955" s="83"/>
    </row>
    <row r="2956" spans="1:34" ht="15" hidden="1" customHeight="1" x14ac:dyDescent="0.2">
      <c r="A2956" s="175">
        <v>69</v>
      </c>
      <c r="B2956" s="175">
        <v>60</v>
      </c>
      <c r="C2956" s="24" t="s">
        <v>136</v>
      </c>
      <c r="D2956" s="175">
        <v>60027</v>
      </c>
      <c r="E2956" s="24" t="s">
        <v>137</v>
      </c>
      <c r="F2956" s="25">
        <v>2015</v>
      </c>
      <c r="G2956" s="156">
        <v>42247.305555555555</v>
      </c>
      <c r="H2956" s="157">
        <v>42247.305555555555</v>
      </c>
      <c r="I2956" s="620" t="s">
        <v>36</v>
      </c>
      <c r="J2956" s="620" t="s">
        <v>36</v>
      </c>
      <c r="K2956" s="620"/>
      <c r="L2956" s="159">
        <f>N2956-G2956</f>
        <v>6.944444467080757E-4</v>
      </c>
      <c r="M2956" s="160">
        <v>1</v>
      </c>
      <c r="N2956" s="156">
        <v>42247.306250000001</v>
      </c>
      <c r="O2956" s="157">
        <v>42247.306250000001</v>
      </c>
      <c r="P2956" s="161" t="s">
        <v>37</v>
      </c>
      <c r="Q2956" s="35" t="s">
        <v>145</v>
      </c>
      <c r="R2956" s="35" t="s">
        <v>146</v>
      </c>
      <c r="S2956" s="35" t="s">
        <v>40</v>
      </c>
      <c r="T2956" s="35" t="s">
        <v>4674</v>
      </c>
      <c r="U2956" s="416" t="s">
        <v>40</v>
      </c>
      <c r="V2956" s="167" t="s">
        <v>190</v>
      </c>
      <c r="W2956" s="35" t="s">
        <v>4675</v>
      </c>
      <c r="X2956" s="55">
        <v>2</v>
      </c>
      <c r="Y2956" s="168"/>
      <c r="Z2956" s="168"/>
      <c r="AA2956" s="168"/>
      <c r="AB2956" s="168"/>
      <c r="AC2956" s="168"/>
    </row>
    <row r="2957" spans="1:34" ht="15" hidden="1" customHeight="1" x14ac:dyDescent="0.2">
      <c r="A2957" s="175">
        <v>69</v>
      </c>
      <c r="B2957" s="175">
        <v>60</v>
      </c>
      <c r="C2957" s="24" t="s">
        <v>136</v>
      </c>
      <c r="D2957" s="175">
        <v>60027</v>
      </c>
      <c r="E2957" s="43" t="s">
        <v>137</v>
      </c>
      <c r="F2957" s="25">
        <v>2015</v>
      </c>
      <c r="G2957" s="156">
        <v>42257.588888888888</v>
      </c>
      <c r="H2957" s="157">
        <v>42257.588888888888</v>
      </c>
      <c r="I2957" s="620" t="s">
        <v>36</v>
      </c>
      <c r="J2957" s="620" t="s">
        <v>36</v>
      </c>
      <c r="K2957" s="620"/>
      <c r="L2957" s="159">
        <f>N2957-G2957</f>
        <v>6.944444467080757E-4</v>
      </c>
      <c r="M2957" s="160">
        <v>1</v>
      </c>
      <c r="N2957" s="156">
        <v>42257.589583333334</v>
      </c>
      <c r="O2957" s="157">
        <v>42257.589583333334</v>
      </c>
      <c r="P2957" s="161" t="s">
        <v>37</v>
      </c>
      <c r="Q2957" s="162" t="s">
        <v>48</v>
      </c>
      <c r="R2957" s="162" t="s">
        <v>49</v>
      </c>
      <c r="S2957" s="35" t="s">
        <v>40</v>
      </c>
      <c r="T2957" s="35" t="s">
        <v>4739</v>
      </c>
      <c r="U2957" s="170">
        <v>11485</v>
      </c>
      <c r="V2957" s="167" t="s">
        <v>190</v>
      </c>
      <c r="W2957" s="35" t="s">
        <v>4740</v>
      </c>
      <c r="X2957" s="55">
        <v>3</v>
      </c>
      <c r="Y2957" s="168"/>
      <c r="Z2957" s="168"/>
      <c r="AA2957" s="168"/>
      <c r="AB2957" s="168"/>
      <c r="AC2957" s="168"/>
    </row>
    <row r="2958" spans="1:34" ht="15" hidden="1" customHeight="1" x14ac:dyDescent="0.2">
      <c r="A2958" s="249">
        <v>69</v>
      </c>
      <c r="B2958" s="249">
        <v>60</v>
      </c>
      <c r="C2958" s="250" t="s">
        <v>136</v>
      </c>
      <c r="D2958" s="249">
        <v>60027</v>
      </c>
      <c r="E2958" s="250" t="s">
        <v>137</v>
      </c>
      <c r="F2958" s="25">
        <v>2016</v>
      </c>
      <c r="G2958" s="232">
        <v>42395.459027777775</v>
      </c>
      <c r="H2958" s="233">
        <v>42395.459027777775</v>
      </c>
      <c r="I2958" s="412" t="s">
        <v>36</v>
      </c>
      <c r="J2958" s="412" t="s">
        <v>36</v>
      </c>
      <c r="K2958" s="412"/>
      <c r="L2958" s="235">
        <f>N2958-G2958</f>
        <v>6.944444467080757E-4</v>
      </c>
      <c r="M2958" s="236">
        <v>1</v>
      </c>
      <c r="N2958" s="232">
        <v>42395.459722222222</v>
      </c>
      <c r="O2958" s="233">
        <v>42395.459722222222</v>
      </c>
      <c r="P2958" s="237" t="s">
        <v>37</v>
      </c>
      <c r="Q2958" s="238" t="s">
        <v>145</v>
      </c>
      <c r="R2958" s="238" t="s">
        <v>146</v>
      </c>
      <c r="S2958" s="238" t="s">
        <v>40</v>
      </c>
      <c r="T2958" s="239" t="s">
        <v>5523</v>
      </c>
      <c r="U2958" s="88">
        <v>11860</v>
      </c>
      <c r="V2958" s="240" t="s">
        <v>190</v>
      </c>
      <c r="W2958" s="239" t="s">
        <v>5524</v>
      </c>
      <c r="X2958" s="241">
        <v>3</v>
      </c>
      <c r="Y2958" s="241">
        <v>0</v>
      </c>
      <c r="Z2958" s="241">
        <v>0</v>
      </c>
      <c r="AA2958" s="251"/>
      <c r="AB2958" s="251"/>
      <c r="AC2958" s="251"/>
    </row>
    <row r="2959" spans="1:34" ht="15" hidden="1" customHeight="1" x14ac:dyDescent="0.2">
      <c r="A2959" s="257">
        <v>69</v>
      </c>
      <c r="B2959" s="257">
        <v>60</v>
      </c>
      <c r="C2959" s="258" t="s">
        <v>136</v>
      </c>
      <c r="D2959" s="257">
        <v>60027</v>
      </c>
      <c r="E2959" s="258" t="s">
        <v>137</v>
      </c>
      <c r="F2959" s="25">
        <v>2016</v>
      </c>
      <c r="G2959" s="284">
        <v>42556.352777777778</v>
      </c>
      <c r="H2959" s="234">
        <v>42556.352777777778</v>
      </c>
      <c r="I2959" s="412" t="s">
        <v>36</v>
      </c>
      <c r="J2959" s="412" t="s">
        <v>36</v>
      </c>
      <c r="K2959" s="412"/>
      <c r="L2959" s="235">
        <f>N2959-G2959</f>
        <v>6.944444467080757E-4</v>
      </c>
      <c r="M2959" s="236">
        <v>1</v>
      </c>
      <c r="N2959" s="284">
        <v>42556.353472222225</v>
      </c>
      <c r="O2959" s="234">
        <v>42556.353472222225</v>
      </c>
      <c r="P2959" s="237" t="s">
        <v>37</v>
      </c>
      <c r="Q2959" s="238" t="s">
        <v>145</v>
      </c>
      <c r="R2959" s="238" t="s">
        <v>146</v>
      </c>
      <c r="S2959" s="35" t="s">
        <v>40</v>
      </c>
      <c r="T2959" s="35" t="s">
        <v>6340</v>
      </c>
      <c r="U2959" s="282" t="s">
        <v>40</v>
      </c>
      <c r="V2959" s="240" t="s">
        <v>190</v>
      </c>
      <c r="W2959" s="35" t="s">
        <v>6341</v>
      </c>
      <c r="X2959" s="177">
        <v>3</v>
      </c>
      <c r="Y2959" s="177">
        <v>0</v>
      </c>
      <c r="Z2959" s="55">
        <v>0</v>
      </c>
      <c r="AA2959" s="168"/>
      <c r="AB2959" s="168"/>
      <c r="AC2959" s="168"/>
    </row>
    <row r="2960" spans="1:34" ht="15" hidden="1" customHeight="1" x14ac:dyDescent="0.2">
      <c r="A2960" s="257">
        <v>69</v>
      </c>
      <c r="B2960" s="257">
        <v>60</v>
      </c>
      <c r="C2960" s="258" t="s">
        <v>136</v>
      </c>
      <c r="D2960" s="257">
        <v>60027</v>
      </c>
      <c r="E2960" s="258" t="s">
        <v>137</v>
      </c>
      <c r="F2960" s="25">
        <v>2016</v>
      </c>
      <c r="G2960" s="284">
        <v>42638.494444444441</v>
      </c>
      <c r="H2960" s="234">
        <v>42638.494444444441</v>
      </c>
      <c r="I2960" s="412" t="s">
        <v>36</v>
      </c>
      <c r="J2960" s="412" t="s">
        <v>36</v>
      </c>
      <c r="K2960" s="412"/>
      <c r="L2960" s="235">
        <f>N2960-G2960</f>
        <v>6.944444467080757E-4</v>
      </c>
      <c r="M2960" s="236">
        <v>1</v>
      </c>
      <c r="N2960" s="284">
        <v>42638.495138888888</v>
      </c>
      <c r="O2960" s="234">
        <v>42638.495138888888</v>
      </c>
      <c r="P2960" s="237" t="s">
        <v>37</v>
      </c>
      <c r="Q2960" s="238" t="s">
        <v>48</v>
      </c>
      <c r="R2960" s="238" t="s">
        <v>49</v>
      </c>
      <c r="S2960" s="35" t="s">
        <v>40</v>
      </c>
      <c r="T2960" s="35" t="s">
        <v>6619</v>
      </c>
      <c r="U2960" s="282" t="s">
        <v>40</v>
      </c>
      <c r="V2960" s="240" t="s">
        <v>190</v>
      </c>
      <c r="W2960" s="35" t="s">
        <v>6620</v>
      </c>
      <c r="X2960" s="177">
        <v>3</v>
      </c>
      <c r="Y2960" s="55">
        <v>0</v>
      </c>
      <c r="Z2960" s="55">
        <v>0</v>
      </c>
      <c r="AA2960" s="35"/>
      <c r="AB2960" s="35"/>
      <c r="AC2960" s="241"/>
    </row>
    <row r="2961" spans="1:34" ht="15" hidden="1" customHeight="1" x14ac:dyDescent="0.2">
      <c r="A2961" s="257">
        <v>69</v>
      </c>
      <c r="B2961" s="257">
        <v>60</v>
      </c>
      <c r="C2961" s="258" t="s">
        <v>136</v>
      </c>
      <c r="D2961" s="257">
        <v>60027</v>
      </c>
      <c r="E2961" s="258" t="s">
        <v>137</v>
      </c>
      <c r="F2961" s="25">
        <v>2017</v>
      </c>
      <c r="G2961" s="232">
        <v>42774.626388888886</v>
      </c>
      <c r="H2961" s="233">
        <v>42774.626388888886</v>
      </c>
      <c r="I2961" s="412" t="s">
        <v>36</v>
      </c>
      <c r="J2961" s="412" t="s">
        <v>36</v>
      </c>
      <c r="K2961" s="412"/>
      <c r="L2961" s="235">
        <f>N2961-G2961</f>
        <v>6.944444467080757E-4</v>
      </c>
      <c r="M2961" s="236">
        <v>1</v>
      </c>
      <c r="N2961" s="232">
        <v>42774.627083333333</v>
      </c>
      <c r="O2961" s="233">
        <v>42774.627083333333</v>
      </c>
      <c r="P2961" s="237" t="s">
        <v>37</v>
      </c>
      <c r="Q2961" s="35" t="s">
        <v>145</v>
      </c>
      <c r="R2961" s="35" t="s">
        <v>146</v>
      </c>
      <c r="S2961" s="35" t="s">
        <v>40</v>
      </c>
      <c r="T2961" s="52" t="s">
        <v>7739</v>
      </c>
      <c r="U2961" s="303" t="s">
        <v>40</v>
      </c>
      <c r="V2961" s="49" t="s">
        <v>190</v>
      </c>
      <c r="W2961" s="44" t="s">
        <v>7740</v>
      </c>
      <c r="X2961" s="255">
        <v>2</v>
      </c>
      <c r="Y2961" s="241">
        <v>0</v>
      </c>
      <c r="Z2961" s="241">
        <v>0</v>
      </c>
      <c r="AA2961" s="168"/>
      <c r="AB2961" s="168"/>
      <c r="AC2961" s="168"/>
      <c r="AD2961" s="304">
        <v>5517212</v>
      </c>
      <c r="AE2961" s="35" t="s">
        <v>7056</v>
      </c>
      <c r="AF2961" s="305" t="s">
        <v>7741</v>
      </c>
      <c r="AG2961" s="35" t="s">
        <v>7040</v>
      </c>
      <c r="AH2961" s="44" t="s">
        <v>7041</v>
      </c>
    </row>
    <row r="2962" spans="1:34" ht="15" hidden="1" customHeight="1" x14ac:dyDescent="0.2">
      <c r="A2962" s="257">
        <v>69</v>
      </c>
      <c r="B2962" s="257">
        <v>60</v>
      </c>
      <c r="C2962" s="258" t="s">
        <v>136</v>
      </c>
      <c r="D2962" s="257">
        <v>60027</v>
      </c>
      <c r="E2962" s="258" t="s">
        <v>137</v>
      </c>
      <c r="F2962" s="25">
        <v>2017</v>
      </c>
      <c r="G2962" s="232">
        <v>43057.329861111109</v>
      </c>
      <c r="H2962" s="233">
        <v>43057.329861111109</v>
      </c>
      <c r="I2962" s="412" t="s">
        <v>36</v>
      </c>
      <c r="J2962" s="412" t="s">
        <v>36</v>
      </c>
      <c r="K2962" s="412"/>
      <c r="L2962" s="235">
        <f>N2962-G2962</f>
        <v>6.944444467080757E-4</v>
      </c>
      <c r="M2962" s="236">
        <v>1</v>
      </c>
      <c r="N2962" s="232">
        <v>43057.330555555556</v>
      </c>
      <c r="O2962" s="233">
        <v>43057.330555555556</v>
      </c>
      <c r="P2962" s="237" t="s">
        <v>37</v>
      </c>
      <c r="Q2962" s="167" t="s">
        <v>48</v>
      </c>
      <c r="R2962" s="167" t="s">
        <v>49</v>
      </c>
      <c r="S2962" s="35" t="s">
        <v>40</v>
      </c>
      <c r="T2962" s="167" t="s">
        <v>10010</v>
      </c>
      <c r="U2962" s="332" t="s">
        <v>40</v>
      </c>
      <c r="V2962" s="240" t="s">
        <v>190</v>
      </c>
      <c r="W2962" s="167" t="s">
        <v>10011</v>
      </c>
      <c r="X2962" s="255">
        <v>2</v>
      </c>
      <c r="Y2962" s="241">
        <v>0</v>
      </c>
      <c r="Z2962" s="241">
        <v>0</v>
      </c>
      <c r="AA2962" s="266"/>
      <c r="AB2962" s="266"/>
      <c r="AC2962" s="266"/>
      <c r="AD2962" s="304">
        <v>5517212</v>
      </c>
      <c r="AE2962" s="333" t="s">
        <v>7060</v>
      </c>
      <c r="AF2962" s="383" t="s">
        <v>10012</v>
      </c>
      <c r="AG2962" s="167" t="s">
        <v>7040</v>
      </c>
      <c r="AH2962" s="29" t="s">
        <v>7173</v>
      </c>
    </row>
    <row r="2963" spans="1:34" ht="15" hidden="1" customHeight="1" x14ac:dyDescent="0.2">
      <c r="A2963" s="257">
        <v>69</v>
      </c>
      <c r="B2963" s="257">
        <v>60</v>
      </c>
      <c r="C2963" s="258" t="s">
        <v>136</v>
      </c>
      <c r="D2963" s="257">
        <v>60027</v>
      </c>
      <c r="E2963" s="258" t="s">
        <v>137</v>
      </c>
      <c r="F2963" s="25">
        <v>2018</v>
      </c>
      <c r="G2963" s="284">
        <v>43285.70208333333</v>
      </c>
      <c r="H2963" s="233">
        <v>43285.70208333333</v>
      </c>
      <c r="I2963" s="412" t="s">
        <v>36</v>
      </c>
      <c r="J2963" s="412" t="s">
        <v>36</v>
      </c>
      <c r="K2963" s="412" t="s">
        <v>36</v>
      </c>
      <c r="L2963" s="235">
        <f>N2963-G2963</f>
        <v>6.944444467080757E-4</v>
      </c>
      <c r="M2963" s="236">
        <v>1</v>
      </c>
      <c r="N2963" s="284">
        <v>43285.702777777777</v>
      </c>
      <c r="O2963" s="233">
        <v>43285.702777777777</v>
      </c>
      <c r="P2963" s="237" t="s">
        <v>37</v>
      </c>
      <c r="Q2963" s="359" t="s">
        <v>48</v>
      </c>
      <c r="R2963" s="35" t="s">
        <v>10200</v>
      </c>
      <c r="S2963" s="277" t="s">
        <v>40</v>
      </c>
      <c r="T2963" s="167" t="s">
        <v>11473</v>
      </c>
      <c r="U2963" s="282" t="s">
        <v>40</v>
      </c>
      <c r="V2963" s="240" t="s">
        <v>190</v>
      </c>
      <c r="W2963" s="167" t="s">
        <v>11474</v>
      </c>
      <c r="X2963" s="255">
        <v>0</v>
      </c>
      <c r="Y2963" s="241">
        <v>0</v>
      </c>
      <c r="Z2963" s="241">
        <v>0</v>
      </c>
      <c r="AA2963" s="266"/>
      <c r="AB2963" s="266"/>
      <c r="AC2963" s="266"/>
      <c r="AD2963" s="241">
        <v>5517212</v>
      </c>
      <c r="AE2963" s="461" t="s">
        <v>1270</v>
      </c>
      <c r="AF2963" s="462" t="s">
        <v>1270</v>
      </c>
      <c r="AG2963" s="277" t="s">
        <v>7040</v>
      </c>
      <c r="AH2963" s="277" t="s">
        <v>7173</v>
      </c>
    </row>
    <row r="2964" spans="1:34" ht="15" hidden="1" customHeight="1" x14ac:dyDescent="0.2">
      <c r="A2964" s="257">
        <v>69</v>
      </c>
      <c r="B2964" s="257">
        <v>60</v>
      </c>
      <c r="C2964" s="258" t="s">
        <v>136</v>
      </c>
      <c r="D2964" s="257">
        <v>60027</v>
      </c>
      <c r="E2964" s="258" t="s">
        <v>137</v>
      </c>
      <c r="F2964" s="25">
        <v>2018</v>
      </c>
      <c r="G2964" s="284">
        <v>43375.261805555558</v>
      </c>
      <c r="H2964" s="234">
        <v>43375.261805555558</v>
      </c>
      <c r="I2964" s="412" t="s">
        <v>36</v>
      </c>
      <c r="J2964" s="412" t="s">
        <v>36</v>
      </c>
      <c r="K2964" s="412" t="s">
        <v>36</v>
      </c>
      <c r="L2964" s="235">
        <f>N2964-G2964</f>
        <v>8.333333331393078E-3</v>
      </c>
      <c r="M2964" s="236">
        <v>12</v>
      </c>
      <c r="N2964" s="284">
        <v>43375.270138888889</v>
      </c>
      <c r="O2964" s="234">
        <v>43375.270138888889</v>
      </c>
      <c r="P2964" s="237" t="s">
        <v>37</v>
      </c>
      <c r="Q2964" s="162" t="s">
        <v>43</v>
      </c>
      <c r="R2964" s="167" t="s">
        <v>10388</v>
      </c>
      <c r="S2964" s="163" t="s">
        <v>40</v>
      </c>
      <c r="T2964" s="167" t="s">
        <v>12017</v>
      </c>
      <c r="U2964" s="416" t="s">
        <v>40</v>
      </c>
      <c r="V2964" s="240" t="s">
        <v>190</v>
      </c>
      <c r="W2964" s="167" t="s">
        <v>12018</v>
      </c>
      <c r="X2964" s="255">
        <v>0</v>
      </c>
      <c r="Y2964" s="241">
        <v>0</v>
      </c>
      <c r="Z2964" s="241">
        <v>0</v>
      </c>
      <c r="AA2964" s="266"/>
      <c r="AB2964" s="266"/>
      <c r="AC2964" s="266"/>
      <c r="AD2964" s="241">
        <v>5517212</v>
      </c>
      <c r="AE2964" s="359" t="s">
        <v>1270</v>
      </c>
      <c r="AF2964" s="358" t="s">
        <v>1270</v>
      </c>
      <c r="AG2964" s="163" t="s">
        <v>7040</v>
      </c>
      <c r="AH2964" s="163" t="s">
        <v>7173</v>
      </c>
    </row>
    <row r="2965" spans="1:34" ht="15" hidden="1" customHeight="1" x14ac:dyDescent="0.2">
      <c r="A2965" s="521">
        <v>69</v>
      </c>
      <c r="B2965" s="521">
        <v>60</v>
      </c>
      <c r="C2965" s="522" t="s">
        <v>136</v>
      </c>
      <c r="D2965" s="521">
        <v>60027</v>
      </c>
      <c r="E2965" s="522" t="s">
        <v>137</v>
      </c>
      <c r="F2965" s="25">
        <v>2019</v>
      </c>
      <c r="G2965" s="570">
        <v>43529.867361111108</v>
      </c>
      <c r="H2965" s="571">
        <v>43529.867361111108</v>
      </c>
      <c r="I2965" s="572" t="s">
        <v>36</v>
      </c>
      <c r="J2965" s="572" t="s">
        <v>36</v>
      </c>
      <c r="K2965" s="572" t="s">
        <v>36</v>
      </c>
      <c r="L2965" s="235">
        <f>N2965-G2965</f>
        <v>6.944444467080757E-4</v>
      </c>
      <c r="M2965" s="236">
        <v>1</v>
      </c>
      <c r="N2965" s="570">
        <v>43529.868055555555</v>
      </c>
      <c r="O2965" s="571">
        <v>43529.868055555555</v>
      </c>
      <c r="P2965" s="237" t="s">
        <v>37</v>
      </c>
      <c r="Q2965" s="162" t="s">
        <v>145</v>
      </c>
      <c r="R2965" s="167" t="s">
        <v>10207</v>
      </c>
      <c r="S2965" s="238" t="s">
        <v>40</v>
      </c>
      <c r="T2965" s="167" t="s">
        <v>13518</v>
      </c>
      <c r="U2965" s="192" t="s">
        <v>40</v>
      </c>
      <c r="V2965" s="240" t="s">
        <v>190</v>
      </c>
      <c r="W2965" s="167" t="s">
        <v>13519</v>
      </c>
      <c r="X2965" s="164">
        <v>3</v>
      </c>
      <c r="Y2965" s="241">
        <v>0</v>
      </c>
      <c r="Z2965" s="241">
        <v>0</v>
      </c>
      <c r="AA2965" s="264">
        <f>Y2965/AD2965</f>
        <v>0</v>
      </c>
      <c r="AB2965" s="265">
        <f>Z2965/AD2965</f>
        <v>0</v>
      </c>
      <c r="AC2965" s="255">
        <v>0</v>
      </c>
      <c r="AD2965" s="255">
        <v>5548929</v>
      </c>
      <c r="AE2965" s="239" t="s">
        <v>7063</v>
      </c>
      <c r="AF2965" s="229" t="s">
        <v>13520</v>
      </c>
      <c r="AG2965" s="239" t="s">
        <v>7040</v>
      </c>
      <c r="AH2965" s="57" t="s">
        <v>7041</v>
      </c>
    </row>
    <row r="2966" spans="1:34" ht="15" hidden="1" customHeight="1" x14ac:dyDescent="0.2">
      <c r="A2966" s="521">
        <v>69</v>
      </c>
      <c r="B2966" s="521">
        <v>60</v>
      </c>
      <c r="C2966" s="522" t="s">
        <v>136</v>
      </c>
      <c r="D2966" s="521">
        <v>60027</v>
      </c>
      <c r="E2966" s="522" t="s">
        <v>137</v>
      </c>
      <c r="F2966" s="25">
        <v>2019</v>
      </c>
      <c r="G2966" s="573">
        <v>43602.549305555556</v>
      </c>
      <c r="H2966" s="574">
        <v>43602.549305555556</v>
      </c>
      <c r="I2966" s="572" t="s">
        <v>36</v>
      </c>
      <c r="J2966" s="572" t="s">
        <v>36</v>
      </c>
      <c r="K2966" s="572" t="s">
        <v>36</v>
      </c>
      <c r="L2966" s="235">
        <f>N2966-G2966</f>
        <v>6.944444467080757E-4</v>
      </c>
      <c r="M2966" s="236">
        <v>1</v>
      </c>
      <c r="N2966" s="573">
        <v>43602.55</v>
      </c>
      <c r="O2966" s="574">
        <v>43602.55</v>
      </c>
      <c r="P2966" s="237" t="s">
        <v>37</v>
      </c>
      <c r="Q2966" s="359" t="s">
        <v>222</v>
      </c>
      <c r="R2966" s="35" t="s">
        <v>10220</v>
      </c>
      <c r="S2966" s="277" t="s">
        <v>40</v>
      </c>
      <c r="T2966" s="167" t="s">
        <v>14071</v>
      </c>
      <c r="U2966" s="192" t="s">
        <v>40</v>
      </c>
      <c r="V2966" s="49" t="s">
        <v>190</v>
      </c>
      <c r="W2966" s="167" t="s">
        <v>14072</v>
      </c>
      <c r="X2966" s="536">
        <v>2903</v>
      </c>
      <c r="Y2966" s="255">
        <v>0</v>
      </c>
      <c r="Z2966" s="255">
        <v>0</v>
      </c>
      <c r="AA2966" s="264">
        <f>Y2966/AD2966</f>
        <v>0</v>
      </c>
      <c r="AB2966" s="265">
        <f>Z2966/AD2966</f>
        <v>0</v>
      </c>
      <c r="AC2966" s="255">
        <v>0</v>
      </c>
      <c r="AD2966" s="255">
        <v>5548929</v>
      </c>
      <c r="AE2966" s="49" t="s">
        <v>7189</v>
      </c>
      <c r="AF2966" s="349" t="s">
        <v>14073</v>
      </c>
      <c r="AG2966" s="49" t="s">
        <v>7040</v>
      </c>
      <c r="AH2966" s="525" t="s">
        <v>12286</v>
      </c>
    </row>
    <row r="2967" spans="1:34" ht="15" hidden="1" customHeight="1" x14ac:dyDescent="0.2">
      <c r="A2967" s="175">
        <v>69</v>
      </c>
      <c r="B2967" s="175">
        <v>60</v>
      </c>
      <c r="C2967" s="24" t="s">
        <v>1026</v>
      </c>
      <c r="D2967" s="175">
        <v>60030</v>
      </c>
      <c r="E2967" s="24" t="s">
        <v>1027</v>
      </c>
      <c r="F2967" s="25">
        <v>2015</v>
      </c>
      <c r="G2967" s="156">
        <v>42133.169444444444</v>
      </c>
      <c r="H2967" s="157">
        <v>42133.169444444444</v>
      </c>
      <c r="I2967" s="620" t="s">
        <v>36</v>
      </c>
      <c r="J2967" s="620" t="s">
        <v>36</v>
      </c>
      <c r="K2967" s="620"/>
      <c r="L2967" s="159">
        <f>N2967-G2967</f>
        <v>6.944444467080757E-4</v>
      </c>
      <c r="M2967" s="160">
        <v>1</v>
      </c>
      <c r="N2967" s="156">
        <v>42133.170138888891</v>
      </c>
      <c r="O2967" s="157">
        <v>42133.170138888891</v>
      </c>
      <c r="P2967" s="161" t="s">
        <v>37</v>
      </c>
      <c r="Q2967" s="35" t="s">
        <v>145</v>
      </c>
      <c r="R2967" s="35" t="s">
        <v>146</v>
      </c>
      <c r="S2967" s="35" t="s">
        <v>40</v>
      </c>
      <c r="T2967" s="35" t="s">
        <v>3948</v>
      </c>
      <c r="U2967" s="192" t="s">
        <v>40</v>
      </c>
      <c r="V2967" s="167" t="s">
        <v>1385</v>
      </c>
      <c r="W2967" s="35" t="s">
        <v>3949</v>
      </c>
      <c r="X2967" s="55">
        <v>1</v>
      </c>
      <c r="Y2967" s="55">
        <v>0</v>
      </c>
      <c r="Z2967" s="168"/>
      <c r="AA2967" s="35"/>
      <c r="AB2967" s="35"/>
      <c r="AC2967" s="35"/>
    </row>
    <row r="2968" spans="1:34" ht="15" hidden="1" customHeight="1" x14ac:dyDescent="0.2">
      <c r="A2968" s="175">
        <v>69</v>
      </c>
      <c r="B2968" s="175">
        <v>60</v>
      </c>
      <c r="C2968" s="24" t="s">
        <v>1026</v>
      </c>
      <c r="D2968" s="175">
        <v>60030</v>
      </c>
      <c r="E2968" s="43" t="s">
        <v>1027</v>
      </c>
      <c r="F2968" s="25">
        <v>2015</v>
      </c>
      <c r="G2968" s="156">
        <v>42277.475694444445</v>
      </c>
      <c r="H2968" s="157">
        <v>42277.475694444445</v>
      </c>
      <c r="I2968" s="620" t="s">
        <v>36</v>
      </c>
      <c r="J2968" s="620" t="s">
        <v>36</v>
      </c>
      <c r="K2968" s="620"/>
      <c r="L2968" s="159">
        <f>N2968-G2968</f>
        <v>6.944444467080757E-4</v>
      </c>
      <c r="M2968" s="160">
        <v>1</v>
      </c>
      <c r="N2968" s="156">
        <v>42277.476388888892</v>
      </c>
      <c r="O2968" s="157">
        <v>42277.476388888892</v>
      </c>
      <c r="P2968" s="161" t="s">
        <v>37</v>
      </c>
      <c r="Q2968" s="162" t="s">
        <v>145</v>
      </c>
      <c r="R2968" s="35" t="s">
        <v>146</v>
      </c>
      <c r="S2968" s="35" t="s">
        <v>40</v>
      </c>
      <c r="T2968" s="35" t="s">
        <v>4842</v>
      </c>
      <c r="U2968" s="192" t="s">
        <v>40</v>
      </c>
      <c r="V2968" s="167" t="s">
        <v>1385</v>
      </c>
      <c r="W2968" s="35" t="s">
        <v>4843</v>
      </c>
      <c r="X2968" s="55">
        <v>1</v>
      </c>
      <c r="Y2968" s="168"/>
      <c r="Z2968" s="168"/>
      <c r="AA2968" s="168"/>
      <c r="AB2968" s="168"/>
      <c r="AC2968" s="168"/>
    </row>
    <row r="2969" spans="1:34" ht="15" hidden="1" customHeight="1" x14ac:dyDescent="0.2">
      <c r="A2969" s="257">
        <v>69</v>
      </c>
      <c r="B2969" s="257">
        <v>60</v>
      </c>
      <c r="C2969" s="258" t="s">
        <v>1026</v>
      </c>
      <c r="D2969" s="257">
        <v>60030</v>
      </c>
      <c r="E2969" s="258" t="s">
        <v>1027</v>
      </c>
      <c r="F2969" s="25">
        <v>2016</v>
      </c>
      <c r="G2969" s="232">
        <v>42495.553472222222</v>
      </c>
      <c r="H2969" s="233">
        <v>42495.553472222222</v>
      </c>
      <c r="I2969" s="412" t="s">
        <v>36</v>
      </c>
      <c r="J2969" s="412" t="s">
        <v>36</v>
      </c>
      <c r="K2969" s="412"/>
      <c r="L2969" s="235">
        <f>N2969-G2969</f>
        <v>6.944444467080757E-4</v>
      </c>
      <c r="M2969" s="236">
        <v>1</v>
      </c>
      <c r="N2969" s="232">
        <v>42495.554166666669</v>
      </c>
      <c r="O2969" s="233">
        <v>42495.554166666669</v>
      </c>
      <c r="P2969" s="237" t="s">
        <v>37</v>
      </c>
      <c r="Q2969" s="238" t="s">
        <v>213</v>
      </c>
      <c r="R2969" s="238" t="s">
        <v>287</v>
      </c>
      <c r="S2969" s="35" t="s">
        <v>40</v>
      </c>
      <c r="T2969" s="35" t="s">
        <v>6038</v>
      </c>
      <c r="U2969" s="282" t="s">
        <v>40</v>
      </c>
      <c r="V2969" s="240" t="s">
        <v>1385</v>
      </c>
      <c r="W2969" s="35" t="s">
        <v>6039</v>
      </c>
      <c r="X2969" s="55">
        <v>0</v>
      </c>
      <c r="Y2969" s="55">
        <v>0</v>
      </c>
      <c r="Z2969" s="55">
        <v>0</v>
      </c>
      <c r="AA2969" s="168"/>
      <c r="AB2969" s="168"/>
      <c r="AC2969" s="168"/>
    </row>
    <row r="2970" spans="1:34" ht="15" hidden="1" customHeight="1" x14ac:dyDescent="0.2">
      <c r="A2970" s="257">
        <v>69</v>
      </c>
      <c r="B2970" s="257">
        <v>60</v>
      </c>
      <c r="C2970" s="258" t="s">
        <v>1026</v>
      </c>
      <c r="D2970" s="257">
        <v>60030</v>
      </c>
      <c r="E2970" s="258" t="s">
        <v>1027</v>
      </c>
      <c r="F2970" s="25">
        <v>2017</v>
      </c>
      <c r="G2970" s="232">
        <v>43068.55972222222</v>
      </c>
      <c r="H2970" s="233">
        <v>43068.55972222222</v>
      </c>
      <c r="I2970" s="412" t="s">
        <v>36</v>
      </c>
      <c r="J2970" s="412" t="s">
        <v>36</v>
      </c>
      <c r="K2970" s="412"/>
      <c r="L2970" s="235">
        <f>N2970-G2970</f>
        <v>1.109722222223354</v>
      </c>
      <c r="M2970" s="236">
        <v>1598</v>
      </c>
      <c r="N2970" s="232">
        <v>43069.669444444444</v>
      </c>
      <c r="O2970" s="233">
        <v>43069.669444444444</v>
      </c>
      <c r="P2970" s="328" t="s">
        <v>242</v>
      </c>
      <c r="Q2970" s="167" t="s">
        <v>43</v>
      </c>
      <c r="R2970" s="167" t="s">
        <v>1663</v>
      </c>
      <c r="S2970" s="35" t="s">
        <v>40</v>
      </c>
      <c r="T2970" s="167" t="s">
        <v>10060</v>
      </c>
      <c r="U2970" s="332" t="s">
        <v>40</v>
      </c>
      <c r="V2970" s="240" t="s">
        <v>1385</v>
      </c>
      <c r="W2970" s="167" t="s">
        <v>10061</v>
      </c>
      <c r="X2970" s="255">
        <v>0</v>
      </c>
      <c r="Y2970" s="241">
        <v>0</v>
      </c>
      <c r="Z2970" s="241">
        <v>0</v>
      </c>
      <c r="AA2970" s="266"/>
      <c r="AB2970" s="266"/>
      <c r="AC2970" s="266"/>
      <c r="AD2970" s="304">
        <v>5517212</v>
      </c>
      <c r="AE2970" s="333" t="s">
        <v>1270</v>
      </c>
      <c r="AF2970" s="333" t="s">
        <v>1270</v>
      </c>
      <c r="AG2970" s="167" t="s">
        <v>7066</v>
      </c>
      <c r="AH2970" s="29" t="s">
        <v>7067</v>
      </c>
    </row>
    <row r="2971" spans="1:34" ht="15" hidden="1" customHeight="1" x14ac:dyDescent="0.2">
      <c r="A2971" s="257">
        <v>69</v>
      </c>
      <c r="B2971" s="257">
        <v>60</v>
      </c>
      <c r="C2971" s="258" t="s">
        <v>1026</v>
      </c>
      <c r="D2971" s="257">
        <v>60030</v>
      </c>
      <c r="E2971" s="258" t="s">
        <v>1027</v>
      </c>
      <c r="F2971" s="25">
        <v>2018</v>
      </c>
      <c r="G2971" s="284">
        <v>43311.517361111109</v>
      </c>
      <c r="H2971" s="234">
        <v>43311.517361111109</v>
      </c>
      <c r="I2971" s="412" t="s">
        <v>36</v>
      </c>
      <c r="J2971" s="412" t="s">
        <v>36</v>
      </c>
      <c r="K2971" s="417" t="s">
        <v>7042</v>
      </c>
      <c r="L2971" s="235">
        <f>N2971-G2971</f>
        <v>5.1701388888905058</v>
      </c>
      <c r="M2971" s="236">
        <v>7445</v>
      </c>
      <c r="N2971" s="284">
        <v>43316.6875</v>
      </c>
      <c r="O2971" s="234">
        <v>43316.6875</v>
      </c>
      <c r="P2971" s="294" t="s">
        <v>173</v>
      </c>
      <c r="Q2971" s="162" t="s">
        <v>382</v>
      </c>
      <c r="R2971" s="167" t="s">
        <v>10211</v>
      </c>
      <c r="S2971" s="163" t="s">
        <v>68</v>
      </c>
      <c r="T2971" s="167" t="s">
        <v>11673</v>
      </c>
      <c r="U2971" s="287" t="s">
        <v>40</v>
      </c>
      <c r="V2971" s="240" t="s">
        <v>1385</v>
      </c>
      <c r="W2971" s="167" t="s">
        <v>11674</v>
      </c>
      <c r="X2971" s="255">
        <v>1</v>
      </c>
      <c r="Y2971" s="241">
        <v>0</v>
      </c>
      <c r="Z2971" s="241">
        <v>0</v>
      </c>
      <c r="AA2971" s="266"/>
      <c r="AB2971" s="266"/>
      <c r="AC2971" s="266"/>
      <c r="AD2971" s="241">
        <v>5517212</v>
      </c>
      <c r="AE2971" s="467" t="s">
        <v>7172</v>
      </c>
      <c r="AF2971" s="468" t="s">
        <v>7652</v>
      </c>
      <c r="AG2971" s="163" t="s">
        <v>7040</v>
      </c>
      <c r="AH2971" s="277" t="s">
        <v>7041</v>
      </c>
    </row>
    <row r="2972" spans="1:34" ht="15" hidden="1" customHeight="1" x14ac:dyDescent="0.2">
      <c r="A2972" s="175">
        <v>69</v>
      </c>
      <c r="B2972" s="175">
        <v>60</v>
      </c>
      <c r="C2972" s="24" t="s">
        <v>1109</v>
      </c>
      <c r="D2972" s="175">
        <v>60032</v>
      </c>
      <c r="E2972" s="24" t="s">
        <v>1110</v>
      </c>
      <c r="F2972" s="25">
        <v>2015</v>
      </c>
      <c r="G2972" s="156">
        <v>42131.9</v>
      </c>
      <c r="H2972" s="157">
        <v>42131.9</v>
      </c>
      <c r="I2972" s="620" t="s">
        <v>36</v>
      </c>
      <c r="J2972" s="620" t="s">
        <v>36</v>
      </c>
      <c r="K2972" s="620"/>
      <c r="L2972" s="159">
        <f>N2972-G2972</f>
        <v>4.5833333329937886E-2</v>
      </c>
      <c r="M2972" s="160">
        <v>66</v>
      </c>
      <c r="N2972" s="156">
        <v>42131.945833333331</v>
      </c>
      <c r="O2972" s="157">
        <v>42131.945833333331</v>
      </c>
      <c r="P2972" s="161" t="s">
        <v>37</v>
      </c>
      <c r="Q2972" s="35" t="s">
        <v>1285</v>
      </c>
      <c r="R2972" s="35" t="s">
        <v>302</v>
      </c>
      <c r="S2972" s="35" t="s">
        <v>68</v>
      </c>
      <c r="T2972" s="35" t="s">
        <v>3935</v>
      </c>
      <c r="U2972" s="287" t="s">
        <v>40</v>
      </c>
      <c r="V2972" s="167" t="s">
        <v>761</v>
      </c>
      <c r="W2972" s="35" t="s">
        <v>3936</v>
      </c>
      <c r="X2972" s="55">
        <v>0</v>
      </c>
      <c r="Y2972" s="55">
        <v>0</v>
      </c>
      <c r="Z2972" s="168"/>
      <c r="AA2972" s="35"/>
      <c r="AB2972" s="35"/>
      <c r="AC2972" s="35"/>
    </row>
    <row r="2973" spans="1:34" ht="15" hidden="1" customHeight="1" x14ac:dyDescent="0.2">
      <c r="A2973" s="231">
        <v>60</v>
      </c>
      <c r="B2973" s="231">
        <v>60</v>
      </c>
      <c r="C2973" s="230" t="s">
        <v>1109</v>
      </c>
      <c r="D2973" s="231">
        <v>60032</v>
      </c>
      <c r="E2973" s="230" t="s">
        <v>1110</v>
      </c>
      <c r="F2973" s="25">
        <v>2016</v>
      </c>
      <c r="G2973" s="232">
        <v>42376.488194444442</v>
      </c>
      <c r="H2973" s="233">
        <v>42376.488194444442</v>
      </c>
      <c r="I2973" s="412" t="s">
        <v>36</v>
      </c>
      <c r="J2973" s="412" t="s">
        <v>36</v>
      </c>
      <c r="K2973" s="412"/>
      <c r="L2973" s="235">
        <f>N2973-G2973</f>
        <v>0.78888888889196096</v>
      </c>
      <c r="M2973" s="236">
        <v>1136</v>
      </c>
      <c r="N2973" s="232">
        <v>42377.277083333334</v>
      </c>
      <c r="O2973" s="233">
        <v>42377.277083333334</v>
      </c>
      <c r="P2973" s="237" t="s">
        <v>37</v>
      </c>
      <c r="Q2973" s="238" t="s">
        <v>43</v>
      </c>
      <c r="R2973" s="238" t="s">
        <v>5438</v>
      </c>
      <c r="S2973" s="238" t="s">
        <v>68</v>
      </c>
      <c r="T2973" s="239" t="s">
        <v>5439</v>
      </c>
      <c r="U2973" s="287" t="s">
        <v>40</v>
      </c>
      <c r="V2973" s="240" t="s">
        <v>761</v>
      </c>
      <c r="W2973" s="239" t="s">
        <v>5440</v>
      </c>
      <c r="X2973" s="241">
        <v>0</v>
      </c>
      <c r="Y2973" s="241">
        <v>0</v>
      </c>
      <c r="Z2973" s="241">
        <v>0</v>
      </c>
      <c r="AA2973" s="242"/>
      <c r="AB2973" s="242"/>
      <c r="AC2973" s="242"/>
    </row>
    <row r="2974" spans="1:34" ht="15" hidden="1" customHeight="1" x14ac:dyDescent="0.2">
      <c r="A2974" s="257">
        <v>69</v>
      </c>
      <c r="B2974" s="257">
        <v>60</v>
      </c>
      <c r="C2974" s="258" t="s">
        <v>1109</v>
      </c>
      <c r="D2974" s="257">
        <v>60032</v>
      </c>
      <c r="E2974" s="258" t="s">
        <v>1110</v>
      </c>
      <c r="F2974" s="25">
        <v>2016</v>
      </c>
      <c r="G2974" s="284">
        <v>42538.459027777775</v>
      </c>
      <c r="H2974" s="234">
        <v>42538.459027777775</v>
      </c>
      <c r="I2974" s="412" t="s">
        <v>36</v>
      </c>
      <c r="J2974" s="412" t="s">
        <v>36</v>
      </c>
      <c r="K2974" s="412"/>
      <c r="L2974" s="235">
        <f>N2974-G2974</f>
        <v>6.944444467080757E-4</v>
      </c>
      <c r="M2974" s="236">
        <v>1</v>
      </c>
      <c r="N2974" s="284">
        <v>42538.459722222222</v>
      </c>
      <c r="O2974" s="234">
        <v>42538.459722222222</v>
      </c>
      <c r="P2974" s="237" t="s">
        <v>37</v>
      </c>
      <c r="Q2974" s="238" t="s">
        <v>145</v>
      </c>
      <c r="R2974" s="238" t="s">
        <v>146</v>
      </c>
      <c r="S2974" s="35" t="s">
        <v>40</v>
      </c>
      <c r="T2974" s="35" t="s">
        <v>6251</v>
      </c>
      <c r="U2974" s="88">
        <v>12263</v>
      </c>
      <c r="V2974" s="240" t="s">
        <v>761</v>
      </c>
      <c r="W2974" s="35" t="s">
        <v>6252</v>
      </c>
      <c r="X2974" s="177">
        <v>1</v>
      </c>
      <c r="Y2974" s="177">
        <v>0</v>
      </c>
      <c r="Z2974" s="55">
        <v>0</v>
      </c>
      <c r="AA2974" s="35"/>
      <c r="AB2974" s="35"/>
      <c r="AC2974" s="35"/>
    </row>
    <row r="2975" spans="1:34" ht="15" hidden="1" customHeight="1" x14ac:dyDescent="0.2">
      <c r="A2975" s="257">
        <v>69</v>
      </c>
      <c r="B2975" s="257">
        <v>60</v>
      </c>
      <c r="C2975" s="258" t="s">
        <v>1109</v>
      </c>
      <c r="D2975" s="257">
        <v>60032</v>
      </c>
      <c r="E2975" s="258" t="s">
        <v>1110</v>
      </c>
      <c r="F2975" s="25">
        <v>2017</v>
      </c>
      <c r="G2975" s="232">
        <v>43014.586805555555</v>
      </c>
      <c r="H2975" s="233">
        <v>43014.586805555555</v>
      </c>
      <c r="I2975" s="412" t="s">
        <v>36</v>
      </c>
      <c r="J2975" s="412" t="s">
        <v>36</v>
      </c>
      <c r="K2975" s="412"/>
      <c r="L2975" s="235">
        <f>N2975-G2975</f>
        <v>6.944444467080757E-4</v>
      </c>
      <c r="M2975" s="236">
        <v>1</v>
      </c>
      <c r="N2975" s="232">
        <v>43014.587500000001</v>
      </c>
      <c r="O2975" s="233">
        <v>43014.587500000001</v>
      </c>
      <c r="P2975" s="237" t="s">
        <v>37</v>
      </c>
      <c r="Q2975" s="35" t="s">
        <v>145</v>
      </c>
      <c r="R2975" s="35" t="s">
        <v>146</v>
      </c>
      <c r="S2975" s="35" t="s">
        <v>40</v>
      </c>
      <c r="T2975" s="167" t="s">
        <v>9629</v>
      </c>
      <c r="U2975" s="332" t="s">
        <v>40</v>
      </c>
      <c r="V2975" s="240" t="s">
        <v>761</v>
      </c>
      <c r="W2975" s="167" t="s">
        <v>9630</v>
      </c>
      <c r="X2975" s="241">
        <v>0</v>
      </c>
      <c r="Y2975" s="241">
        <v>0</v>
      </c>
      <c r="Z2975" s="241">
        <v>0</v>
      </c>
      <c r="AA2975" s="266"/>
      <c r="AB2975" s="266"/>
      <c r="AC2975" s="266"/>
      <c r="AD2975" s="304">
        <v>5517212</v>
      </c>
      <c r="AE2975" s="333" t="s">
        <v>7102</v>
      </c>
      <c r="AF2975" s="167" t="s">
        <v>9631</v>
      </c>
      <c r="AG2975" s="399" t="s">
        <v>7040</v>
      </c>
      <c r="AH2975" s="29" t="s">
        <v>7041</v>
      </c>
    </row>
    <row r="2976" spans="1:34" ht="15" hidden="1" customHeight="1" x14ac:dyDescent="0.2">
      <c r="A2976" s="58">
        <v>69</v>
      </c>
      <c r="B2976" s="58">
        <v>60</v>
      </c>
      <c r="C2976" s="76" t="s">
        <v>1111</v>
      </c>
      <c r="D2976" s="31">
        <v>60033</v>
      </c>
      <c r="E2976" s="60" t="s">
        <v>1112</v>
      </c>
      <c r="F2976" s="25">
        <v>2014</v>
      </c>
      <c r="G2976" s="61">
        <v>41792.5</v>
      </c>
      <c r="H2976" s="62">
        <v>41792.5</v>
      </c>
      <c r="I2976" s="625" t="s">
        <v>36</v>
      </c>
      <c r="J2976" s="625" t="s">
        <v>36</v>
      </c>
      <c r="K2976" s="625"/>
      <c r="L2976" s="64">
        <f>N2976-G2976</f>
        <v>5.4166666668606922E-2</v>
      </c>
      <c r="M2976" s="65">
        <v>78</v>
      </c>
      <c r="N2976" s="61">
        <v>41792.554166666669</v>
      </c>
      <c r="O2976" s="62">
        <v>41792.554166666669</v>
      </c>
      <c r="P2976" s="66" t="s">
        <v>37</v>
      </c>
      <c r="Q2976" s="69" t="s">
        <v>155</v>
      </c>
      <c r="R2976" s="69" t="s">
        <v>155</v>
      </c>
      <c r="S2976" s="87" t="s">
        <v>106</v>
      </c>
      <c r="T2976" s="69" t="s">
        <v>2318</v>
      </c>
      <c r="U2976" s="332" t="s">
        <v>40</v>
      </c>
      <c r="V2976" s="78" t="s">
        <v>761</v>
      </c>
      <c r="W2976" s="69" t="s">
        <v>2319</v>
      </c>
      <c r="X2976" s="32">
        <v>0</v>
      </c>
      <c r="Y2976" s="32">
        <v>0</v>
      </c>
      <c r="Z2976" s="83"/>
      <c r="AA2976" s="84"/>
      <c r="AB2976" s="85"/>
      <c r="AC2976" s="83"/>
    </row>
    <row r="2977" spans="1:34" ht="15" hidden="1" customHeight="1" x14ac:dyDescent="0.2">
      <c r="A2977" s="105">
        <v>69</v>
      </c>
      <c r="B2977" s="105">
        <v>60</v>
      </c>
      <c r="C2977" s="76" t="s">
        <v>1111</v>
      </c>
      <c r="D2977" s="31">
        <v>60033</v>
      </c>
      <c r="E2977" s="60" t="s">
        <v>1112</v>
      </c>
      <c r="F2977" s="25">
        <v>2014</v>
      </c>
      <c r="G2977" s="61">
        <v>41896.292361111111</v>
      </c>
      <c r="H2977" s="62">
        <v>41896.292361111111</v>
      </c>
      <c r="I2977" s="625" t="s">
        <v>36</v>
      </c>
      <c r="J2977" s="625" t="s">
        <v>36</v>
      </c>
      <c r="K2977" s="625"/>
      <c r="L2977" s="64">
        <f>N2977-G2977</f>
        <v>6.944444467080757E-4</v>
      </c>
      <c r="M2977" s="65">
        <v>1</v>
      </c>
      <c r="N2977" s="61">
        <v>41896.293055555558</v>
      </c>
      <c r="O2977" s="62">
        <v>41896.293055555558</v>
      </c>
      <c r="P2977" s="66" t="s">
        <v>37</v>
      </c>
      <c r="Q2977" s="69" t="s">
        <v>48</v>
      </c>
      <c r="R2977" s="69" t="s">
        <v>49</v>
      </c>
      <c r="S2977" s="87" t="s">
        <v>40</v>
      </c>
      <c r="T2977" s="69" t="s">
        <v>2708</v>
      </c>
      <c r="U2977" s="332" t="s">
        <v>40</v>
      </c>
      <c r="V2977" s="87" t="s">
        <v>761</v>
      </c>
      <c r="W2977" s="69" t="s">
        <v>2709</v>
      </c>
      <c r="X2977" s="32">
        <v>817</v>
      </c>
      <c r="Y2977" s="32">
        <v>0</v>
      </c>
      <c r="Z2977" s="83"/>
      <c r="AA2977" s="84"/>
      <c r="AB2977" s="85"/>
      <c r="AC2977" s="83"/>
    </row>
    <row r="2978" spans="1:34" ht="15" hidden="1" customHeight="1" x14ac:dyDescent="0.2">
      <c r="A2978" s="175">
        <v>69</v>
      </c>
      <c r="B2978" s="175">
        <v>60</v>
      </c>
      <c r="C2978" s="24" t="s">
        <v>1111</v>
      </c>
      <c r="D2978" s="175">
        <v>60033</v>
      </c>
      <c r="E2978" s="43" t="s">
        <v>1112</v>
      </c>
      <c r="F2978" s="25">
        <v>2015</v>
      </c>
      <c r="G2978" s="156">
        <v>42330.470833333333</v>
      </c>
      <c r="H2978" s="157">
        <v>42330.470833333333</v>
      </c>
      <c r="I2978" s="620" t="s">
        <v>36</v>
      </c>
      <c r="J2978" s="620" t="s">
        <v>36</v>
      </c>
      <c r="K2978" s="620"/>
      <c r="L2978" s="159">
        <f>N2978-G2978</f>
        <v>6.944444467080757E-4</v>
      </c>
      <c r="M2978" s="160">
        <v>1</v>
      </c>
      <c r="N2978" s="156">
        <v>42330.47152777778</v>
      </c>
      <c r="O2978" s="157">
        <v>42330.47152777778</v>
      </c>
      <c r="P2978" s="161" t="s">
        <v>37</v>
      </c>
      <c r="Q2978" s="162" t="s">
        <v>48</v>
      </c>
      <c r="R2978" s="162" t="s">
        <v>49</v>
      </c>
      <c r="S2978" s="35" t="s">
        <v>40</v>
      </c>
      <c r="T2978" s="35" t="s">
        <v>5219</v>
      </c>
      <c r="U2978" s="332" t="s">
        <v>40</v>
      </c>
      <c r="V2978" s="167" t="s">
        <v>761</v>
      </c>
      <c r="W2978" s="35" t="s">
        <v>5220</v>
      </c>
      <c r="X2978" s="55">
        <v>814</v>
      </c>
      <c r="Y2978" s="168"/>
      <c r="Z2978" s="168"/>
      <c r="AA2978" s="168"/>
      <c r="AB2978" s="168"/>
      <c r="AC2978" s="168"/>
    </row>
    <row r="2979" spans="1:34" ht="15" hidden="1" customHeight="1" x14ac:dyDescent="0.2">
      <c r="A2979" s="257">
        <v>69</v>
      </c>
      <c r="B2979" s="257">
        <v>60</v>
      </c>
      <c r="C2979" s="258" t="s">
        <v>1111</v>
      </c>
      <c r="D2979" s="257">
        <v>60033</v>
      </c>
      <c r="E2979" s="258" t="s">
        <v>1112</v>
      </c>
      <c r="F2979" s="25">
        <v>2016</v>
      </c>
      <c r="G2979" s="284">
        <v>42516.387499999997</v>
      </c>
      <c r="H2979" s="234">
        <v>42516.387499999997</v>
      </c>
      <c r="I2979" s="412" t="s">
        <v>36</v>
      </c>
      <c r="J2979" s="412" t="s">
        <v>36</v>
      </c>
      <c r="K2979" s="412"/>
      <c r="L2979" s="235">
        <f>N2979-G2979</f>
        <v>6.944444467080757E-4</v>
      </c>
      <c r="M2979" s="236">
        <v>1</v>
      </c>
      <c r="N2979" s="284">
        <v>42516.388194444444</v>
      </c>
      <c r="O2979" s="234">
        <v>42516.388194444444</v>
      </c>
      <c r="P2979" s="237" t="s">
        <v>37</v>
      </c>
      <c r="Q2979" s="238" t="s">
        <v>5502</v>
      </c>
      <c r="R2979" s="238" t="s">
        <v>600</v>
      </c>
      <c r="S2979" s="35" t="s">
        <v>579</v>
      </c>
      <c r="T2979" s="35" t="s">
        <v>6125</v>
      </c>
      <c r="U2979" s="88">
        <v>12198</v>
      </c>
      <c r="V2979" s="240" t="s">
        <v>761</v>
      </c>
      <c r="W2979" s="35" t="s">
        <v>6126</v>
      </c>
      <c r="X2979" s="55">
        <v>1</v>
      </c>
      <c r="Y2979" s="55">
        <v>0</v>
      </c>
      <c r="Z2979" s="55">
        <v>0</v>
      </c>
      <c r="AA2979" s="35"/>
      <c r="AB2979" s="35"/>
      <c r="AC2979" s="35"/>
    </row>
    <row r="2980" spans="1:34" ht="15" hidden="1" customHeight="1" x14ac:dyDescent="0.2">
      <c r="A2980" s="257">
        <v>69</v>
      </c>
      <c r="B2980" s="257">
        <v>60</v>
      </c>
      <c r="C2980" s="258" t="s">
        <v>1111</v>
      </c>
      <c r="D2980" s="257">
        <v>60033</v>
      </c>
      <c r="E2980" s="258" t="s">
        <v>1112</v>
      </c>
      <c r="F2980" s="25">
        <v>2016</v>
      </c>
      <c r="G2980" s="284">
        <v>42529.197916666664</v>
      </c>
      <c r="H2980" s="234">
        <v>42529.197916666664</v>
      </c>
      <c r="I2980" s="412" t="s">
        <v>36</v>
      </c>
      <c r="J2980" s="412" t="s">
        <v>36</v>
      </c>
      <c r="K2980" s="412"/>
      <c r="L2980" s="235">
        <f>N2980-G2980</f>
        <v>0.45208333333721384</v>
      </c>
      <c r="M2980" s="236">
        <v>651</v>
      </c>
      <c r="N2980" s="284">
        <v>42529.65</v>
      </c>
      <c r="O2980" s="234">
        <v>42529.65</v>
      </c>
      <c r="P2980" s="237" t="s">
        <v>37</v>
      </c>
      <c r="Q2980" s="238" t="s">
        <v>52</v>
      </c>
      <c r="R2980" s="238" t="s">
        <v>59</v>
      </c>
      <c r="S2980" s="35" t="s">
        <v>68</v>
      </c>
      <c r="T2980" s="35" t="s">
        <v>6182</v>
      </c>
      <c r="U2980" s="88">
        <v>12234</v>
      </c>
      <c r="V2980" s="286" t="s">
        <v>761</v>
      </c>
      <c r="W2980" s="35" t="s">
        <v>6183</v>
      </c>
      <c r="X2980" s="177">
        <v>824</v>
      </c>
      <c r="Y2980" s="177">
        <v>824</v>
      </c>
      <c r="Z2980" s="177">
        <v>71658</v>
      </c>
      <c r="AA2980" s="259">
        <v>1.5031369775527289E-4</v>
      </c>
      <c r="AB2980" s="260">
        <v>1.3071819118625417E-2</v>
      </c>
      <c r="AC2980" s="241">
        <v>86.963592233009706</v>
      </c>
    </row>
    <row r="2981" spans="1:34" ht="15" hidden="1" customHeight="1" x14ac:dyDescent="0.2">
      <c r="A2981" s="257">
        <v>69</v>
      </c>
      <c r="B2981" s="257">
        <v>60</v>
      </c>
      <c r="C2981" s="258" t="s">
        <v>1111</v>
      </c>
      <c r="D2981" s="257">
        <v>60033</v>
      </c>
      <c r="E2981" s="258" t="s">
        <v>1112</v>
      </c>
      <c r="F2981" s="25">
        <v>2016</v>
      </c>
      <c r="G2981" s="284">
        <v>42707.181250000001</v>
      </c>
      <c r="H2981" s="234">
        <v>42707.181250000001</v>
      </c>
      <c r="I2981" s="412" t="s">
        <v>36</v>
      </c>
      <c r="J2981" s="412" t="s">
        <v>36</v>
      </c>
      <c r="K2981" s="412"/>
      <c r="L2981" s="235">
        <f>N2981-G2981</f>
        <v>6.9444443943211809E-4</v>
      </c>
      <c r="M2981" s="236">
        <v>1</v>
      </c>
      <c r="N2981" s="284">
        <v>42707.181944444441</v>
      </c>
      <c r="O2981" s="234">
        <v>42707.181944444441</v>
      </c>
      <c r="P2981" s="237" t="s">
        <v>37</v>
      </c>
      <c r="Q2981" s="35" t="s">
        <v>145</v>
      </c>
      <c r="R2981" s="35" t="s">
        <v>696</v>
      </c>
      <c r="S2981" s="35" t="s">
        <v>40</v>
      </c>
      <c r="T2981" s="35" t="s">
        <v>6942</v>
      </c>
      <c r="U2981" s="282" t="s">
        <v>40</v>
      </c>
      <c r="V2981" s="240" t="s">
        <v>761</v>
      </c>
      <c r="W2981" s="35" t="s">
        <v>6943</v>
      </c>
      <c r="X2981" s="177">
        <v>822</v>
      </c>
      <c r="Y2981" s="55">
        <v>0</v>
      </c>
      <c r="Z2981" s="55">
        <v>0</v>
      </c>
      <c r="AA2981" s="55"/>
      <c r="AB2981" s="55"/>
      <c r="AC2981" s="55"/>
    </row>
    <row r="2982" spans="1:34" ht="15" hidden="1" customHeight="1" x14ac:dyDescent="0.2">
      <c r="A2982" s="257">
        <v>69</v>
      </c>
      <c r="B2982" s="257">
        <v>60</v>
      </c>
      <c r="C2982" s="258" t="s">
        <v>1111</v>
      </c>
      <c r="D2982" s="257">
        <v>60033</v>
      </c>
      <c r="E2982" s="258" t="s">
        <v>1112</v>
      </c>
      <c r="F2982" s="25">
        <v>2016</v>
      </c>
      <c r="G2982" s="284">
        <v>42711.604861111111</v>
      </c>
      <c r="H2982" s="234">
        <v>42711.604861111111</v>
      </c>
      <c r="I2982" s="412" t="s">
        <v>36</v>
      </c>
      <c r="J2982" s="412" t="s">
        <v>36</v>
      </c>
      <c r="K2982" s="412"/>
      <c r="L2982" s="235">
        <f>N2982-G2982</f>
        <v>6.944444467080757E-4</v>
      </c>
      <c r="M2982" s="236">
        <v>1</v>
      </c>
      <c r="N2982" s="284">
        <v>42711.605555555558</v>
      </c>
      <c r="O2982" s="234">
        <v>42711.605555555558</v>
      </c>
      <c r="P2982" s="237" t="s">
        <v>37</v>
      </c>
      <c r="Q2982" s="35" t="s">
        <v>52</v>
      </c>
      <c r="R2982" s="35" t="s">
        <v>67</v>
      </c>
      <c r="S2982" s="35" t="s">
        <v>101</v>
      </c>
      <c r="T2982" s="35" t="s">
        <v>6948</v>
      </c>
      <c r="U2982" s="282" t="s">
        <v>40</v>
      </c>
      <c r="V2982" s="240" t="s">
        <v>761</v>
      </c>
      <c r="W2982" s="35" t="s">
        <v>6949</v>
      </c>
      <c r="X2982" s="177">
        <v>903</v>
      </c>
      <c r="Y2982" s="55">
        <v>0</v>
      </c>
      <c r="Z2982" s="55">
        <v>0</v>
      </c>
      <c r="AA2982" s="168"/>
      <c r="AB2982" s="168"/>
      <c r="AC2982" s="168"/>
    </row>
    <row r="2983" spans="1:34" ht="15" hidden="1" customHeight="1" x14ac:dyDescent="0.2">
      <c r="A2983" s="257">
        <v>69</v>
      </c>
      <c r="B2983" s="257">
        <v>60</v>
      </c>
      <c r="C2983" s="258" t="s">
        <v>1111</v>
      </c>
      <c r="D2983" s="257">
        <v>60033</v>
      </c>
      <c r="E2983" s="258" t="s">
        <v>1112</v>
      </c>
      <c r="F2983" s="25">
        <v>2018</v>
      </c>
      <c r="G2983" s="284">
        <v>43293.463194444441</v>
      </c>
      <c r="H2983" s="233">
        <v>43293.463194444441</v>
      </c>
      <c r="I2983" s="412" t="s">
        <v>36</v>
      </c>
      <c r="J2983" s="412" t="s">
        <v>36</v>
      </c>
      <c r="K2983" s="417" t="s">
        <v>7042</v>
      </c>
      <c r="L2983" s="235">
        <f>N2983-G2983</f>
        <v>5.1388888889050577E-2</v>
      </c>
      <c r="M2983" s="236">
        <v>74</v>
      </c>
      <c r="N2983" s="284">
        <v>43293.51458333333</v>
      </c>
      <c r="O2983" s="233">
        <v>43293.51458333333</v>
      </c>
      <c r="P2983" s="237" t="s">
        <v>37</v>
      </c>
      <c r="Q2983" s="359" t="s">
        <v>10316</v>
      </c>
      <c r="R2983" s="35" t="s">
        <v>10542</v>
      </c>
      <c r="S2983" s="277" t="s">
        <v>579</v>
      </c>
      <c r="T2983" s="167" t="s">
        <v>11520</v>
      </c>
      <c r="U2983" s="88">
        <v>114779312</v>
      </c>
      <c r="V2983" s="240" t="s">
        <v>761</v>
      </c>
      <c r="W2983" s="167" t="s">
        <v>11521</v>
      </c>
      <c r="X2983" s="255">
        <v>826</v>
      </c>
      <c r="Y2983" s="255">
        <v>826</v>
      </c>
      <c r="Z2983" s="255">
        <v>67232</v>
      </c>
      <c r="AA2983" s="264">
        <f>Y2983/AD2983</f>
        <v>1.497132972233077E-4</v>
      </c>
      <c r="AB2983" s="265">
        <f>Z2983/AD2983</f>
        <v>1.2185864889730539E-2</v>
      </c>
      <c r="AC2983" s="255">
        <f>Z2983/Y2983</f>
        <v>81.394673123486683</v>
      </c>
      <c r="AD2983" s="241">
        <v>5517212</v>
      </c>
      <c r="AE2983" s="467" t="s">
        <v>7063</v>
      </c>
      <c r="AF2983" s="468" t="s">
        <v>11522</v>
      </c>
      <c r="AG2983" s="277" t="s">
        <v>7040</v>
      </c>
      <c r="AH2983" s="277" t="s">
        <v>7041</v>
      </c>
    </row>
    <row r="2984" spans="1:34" ht="15" hidden="1" customHeight="1" x14ac:dyDescent="0.2">
      <c r="A2984" s="257">
        <v>69</v>
      </c>
      <c r="B2984" s="257">
        <v>60</v>
      </c>
      <c r="C2984" s="258" t="s">
        <v>1111</v>
      </c>
      <c r="D2984" s="257">
        <v>60033</v>
      </c>
      <c r="E2984" s="258" t="s">
        <v>1112</v>
      </c>
      <c r="F2984" s="25">
        <v>2018</v>
      </c>
      <c r="G2984" s="232">
        <v>43451.554166666669</v>
      </c>
      <c r="H2984" s="233">
        <v>43451.554166666669</v>
      </c>
      <c r="I2984" s="412" t="s">
        <v>36</v>
      </c>
      <c r="J2984" s="412" t="s">
        <v>36</v>
      </c>
      <c r="K2984" s="412" t="s">
        <v>36</v>
      </c>
      <c r="L2984" s="235">
        <f>N2984-G2984</f>
        <v>1.3194444443797693E-2</v>
      </c>
      <c r="M2984" s="236">
        <v>19</v>
      </c>
      <c r="N2984" s="232">
        <v>43451.567361111112</v>
      </c>
      <c r="O2984" s="233">
        <v>43451.567361111112</v>
      </c>
      <c r="P2984" s="237" t="s">
        <v>37</v>
      </c>
      <c r="Q2984" s="238" t="s">
        <v>48</v>
      </c>
      <c r="R2984" s="35" t="s">
        <v>10200</v>
      </c>
      <c r="S2984" s="238" t="s">
        <v>40</v>
      </c>
      <c r="T2984" s="167" t="s">
        <v>12598</v>
      </c>
      <c r="U2984" s="282" t="s">
        <v>40</v>
      </c>
      <c r="V2984" s="240" t="s">
        <v>761</v>
      </c>
      <c r="W2984" s="167" t="s">
        <v>12599</v>
      </c>
      <c r="X2984" s="255">
        <v>89</v>
      </c>
      <c r="Y2984" s="241">
        <v>89</v>
      </c>
      <c r="Z2984" s="241">
        <v>1513</v>
      </c>
      <c r="AA2984" s="264">
        <f>Y2984/AD2984</f>
        <v>1.6131335899363664E-5</v>
      </c>
      <c r="AB2984" s="265">
        <f>Z2984/AD2984</f>
        <v>2.742327102891823E-4</v>
      </c>
      <c r="AC2984" s="255">
        <f>Z2984/Y2984</f>
        <v>17</v>
      </c>
      <c r="AD2984" s="241">
        <v>5517212</v>
      </c>
      <c r="AE2984" s="467" t="s">
        <v>7060</v>
      </c>
      <c r="AF2984" s="468" t="s">
        <v>12600</v>
      </c>
      <c r="AG2984" s="277" t="s">
        <v>7040</v>
      </c>
      <c r="AH2984" s="277" t="s">
        <v>7041</v>
      </c>
    </row>
    <row r="2985" spans="1:34" ht="15" hidden="1" customHeight="1" x14ac:dyDescent="0.2">
      <c r="A2985" s="523">
        <v>69</v>
      </c>
      <c r="B2985" s="523">
        <v>60</v>
      </c>
      <c r="C2985" s="524" t="s">
        <v>1111</v>
      </c>
      <c r="D2985" s="523">
        <v>60033</v>
      </c>
      <c r="E2985" s="524" t="s">
        <v>1112</v>
      </c>
      <c r="F2985" s="25">
        <v>2019</v>
      </c>
      <c r="G2985" s="284">
        <v>43498.23333333333</v>
      </c>
      <c r="H2985" s="234">
        <v>43498.23333333333</v>
      </c>
      <c r="I2985" s="417" t="s">
        <v>7042</v>
      </c>
      <c r="J2985" s="412" t="s">
        <v>36</v>
      </c>
      <c r="K2985" s="412" t="s">
        <v>36</v>
      </c>
      <c r="L2985" s="235">
        <f>N2985-G2985</f>
        <v>0.30625000000145519</v>
      </c>
      <c r="M2985" s="236">
        <v>441</v>
      </c>
      <c r="N2985" s="284">
        <v>43498.539583333331</v>
      </c>
      <c r="O2985" s="234">
        <v>43498.539583333331</v>
      </c>
      <c r="P2985" s="237" t="s">
        <v>37</v>
      </c>
      <c r="Q2985" s="162" t="s">
        <v>48</v>
      </c>
      <c r="R2985" s="167" t="s">
        <v>10200</v>
      </c>
      <c r="S2985" s="238" t="s">
        <v>40</v>
      </c>
      <c r="T2985" s="167" t="s">
        <v>12983</v>
      </c>
      <c r="U2985" s="376">
        <v>115783179</v>
      </c>
      <c r="V2985" s="240" t="s">
        <v>761</v>
      </c>
      <c r="W2985" s="167" t="s">
        <v>12984</v>
      </c>
      <c r="X2985" s="536">
        <v>829</v>
      </c>
      <c r="Y2985" s="536">
        <v>829</v>
      </c>
      <c r="Z2985" s="255">
        <v>8290</v>
      </c>
      <c r="AA2985" s="264">
        <f>Y2985/AD2985</f>
        <v>1.4939819918402273E-4</v>
      </c>
      <c r="AB2985" s="265">
        <f>Z2985/AD2985</f>
        <v>1.4939819918402273E-3</v>
      </c>
      <c r="AC2985" s="255">
        <f>Z2985/Y2985</f>
        <v>10</v>
      </c>
      <c r="AD2985" s="255">
        <v>5548929</v>
      </c>
      <c r="AE2985" s="240" t="s">
        <v>7189</v>
      </c>
      <c r="AF2985" s="527" t="s">
        <v>12985</v>
      </c>
      <c r="AG2985" s="240" t="s">
        <v>7040</v>
      </c>
      <c r="AH2985" s="525" t="s">
        <v>7041</v>
      </c>
    </row>
    <row r="2986" spans="1:34" ht="15" hidden="1" customHeight="1" x14ac:dyDescent="0.2">
      <c r="A2986" s="521">
        <v>69</v>
      </c>
      <c r="B2986" s="521">
        <v>60</v>
      </c>
      <c r="C2986" s="522" t="s">
        <v>1111</v>
      </c>
      <c r="D2986" s="521">
        <v>60033</v>
      </c>
      <c r="E2986" s="522" t="s">
        <v>1112</v>
      </c>
      <c r="F2986" s="25">
        <v>2019</v>
      </c>
      <c r="G2986" s="232">
        <v>43510.536805555559</v>
      </c>
      <c r="H2986" s="233">
        <v>43510.536805555559</v>
      </c>
      <c r="I2986" s="417" t="s">
        <v>7042</v>
      </c>
      <c r="J2986" s="412" t="s">
        <v>36</v>
      </c>
      <c r="K2986" s="412" t="s">
        <v>36</v>
      </c>
      <c r="L2986" s="235">
        <f>N2986-G2986</f>
        <v>0.17222222221607808</v>
      </c>
      <c r="M2986" s="236">
        <v>248</v>
      </c>
      <c r="N2986" s="232">
        <v>43510.709027777775</v>
      </c>
      <c r="O2986" s="233">
        <v>43510.718055555553</v>
      </c>
      <c r="P2986" s="237" t="s">
        <v>37</v>
      </c>
      <c r="Q2986" s="162" t="s">
        <v>213</v>
      </c>
      <c r="R2986" s="167" t="s">
        <v>13140</v>
      </c>
      <c r="S2986" s="238" t="s">
        <v>40</v>
      </c>
      <c r="T2986" s="167" t="s">
        <v>13312</v>
      </c>
      <c r="U2986" s="192" t="s">
        <v>40</v>
      </c>
      <c r="V2986" s="240" t="s">
        <v>761</v>
      </c>
      <c r="W2986" s="167" t="s">
        <v>13313</v>
      </c>
      <c r="X2986" s="164">
        <v>822</v>
      </c>
      <c r="Y2986" s="241">
        <v>0</v>
      </c>
      <c r="Z2986" s="241">
        <v>0</v>
      </c>
      <c r="AA2986" s="264">
        <f>Y2986/AD2986</f>
        <v>0</v>
      </c>
      <c r="AB2986" s="265">
        <f>Z2986/AD2986</f>
        <v>0</v>
      </c>
      <c r="AC2986" s="255">
        <v>0</v>
      </c>
      <c r="AD2986" s="255">
        <v>5548929</v>
      </c>
      <c r="AE2986" s="239" t="s">
        <v>7063</v>
      </c>
      <c r="AF2986" s="229" t="s">
        <v>13314</v>
      </c>
      <c r="AG2986" s="239" t="s">
        <v>7040</v>
      </c>
      <c r="AH2986" s="57" t="s">
        <v>7041</v>
      </c>
    </row>
    <row r="2987" spans="1:34" ht="15" hidden="1" customHeight="1" x14ac:dyDescent="0.2">
      <c r="A2987" s="153">
        <v>69</v>
      </c>
      <c r="B2987" s="153">
        <v>60</v>
      </c>
      <c r="C2987" s="24" t="s">
        <v>959</v>
      </c>
      <c r="D2987" s="165">
        <v>60034</v>
      </c>
      <c r="E2987" s="24" t="s">
        <v>960</v>
      </c>
      <c r="F2987" s="25">
        <v>2015</v>
      </c>
      <c r="G2987" s="156">
        <v>42011.497916666667</v>
      </c>
      <c r="H2987" s="157">
        <v>42011.497916666667</v>
      </c>
      <c r="I2987" s="620" t="s">
        <v>36</v>
      </c>
      <c r="J2987" s="620" t="s">
        <v>36</v>
      </c>
      <c r="K2987" s="620"/>
      <c r="L2987" s="159">
        <f>N2987-G2987</f>
        <v>0.31041666666715173</v>
      </c>
      <c r="M2987" s="160">
        <v>447</v>
      </c>
      <c r="N2987" s="156">
        <v>42011.808333333334</v>
      </c>
      <c r="O2987" s="157">
        <v>42011.808333333334</v>
      </c>
      <c r="P2987" s="161" t="s">
        <v>37</v>
      </c>
      <c r="Q2987" s="35" t="s">
        <v>38</v>
      </c>
      <c r="R2987" s="35" t="s">
        <v>135</v>
      </c>
      <c r="S2987" s="35" t="s">
        <v>68</v>
      </c>
      <c r="T2987" s="35" t="s">
        <v>3322</v>
      </c>
      <c r="U2987" s="170">
        <v>10819</v>
      </c>
      <c r="V2987" s="167" t="s">
        <v>384</v>
      </c>
      <c r="W2987" s="35" t="s">
        <v>3323</v>
      </c>
      <c r="X2987" s="55">
        <v>1</v>
      </c>
      <c r="Y2987" s="55">
        <v>1</v>
      </c>
      <c r="Z2987" s="168"/>
      <c r="AA2987" s="168"/>
      <c r="AB2987" s="168"/>
      <c r="AC2987" s="168"/>
    </row>
    <row r="2988" spans="1:34" ht="15" hidden="1" customHeight="1" x14ac:dyDescent="0.2">
      <c r="A2988" s="175">
        <v>69</v>
      </c>
      <c r="B2988" s="175">
        <v>60</v>
      </c>
      <c r="C2988" s="24" t="s">
        <v>959</v>
      </c>
      <c r="D2988" s="175">
        <v>60034</v>
      </c>
      <c r="E2988" s="24" t="s">
        <v>960</v>
      </c>
      <c r="F2988" s="25">
        <v>2015</v>
      </c>
      <c r="G2988" s="156">
        <v>42131.602777777778</v>
      </c>
      <c r="H2988" s="157">
        <v>42131.602777777778</v>
      </c>
      <c r="I2988" s="620" t="s">
        <v>36</v>
      </c>
      <c r="J2988" s="620" t="s">
        <v>36</v>
      </c>
      <c r="K2988" s="620"/>
      <c r="L2988" s="159">
        <f>N2988-G2988</f>
        <v>6.944444467080757E-4</v>
      </c>
      <c r="M2988" s="160">
        <v>1</v>
      </c>
      <c r="N2988" s="156">
        <v>42131.603472222225</v>
      </c>
      <c r="O2988" s="157">
        <v>42131.603472222225</v>
      </c>
      <c r="P2988" s="161" t="s">
        <v>37</v>
      </c>
      <c r="Q2988" s="35" t="s">
        <v>213</v>
      </c>
      <c r="R2988" s="35" t="s">
        <v>320</v>
      </c>
      <c r="S2988" s="35" t="s">
        <v>40</v>
      </c>
      <c r="T2988" s="35" t="s">
        <v>3931</v>
      </c>
      <c r="U2988" s="170">
        <v>11104</v>
      </c>
      <c r="V2988" s="167" t="s">
        <v>384</v>
      </c>
      <c r="W2988" s="35" t="s">
        <v>3932</v>
      </c>
      <c r="X2988" s="55">
        <v>1</v>
      </c>
      <c r="Y2988" s="55">
        <v>0</v>
      </c>
      <c r="Z2988" s="168"/>
      <c r="AA2988" s="35"/>
      <c r="AB2988" s="35"/>
      <c r="AC2988" s="35"/>
    </row>
    <row r="2989" spans="1:34" ht="15" hidden="1" customHeight="1" x14ac:dyDescent="0.2">
      <c r="A2989" s="175">
        <v>69</v>
      </c>
      <c r="B2989" s="175">
        <v>60</v>
      </c>
      <c r="C2989" s="24" t="s">
        <v>959</v>
      </c>
      <c r="D2989" s="175">
        <v>60034</v>
      </c>
      <c r="E2989" s="24" t="s">
        <v>960</v>
      </c>
      <c r="F2989" s="25">
        <v>2015</v>
      </c>
      <c r="G2989" s="156">
        <v>42131.681250000001</v>
      </c>
      <c r="H2989" s="157">
        <v>42131.681250000001</v>
      </c>
      <c r="I2989" s="620" t="s">
        <v>36</v>
      </c>
      <c r="J2989" s="620" t="s">
        <v>36</v>
      </c>
      <c r="K2989" s="620"/>
      <c r="L2989" s="159">
        <f>N2989-G2989</f>
        <v>0.21666666666715173</v>
      </c>
      <c r="M2989" s="160">
        <v>312</v>
      </c>
      <c r="N2989" s="156">
        <v>42131.897916666669</v>
      </c>
      <c r="O2989" s="157">
        <v>42131.897916666669</v>
      </c>
      <c r="P2989" s="161" t="s">
        <v>37</v>
      </c>
      <c r="Q2989" s="35" t="s">
        <v>213</v>
      </c>
      <c r="R2989" s="35" t="s">
        <v>320</v>
      </c>
      <c r="S2989" s="35" t="s">
        <v>68</v>
      </c>
      <c r="T2989" s="35" t="s">
        <v>3933</v>
      </c>
      <c r="U2989" s="170">
        <v>11104</v>
      </c>
      <c r="V2989" s="167" t="s">
        <v>384</v>
      </c>
      <c r="W2989" s="35" t="s">
        <v>3934</v>
      </c>
      <c r="X2989" s="55">
        <v>1</v>
      </c>
      <c r="Y2989" s="55">
        <v>0</v>
      </c>
      <c r="Z2989" s="168"/>
      <c r="AA2989" s="35"/>
      <c r="AB2989" s="35"/>
      <c r="AC2989" s="35"/>
    </row>
    <row r="2990" spans="1:34" ht="15" hidden="1" customHeight="1" x14ac:dyDescent="0.2">
      <c r="A2990" s="175">
        <v>69</v>
      </c>
      <c r="B2990" s="175">
        <v>60</v>
      </c>
      <c r="C2990" s="24" t="s">
        <v>959</v>
      </c>
      <c r="D2990" s="175">
        <v>60034</v>
      </c>
      <c r="E2990" s="24" t="s">
        <v>960</v>
      </c>
      <c r="F2990" s="25">
        <v>2015</v>
      </c>
      <c r="G2990" s="156">
        <v>42207.585416666669</v>
      </c>
      <c r="H2990" s="157">
        <v>42207.585416666669</v>
      </c>
      <c r="I2990" s="620" t="s">
        <v>36</v>
      </c>
      <c r="J2990" s="620" t="s">
        <v>36</v>
      </c>
      <c r="K2990" s="620"/>
      <c r="L2990" s="159">
        <f>N2990-G2990</f>
        <v>2.0833333328482695E-2</v>
      </c>
      <c r="M2990" s="160">
        <v>30</v>
      </c>
      <c r="N2990" s="156">
        <v>42207.606249999997</v>
      </c>
      <c r="O2990" s="157">
        <v>42207.606249999997</v>
      </c>
      <c r="P2990" s="161" t="s">
        <v>37</v>
      </c>
      <c r="Q2990" s="35" t="s">
        <v>71</v>
      </c>
      <c r="R2990" s="35" t="s">
        <v>72</v>
      </c>
      <c r="S2990" s="35" t="s">
        <v>579</v>
      </c>
      <c r="T2990" s="35" t="s">
        <v>4439</v>
      </c>
      <c r="U2990" s="176">
        <v>11274</v>
      </c>
      <c r="V2990" s="167" t="s">
        <v>384</v>
      </c>
      <c r="W2990" s="35" t="s">
        <v>4440</v>
      </c>
      <c r="X2990" s="188"/>
      <c r="Y2990" s="168"/>
      <c r="Z2990" s="168"/>
      <c r="AA2990" s="168"/>
      <c r="AB2990" s="168"/>
      <c r="AC2990" s="168"/>
    </row>
    <row r="2991" spans="1:34" ht="15" hidden="1" customHeight="1" x14ac:dyDescent="0.2">
      <c r="A2991" s="257">
        <v>69</v>
      </c>
      <c r="B2991" s="257">
        <v>60</v>
      </c>
      <c r="C2991" s="258" t="s">
        <v>959</v>
      </c>
      <c r="D2991" s="257">
        <v>60034</v>
      </c>
      <c r="E2991" s="258" t="s">
        <v>960</v>
      </c>
      <c r="F2991" s="25">
        <v>2017</v>
      </c>
      <c r="G2991" s="232">
        <v>43035.531944444447</v>
      </c>
      <c r="H2991" s="233">
        <v>43035.531944444447</v>
      </c>
      <c r="I2991" s="412" t="s">
        <v>36</v>
      </c>
      <c r="J2991" s="412" t="s">
        <v>36</v>
      </c>
      <c r="K2991" s="412"/>
      <c r="L2991" s="235">
        <f>N2991-G2991</f>
        <v>0.13402777777810115</v>
      </c>
      <c r="M2991" s="236">
        <v>193</v>
      </c>
      <c r="N2991" s="232">
        <v>43035.665972222225</v>
      </c>
      <c r="O2991" s="233">
        <v>43035.665972222225</v>
      </c>
      <c r="P2991" s="237" t="s">
        <v>37</v>
      </c>
      <c r="Q2991" s="35" t="s">
        <v>52</v>
      </c>
      <c r="R2991" s="35" t="s">
        <v>59</v>
      </c>
      <c r="S2991" s="35" t="s">
        <v>54</v>
      </c>
      <c r="T2991" s="167" t="s">
        <v>9871</v>
      </c>
      <c r="U2991" s="332" t="s">
        <v>40</v>
      </c>
      <c r="V2991" s="240" t="s">
        <v>384</v>
      </c>
      <c r="W2991" s="167" t="s">
        <v>9872</v>
      </c>
      <c r="X2991" s="241">
        <v>0</v>
      </c>
      <c r="Y2991" s="241">
        <v>0</v>
      </c>
      <c r="Z2991" s="241">
        <v>0</v>
      </c>
      <c r="AA2991" s="266"/>
      <c r="AB2991" s="266"/>
      <c r="AC2991" s="266"/>
      <c r="AD2991" s="304">
        <v>5517212</v>
      </c>
      <c r="AE2991" s="333" t="s">
        <v>1270</v>
      </c>
      <c r="AF2991" s="333" t="s">
        <v>1270</v>
      </c>
      <c r="AG2991" s="167" t="s">
        <v>7066</v>
      </c>
      <c r="AH2991" s="29" t="s">
        <v>7067</v>
      </c>
    </row>
    <row r="2992" spans="1:34" ht="15" hidden="1" customHeight="1" x14ac:dyDescent="0.2">
      <c r="A2992" s="521">
        <v>69</v>
      </c>
      <c r="B2992" s="521">
        <v>60</v>
      </c>
      <c r="C2992" s="522" t="s">
        <v>959</v>
      </c>
      <c r="D2992" s="521">
        <v>60034</v>
      </c>
      <c r="E2992" s="522" t="s">
        <v>960</v>
      </c>
      <c r="F2992" s="25">
        <v>2019</v>
      </c>
      <c r="G2992" s="232">
        <v>43509.095138888886</v>
      </c>
      <c r="H2992" s="233">
        <v>43509.095138888886</v>
      </c>
      <c r="I2992" s="417" t="s">
        <v>7042</v>
      </c>
      <c r="J2992" s="412" t="s">
        <v>36</v>
      </c>
      <c r="K2992" s="412" t="s">
        <v>36</v>
      </c>
      <c r="L2992" s="235">
        <f>N2992-G2992</f>
        <v>0.10833333333721384</v>
      </c>
      <c r="M2992" s="236">
        <v>156</v>
      </c>
      <c r="N2992" s="232">
        <v>43509.203472222223</v>
      </c>
      <c r="O2992" s="233">
        <v>43509.203472222223</v>
      </c>
      <c r="P2992" s="237" t="s">
        <v>37</v>
      </c>
      <c r="Q2992" s="162" t="s">
        <v>1285</v>
      </c>
      <c r="R2992" s="167" t="s">
        <v>10192</v>
      </c>
      <c r="S2992" s="238" t="s">
        <v>68</v>
      </c>
      <c r="T2992" s="167" t="s">
        <v>13199</v>
      </c>
      <c r="U2992" s="483">
        <v>116486890</v>
      </c>
      <c r="V2992" s="240" t="s">
        <v>384</v>
      </c>
      <c r="W2992" s="168" t="s">
        <v>13200</v>
      </c>
      <c r="X2992" s="164">
        <v>0</v>
      </c>
      <c r="Y2992" s="241">
        <v>0</v>
      </c>
      <c r="Z2992" s="241">
        <v>0</v>
      </c>
      <c r="AA2992" s="264">
        <f>Y2992/AD2992</f>
        <v>0</v>
      </c>
      <c r="AB2992" s="265">
        <f>Z2992/AD2992</f>
        <v>0</v>
      </c>
      <c r="AC2992" s="255">
        <v>0</v>
      </c>
      <c r="AD2992" s="255">
        <v>5548929</v>
      </c>
      <c r="AE2992" s="239" t="s">
        <v>1270</v>
      </c>
      <c r="AF2992" s="229" t="s">
        <v>1270</v>
      </c>
      <c r="AG2992" s="239" t="s">
        <v>7040</v>
      </c>
      <c r="AH2992" s="57" t="s">
        <v>7173</v>
      </c>
    </row>
    <row r="2993" spans="1:34" ht="15" hidden="1" customHeight="1" x14ac:dyDescent="0.2">
      <c r="A2993" s="521">
        <v>69</v>
      </c>
      <c r="B2993" s="521">
        <v>60</v>
      </c>
      <c r="C2993" s="522" t="s">
        <v>959</v>
      </c>
      <c r="D2993" s="521">
        <v>60034</v>
      </c>
      <c r="E2993" s="522" t="s">
        <v>960</v>
      </c>
      <c r="F2993" s="25">
        <v>2019</v>
      </c>
      <c r="G2993" s="232">
        <v>43509.143055555556</v>
      </c>
      <c r="H2993" s="233">
        <v>43509.143055555556</v>
      </c>
      <c r="I2993" s="417" t="s">
        <v>7042</v>
      </c>
      <c r="J2993" s="412" t="s">
        <v>36</v>
      </c>
      <c r="K2993" s="412" t="s">
        <v>36</v>
      </c>
      <c r="L2993" s="235">
        <f>N2993-G2993</f>
        <v>6.944444467080757E-4</v>
      </c>
      <c r="M2993" s="236">
        <v>1</v>
      </c>
      <c r="N2993" s="232">
        <v>43509.143750000003</v>
      </c>
      <c r="O2993" s="233">
        <v>43509.143750000003</v>
      </c>
      <c r="P2993" s="237" t="s">
        <v>37</v>
      </c>
      <c r="Q2993" s="162" t="s">
        <v>213</v>
      </c>
      <c r="R2993" s="167" t="s">
        <v>10343</v>
      </c>
      <c r="S2993" s="238" t="s">
        <v>40</v>
      </c>
      <c r="T2993" s="167" t="s">
        <v>13226</v>
      </c>
      <c r="U2993" s="416" t="s">
        <v>40</v>
      </c>
      <c r="V2993" s="240" t="s">
        <v>384</v>
      </c>
      <c r="W2993" s="167" t="s">
        <v>13227</v>
      </c>
      <c r="X2993" s="164">
        <v>0</v>
      </c>
      <c r="Y2993" s="241">
        <v>0</v>
      </c>
      <c r="Z2993" s="241">
        <v>0</v>
      </c>
      <c r="AA2993" s="264">
        <f>Y2993/AD2993</f>
        <v>0</v>
      </c>
      <c r="AB2993" s="265">
        <f>Z2993/AD2993</f>
        <v>0</v>
      </c>
      <c r="AC2993" s="255">
        <v>0</v>
      </c>
      <c r="AD2993" s="255">
        <v>5548929</v>
      </c>
      <c r="AE2993" s="239" t="s">
        <v>1270</v>
      </c>
      <c r="AF2993" s="229" t="s">
        <v>1270</v>
      </c>
      <c r="AG2993" s="239" t="s">
        <v>7040</v>
      </c>
      <c r="AH2993" s="57" t="s">
        <v>7173</v>
      </c>
    </row>
    <row r="2994" spans="1:34" ht="15" hidden="1" customHeight="1" x14ac:dyDescent="0.2">
      <c r="A2994" s="58">
        <v>69</v>
      </c>
      <c r="B2994" s="58">
        <v>60</v>
      </c>
      <c r="C2994" s="76" t="s">
        <v>422</v>
      </c>
      <c r="D2994" s="31">
        <v>60035</v>
      </c>
      <c r="E2994" s="60" t="s">
        <v>423</v>
      </c>
      <c r="F2994" s="25">
        <v>2014</v>
      </c>
      <c r="G2994" s="61">
        <v>41696.277083333334</v>
      </c>
      <c r="H2994" s="62">
        <v>41696.277083333334</v>
      </c>
      <c r="I2994" s="625" t="s">
        <v>36</v>
      </c>
      <c r="J2994" s="625" t="s">
        <v>36</v>
      </c>
      <c r="K2994" s="625"/>
      <c r="L2994" s="64">
        <f>N2994-G2994</f>
        <v>6.944444467080757E-4</v>
      </c>
      <c r="M2994" s="65">
        <v>1</v>
      </c>
      <c r="N2994" s="61">
        <v>41696.277777777781</v>
      </c>
      <c r="O2994" s="62">
        <v>41696.277777777781</v>
      </c>
      <c r="P2994" s="66" t="s">
        <v>37</v>
      </c>
      <c r="Q2994" s="67" t="s">
        <v>48</v>
      </c>
      <c r="R2994" s="67" t="s">
        <v>49</v>
      </c>
      <c r="S2994" s="68" t="s">
        <v>40</v>
      </c>
      <c r="T2994" s="69" t="s">
        <v>1862</v>
      </c>
      <c r="U2994" s="416" t="s">
        <v>40</v>
      </c>
      <c r="V2994" s="78" t="s">
        <v>384</v>
      </c>
      <c r="W2994" s="69" t="s">
        <v>1863</v>
      </c>
      <c r="X2994" s="32">
        <v>3106</v>
      </c>
      <c r="Y2994" s="32">
        <v>0</v>
      </c>
      <c r="Z2994" s="83"/>
      <c r="AA2994" s="84"/>
      <c r="AB2994" s="85"/>
      <c r="AC2994" s="83"/>
    </row>
    <row r="2995" spans="1:34" ht="15" hidden="1" customHeight="1" x14ac:dyDescent="0.2">
      <c r="A2995" s="105">
        <v>69</v>
      </c>
      <c r="B2995" s="105">
        <v>60</v>
      </c>
      <c r="C2995" s="76" t="s">
        <v>422</v>
      </c>
      <c r="D2995" s="31">
        <v>60035</v>
      </c>
      <c r="E2995" s="60" t="s">
        <v>423</v>
      </c>
      <c r="F2995" s="25">
        <v>2014</v>
      </c>
      <c r="G2995" s="61">
        <v>41944.823611111111</v>
      </c>
      <c r="H2995" s="62">
        <v>41944.823611111111</v>
      </c>
      <c r="I2995" s="625" t="s">
        <v>36</v>
      </c>
      <c r="J2995" s="625" t="s">
        <v>36</v>
      </c>
      <c r="K2995" s="625"/>
      <c r="L2995" s="64">
        <f>N2995-G2995</f>
        <v>6.944444467080757E-4</v>
      </c>
      <c r="M2995" s="65">
        <v>1</v>
      </c>
      <c r="N2995" s="61">
        <v>41944.824305555558</v>
      </c>
      <c r="O2995" s="62">
        <v>41944.824305555558</v>
      </c>
      <c r="P2995" s="66" t="s">
        <v>37</v>
      </c>
      <c r="Q2995" s="69" t="s">
        <v>1752</v>
      </c>
      <c r="R2995" s="69" t="s">
        <v>287</v>
      </c>
      <c r="S2995" s="87" t="s">
        <v>101</v>
      </c>
      <c r="T2995" s="69" t="s">
        <v>2982</v>
      </c>
      <c r="U2995" s="416" t="s">
        <v>40</v>
      </c>
      <c r="V2995" s="87" t="s">
        <v>384</v>
      </c>
      <c r="W2995" s="69" t="s">
        <v>2983</v>
      </c>
      <c r="X2995" s="32">
        <v>3248</v>
      </c>
      <c r="Y2995" s="32">
        <v>0</v>
      </c>
      <c r="Z2995" s="83"/>
      <c r="AA2995" s="84"/>
      <c r="AB2995" s="85"/>
      <c r="AC2995" s="83"/>
    </row>
    <row r="2996" spans="1:34" ht="15" hidden="1" customHeight="1" x14ac:dyDescent="0.2">
      <c r="A2996" s="153">
        <v>69</v>
      </c>
      <c r="B2996" s="153">
        <v>60</v>
      </c>
      <c r="C2996" s="24" t="s">
        <v>422</v>
      </c>
      <c r="D2996" s="175">
        <v>60035</v>
      </c>
      <c r="E2996" s="24" t="s">
        <v>423</v>
      </c>
      <c r="F2996" s="25">
        <v>2015</v>
      </c>
      <c r="G2996" s="179">
        <v>42044.688888888886</v>
      </c>
      <c r="H2996" s="158">
        <v>42044.688888888886</v>
      </c>
      <c r="I2996" s="620" t="s">
        <v>36</v>
      </c>
      <c r="J2996" s="620" t="s">
        <v>36</v>
      </c>
      <c r="K2996" s="620"/>
      <c r="L2996" s="159">
        <f>N2996-G2996</f>
        <v>6.944444467080757E-4</v>
      </c>
      <c r="M2996" s="160">
        <v>1</v>
      </c>
      <c r="N2996" s="156">
        <v>42044.689583333333</v>
      </c>
      <c r="O2996" s="157">
        <v>42044.689583333333</v>
      </c>
      <c r="P2996" s="161" t="s">
        <v>37</v>
      </c>
      <c r="Q2996" s="35" t="s">
        <v>213</v>
      </c>
      <c r="R2996" s="35" t="s">
        <v>320</v>
      </c>
      <c r="S2996" s="35" t="s">
        <v>40</v>
      </c>
      <c r="T2996" s="35" t="s">
        <v>3513</v>
      </c>
      <c r="U2996" s="416" t="s">
        <v>40</v>
      </c>
      <c r="V2996" s="167" t="s">
        <v>384</v>
      </c>
      <c r="W2996" s="35" t="s">
        <v>3514</v>
      </c>
      <c r="X2996" s="55">
        <v>3008</v>
      </c>
      <c r="Y2996" s="55">
        <v>0</v>
      </c>
      <c r="Z2996" s="168"/>
      <c r="AA2996" s="168"/>
      <c r="AB2996" s="168"/>
      <c r="AC2996" s="168"/>
    </row>
    <row r="2997" spans="1:34" ht="15" hidden="1" customHeight="1" x14ac:dyDescent="0.2">
      <c r="A2997" s="175">
        <v>69</v>
      </c>
      <c r="B2997" s="175">
        <v>60</v>
      </c>
      <c r="C2997" s="24" t="s">
        <v>422</v>
      </c>
      <c r="D2997" s="175">
        <v>60035</v>
      </c>
      <c r="E2997" s="24" t="s">
        <v>423</v>
      </c>
      <c r="F2997" s="25">
        <v>2015</v>
      </c>
      <c r="G2997" s="156">
        <v>42164.772222222222</v>
      </c>
      <c r="H2997" s="157">
        <v>42164.772222222222</v>
      </c>
      <c r="I2997" s="620" t="s">
        <v>36</v>
      </c>
      <c r="J2997" s="620" t="s">
        <v>36</v>
      </c>
      <c r="K2997" s="620"/>
      <c r="L2997" s="159">
        <f>N2997-G2997</f>
        <v>6.944444467080757E-4</v>
      </c>
      <c r="M2997" s="160">
        <v>1</v>
      </c>
      <c r="N2997" s="156">
        <v>42164.772916666669</v>
      </c>
      <c r="O2997" s="157">
        <v>42164.772916666669</v>
      </c>
      <c r="P2997" s="161" t="s">
        <v>37</v>
      </c>
      <c r="Q2997" s="35" t="s">
        <v>213</v>
      </c>
      <c r="R2997" s="35" t="s">
        <v>287</v>
      </c>
      <c r="S2997" s="35" t="s">
        <v>101</v>
      </c>
      <c r="T2997" s="35" t="s">
        <v>4143</v>
      </c>
      <c r="U2997" s="416" t="s">
        <v>40</v>
      </c>
      <c r="V2997" s="167" t="s">
        <v>384</v>
      </c>
      <c r="W2997" s="35" t="s">
        <v>4144</v>
      </c>
      <c r="X2997" s="55">
        <v>3014</v>
      </c>
      <c r="Y2997" s="55">
        <v>0</v>
      </c>
      <c r="Z2997" s="168"/>
      <c r="AA2997" s="168"/>
      <c r="AB2997" s="168"/>
      <c r="AC2997" s="168"/>
    </row>
    <row r="2998" spans="1:34" ht="15" hidden="1" customHeight="1" x14ac:dyDescent="0.2">
      <c r="A2998" s="257">
        <v>69</v>
      </c>
      <c r="B2998" s="257">
        <v>60</v>
      </c>
      <c r="C2998" s="258" t="s">
        <v>422</v>
      </c>
      <c r="D2998" s="257">
        <v>60035</v>
      </c>
      <c r="E2998" s="258" t="s">
        <v>423</v>
      </c>
      <c r="F2998" s="25">
        <v>2016</v>
      </c>
      <c r="G2998" s="232">
        <v>42441.262499999997</v>
      </c>
      <c r="H2998" s="233">
        <v>42441.262499999997</v>
      </c>
      <c r="I2998" s="412" t="s">
        <v>36</v>
      </c>
      <c r="J2998" s="412" t="s">
        <v>36</v>
      </c>
      <c r="K2998" s="412"/>
      <c r="L2998" s="235">
        <f>N2998-G2998</f>
        <v>6.944444467080757E-4</v>
      </c>
      <c r="M2998" s="236">
        <v>1</v>
      </c>
      <c r="N2998" s="232">
        <v>42441.263194444444</v>
      </c>
      <c r="O2998" s="233">
        <v>42441.263194444444</v>
      </c>
      <c r="P2998" s="237" t="s">
        <v>37</v>
      </c>
      <c r="Q2998" s="238" t="s">
        <v>52</v>
      </c>
      <c r="R2998" s="238" t="s">
        <v>67</v>
      </c>
      <c r="S2998" s="238" t="s">
        <v>40</v>
      </c>
      <c r="T2998" s="35" t="s">
        <v>5758</v>
      </c>
      <c r="U2998" s="254" t="s">
        <v>40</v>
      </c>
      <c r="V2998" s="240" t="s">
        <v>384</v>
      </c>
      <c r="W2998" s="35" t="s">
        <v>5759</v>
      </c>
      <c r="X2998" s="55">
        <v>3026</v>
      </c>
      <c r="Y2998" s="55">
        <v>0</v>
      </c>
      <c r="Z2998" s="55">
        <v>0</v>
      </c>
      <c r="AA2998" s="168"/>
      <c r="AB2998" s="168"/>
      <c r="AC2998" s="168"/>
    </row>
    <row r="2999" spans="1:34" ht="15" hidden="1" customHeight="1" x14ac:dyDescent="0.2">
      <c r="A2999" s="257">
        <v>69</v>
      </c>
      <c r="B2999" s="257">
        <v>60</v>
      </c>
      <c r="C2999" s="258" t="s">
        <v>422</v>
      </c>
      <c r="D2999" s="257">
        <v>60035</v>
      </c>
      <c r="E2999" s="258" t="s">
        <v>423</v>
      </c>
      <c r="F2999" s="25">
        <v>2016</v>
      </c>
      <c r="G2999" s="284">
        <v>42626.447916666664</v>
      </c>
      <c r="H2999" s="234">
        <v>42626.447916666664</v>
      </c>
      <c r="I2999" s="412" t="s">
        <v>36</v>
      </c>
      <c r="J2999" s="412" t="s">
        <v>36</v>
      </c>
      <c r="K2999" s="412"/>
      <c r="L2999" s="235">
        <f>N2999-G2999</f>
        <v>6.944444467080757E-4</v>
      </c>
      <c r="M2999" s="236">
        <v>1</v>
      </c>
      <c r="N2999" s="284">
        <v>42626.448611111111</v>
      </c>
      <c r="O2999" s="234">
        <v>42626.448611111111</v>
      </c>
      <c r="P2999" s="237" t="s">
        <v>37</v>
      </c>
      <c r="Q2999" s="238" t="s">
        <v>145</v>
      </c>
      <c r="R2999" s="238" t="s">
        <v>146</v>
      </c>
      <c r="S2999" s="35" t="s">
        <v>101</v>
      </c>
      <c r="T2999" s="35" t="s">
        <v>6575</v>
      </c>
      <c r="U2999" s="88">
        <v>12487</v>
      </c>
      <c r="V2999" s="240" t="s">
        <v>384</v>
      </c>
      <c r="W2999" s="35" t="s">
        <v>6576</v>
      </c>
      <c r="X2999" s="177">
        <v>3036</v>
      </c>
      <c r="Y2999" s="55">
        <v>0</v>
      </c>
      <c r="Z2999" s="55">
        <v>0</v>
      </c>
      <c r="AA2999" s="35"/>
      <c r="AB2999" s="35"/>
      <c r="AC2999" s="241"/>
    </row>
    <row r="3000" spans="1:34" ht="15" hidden="1" customHeight="1" x14ac:dyDescent="0.2">
      <c r="A3000" s="257">
        <v>69</v>
      </c>
      <c r="B3000" s="257">
        <v>60</v>
      </c>
      <c r="C3000" s="258" t="s">
        <v>422</v>
      </c>
      <c r="D3000" s="257">
        <v>60035</v>
      </c>
      <c r="E3000" s="258" t="s">
        <v>423</v>
      </c>
      <c r="F3000" s="25">
        <v>2017</v>
      </c>
      <c r="G3000" s="232">
        <v>42985.270138888889</v>
      </c>
      <c r="H3000" s="233">
        <v>42985.270138888889</v>
      </c>
      <c r="I3000" s="412" t="s">
        <v>36</v>
      </c>
      <c r="J3000" s="412" t="s">
        <v>36</v>
      </c>
      <c r="K3000" s="412"/>
      <c r="L3000" s="235">
        <f>N3000-G3000</f>
        <v>6.944444467080757E-4</v>
      </c>
      <c r="M3000" s="236">
        <v>1</v>
      </c>
      <c r="N3000" s="232">
        <v>42985.270833333336</v>
      </c>
      <c r="O3000" s="233">
        <v>42985.270833333336</v>
      </c>
      <c r="P3000" s="237" t="s">
        <v>37</v>
      </c>
      <c r="Q3000" s="35" t="s">
        <v>213</v>
      </c>
      <c r="R3000" s="35" t="s">
        <v>287</v>
      </c>
      <c r="S3000" s="35" t="s">
        <v>101</v>
      </c>
      <c r="T3000" s="167" t="s">
        <v>9359</v>
      </c>
      <c r="U3000" s="303" t="s">
        <v>40</v>
      </c>
      <c r="V3000" s="240" t="s">
        <v>384</v>
      </c>
      <c r="W3000" s="167" t="s">
        <v>9360</v>
      </c>
      <c r="X3000" s="241">
        <v>2988</v>
      </c>
      <c r="Y3000" s="241">
        <v>0</v>
      </c>
      <c r="Z3000" s="241">
        <v>0</v>
      </c>
      <c r="AA3000" s="266"/>
      <c r="AB3000" s="266"/>
      <c r="AC3000" s="266"/>
      <c r="AD3000" s="304">
        <v>5517212</v>
      </c>
      <c r="AE3000" s="382" t="s">
        <v>7083</v>
      </c>
      <c r="AF3000" s="383" t="s">
        <v>9361</v>
      </c>
      <c r="AG3000" s="167" t="s">
        <v>7040</v>
      </c>
      <c r="AH3000" s="29" t="s">
        <v>7041</v>
      </c>
    </row>
    <row r="3001" spans="1:34" ht="15" hidden="1" customHeight="1" x14ac:dyDescent="0.2">
      <c r="A3001" s="257">
        <v>69</v>
      </c>
      <c r="B3001" s="257">
        <v>60</v>
      </c>
      <c r="C3001" s="258" t="s">
        <v>422</v>
      </c>
      <c r="D3001" s="257">
        <v>60035</v>
      </c>
      <c r="E3001" s="258" t="s">
        <v>423</v>
      </c>
      <c r="F3001" s="25">
        <v>2018</v>
      </c>
      <c r="G3001" s="284">
        <v>43294.370833333334</v>
      </c>
      <c r="H3001" s="233">
        <v>43294.370833333334</v>
      </c>
      <c r="I3001" s="412" t="s">
        <v>36</v>
      </c>
      <c r="J3001" s="412" t="s">
        <v>36</v>
      </c>
      <c r="K3001" s="412" t="s">
        <v>36</v>
      </c>
      <c r="L3001" s="235">
        <f>N3001-G3001</f>
        <v>6.944444467080757E-4</v>
      </c>
      <c r="M3001" s="236">
        <v>1</v>
      </c>
      <c r="N3001" s="284">
        <v>43294.371527777781</v>
      </c>
      <c r="O3001" s="233">
        <v>43294.371527777781</v>
      </c>
      <c r="P3001" s="237" t="s">
        <v>37</v>
      </c>
      <c r="Q3001" s="359" t="s">
        <v>145</v>
      </c>
      <c r="R3001" s="35" t="s">
        <v>10207</v>
      </c>
      <c r="S3001" s="277" t="s">
        <v>40</v>
      </c>
      <c r="T3001" s="167" t="s">
        <v>11535</v>
      </c>
      <c r="U3001" s="282" t="s">
        <v>40</v>
      </c>
      <c r="V3001" s="240" t="s">
        <v>384</v>
      </c>
      <c r="W3001" s="167" t="s">
        <v>11536</v>
      </c>
      <c r="X3001" s="255">
        <v>3033</v>
      </c>
      <c r="Y3001" s="241">
        <v>0</v>
      </c>
      <c r="Z3001" s="241">
        <v>0</v>
      </c>
      <c r="AA3001" s="277"/>
      <c r="AB3001" s="277"/>
      <c r="AC3001" s="277"/>
      <c r="AD3001" s="241">
        <v>5517212</v>
      </c>
      <c r="AE3001" s="467" t="s">
        <v>7060</v>
      </c>
      <c r="AF3001" s="468" t="s">
        <v>11537</v>
      </c>
      <c r="AG3001" s="277" t="s">
        <v>7040</v>
      </c>
      <c r="AH3001" s="277" t="s">
        <v>7041</v>
      </c>
    </row>
    <row r="3002" spans="1:34" ht="15" hidden="1" customHeight="1" x14ac:dyDescent="0.2">
      <c r="A3002" s="257">
        <v>69</v>
      </c>
      <c r="B3002" s="257">
        <v>60</v>
      </c>
      <c r="C3002" s="258" t="s">
        <v>422</v>
      </c>
      <c r="D3002" s="257">
        <v>60035</v>
      </c>
      <c r="E3002" s="331" t="s">
        <v>423</v>
      </c>
      <c r="F3002" s="25">
        <v>2018</v>
      </c>
      <c r="G3002" s="284">
        <v>43375.227083333331</v>
      </c>
      <c r="H3002" s="234">
        <v>43375.227083333331</v>
      </c>
      <c r="I3002" s="412" t="s">
        <v>36</v>
      </c>
      <c r="J3002" s="417" t="s">
        <v>7042</v>
      </c>
      <c r="K3002" s="412" t="s">
        <v>36</v>
      </c>
      <c r="L3002" s="235">
        <f>N3002-G3002</f>
        <v>0.64513888888905058</v>
      </c>
      <c r="M3002" s="236">
        <v>929</v>
      </c>
      <c r="N3002" s="284">
        <v>43375.87222222222</v>
      </c>
      <c r="O3002" s="234">
        <v>43375.87222222222</v>
      </c>
      <c r="P3002" s="237" t="s">
        <v>37</v>
      </c>
      <c r="Q3002" s="162" t="s">
        <v>1285</v>
      </c>
      <c r="R3002" s="167" t="s">
        <v>10214</v>
      </c>
      <c r="S3002" s="163" t="s">
        <v>68</v>
      </c>
      <c r="T3002" s="269" t="s">
        <v>12014</v>
      </c>
      <c r="U3002" s="293">
        <v>115017817</v>
      </c>
      <c r="V3002" s="240" t="s">
        <v>384</v>
      </c>
      <c r="W3002" s="269" t="s">
        <v>12015</v>
      </c>
      <c r="X3002" s="255">
        <v>3043</v>
      </c>
      <c r="Y3002" s="255">
        <v>3043</v>
      </c>
      <c r="Z3002" s="241">
        <v>139928</v>
      </c>
      <c r="AA3002" s="264">
        <f>Y3002/AD3002</f>
        <v>5.5154668698610817E-4</v>
      </c>
      <c r="AB3002" s="265">
        <f>Z3002/AD3002</f>
        <v>2.5362085053102907E-2</v>
      </c>
      <c r="AC3002" s="255">
        <f>Z3002/Y3002</f>
        <v>45.983568846533025</v>
      </c>
      <c r="AD3002" s="241">
        <v>5517212</v>
      </c>
      <c r="AE3002" s="461" t="s">
        <v>10636</v>
      </c>
      <c r="AF3002" s="468" t="s">
        <v>12016</v>
      </c>
      <c r="AG3002" s="163" t="s">
        <v>7040</v>
      </c>
      <c r="AH3002" s="277" t="s">
        <v>7041</v>
      </c>
    </row>
    <row r="3003" spans="1:34" ht="15" hidden="1" customHeight="1" x14ac:dyDescent="0.2">
      <c r="A3003" s="257">
        <v>69</v>
      </c>
      <c r="B3003" s="257">
        <v>60</v>
      </c>
      <c r="C3003" s="258" t="s">
        <v>422</v>
      </c>
      <c r="D3003" s="257">
        <v>60035</v>
      </c>
      <c r="E3003" s="331" t="s">
        <v>423</v>
      </c>
      <c r="F3003" s="25">
        <v>2018</v>
      </c>
      <c r="G3003" s="284">
        <v>43376.705555555556</v>
      </c>
      <c r="H3003" s="234">
        <v>43376.705555555556</v>
      </c>
      <c r="I3003" s="412" t="s">
        <v>36</v>
      </c>
      <c r="J3003" s="412" t="s">
        <v>36</v>
      </c>
      <c r="K3003" s="412" t="s">
        <v>36</v>
      </c>
      <c r="L3003" s="235">
        <f>N3003-G3003</f>
        <v>6.944444467080757E-4</v>
      </c>
      <c r="M3003" s="236">
        <v>1</v>
      </c>
      <c r="N3003" s="284">
        <v>43376.706250000003</v>
      </c>
      <c r="O3003" s="234">
        <v>43376.706250000003</v>
      </c>
      <c r="P3003" s="237" t="s">
        <v>37</v>
      </c>
      <c r="Q3003" s="162" t="s">
        <v>213</v>
      </c>
      <c r="R3003" s="167" t="s">
        <v>10774</v>
      </c>
      <c r="S3003" s="163" t="s">
        <v>40</v>
      </c>
      <c r="T3003" s="167" t="s">
        <v>12049</v>
      </c>
      <c r="U3003" s="415" t="s">
        <v>40</v>
      </c>
      <c r="V3003" s="240" t="s">
        <v>384</v>
      </c>
      <c r="W3003" s="167" t="s">
        <v>12050</v>
      </c>
      <c r="X3003" s="255">
        <f>719+135+2176</f>
        <v>3030</v>
      </c>
      <c r="Y3003" s="241">
        <v>0</v>
      </c>
      <c r="Z3003" s="241">
        <v>0</v>
      </c>
      <c r="AA3003" s="266"/>
      <c r="AB3003" s="266"/>
      <c r="AC3003" s="266"/>
      <c r="AD3003" s="241">
        <v>5517212</v>
      </c>
      <c r="AE3003" s="461" t="s">
        <v>7076</v>
      </c>
      <c r="AF3003" s="468" t="s">
        <v>12051</v>
      </c>
      <c r="AG3003" s="163" t="s">
        <v>7040</v>
      </c>
      <c r="AH3003" s="277" t="s">
        <v>7041</v>
      </c>
    </row>
    <row r="3004" spans="1:34" ht="15" hidden="1" customHeight="1" x14ac:dyDescent="0.2">
      <c r="A3004" s="257">
        <v>69</v>
      </c>
      <c r="B3004" s="257">
        <v>60</v>
      </c>
      <c r="C3004" s="258" t="s">
        <v>422</v>
      </c>
      <c r="D3004" s="257">
        <v>60035</v>
      </c>
      <c r="E3004" s="258" t="s">
        <v>423</v>
      </c>
      <c r="F3004" s="25">
        <v>2018</v>
      </c>
      <c r="G3004" s="232">
        <v>43464.422222222223</v>
      </c>
      <c r="H3004" s="233">
        <v>43464.422222222223</v>
      </c>
      <c r="I3004" s="412" t="s">
        <v>36</v>
      </c>
      <c r="J3004" s="412" t="s">
        <v>36</v>
      </c>
      <c r="K3004" s="412" t="s">
        <v>36</v>
      </c>
      <c r="L3004" s="235">
        <f>N3004-G3004</f>
        <v>0.44722222221753327</v>
      </c>
      <c r="M3004" s="236">
        <v>644</v>
      </c>
      <c r="N3004" s="232">
        <v>43464.869444444441</v>
      </c>
      <c r="O3004" s="233">
        <v>43464.869444444441</v>
      </c>
      <c r="P3004" s="237" t="s">
        <v>37</v>
      </c>
      <c r="Q3004" s="238" t="s">
        <v>1285</v>
      </c>
      <c r="R3004" s="35" t="s">
        <v>10192</v>
      </c>
      <c r="S3004" s="277" t="s">
        <v>68</v>
      </c>
      <c r="T3004" s="167" t="s">
        <v>12657</v>
      </c>
      <c r="U3004" s="282" t="s">
        <v>40</v>
      </c>
      <c r="V3004" s="240" t="s">
        <v>384</v>
      </c>
      <c r="W3004" s="167" t="s">
        <v>12658</v>
      </c>
      <c r="X3004" s="255">
        <v>0</v>
      </c>
      <c r="Y3004" s="241">
        <v>0</v>
      </c>
      <c r="Z3004" s="241">
        <v>0</v>
      </c>
      <c r="AA3004" s="266"/>
      <c r="AB3004" s="266"/>
      <c r="AC3004" s="266"/>
      <c r="AD3004" s="241">
        <v>5517212</v>
      </c>
      <c r="AE3004" s="35" t="s">
        <v>1270</v>
      </c>
      <c r="AF3004" s="153" t="s">
        <v>1270</v>
      </c>
      <c r="AG3004" s="35" t="s">
        <v>7066</v>
      </c>
      <c r="AH3004" s="57" t="s">
        <v>7067</v>
      </c>
    </row>
    <row r="3005" spans="1:34" ht="15" hidden="1" customHeight="1" x14ac:dyDescent="0.2">
      <c r="A3005" s="521">
        <v>69</v>
      </c>
      <c r="B3005" s="521">
        <v>60</v>
      </c>
      <c r="C3005" s="522" t="s">
        <v>422</v>
      </c>
      <c r="D3005" s="521">
        <v>60035</v>
      </c>
      <c r="E3005" s="522" t="s">
        <v>423</v>
      </c>
      <c r="F3005" s="25">
        <v>2019</v>
      </c>
      <c r="G3005" s="232">
        <v>43501.556944444441</v>
      </c>
      <c r="H3005" s="233">
        <v>43501.556944444441</v>
      </c>
      <c r="I3005" s="417" t="s">
        <v>7042</v>
      </c>
      <c r="J3005" s="412" t="s">
        <v>36</v>
      </c>
      <c r="K3005" s="412" t="s">
        <v>36</v>
      </c>
      <c r="L3005" s="235">
        <f>N3005-G3005</f>
        <v>0.10625000000436557</v>
      </c>
      <c r="M3005" s="236">
        <v>153</v>
      </c>
      <c r="N3005" s="232">
        <v>43501.663194444445</v>
      </c>
      <c r="O3005" s="233">
        <v>43501.663194444445</v>
      </c>
      <c r="P3005" s="237" t="s">
        <v>37</v>
      </c>
      <c r="Q3005" s="162" t="s">
        <v>1285</v>
      </c>
      <c r="R3005" s="167" t="s">
        <v>10433</v>
      </c>
      <c r="S3005" s="238" t="s">
        <v>107</v>
      </c>
      <c r="T3005" s="167" t="s">
        <v>13053</v>
      </c>
      <c r="U3005" s="416" t="s">
        <v>40</v>
      </c>
      <c r="V3005" s="240" t="s">
        <v>384</v>
      </c>
      <c r="W3005" s="167" t="s">
        <v>13054</v>
      </c>
      <c r="X3005" s="164">
        <v>0</v>
      </c>
      <c r="Y3005" s="241">
        <v>0</v>
      </c>
      <c r="Z3005" s="241">
        <v>0</v>
      </c>
      <c r="AA3005" s="264">
        <f>Y3005/AD3005</f>
        <v>0</v>
      </c>
      <c r="AB3005" s="265">
        <f>Z3005/AD3005</f>
        <v>0</v>
      </c>
      <c r="AC3005" s="255">
        <v>0</v>
      </c>
      <c r="AD3005" s="255">
        <v>5548929</v>
      </c>
      <c r="AE3005" s="239" t="s">
        <v>1270</v>
      </c>
      <c r="AF3005" s="229" t="s">
        <v>1270</v>
      </c>
      <c r="AG3005" s="545" t="s">
        <v>7066</v>
      </c>
      <c r="AH3005" s="57" t="s">
        <v>12671</v>
      </c>
    </row>
    <row r="3006" spans="1:34" ht="15" hidden="1" customHeight="1" x14ac:dyDescent="0.2">
      <c r="A3006" s="521">
        <v>69</v>
      </c>
      <c r="B3006" s="521">
        <v>60</v>
      </c>
      <c r="C3006" s="522" t="s">
        <v>422</v>
      </c>
      <c r="D3006" s="521">
        <v>60035</v>
      </c>
      <c r="E3006" s="522" t="s">
        <v>423</v>
      </c>
      <c r="F3006" s="25">
        <v>2019</v>
      </c>
      <c r="G3006" s="232">
        <v>43509.095138888886</v>
      </c>
      <c r="H3006" s="233">
        <v>43509.095138888886</v>
      </c>
      <c r="I3006" s="417" t="s">
        <v>7042</v>
      </c>
      <c r="J3006" s="412" t="s">
        <v>36</v>
      </c>
      <c r="K3006" s="412" t="s">
        <v>36</v>
      </c>
      <c r="L3006" s="235">
        <f>N3006-G3006</f>
        <v>0.10972222222335404</v>
      </c>
      <c r="M3006" s="236">
        <v>158</v>
      </c>
      <c r="N3006" s="232">
        <v>43509.204861111109</v>
      </c>
      <c r="O3006" s="233">
        <v>43509.204861111109</v>
      </c>
      <c r="P3006" s="237" t="s">
        <v>37</v>
      </c>
      <c r="Q3006" s="162" t="s">
        <v>1285</v>
      </c>
      <c r="R3006" s="167" t="s">
        <v>10192</v>
      </c>
      <c r="S3006" s="238" t="s">
        <v>68</v>
      </c>
      <c r="T3006" s="167" t="s">
        <v>13199</v>
      </c>
      <c r="U3006" s="483">
        <v>116486890</v>
      </c>
      <c r="V3006" s="240" t="s">
        <v>384</v>
      </c>
      <c r="W3006" s="168" t="s">
        <v>13201</v>
      </c>
      <c r="X3006" s="164">
        <v>0</v>
      </c>
      <c r="Y3006" s="241">
        <v>0</v>
      </c>
      <c r="Z3006" s="241">
        <v>0</v>
      </c>
      <c r="AA3006" s="264">
        <f>Y3006/AD3006</f>
        <v>0</v>
      </c>
      <c r="AB3006" s="265">
        <f>Z3006/AD3006</f>
        <v>0</v>
      </c>
      <c r="AC3006" s="255">
        <v>0</v>
      </c>
      <c r="AD3006" s="255">
        <v>5548929</v>
      </c>
      <c r="AE3006" s="239" t="s">
        <v>1270</v>
      </c>
      <c r="AF3006" s="229" t="s">
        <v>1270</v>
      </c>
      <c r="AG3006" s="239" t="s">
        <v>7040</v>
      </c>
      <c r="AH3006" s="57" t="s">
        <v>7173</v>
      </c>
    </row>
    <row r="3007" spans="1:34" ht="15" hidden="1" customHeight="1" x14ac:dyDescent="0.2">
      <c r="A3007" s="521">
        <v>69</v>
      </c>
      <c r="B3007" s="521">
        <v>60</v>
      </c>
      <c r="C3007" s="522" t="s">
        <v>422</v>
      </c>
      <c r="D3007" s="521">
        <v>60035</v>
      </c>
      <c r="E3007" s="522" t="s">
        <v>423</v>
      </c>
      <c r="F3007" s="25">
        <v>2019</v>
      </c>
      <c r="G3007" s="232">
        <v>43509.143055555556</v>
      </c>
      <c r="H3007" s="233">
        <v>43509.143055555556</v>
      </c>
      <c r="I3007" s="417" t="s">
        <v>7042</v>
      </c>
      <c r="J3007" s="412" t="s">
        <v>36</v>
      </c>
      <c r="K3007" s="412" t="s">
        <v>36</v>
      </c>
      <c r="L3007" s="235">
        <f>N3007-G3007</f>
        <v>6.1805555553291924E-2</v>
      </c>
      <c r="M3007" s="236">
        <v>89</v>
      </c>
      <c r="N3007" s="232">
        <v>43509.204861111109</v>
      </c>
      <c r="O3007" s="233">
        <v>43509.204861111109</v>
      </c>
      <c r="P3007" s="237" t="s">
        <v>37</v>
      </c>
      <c r="Q3007" s="162" t="s">
        <v>213</v>
      </c>
      <c r="R3007" s="167" t="s">
        <v>10343</v>
      </c>
      <c r="S3007" s="238" t="s">
        <v>40</v>
      </c>
      <c r="T3007" s="167" t="s">
        <v>13226</v>
      </c>
      <c r="U3007" s="416" t="s">
        <v>40</v>
      </c>
      <c r="V3007" s="240" t="s">
        <v>384</v>
      </c>
      <c r="W3007" s="167" t="s">
        <v>13228</v>
      </c>
      <c r="X3007" s="490">
        <v>0</v>
      </c>
      <c r="Y3007" s="341">
        <v>0</v>
      </c>
      <c r="Z3007" s="341">
        <v>0</v>
      </c>
      <c r="AA3007" s="296"/>
      <c r="AB3007" s="296"/>
      <c r="AC3007" s="296"/>
      <c r="AD3007" s="255">
        <v>5548929</v>
      </c>
      <c r="AE3007" s="239" t="s">
        <v>7102</v>
      </c>
      <c r="AF3007" s="229" t="s">
        <v>13229</v>
      </c>
      <c r="AG3007" s="239" t="s">
        <v>7040</v>
      </c>
      <c r="AH3007" s="57" t="s">
        <v>12286</v>
      </c>
    </row>
    <row r="3008" spans="1:34" ht="15" hidden="1" customHeight="1" x14ac:dyDescent="0.2">
      <c r="A3008" s="521">
        <v>69</v>
      </c>
      <c r="B3008" s="521">
        <v>60</v>
      </c>
      <c r="C3008" s="522" t="s">
        <v>422</v>
      </c>
      <c r="D3008" s="521">
        <v>60035</v>
      </c>
      <c r="E3008" s="522" t="s">
        <v>423</v>
      </c>
      <c r="F3008" s="25">
        <v>2019</v>
      </c>
      <c r="G3008" s="232">
        <v>43515.677777777775</v>
      </c>
      <c r="H3008" s="233">
        <v>43515.677777777775</v>
      </c>
      <c r="I3008" s="412" t="s">
        <v>36</v>
      </c>
      <c r="J3008" s="412" t="s">
        <v>36</v>
      </c>
      <c r="K3008" s="412" t="s">
        <v>36</v>
      </c>
      <c r="L3008" s="235">
        <f>N3008-G3008</f>
        <v>0.14027777778392192</v>
      </c>
      <c r="M3008" s="236">
        <v>202</v>
      </c>
      <c r="N3008" s="232">
        <v>43515.818055555559</v>
      </c>
      <c r="O3008" s="233">
        <v>43515.818055555559</v>
      </c>
      <c r="P3008" s="237" t="s">
        <v>37</v>
      </c>
      <c r="Q3008" s="162" t="s">
        <v>43</v>
      </c>
      <c r="R3008" s="167" t="s">
        <v>10388</v>
      </c>
      <c r="S3008" s="238" t="s">
        <v>68</v>
      </c>
      <c r="T3008" s="167" t="s">
        <v>13364</v>
      </c>
      <c r="U3008" s="416" t="s">
        <v>40</v>
      </c>
      <c r="V3008" s="240" t="s">
        <v>384</v>
      </c>
      <c r="W3008" s="167" t="s">
        <v>13365</v>
      </c>
      <c r="X3008" s="164">
        <v>0</v>
      </c>
      <c r="Y3008" s="241">
        <v>0</v>
      </c>
      <c r="Z3008" s="241">
        <v>0</v>
      </c>
      <c r="AA3008" s="264">
        <f>Y3008/AD3008</f>
        <v>0</v>
      </c>
      <c r="AB3008" s="265">
        <f>Z3008/AD3008</f>
        <v>0</v>
      </c>
      <c r="AC3008" s="255">
        <v>0</v>
      </c>
      <c r="AD3008" s="255">
        <v>5548929</v>
      </c>
      <c r="AE3008" s="239" t="s">
        <v>1270</v>
      </c>
      <c r="AF3008" s="229" t="s">
        <v>1270</v>
      </c>
      <c r="AG3008" s="545" t="s">
        <v>7066</v>
      </c>
      <c r="AH3008" s="57" t="s">
        <v>12671</v>
      </c>
    </row>
    <row r="3009" spans="1:34" ht="15" hidden="1" customHeight="1" x14ac:dyDescent="0.2">
      <c r="A3009" s="521">
        <v>69</v>
      </c>
      <c r="B3009" s="521">
        <v>60</v>
      </c>
      <c r="C3009" s="522" t="s">
        <v>422</v>
      </c>
      <c r="D3009" s="521">
        <v>60035</v>
      </c>
      <c r="E3009" s="522" t="s">
        <v>423</v>
      </c>
      <c r="F3009" s="25">
        <v>2019</v>
      </c>
      <c r="G3009" s="570">
        <v>43530.710416666669</v>
      </c>
      <c r="H3009" s="571">
        <v>43530.710416666669</v>
      </c>
      <c r="I3009" s="572" t="s">
        <v>36</v>
      </c>
      <c r="J3009" s="572" t="s">
        <v>36</v>
      </c>
      <c r="K3009" s="572" t="s">
        <v>36</v>
      </c>
      <c r="L3009" s="235">
        <f>N3009-G3009</f>
        <v>6.9444443943211809E-4</v>
      </c>
      <c r="M3009" s="236">
        <v>1</v>
      </c>
      <c r="N3009" s="570">
        <v>43530.711111111108</v>
      </c>
      <c r="O3009" s="571">
        <v>43530.711111111108</v>
      </c>
      <c r="P3009" s="237" t="s">
        <v>37</v>
      </c>
      <c r="Q3009" s="162" t="s">
        <v>1285</v>
      </c>
      <c r="R3009" s="167" t="s">
        <v>10231</v>
      </c>
      <c r="S3009" s="238" t="s">
        <v>40</v>
      </c>
      <c r="T3009" s="167" t="s">
        <v>13524</v>
      </c>
      <c r="U3009" s="192" t="s">
        <v>40</v>
      </c>
      <c r="V3009" s="240" t="s">
        <v>384</v>
      </c>
      <c r="W3009" s="167" t="s">
        <v>13525</v>
      </c>
      <c r="X3009" s="164">
        <v>2988</v>
      </c>
      <c r="Y3009" s="241">
        <v>0</v>
      </c>
      <c r="Z3009" s="241">
        <v>0</v>
      </c>
      <c r="AA3009" s="264">
        <f>Y3009/AD3009</f>
        <v>0</v>
      </c>
      <c r="AB3009" s="265">
        <f>Z3009/AD3009</f>
        <v>0</v>
      </c>
      <c r="AC3009" s="255">
        <v>0</v>
      </c>
      <c r="AD3009" s="255">
        <v>5548929</v>
      </c>
      <c r="AE3009" s="239" t="s">
        <v>7076</v>
      </c>
      <c r="AF3009" s="229" t="s">
        <v>13526</v>
      </c>
      <c r="AG3009" s="239" t="s">
        <v>7040</v>
      </c>
      <c r="AH3009" s="57" t="s">
        <v>7041</v>
      </c>
    </row>
    <row r="3010" spans="1:34" ht="15" hidden="1" customHeight="1" x14ac:dyDescent="0.2">
      <c r="A3010" s="521">
        <v>69</v>
      </c>
      <c r="B3010" s="521">
        <v>60</v>
      </c>
      <c r="C3010" s="522" t="s">
        <v>422</v>
      </c>
      <c r="D3010" s="521">
        <v>60035</v>
      </c>
      <c r="E3010" s="522" t="s">
        <v>423</v>
      </c>
      <c r="F3010" s="25">
        <v>2019</v>
      </c>
      <c r="G3010" s="573">
        <v>43614.870138888888</v>
      </c>
      <c r="H3010" s="574">
        <v>43614.870138888888</v>
      </c>
      <c r="I3010" s="572" t="s">
        <v>36</v>
      </c>
      <c r="J3010" s="572" t="s">
        <v>36</v>
      </c>
      <c r="K3010" s="572" t="s">
        <v>36</v>
      </c>
      <c r="L3010" s="235">
        <f>N3010-G3010</f>
        <v>6.944444467080757E-4</v>
      </c>
      <c r="M3010" s="236">
        <v>1</v>
      </c>
      <c r="N3010" s="573">
        <v>43614.870833333334</v>
      </c>
      <c r="O3010" s="574">
        <v>43614.870833333334</v>
      </c>
      <c r="P3010" s="237" t="s">
        <v>37</v>
      </c>
      <c r="Q3010" s="359" t="s">
        <v>213</v>
      </c>
      <c r="R3010" s="35" t="s">
        <v>10774</v>
      </c>
      <c r="S3010" s="277" t="s">
        <v>101</v>
      </c>
      <c r="T3010" s="167" t="s">
        <v>14217</v>
      </c>
      <c r="U3010" s="192" t="s">
        <v>40</v>
      </c>
      <c r="V3010" s="49" t="s">
        <v>384</v>
      </c>
      <c r="W3010" s="167" t="s">
        <v>14218</v>
      </c>
      <c r="X3010" s="536">
        <v>3055</v>
      </c>
      <c r="Y3010" s="255">
        <v>0</v>
      </c>
      <c r="Z3010" s="255">
        <v>0</v>
      </c>
      <c r="AA3010" s="264">
        <f>Y3010/AD3010</f>
        <v>0</v>
      </c>
      <c r="AB3010" s="265">
        <f>Z3010/AD3010</f>
        <v>0</v>
      </c>
      <c r="AC3010" s="255">
        <v>0</v>
      </c>
      <c r="AD3010" s="255">
        <v>5548929</v>
      </c>
      <c r="AE3010" s="240" t="s">
        <v>7102</v>
      </c>
      <c r="AF3010" s="527" t="s">
        <v>14219</v>
      </c>
      <c r="AG3010" s="49" t="s">
        <v>7040</v>
      </c>
      <c r="AH3010" s="525" t="s">
        <v>7041</v>
      </c>
    </row>
    <row r="3011" spans="1:34" ht="15" hidden="1" customHeight="1" x14ac:dyDescent="0.2">
      <c r="A3011" s="521">
        <v>69</v>
      </c>
      <c r="B3011" s="521">
        <v>60</v>
      </c>
      <c r="C3011" s="522" t="s">
        <v>422</v>
      </c>
      <c r="D3011" s="521">
        <v>60035</v>
      </c>
      <c r="E3011" s="522" t="s">
        <v>423</v>
      </c>
      <c r="F3011" s="25">
        <v>2019</v>
      </c>
      <c r="G3011" s="573">
        <v>43614.870833333334</v>
      </c>
      <c r="H3011" s="574">
        <v>43614.870833333334</v>
      </c>
      <c r="I3011" s="572" t="s">
        <v>36</v>
      </c>
      <c r="J3011" s="572" t="s">
        <v>36</v>
      </c>
      <c r="K3011" s="572" t="s">
        <v>36</v>
      </c>
      <c r="L3011" s="235">
        <f>N3011-G3011</f>
        <v>6.944444467080757E-4</v>
      </c>
      <c r="M3011" s="236">
        <v>1</v>
      </c>
      <c r="N3011" s="573">
        <v>43614.871527777781</v>
      </c>
      <c r="O3011" s="574">
        <v>43614.871527777781</v>
      </c>
      <c r="P3011" s="237" t="s">
        <v>37</v>
      </c>
      <c r="Q3011" s="359" t="s">
        <v>213</v>
      </c>
      <c r="R3011" s="35" t="s">
        <v>10774</v>
      </c>
      <c r="S3011" s="277" t="s">
        <v>101</v>
      </c>
      <c r="T3011" s="167" t="s">
        <v>14217</v>
      </c>
      <c r="U3011" s="192" t="s">
        <v>40</v>
      </c>
      <c r="V3011" s="49" t="s">
        <v>384</v>
      </c>
      <c r="W3011" s="167" t="s">
        <v>14220</v>
      </c>
      <c r="X3011" s="536">
        <v>3055</v>
      </c>
      <c r="Y3011" s="255">
        <v>0</v>
      </c>
      <c r="Z3011" s="255">
        <v>0</v>
      </c>
      <c r="AA3011" s="264">
        <f>Y3011/AD3011</f>
        <v>0</v>
      </c>
      <c r="AB3011" s="265">
        <f>Z3011/AD3011</f>
        <v>0</v>
      </c>
      <c r="AC3011" s="255">
        <v>0</v>
      </c>
      <c r="AD3011" s="255">
        <v>5548929</v>
      </c>
      <c r="AE3011" s="240" t="s">
        <v>7102</v>
      </c>
      <c r="AF3011" s="527" t="s">
        <v>14219</v>
      </c>
      <c r="AG3011" s="49" t="s">
        <v>7040</v>
      </c>
      <c r="AH3011" s="525" t="s">
        <v>7041</v>
      </c>
    </row>
    <row r="3012" spans="1:34" ht="15" hidden="1" customHeight="1" x14ac:dyDescent="0.2">
      <c r="A3012" s="175">
        <v>69</v>
      </c>
      <c r="B3012" s="175">
        <v>60</v>
      </c>
      <c r="C3012" s="24" t="s">
        <v>998</v>
      </c>
      <c r="D3012" s="175">
        <v>60036</v>
      </c>
      <c r="E3012" s="24" t="s">
        <v>999</v>
      </c>
      <c r="F3012" s="25">
        <v>2015</v>
      </c>
      <c r="G3012" s="156">
        <v>42188.492361111108</v>
      </c>
      <c r="H3012" s="157">
        <v>42188.492361111108</v>
      </c>
      <c r="I3012" s="620" t="s">
        <v>36</v>
      </c>
      <c r="J3012" s="620" t="s">
        <v>36</v>
      </c>
      <c r="K3012" s="620"/>
      <c r="L3012" s="159">
        <f>N3012-G3012</f>
        <v>6.944444467080757E-4</v>
      </c>
      <c r="M3012" s="160">
        <v>1</v>
      </c>
      <c r="N3012" s="156">
        <v>42188.493055555555</v>
      </c>
      <c r="O3012" s="157">
        <v>42188.493055555555</v>
      </c>
      <c r="P3012" s="161" t="s">
        <v>37</v>
      </c>
      <c r="Q3012" s="35" t="s">
        <v>38</v>
      </c>
      <c r="R3012" s="35" t="s">
        <v>413</v>
      </c>
      <c r="S3012" s="35" t="s">
        <v>40</v>
      </c>
      <c r="T3012" s="35" t="s">
        <v>4241</v>
      </c>
      <c r="U3012" s="192" t="s">
        <v>40</v>
      </c>
      <c r="V3012" s="167" t="s">
        <v>384</v>
      </c>
      <c r="W3012" s="35" t="s">
        <v>4242</v>
      </c>
      <c r="X3012" s="55">
        <v>1</v>
      </c>
      <c r="Y3012" s="55">
        <v>0</v>
      </c>
      <c r="Z3012" s="168"/>
      <c r="AA3012" s="168"/>
      <c r="AB3012" s="168"/>
      <c r="AC3012" s="168"/>
    </row>
    <row r="3013" spans="1:34" ht="15" hidden="1" customHeight="1" x14ac:dyDescent="0.2">
      <c r="A3013" s="257">
        <v>69</v>
      </c>
      <c r="B3013" s="257">
        <v>60</v>
      </c>
      <c r="C3013" s="258" t="s">
        <v>998</v>
      </c>
      <c r="D3013" s="257">
        <v>60036</v>
      </c>
      <c r="E3013" s="258" t="s">
        <v>999</v>
      </c>
      <c r="F3013" s="25">
        <v>2016</v>
      </c>
      <c r="G3013" s="232">
        <v>42472.942361111112</v>
      </c>
      <c r="H3013" s="233">
        <v>42472.942361111112</v>
      </c>
      <c r="I3013" s="412" t="s">
        <v>36</v>
      </c>
      <c r="J3013" s="412" t="s">
        <v>36</v>
      </c>
      <c r="K3013" s="412"/>
      <c r="L3013" s="235">
        <f>N3013-G3013</f>
        <v>6.944444467080757E-4</v>
      </c>
      <c r="M3013" s="236">
        <v>1</v>
      </c>
      <c r="N3013" s="232">
        <v>42472.943055555559</v>
      </c>
      <c r="O3013" s="233">
        <v>42472.943055555559</v>
      </c>
      <c r="P3013" s="237" t="s">
        <v>37</v>
      </c>
      <c r="Q3013" s="238" t="s">
        <v>213</v>
      </c>
      <c r="R3013" s="238" t="s">
        <v>287</v>
      </c>
      <c r="S3013" s="35" t="s">
        <v>40</v>
      </c>
      <c r="T3013" s="35" t="s">
        <v>5890</v>
      </c>
      <c r="U3013" s="282" t="s">
        <v>40</v>
      </c>
      <c r="V3013" s="240" t="s">
        <v>384</v>
      </c>
      <c r="W3013" s="35" t="s">
        <v>5891</v>
      </c>
      <c r="X3013" s="55">
        <v>0</v>
      </c>
      <c r="Y3013" s="55">
        <v>0</v>
      </c>
      <c r="Z3013" s="55">
        <v>0</v>
      </c>
      <c r="AA3013" s="168"/>
      <c r="AB3013" s="168"/>
      <c r="AC3013" s="168"/>
    </row>
    <row r="3014" spans="1:34" ht="15" hidden="1" customHeight="1" x14ac:dyDescent="0.2">
      <c r="A3014" s="257">
        <v>69</v>
      </c>
      <c r="B3014" s="257">
        <v>60</v>
      </c>
      <c r="C3014" s="258" t="s">
        <v>998</v>
      </c>
      <c r="D3014" s="257">
        <v>60036</v>
      </c>
      <c r="E3014" s="258" t="s">
        <v>999</v>
      </c>
      <c r="F3014" s="25">
        <v>2016</v>
      </c>
      <c r="G3014" s="284">
        <v>42667.318749999999</v>
      </c>
      <c r="H3014" s="234">
        <v>42667.318749999999</v>
      </c>
      <c r="I3014" s="412" t="s">
        <v>36</v>
      </c>
      <c r="J3014" s="412" t="s">
        <v>36</v>
      </c>
      <c r="K3014" s="412"/>
      <c r="L3014" s="235">
        <f>N3014-G3014</f>
        <v>6.944444467080757E-4</v>
      </c>
      <c r="M3014" s="236">
        <v>1</v>
      </c>
      <c r="N3014" s="284">
        <v>42667.319444444445</v>
      </c>
      <c r="O3014" s="234">
        <v>42667.319444444445</v>
      </c>
      <c r="P3014" s="237" t="s">
        <v>37</v>
      </c>
      <c r="Q3014" s="35" t="s">
        <v>145</v>
      </c>
      <c r="R3014" s="35" t="s">
        <v>146</v>
      </c>
      <c r="S3014" s="35" t="s">
        <v>40</v>
      </c>
      <c r="T3014" s="35" t="s">
        <v>6780</v>
      </c>
      <c r="U3014" s="88">
        <v>12594</v>
      </c>
      <c r="V3014" s="240" t="s">
        <v>384</v>
      </c>
      <c r="W3014" s="35" t="s">
        <v>6781</v>
      </c>
      <c r="X3014" s="177">
        <v>1</v>
      </c>
      <c r="Y3014" s="55">
        <v>0</v>
      </c>
      <c r="Z3014" s="55">
        <v>0</v>
      </c>
      <c r="AA3014" s="35"/>
      <c r="AB3014" s="35"/>
      <c r="AC3014" s="241"/>
    </row>
    <row r="3015" spans="1:34" ht="15" hidden="1" customHeight="1" x14ac:dyDescent="0.2">
      <c r="A3015" s="257">
        <v>69</v>
      </c>
      <c r="B3015" s="257">
        <v>60</v>
      </c>
      <c r="C3015" s="258" t="s">
        <v>998</v>
      </c>
      <c r="D3015" s="257">
        <v>60036</v>
      </c>
      <c r="E3015" s="258" t="s">
        <v>999</v>
      </c>
      <c r="F3015" s="25">
        <v>2017</v>
      </c>
      <c r="G3015" s="284">
        <v>42911.765277777777</v>
      </c>
      <c r="H3015" s="234">
        <v>42911.765277777777</v>
      </c>
      <c r="I3015" s="412" t="s">
        <v>36</v>
      </c>
      <c r="J3015" s="412" t="s">
        <v>36</v>
      </c>
      <c r="K3015" s="412"/>
      <c r="L3015" s="235">
        <f>N3015-G3015</f>
        <v>6.944444467080757E-4</v>
      </c>
      <c r="M3015" s="236">
        <v>1</v>
      </c>
      <c r="N3015" s="284">
        <v>42911.765972222223</v>
      </c>
      <c r="O3015" s="234">
        <v>42911.765972222223</v>
      </c>
      <c r="P3015" s="237" t="s">
        <v>37</v>
      </c>
      <c r="Q3015" s="35" t="s">
        <v>145</v>
      </c>
      <c r="R3015" s="35" t="s">
        <v>146</v>
      </c>
      <c r="S3015" s="35" t="s">
        <v>80</v>
      </c>
      <c r="T3015" s="52" t="s">
        <v>8809</v>
      </c>
      <c r="U3015" s="332" t="s">
        <v>40</v>
      </c>
      <c r="V3015" s="240" t="s">
        <v>384</v>
      </c>
      <c r="W3015" s="44" t="s">
        <v>8810</v>
      </c>
      <c r="X3015" s="241">
        <v>0</v>
      </c>
      <c r="Y3015" s="241">
        <v>0</v>
      </c>
      <c r="Z3015" s="241">
        <v>0</v>
      </c>
      <c r="AA3015" s="168"/>
      <c r="AB3015" s="168"/>
      <c r="AC3015" s="168"/>
      <c r="AD3015" s="304">
        <v>5517212</v>
      </c>
      <c r="AE3015" s="305" t="s">
        <v>7063</v>
      </c>
      <c r="AF3015" s="305" t="s">
        <v>7582</v>
      </c>
      <c r="AG3015" s="35" t="s">
        <v>7040</v>
      </c>
      <c r="AH3015" s="44" t="s">
        <v>7173</v>
      </c>
    </row>
    <row r="3016" spans="1:34" ht="15" hidden="1" customHeight="1" x14ac:dyDescent="0.2">
      <c r="A3016" s="257">
        <v>69</v>
      </c>
      <c r="B3016" s="257">
        <v>60</v>
      </c>
      <c r="C3016" s="258" t="s">
        <v>998</v>
      </c>
      <c r="D3016" s="257">
        <v>60036</v>
      </c>
      <c r="E3016" s="258" t="s">
        <v>999</v>
      </c>
      <c r="F3016" s="25">
        <v>2017</v>
      </c>
      <c r="G3016" s="284">
        <v>42912.665277777778</v>
      </c>
      <c r="H3016" s="234">
        <v>42912.665277777778</v>
      </c>
      <c r="I3016" s="412" t="s">
        <v>36</v>
      </c>
      <c r="J3016" s="412" t="s">
        <v>36</v>
      </c>
      <c r="K3016" s="412"/>
      <c r="L3016" s="235">
        <f>N3016-G3016</f>
        <v>6.944444467080757E-4</v>
      </c>
      <c r="M3016" s="236">
        <v>1</v>
      </c>
      <c r="N3016" s="284">
        <v>42912.665972222225</v>
      </c>
      <c r="O3016" s="234">
        <v>42912.665972222225</v>
      </c>
      <c r="P3016" s="237" t="s">
        <v>37</v>
      </c>
      <c r="Q3016" s="35" t="s">
        <v>145</v>
      </c>
      <c r="R3016" s="35" t="s">
        <v>146</v>
      </c>
      <c r="S3016" s="35" t="s">
        <v>80</v>
      </c>
      <c r="T3016" s="167" t="s">
        <v>8816</v>
      </c>
      <c r="U3016" s="332" t="s">
        <v>40</v>
      </c>
      <c r="V3016" s="240" t="s">
        <v>384</v>
      </c>
      <c r="W3016" s="35" t="s">
        <v>8817</v>
      </c>
      <c r="X3016" s="241">
        <v>0</v>
      </c>
      <c r="Y3016" s="241">
        <v>0</v>
      </c>
      <c r="Z3016" s="241">
        <v>0</v>
      </c>
      <c r="AA3016" s="168"/>
      <c r="AB3016" s="168"/>
      <c r="AC3016" s="168"/>
      <c r="AD3016" s="304">
        <v>5517212</v>
      </c>
      <c r="AE3016" s="305" t="s">
        <v>7063</v>
      </c>
      <c r="AF3016" s="305" t="s">
        <v>7582</v>
      </c>
      <c r="AG3016" s="35" t="s">
        <v>7040</v>
      </c>
      <c r="AH3016" s="44" t="s">
        <v>7173</v>
      </c>
    </row>
    <row r="3017" spans="1:34" ht="15" hidden="1" customHeight="1" x14ac:dyDescent="0.2">
      <c r="A3017" s="521">
        <v>69</v>
      </c>
      <c r="B3017" s="521">
        <v>60</v>
      </c>
      <c r="C3017" s="522" t="s">
        <v>998</v>
      </c>
      <c r="D3017" s="521">
        <v>60036</v>
      </c>
      <c r="E3017" s="522" t="s">
        <v>999</v>
      </c>
      <c r="F3017" s="25">
        <v>2019</v>
      </c>
      <c r="G3017" s="232">
        <v>43509.143055555556</v>
      </c>
      <c r="H3017" s="233">
        <v>43509.143055555556</v>
      </c>
      <c r="I3017" s="417" t="s">
        <v>7042</v>
      </c>
      <c r="J3017" s="412" t="s">
        <v>36</v>
      </c>
      <c r="K3017" s="412" t="s">
        <v>36</v>
      </c>
      <c r="L3017" s="235">
        <f>N3017-G3017</f>
        <v>8.4027777775190771E-2</v>
      </c>
      <c r="M3017" s="236">
        <v>121</v>
      </c>
      <c r="N3017" s="232">
        <v>43509.227083333331</v>
      </c>
      <c r="O3017" s="233">
        <v>43509.227083333331</v>
      </c>
      <c r="P3017" s="237" t="s">
        <v>37</v>
      </c>
      <c r="Q3017" s="162" t="s">
        <v>213</v>
      </c>
      <c r="R3017" s="167" t="s">
        <v>10343</v>
      </c>
      <c r="S3017" s="238" t="s">
        <v>40</v>
      </c>
      <c r="T3017" s="167" t="s">
        <v>13226</v>
      </c>
      <c r="U3017" s="416" t="s">
        <v>40</v>
      </c>
      <c r="V3017" s="240" t="s">
        <v>384</v>
      </c>
      <c r="W3017" s="167" t="s">
        <v>13230</v>
      </c>
      <c r="X3017" s="164">
        <v>0</v>
      </c>
      <c r="Y3017" s="241">
        <v>0</v>
      </c>
      <c r="Z3017" s="241">
        <v>0</v>
      </c>
      <c r="AA3017" s="264">
        <f>Y3017/AD3017</f>
        <v>0</v>
      </c>
      <c r="AB3017" s="265">
        <f>Z3017/AD3017</f>
        <v>0</v>
      </c>
      <c r="AC3017" s="255">
        <v>0</v>
      </c>
      <c r="AD3017" s="255">
        <v>5548929</v>
      </c>
      <c r="AE3017" s="239" t="s">
        <v>1270</v>
      </c>
      <c r="AF3017" s="229" t="s">
        <v>1270</v>
      </c>
      <c r="AG3017" s="239" t="s">
        <v>7040</v>
      </c>
      <c r="AH3017" s="57" t="s">
        <v>7173</v>
      </c>
    </row>
    <row r="3018" spans="1:34" ht="15" hidden="1" customHeight="1" x14ac:dyDescent="0.2">
      <c r="A3018" s="257">
        <v>69</v>
      </c>
      <c r="B3018" s="257">
        <v>60</v>
      </c>
      <c r="C3018" s="258" t="s">
        <v>1322</v>
      </c>
      <c r="D3018" s="257">
        <v>60037</v>
      </c>
      <c r="E3018" s="258" t="s">
        <v>1323</v>
      </c>
      <c r="F3018" s="25">
        <v>2018</v>
      </c>
      <c r="G3018" s="232">
        <v>43111.802083333336</v>
      </c>
      <c r="H3018" s="233">
        <v>43111.802083333336</v>
      </c>
      <c r="I3018" s="412" t="s">
        <v>36</v>
      </c>
      <c r="J3018" s="412" t="s">
        <v>36</v>
      </c>
      <c r="K3018" s="412" t="s">
        <v>36</v>
      </c>
      <c r="L3018" s="235">
        <f>N3018-G3018</f>
        <v>7.9166666662786156E-2</v>
      </c>
      <c r="M3018" s="236">
        <v>114</v>
      </c>
      <c r="N3018" s="232">
        <v>43111.881249999999</v>
      </c>
      <c r="O3018" s="233">
        <v>43111.881249999999</v>
      </c>
      <c r="P3018" s="237" t="s">
        <v>37</v>
      </c>
      <c r="Q3018" s="238" t="s">
        <v>43</v>
      </c>
      <c r="R3018" s="35" t="s">
        <v>10292</v>
      </c>
      <c r="S3018" s="238" t="s">
        <v>106</v>
      </c>
      <c r="T3018" s="167" t="s">
        <v>10293</v>
      </c>
      <c r="U3018" s="282" t="s">
        <v>40</v>
      </c>
      <c r="V3018" s="240" t="s">
        <v>384</v>
      </c>
      <c r="W3018" s="35" t="s">
        <v>10294</v>
      </c>
      <c r="X3018" s="241">
        <v>0</v>
      </c>
      <c r="Y3018" s="241">
        <v>0</v>
      </c>
      <c r="Z3018" s="241">
        <v>0</v>
      </c>
      <c r="AA3018" s="266"/>
      <c r="AB3018" s="266"/>
      <c r="AC3018" s="266"/>
      <c r="AD3018" s="241">
        <v>5517212</v>
      </c>
      <c r="AE3018" s="35" t="s">
        <v>1270</v>
      </c>
      <c r="AF3018" s="153" t="s">
        <v>1270</v>
      </c>
      <c r="AG3018" s="35" t="s">
        <v>7066</v>
      </c>
      <c r="AH3018" s="57" t="s">
        <v>7067</v>
      </c>
    </row>
    <row r="3019" spans="1:34" ht="15" hidden="1" customHeight="1" x14ac:dyDescent="0.2">
      <c r="A3019" s="58">
        <v>69</v>
      </c>
      <c r="B3019" s="58">
        <v>60</v>
      </c>
      <c r="C3019" s="76" t="s">
        <v>318</v>
      </c>
      <c r="D3019" s="31">
        <v>60038</v>
      </c>
      <c r="E3019" s="60" t="s">
        <v>319</v>
      </c>
      <c r="F3019" s="25">
        <v>2014</v>
      </c>
      <c r="G3019" s="61">
        <v>41647.590277777781</v>
      </c>
      <c r="H3019" s="62">
        <v>41647.590277777781</v>
      </c>
      <c r="I3019" s="625" t="s">
        <v>36</v>
      </c>
      <c r="J3019" s="625" t="s">
        <v>36</v>
      </c>
      <c r="K3019" s="625"/>
      <c r="L3019" s="64">
        <f>N3019-G3019</f>
        <v>6.9444443943211809E-4</v>
      </c>
      <c r="M3019" s="65">
        <v>1</v>
      </c>
      <c r="N3019" s="61">
        <v>41647.59097222222</v>
      </c>
      <c r="O3019" s="62">
        <v>41647.59097222222</v>
      </c>
      <c r="P3019" s="66" t="s">
        <v>37</v>
      </c>
      <c r="Q3019" s="67" t="s">
        <v>48</v>
      </c>
      <c r="R3019" s="67" t="s">
        <v>49</v>
      </c>
      <c r="S3019" s="68" t="s">
        <v>40</v>
      </c>
      <c r="T3019" s="69" t="s">
        <v>1678</v>
      </c>
      <c r="U3019" s="282" t="s">
        <v>40</v>
      </c>
      <c r="V3019" s="78" t="s">
        <v>384</v>
      </c>
      <c r="W3019" s="69" t="s">
        <v>1679</v>
      </c>
      <c r="X3019" s="32">
        <v>2794</v>
      </c>
      <c r="Y3019" s="32">
        <v>0</v>
      </c>
      <c r="Z3019" s="32">
        <v>0</v>
      </c>
      <c r="AA3019" s="28"/>
      <c r="AB3019" s="28"/>
      <c r="AC3019" s="28"/>
    </row>
    <row r="3020" spans="1:34" ht="15" hidden="1" customHeight="1" x14ac:dyDescent="0.2">
      <c r="A3020" s="58">
        <v>69</v>
      </c>
      <c r="B3020" s="58">
        <v>60</v>
      </c>
      <c r="C3020" s="76" t="s">
        <v>318</v>
      </c>
      <c r="D3020" s="31">
        <v>60038</v>
      </c>
      <c r="E3020" s="60" t="s">
        <v>319</v>
      </c>
      <c r="F3020" s="25">
        <v>2014</v>
      </c>
      <c r="G3020" s="61">
        <v>41703.90902777778</v>
      </c>
      <c r="H3020" s="62">
        <v>41703.90902777778</v>
      </c>
      <c r="I3020" s="625" t="s">
        <v>36</v>
      </c>
      <c r="J3020" s="625" t="s">
        <v>36</v>
      </c>
      <c r="K3020" s="625"/>
      <c r="L3020" s="64">
        <f>N3020-G3020</f>
        <v>6.9444443943211809E-4</v>
      </c>
      <c r="M3020" s="65">
        <v>1</v>
      </c>
      <c r="N3020" s="61">
        <v>41703.909722222219</v>
      </c>
      <c r="O3020" s="62">
        <v>41703.909722222219</v>
      </c>
      <c r="P3020" s="66" t="s">
        <v>37</v>
      </c>
      <c r="Q3020" s="69" t="s">
        <v>1752</v>
      </c>
      <c r="R3020" s="69" t="s">
        <v>287</v>
      </c>
      <c r="S3020" s="87" t="s">
        <v>40</v>
      </c>
      <c r="T3020" s="69" t="s">
        <v>1913</v>
      </c>
      <c r="U3020" s="282" t="s">
        <v>40</v>
      </c>
      <c r="V3020" s="78" t="s">
        <v>384</v>
      </c>
      <c r="W3020" s="69" t="s">
        <v>1914</v>
      </c>
      <c r="X3020" s="32">
        <v>2800</v>
      </c>
      <c r="Y3020" s="32">
        <v>0</v>
      </c>
      <c r="Z3020" s="32">
        <v>0</v>
      </c>
      <c r="AA3020" s="84"/>
      <c r="AB3020" s="85"/>
      <c r="AC3020" s="83"/>
    </row>
    <row r="3021" spans="1:34" ht="15" hidden="1" customHeight="1" x14ac:dyDescent="0.2">
      <c r="A3021" s="58">
        <v>69</v>
      </c>
      <c r="B3021" s="58">
        <v>60</v>
      </c>
      <c r="C3021" s="76" t="s">
        <v>318</v>
      </c>
      <c r="D3021" s="31">
        <v>60038</v>
      </c>
      <c r="E3021" s="60" t="s">
        <v>319</v>
      </c>
      <c r="F3021" s="25">
        <v>2014</v>
      </c>
      <c r="G3021" s="61">
        <v>41792.820138888892</v>
      </c>
      <c r="H3021" s="62">
        <v>41792.820138888892</v>
      </c>
      <c r="I3021" s="625" t="s">
        <v>36</v>
      </c>
      <c r="J3021" s="625" t="s">
        <v>36</v>
      </c>
      <c r="K3021" s="625"/>
      <c r="L3021" s="64">
        <f>N3021-G3021</f>
        <v>7.4999999997089617E-2</v>
      </c>
      <c r="M3021" s="65">
        <v>108</v>
      </c>
      <c r="N3021" s="61">
        <v>41792.895138888889</v>
      </c>
      <c r="O3021" s="62">
        <v>41792.895138888889</v>
      </c>
      <c r="P3021" s="66" t="s">
        <v>37</v>
      </c>
      <c r="Q3021" s="69" t="s">
        <v>52</v>
      </c>
      <c r="R3021" s="69" t="s">
        <v>302</v>
      </c>
      <c r="S3021" s="87" t="s">
        <v>68</v>
      </c>
      <c r="T3021" s="69" t="s">
        <v>2320</v>
      </c>
      <c r="U3021" s="77">
        <v>10313</v>
      </c>
      <c r="V3021" s="78" t="s">
        <v>384</v>
      </c>
      <c r="W3021" s="69" t="s">
        <v>2321</v>
      </c>
      <c r="X3021" s="32">
        <v>1231</v>
      </c>
      <c r="Y3021" s="32">
        <v>1231</v>
      </c>
      <c r="Z3021" s="32">
        <v>159544</v>
      </c>
      <c r="AA3021" s="84">
        <f>Y3021/5380759</f>
        <v>2.2877813334512843E-4</v>
      </c>
      <c r="AB3021" s="85">
        <f>Z3021/5380759</f>
        <v>2.9650835504805177E-2</v>
      </c>
      <c r="AC3021" s="83">
        <f>Z3021/Y3021</f>
        <v>129.60519902518277</v>
      </c>
    </row>
    <row r="3022" spans="1:34" ht="15" hidden="1" customHeight="1" x14ac:dyDescent="0.2">
      <c r="A3022" s="58">
        <v>69</v>
      </c>
      <c r="B3022" s="58">
        <v>60</v>
      </c>
      <c r="C3022" s="76" t="s">
        <v>318</v>
      </c>
      <c r="D3022" s="31">
        <v>60038</v>
      </c>
      <c r="E3022" s="60" t="s">
        <v>319</v>
      </c>
      <c r="F3022" s="25">
        <v>2014</v>
      </c>
      <c r="G3022" s="61">
        <v>41824.069444444445</v>
      </c>
      <c r="H3022" s="62">
        <v>41824.069444444445</v>
      </c>
      <c r="I3022" s="625" t="s">
        <v>36</v>
      </c>
      <c r="J3022" s="628" t="s">
        <v>313</v>
      </c>
      <c r="K3022" s="628"/>
      <c r="L3022" s="64">
        <f>N3022-G3022</f>
        <v>0.43888888888614019</v>
      </c>
      <c r="M3022" s="65">
        <v>632</v>
      </c>
      <c r="N3022" s="61">
        <v>41824.508333333331</v>
      </c>
      <c r="O3022" s="62">
        <v>41824.508333333331</v>
      </c>
      <c r="P3022" s="66" t="s">
        <v>37</v>
      </c>
      <c r="Q3022" s="69" t="s">
        <v>222</v>
      </c>
      <c r="R3022" s="69" t="s">
        <v>223</v>
      </c>
      <c r="S3022" s="87" t="s">
        <v>54</v>
      </c>
      <c r="T3022" s="69" t="s">
        <v>2450</v>
      </c>
      <c r="U3022" s="77">
        <v>10395</v>
      </c>
      <c r="V3022" s="87" t="s">
        <v>384</v>
      </c>
      <c r="W3022" s="69" t="s">
        <v>2451</v>
      </c>
      <c r="X3022" s="32">
        <v>2798</v>
      </c>
      <c r="Y3022" s="32">
        <v>2798</v>
      </c>
      <c r="Z3022" s="32">
        <v>1719539</v>
      </c>
      <c r="AA3022" s="79">
        <f>Y3022/5380759</f>
        <v>5.2000098870809864E-4</v>
      </c>
      <c r="AB3022" s="80">
        <f>Z3022/5380759</f>
        <v>0.31957182992213551</v>
      </c>
      <c r="AC3022" s="32">
        <f>Z3022/Y3022</f>
        <v>614.56004288777694</v>
      </c>
    </row>
    <row r="3023" spans="1:34" ht="15" hidden="1" customHeight="1" x14ac:dyDescent="0.2">
      <c r="A3023" s="105">
        <v>69</v>
      </c>
      <c r="B3023" s="105">
        <v>60</v>
      </c>
      <c r="C3023" s="76" t="s">
        <v>318</v>
      </c>
      <c r="D3023" s="31">
        <v>60038</v>
      </c>
      <c r="E3023" s="60" t="s">
        <v>319</v>
      </c>
      <c r="F3023" s="25">
        <v>2014</v>
      </c>
      <c r="G3023" s="61">
        <v>41900.087500000001</v>
      </c>
      <c r="H3023" s="62">
        <v>41900.087500000001</v>
      </c>
      <c r="I3023" s="625" t="s">
        <v>36</v>
      </c>
      <c r="J3023" s="625" t="s">
        <v>36</v>
      </c>
      <c r="K3023" s="625"/>
      <c r="L3023" s="64">
        <f>N3023-G3023</f>
        <v>9.7222222175332718E-3</v>
      </c>
      <c r="M3023" s="65">
        <v>14</v>
      </c>
      <c r="N3023" s="61">
        <v>41900.097222222219</v>
      </c>
      <c r="O3023" s="62">
        <v>41900.097222222219</v>
      </c>
      <c r="P3023" s="66" t="s">
        <v>37</v>
      </c>
      <c r="Q3023" s="69" t="s">
        <v>71</v>
      </c>
      <c r="R3023" s="69" t="s">
        <v>600</v>
      </c>
      <c r="S3023" s="87" t="s">
        <v>579</v>
      </c>
      <c r="T3023" s="69" t="s">
        <v>2725</v>
      </c>
      <c r="U3023" s="77">
        <v>10568</v>
      </c>
      <c r="V3023" s="87" t="s">
        <v>384</v>
      </c>
      <c r="W3023" s="69" t="s">
        <v>2726</v>
      </c>
      <c r="X3023" s="92">
        <v>1668</v>
      </c>
      <c r="Y3023" s="92">
        <v>1668</v>
      </c>
      <c r="Z3023" s="92">
        <v>23352</v>
      </c>
      <c r="AA3023" s="79">
        <f>Y3023/5380759</f>
        <v>3.0999344144571424E-4</v>
      </c>
      <c r="AB3023" s="80">
        <f>Z3023/5380759</f>
        <v>4.33990818024E-3</v>
      </c>
      <c r="AC3023" s="32">
        <f>Z3023/Y3023</f>
        <v>14</v>
      </c>
    </row>
    <row r="3024" spans="1:34" ht="15" hidden="1" customHeight="1" x14ac:dyDescent="0.2">
      <c r="A3024" s="153">
        <v>69</v>
      </c>
      <c r="B3024" s="153">
        <v>60</v>
      </c>
      <c r="C3024" s="24" t="s">
        <v>318</v>
      </c>
      <c r="D3024" s="175">
        <v>60038</v>
      </c>
      <c r="E3024" s="24" t="s">
        <v>319</v>
      </c>
      <c r="F3024" s="25">
        <v>2015</v>
      </c>
      <c r="G3024" s="179">
        <v>42041.513194444444</v>
      </c>
      <c r="H3024" s="158">
        <v>42041.513194444444</v>
      </c>
      <c r="I3024" s="626" t="s">
        <v>313</v>
      </c>
      <c r="J3024" s="620" t="s">
        <v>36</v>
      </c>
      <c r="K3024" s="620"/>
      <c r="L3024" s="159">
        <f>N3024-G3024</f>
        <v>6.944444467080757E-4</v>
      </c>
      <c r="M3024" s="160">
        <v>1</v>
      </c>
      <c r="N3024" s="156">
        <v>42041.513888888891</v>
      </c>
      <c r="O3024" s="157">
        <v>42041.513888888891</v>
      </c>
      <c r="P3024" s="161" t="s">
        <v>37</v>
      </c>
      <c r="Q3024" s="35" t="s">
        <v>222</v>
      </c>
      <c r="R3024" s="35" t="s">
        <v>223</v>
      </c>
      <c r="S3024" s="35" t="s">
        <v>40</v>
      </c>
      <c r="T3024" s="35" t="s">
        <v>3428</v>
      </c>
      <c r="U3024" s="282" t="s">
        <v>40</v>
      </c>
      <c r="V3024" s="167" t="s">
        <v>384</v>
      </c>
      <c r="W3024" s="35" t="s">
        <v>3429</v>
      </c>
      <c r="X3024" s="55">
        <v>2798</v>
      </c>
      <c r="Y3024" s="55">
        <v>0</v>
      </c>
      <c r="Z3024" s="55">
        <v>0</v>
      </c>
      <c r="AA3024" s="168"/>
      <c r="AB3024" s="168"/>
      <c r="AC3024" s="168"/>
    </row>
    <row r="3025" spans="1:34" ht="15" hidden="1" customHeight="1" x14ac:dyDescent="0.2">
      <c r="A3025" s="153">
        <v>69</v>
      </c>
      <c r="B3025" s="153">
        <v>60</v>
      </c>
      <c r="C3025" s="24" t="s">
        <v>318</v>
      </c>
      <c r="D3025" s="175">
        <v>60038</v>
      </c>
      <c r="E3025" s="24" t="s">
        <v>319</v>
      </c>
      <c r="F3025" s="25">
        <v>2015</v>
      </c>
      <c r="G3025" s="179">
        <v>42041.523611111108</v>
      </c>
      <c r="H3025" s="158">
        <v>42041.523611111108</v>
      </c>
      <c r="I3025" s="626" t="s">
        <v>313</v>
      </c>
      <c r="J3025" s="626" t="s">
        <v>313</v>
      </c>
      <c r="K3025" s="626"/>
      <c r="L3025" s="159">
        <f>N3025-G3025</f>
        <v>0.51527777778392192</v>
      </c>
      <c r="M3025" s="160">
        <v>742</v>
      </c>
      <c r="N3025" s="156">
        <v>42042.038888888892</v>
      </c>
      <c r="O3025" s="157">
        <v>42042.038888888892</v>
      </c>
      <c r="P3025" s="161" t="s">
        <v>37</v>
      </c>
      <c r="Q3025" s="35" t="s">
        <v>222</v>
      </c>
      <c r="R3025" s="35" t="s">
        <v>223</v>
      </c>
      <c r="S3025" s="35" t="s">
        <v>54</v>
      </c>
      <c r="T3025" s="35" t="s">
        <v>3430</v>
      </c>
      <c r="U3025" s="170">
        <v>10885</v>
      </c>
      <c r="V3025" s="167" t="s">
        <v>384</v>
      </c>
      <c r="W3025" s="35" t="s">
        <v>3431</v>
      </c>
      <c r="X3025" s="55">
        <v>2798</v>
      </c>
      <c r="Y3025" s="50">
        <v>1655</v>
      </c>
      <c r="Z3025" s="50">
        <v>1913907</v>
      </c>
      <c r="AA3025" s="184">
        <v>3.038576704967421E-4</v>
      </c>
      <c r="AB3025" s="185">
        <v>0.35139294414949135</v>
      </c>
      <c r="AC3025" s="186">
        <v>1156.4392749244712</v>
      </c>
    </row>
    <row r="3026" spans="1:34" ht="15" hidden="1" customHeight="1" x14ac:dyDescent="0.2">
      <c r="A3026" s="153">
        <v>69</v>
      </c>
      <c r="B3026" s="153">
        <v>60</v>
      </c>
      <c r="C3026" s="24" t="s">
        <v>318</v>
      </c>
      <c r="D3026" s="175">
        <v>60038</v>
      </c>
      <c r="E3026" s="24" t="s">
        <v>319</v>
      </c>
      <c r="F3026" s="25">
        <v>2015</v>
      </c>
      <c r="G3026" s="179">
        <v>42042.470833333333</v>
      </c>
      <c r="H3026" s="158">
        <v>42042.470833333333</v>
      </c>
      <c r="I3026" s="626" t="s">
        <v>313</v>
      </c>
      <c r="J3026" s="626" t="s">
        <v>313</v>
      </c>
      <c r="K3026" s="626"/>
      <c r="L3026" s="159">
        <f>N3026-G3026</f>
        <v>0.50069444444670808</v>
      </c>
      <c r="M3026" s="160">
        <v>721</v>
      </c>
      <c r="N3026" s="156">
        <v>42042.97152777778</v>
      </c>
      <c r="O3026" s="157">
        <v>42042.97152777778</v>
      </c>
      <c r="P3026" s="161" t="s">
        <v>37</v>
      </c>
      <c r="Q3026" s="35" t="s">
        <v>1285</v>
      </c>
      <c r="R3026" s="35" t="s">
        <v>59</v>
      </c>
      <c r="S3026" s="35" t="s">
        <v>68</v>
      </c>
      <c r="T3026" s="35" t="s">
        <v>3480</v>
      </c>
      <c r="U3026" s="176">
        <v>10883</v>
      </c>
      <c r="V3026" s="167" t="s">
        <v>384</v>
      </c>
      <c r="W3026" s="35" t="s">
        <v>3481</v>
      </c>
      <c r="X3026" s="55">
        <v>2798</v>
      </c>
      <c r="Y3026" s="55">
        <v>0</v>
      </c>
      <c r="Z3026" s="184"/>
      <c r="AA3026" s="184"/>
      <c r="AB3026" s="184"/>
      <c r="AC3026" s="184"/>
      <c r="AD3026" s="41"/>
      <c r="AE3026" s="41"/>
      <c r="AF3026" s="41"/>
      <c r="AG3026" s="41"/>
      <c r="AH3026" s="41"/>
    </row>
    <row r="3027" spans="1:34" ht="15" hidden="1" customHeight="1" x14ac:dyDescent="0.2">
      <c r="A3027" s="175">
        <v>69</v>
      </c>
      <c r="B3027" s="175">
        <v>60</v>
      </c>
      <c r="C3027" s="24" t="s">
        <v>318</v>
      </c>
      <c r="D3027" s="175">
        <v>60038</v>
      </c>
      <c r="E3027" s="24" t="s">
        <v>319</v>
      </c>
      <c r="F3027" s="25">
        <v>2015</v>
      </c>
      <c r="G3027" s="156">
        <v>42117.92291666667</v>
      </c>
      <c r="H3027" s="157">
        <v>42117.92291666667</v>
      </c>
      <c r="I3027" s="620" t="s">
        <v>36</v>
      </c>
      <c r="J3027" s="620" t="s">
        <v>36</v>
      </c>
      <c r="K3027" s="620"/>
      <c r="L3027" s="159">
        <f>N3027-G3027</f>
        <v>6.9444443943211809E-4</v>
      </c>
      <c r="M3027" s="160">
        <v>1</v>
      </c>
      <c r="N3027" s="156">
        <v>42117.923611111109</v>
      </c>
      <c r="O3027" s="157">
        <v>42117.923611111109</v>
      </c>
      <c r="P3027" s="161" t="s">
        <v>37</v>
      </c>
      <c r="Q3027" s="35" t="s">
        <v>213</v>
      </c>
      <c r="R3027" s="35" t="s">
        <v>287</v>
      </c>
      <c r="S3027" s="35" t="s">
        <v>40</v>
      </c>
      <c r="T3027" s="35" t="s">
        <v>3829</v>
      </c>
      <c r="U3027" s="282" t="s">
        <v>40</v>
      </c>
      <c r="V3027" s="167" t="s">
        <v>384</v>
      </c>
      <c r="W3027" s="35" t="s">
        <v>3830</v>
      </c>
      <c r="X3027" s="55">
        <v>2805</v>
      </c>
      <c r="Y3027" s="55">
        <v>0</v>
      </c>
      <c r="Z3027" s="168"/>
      <c r="AA3027" s="168"/>
      <c r="AB3027" s="168"/>
      <c r="AC3027" s="168"/>
    </row>
    <row r="3028" spans="1:34" ht="15" hidden="1" customHeight="1" x14ac:dyDescent="0.2">
      <c r="A3028" s="175">
        <v>69</v>
      </c>
      <c r="B3028" s="175">
        <v>60</v>
      </c>
      <c r="C3028" s="24" t="s">
        <v>318</v>
      </c>
      <c r="D3028" s="175">
        <v>60038</v>
      </c>
      <c r="E3028" s="24" t="s">
        <v>319</v>
      </c>
      <c r="F3028" s="25">
        <v>2015</v>
      </c>
      <c r="G3028" s="156">
        <v>42160.597916666666</v>
      </c>
      <c r="H3028" s="157">
        <v>42160.597916666666</v>
      </c>
      <c r="I3028" s="620" t="s">
        <v>36</v>
      </c>
      <c r="J3028" s="620" t="s">
        <v>36</v>
      </c>
      <c r="K3028" s="620"/>
      <c r="L3028" s="159">
        <f>N3028-G3028</f>
        <v>6.944444467080757E-4</v>
      </c>
      <c r="M3028" s="160">
        <v>1</v>
      </c>
      <c r="N3028" s="156">
        <v>42160.598611111112</v>
      </c>
      <c r="O3028" s="157">
        <v>42160.598611111112</v>
      </c>
      <c r="P3028" s="161" t="s">
        <v>37</v>
      </c>
      <c r="Q3028" s="35" t="s">
        <v>213</v>
      </c>
      <c r="R3028" s="35" t="s">
        <v>287</v>
      </c>
      <c r="S3028" s="35" t="s">
        <v>40</v>
      </c>
      <c r="T3028" s="35" t="s">
        <v>4101</v>
      </c>
      <c r="U3028" s="282" t="s">
        <v>40</v>
      </c>
      <c r="V3028" s="167" t="s">
        <v>384</v>
      </c>
      <c r="W3028" s="35" t="s">
        <v>4102</v>
      </c>
      <c r="X3028" s="55">
        <v>2805</v>
      </c>
      <c r="Y3028" s="55">
        <v>0</v>
      </c>
      <c r="Z3028" s="168"/>
      <c r="AA3028" s="168"/>
      <c r="AB3028" s="168"/>
      <c r="AC3028" s="168"/>
    </row>
    <row r="3029" spans="1:34" ht="15" hidden="1" customHeight="1" x14ac:dyDescent="0.2">
      <c r="A3029" s="175">
        <v>69</v>
      </c>
      <c r="B3029" s="175">
        <v>60</v>
      </c>
      <c r="C3029" s="24" t="s">
        <v>318</v>
      </c>
      <c r="D3029" s="175">
        <v>60038</v>
      </c>
      <c r="E3029" s="24" t="s">
        <v>319</v>
      </c>
      <c r="F3029" s="25">
        <v>2015</v>
      </c>
      <c r="G3029" s="156">
        <v>42185.76458333333</v>
      </c>
      <c r="H3029" s="157">
        <v>42185.76458333333</v>
      </c>
      <c r="I3029" s="620" t="s">
        <v>36</v>
      </c>
      <c r="J3029" s="620" t="s">
        <v>36</v>
      </c>
      <c r="K3029" s="620"/>
      <c r="L3029" s="159">
        <f>N3029-G3029</f>
        <v>6.2500000058207661E-3</v>
      </c>
      <c r="M3029" s="160">
        <v>9</v>
      </c>
      <c r="N3029" s="156">
        <v>42185.770833333336</v>
      </c>
      <c r="O3029" s="157">
        <v>42185.770833333336</v>
      </c>
      <c r="P3029" s="161" t="s">
        <v>37</v>
      </c>
      <c r="Q3029" s="35" t="s">
        <v>43</v>
      </c>
      <c r="R3029" s="35" t="s">
        <v>44</v>
      </c>
      <c r="S3029" s="35" t="s">
        <v>45</v>
      </c>
      <c r="T3029" s="35" t="s">
        <v>4211</v>
      </c>
      <c r="U3029" s="282" t="s">
        <v>40</v>
      </c>
      <c r="V3029" s="167" t="s">
        <v>384</v>
      </c>
      <c r="W3029" s="35" t="s">
        <v>4212</v>
      </c>
      <c r="X3029" s="55">
        <v>2142</v>
      </c>
      <c r="Y3029" s="55">
        <v>2142</v>
      </c>
      <c r="Z3029" s="55">
        <v>18987</v>
      </c>
      <c r="AA3029" s="173">
        <f>Y3029/5412924</f>
        <v>3.9571957781044033E-4</v>
      </c>
      <c r="AB3029" s="174">
        <f>Z3029/5412924</f>
        <v>3.507715977538203E-3</v>
      </c>
      <c r="AC3029" s="55">
        <f>Z3029/Y3029</f>
        <v>8.8641456582633058</v>
      </c>
    </row>
    <row r="3030" spans="1:34" ht="15" hidden="1" customHeight="1" x14ac:dyDescent="0.2">
      <c r="A3030" s="175">
        <v>69</v>
      </c>
      <c r="B3030" s="175">
        <v>60</v>
      </c>
      <c r="C3030" s="24" t="s">
        <v>318</v>
      </c>
      <c r="D3030" s="175">
        <v>60038</v>
      </c>
      <c r="E3030" s="43" t="s">
        <v>319</v>
      </c>
      <c r="F3030" s="25">
        <v>2015</v>
      </c>
      <c r="G3030" s="156">
        <v>42271.727777777778</v>
      </c>
      <c r="H3030" s="157">
        <v>42271.727777777778</v>
      </c>
      <c r="I3030" s="620" t="s">
        <v>36</v>
      </c>
      <c r="J3030" s="620" t="s">
        <v>36</v>
      </c>
      <c r="K3030" s="620"/>
      <c r="L3030" s="159">
        <f>N3030-G3030</f>
        <v>6.944444467080757E-4</v>
      </c>
      <c r="M3030" s="160">
        <v>1</v>
      </c>
      <c r="N3030" s="156">
        <v>42271.728472222225</v>
      </c>
      <c r="O3030" s="157">
        <v>42271.728472222225</v>
      </c>
      <c r="P3030" s="161" t="s">
        <v>37</v>
      </c>
      <c r="Q3030" s="35" t="s">
        <v>38</v>
      </c>
      <c r="R3030" s="35" t="s">
        <v>413</v>
      </c>
      <c r="S3030" s="35" t="s">
        <v>101</v>
      </c>
      <c r="T3030" s="35" t="s">
        <v>4825</v>
      </c>
      <c r="U3030" s="282" t="s">
        <v>40</v>
      </c>
      <c r="V3030" s="167" t="s">
        <v>384</v>
      </c>
      <c r="W3030" s="35" t="s">
        <v>4826</v>
      </c>
      <c r="X3030" s="55">
        <v>2803</v>
      </c>
      <c r="Y3030" s="55">
        <v>0</v>
      </c>
      <c r="Z3030" s="168"/>
      <c r="AA3030" s="168"/>
      <c r="AB3030" s="168"/>
      <c r="AC3030" s="168"/>
    </row>
    <row r="3031" spans="1:34" ht="15" hidden="1" customHeight="1" x14ac:dyDescent="0.2">
      <c r="A3031" s="231">
        <v>69</v>
      </c>
      <c r="B3031" s="231">
        <v>60</v>
      </c>
      <c r="C3031" s="230" t="s">
        <v>318</v>
      </c>
      <c r="D3031" s="231">
        <v>60038</v>
      </c>
      <c r="E3031" s="230" t="s">
        <v>319</v>
      </c>
      <c r="F3031" s="25">
        <v>2016</v>
      </c>
      <c r="G3031" s="232">
        <v>42374.56527777778</v>
      </c>
      <c r="H3031" s="233">
        <v>42374.56527777778</v>
      </c>
      <c r="I3031" s="412" t="s">
        <v>36</v>
      </c>
      <c r="J3031" s="412" t="s">
        <v>36</v>
      </c>
      <c r="K3031" s="412"/>
      <c r="L3031" s="235">
        <f>N3031-G3031</f>
        <v>0.44930555555038154</v>
      </c>
      <c r="M3031" s="236">
        <v>647</v>
      </c>
      <c r="N3031" s="232">
        <v>42375.01458333333</v>
      </c>
      <c r="O3031" s="233">
        <v>42375.01458333333</v>
      </c>
      <c r="P3031" s="237" t="s">
        <v>37</v>
      </c>
      <c r="Q3031" s="238" t="s">
        <v>38</v>
      </c>
      <c r="R3031" s="238" t="s">
        <v>413</v>
      </c>
      <c r="S3031" s="238" t="s">
        <v>68</v>
      </c>
      <c r="T3031" s="239" t="s">
        <v>5422</v>
      </c>
      <c r="U3031" s="88">
        <v>11802</v>
      </c>
      <c r="V3031" s="240" t="s">
        <v>384</v>
      </c>
      <c r="W3031" s="239" t="s">
        <v>3323</v>
      </c>
      <c r="X3031" s="244">
        <v>2804</v>
      </c>
      <c r="Y3031" s="244">
        <v>2804</v>
      </c>
      <c r="Z3031" s="244">
        <v>1441596</v>
      </c>
      <c r="AA3031" s="245">
        <v>5.1481384173587006E-4</v>
      </c>
      <c r="AB3031" s="246">
        <v>0.26467673858454466</v>
      </c>
      <c r="AC3031" s="244">
        <v>514.12125534950076</v>
      </c>
    </row>
    <row r="3032" spans="1:34" ht="15" hidden="1" customHeight="1" x14ac:dyDescent="0.2">
      <c r="A3032" s="257">
        <v>69</v>
      </c>
      <c r="B3032" s="257">
        <v>60</v>
      </c>
      <c r="C3032" s="258" t="s">
        <v>318</v>
      </c>
      <c r="D3032" s="257">
        <v>60038</v>
      </c>
      <c r="E3032" s="258" t="s">
        <v>319</v>
      </c>
      <c r="F3032" s="25">
        <v>2016</v>
      </c>
      <c r="G3032" s="284">
        <v>42514.429166666669</v>
      </c>
      <c r="H3032" s="234">
        <v>42514.429166666669</v>
      </c>
      <c r="I3032" s="412" t="s">
        <v>36</v>
      </c>
      <c r="J3032" s="417" t="s">
        <v>313</v>
      </c>
      <c r="K3032" s="417"/>
      <c r="L3032" s="235">
        <f>N3032-G3032</f>
        <v>0.39305555555620231</v>
      </c>
      <c r="M3032" s="236">
        <v>566</v>
      </c>
      <c r="N3032" s="284">
        <v>42514.822222222225</v>
      </c>
      <c r="O3032" s="234">
        <v>42514.822222222225</v>
      </c>
      <c r="P3032" s="237" t="s">
        <v>37</v>
      </c>
      <c r="Q3032" s="238" t="s">
        <v>222</v>
      </c>
      <c r="R3032" s="238" t="s">
        <v>749</v>
      </c>
      <c r="S3032" s="35" t="s">
        <v>54</v>
      </c>
      <c r="T3032" s="35" t="s">
        <v>6107</v>
      </c>
      <c r="U3032" s="88">
        <v>12194</v>
      </c>
      <c r="V3032" s="240" t="s">
        <v>384</v>
      </c>
      <c r="W3032" s="35" t="s">
        <v>6108</v>
      </c>
      <c r="X3032" s="177">
        <v>2794</v>
      </c>
      <c r="Y3032" s="177">
        <v>1224</v>
      </c>
      <c r="Z3032" s="177">
        <v>524454</v>
      </c>
      <c r="AA3032" s="259">
        <v>2.2328151219958012E-4</v>
      </c>
      <c r="AB3032" s="260">
        <v>9.5670655391436751E-2</v>
      </c>
      <c r="AC3032" s="241">
        <v>428.47549019607845</v>
      </c>
    </row>
    <row r="3033" spans="1:34" ht="15" hidden="1" customHeight="1" x14ac:dyDescent="0.2">
      <c r="A3033" s="257">
        <v>69</v>
      </c>
      <c r="B3033" s="257">
        <v>60</v>
      </c>
      <c r="C3033" s="258" t="s">
        <v>318</v>
      </c>
      <c r="D3033" s="257">
        <v>60038</v>
      </c>
      <c r="E3033" s="258" t="s">
        <v>319</v>
      </c>
      <c r="F3033" s="25">
        <v>2016</v>
      </c>
      <c r="G3033" s="284">
        <v>42719.917361111111</v>
      </c>
      <c r="H3033" s="234">
        <v>42719.917361111111</v>
      </c>
      <c r="I3033" s="412" t="s">
        <v>36</v>
      </c>
      <c r="J3033" s="412" t="s">
        <v>36</v>
      </c>
      <c r="K3033" s="412"/>
      <c r="L3033" s="235">
        <f>N3033-G3033</f>
        <v>6.944444467080757E-4</v>
      </c>
      <c r="M3033" s="236">
        <v>1</v>
      </c>
      <c r="N3033" s="284">
        <v>42719.918055555558</v>
      </c>
      <c r="O3033" s="234">
        <v>42719.918055555558</v>
      </c>
      <c r="P3033" s="237" t="s">
        <v>37</v>
      </c>
      <c r="Q3033" s="35" t="s">
        <v>6434</v>
      </c>
      <c r="R3033" s="35" t="s">
        <v>600</v>
      </c>
      <c r="S3033" s="35" t="s">
        <v>579</v>
      </c>
      <c r="T3033" s="35" t="s">
        <v>6993</v>
      </c>
      <c r="U3033" s="282" t="s">
        <v>40</v>
      </c>
      <c r="V3033" s="240" t="s">
        <v>384</v>
      </c>
      <c r="W3033" s="35" t="s">
        <v>6994</v>
      </c>
      <c r="X3033" s="177">
        <v>1237</v>
      </c>
      <c r="Y3033" s="55">
        <v>0</v>
      </c>
      <c r="Z3033" s="55">
        <v>0</v>
      </c>
      <c r="AA3033" s="168"/>
      <c r="AB3033" s="168"/>
      <c r="AC3033" s="168"/>
    </row>
    <row r="3034" spans="1:34" ht="15" hidden="1" customHeight="1" x14ac:dyDescent="0.2">
      <c r="A3034" s="257">
        <v>69</v>
      </c>
      <c r="B3034" s="257">
        <v>60</v>
      </c>
      <c r="C3034" s="258" t="s">
        <v>318</v>
      </c>
      <c r="D3034" s="257">
        <v>60038</v>
      </c>
      <c r="E3034" s="258" t="s">
        <v>319</v>
      </c>
      <c r="F3034" s="25">
        <v>2017</v>
      </c>
      <c r="G3034" s="232">
        <v>42738.26458333333</v>
      </c>
      <c r="H3034" s="233">
        <v>42738.26458333333</v>
      </c>
      <c r="I3034" s="417" t="s">
        <v>7042</v>
      </c>
      <c r="J3034" s="412" t="s">
        <v>36</v>
      </c>
      <c r="K3034" s="412"/>
      <c r="L3034" s="235">
        <f>N3034-G3034</f>
        <v>0.54236111111094942</v>
      </c>
      <c r="M3034" s="236">
        <v>781</v>
      </c>
      <c r="N3034" s="232">
        <v>42738.806944444441</v>
      </c>
      <c r="O3034" s="233">
        <v>42738.806944444441</v>
      </c>
      <c r="P3034" s="237" t="s">
        <v>37</v>
      </c>
      <c r="Q3034" s="238" t="s">
        <v>222</v>
      </c>
      <c r="R3034" s="238" t="s">
        <v>223</v>
      </c>
      <c r="S3034" s="238" t="s">
        <v>54</v>
      </c>
      <c r="T3034" s="167" t="s">
        <v>7051</v>
      </c>
      <c r="U3034" s="303" t="s">
        <v>40</v>
      </c>
      <c r="V3034" s="240" t="s">
        <v>384</v>
      </c>
      <c r="W3034" s="35" t="s">
        <v>7052</v>
      </c>
      <c r="X3034" s="241">
        <v>2683</v>
      </c>
      <c r="Y3034" s="241">
        <v>1620</v>
      </c>
      <c r="Z3034" s="306">
        <v>685432</v>
      </c>
      <c r="AA3034" s="259">
        <v>2.9362656356145099E-4</v>
      </c>
      <c r="AB3034" s="260">
        <v>0.12423521155250151</v>
      </c>
      <c r="AC3034" s="241">
        <v>423.1061728395062</v>
      </c>
      <c r="AD3034" s="304">
        <v>5517212</v>
      </c>
      <c r="AE3034" s="35" t="s">
        <v>7049</v>
      </c>
      <c r="AF3034" s="305" t="s">
        <v>7053</v>
      </c>
      <c r="AG3034" s="35" t="s">
        <v>7040</v>
      </c>
      <c r="AH3034" s="44" t="s">
        <v>7041</v>
      </c>
    </row>
    <row r="3035" spans="1:34" ht="15" hidden="1" customHeight="1" x14ac:dyDescent="0.2">
      <c r="A3035" s="257">
        <v>69</v>
      </c>
      <c r="B3035" s="257">
        <v>60</v>
      </c>
      <c r="C3035" s="258" t="s">
        <v>318</v>
      </c>
      <c r="D3035" s="257">
        <v>60038</v>
      </c>
      <c r="E3035" s="258" t="s">
        <v>319</v>
      </c>
      <c r="F3035" s="25">
        <v>2017</v>
      </c>
      <c r="G3035" s="232">
        <v>42739.142361111109</v>
      </c>
      <c r="H3035" s="233">
        <v>42739.142361111109</v>
      </c>
      <c r="I3035" s="412" t="s">
        <v>36</v>
      </c>
      <c r="J3035" s="412" t="s">
        <v>36</v>
      </c>
      <c r="K3035" s="412"/>
      <c r="L3035" s="235">
        <f>N3035-G3035</f>
        <v>0.42222222222335404</v>
      </c>
      <c r="M3035" s="236">
        <v>608</v>
      </c>
      <c r="N3035" s="232">
        <v>42739.564583333333</v>
      </c>
      <c r="O3035" s="233">
        <v>42739.564583333333</v>
      </c>
      <c r="P3035" s="237" t="s">
        <v>37</v>
      </c>
      <c r="Q3035" s="238" t="s">
        <v>52</v>
      </c>
      <c r="R3035" s="238" t="s">
        <v>302</v>
      </c>
      <c r="S3035" s="238" t="s">
        <v>68</v>
      </c>
      <c r="T3035" s="167" t="s">
        <v>7088</v>
      </c>
      <c r="U3035" s="303" t="s">
        <v>40</v>
      </c>
      <c r="V3035" s="49" t="s">
        <v>384</v>
      </c>
      <c r="W3035" s="44" t="s">
        <v>7089</v>
      </c>
      <c r="X3035" s="241">
        <v>2804</v>
      </c>
      <c r="Y3035" s="241">
        <v>2804</v>
      </c>
      <c r="Z3035" s="241">
        <v>816883</v>
      </c>
      <c r="AA3035" s="153">
        <v>5.0822770631253611E-4</v>
      </c>
      <c r="AB3035" s="174">
        <v>0.14806083217393132</v>
      </c>
      <c r="AC3035" s="241">
        <v>291.32774607703283</v>
      </c>
      <c r="AD3035" s="304">
        <v>5517212</v>
      </c>
      <c r="AE3035" s="35" t="s">
        <v>1270</v>
      </c>
      <c r="AF3035" s="305" t="s">
        <v>1270</v>
      </c>
      <c r="AG3035" s="35" t="s">
        <v>7040</v>
      </c>
      <c r="AH3035" s="44" t="s">
        <v>7041</v>
      </c>
    </row>
    <row r="3036" spans="1:34" ht="15" hidden="1" customHeight="1" x14ac:dyDescent="0.2">
      <c r="A3036" s="257">
        <v>69</v>
      </c>
      <c r="B3036" s="257">
        <v>60</v>
      </c>
      <c r="C3036" s="258" t="s">
        <v>318</v>
      </c>
      <c r="D3036" s="257">
        <v>60038</v>
      </c>
      <c r="E3036" s="258" t="s">
        <v>319</v>
      </c>
      <c r="F3036" s="25">
        <v>2017</v>
      </c>
      <c r="G3036" s="232">
        <v>42756.207638888889</v>
      </c>
      <c r="H3036" s="233">
        <v>42756.207638888889</v>
      </c>
      <c r="I3036" s="417" t="s">
        <v>7042</v>
      </c>
      <c r="J3036" s="412" t="s">
        <v>36</v>
      </c>
      <c r="K3036" s="412"/>
      <c r="L3036" s="235">
        <f>N3036-G3036</f>
        <v>6.944444467080757E-4</v>
      </c>
      <c r="M3036" s="236">
        <v>1</v>
      </c>
      <c r="N3036" s="232">
        <v>42756.208333333336</v>
      </c>
      <c r="O3036" s="233">
        <v>42756.208333333336</v>
      </c>
      <c r="P3036" s="237" t="s">
        <v>37</v>
      </c>
      <c r="Q3036" s="35" t="s">
        <v>213</v>
      </c>
      <c r="R3036" s="35" t="s">
        <v>1263</v>
      </c>
      <c r="S3036" s="35" t="s">
        <v>40</v>
      </c>
      <c r="T3036" s="167" t="s">
        <v>7493</v>
      </c>
      <c r="U3036" s="303" t="s">
        <v>40</v>
      </c>
      <c r="V3036" s="49" t="s">
        <v>384</v>
      </c>
      <c r="W3036" s="35" t="s">
        <v>7494</v>
      </c>
      <c r="X3036" s="255">
        <v>2797</v>
      </c>
      <c r="Y3036" s="241">
        <v>0</v>
      </c>
      <c r="Z3036" s="241">
        <v>0</v>
      </c>
      <c r="AA3036" s="168"/>
      <c r="AB3036" s="168"/>
      <c r="AC3036" s="168"/>
      <c r="AD3036" s="304">
        <v>5517212</v>
      </c>
      <c r="AE3036" s="35" t="s">
        <v>7049</v>
      </c>
      <c r="AF3036" s="305" t="s">
        <v>7495</v>
      </c>
      <c r="AG3036" s="35" t="s">
        <v>7040</v>
      </c>
      <c r="AH3036" s="44" t="s">
        <v>7041</v>
      </c>
    </row>
    <row r="3037" spans="1:34" ht="15" hidden="1" customHeight="1" x14ac:dyDescent="0.2">
      <c r="A3037" s="257">
        <v>69</v>
      </c>
      <c r="B3037" s="257">
        <v>60</v>
      </c>
      <c r="C3037" s="258" t="s">
        <v>318</v>
      </c>
      <c r="D3037" s="257">
        <v>60038</v>
      </c>
      <c r="E3037" s="258" t="s">
        <v>319</v>
      </c>
      <c r="F3037" s="25">
        <v>2017</v>
      </c>
      <c r="G3037" s="232">
        <v>42756.208333333336</v>
      </c>
      <c r="H3037" s="233">
        <v>42756.208333333336</v>
      </c>
      <c r="I3037" s="417" t="s">
        <v>7042</v>
      </c>
      <c r="J3037" s="417" t="s">
        <v>7042</v>
      </c>
      <c r="K3037" s="417"/>
      <c r="L3037" s="235">
        <f>N3037-G3037</f>
        <v>2.6965277777781012</v>
      </c>
      <c r="M3037" s="236">
        <v>3883</v>
      </c>
      <c r="N3037" s="232">
        <v>42758.904861111114</v>
      </c>
      <c r="O3037" s="233">
        <v>42758.904861111114</v>
      </c>
      <c r="P3037" s="237" t="s">
        <v>37</v>
      </c>
      <c r="Q3037" s="35" t="s">
        <v>222</v>
      </c>
      <c r="R3037" s="35" t="s">
        <v>223</v>
      </c>
      <c r="S3037" s="35" t="s">
        <v>54</v>
      </c>
      <c r="T3037" s="167" t="s">
        <v>7496</v>
      </c>
      <c r="U3037" s="303" t="s">
        <v>40</v>
      </c>
      <c r="V3037" s="49" t="s">
        <v>384</v>
      </c>
      <c r="W3037" s="35" t="s">
        <v>7497</v>
      </c>
      <c r="X3037" s="255">
        <v>6754</v>
      </c>
      <c r="Y3037" s="255">
        <v>6754</v>
      </c>
      <c r="Z3037" s="255">
        <v>910847</v>
      </c>
      <c r="AA3037" s="173">
        <v>1.2241690187000246E-3</v>
      </c>
      <c r="AB3037" s="174">
        <v>0.16509189786435613</v>
      </c>
      <c r="AC3037" s="241">
        <v>134.86037903464614</v>
      </c>
      <c r="AD3037" s="304">
        <v>5517212</v>
      </c>
      <c r="AE3037" s="35" t="s">
        <v>7049</v>
      </c>
      <c r="AF3037" s="305" t="s">
        <v>7498</v>
      </c>
      <c r="AG3037" s="35" t="s">
        <v>7040</v>
      </c>
      <c r="AH3037" s="44" t="s">
        <v>7041</v>
      </c>
    </row>
    <row r="3038" spans="1:34" ht="15" hidden="1" customHeight="1" x14ac:dyDescent="0.2">
      <c r="A3038" s="257">
        <v>69</v>
      </c>
      <c r="B3038" s="257">
        <v>60</v>
      </c>
      <c r="C3038" s="258" t="s">
        <v>318</v>
      </c>
      <c r="D3038" s="257">
        <v>60038</v>
      </c>
      <c r="E3038" s="258" t="s">
        <v>319</v>
      </c>
      <c r="F3038" s="25">
        <v>2017</v>
      </c>
      <c r="G3038" s="232">
        <v>43044.484027777777</v>
      </c>
      <c r="H3038" s="233">
        <v>43044.484027777777</v>
      </c>
      <c r="I3038" s="412" t="s">
        <v>36</v>
      </c>
      <c r="J3038" s="412" t="s">
        <v>36</v>
      </c>
      <c r="K3038" s="412"/>
      <c r="L3038" s="235">
        <f>N3038-G3038</f>
        <v>6.944444467080757E-4</v>
      </c>
      <c r="M3038" s="236">
        <v>1</v>
      </c>
      <c r="N3038" s="232">
        <v>43044.484722222223</v>
      </c>
      <c r="O3038" s="233">
        <v>43044.484722222223</v>
      </c>
      <c r="P3038" s="237" t="s">
        <v>37</v>
      </c>
      <c r="Q3038" s="35" t="s">
        <v>145</v>
      </c>
      <c r="R3038" s="35" t="s">
        <v>146</v>
      </c>
      <c r="S3038" s="35" t="s">
        <v>101</v>
      </c>
      <c r="T3038" s="167" t="s">
        <v>9928</v>
      </c>
      <c r="U3038" s="332" t="s">
        <v>40</v>
      </c>
      <c r="V3038" s="240" t="s">
        <v>384</v>
      </c>
      <c r="W3038" s="167" t="s">
        <v>9929</v>
      </c>
      <c r="X3038" s="255">
        <v>2810</v>
      </c>
      <c r="Y3038" s="241">
        <v>0</v>
      </c>
      <c r="Z3038" s="241">
        <v>0</v>
      </c>
      <c r="AA3038" s="266"/>
      <c r="AB3038" s="266"/>
      <c r="AC3038" s="266"/>
      <c r="AD3038" s="304">
        <v>5517212</v>
      </c>
      <c r="AE3038" s="333" t="s">
        <v>7063</v>
      </c>
      <c r="AF3038" s="383" t="s">
        <v>9930</v>
      </c>
      <c r="AG3038" s="167" t="s">
        <v>7040</v>
      </c>
      <c r="AH3038" s="29" t="s">
        <v>7041</v>
      </c>
    </row>
    <row r="3039" spans="1:34" ht="15" hidden="1" customHeight="1" x14ac:dyDescent="0.2">
      <c r="A3039" s="175">
        <v>69</v>
      </c>
      <c r="B3039" s="175">
        <v>60</v>
      </c>
      <c r="C3039" s="24" t="s">
        <v>318</v>
      </c>
      <c r="D3039" s="175">
        <v>60038</v>
      </c>
      <c r="E3039" s="24" t="s">
        <v>319</v>
      </c>
      <c r="F3039" s="25">
        <v>2017</v>
      </c>
      <c r="G3039" s="232">
        <v>43073.413194444445</v>
      </c>
      <c r="H3039" s="233">
        <v>43073.413194444445</v>
      </c>
      <c r="I3039" s="417" t="s">
        <v>7042</v>
      </c>
      <c r="J3039" s="417" t="s">
        <v>7042</v>
      </c>
      <c r="K3039" s="417"/>
      <c r="L3039" s="235">
        <f>N3039-G3039</f>
        <v>0.44374999999854481</v>
      </c>
      <c r="M3039" s="236">
        <v>639</v>
      </c>
      <c r="N3039" s="232">
        <v>43073.856944444444</v>
      </c>
      <c r="O3039" s="233">
        <v>43073.856944444444</v>
      </c>
      <c r="P3039" s="237" t="s">
        <v>37</v>
      </c>
      <c r="Q3039" s="167" t="s">
        <v>222</v>
      </c>
      <c r="R3039" s="167" t="s">
        <v>223</v>
      </c>
      <c r="S3039" s="35" t="s">
        <v>54</v>
      </c>
      <c r="T3039" s="167" t="s">
        <v>10086</v>
      </c>
      <c r="U3039" s="293">
        <v>114070316</v>
      </c>
      <c r="V3039" s="240" t="s">
        <v>384</v>
      </c>
      <c r="W3039" s="167" t="s">
        <v>10087</v>
      </c>
      <c r="X3039" s="255">
        <v>2814</v>
      </c>
      <c r="Y3039" s="255">
        <v>2814</v>
      </c>
      <c r="Z3039" s="255">
        <v>1114149</v>
      </c>
      <c r="AA3039" s="215">
        <v>5.1004021596415001E-4</v>
      </c>
      <c r="AB3039" s="216">
        <v>0.20194058158359693</v>
      </c>
      <c r="AC3039" s="255">
        <v>395.9307036247335</v>
      </c>
      <c r="AD3039" s="304">
        <v>5517212</v>
      </c>
      <c r="AE3039" s="333" t="s">
        <v>7182</v>
      </c>
      <c r="AF3039" s="383" t="s">
        <v>10088</v>
      </c>
      <c r="AG3039" s="167" t="s">
        <v>7040</v>
      </c>
      <c r="AH3039" s="29" t="s">
        <v>7041</v>
      </c>
    </row>
    <row r="3040" spans="1:34" ht="15" hidden="1" customHeight="1" x14ac:dyDescent="0.2">
      <c r="A3040" s="257">
        <v>69</v>
      </c>
      <c r="B3040" s="257">
        <v>60</v>
      </c>
      <c r="C3040" s="258" t="s">
        <v>318</v>
      </c>
      <c r="D3040" s="257">
        <v>60038</v>
      </c>
      <c r="E3040" s="258" t="s">
        <v>319</v>
      </c>
      <c r="F3040" s="25">
        <v>2018</v>
      </c>
      <c r="G3040" s="232">
        <v>43175.617361111108</v>
      </c>
      <c r="H3040" s="233">
        <v>43175.617361111108</v>
      </c>
      <c r="I3040" s="417" t="s">
        <v>7042</v>
      </c>
      <c r="J3040" s="412" t="s">
        <v>36</v>
      </c>
      <c r="K3040" s="412" t="s">
        <v>36</v>
      </c>
      <c r="L3040" s="235">
        <f>N3040-G3040</f>
        <v>0.46527777778101154</v>
      </c>
      <c r="M3040" s="236">
        <v>670</v>
      </c>
      <c r="N3040" s="284">
        <v>43176.082638888889</v>
      </c>
      <c r="O3040" s="234">
        <v>43176.082638888889</v>
      </c>
      <c r="P3040" s="237" t="s">
        <v>37</v>
      </c>
      <c r="Q3040" s="359" t="s">
        <v>213</v>
      </c>
      <c r="R3040" s="35" t="s">
        <v>10343</v>
      </c>
      <c r="S3040" s="277" t="s">
        <v>40</v>
      </c>
      <c r="T3040" s="167" t="s">
        <v>10722</v>
      </c>
      <c r="U3040" s="282" t="s">
        <v>40</v>
      </c>
      <c r="V3040" s="240" t="s">
        <v>384</v>
      </c>
      <c r="W3040" s="167" t="s">
        <v>10723</v>
      </c>
      <c r="X3040" s="255">
        <v>2228</v>
      </c>
      <c r="Y3040" s="255">
        <v>647</v>
      </c>
      <c r="Z3040" s="255">
        <v>149657</v>
      </c>
      <c r="AA3040" s="259">
        <f>Y3040/AD3040</f>
        <v>1.17269374459419E-4</v>
      </c>
      <c r="AB3040" s="260">
        <f>Z3040/AD3040</f>
        <v>2.7125475693158065E-2</v>
      </c>
      <c r="AC3040" s="241">
        <f>Z3040/Y3040</f>
        <v>231.30911901081916</v>
      </c>
      <c r="AD3040" s="241">
        <v>5517212</v>
      </c>
      <c r="AE3040" s="461" t="s">
        <v>7056</v>
      </c>
      <c r="AF3040" s="462" t="s">
        <v>10724</v>
      </c>
      <c r="AG3040" s="277" t="s">
        <v>7040</v>
      </c>
      <c r="AH3040" s="277" t="s">
        <v>7041</v>
      </c>
    </row>
    <row r="3041" spans="1:34" ht="15" hidden="1" customHeight="1" x14ac:dyDescent="0.2">
      <c r="A3041" s="257">
        <v>69</v>
      </c>
      <c r="B3041" s="257">
        <v>60</v>
      </c>
      <c r="C3041" s="258" t="s">
        <v>318</v>
      </c>
      <c r="D3041" s="257">
        <v>60038</v>
      </c>
      <c r="E3041" s="258" t="s">
        <v>319</v>
      </c>
      <c r="F3041" s="25">
        <v>2018</v>
      </c>
      <c r="G3041" s="232">
        <v>43176.084722222222</v>
      </c>
      <c r="H3041" s="233">
        <v>43176.084722222222</v>
      </c>
      <c r="I3041" s="412" t="s">
        <v>36</v>
      </c>
      <c r="J3041" s="412" t="s">
        <v>36</v>
      </c>
      <c r="K3041" s="412" t="s">
        <v>36</v>
      </c>
      <c r="L3041" s="235">
        <f>N3041-G3041</f>
        <v>0.68055555555474712</v>
      </c>
      <c r="M3041" s="236">
        <v>980</v>
      </c>
      <c r="N3041" s="232">
        <v>43176.765277777777</v>
      </c>
      <c r="O3041" s="233">
        <v>43176.765277777777</v>
      </c>
      <c r="P3041" s="237" t="s">
        <v>37</v>
      </c>
      <c r="Q3041" s="359" t="s">
        <v>213</v>
      </c>
      <c r="R3041" s="35" t="s">
        <v>10343</v>
      </c>
      <c r="S3041" s="277" t="s">
        <v>40</v>
      </c>
      <c r="T3041" s="167" t="s">
        <v>10725</v>
      </c>
      <c r="U3041" s="282" t="s">
        <v>40</v>
      </c>
      <c r="V3041" s="240" t="s">
        <v>384</v>
      </c>
      <c r="W3041" s="374" t="s">
        <v>10726</v>
      </c>
      <c r="X3041" s="255">
        <v>1691</v>
      </c>
      <c r="Y3041" s="255">
        <v>110</v>
      </c>
      <c r="Z3041" s="255">
        <v>107800</v>
      </c>
      <c r="AA3041" s="259">
        <f>Y3041/AD3041</f>
        <v>1.9937606167752842E-5</v>
      </c>
      <c r="AB3041" s="260">
        <f>Z3041/AD3041</f>
        <v>1.9538854044397785E-2</v>
      </c>
      <c r="AC3041" s="241">
        <f>Z3041/Y3041</f>
        <v>980</v>
      </c>
      <c r="AD3041" s="241">
        <v>5517212</v>
      </c>
      <c r="AE3041" s="461" t="s">
        <v>7083</v>
      </c>
      <c r="AF3041" s="462" t="s">
        <v>10727</v>
      </c>
      <c r="AG3041" s="277" t="s">
        <v>7040</v>
      </c>
      <c r="AH3041" s="277" t="s">
        <v>7041</v>
      </c>
    </row>
    <row r="3042" spans="1:34" ht="15" hidden="1" customHeight="1" x14ac:dyDescent="0.2">
      <c r="A3042" s="257">
        <v>69</v>
      </c>
      <c r="B3042" s="257">
        <v>60</v>
      </c>
      <c r="C3042" s="258" t="s">
        <v>318</v>
      </c>
      <c r="D3042" s="257">
        <v>60038</v>
      </c>
      <c r="E3042" s="258" t="s">
        <v>319</v>
      </c>
      <c r="F3042" s="25">
        <v>2018</v>
      </c>
      <c r="G3042" s="284">
        <v>43363.605555555558</v>
      </c>
      <c r="H3042" s="234">
        <v>43363.605555555558</v>
      </c>
      <c r="I3042" s="412" t="s">
        <v>36</v>
      </c>
      <c r="J3042" s="412" t="s">
        <v>36</v>
      </c>
      <c r="K3042" s="412" t="s">
        <v>36</v>
      </c>
      <c r="L3042" s="235">
        <f>N3042-G3042</f>
        <v>0.13124999999854481</v>
      </c>
      <c r="M3042" s="236">
        <v>189</v>
      </c>
      <c r="N3042" s="284">
        <v>43363.736805555556</v>
      </c>
      <c r="O3042" s="234">
        <v>43363.736805555556</v>
      </c>
      <c r="P3042" s="237" t="s">
        <v>37</v>
      </c>
      <c r="Q3042" s="162" t="s">
        <v>222</v>
      </c>
      <c r="R3042" s="167" t="s">
        <v>10220</v>
      </c>
      <c r="S3042" s="163" t="s">
        <v>526</v>
      </c>
      <c r="T3042" s="167" t="s">
        <v>11935</v>
      </c>
      <c r="U3042" s="287" t="s">
        <v>40</v>
      </c>
      <c r="V3042" s="240" t="s">
        <v>384</v>
      </c>
      <c r="W3042" s="167" t="s">
        <v>11936</v>
      </c>
      <c r="X3042" s="255">
        <v>2819</v>
      </c>
      <c r="Y3042" s="241">
        <v>1676</v>
      </c>
      <c r="Z3042" s="241">
        <v>316764</v>
      </c>
      <c r="AA3042" s="264">
        <f>Y3042/AD3042</f>
        <v>3.0377661761048875E-4</v>
      </c>
      <c r="AB3042" s="265">
        <f>Z3042/AD3042</f>
        <v>5.741378072838238E-2</v>
      </c>
      <c r="AC3042" s="255">
        <f>Z3042/Y3042</f>
        <v>189</v>
      </c>
      <c r="AD3042" s="241">
        <v>5517212</v>
      </c>
      <c r="AE3042" s="461" t="s">
        <v>1270</v>
      </c>
      <c r="AF3042" s="462" t="s">
        <v>1270</v>
      </c>
      <c r="AG3042" s="277" t="s">
        <v>7066</v>
      </c>
      <c r="AH3042" s="277" t="s">
        <v>7067</v>
      </c>
    </row>
    <row r="3043" spans="1:34" ht="15" hidden="1" customHeight="1" x14ac:dyDescent="0.2">
      <c r="A3043" s="257">
        <v>69</v>
      </c>
      <c r="B3043" s="257">
        <v>60</v>
      </c>
      <c r="C3043" s="258" t="s">
        <v>318</v>
      </c>
      <c r="D3043" s="257">
        <v>60038</v>
      </c>
      <c r="E3043" s="258" t="s">
        <v>319</v>
      </c>
      <c r="F3043" s="25">
        <v>2018</v>
      </c>
      <c r="G3043" s="232">
        <v>43439.298611111109</v>
      </c>
      <c r="H3043" s="233">
        <v>43439.298611111109</v>
      </c>
      <c r="I3043" s="412" t="s">
        <v>36</v>
      </c>
      <c r="J3043" s="412" t="s">
        <v>36</v>
      </c>
      <c r="K3043" s="412" t="s">
        <v>36</v>
      </c>
      <c r="L3043" s="235">
        <f>N3043-G3043</f>
        <v>0.47222222222626442</v>
      </c>
      <c r="M3043" s="236">
        <v>680</v>
      </c>
      <c r="N3043" s="232">
        <v>43439.770833333336</v>
      </c>
      <c r="O3043" s="233">
        <v>43439.770833333336</v>
      </c>
      <c r="P3043" s="237" t="s">
        <v>37</v>
      </c>
      <c r="Q3043" s="238" t="s">
        <v>1285</v>
      </c>
      <c r="R3043" s="35" t="s">
        <v>10192</v>
      </c>
      <c r="S3043" s="238" t="s">
        <v>68</v>
      </c>
      <c r="T3043" s="167" t="s">
        <v>12485</v>
      </c>
      <c r="U3043" s="282" t="s">
        <v>40</v>
      </c>
      <c r="V3043" s="240" t="s">
        <v>384</v>
      </c>
      <c r="W3043" s="167" t="s">
        <v>12486</v>
      </c>
      <c r="X3043" s="255">
        <v>0</v>
      </c>
      <c r="Y3043" s="241">
        <v>0</v>
      </c>
      <c r="Z3043" s="241">
        <v>0</v>
      </c>
      <c r="AA3043" s="277"/>
      <c r="AB3043" s="277"/>
      <c r="AC3043" s="277"/>
      <c r="AD3043" s="241">
        <v>5517212</v>
      </c>
      <c r="AE3043" s="35" t="s">
        <v>1270</v>
      </c>
      <c r="AF3043" s="153" t="s">
        <v>1270</v>
      </c>
      <c r="AG3043" s="35" t="s">
        <v>7066</v>
      </c>
      <c r="AH3043" s="57" t="s">
        <v>7067</v>
      </c>
    </row>
    <row r="3044" spans="1:34" ht="15" hidden="1" customHeight="1" x14ac:dyDescent="0.2">
      <c r="A3044" s="523">
        <v>69</v>
      </c>
      <c r="B3044" s="523">
        <v>60</v>
      </c>
      <c r="C3044" s="524" t="s">
        <v>318</v>
      </c>
      <c r="D3044" s="523">
        <v>60038</v>
      </c>
      <c r="E3044" s="524" t="s">
        <v>319</v>
      </c>
      <c r="F3044" s="25">
        <v>2019</v>
      </c>
      <c r="G3044" s="284">
        <v>43481.922222222223</v>
      </c>
      <c r="H3044" s="234">
        <v>43481.922222222223</v>
      </c>
      <c r="I3044" s="417" t="s">
        <v>7042</v>
      </c>
      <c r="J3044" s="417" t="s">
        <v>7042</v>
      </c>
      <c r="K3044" s="412" t="s">
        <v>36</v>
      </c>
      <c r="L3044" s="235">
        <f>N3044-G3044</f>
        <v>1.9368055555532919</v>
      </c>
      <c r="M3044" s="236">
        <v>2789</v>
      </c>
      <c r="N3044" s="284">
        <v>43483.859027777777</v>
      </c>
      <c r="O3044" s="234">
        <v>43483.859027777777</v>
      </c>
      <c r="P3044" s="237" t="s">
        <v>37</v>
      </c>
      <c r="Q3044" s="162" t="s">
        <v>1285</v>
      </c>
      <c r="R3044" s="167" t="s">
        <v>10331</v>
      </c>
      <c r="S3044" s="238" t="s">
        <v>54</v>
      </c>
      <c r="T3044" s="167" t="s">
        <v>12855</v>
      </c>
      <c r="U3044" s="376">
        <v>115700436</v>
      </c>
      <c r="V3044" s="240" t="s">
        <v>384</v>
      </c>
      <c r="W3044" s="167" t="s">
        <v>12856</v>
      </c>
      <c r="X3044" s="536">
        <v>2821</v>
      </c>
      <c r="Y3044" s="536">
        <v>1675</v>
      </c>
      <c r="Z3044" s="374"/>
      <c r="AA3044" s="374"/>
      <c r="AB3044" s="374"/>
      <c r="AC3044" s="374"/>
      <c r="AD3044" s="255">
        <v>5548929</v>
      </c>
      <c r="AE3044" s="240" t="s">
        <v>8271</v>
      </c>
      <c r="AF3044" s="527" t="s">
        <v>12857</v>
      </c>
      <c r="AG3044" s="240" t="s">
        <v>7040</v>
      </c>
      <c r="AH3044" s="525" t="s">
        <v>7041</v>
      </c>
    </row>
    <row r="3045" spans="1:34" ht="15" hidden="1" customHeight="1" x14ac:dyDescent="0.2">
      <c r="A3045" s="153">
        <v>69</v>
      </c>
      <c r="B3045" s="153">
        <v>60</v>
      </c>
      <c r="C3045" s="24" t="s">
        <v>281</v>
      </c>
      <c r="D3045" s="175">
        <v>60039</v>
      </c>
      <c r="E3045" s="24" t="s">
        <v>282</v>
      </c>
      <c r="F3045" s="25">
        <v>2015</v>
      </c>
      <c r="G3045" s="156">
        <v>42096.438888888886</v>
      </c>
      <c r="H3045" s="157">
        <v>42096.438888888886</v>
      </c>
      <c r="I3045" s="620" t="s">
        <v>36</v>
      </c>
      <c r="J3045" s="620" t="s">
        <v>36</v>
      </c>
      <c r="K3045" s="620"/>
      <c r="L3045" s="159">
        <f>N3045-G3045</f>
        <v>6.944444467080757E-4</v>
      </c>
      <c r="M3045" s="160">
        <v>1</v>
      </c>
      <c r="N3045" s="156">
        <v>42096.439583333333</v>
      </c>
      <c r="O3045" s="157">
        <v>42096.439583333333</v>
      </c>
      <c r="P3045" s="161" t="s">
        <v>37</v>
      </c>
      <c r="Q3045" s="35" t="s">
        <v>48</v>
      </c>
      <c r="R3045" s="35" t="s">
        <v>49</v>
      </c>
      <c r="S3045" s="35" t="s">
        <v>40</v>
      </c>
      <c r="T3045" s="35" t="s">
        <v>3673</v>
      </c>
      <c r="U3045" s="287" t="s">
        <v>40</v>
      </c>
      <c r="V3045" s="167" t="s">
        <v>384</v>
      </c>
      <c r="W3045" s="35" t="s">
        <v>3674</v>
      </c>
      <c r="X3045" s="55">
        <v>2493</v>
      </c>
      <c r="Y3045" s="55">
        <v>0</v>
      </c>
      <c r="Z3045" s="168"/>
      <c r="AA3045" s="168"/>
      <c r="AB3045" s="168"/>
      <c r="AC3045" s="168"/>
    </row>
    <row r="3046" spans="1:34" ht="15" hidden="1" customHeight="1" x14ac:dyDescent="0.2">
      <c r="A3046" s="175">
        <v>69</v>
      </c>
      <c r="B3046" s="175">
        <v>60</v>
      </c>
      <c r="C3046" s="24" t="s">
        <v>281</v>
      </c>
      <c r="D3046" s="175">
        <v>60039</v>
      </c>
      <c r="E3046" s="43" t="s">
        <v>282</v>
      </c>
      <c r="F3046" s="25">
        <v>2015</v>
      </c>
      <c r="G3046" s="156">
        <v>42331.28402777778</v>
      </c>
      <c r="H3046" s="157">
        <v>42331.28402777778</v>
      </c>
      <c r="I3046" s="620" t="s">
        <v>36</v>
      </c>
      <c r="J3046" s="620" t="s">
        <v>36</v>
      </c>
      <c r="K3046" s="620"/>
      <c r="L3046" s="159">
        <f>N3046-G3046</f>
        <v>6.9444443943211809E-4</v>
      </c>
      <c r="M3046" s="160">
        <v>1</v>
      </c>
      <c r="N3046" s="156">
        <v>42331.284722222219</v>
      </c>
      <c r="O3046" s="157">
        <v>42331.284722222219</v>
      </c>
      <c r="P3046" s="161" t="s">
        <v>37</v>
      </c>
      <c r="Q3046" s="162" t="s">
        <v>48</v>
      </c>
      <c r="R3046" s="162" t="s">
        <v>49</v>
      </c>
      <c r="S3046" s="35" t="s">
        <v>40</v>
      </c>
      <c r="T3046" s="35" t="s">
        <v>5221</v>
      </c>
      <c r="U3046" s="287" t="s">
        <v>40</v>
      </c>
      <c r="V3046" s="167" t="s">
        <v>384</v>
      </c>
      <c r="W3046" s="35" t="s">
        <v>5222</v>
      </c>
      <c r="X3046" s="55">
        <v>2496</v>
      </c>
      <c r="Y3046" s="168"/>
      <c r="Z3046" s="168"/>
      <c r="AA3046" s="168"/>
      <c r="AB3046" s="168"/>
      <c r="AC3046" s="168"/>
    </row>
    <row r="3047" spans="1:34" ht="15" hidden="1" customHeight="1" x14ac:dyDescent="0.2">
      <c r="A3047" s="257">
        <v>69</v>
      </c>
      <c r="B3047" s="257">
        <v>60</v>
      </c>
      <c r="C3047" s="258" t="s">
        <v>281</v>
      </c>
      <c r="D3047" s="257">
        <v>60039</v>
      </c>
      <c r="E3047" s="258" t="s">
        <v>282</v>
      </c>
      <c r="F3047" s="25">
        <v>2016</v>
      </c>
      <c r="G3047" s="232">
        <v>42434.93472222222</v>
      </c>
      <c r="H3047" s="233">
        <v>42434.93472222222</v>
      </c>
      <c r="I3047" s="417" t="s">
        <v>313</v>
      </c>
      <c r="J3047" s="412" t="s">
        <v>36</v>
      </c>
      <c r="K3047" s="412"/>
      <c r="L3047" s="235">
        <f>N3047-G3047</f>
        <v>6.944444467080757E-4</v>
      </c>
      <c r="M3047" s="236">
        <v>1</v>
      </c>
      <c r="N3047" s="232">
        <v>42434.935416666667</v>
      </c>
      <c r="O3047" s="233">
        <v>42434.935416666667</v>
      </c>
      <c r="P3047" s="237" t="s">
        <v>37</v>
      </c>
      <c r="Q3047" s="238" t="s">
        <v>213</v>
      </c>
      <c r="R3047" s="238" t="s">
        <v>320</v>
      </c>
      <c r="S3047" s="238" t="s">
        <v>40</v>
      </c>
      <c r="T3047" s="35" t="s">
        <v>5703</v>
      </c>
      <c r="U3047" s="254" t="s">
        <v>40</v>
      </c>
      <c r="V3047" s="240" t="s">
        <v>384</v>
      </c>
      <c r="W3047" s="35" t="s">
        <v>5704</v>
      </c>
      <c r="X3047" s="55">
        <v>2495</v>
      </c>
      <c r="Y3047" s="55">
        <v>0</v>
      </c>
      <c r="Z3047" s="55">
        <v>0</v>
      </c>
      <c r="AA3047" s="168"/>
      <c r="AB3047" s="168"/>
      <c r="AC3047" s="168"/>
    </row>
    <row r="3048" spans="1:34" ht="15" hidden="1" customHeight="1" x14ac:dyDescent="0.2">
      <c r="A3048" s="257">
        <v>69</v>
      </c>
      <c r="B3048" s="257">
        <v>60</v>
      </c>
      <c r="C3048" s="258" t="s">
        <v>281</v>
      </c>
      <c r="D3048" s="257">
        <v>60039</v>
      </c>
      <c r="E3048" s="258" t="s">
        <v>282</v>
      </c>
      <c r="F3048" s="25">
        <v>2016</v>
      </c>
      <c r="G3048" s="232">
        <v>42434.940972222219</v>
      </c>
      <c r="H3048" s="233">
        <v>42434.940972222219</v>
      </c>
      <c r="I3048" s="417" t="s">
        <v>313</v>
      </c>
      <c r="J3048" s="412" t="s">
        <v>36</v>
      </c>
      <c r="K3048" s="412"/>
      <c r="L3048" s="235">
        <f>N3048-G3048</f>
        <v>0.78750000000582077</v>
      </c>
      <c r="M3048" s="236">
        <v>1134</v>
      </c>
      <c r="N3048" s="232">
        <v>42435.728472222225</v>
      </c>
      <c r="O3048" s="233">
        <v>42435.728472222225</v>
      </c>
      <c r="P3048" s="237" t="s">
        <v>37</v>
      </c>
      <c r="Q3048" s="238" t="s">
        <v>52</v>
      </c>
      <c r="R3048" s="238" t="s">
        <v>639</v>
      </c>
      <c r="S3048" s="238" t="s">
        <v>64</v>
      </c>
      <c r="T3048" s="35" t="s">
        <v>5705</v>
      </c>
      <c r="U3048" s="254" t="s">
        <v>40</v>
      </c>
      <c r="V3048" s="240" t="s">
        <v>384</v>
      </c>
      <c r="W3048" s="35" t="s">
        <v>5706</v>
      </c>
      <c r="X3048" s="55">
        <v>2327</v>
      </c>
      <c r="Y3048" s="55">
        <v>2327</v>
      </c>
      <c r="Z3048" s="55">
        <v>1155831</v>
      </c>
      <c r="AA3048" s="259">
        <v>4.244902605297573E-4</v>
      </c>
      <c r="AB3048" s="260">
        <v>0.21084615484244515</v>
      </c>
      <c r="AC3048" s="241">
        <v>496.70434035238503</v>
      </c>
    </row>
    <row r="3049" spans="1:34" ht="15" hidden="1" customHeight="1" x14ac:dyDescent="0.2">
      <c r="A3049" s="257">
        <v>69</v>
      </c>
      <c r="B3049" s="257">
        <v>60</v>
      </c>
      <c r="C3049" s="258" t="s">
        <v>281</v>
      </c>
      <c r="D3049" s="257">
        <v>60039</v>
      </c>
      <c r="E3049" s="258" t="s">
        <v>282</v>
      </c>
      <c r="F3049" s="25">
        <v>2016</v>
      </c>
      <c r="G3049" s="232">
        <v>42436.225694444445</v>
      </c>
      <c r="H3049" s="233">
        <v>42436.225694444445</v>
      </c>
      <c r="I3049" s="412" t="s">
        <v>36</v>
      </c>
      <c r="J3049" s="417" t="s">
        <v>313</v>
      </c>
      <c r="K3049" s="417"/>
      <c r="L3049" s="235">
        <f>N3049-G3049</f>
        <v>0.62013888888759539</v>
      </c>
      <c r="M3049" s="236">
        <v>893</v>
      </c>
      <c r="N3049" s="232">
        <v>42436.845833333333</v>
      </c>
      <c r="O3049" s="233">
        <v>42436.845833333333</v>
      </c>
      <c r="P3049" s="237" t="s">
        <v>37</v>
      </c>
      <c r="Q3049" s="238" t="s">
        <v>52</v>
      </c>
      <c r="R3049" s="238" t="s">
        <v>53</v>
      </c>
      <c r="S3049" s="238" t="s">
        <v>54</v>
      </c>
      <c r="T3049" s="35" t="s">
        <v>5725</v>
      </c>
      <c r="U3049" s="88">
        <v>12021</v>
      </c>
      <c r="V3049" s="240" t="s">
        <v>384</v>
      </c>
      <c r="W3049" s="35" t="s">
        <v>5726</v>
      </c>
      <c r="X3049" s="55">
        <v>2475</v>
      </c>
      <c r="Y3049" s="55">
        <v>2475</v>
      </c>
      <c r="Z3049" s="55">
        <v>146583</v>
      </c>
      <c r="AA3049" s="259">
        <v>4.5148835187415096E-4</v>
      </c>
      <c r="AB3049" s="260">
        <v>2.6739602861724714E-2</v>
      </c>
      <c r="AC3049" s="241">
        <v>59.225454545454546</v>
      </c>
    </row>
    <row r="3050" spans="1:34" ht="15" hidden="1" customHeight="1" x14ac:dyDescent="0.2">
      <c r="A3050" s="257">
        <v>69</v>
      </c>
      <c r="B3050" s="257">
        <v>60</v>
      </c>
      <c r="C3050" s="258" t="s">
        <v>281</v>
      </c>
      <c r="D3050" s="257">
        <v>60039</v>
      </c>
      <c r="E3050" s="258" t="s">
        <v>282</v>
      </c>
      <c r="F3050" s="25">
        <v>2016</v>
      </c>
      <c r="G3050" s="284">
        <v>42719.916666666664</v>
      </c>
      <c r="H3050" s="234">
        <v>42719.916666666664</v>
      </c>
      <c r="I3050" s="412" t="s">
        <v>36</v>
      </c>
      <c r="J3050" s="412" t="s">
        <v>36</v>
      </c>
      <c r="K3050" s="412"/>
      <c r="L3050" s="235">
        <f>N3050-G3050</f>
        <v>0.52986111111385981</v>
      </c>
      <c r="M3050" s="236">
        <v>763</v>
      </c>
      <c r="N3050" s="284">
        <v>42720.446527777778</v>
      </c>
      <c r="O3050" s="234">
        <v>42720.446527777778</v>
      </c>
      <c r="P3050" s="237" t="s">
        <v>37</v>
      </c>
      <c r="Q3050" s="35" t="s">
        <v>222</v>
      </c>
      <c r="R3050" s="35" t="s">
        <v>223</v>
      </c>
      <c r="S3050" s="35" t="s">
        <v>54</v>
      </c>
      <c r="T3050" s="35" t="s">
        <v>6991</v>
      </c>
      <c r="U3050" s="88">
        <v>112419933</v>
      </c>
      <c r="V3050" s="240" t="s">
        <v>384</v>
      </c>
      <c r="W3050" s="35" t="s">
        <v>6992</v>
      </c>
      <c r="X3050" s="177">
        <v>2452</v>
      </c>
      <c r="Y3050" s="177">
        <v>2452</v>
      </c>
      <c r="Z3050" s="177">
        <v>630010</v>
      </c>
      <c r="AA3050" s="289">
        <v>4.5018671181752971E-4</v>
      </c>
      <c r="AB3050" s="290">
        <v>0.11566971056776586</v>
      </c>
      <c r="AC3050" s="291">
        <v>256.93719412724306</v>
      </c>
    </row>
    <row r="3051" spans="1:34" ht="15" hidden="1" customHeight="1" x14ac:dyDescent="0.2">
      <c r="A3051" s="257">
        <v>69</v>
      </c>
      <c r="B3051" s="257">
        <v>60</v>
      </c>
      <c r="C3051" s="258" t="s">
        <v>281</v>
      </c>
      <c r="D3051" s="257">
        <v>60039</v>
      </c>
      <c r="E3051" s="258" t="s">
        <v>282</v>
      </c>
      <c r="F3051" s="25">
        <v>2017</v>
      </c>
      <c r="G3051" s="232">
        <v>42738.524305555555</v>
      </c>
      <c r="H3051" s="233">
        <v>42738.524305555555</v>
      </c>
      <c r="I3051" s="417" t="s">
        <v>7042</v>
      </c>
      <c r="J3051" s="412" t="s">
        <v>36</v>
      </c>
      <c r="K3051" s="412"/>
      <c r="L3051" s="235">
        <f>N3051-G3051</f>
        <v>6.944444467080757E-4</v>
      </c>
      <c r="M3051" s="236">
        <v>1</v>
      </c>
      <c r="N3051" s="232">
        <v>42738.525000000001</v>
      </c>
      <c r="O3051" s="233">
        <v>42738.525000000001</v>
      </c>
      <c r="P3051" s="237" t="s">
        <v>37</v>
      </c>
      <c r="Q3051" s="238" t="s">
        <v>222</v>
      </c>
      <c r="R3051" s="238" t="s">
        <v>223</v>
      </c>
      <c r="S3051" s="238" t="s">
        <v>40</v>
      </c>
      <c r="T3051" s="167" t="s">
        <v>7058</v>
      </c>
      <c r="U3051" s="303" t="s">
        <v>40</v>
      </c>
      <c r="V3051" s="240" t="s">
        <v>384</v>
      </c>
      <c r="W3051" s="35" t="s">
        <v>7059</v>
      </c>
      <c r="X3051" s="241">
        <v>910</v>
      </c>
      <c r="Y3051" s="241">
        <v>0</v>
      </c>
      <c r="Z3051" s="241">
        <v>0</v>
      </c>
      <c r="AA3051" s="168"/>
      <c r="AB3051" s="168"/>
      <c r="AC3051" s="168"/>
      <c r="AD3051" s="304">
        <v>5517212</v>
      </c>
      <c r="AE3051" s="35" t="s">
        <v>7060</v>
      </c>
      <c r="AF3051" s="305" t="s">
        <v>7061</v>
      </c>
      <c r="AG3051" s="35" t="s">
        <v>7040</v>
      </c>
      <c r="AH3051" s="44" t="s">
        <v>7041</v>
      </c>
    </row>
    <row r="3052" spans="1:34" ht="15" hidden="1" customHeight="1" x14ac:dyDescent="0.2">
      <c r="A3052" s="257">
        <v>69</v>
      </c>
      <c r="B3052" s="257">
        <v>60</v>
      </c>
      <c r="C3052" s="258" t="s">
        <v>281</v>
      </c>
      <c r="D3052" s="257">
        <v>60039</v>
      </c>
      <c r="E3052" s="258" t="s">
        <v>282</v>
      </c>
      <c r="F3052" s="25">
        <v>2017</v>
      </c>
      <c r="G3052" s="232">
        <v>42738.554861111108</v>
      </c>
      <c r="H3052" s="233">
        <v>42738.554861111108</v>
      </c>
      <c r="I3052" s="417" t="s">
        <v>7042</v>
      </c>
      <c r="J3052" s="412" t="s">
        <v>36</v>
      </c>
      <c r="K3052" s="412"/>
      <c r="L3052" s="235">
        <f>N3052-G3052</f>
        <v>6.944444467080757E-4</v>
      </c>
      <c r="M3052" s="236">
        <v>1</v>
      </c>
      <c r="N3052" s="232">
        <v>42738.555555555555</v>
      </c>
      <c r="O3052" s="233">
        <v>42738.555555555555</v>
      </c>
      <c r="P3052" s="237" t="s">
        <v>37</v>
      </c>
      <c r="Q3052" s="238" t="s">
        <v>222</v>
      </c>
      <c r="R3052" s="238" t="s">
        <v>223</v>
      </c>
      <c r="S3052" s="238" t="s">
        <v>40</v>
      </c>
      <c r="T3052" s="167" t="s">
        <v>7058</v>
      </c>
      <c r="U3052" s="303" t="s">
        <v>40</v>
      </c>
      <c r="V3052" s="240" t="s">
        <v>384</v>
      </c>
      <c r="W3052" s="35" t="s">
        <v>7062</v>
      </c>
      <c r="X3052" s="241">
        <v>910</v>
      </c>
      <c r="Y3052" s="241">
        <v>0</v>
      </c>
      <c r="Z3052" s="241">
        <v>0</v>
      </c>
      <c r="AA3052" s="168"/>
      <c r="AB3052" s="168"/>
      <c r="AC3052" s="168"/>
      <c r="AD3052" s="304">
        <v>5517212</v>
      </c>
      <c r="AE3052" s="35" t="s">
        <v>7063</v>
      </c>
      <c r="AF3052" s="305" t="s">
        <v>7061</v>
      </c>
      <c r="AG3052" s="35" t="s">
        <v>7040</v>
      </c>
      <c r="AH3052" s="44" t="s">
        <v>7041</v>
      </c>
    </row>
    <row r="3053" spans="1:34" ht="15" hidden="1" customHeight="1" x14ac:dyDescent="0.2">
      <c r="A3053" s="257">
        <v>69</v>
      </c>
      <c r="B3053" s="257">
        <v>60</v>
      </c>
      <c r="C3053" s="258" t="s">
        <v>281</v>
      </c>
      <c r="D3053" s="257">
        <v>60039</v>
      </c>
      <c r="E3053" s="258" t="s">
        <v>282</v>
      </c>
      <c r="F3053" s="25">
        <v>2017</v>
      </c>
      <c r="G3053" s="232">
        <v>42738.5625</v>
      </c>
      <c r="H3053" s="233">
        <v>42738.5625</v>
      </c>
      <c r="I3053" s="417" t="s">
        <v>7042</v>
      </c>
      <c r="J3053" s="417" t="s">
        <v>7042</v>
      </c>
      <c r="K3053" s="417"/>
      <c r="L3053" s="235">
        <f>N3053-G3053</f>
        <v>0.30138888888905058</v>
      </c>
      <c r="M3053" s="236">
        <v>434</v>
      </c>
      <c r="N3053" s="232">
        <v>42738.863888888889</v>
      </c>
      <c r="O3053" s="233">
        <v>42738.863888888889</v>
      </c>
      <c r="P3053" s="237" t="s">
        <v>37</v>
      </c>
      <c r="Q3053" s="238" t="s">
        <v>222</v>
      </c>
      <c r="R3053" s="238" t="s">
        <v>223</v>
      </c>
      <c r="S3053" s="238" t="s">
        <v>54</v>
      </c>
      <c r="T3053" s="167" t="s">
        <v>7064</v>
      </c>
      <c r="U3053" s="307" t="s">
        <v>40</v>
      </c>
      <c r="V3053" s="240" t="s">
        <v>384</v>
      </c>
      <c r="W3053" s="35" t="s">
        <v>7065</v>
      </c>
      <c r="X3053" s="241">
        <v>1597</v>
      </c>
      <c r="Y3053" s="241">
        <v>1597</v>
      </c>
      <c r="Z3053" s="241">
        <v>1198469</v>
      </c>
      <c r="AA3053" s="173">
        <v>2.8945779136273903E-4</v>
      </c>
      <c r="AB3053" s="174">
        <v>0.21722366296600529</v>
      </c>
      <c r="AC3053" s="241">
        <v>750.45021916092674</v>
      </c>
      <c r="AD3053" s="304">
        <v>5517212</v>
      </c>
      <c r="AE3053" s="35" t="s">
        <v>1270</v>
      </c>
      <c r="AF3053" s="153" t="s">
        <v>1270</v>
      </c>
      <c r="AG3053" s="35" t="s">
        <v>7066</v>
      </c>
      <c r="AH3053" s="44" t="s">
        <v>7067</v>
      </c>
    </row>
    <row r="3054" spans="1:34" ht="15" hidden="1" customHeight="1" x14ac:dyDescent="0.2">
      <c r="A3054" s="257">
        <v>69</v>
      </c>
      <c r="B3054" s="257">
        <v>60</v>
      </c>
      <c r="C3054" s="258" t="s">
        <v>281</v>
      </c>
      <c r="D3054" s="257">
        <v>60039</v>
      </c>
      <c r="E3054" s="258" t="s">
        <v>282</v>
      </c>
      <c r="F3054" s="25">
        <v>2017</v>
      </c>
      <c r="G3054" s="232">
        <v>42739.118750000001</v>
      </c>
      <c r="H3054" s="233">
        <v>42739.118750000001</v>
      </c>
      <c r="I3054" s="412" t="s">
        <v>36</v>
      </c>
      <c r="J3054" s="412" t="s">
        <v>36</v>
      </c>
      <c r="K3054" s="412"/>
      <c r="L3054" s="235">
        <f>N3054-G3054</f>
        <v>6.9444443943211809E-4</v>
      </c>
      <c r="M3054" s="236">
        <v>1</v>
      </c>
      <c r="N3054" s="232">
        <v>42739.119444444441</v>
      </c>
      <c r="O3054" s="233">
        <v>42739.119444444441</v>
      </c>
      <c r="P3054" s="237" t="s">
        <v>37</v>
      </c>
      <c r="Q3054" s="238" t="s">
        <v>213</v>
      </c>
      <c r="R3054" s="238" t="s">
        <v>1263</v>
      </c>
      <c r="S3054" s="238" t="s">
        <v>68</v>
      </c>
      <c r="T3054" s="167" t="s">
        <v>7085</v>
      </c>
      <c r="U3054" s="303" t="s">
        <v>40</v>
      </c>
      <c r="V3054" s="240" t="s">
        <v>384</v>
      </c>
      <c r="W3054" s="35" t="s">
        <v>7086</v>
      </c>
      <c r="X3054" s="241">
        <v>2173</v>
      </c>
      <c r="Y3054" s="241">
        <v>0</v>
      </c>
      <c r="Z3054" s="241">
        <v>0</v>
      </c>
      <c r="AA3054" s="310"/>
      <c r="AB3054" s="310"/>
      <c r="AC3054" s="310"/>
      <c r="AD3054" s="304">
        <v>5517212</v>
      </c>
      <c r="AE3054" s="35" t="s">
        <v>7063</v>
      </c>
      <c r="AF3054" s="305" t="s">
        <v>7087</v>
      </c>
      <c r="AG3054" s="35" t="s">
        <v>7040</v>
      </c>
      <c r="AH3054" s="44" t="s">
        <v>7041</v>
      </c>
    </row>
    <row r="3055" spans="1:34" ht="15" hidden="1" customHeight="1" x14ac:dyDescent="0.2">
      <c r="A3055" s="257">
        <v>69</v>
      </c>
      <c r="B3055" s="257">
        <v>60</v>
      </c>
      <c r="C3055" s="258" t="s">
        <v>281</v>
      </c>
      <c r="D3055" s="257">
        <v>60039</v>
      </c>
      <c r="E3055" s="258" t="s">
        <v>282</v>
      </c>
      <c r="F3055" s="25">
        <v>2017</v>
      </c>
      <c r="G3055" s="232">
        <v>42741.6875</v>
      </c>
      <c r="H3055" s="233">
        <v>42741.6875</v>
      </c>
      <c r="I3055" s="412" t="s">
        <v>36</v>
      </c>
      <c r="J3055" s="412" t="s">
        <v>36</v>
      </c>
      <c r="K3055" s="412"/>
      <c r="L3055" s="235">
        <f>N3055-G3055</f>
        <v>0.14930555555474712</v>
      </c>
      <c r="M3055" s="236">
        <v>215</v>
      </c>
      <c r="N3055" s="232">
        <v>42741.836805555555</v>
      </c>
      <c r="O3055" s="233">
        <v>42741.836805555555</v>
      </c>
      <c r="P3055" s="237" t="s">
        <v>37</v>
      </c>
      <c r="Q3055" s="238" t="s">
        <v>52</v>
      </c>
      <c r="R3055" s="238" t="s">
        <v>59</v>
      </c>
      <c r="S3055" s="238" t="s">
        <v>54</v>
      </c>
      <c r="T3055" s="167" t="s">
        <v>7126</v>
      </c>
      <c r="U3055" s="303" t="s">
        <v>40</v>
      </c>
      <c r="V3055" s="49" t="s">
        <v>384</v>
      </c>
      <c r="W3055" s="44" t="s">
        <v>7127</v>
      </c>
      <c r="X3055" s="241">
        <v>0</v>
      </c>
      <c r="Y3055" s="241">
        <v>0</v>
      </c>
      <c r="Z3055" s="241">
        <v>0</v>
      </c>
      <c r="AA3055" s="168"/>
      <c r="AB3055" s="168"/>
      <c r="AC3055" s="168"/>
      <c r="AD3055" s="304">
        <v>5517212</v>
      </c>
      <c r="AE3055" s="35" t="s">
        <v>1270</v>
      </c>
      <c r="AF3055" s="35" t="s">
        <v>1270</v>
      </c>
      <c r="AG3055" s="35" t="s">
        <v>7066</v>
      </c>
      <c r="AH3055" s="44" t="s">
        <v>7067</v>
      </c>
    </row>
    <row r="3056" spans="1:34" ht="15" hidden="1" customHeight="1" x14ac:dyDescent="0.2">
      <c r="A3056" s="257">
        <v>69</v>
      </c>
      <c r="B3056" s="257">
        <v>60</v>
      </c>
      <c r="C3056" s="258" t="s">
        <v>281</v>
      </c>
      <c r="D3056" s="257">
        <v>60039</v>
      </c>
      <c r="E3056" s="258" t="s">
        <v>282</v>
      </c>
      <c r="F3056" s="25">
        <v>2017</v>
      </c>
      <c r="G3056" s="232">
        <v>42743.895138888889</v>
      </c>
      <c r="H3056" s="233">
        <v>42743.895138888889</v>
      </c>
      <c r="I3056" s="417" t="s">
        <v>7042</v>
      </c>
      <c r="J3056" s="417" t="s">
        <v>7042</v>
      </c>
      <c r="K3056" s="417"/>
      <c r="L3056" s="235">
        <f>N3056-G3056</f>
        <v>0.61944444444088731</v>
      </c>
      <c r="M3056" s="236">
        <v>892</v>
      </c>
      <c r="N3056" s="232">
        <v>42744.51458333333</v>
      </c>
      <c r="O3056" s="233">
        <v>42744.51458333333</v>
      </c>
      <c r="P3056" s="237" t="s">
        <v>37</v>
      </c>
      <c r="Q3056" s="238" t="s">
        <v>52</v>
      </c>
      <c r="R3056" s="238" t="s">
        <v>53</v>
      </c>
      <c r="S3056" s="35" t="s">
        <v>54</v>
      </c>
      <c r="T3056" s="52" t="s">
        <v>7252</v>
      </c>
      <c r="U3056" s="303" t="s">
        <v>40</v>
      </c>
      <c r="V3056" s="49" t="s">
        <v>384</v>
      </c>
      <c r="W3056" s="44" t="s">
        <v>7253</v>
      </c>
      <c r="X3056" s="241">
        <v>2491</v>
      </c>
      <c r="Y3056" s="241">
        <v>2491</v>
      </c>
      <c r="Z3056" s="241">
        <v>2491</v>
      </c>
      <c r="AA3056" s="173">
        <v>4.5149615421702122E-4</v>
      </c>
      <c r="AB3056" s="174">
        <v>4.5149615421702122E-4</v>
      </c>
      <c r="AC3056" s="241">
        <v>1</v>
      </c>
      <c r="AD3056" s="304">
        <v>5517212</v>
      </c>
      <c r="AE3056" s="35" t="s">
        <v>7060</v>
      </c>
      <c r="AF3056" s="305" t="s">
        <v>7254</v>
      </c>
      <c r="AG3056" s="35" t="s">
        <v>7040</v>
      </c>
      <c r="AH3056" s="44" t="s">
        <v>7041</v>
      </c>
    </row>
    <row r="3057" spans="1:34" ht="15" hidden="1" customHeight="1" x14ac:dyDescent="0.2">
      <c r="A3057" s="257">
        <v>69</v>
      </c>
      <c r="B3057" s="257">
        <v>60</v>
      </c>
      <c r="C3057" s="258" t="s">
        <v>281</v>
      </c>
      <c r="D3057" s="257">
        <v>60039</v>
      </c>
      <c r="E3057" s="258" t="s">
        <v>282</v>
      </c>
      <c r="F3057" s="25">
        <v>2017</v>
      </c>
      <c r="G3057" s="232">
        <v>42747.392361111109</v>
      </c>
      <c r="H3057" s="233">
        <v>42747.392361111109</v>
      </c>
      <c r="I3057" s="412" t="s">
        <v>36</v>
      </c>
      <c r="J3057" s="412" t="s">
        <v>36</v>
      </c>
      <c r="K3057" s="412"/>
      <c r="L3057" s="235">
        <f>N3057-G3057</f>
        <v>6.944444467080757E-4</v>
      </c>
      <c r="M3057" s="236">
        <v>1</v>
      </c>
      <c r="N3057" s="232">
        <v>42747.393055555556</v>
      </c>
      <c r="O3057" s="233">
        <v>42747.393055555556</v>
      </c>
      <c r="P3057" s="237" t="s">
        <v>37</v>
      </c>
      <c r="Q3057" s="238" t="s">
        <v>213</v>
      </c>
      <c r="R3057" s="238" t="s">
        <v>320</v>
      </c>
      <c r="S3057" s="35" t="s">
        <v>40</v>
      </c>
      <c r="T3057" s="52" t="s">
        <v>7338</v>
      </c>
      <c r="U3057" s="303" t="s">
        <v>40</v>
      </c>
      <c r="V3057" s="49" t="s">
        <v>384</v>
      </c>
      <c r="W3057" s="44" t="s">
        <v>7339</v>
      </c>
      <c r="X3057" s="255">
        <v>2304</v>
      </c>
      <c r="Y3057" s="241">
        <v>0</v>
      </c>
      <c r="Z3057" s="241">
        <v>0</v>
      </c>
      <c r="AA3057" s="168"/>
      <c r="AB3057" s="168"/>
      <c r="AC3057" s="168"/>
      <c r="AD3057" s="304">
        <v>5517212</v>
      </c>
      <c r="AE3057" s="35" t="s">
        <v>1270</v>
      </c>
      <c r="AF3057" s="305" t="s">
        <v>1270</v>
      </c>
      <c r="AG3057" s="35" t="s">
        <v>7040</v>
      </c>
      <c r="AH3057" s="44" t="s">
        <v>7041</v>
      </c>
    </row>
    <row r="3058" spans="1:34" ht="15" hidden="1" customHeight="1" x14ac:dyDescent="0.2">
      <c r="A3058" s="257">
        <v>69</v>
      </c>
      <c r="B3058" s="257">
        <v>60</v>
      </c>
      <c r="C3058" s="258" t="s">
        <v>281</v>
      </c>
      <c r="D3058" s="257">
        <v>60039</v>
      </c>
      <c r="E3058" s="258" t="s">
        <v>282</v>
      </c>
      <c r="F3058" s="25">
        <v>2017</v>
      </c>
      <c r="G3058" s="232">
        <v>42786.997916666667</v>
      </c>
      <c r="H3058" s="233">
        <v>42786.997916666667</v>
      </c>
      <c r="I3058" s="417" t="s">
        <v>7042</v>
      </c>
      <c r="J3058" s="412" t="s">
        <v>36</v>
      </c>
      <c r="K3058" s="412"/>
      <c r="L3058" s="235">
        <f>N3058-G3058</f>
        <v>6.944444467080757E-4</v>
      </c>
      <c r="M3058" s="236">
        <v>1</v>
      </c>
      <c r="N3058" s="232">
        <v>42786.998611111114</v>
      </c>
      <c r="O3058" s="233">
        <v>42786.998611111114</v>
      </c>
      <c r="P3058" s="237" t="s">
        <v>37</v>
      </c>
      <c r="Q3058" s="35" t="s">
        <v>222</v>
      </c>
      <c r="R3058" s="35" t="s">
        <v>223</v>
      </c>
      <c r="S3058" s="35" t="s">
        <v>40</v>
      </c>
      <c r="T3058" s="52" t="s">
        <v>7963</v>
      </c>
      <c r="U3058" s="303" t="s">
        <v>40</v>
      </c>
      <c r="V3058" s="49" t="s">
        <v>384</v>
      </c>
      <c r="W3058" s="44" t="s">
        <v>7964</v>
      </c>
      <c r="X3058" s="255">
        <v>2507</v>
      </c>
      <c r="Y3058" s="241">
        <v>0</v>
      </c>
      <c r="Z3058" s="241">
        <v>0</v>
      </c>
      <c r="AA3058" s="168"/>
      <c r="AB3058" s="168"/>
      <c r="AC3058" s="168"/>
      <c r="AD3058" s="304">
        <v>5517212</v>
      </c>
      <c r="AE3058" s="35" t="s">
        <v>7056</v>
      </c>
      <c r="AF3058" s="305" t="s">
        <v>7965</v>
      </c>
      <c r="AG3058" s="35" t="s">
        <v>7040</v>
      </c>
      <c r="AH3058" s="52" t="s">
        <v>7041</v>
      </c>
    </row>
    <row r="3059" spans="1:34" ht="15" hidden="1" customHeight="1" x14ac:dyDescent="0.2">
      <c r="A3059" s="257">
        <v>69</v>
      </c>
      <c r="B3059" s="257">
        <v>60</v>
      </c>
      <c r="C3059" s="258" t="s">
        <v>281</v>
      </c>
      <c r="D3059" s="257">
        <v>60039</v>
      </c>
      <c r="E3059" s="258" t="s">
        <v>282</v>
      </c>
      <c r="F3059" s="25">
        <v>2017</v>
      </c>
      <c r="G3059" s="232">
        <v>42786.999305555553</v>
      </c>
      <c r="H3059" s="233">
        <v>42786.999305555553</v>
      </c>
      <c r="I3059" s="417" t="s">
        <v>7042</v>
      </c>
      <c r="J3059" s="412" t="s">
        <v>36</v>
      </c>
      <c r="K3059" s="412"/>
      <c r="L3059" s="235">
        <f>N3059-G3059</f>
        <v>0.40555555556056788</v>
      </c>
      <c r="M3059" s="236">
        <v>584</v>
      </c>
      <c r="N3059" s="232">
        <v>42787.404861111114</v>
      </c>
      <c r="O3059" s="233">
        <v>42787.404861111114</v>
      </c>
      <c r="P3059" s="237" t="s">
        <v>37</v>
      </c>
      <c r="Q3059" s="35" t="s">
        <v>222</v>
      </c>
      <c r="R3059" s="35" t="s">
        <v>223</v>
      </c>
      <c r="S3059" s="35" t="s">
        <v>54</v>
      </c>
      <c r="T3059" s="52" t="s">
        <v>7966</v>
      </c>
      <c r="U3059" s="303" t="s">
        <v>40</v>
      </c>
      <c r="V3059" s="49" t="s">
        <v>384</v>
      </c>
      <c r="W3059" s="44" t="s">
        <v>7967</v>
      </c>
      <c r="X3059" s="255">
        <v>2507</v>
      </c>
      <c r="Y3059" s="255">
        <v>1597</v>
      </c>
      <c r="Z3059" s="255">
        <v>433906</v>
      </c>
      <c r="AA3059" s="173">
        <v>2.8945779136273903E-4</v>
      </c>
      <c r="AB3059" s="174">
        <v>7.8645881289317862E-2</v>
      </c>
      <c r="AC3059" s="241">
        <v>271.70068879148403</v>
      </c>
      <c r="AD3059" s="304">
        <v>5517212</v>
      </c>
      <c r="AE3059" s="35" t="s">
        <v>7063</v>
      </c>
      <c r="AF3059" s="305" t="s">
        <v>7968</v>
      </c>
      <c r="AG3059" s="35" t="s">
        <v>7040</v>
      </c>
      <c r="AH3059" s="52" t="s">
        <v>7041</v>
      </c>
    </row>
    <row r="3060" spans="1:34" ht="15" hidden="1" customHeight="1" x14ac:dyDescent="0.2">
      <c r="A3060" s="257">
        <v>69</v>
      </c>
      <c r="B3060" s="257">
        <v>60</v>
      </c>
      <c r="C3060" s="258" t="s">
        <v>281</v>
      </c>
      <c r="D3060" s="257">
        <v>60039</v>
      </c>
      <c r="E3060" s="258" t="s">
        <v>282</v>
      </c>
      <c r="F3060" s="25">
        <v>2017</v>
      </c>
      <c r="G3060" s="232">
        <v>42793.425694444442</v>
      </c>
      <c r="H3060" s="233">
        <v>42793.425694444442</v>
      </c>
      <c r="I3060" s="412" t="s">
        <v>36</v>
      </c>
      <c r="J3060" s="412" t="s">
        <v>36</v>
      </c>
      <c r="K3060" s="412"/>
      <c r="L3060" s="235">
        <f>N3060-G3060</f>
        <v>6.944444467080757E-4</v>
      </c>
      <c r="M3060" s="236">
        <v>1</v>
      </c>
      <c r="N3060" s="232">
        <v>42793.426388888889</v>
      </c>
      <c r="O3060" s="233">
        <v>42793.426388888889</v>
      </c>
      <c r="P3060" s="237" t="s">
        <v>37</v>
      </c>
      <c r="Q3060" s="35" t="s">
        <v>48</v>
      </c>
      <c r="R3060" s="35" t="s">
        <v>49</v>
      </c>
      <c r="S3060" s="35" t="s">
        <v>40</v>
      </c>
      <c r="T3060" s="52" t="s">
        <v>8026</v>
      </c>
      <c r="U3060" s="303" t="s">
        <v>40</v>
      </c>
      <c r="V3060" s="49" t="s">
        <v>384</v>
      </c>
      <c r="W3060" s="44" t="s">
        <v>8027</v>
      </c>
      <c r="X3060" s="255">
        <v>2496</v>
      </c>
      <c r="Y3060" s="241">
        <v>0</v>
      </c>
      <c r="Z3060" s="241">
        <v>0</v>
      </c>
      <c r="AA3060" s="168"/>
      <c r="AB3060" s="168"/>
      <c r="AC3060" s="168"/>
      <c r="AD3060" s="304">
        <v>5517212</v>
      </c>
      <c r="AE3060" s="35" t="s">
        <v>7063</v>
      </c>
      <c r="AF3060" s="305" t="s">
        <v>8028</v>
      </c>
      <c r="AG3060" s="35" t="s">
        <v>7040</v>
      </c>
      <c r="AH3060" s="52" t="s">
        <v>7041</v>
      </c>
    </row>
    <row r="3061" spans="1:34" ht="15" hidden="1" customHeight="1" x14ac:dyDescent="0.2">
      <c r="A3061" s="257">
        <v>69</v>
      </c>
      <c r="B3061" s="257">
        <v>60</v>
      </c>
      <c r="C3061" s="258" t="s">
        <v>281</v>
      </c>
      <c r="D3061" s="257">
        <v>60039</v>
      </c>
      <c r="E3061" s="258" t="s">
        <v>282</v>
      </c>
      <c r="F3061" s="25">
        <v>2017</v>
      </c>
      <c r="G3061" s="232">
        <v>43042.343055555553</v>
      </c>
      <c r="H3061" s="233">
        <v>43042.343055555553</v>
      </c>
      <c r="I3061" s="412" t="s">
        <v>36</v>
      </c>
      <c r="J3061" s="412" t="s">
        <v>36</v>
      </c>
      <c r="K3061" s="412"/>
      <c r="L3061" s="235">
        <f>N3061-G3061</f>
        <v>6.944444467080757E-4</v>
      </c>
      <c r="M3061" s="236">
        <v>1</v>
      </c>
      <c r="N3061" s="232">
        <v>43042.34375</v>
      </c>
      <c r="O3061" s="233">
        <v>43042.34375</v>
      </c>
      <c r="P3061" s="237" t="s">
        <v>37</v>
      </c>
      <c r="Q3061" s="35" t="s">
        <v>48</v>
      </c>
      <c r="R3061" s="35" t="s">
        <v>49</v>
      </c>
      <c r="S3061" s="35" t="s">
        <v>40</v>
      </c>
      <c r="T3061" s="167" t="s">
        <v>9905</v>
      </c>
      <c r="U3061" s="332" t="s">
        <v>40</v>
      </c>
      <c r="V3061" s="240" t="s">
        <v>384</v>
      </c>
      <c r="W3061" s="167" t="s">
        <v>9906</v>
      </c>
      <c r="X3061" s="241">
        <v>3112</v>
      </c>
      <c r="Y3061" s="241">
        <v>0</v>
      </c>
      <c r="Z3061" s="241">
        <v>0</v>
      </c>
      <c r="AA3061" s="266"/>
      <c r="AB3061" s="266"/>
      <c r="AC3061" s="266"/>
      <c r="AD3061" s="304">
        <v>5517212</v>
      </c>
      <c r="AE3061" s="333" t="s">
        <v>7060</v>
      </c>
      <c r="AF3061" s="383" t="s">
        <v>9907</v>
      </c>
      <c r="AG3061" s="167" t="s">
        <v>7040</v>
      </c>
      <c r="AH3061" s="29" t="s">
        <v>7041</v>
      </c>
    </row>
    <row r="3062" spans="1:34" ht="15" hidden="1" customHeight="1" x14ac:dyDescent="0.2">
      <c r="A3062" s="257">
        <v>69</v>
      </c>
      <c r="B3062" s="257">
        <v>60</v>
      </c>
      <c r="C3062" s="258" t="s">
        <v>281</v>
      </c>
      <c r="D3062" s="257">
        <v>60039</v>
      </c>
      <c r="E3062" s="258" t="s">
        <v>282</v>
      </c>
      <c r="F3062" s="25">
        <v>2018</v>
      </c>
      <c r="G3062" s="232">
        <v>43162.821527777778</v>
      </c>
      <c r="H3062" s="233">
        <v>43162.821527777778</v>
      </c>
      <c r="I3062" s="412" t="s">
        <v>36</v>
      </c>
      <c r="J3062" s="412" t="s">
        <v>36</v>
      </c>
      <c r="K3062" s="412" t="s">
        <v>36</v>
      </c>
      <c r="L3062" s="235">
        <f>N3062-G3062</f>
        <v>6.944444467080757E-4</v>
      </c>
      <c r="M3062" s="236">
        <v>1</v>
      </c>
      <c r="N3062" s="232">
        <v>43162.822222222225</v>
      </c>
      <c r="O3062" s="233">
        <v>43162.822222222225</v>
      </c>
      <c r="P3062" s="237" t="s">
        <v>37</v>
      </c>
      <c r="Q3062" s="162" t="s">
        <v>48</v>
      </c>
      <c r="R3062" s="167" t="s">
        <v>10200</v>
      </c>
      <c r="S3062" s="163" t="s">
        <v>40</v>
      </c>
      <c r="T3062" s="167" t="s">
        <v>10618</v>
      </c>
      <c r="U3062" s="282" t="s">
        <v>40</v>
      </c>
      <c r="V3062" s="240" t="s">
        <v>384</v>
      </c>
      <c r="W3062" s="167" t="s">
        <v>10619</v>
      </c>
      <c r="X3062" s="255">
        <v>1598</v>
      </c>
      <c r="Y3062" s="241">
        <v>0</v>
      </c>
      <c r="Z3062" s="241">
        <v>0</v>
      </c>
      <c r="AA3062" s="266"/>
      <c r="AB3062" s="266"/>
      <c r="AC3062" s="266"/>
      <c r="AD3062" s="241">
        <v>5517212</v>
      </c>
      <c r="AE3062" s="461" t="s">
        <v>7172</v>
      </c>
      <c r="AF3062" s="462" t="s">
        <v>10620</v>
      </c>
      <c r="AG3062" s="277" t="s">
        <v>7040</v>
      </c>
      <c r="AH3062" s="277" t="s">
        <v>7041</v>
      </c>
    </row>
    <row r="3063" spans="1:34" ht="15" hidden="1" customHeight="1" x14ac:dyDescent="0.2">
      <c r="A3063" s="257">
        <v>69</v>
      </c>
      <c r="B3063" s="257">
        <v>60</v>
      </c>
      <c r="C3063" s="258" t="s">
        <v>281</v>
      </c>
      <c r="D3063" s="257">
        <v>60039</v>
      </c>
      <c r="E3063" s="258" t="s">
        <v>282</v>
      </c>
      <c r="F3063" s="25">
        <v>2018</v>
      </c>
      <c r="G3063" s="232">
        <v>43163.115277777775</v>
      </c>
      <c r="H3063" s="233">
        <v>43163.115277777775</v>
      </c>
      <c r="I3063" s="412" t="s">
        <v>36</v>
      </c>
      <c r="J3063" s="412" t="s">
        <v>36</v>
      </c>
      <c r="K3063" s="412" t="s">
        <v>36</v>
      </c>
      <c r="L3063" s="235">
        <f>N3063-G3063</f>
        <v>6.944444467080757E-4</v>
      </c>
      <c r="M3063" s="236">
        <v>1</v>
      </c>
      <c r="N3063" s="232">
        <v>43163.115972222222</v>
      </c>
      <c r="O3063" s="233">
        <v>43163.115972222222</v>
      </c>
      <c r="P3063" s="237" t="s">
        <v>37</v>
      </c>
      <c r="Q3063" s="162" t="s">
        <v>48</v>
      </c>
      <c r="R3063" s="167" t="s">
        <v>10200</v>
      </c>
      <c r="S3063" s="163" t="s">
        <v>40</v>
      </c>
      <c r="T3063" s="167" t="s">
        <v>10624</v>
      </c>
      <c r="U3063" s="282" t="s">
        <v>40</v>
      </c>
      <c r="V3063" s="240" t="s">
        <v>384</v>
      </c>
      <c r="W3063" s="167" t="s">
        <v>10625</v>
      </c>
      <c r="X3063" s="255">
        <v>1598</v>
      </c>
      <c r="Y3063" s="241">
        <v>0</v>
      </c>
      <c r="Z3063" s="241">
        <v>0</v>
      </c>
      <c r="AA3063" s="266"/>
      <c r="AB3063" s="266"/>
      <c r="AC3063" s="266"/>
      <c r="AD3063" s="241">
        <v>5517212</v>
      </c>
      <c r="AE3063" s="461" t="s">
        <v>7056</v>
      </c>
      <c r="AF3063" s="462" t="s">
        <v>10626</v>
      </c>
      <c r="AG3063" s="277" t="s">
        <v>7040</v>
      </c>
      <c r="AH3063" s="277" t="s">
        <v>7041</v>
      </c>
    </row>
    <row r="3064" spans="1:34" ht="15" hidden="1" customHeight="1" x14ac:dyDescent="0.2">
      <c r="A3064" s="257">
        <v>69</v>
      </c>
      <c r="B3064" s="257">
        <v>60</v>
      </c>
      <c r="C3064" s="258" t="s">
        <v>281</v>
      </c>
      <c r="D3064" s="257">
        <v>60039</v>
      </c>
      <c r="E3064" s="258" t="s">
        <v>282</v>
      </c>
      <c r="F3064" s="25">
        <v>2018</v>
      </c>
      <c r="G3064" s="232">
        <v>43167.645833333336</v>
      </c>
      <c r="H3064" s="233">
        <v>43167.645833333336</v>
      </c>
      <c r="I3064" s="412" t="s">
        <v>36</v>
      </c>
      <c r="J3064" s="412" t="s">
        <v>36</v>
      </c>
      <c r="K3064" s="412" t="s">
        <v>36</v>
      </c>
      <c r="L3064" s="235">
        <f>N3064-G3064</f>
        <v>6.9444443943211809E-4</v>
      </c>
      <c r="M3064" s="236">
        <v>1</v>
      </c>
      <c r="N3064" s="232">
        <v>43167.646527777775</v>
      </c>
      <c r="O3064" s="233">
        <v>43167.646527777775</v>
      </c>
      <c r="P3064" s="237" t="s">
        <v>37</v>
      </c>
      <c r="Q3064" s="359" t="s">
        <v>48</v>
      </c>
      <c r="R3064" s="35" t="s">
        <v>10200</v>
      </c>
      <c r="S3064" s="277" t="s">
        <v>40</v>
      </c>
      <c r="T3064" s="167" t="s">
        <v>10644</v>
      </c>
      <c r="U3064" s="282" t="s">
        <v>40</v>
      </c>
      <c r="V3064" s="240" t="s">
        <v>384</v>
      </c>
      <c r="W3064" s="167" t="s">
        <v>10645</v>
      </c>
      <c r="X3064" s="255">
        <v>2512</v>
      </c>
      <c r="Y3064" s="241">
        <v>0</v>
      </c>
      <c r="Z3064" s="241">
        <v>0</v>
      </c>
      <c r="AA3064" s="266"/>
      <c r="AB3064" s="266"/>
      <c r="AC3064" s="266"/>
      <c r="AD3064" s="241">
        <v>5517212</v>
      </c>
      <c r="AE3064" s="461" t="s">
        <v>7063</v>
      </c>
      <c r="AF3064" s="462" t="s">
        <v>10561</v>
      </c>
      <c r="AG3064" s="277" t="s">
        <v>7040</v>
      </c>
      <c r="AH3064" s="277" t="s">
        <v>7041</v>
      </c>
    </row>
    <row r="3065" spans="1:34" ht="15" hidden="1" customHeight="1" x14ac:dyDescent="0.2">
      <c r="A3065" s="521">
        <v>69</v>
      </c>
      <c r="B3065" s="521">
        <v>60</v>
      </c>
      <c r="C3065" s="522" t="s">
        <v>281</v>
      </c>
      <c r="D3065" s="521">
        <v>60039</v>
      </c>
      <c r="E3065" s="522" t="s">
        <v>282</v>
      </c>
      <c r="F3065" s="25">
        <v>2019</v>
      </c>
      <c r="G3065" s="232">
        <v>43513.372916666667</v>
      </c>
      <c r="H3065" s="233">
        <v>43513.372916666667</v>
      </c>
      <c r="I3065" s="417" t="s">
        <v>7042</v>
      </c>
      <c r="J3065" s="412" t="s">
        <v>36</v>
      </c>
      <c r="K3065" s="412" t="s">
        <v>36</v>
      </c>
      <c r="L3065" s="235">
        <f>N3065-G3065</f>
        <v>6.944444467080757E-4</v>
      </c>
      <c r="M3065" s="236">
        <v>1</v>
      </c>
      <c r="N3065" s="232">
        <v>43513.373611111114</v>
      </c>
      <c r="O3065" s="233">
        <v>43513.373611111114</v>
      </c>
      <c r="P3065" s="237" t="s">
        <v>37</v>
      </c>
      <c r="Q3065" s="162" t="s">
        <v>213</v>
      </c>
      <c r="R3065" s="167" t="s">
        <v>13140</v>
      </c>
      <c r="S3065" s="238" t="s">
        <v>40</v>
      </c>
      <c r="T3065" s="167" t="s">
        <v>13342</v>
      </c>
      <c r="U3065" s="192" t="s">
        <v>40</v>
      </c>
      <c r="V3065" s="240" t="s">
        <v>384</v>
      </c>
      <c r="W3065" s="167" t="s">
        <v>13343</v>
      </c>
      <c r="X3065" s="164">
        <v>2522</v>
      </c>
      <c r="Y3065" s="241">
        <v>0</v>
      </c>
      <c r="Z3065" s="241">
        <v>0</v>
      </c>
      <c r="AA3065" s="264">
        <f>Y3065/AD3065</f>
        <v>0</v>
      </c>
      <c r="AB3065" s="265">
        <f>Z3065/AD3065</f>
        <v>0</v>
      </c>
      <c r="AC3065" s="255">
        <v>0</v>
      </c>
      <c r="AD3065" s="255">
        <v>5548929</v>
      </c>
      <c r="AE3065" s="239" t="s">
        <v>7172</v>
      </c>
      <c r="AF3065" s="229" t="s">
        <v>8368</v>
      </c>
      <c r="AG3065" s="239" t="s">
        <v>7040</v>
      </c>
      <c r="AH3065" s="57" t="s">
        <v>7041</v>
      </c>
    </row>
    <row r="3066" spans="1:34" ht="15" hidden="1" customHeight="1" x14ac:dyDescent="0.2">
      <c r="A3066" s="523">
        <v>69</v>
      </c>
      <c r="B3066" s="523">
        <v>60</v>
      </c>
      <c r="C3066" s="524" t="s">
        <v>281</v>
      </c>
      <c r="D3066" s="523">
        <v>60039</v>
      </c>
      <c r="E3066" s="524" t="s">
        <v>282</v>
      </c>
      <c r="F3066" s="25">
        <v>2019</v>
      </c>
      <c r="G3066" s="284">
        <v>43517.363888888889</v>
      </c>
      <c r="H3066" s="234">
        <v>43517.363888888889</v>
      </c>
      <c r="I3066" s="412" t="s">
        <v>36</v>
      </c>
      <c r="J3066" s="412" t="s">
        <v>36</v>
      </c>
      <c r="K3066" s="412" t="s">
        <v>36</v>
      </c>
      <c r="L3066" s="235">
        <f>N3066-G3066</f>
        <v>6.944444467080757E-4</v>
      </c>
      <c r="M3066" s="236">
        <v>1</v>
      </c>
      <c r="N3066" s="284">
        <v>43517.364583333336</v>
      </c>
      <c r="O3066" s="234">
        <v>43517.364583333336</v>
      </c>
      <c r="P3066" s="237" t="s">
        <v>37</v>
      </c>
      <c r="Q3066" s="162" t="s">
        <v>48</v>
      </c>
      <c r="R3066" s="167" t="s">
        <v>10200</v>
      </c>
      <c r="S3066" s="238" t="s">
        <v>40</v>
      </c>
      <c r="T3066" s="167" t="s">
        <v>13376</v>
      </c>
      <c r="U3066" s="459" t="s">
        <v>40</v>
      </c>
      <c r="V3066" s="240" t="s">
        <v>384</v>
      </c>
      <c r="W3066" s="167" t="s">
        <v>13377</v>
      </c>
      <c r="X3066" s="536">
        <v>2522</v>
      </c>
      <c r="Y3066" s="255">
        <v>0</v>
      </c>
      <c r="Z3066" s="255">
        <v>0</v>
      </c>
      <c r="AA3066" s="264">
        <f>Y3066/AD3066</f>
        <v>0</v>
      </c>
      <c r="AB3066" s="265">
        <f>Z3066/AD3066</f>
        <v>0</v>
      </c>
      <c r="AC3066" s="255">
        <v>0</v>
      </c>
      <c r="AD3066" s="255">
        <v>5548929</v>
      </c>
      <c r="AE3066" s="240" t="s">
        <v>7172</v>
      </c>
      <c r="AF3066" s="527" t="s">
        <v>13378</v>
      </c>
      <c r="AG3066" s="240" t="s">
        <v>7040</v>
      </c>
      <c r="AH3066" s="525" t="s">
        <v>7041</v>
      </c>
    </row>
    <row r="3067" spans="1:34" ht="15" hidden="1" customHeight="1" x14ac:dyDescent="0.2">
      <c r="A3067" s="58">
        <v>69</v>
      </c>
      <c r="B3067" s="58">
        <v>60</v>
      </c>
      <c r="C3067" s="76" t="s">
        <v>937</v>
      </c>
      <c r="D3067" s="31">
        <v>60040</v>
      </c>
      <c r="E3067" s="60" t="s">
        <v>938</v>
      </c>
      <c r="F3067" s="25">
        <v>2014</v>
      </c>
      <c r="G3067" s="61">
        <v>41843.451388888891</v>
      </c>
      <c r="H3067" s="62">
        <v>41843.451388888891</v>
      </c>
      <c r="I3067" s="625" t="s">
        <v>36</v>
      </c>
      <c r="J3067" s="625" t="s">
        <v>36</v>
      </c>
      <c r="K3067" s="625"/>
      <c r="L3067" s="64">
        <f>N3067-G3067</f>
        <v>6.9444443943211809E-4</v>
      </c>
      <c r="M3067" s="65">
        <v>1</v>
      </c>
      <c r="N3067" s="61">
        <v>41843.45208333333</v>
      </c>
      <c r="O3067" s="62">
        <v>41843.45208333333</v>
      </c>
      <c r="P3067" s="66" t="s">
        <v>37</v>
      </c>
      <c r="Q3067" s="69" t="s">
        <v>48</v>
      </c>
      <c r="R3067" s="69" t="s">
        <v>49</v>
      </c>
      <c r="S3067" s="87" t="s">
        <v>101</v>
      </c>
      <c r="T3067" s="69" t="s">
        <v>2513</v>
      </c>
      <c r="U3067" s="459" t="s">
        <v>40</v>
      </c>
      <c r="V3067" s="87" t="s">
        <v>384</v>
      </c>
      <c r="W3067" s="69" t="s">
        <v>2514</v>
      </c>
      <c r="X3067" s="32">
        <v>3367</v>
      </c>
      <c r="Y3067" s="32">
        <v>0</v>
      </c>
      <c r="Z3067" s="83"/>
      <c r="AA3067" s="84"/>
      <c r="AB3067" s="85"/>
      <c r="AC3067" s="83"/>
    </row>
    <row r="3068" spans="1:34" ht="15" hidden="1" customHeight="1" x14ac:dyDescent="0.2">
      <c r="A3068" s="105">
        <v>69</v>
      </c>
      <c r="B3068" s="105">
        <v>60</v>
      </c>
      <c r="C3068" s="76" t="s">
        <v>937</v>
      </c>
      <c r="D3068" s="31">
        <v>60040</v>
      </c>
      <c r="E3068" s="60" t="s">
        <v>938</v>
      </c>
      <c r="F3068" s="25">
        <v>2014</v>
      </c>
      <c r="G3068" s="106">
        <v>41991.488888888889</v>
      </c>
      <c r="H3068" s="63">
        <v>41991.488888888889</v>
      </c>
      <c r="I3068" s="625" t="s">
        <v>36</v>
      </c>
      <c r="J3068" s="625" t="s">
        <v>36</v>
      </c>
      <c r="K3068" s="625"/>
      <c r="L3068" s="64">
        <f>N3068-G3068</f>
        <v>6.944444467080757E-4</v>
      </c>
      <c r="M3068" s="65">
        <v>1</v>
      </c>
      <c r="N3068" s="106">
        <v>41991.489583333336</v>
      </c>
      <c r="O3068" s="63">
        <v>41991.489583333336</v>
      </c>
      <c r="P3068" s="66" t="s">
        <v>37</v>
      </c>
      <c r="Q3068" s="99" t="s">
        <v>48</v>
      </c>
      <c r="R3068" s="99" t="s">
        <v>49</v>
      </c>
      <c r="S3068" s="78" t="s">
        <v>40</v>
      </c>
      <c r="T3068" s="69" t="s">
        <v>3228</v>
      </c>
      <c r="U3068" s="459" t="s">
        <v>40</v>
      </c>
      <c r="V3068" s="87" t="s">
        <v>384</v>
      </c>
      <c r="W3068" s="69" t="s">
        <v>3229</v>
      </c>
      <c r="X3068" s="32">
        <v>0</v>
      </c>
      <c r="Y3068" s="32">
        <v>0</v>
      </c>
      <c r="Z3068" s="83"/>
      <c r="AA3068" s="84"/>
      <c r="AB3068" s="85"/>
      <c r="AC3068" s="83"/>
    </row>
    <row r="3069" spans="1:34" ht="15" hidden="1" customHeight="1" x14ac:dyDescent="0.2">
      <c r="A3069" s="153">
        <v>69</v>
      </c>
      <c r="B3069" s="153">
        <v>60</v>
      </c>
      <c r="C3069" s="24" t="s">
        <v>937</v>
      </c>
      <c r="D3069" s="175">
        <v>60040</v>
      </c>
      <c r="E3069" s="24" t="s">
        <v>938</v>
      </c>
      <c r="F3069" s="25">
        <v>2015</v>
      </c>
      <c r="G3069" s="179">
        <v>42041.496527777781</v>
      </c>
      <c r="H3069" s="158">
        <v>42041.496527777781</v>
      </c>
      <c r="I3069" s="626" t="s">
        <v>313</v>
      </c>
      <c r="J3069" s="626" t="s">
        <v>313</v>
      </c>
      <c r="K3069" s="626"/>
      <c r="L3069" s="159">
        <f>N3069-G3069</f>
        <v>1.5368055555518367</v>
      </c>
      <c r="M3069" s="160">
        <v>2213</v>
      </c>
      <c r="N3069" s="156">
        <v>42043.033333333333</v>
      </c>
      <c r="O3069" s="157">
        <v>42043.033333333333</v>
      </c>
      <c r="P3069" s="161" t="s">
        <v>37</v>
      </c>
      <c r="Q3069" s="35" t="s">
        <v>222</v>
      </c>
      <c r="R3069" s="35" t="s">
        <v>223</v>
      </c>
      <c r="S3069" s="35" t="s">
        <v>54</v>
      </c>
      <c r="T3069" s="35" t="s">
        <v>3426</v>
      </c>
      <c r="U3069" s="170">
        <v>10886</v>
      </c>
      <c r="V3069" s="167" t="s">
        <v>384</v>
      </c>
      <c r="W3069" s="35" t="s">
        <v>3427</v>
      </c>
      <c r="X3069" s="55">
        <v>3369</v>
      </c>
      <c r="Y3069" s="55">
        <v>0</v>
      </c>
      <c r="Z3069" s="168"/>
      <c r="AA3069" s="168"/>
      <c r="AB3069" s="168"/>
      <c r="AC3069" s="168"/>
    </row>
    <row r="3070" spans="1:34" ht="15" hidden="1" customHeight="1" x14ac:dyDescent="0.2">
      <c r="A3070" s="175">
        <v>69</v>
      </c>
      <c r="B3070" s="175">
        <v>60</v>
      </c>
      <c r="C3070" s="24" t="s">
        <v>937</v>
      </c>
      <c r="D3070" s="175">
        <v>60040</v>
      </c>
      <c r="E3070" s="24" t="s">
        <v>938</v>
      </c>
      <c r="F3070" s="25">
        <v>2015</v>
      </c>
      <c r="G3070" s="156">
        <v>42131.054861111108</v>
      </c>
      <c r="H3070" s="157">
        <v>42131.054861111108</v>
      </c>
      <c r="I3070" s="620" t="s">
        <v>36</v>
      </c>
      <c r="J3070" s="620" t="s">
        <v>36</v>
      </c>
      <c r="K3070" s="620"/>
      <c r="L3070" s="159">
        <f>N3070-G3070</f>
        <v>6.944444467080757E-4</v>
      </c>
      <c r="M3070" s="160">
        <v>1</v>
      </c>
      <c r="N3070" s="156">
        <v>42131.055555555555</v>
      </c>
      <c r="O3070" s="157">
        <v>42131.055555555555</v>
      </c>
      <c r="P3070" s="161" t="s">
        <v>37</v>
      </c>
      <c r="Q3070" s="35" t="s">
        <v>213</v>
      </c>
      <c r="R3070" s="35" t="s">
        <v>287</v>
      </c>
      <c r="S3070" s="35" t="s">
        <v>40</v>
      </c>
      <c r="T3070" s="35" t="s">
        <v>3897</v>
      </c>
      <c r="U3070" s="459" t="s">
        <v>40</v>
      </c>
      <c r="V3070" s="167" t="s">
        <v>384</v>
      </c>
      <c r="W3070" s="35" t="s">
        <v>3898</v>
      </c>
      <c r="X3070" s="55">
        <v>0</v>
      </c>
      <c r="Y3070" s="55">
        <v>0</v>
      </c>
      <c r="Z3070" s="168"/>
      <c r="AA3070" s="168"/>
      <c r="AB3070" s="168"/>
      <c r="AC3070" s="168"/>
    </row>
    <row r="3071" spans="1:34" ht="15" hidden="1" customHeight="1" x14ac:dyDescent="0.2">
      <c r="A3071" s="175">
        <v>69</v>
      </c>
      <c r="B3071" s="175">
        <v>60</v>
      </c>
      <c r="C3071" s="24" t="s">
        <v>937</v>
      </c>
      <c r="D3071" s="175">
        <v>60040</v>
      </c>
      <c r="E3071" s="43" t="s">
        <v>938</v>
      </c>
      <c r="F3071" s="25">
        <v>2015</v>
      </c>
      <c r="G3071" s="156">
        <v>42264.379861111112</v>
      </c>
      <c r="H3071" s="157">
        <v>42264.379861111112</v>
      </c>
      <c r="I3071" s="620" t="s">
        <v>36</v>
      </c>
      <c r="J3071" s="620" t="s">
        <v>36</v>
      </c>
      <c r="K3071" s="620"/>
      <c r="L3071" s="159">
        <f>N3071-G3071</f>
        <v>6.944444467080757E-4</v>
      </c>
      <c r="M3071" s="160">
        <v>1</v>
      </c>
      <c r="N3071" s="156">
        <v>42264.380555555559</v>
      </c>
      <c r="O3071" s="157">
        <v>42264.380555555559</v>
      </c>
      <c r="P3071" s="161" t="s">
        <v>37</v>
      </c>
      <c r="Q3071" s="162" t="s">
        <v>48</v>
      </c>
      <c r="R3071" s="162" t="s">
        <v>49</v>
      </c>
      <c r="S3071" s="35" t="s">
        <v>40</v>
      </c>
      <c r="T3071" s="35" t="s">
        <v>4787</v>
      </c>
      <c r="U3071" s="459" t="s">
        <v>40</v>
      </c>
      <c r="V3071" s="167" t="s">
        <v>384</v>
      </c>
      <c r="W3071" s="35" t="s">
        <v>4788</v>
      </c>
      <c r="X3071" s="55">
        <v>3384</v>
      </c>
      <c r="Y3071" s="168"/>
      <c r="Z3071" s="168"/>
      <c r="AA3071" s="168"/>
      <c r="AB3071" s="168"/>
      <c r="AC3071" s="168"/>
    </row>
    <row r="3072" spans="1:34" ht="15" hidden="1" customHeight="1" x14ac:dyDescent="0.2">
      <c r="A3072" s="175">
        <v>69</v>
      </c>
      <c r="B3072" s="175">
        <v>60</v>
      </c>
      <c r="C3072" s="24" t="s">
        <v>937</v>
      </c>
      <c r="D3072" s="175">
        <v>60040</v>
      </c>
      <c r="E3072" s="43" t="s">
        <v>938</v>
      </c>
      <c r="F3072" s="25">
        <v>2015</v>
      </c>
      <c r="G3072" s="156">
        <v>42326.443749999999</v>
      </c>
      <c r="H3072" s="157">
        <v>42326.443749999999</v>
      </c>
      <c r="I3072" s="620" t="s">
        <v>36</v>
      </c>
      <c r="J3072" s="620" t="s">
        <v>36</v>
      </c>
      <c r="K3072" s="620"/>
      <c r="L3072" s="159">
        <f>N3072-G3072</f>
        <v>1.8750000002910383E-2</v>
      </c>
      <c r="M3072" s="160">
        <v>27</v>
      </c>
      <c r="N3072" s="156">
        <v>42326.462500000001</v>
      </c>
      <c r="O3072" s="157">
        <v>42326.462500000001</v>
      </c>
      <c r="P3072" s="161" t="s">
        <v>37</v>
      </c>
      <c r="Q3072" s="35" t="s">
        <v>43</v>
      </c>
      <c r="R3072" s="35" t="s">
        <v>535</v>
      </c>
      <c r="S3072" s="35" t="s">
        <v>526</v>
      </c>
      <c r="T3072" s="35" t="s">
        <v>5186</v>
      </c>
      <c r="U3072" s="459" t="s">
        <v>40</v>
      </c>
      <c r="V3072" s="167" t="s">
        <v>384</v>
      </c>
      <c r="W3072" s="35" t="s">
        <v>5187</v>
      </c>
      <c r="X3072" s="55">
        <v>0</v>
      </c>
      <c r="Y3072" s="168"/>
      <c r="Z3072" s="168"/>
      <c r="AA3072" s="168"/>
      <c r="AB3072" s="168"/>
      <c r="AC3072" s="168"/>
    </row>
    <row r="3073" spans="1:34" ht="15" hidden="1" customHeight="1" x14ac:dyDescent="0.25">
      <c r="A3073" s="257">
        <v>69</v>
      </c>
      <c r="B3073" s="257">
        <v>60</v>
      </c>
      <c r="C3073" s="258" t="s">
        <v>937</v>
      </c>
      <c r="D3073" s="257">
        <v>60040</v>
      </c>
      <c r="E3073" s="258" t="s">
        <v>938</v>
      </c>
      <c r="F3073" s="25">
        <v>2017</v>
      </c>
      <c r="G3073" s="232">
        <v>42739.013194444444</v>
      </c>
      <c r="H3073" s="233">
        <v>42739.013194444444</v>
      </c>
      <c r="I3073" s="412" t="s">
        <v>36</v>
      </c>
      <c r="J3073" s="417" t="s">
        <v>7042</v>
      </c>
      <c r="K3073" s="417"/>
      <c r="L3073" s="235">
        <f>N3073-G3073</f>
        <v>0.78958333333139308</v>
      </c>
      <c r="M3073" s="236">
        <v>1137</v>
      </c>
      <c r="N3073" s="232">
        <v>42739.802777777775</v>
      </c>
      <c r="O3073" s="233">
        <v>42739.802777777775</v>
      </c>
      <c r="P3073" s="237" t="s">
        <v>37</v>
      </c>
      <c r="Q3073" s="238" t="s">
        <v>222</v>
      </c>
      <c r="R3073" s="238" t="s">
        <v>223</v>
      </c>
      <c r="S3073" s="238" t="s">
        <v>68</v>
      </c>
      <c r="T3073" s="167" t="s">
        <v>7081</v>
      </c>
      <c r="U3073" s="303" t="s">
        <v>40</v>
      </c>
      <c r="V3073" s="240" t="s">
        <v>384</v>
      </c>
      <c r="W3073" s="35" t="s">
        <v>7082</v>
      </c>
      <c r="X3073" s="241">
        <v>2929</v>
      </c>
      <c r="Y3073" s="241">
        <v>0</v>
      </c>
      <c r="Z3073" s="241">
        <v>0</v>
      </c>
      <c r="AA3073" s="309"/>
      <c r="AB3073" s="309"/>
      <c r="AC3073" s="309"/>
      <c r="AD3073" s="304">
        <v>5517212</v>
      </c>
      <c r="AE3073" s="35" t="s">
        <v>7083</v>
      </c>
      <c r="AF3073" s="305" t="s">
        <v>7084</v>
      </c>
      <c r="AG3073" s="35" t="s">
        <v>7040</v>
      </c>
      <c r="AH3073" s="44" t="s">
        <v>7041</v>
      </c>
    </row>
    <row r="3074" spans="1:34" ht="15" hidden="1" customHeight="1" x14ac:dyDescent="0.2">
      <c r="A3074" s="257">
        <v>69</v>
      </c>
      <c r="B3074" s="257">
        <v>60</v>
      </c>
      <c r="C3074" s="258" t="s">
        <v>937</v>
      </c>
      <c r="D3074" s="257">
        <v>60040</v>
      </c>
      <c r="E3074" s="258" t="s">
        <v>938</v>
      </c>
      <c r="F3074" s="25">
        <v>2017</v>
      </c>
      <c r="G3074" s="232">
        <v>42866.189583333333</v>
      </c>
      <c r="H3074" s="233">
        <v>42866.189583333333</v>
      </c>
      <c r="I3074" s="412" t="s">
        <v>36</v>
      </c>
      <c r="J3074" s="412" t="s">
        <v>36</v>
      </c>
      <c r="K3074" s="412"/>
      <c r="L3074" s="235">
        <f>N3074-G3074</f>
        <v>1.1111111110949423E-2</v>
      </c>
      <c r="M3074" s="236">
        <v>16</v>
      </c>
      <c r="N3074" s="232">
        <v>42866.200694444444</v>
      </c>
      <c r="O3074" s="233">
        <v>42866.200694444444</v>
      </c>
      <c r="P3074" s="237" t="s">
        <v>37</v>
      </c>
      <c r="Q3074" s="35" t="s">
        <v>222</v>
      </c>
      <c r="R3074" s="35" t="s">
        <v>223</v>
      </c>
      <c r="S3074" s="35" t="s">
        <v>526</v>
      </c>
      <c r="T3074" s="52" t="s">
        <v>8544</v>
      </c>
      <c r="U3074" s="332" t="s">
        <v>40</v>
      </c>
      <c r="V3074" s="240" t="s">
        <v>384</v>
      </c>
      <c r="W3074" s="44" t="s">
        <v>8545</v>
      </c>
      <c r="X3074" s="241">
        <v>3327</v>
      </c>
      <c r="Y3074" s="241">
        <v>0</v>
      </c>
      <c r="Z3074" s="241">
        <v>0</v>
      </c>
      <c r="AA3074" s="168"/>
      <c r="AB3074" s="168"/>
      <c r="AC3074" s="168"/>
      <c r="AD3074" s="304">
        <v>5517212</v>
      </c>
      <c r="AE3074" s="305" t="s">
        <v>7172</v>
      </c>
      <c r="AF3074" s="305" t="s">
        <v>8546</v>
      </c>
      <c r="AG3074" s="35" t="s">
        <v>7040</v>
      </c>
      <c r="AH3074" s="44" t="s">
        <v>7041</v>
      </c>
    </row>
    <row r="3075" spans="1:34" ht="15" hidden="1" customHeight="1" x14ac:dyDescent="0.2">
      <c r="A3075" s="257">
        <v>69</v>
      </c>
      <c r="B3075" s="257">
        <v>60</v>
      </c>
      <c r="C3075" s="258" t="s">
        <v>937</v>
      </c>
      <c r="D3075" s="257">
        <v>60040</v>
      </c>
      <c r="E3075" s="258" t="s">
        <v>938</v>
      </c>
      <c r="F3075" s="25">
        <v>2017</v>
      </c>
      <c r="G3075" s="232">
        <v>42933.643055555556</v>
      </c>
      <c r="H3075" s="233">
        <v>42933.643055555556</v>
      </c>
      <c r="I3075" s="412" t="s">
        <v>36</v>
      </c>
      <c r="J3075" s="412" t="s">
        <v>36</v>
      </c>
      <c r="K3075" s="412"/>
      <c r="L3075" s="235">
        <f>N3075-G3075</f>
        <v>7.8472222223354038E-2</v>
      </c>
      <c r="M3075" s="236">
        <v>113</v>
      </c>
      <c r="N3075" s="232">
        <v>42933.72152777778</v>
      </c>
      <c r="O3075" s="233">
        <v>42933.72152777778</v>
      </c>
      <c r="P3075" s="237" t="s">
        <v>37</v>
      </c>
      <c r="Q3075" s="35" t="s">
        <v>43</v>
      </c>
      <c r="R3075" s="35" t="s">
        <v>535</v>
      </c>
      <c r="S3075" s="35" t="s">
        <v>526</v>
      </c>
      <c r="T3075" s="167" t="s">
        <v>8961</v>
      </c>
      <c r="U3075" s="303" t="s">
        <v>40</v>
      </c>
      <c r="V3075" s="240" t="s">
        <v>384</v>
      </c>
      <c r="W3075" s="35" t="s">
        <v>8962</v>
      </c>
      <c r="X3075" s="241">
        <v>0</v>
      </c>
      <c r="Y3075" s="241">
        <v>0</v>
      </c>
      <c r="Z3075" s="241">
        <v>0</v>
      </c>
      <c r="AA3075" s="168"/>
      <c r="AB3075" s="168"/>
      <c r="AC3075" s="168"/>
      <c r="AD3075" s="304">
        <v>5517212</v>
      </c>
      <c r="AE3075" s="305" t="s">
        <v>1270</v>
      </c>
      <c r="AF3075" s="305" t="s">
        <v>1270</v>
      </c>
      <c r="AG3075" s="35" t="s">
        <v>7066</v>
      </c>
      <c r="AH3075" s="29" t="s">
        <v>7067</v>
      </c>
    </row>
    <row r="3076" spans="1:34" ht="15" hidden="1" customHeight="1" x14ac:dyDescent="0.2">
      <c r="A3076" s="257">
        <v>69</v>
      </c>
      <c r="B3076" s="257">
        <v>60</v>
      </c>
      <c r="C3076" s="258" t="s">
        <v>937</v>
      </c>
      <c r="D3076" s="257">
        <v>60040</v>
      </c>
      <c r="E3076" s="258" t="s">
        <v>938</v>
      </c>
      <c r="F3076" s="25">
        <v>2017</v>
      </c>
      <c r="G3076" s="232">
        <v>42934.393055555556</v>
      </c>
      <c r="H3076" s="233">
        <v>42934.393055555556</v>
      </c>
      <c r="I3076" s="412" t="s">
        <v>36</v>
      </c>
      <c r="J3076" s="412" t="s">
        <v>36</v>
      </c>
      <c r="K3076" s="412"/>
      <c r="L3076" s="235">
        <f>N3076-G3076</f>
        <v>2.9166666667151731E-2</v>
      </c>
      <c r="M3076" s="236">
        <v>42</v>
      </c>
      <c r="N3076" s="232">
        <v>42934.422222222223</v>
      </c>
      <c r="O3076" s="233">
        <v>42934.422222222223</v>
      </c>
      <c r="P3076" s="237" t="s">
        <v>37</v>
      </c>
      <c r="Q3076" s="35" t="s">
        <v>43</v>
      </c>
      <c r="R3076" s="35" t="s">
        <v>535</v>
      </c>
      <c r="S3076" s="35" t="s">
        <v>526</v>
      </c>
      <c r="T3076" s="167" t="s">
        <v>8981</v>
      </c>
      <c r="U3076" s="303" t="s">
        <v>40</v>
      </c>
      <c r="V3076" s="240" t="s">
        <v>384</v>
      </c>
      <c r="W3076" s="277" t="s">
        <v>8982</v>
      </c>
      <c r="X3076" s="241">
        <v>0</v>
      </c>
      <c r="Y3076" s="241">
        <v>0</v>
      </c>
      <c r="Z3076" s="241">
        <v>0</v>
      </c>
      <c r="AA3076" s="168"/>
      <c r="AB3076" s="168"/>
      <c r="AC3076" s="168"/>
      <c r="AD3076" s="304">
        <v>5517212</v>
      </c>
      <c r="AE3076" s="305" t="s">
        <v>1270</v>
      </c>
      <c r="AF3076" s="305" t="s">
        <v>1270</v>
      </c>
      <c r="AG3076" s="35" t="s">
        <v>7066</v>
      </c>
      <c r="AH3076" s="29" t="s">
        <v>7067</v>
      </c>
    </row>
    <row r="3077" spans="1:34" ht="15" hidden="1" customHeight="1" x14ac:dyDescent="0.2">
      <c r="A3077" s="257">
        <v>69</v>
      </c>
      <c r="B3077" s="257">
        <v>60</v>
      </c>
      <c r="C3077" s="258" t="s">
        <v>937</v>
      </c>
      <c r="D3077" s="257">
        <v>60040</v>
      </c>
      <c r="E3077" s="258" t="s">
        <v>938</v>
      </c>
      <c r="F3077" s="25">
        <v>2017</v>
      </c>
      <c r="G3077" s="232">
        <v>42974.783333333333</v>
      </c>
      <c r="H3077" s="233">
        <v>42974.783333333333</v>
      </c>
      <c r="I3077" s="412" t="s">
        <v>36</v>
      </c>
      <c r="J3077" s="412" t="s">
        <v>36</v>
      </c>
      <c r="K3077" s="412"/>
      <c r="L3077" s="235">
        <f>N3077-G3077</f>
        <v>6.944444467080757E-4</v>
      </c>
      <c r="M3077" s="236">
        <v>1</v>
      </c>
      <c r="N3077" s="232">
        <v>42974.78402777778</v>
      </c>
      <c r="O3077" s="233">
        <v>42974.78402777778</v>
      </c>
      <c r="P3077" s="237" t="s">
        <v>37</v>
      </c>
      <c r="Q3077" s="35" t="s">
        <v>222</v>
      </c>
      <c r="R3077" s="35" t="s">
        <v>223</v>
      </c>
      <c r="S3077" s="35" t="s">
        <v>40</v>
      </c>
      <c r="T3077" s="167" t="s">
        <v>9256</v>
      </c>
      <c r="U3077" s="303" t="s">
        <v>40</v>
      </c>
      <c r="V3077" s="240" t="s">
        <v>384</v>
      </c>
      <c r="W3077" s="167" t="s">
        <v>9257</v>
      </c>
      <c r="X3077" s="241">
        <v>2128</v>
      </c>
      <c r="Y3077" s="241">
        <v>0</v>
      </c>
      <c r="Z3077" s="241">
        <v>0</v>
      </c>
      <c r="AA3077" s="266"/>
      <c r="AB3077" s="266"/>
      <c r="AC3077" s="266"/>
      <c r="AD3077" s="304">
        <v>5517212</v>
      </c>
      <c r="AE3077" s="305" t="s">
        <v>7060</v>
      </c>
      <c r="AF3077" s="305" t="s">
        <v>9258</v>
      </c>
      <c r="AG3077" s="35" t="s">
        <v>7040</v>
      </c>
      <c r="AH3077" s="29" t="s">
        <v>7041</v>
      </c>
    </row>
    <row r="3078" spans="1:34" ht="15" hidden="1" customHeight="1" x14ac:dyDescent="0.2">
      <c r="A3078" s="257">
        <v>69</v>
      </c>
      <c r="B3078" s="257">
        <v>60</v>
      </c>
      <c r="C3078" s="258" t="s">
        <v>937</v>
      </c>
      <c r="D3078" s="257">
        <v>60040</v>
      </c>
      <c r="E3078" s="258" t="s">
        <v>938</v>
      </c>
      <c r="F3078" s="25">
        <v>2017</v>
      </c>
      <c r="G3078" s="232">
        <v>43073.447222222225</v>
      </c>
      <c r="H3078" s="233">
        <v>43073.447222222225</v>
      </c>
      <c r="I3078" s="417" t="s">
        <v>7042</v>
      </c>
      <c r="J3078" s="412" t="s">
        <v>36</v>
      </c>
      <c r="K3078" s="412"/>
      <c r="L3078" s="235">
        <f>N3078-G3078</f>
        <v>6.9444443943211809E-4</v>
      </c>
      <c r="M3078" s="236">
        <v>1</v>
      </c>
      <c r="N3078" s="232">
        <v>43073.447916666664</v>
      </c>
      <c r="O3078" s="233">
        <v>43073.447916666664</v>
      </c>
      <c r="P3078" s="237" t="s">
        <v>37</v>
      </c>
      <c r="Q3078" s="167" t="s">
        <v>48</v>
      </c>
      <c r="R3078" s="167" t="s">
        <v>49</v>
      </c>
      <c r="S3078" s="35" t="s">
        <v>40</v>
      </c>
      <c r="T3078" s="167" t="s">
        <v>10091</v>
      </c>
      <c r="U3078" s="332" t="s">
        <v>40</v>
      </c>
      <c r="V3078" s="240" t="s">
        <v>384</v>
      </c>
      <c r="W3078" s="167" t="s">
        <v>10092</v>
      </c>
      <c r="X3078" s="255">
        <v>3456</v>
      </c>
      <c r="Y3078" s="241">
        <v>0</v>
      </c>
      <c r="Z3078" s="241">
        <v>0</v>
      </c>
      <c r="AA3078" s="266"/>
      <c r="AB3078" s="266"/>
      <c r="AC3078" s="266"/>
      <c r="AD3078" s="304">
        <v>5517212</v>
      </c>
      <c r="AE3078" s="333" t="s">
        <v>7102</v>
      </c>
      <c r="AF3078" s="383" t="s">
        <v>10093</v>
      </c>
      <c r="AG3078" s="167" t="s">
        <v>7040</v>
      </c>
      <c r="AH3078" s="29" t="s">
        <v>7041</v>
      </c>
    </row>
    <row r="3079" spans="1:34" ht="15" hidden="1" customHeight="1" x14ac:dyDescent="0.2">
      <c r="A3079" s="257">
        <v>69</v>
      </c>
      <c r="B3079" s="257">
        <v>60</v>
      </c>
      <c r="C3079" s="258" t="s">
        <v>937</v>
      </c>
      <c r="D3079" s="257">
        <v>60040</v>
      </c>
      <c r="E3079" s="258" t="s">
        <v>938</v>
      </c>
      <c r="F3079" s="25">
        <v>2018</v>
      </c>
      <c r="G3079" s="232">
        <v>43192.286805555559</v>
      </c>
      <c r="H3079" s="233">
        <v>43192.286805555559</v>
      </c>
      <c r="I3079" s="412" t="s">
        <v>36</v>
      </c>
      <c r="J3079" s="412" t="s">
        <v>36</v>
      </c>
      <c r="K3079" s="412" t="s">
        <v>36</v>
      </c>
      <c r="L3079" s="235">
        <f>N3079-G3079</f>
        <v>4.5833333329937886E-2</v>
      </c>
      <c r="M3079" s="236">
        <v>66</v>
      </c>
      <c r="N3079" s="232">
        <v>43192.332638888889</v>
      </c>
      <c r="O3079" s="233">
        <v>43192.332638888889</v>
      </c>
      <c r="P3079" s="237" t="s">
        <v>37</v>
      </c>
      <c r="Q3079" s="359" t="s">
        <v>43</v>
      </c>
      <c r="R3079" s="35" t="s">
        <v>10388</v>
      </c>
      <c r="S3079" s="277" t="s">
        <v>40</v>
      </c>
      <c r="T3079" s="167" t="s">
        <v>10847</v>
      </c>
      <c r="U3079" s="282" t="s">
        <v>40</v>
      </c>
      <c r="V3079" s="240" t="s">
        <v>384</v>
      </c>
      <c r="W3079" s="167" t="s">
        <v>10848</v>
      </c>
      <c r="X3079" s="255">
        <v>0</v>
      </c>
      <c r="Y3079" s="241">
        <v>0</v>
      </c>
      <c r="Z3079" s="241">
        <v>0</v>
      </c>
      <c r="AA3079" s="266"/>
      <c r="AB3079" s="266"/>
      <c r="AC3079" s="266"/>
      <c r="AD3079" s="241">
        <v>5517212</v>
      </c>
      <c r="AE3079" s="461" t="s">
        <v>1270</v>
      </c>
      <c r="AF3079" s="462" t="s">
        <v>1270</v>
      </c>
      <c r="AG3079" s="277" t="s">
        <v>7066</v>
      </c>
      <c r="AH3079" s="277" t="s">
        <v>7067</v>
      </c>
    </row>
    <row r="3080" spans="1:34" ht="15" hidden="1" customHeight="1" x14ac:dyDescent="0.2">
      <c r="A3080" s="257">
        <v>69</v>
      </c>
      <c r="B3080" s="257">
        <v>60</v>
      </c>
      <c r="C3080" s="258" t="s">
        <v>937</v>
      </c>
      <c r="D3080" s="257">
        <v>60040</v>
      </c>
      <c r="E3080" s="258" t="s">
        <v>938</v>
      </c>
      <c r="F3080" s="25">
        <v>2018</v>
      </c>
      <c r="G3080" s="284">
        <v>43411.619444444441</v>
      </c>
      <c r="H3080" s="234">
        <v>43411.619444444441</v>
      </c>
      <c r="I3080" s="412" t="s">
        <v>36</v>
      </c>
      <c r="J3080" s="412" t="s">
        <v>36</v>
      </c>
      <c r="K3080" s="412" t="s">
        <v>36</v>
      </c>
      <c r="L3080" s="235">
        <f>N3080-G3080</f>
        <v>1.0916666666671517</v>
      </c>
      <c r="M3080" s="236">
        <v>1572</v>
      </c>
      <c r="N3080" s="284">
        <v>43412.711111111108</v>
      </c>
      <c r="O3080" s="234">
        <v>43412.711111111108</v>
      </c>
      <c r="P3080" s="237" t="s">
        <v>37</v>
      </c>
      <c r="Q3080" s="162" t="s">
        <v>222</v>
      </c>
      <c r="R3080" s="167" t="s">
        <v>12278</v>
      </c>
      <c r="S3080" s="163" t="s">
        <v>40</v>
      </c>
      <c r="T3080" s="167" t="s">
        <v>12279</v>
      </c>
      <c r="U3080" s="416" t="s">
        <v>40</v>
      </c>
      <c r="V3080" s="240" t="s">
        <v>384</v>
      </c>
      <c r="W3080" s="167" t="s">
        <v>12280</v>
      </c>
      <c r="X3080" s="255">
        <v>0</v>
      </c>
      <c r="Y3080" s="241">
        <v>0</v>
      </c>
      <c r="Z3080" s="241">
        <v>0</v>
      </c>
      <c r="AA3080" s="266"/>
      <c r="AB3080" s="266"/>
      <c r="AC3080" s="266"/>
      <c r="AD3080" s="241">
        <v>5517212</v>
      </c>
      <c r="AE3080" s="461" t="s">
        <v>1270</v>
      </c>
      <c r="AF3080" s="462" t="s">
        <v>1270</v>
      </c>
      <c r="AG3080" s="277" t="s">
        <v>7066</v>
      </c>
      <c r="AH3080" s="277" t="s">
        <v>7067</v>
      </c>
    </row>
    <row r="3081" spans="1:34" ht="15" hidden="1" customHeight="1" x14ac:dyDescent="0.2">
      <c r="A3081" s="58">
        <v>69</v>
      </c>
      <c r="B3081" s="58">
        <v>60</v>
      </c>
      <c r="C3081" s="76" t="s">
        <v>654</v>
      </c>
      <c r="D3081" s="31">
        <v>60041</v>
      </c>
      <c r="E3081" s="60" t="s">
        <v>655</v>
      </c>
      <c r="F3081" s="25">
        <v>2014</v>
      </c>
      <c r="G3081" s="61">
        <v>41676.376388888886</v>
      </c>
      <c r="H3081" s="62">
        <v>41676.376388888886</v>
      </c>
      <c r="I3081" s="625" t="s">
        <v>36</v>
      </c>
      <c r="J3081" s="625" t="s">
        <v>36</v>
      </c>
      <c r="K3081" s="625"/>
      <c r="L3081" s="64">
        <f>N3081-G3081</f>
        <v>0.30555555555474712</v>
      </c>
      <c r="M3081" s="65">
        <v>440</v>
      </c>
      <c r="N3081" s="61">
        <v>41676.681944444441</v>
      </c>
      <c r="O3081" s="62">
        <v>41676.681944444441</v>
      </c>
      <c r="P3081" s="66" t="s">
        <v>37</v>
      </c>
      <c r="Q3081" s="67" t="s">
        <v>52</v>
      </c>
      <c r="R3081" s="67" t="s">
        <v>67</v>
      </c>
      <c r="S3081" s="68" t="s">
        <v>68</v>
      </c>
      <c r="T3081" s="69" t="s">
        <v>1777</v>
      </c>
      <c r="U3081" s="77">
        <v>10081</v>
      </c>
      <c r="V3081" s="78" t="s">
        <v>384</v>
      </c>
      <c r="W3081" s="69" t="s">
        <v>1778</v>
      </c>
      <c r="X3081" s="32">
        <v>2411</v>
      </c>
      <c r="Y3081" s="32">
        <v>2411</v>
      </c>
      <c r="Z3081" s="32">
        <v>231624</v>
      </c>
      <c r="AA3081" s="79">
        <f>Y3081/5380759</f>
        <v>4.4807804995540594E-4</v>
      </c>
      <c r="AB3081" s="80">
        <f>Z3081/5380759</f>
        <v>4.3046715156727887E-2</v>
      </c>
      <c r="AC3081" s="32">
        <f>Z3081/Y3081</f>
        <v>96.069680630443798</v>
      </c>
    </row>
    <row r="3082" spans="1:34" ht="15" hidden="1" customHeight="1" x14ac:dyDescent="0.2">
      <c r="A3082" s="105">
        <v>69</v>
      </c>
      <c r="B3082" s="105">
        <v>60</v>
      </c>
      <c r="C3082" s="76" t="s">
        <v>654</v>
      </c>
      <c r="D3082" s="31">
        <v>60041</v>
      </c>
      <c r="E3082" s="60" t="s">
        <v>655</v>
      </c>
      <c r="F3082" s="25">
        <v>2014</v>
      </c>
      <c r="G3082" s="106">
        <v>41984.297222222223</v>
      </c>
      <c r="H3082" s="63">
        <v>41984.297222222223</v>
      </c>
      <c r="I3082" s="628" t="s">
        <v>313</v>
      </c>
      <c r="J3082" s="625" t="s">
        <v>36</v>
      </c>
      <c r="K3082" s="625"/>
      <c r="L3082" s="64">
        <f>N3082-G3082</f>
        <v>0.1131944444423425</v>
      </c>
      <c r="M3082" s="65">
        <v>163</v>
      </c>
      <c r="N3082" s="106">
        <v>41984.410416666666</v>
      </c>
      <c r="O3082" s="63">
        <v>41984.410416666666</v>
      </c>
      <c r="P3082" s="66" t="s">
        <v>37</v>
      </c>
      <c r="Q3082" s="99" t="s">
        <v>222</v>
      </c>
      <c r="R3082" s="99" t="s">
        <v>223</v>
      </c>
      <c r="S3082" s="78" t="s">
        <v>106</v>
      </c>
      <c r="T3082" s="69" t="s">
        <v>3148</v>
      </c>
      <c r="U3082" s="459" t="s">
        <v>40</v>
      </c>
      <c r="V3082" s="87" t="s">
        <v>384</v>
      </c>
      <c r="W3082" s="69" t="s">
        <v>3149</v>
      </c>
      <c r="X3082" s="32">
        <v>2415</v>
      </c>
      <c r="Y3082" s="32">
        <v>0</v>
      </c>
      <c r="Z3082" s="83"/>
      <c r="AA3082" s="84"/>
      <c r="AB3082" s="85"/>
      <c r="AC3082" s="83"/>
    </row>
    <row r="3083" spans="1:34" ht="15" hidden="1" customHeight="1" x14ac:dyDescent="0.2">
      <c r="A3083" s="153">
        <v>69</v>
      </c>
      <c r="B3083" s="153">
        <v>60</v>
      </c>
      <c r="C3083" s="24" t="s">
        <v>654</v>
      </c>
      <c r="D3083" s="175">
        <v>60041</v>
      </c>
      <c r="E3083" s="24" t="s">
        <v>655</v>
      </c>
      <c r="F3083" s="25">
        <v>2015</v>
      </c>
      <c r="G3083" s="156">
        <v>42062.782638888886</v>
      </c>
      <c r="H3083" s="157">
        <v>42062.782638888886</v>
      </c>
      <c r="I3083" s="620" t="s">
        <v>36</v>
      </c>
      <c r="J3083" s="620" t="s">
        <v>36</v>
      </c>
      <c r="K3083" s="620"/>
      <c r="L3083" s="159">
        <f>N3083-G3083</f>
        <v>6.944444467080757E-4</v>
      </c>
      <c r="M3083" s="160">
        <v>1</v>
      </c>
      <c r="N3083" s="156">
        <v>42062.783333333333</v>
      </c>
      <c r="O3083" s="157">
        <v>42062.783333333333</v>
      </c>
      <c r="P3083" s="161" t="s">
        <v>37</v>
      </c>
      <c r="Q3083" s="35" t="s">
        <v>48</v>
      </c>
      <c r="R3083" s="35" t="s">
        <v>49</v>
      </c>
      <c r="S3083" s="35" t="s">
        <v>40</v>
      </c>
      <c r="T3083" s="35" t="s">
        <v>3554</v>
      </c>
      <c r="U3083" s="459" t="s">
        <v>40</v>
      </c>
      <c r="V3083" s="167" t="s">
        <v>384</v>
      </c>
      <c r="W3083" s="35" t="s">
        <v>3555</v>
      </c>
      <c r="X3083" s="55">
        <v>893</v>
      </c>
      <c r="Y3083" s="55">
        <v>0</v>
      </c>
      <c r="Z3083" s="168"/>
      <c r="AA3083" s="168"/>
      <c r="AB3083" s="168"/>
      <c r="AC3083" s="168"/>
    </row>
    <row r="3084" spans="1:34" ht="15" hidden="1" customHeight="1" x14ac:dyDescent="0.2">
      <c r="A3084" s="175">
        <v>69</v>
      </c>
      <c r="B3084" s="175">
        <v>60</v>
      </c>
      <c r="C3084" s="24" t="s">
        <v>654</v>
      </c>
      <c r="D3084" s="175">
        <v>60041</v>
      </c>
      <c r="E3084" s="24" t="s">
        <v>655</v>
      </c>
      <c r="F3084" s="25">
        <v>2015</v>
      </c>
      <c r="G3084" s="156">
        <v>42219.745138888888</v>
      </c>
      <c r="H3084" s="157">
        <v>42219.745138888888</v>
      </c>
      <c r="I3084" s="620" t="s">
        <v>36</v>
      </c>
      <c r="J3084" s="620" t="s">
        <v>36</v>
      </c>
      <c r="K3084" s="620"/>
      <c r="L3084" s="159">
        <f>N3084-G3084</f>
        <v>6.944444467080757E-4</v>
      </c>
      <c r="M3084" s="160">
        <v>1</v>
      </c>
      <c r="N3084" s="156">
        <v>42219.745833333334</v>
      </c>
      <c r="O3084" s="157">
        <v>42219.745833333334</v>
      </c>
      <c r="P3084" s="161" t="s">
        <v>37</v>
      </c>
      <c r="Q3084" s="35" t="s">
        <v>145</v>
      </c>
      <c r="R3084" s="35" t="s">
        <v>146</v>
      </c>
      <c r="S3084" s="35" t="s">
        <v>40</v>
      </c>
      <c r="T3084" s="35" t="s">
        <v>4515</v>
      </c>
      <c r="U3084" s="459" t="s">
        <v>40</v>
      </c>
      <c r="V3084" s="167" t="s">
        <v>384</v>
      </c>
      <c r="W3084" s="35" t="s">
        <v>4516</v>
      </c>
      <c r="X3084" s="55">
        <v>893</v>
      </c>
      <c r="Y3084" s="168"/>
      <c r="Z3084" s="168"/>
      <c r="AA3084" s="168"/>
      <c r="AB3084" s="168"/>
      <c r="AC3084" s="168"/>
    </row>
    <row r="3085" spans="1:34" ht="15" hidden="1" customHeight="1" x14ac:dyDescent="0.2">
      <c r="A3085" s="175">
        <v>69</v>
      </c>
      <c r="B3085" s="175">
        <v>60</v>
      </c>
      <c r="C3085" s="24" t="s">
        <v>654</v>
      </c>
      <c r="D3085" s="175">
        <v>60041</v>
      </c>
      <c r="E3085" s="43" t="s">
        <v>655</v>
      </c>
      <c r="F3085" s="25">
        <v>2015</v>
      </c>
      <c r="G3085" s="156">
        <v>42249.617361111108</v>
      </c>
      <c r="H3085" s="157">
        <v>42249.617361111108</v>
      </c>
      <c r="I3085" s="620" t="s">
        <v>36</v>
      </c>
      <c r="J3085" s="620" t="s">
        <v>36</v>
      </c>
      <c r="K3085" s="620"/>
      <c r="L3085" s="159">
        <f>N3085-G3085</f>
        <v>0.24375000000145519</v>
      </c>
      <c r="M3085" s="160">
        <v>351</v>
      </c>
      <c r="N3085" s="156">
        <v>42249.861111111109</v>
      </c>
      <c r="O3085" s="157">
        <v>42249.861111111109</v>
      </c>
      <c r="P3085" s="171" t="s">
        <v>242</v>
      </c>
      <c r="Q3085" s="35" t="s">
        <v>382</v>
      </c>
      <c r="R3085" s="35" t="s">
        <v>383</v>
      </c>
      <c r="S3085" s="35" t="s">
        <v>526</v>
      </c>
      <c r="T3085" s="35" t="s">
        <v>4687</v>
      </c>
      <c r="U3085" s="170">
        <v>11461</v>
      </c>
      <c r="V3085" s="167" t="s">
        <v>384</v>
      </c>
      <c r="W3085" s="35" t="s">
        <v>4688</v>
      </c>
      <c r="X3085" s="55">
        <v>0</v>
      </c>
      <c r="Y3085" s="168"/>
      <c r="Z3085" s="168"/>
      <c r="AA3085" s="168"/>
      <c r="AB3085" s="168"/>
      <c r="AC3085" s="168"/>
    </row>
    <row r="3086" spans="1:34" ht="15" hidden="1" customHeight="1" x14ac:dyDescent="0.2">
      <c r="A3086" s="257">
        <v>69</v>
      </c>
      <c r="B3086" s="257">
        <v>60</v>
      </c>
      <c r="C3086" s="258" t="s">
        <v>654</v>
      </c>
      <c r="D3086" s="257">
        <v>60041</v>
      </c>
      <c r="E3086" s="258" t="s">
        <v>655</v>
      </c>
      <c r="F3086" s="25">
        <v>2017</v>
      </c>
      <c r="G3086" s="232">
        <v>42779.625694444447</v>
      </c>
      <c r="H3086" s="233">
        <v>42779.625694444447</v>
      </c>
      <c r="I3086" s="412" t="s">
        <v>36</v>
      </c>
      <c r="J3086" s="412" t="s">
        <v>36</v>
      </c>
      <c r="K3086" s="412"/>
      <c r="L3086" s="235">
        <f>N3086-G3086</f>
        <v>11.243749999994179</v>
      </c>
      <c r="M3086" s="236">
        <v>16191</v>
      </c>
      <c r="N3086" s="232">
        <v>42790.869444444441</v>
      </c>
      <c r="O3086" s="233">
        <v>42790.869444444441</v>
      </c>
      <c r="P3086" s="328" t="s">
        <v>242</v>
      </c>
      <c r="Q3086" s="35" t="s">
        <v>43</v>
      </c>
      <c r="R3086" s="35" t="s">
        <v>1583</v>
      </c>
      <c r="S3086" s="35" t="s">
        <v>40</v>
      </c>
      <c r="T3086" s="52" t="s">
        <v>7809</v>
      </c>
      <c r="U3086" s="303" t="s">
        <v>40</v>
      </c>
      <c r="V3086" s="49" t="s">
        <v>384</v>
      </c>
      <c r="W3086" s="44" t="s">
        <v>7810</v>
      </c>
      <c r="X3086" s="255">
        <v>0</v>
      </c>
      <c r="Y3086" s="241">
        <v>0</v>
      </c>
      <c r="Z3086" s="241">
        <v>0</v>
      </c>
      <c r="AA3086" s="168"/>
      <c r="AB3086" s="168"/>
      <c r="AC3086" s="168"/>
      <c r="AD3086" s="304">
        <v>5517212</v>
      </c>
      <c r="AE3086" s="35" t="s">
        <v>1270</v>
      </c>
      <c r="AF3086" s="305" t="s">
        <v>1270</v>
      </c>
      <c r="AG3086" s="35" t="s">
        <v>7066</v>
      </c>
      <c r="AH3086" s="44" t="s">
        <v>7067</v>
      </c>
    </row>
    <row r="3087" spans="1:34" ht="15" hidden="1" customHeight="1" x14ac:dyDescent="0.2">
      <c r="A3087" s="257">
        <v>69</v>
      </c>
      <c r="B3087" s="257">
        <v>60</v>
      </c>
      <c r="C3087" s="258" t="s">
        <v>654</v>
      </c>
      <c r="D3087" s="257">
        <v>60041</v>
      </c>
      <c r="E3087" s="258" t="s">
        <v>655</v>
      </c>
      <c r="F3087" s="25">
        <v>2017</v>
      </c>
      <c r="G3087" s="232">
        <v>42787.204861111109</v>
      </c>
      <c r="H3087" s="233">
        <v>42787.204861111109</v>
      </c>
      <c r="I3087" s="417" t="s">
        <v>7042</v>
      </c>
      <c r="J3087" s="412" t="s">
        <v>36</v>
      </c>
      <c r="K3087" s="412"/>
      <c r="L3087" s="235">
        <f>N3087-G3087</f>
        <v>0.33263888888905058</v>
      </c>
      <c r="M3087" s="236">
        <v>479</v>
      </c>
      <c r="N3087" s="232">
        <v>42787.537499999999</v>
      </c>
      <c r="O3087" s="233">
        <v>42787.537499999999</v>
      </c>
      <c r="P3087" s="237" t="s">
        <v>37</v>
      </c>
      <c r="Q3087" s="35" t="s">
        <v>222</v>
      </c>
      <c r="R3087" s="35" t="s">
        <v>223</v>
      </c>
      <c r="S3087" s="35" t="s">
        <v>54</v>
      </c>
      <c r="T3087" s="52" t="s">
        <v>7982</v>
      </c>
      <c r="U3087" s="303" t="s">
        <v>40</v>
      </c>
      <c r="V3087" s="49" t="s">
        <v>384</v>
      </c>
      <c r="W3087" s="44" t="s">
        <v>7983</v>
      </c>
      <c r="X3087" s="255">
        <v>2456</v>
      </c>
      <c r="Y3087" s="255">
        <v>2456</v>
      </c>
      <c r="Z3087" s="255">
        <v>147360</v>
      </c>
      <c r="AA3087" s="173">
        <v>4.4515237043637259E-4</v>
      </c>
      <c r="AB3087" s="174">
        <v>2.6709142226182356E-2</v>
      </c>
      <c r="AC3087" s="241">
        <v>60</v>
      </c>
      <c r="AD3087" s="304">
        <v>5517212</v>
      </c>
      <c r="AE3087" s="305" t="s">
        <v>1270</v>
      </c>
      <c r="AF3087" s="305" t="s">
        <v>1270</v>
      </c>
      <c r="AG3087" s="35" t="s">
        <v>7040</v>
      </c>
      <c r="AH3087" s="52" t="s">
        <v>7041</v>
      </c>
    </row>
    <row r="3088" spans="1:34" ht="15" hidden="1" customHeight="1" x14ac:dyDescent="0.2">
      <c r="A3088" s="257">
        <v>69</v>
      </c>
      <c r="B3088" s="257">
        <v>60</v>
      </c>
      <c r="C3088" s="258" t="s">
        <v>654</v>
      </c>
      <c r="D3088" s="257">
        <v>60041</v>
      </c>
      <c r="E3088" s="258" t="s">
        <v>655</v>
      </c>
      <c r="F3088" s="25">
        <v>2017</v>
      </c>
      <c r="G3088" s="232">
        <v>43016.963888888888</v>
      </c>
      <c r="H3088" s="233">
        <v>43016.963888888888</v>
      </c>
      <c r="I3088" s="417" t="s">
        <v>7042</v>
      </c>
      <c r="J3088" s="412" t="s">
        <v>36</v>
      </c>
      <c r="K3088" s="412"/>
      <c r="L3088" s="235">
        <f>N3088-G3088</f>
        <v>6.944444467080757E-4</v>
      </c>
      <c r="M3088" s="236">
        <v>1</v>
      </c>
      <c r="N3088" s="232">
        <v>43016.964583333334</v>
      </c>
      <c r="O3088" s="233">
        <v>43016.964583333334</v>
      </c>
      <c r="P3088" s="237" t="s">
        <v>37</v>
      </c>
      <c r="Q3088" s="35" t="s">
        <v>213</v>
      </c>
      <c r="R3088" s="35" t="s">
        <v>320</v>
      </c>
      <c r="S3088" s="35" t="s">
        <v>40</v>
      </c>
      <c r="T3088" s="167" t="s">
        <v>9665</v>
      </c>
      <c r="U3088" s="332" t="s">
        <v>40</v>
      </c>
      <c r="V3088" s="240" t="s">
        <v>384</v>
      </c>
      <c r="W3088" s="163" t="s">
        <v>9666</v>
      </c>
      <c r="X3088" s="241">
        <v>2433</v>
      </c>
      <c r="Y3088" s="241">
        <v>0</v>
      </c>
      <c r="Z3088" s="241">
        <v>0</v>
      </c>
      <c r="AA3088" s="266"/>
      <c r="AB3088" s="266"/>
      <c r="AC3088" s="266"/>
      <c r="AD3088" s="304">
        <v>5517212</v>
      </c>
      <c r="AE3088" s="333" t="s">
        <v>1270</v>
      </c>
      <c r="AF3088" s="333" t="s">
        <v>1270</v>
      </c>
      <c r="AG3088" s="167" t="s">
        <v>7040</v>
      </c>
      <c r="AH3088" s="29" t="s">
        <v>7041</v>
      </c>
    </row>
    <row r="3089" spans="1:34" ht="15" hidden="1" customHeight="1" x14ac:dyDescent="0.2">
      <c r="A3089" s="257">
        <v>69</v>
      </c>
      <c r="B3089" s="257">
        <v>60</v>
      </c>
      <c r="C3089" s="258" t="s">
        <v>654</v>
      </c>
      <c r="D3089" s="257">
        <v>60041</v>
      </c>
      <c r="E3089" s="258" t="s">
        <v>655</v>
      </c>
      <c r="F3089" s="25">
        <v>2017</v>
      </c>
      <c r="G3089" s="232">
        <v>43016.969444444447</v>
      </c>
      <c r="H3089" s="233">
        <v>43016.969444444447</v>
      </c>
      <c r="I3089" s="417" t="s">
        <v>7042</v>
      </c>
      <c r="J3089" s="412" t="s">
        <v>36</v>
      </c>
      <c r="K3089" s="412"/>
      <c r="L3089" s="235">
        <f>N3089-G3089</f>
        <v>6.9444443943211809E-4</v>
      </c>
      <c r="M3089" s="236">
        <v>1</v>
      </c>
      <c r="N3089" s="232">
        <v>43016.970138888886</v>
      </c>
      <c r="O3089" s="233">
        <v>43016.970138888886</v>
      </c>
      <c r="P3089" s="237" t="s">
        <v>37</v>
      </c>
      <c r="Q3089" s="35" t="s">
        <v>213</v>
      </c>
      <c r="R3089" s="35" t="s">
        <v>320</v>
      </c>
      <c r="S3089" s="35" t="s">
        <v>40</v>
      </c>
      <c r="T3089" s="167" t="s">
        <v>9665</v>
      </c>
      <c r="U3089" s="332" t="s">
        <v>40</v>
      </c>
      <c r="V3089" s="240" t="s">
        <v>384</v>
      </c>
      <c r="W3089" s="163" t="s">
        <v>9670</v>
      </c>
      <c r="X3089" s="241">
        <v>2433</v>
      </c>
      <c r="Y3089" s="241">
        <v>0</v>
      </c>
      <c r="Z3089" s="241">
        <v>0</v>
      </c>
      <c r="AA3089" s="266"/>
      <c r="AB3089" s="266"/>
      <c r="AC3089" s="266"/>
      <c r="AD3089" s="304">
        <v>5517212</v>
      </c>
      <c r="AE3089" s="333" t="s">
        <v>1270</v>
      </c>
      <c r="AF3089" s="333" t="s">
        <v>1270</v>
      </c>
      <c r="AG3089" s="167" t="s">
        <v>7040</v>
      </c>
      <c r="AH3089" s="29" t="s">
        <v>7041</v>
      </c>
    </row>
    <row r="3090" spans="1:34" ht="15" hidden="1" customHeight="1" x14ac:dyDescent="0.2">
      <c r="A3090" s="257">
        <v>69</v>
      </c>
      <c r="B3090" s="257">
        <v>60</v>
      </c>
      <c r="C3090" s="258" t="s">
        <v>654</v>
      </c>
      <c r="D3090" s="257">
        <v>60041</v>
      </c>
      <c r="E3090" s="258" t="s">
        <v>655</v>
      </c>
      <c r="F3090" s="25">
        <v>2017</v>
      </c>
      <c r="G3090" s="232">
        <v>43016.970833333333</v>
      </c>
      <c r="H3090" s="233">
        <v>43016.970833333333</v>
      </c>
      <c r="I3090" s="417" t="s">
        <v>7042</v>
      </c>
      <c r="J3090" s="412" t="s">
        <v>36</v>
      </c>
      <c r="K3090" s="412"/>
      <c r="L3090" s="235">
        <f>N3090-G3090</f>
        <v>6.944444467080757E-4</v>
      </c>
      <c r="M3090" s="236">
        <v>1</v>
      </c>
      <c r="N3090" s="232">
        <v>43016.97152777778</v>
      </c>
      <c r="O3090" s="233">
        <v>43016.97152777778</v>
      </c>
      <c r="P3090" s="237" t="s">
        <v>37</v>
      </c>
      <c r="Q3090" s="35" t="s">
        <v>213</v>
      </c>
      <c r="R3090" s="35" t="s">
        <v>320</v>
      </c>
      <c r="S3090" s="35" t="s">
        <v>40</v>
      </c>
      <c r="T3090" s="167" t="s">
        <v>9665</v>
      </c>
      <c r="U3090" s="332" t="s">
        <v>40</v>
      </c>
      <c r="V3090" s="240" t="s">
        <v>384</v>
      </c>
      <c r="W3090" s="163" t="s">
        <v>9671</v>
      </c>
      <c r="X3090" s="241">
        <v>2433</v>
      </c>
      <c r="Y3090" s="241">
        <v>0</v>
      </c>
      <c r="Z3090" s="241">
        <v>0</v>
      </c>
      <c r="AA3090" s="266"/>
      <c r="AB3090" s="266"/>
      <c r="AC3090" s="266"/>
      <c r="AD3090" s="304">
        <v>5517212</v>
      </c>
      <c r="AE3090" s="333" t="s">
        <v>1270</v>
      </c>
      <c r="AF3090" s="333" t="s">
        <v>1270</v>
      </c>
      <c r="AG3090" s="167" t="s">
        <v>7040</v>
      </c>
      <c r="AH3090" s="29" t="s">
        <v>7041</v>
      </c>
    </row>
    <row r="3091" spans="1:34" ht="15" hidden="1" customHeight="1" x14ac:dyDescent="0.2">
      <c r="A3091" s="257">
        <v>69</v>
      </c>
      <c r="B3091" s="257">
        <v>60</v>
      </c>
      <c r="C3091" s="258" t="s">
        <v>654</v>
      </c>
      <c r="D3091" s="257">
        <v>60041</v>
      </c>
      <c r="E3091" s="258" t="s">
        <v>655</v>
      </c>
      <c r="F3091" s="25">
        <v>2017</v>
      </c>
      <c r="G3091" s="232">
        <v>43016.972222222219</v>
      </c>
      <c r="H3091" s="233">
        <v>43016.972222222219</v>
      </c>
      <c r="I3091" s="417" t="s">
        <v>7042</v>
      </c>
      <c r="J3091" s="412" t="s">
        <v>36</v>
      </c>
      <c r="K3091" s="412"/>
      <c r="L3091" s="235">
        <f>N3091-G3091</f>
        <v>6.944444467080757E-4</v>
      </c>
      <c r="M3091" s="236">
        <v>1</v>
      </c>
      <c r="N3091" s="232">
        <v>43016.972916666666</v>
      </c>
      <c r="O3091" s="233">
        <v>43016.972916666666</v>
      </c>
      <c r="P3091" s="237" t="s">
        <v>37</v>
      </c>
      <c r="Q3091" s="35" t="s">
        <v>213</v>
      </c>
      <c r="R3091" s="35" t="s">
        <v>320</v>
      </c>
      <c r="S3091" s="35" t="s">
        <v>40</v>
      </c>
      <c r="T3091" s="167" t="s">
        <v>9665</v>
      </c>
      <c r="U3091" s="332" t="s">
        <v>40</v>
      </c>
      <c r="V3091" s="240" t="s">
        <v>384</v>
      </c>
      <c r="W3091" s="163" t="s">
        <v>9672</v>
      </c>
      <c r="X3091" s="241">
        <v>2433</v>
      </c>
      <c r="Y3091" s="241">
        <v>0</v>
      </c>
      <c r="Z3091" s="241">
        <v>0</v>
      </c>
      <c r="AA3091" s="266"/>
      <c r="AB3091" s="266"/>
      <c r="AC3091" s="266"/>
      <c r="AD3091" s="304">
        <v>5517212</v>
      </c>
      <c r="AE3091" s="333" t="s">
        <v>1270</v>
      </c>
      <c r="AF3091" s="333" t="s">
        <v>1270</v>
      </c>
      <c r="AG3091" s="167" t="s">
        <v>7040</v>
      </c>
      <c r="AH3091" s="29" t="s">
        <v>7041</v>
      </c>
    </row>
    <row r="3092" spans="1:34" ht="15" hidden="1" customHeight="1" x14ac:dyDescent="0.2">
      <c r="A3092" s="257">
        <v>69</v>
      </c>
      <c r="B3092" s="257">
        <v>60</v>
      </c>
      <c r="C3092" s="258" t="s">
        <v>654</v>
      </c>
      <c r="D3092" s="257">
        <v>60041</v>
      </c>
      <c r="E3092" s="258" t="s">
        <v>655</v>
      </c>
      <c r="F3092" s="25">
        <v>2017</v>
      </c>
      <c r="G3092" s="232">
        <v>43016.973611111112</v>
      </c>
      <c r="H3092" s="233">
        <v>43016.973611111112</v>
      </c>
      <c r="I3092" s="417" t="s">
        <v>7042</v>
      </c>
      <c r="J3092" s="412" t="s">
        <v>36</v>
      </c>
      <c r="K3092" s="412"/>
      <c r="L3092" s="235">
        <f>N3092-G3092</f>
        <v>4.8840277777781012</v>
      </c>
      <c r="M3092" s="236">
        <v>7033</v>
      </c>
      <c r="N3092" s="232">
        <v>43021.857638888891</v>
      </c>
      <c r="O3092" s="233">
        <v>43021.857638888891</v>
      </c>
      <c r="P3092" s="294" t="s">
        <v>173</v>
      </c>
      <c r="Q3092" s="35" t="s">
        <v>382</v>
      </c>
      <c r="R3092" s="35" t="s">
        <v>383</v>
      </c>
      <c r="S3092" s="35" t="s">
        <v>68</v>
      </c>
      <c r="T3092" s="167" t="s">
        <v>9673</v>
      </c>
      <c r="U3092" s="332" t="s">
        <v>40</v>
      </c>
      <c r="V3092" s="240" t="s">
        <v>384</v>
      </c>
      <c r="W3092" s="167" t="s">
        <v>9674</v>
      </c>
      <c r="X3092" s="241">
        <v>1240</v>
      </c>
      <c r="Y3092" s="241">
        <v>1240</v>
      </c>
      <c r="Z3092" s="241">
        <v>5566429</v>
      </c>
      <c r="AA3092" s="215">
        <v>2.2475119680012297E-4</v>
      </c>
      <c r="AB3092" s="216">
        <v>1.008920628752348</v>
      </c>
      <c r="AC3092" s="255">
        <v>4489.0556451612902</v>
      </c>
      <c r="AD3092" s="304">
        <v>5517212</v>
      </c>
      <c r="AE3092" s="333" t="s">
        <v>7060</v>
      </c>
      <c r="AF3092" s="383" t="s">
        <v>9675</v>
      </c>
      <c r="AG3092" s="167" t="s">
        <v>7040</v>
      </c>
      <c r="AH3092" s="29" t="s">
        <v>7041</v>
      </c>
    </row>
    <row r="3093" spans="1:34" ht="15" hidden="1" customHeight="1" x14ac:dyDescent="0.2">
      <c r="A3093" s="257">
        <v>69</v>
      </c>
      <c r="B3093" s="257">
        <v>60</v>
      </c>
      <c r="C3093" s="258" t="s">
        <v>654</v>
      </c>
      <c r="D3093" s="257">
        <v>60041</v>
      </c>
      <c r="E3093" s="258" t="s">
        <v>655</v>
      </c>
      <c r="F3093" s="25">
        <v>2017</v>
      </c>
      <c r="G3093" s="232">
        <v>43038.34097222222</v>
      </c>
      <c r="H3093" s="233">
        <v>43038.34097222222</v>
      </c>
      <c r="I3093" s="412" t="s">
        <v>36</v>
      </c>
      <c r="J3093" s="412" t="s">
        <v>36</v>
      </c>
      <c r="K3093" s="412"/>
      <c r="L3093" s="235">
        <f>N3093-G3093</f>
        <v>2.3687500000014552</v>
      </c>
      <c r="M3093" s="236">
        <v>3411</v>
      </c>
      <c r="N3093" s="284">
        <v>43040.709722222222</v>
      </c>
      <c r="O3093" s="234">
        <v>43040.709722222222</v>
      </c>
      <c r="P3093" s="237" t="s">
        <v>37</v>
      </c>
      <c r="Q3093" s="35" t="s">
        <v>52</v>
      </c>
      <c r="R3093" s="35" t="s">
        <v>106</v>
      </c>
      <c r="S3093" s="35" t="s">
        <v>106</v>
      </c>
      <c r="T3093" s="240" t="s">
        <v>9887</v>
      </c>
      <c r="U3093" s="363">
        <v>113777136</v>
      </c>
      <c r="V3093" s="240" t="s">
        <v>384</v>
      </c>
      <c r="W3093" s="167" t="s">
        <v>9888</v>
      </c>
      <c r="X3093" s="241">
        <v>2054</v>
      </c>
      <c r="Y3093" s="241">
        <v>2054</v>
      </c>
      <c r="Z3093" s="241">
        <v>225134</v>
      </c>
      <c r="AA3093" s="215">
        <v>3.7228948244149402E-4</v>
      </c>
      <c r="AB3093" s="216">
        <v>4.0805754790644258E-2</v>
      </c>
      <c r="AC3093" s="255">
        <v>109.60759493670886</v>
      </c>
      <c r="AD3093" s="304">
        <v>5517212</v>
      </c>
      <c r="AE3093" s="333" t="s">
        <v>1270</v>
      </c>
      <c r="AF3093" s="333" t="s">
        <v>1270</v>
      </c>
      <c r="AG3093" s="167" t="s">
        <v>7040</v>
      </c>
      <c r="AH3093" s="29" t="s">
        <v>7176</v>
      </c>
    </row>
    <row r="3094" spans="1:34" ht="15" hidden="1" customHeight="1" x14ac:dyDescent="0.2">
      <c r="A3094" s="257">
        <v>69</v>
      </c>
      <c r="B3094" s="257">
        <v>60</v>
      </c>
      <c r="C3094" s="258" t="s">
        <v>654</v>
      </c>
      <c r="D3094" s="257">
        <v>60041</v>
      </c>
      <c r="E3094" s="258" t="s">
        <v>655</v>
      </c>
      <c r="F3094" s="25">
        <v>2018</v>
      </c>
      <c r="G3094" s="284">
        <v>43387.752083333333</v>
      </c>
      <c r="H3094" s="234">
        <v>43387.752083333333</v>
      </c>
      <c r="I3094" s="417" t="s">
        <v>7042</v>
      </c>
      <c r="J3094" s="412" t="s">
        <v>36</v>
      </c>
      <c r="K3094" s="417" t="s">
        <v>7042</v>
      </c>
      <c r="L3094" s="235">
        <f>N3094-G3094</f>
        <v>0.83055555555620231</v>
      </c>
      <c r="M3094" s="236">
        <v>1196</v>
      </c>
      <c r="N3094" s="284">
        <v>43388.582638888889</v>
      </c>
      <c r="O3094" s="234">
        <v>43388.582638888889</v>
      </c>
      <c r="P3094" s="237" t="s">
        <v>37</v>
      </c>
      <c r="Q3094" s="162" t="s">
        <v>48</v>
      </c>
      <c r="R3094" s="167" t="s">
        <v>10200</v>
      </c>
      <c r="S3094" s="163" t="s">
        <v>526</v>
      </c>
      <c r="T3094" s="167" t="s">
        <v>12134</v>
      </c>
      <c r="U3094" s="293">
        <v>115062965</v>
      </c>
      <c r="V3094" s="240" t="s">
        <v>384</v>
      </c>
      <c r="W3094" s="167" t="s">
        <v>12135</v>
      </c>
      <c r="X3094" s="255">
        <v>3772</v>
      </c>
      <c r="Y3094" s="255">
        <v>3772</v>
      </c>
      <c r="Z3094" s="255">
        <v>3733356</v>
      </c>
      <c r="AA3094" s="264">
        <f>Y3094/AD3094</f>
        <v>6.8367864058876114E-4</v>
      </c>
      <c r="AB3094" s="265">
        <f>Z3094/AD3094</f>
        <v>0.67667437829106436</v>
      </c>
      <c r="AC3094" s="255">
        <f>Z3094/Y3094</f>
        <v>989.75503711558849</v>
      </c>
      <c r="AD3094" s="241">
        <v>5517212</v>
      </c>
      <c r="AE3094" s="461" t="s">
        <v>7063</v>
      </c>
      <c r="AF3094" s="468" t="s">
        <v>10409</v>
      </c>
      <c r="AG3094" s="163" t="s">
        <v>7040</v>
      </c>
      <c r="AH3094" s="277" t="s">
        <v>7176</v>
      </c>
    </row>
    <row r="3095" spans="1:34" ht="15" hidden="1" customHeight="1" x14ac:dyDescent="0.2">
      <c r="A3095" s="523">
        <v>69</v>
      </c>
      <c r="B3095" s="523">
        <v>60</v>
      </c>
      <c r="C3095" s="524" t="s">
        <v>654</v>
      </c>
      <c r="D3095" s="523">
        <v>60041</v>
      </c>
      <c r="E3095" s="524" t="s">
        <v>655</v>
      </c>
      <c r="F3095" s="25">
        <v>2019</v>
      </c>
      <c r="G3095" s="284">
        <v>43473.584027777775</v>
      </c>
      <c r="H3095" s="234">
        <v>43473.584027777775</v>
      </c>
      <c r="I3095" s="412" t="s">
        <v>36</v>
      </c>
      <c r="J3095" s="412" t="s">
        <v>36</v>
      </c>
      <c r="K3095" s="412" t="s">
        <v>36</v>
      </c>
      <c r="L3095" s="235">
        <f>N3095-G3095</f>
        <v>0.12847222222626442</v>
      </c>
      <c r="M3095" s="236">
        <v>185</v>
      </c>
      <c r="N3095" s="284">
        <v>43473.712500000001</v>
      </c>
      <c r="O3095" s="234">
        <v>43473.712500000001</v>
      </c>
      <c r="P3095" s="237" t="s">
        <v>37</v>
      </c>
      <c r="Q3095" s="162" t="s">
        <v>1285</v>
      </c>
      <c r="R3095" s="167" t="s">
        <v>10214</v>
      </c>
      <c r="S3095" s="238" t="s">
        <v>68</v>
      </c>
      <c r="T3095" s="167" t="s">
        <v>12758</v>
      </c>
      <c r="U3095" s="414" t="s">
        <v>40</v>
      </c>
      <c r="V3095" s="240" t="s">
        <v>384</v>
      </c>
      <c r="W3095" s="167" t="s">
        <v>12759</v>
      </c>
      <c r="X3095" s="536">
        <v>0</v>
      </c>
      <c r="Y3095" s="255">
        <v>0</v>
      </c>
      <c r="Z3095" s="255">
        <v>0</v>
      </c>
      <c r="AA3095" s="264">
        <f>Y3095/AD3095</f>
        <v>0</v>
      </c>
      <c r="AB3095" s="265">
        <f>Z3095/AD3095</f>
        <v>0</v>
      </c>
      <c r="AC3095" s="255">
        <v>0</v>
      </c>
      <c r="AD3095" s="255">
        <v>5548929</v>
      </c>
      <c r="AE3095" s="240" t="s">
        <v>1270</v>
      </c>
      <c r="AF3095" s="527" t="s">
        <v>1270</v>
      </c>
      <c r="AG3095" s="240" t="s">
        <v>7066</v>
      </c>
      <c r="AH3095" s="525" t="s">
        <v>12671</v>
      </c>
    </row>
    <row r="3096" spans="1:34" ht="15" hidden="1" customHeight="1" x14ac:dyDescent="0.2">
      <c r="A3096" s="521">
        <v>69</v>
      </c>
      <c r="B3096" s="521">
        <v>60</v>
      </c>
      <c r="C3096" s="522" t="s">
        <v>654</v>
      </c>
      <c r="D3096" s="521">
        <v>60041</v>
      </c>
      <c r="E3096" s="522" t="s">
        <v>655</v>
      </c>
      <c r="F3096" s="25">
        <v>2019</v>
      </c>
      <c r="G3096" s="573">
        <v>43562.259722222225</v>
      </c>
      <c r="H3096" s="574">
        <v>43562.259722222225</v>
      </c>
      <c r="I3096" s="572" t="s">
        <v>36</v>
      </c>
      <c r="J3096" s="572" t="s">
        <v>36</v>
      </c>
      <c r="K3096" s="572" t="s">
        <v>36</v>
      </c>
      <c r="L3096" s="235">
        <f>N3096-G3096</f>
        <v>2.7777777722803876E-3</v>
      </c>
      <c r="M3096" s="236">
        <v>4</v>
      </c>
      <c r="N3096" s="573">
        <v>43562.262499999997</v>
      </c>
      <c r="O3096" s="574">
        <v>43562.262499999997</v>
      </c>
      <c r="P3096" s="237" t="s">
        <v>37</v>
      </c>
      <c r="Q3096" s="162" t="s">
        <v>10316</v>
      </c>
      <c r="R3096" s="167" t="s">
        <v>10317</v>
      </c>
      <c r="S3096" s="238" t="s">
        <v>579</v>
      </c>
      <c r="T3096" s="167" t="s">
        <v>13773</v>
      </c>
      <c r="U3096" s="224">
        <v>116973817</v>
      </c>
      <c r="V3096" s="240" t="s">
        <v>384</v>
      </c>
      <c r="W3096" s="167" t="s">
        <v>13774</v>
      </c>
      <c r="X3096" s="536">
        <v>2415</v>
      </c>
      <c r="Y3096" s="255">
        <v>0</v>
      </c>
      <c r="Z3096" s="255">
        <v>0</v>
      </c>
      <c r="AA3096" s="264">
        <f>Y3096/AD3096</f>
        <v>0</v>
      </c>
      <c r="AB3096" s="265">
        <f>Z3096/AD3096</f>
        <v>0</v>
      </c>
      <c r="AC3096" s="255">
        <v>0</v>
      </c>
      <c r="AD3096" s="255">
        <v>5548929</v>
      </c>
      <c r="AE3096" s="240" t="s">
        <v>1270</v>
      </c>
      <c r="AF3096" s="527" t="s">
        <v>1270</v>
      </c>
      <c r="AG3096" s="240" t="s">
        <v>7040</v>
      </c>
      <c r="AH3096" s="525" t="s">
        <v>7041</v>
      </c>
    </row>
    <row r="3097" spans="1:34" ht="15" hidden="1" customHeight="1" x14ac:dyDescent="0.2">
      <c r="A3097" s="175">
        <v>69</v>
      </c>
      <c r="B3097" s="175">
        <v>60</v>
      </c>
      <c r="C3097" s="24" t="s">
        <v>1320</v>
      </c>
      <c r="D3097" s="175">
        <v>60042</v>
      </c>
      <c r="E3097" s="24" t="s">
        <v>1321</v>
      </c>
      <c r="F3097" s="25">
        <v>2015</v>
      </c>
      <c r="G3097" s="156">
        <v>42187.879166666666</v>
      </c>
      <c r="H3097" s="157">
        <v>42187.879166666666</v>
      </c>
      <c r="I3097" s="620" t="s">
        <v>36</v>
      </c>
      <c r="J3097" s="620" t="s">
        <v>36</v>
      </c>
      <c r="K3097" s="620"/>
      <c r="L3097" s="159">
        <f>N3097-G3097</f>
        <v>6.944444467080757E-4</v>
      </c>
      <c r="M3097" s="160">
        <v>1</v>
      </c>
      <c r="N3097" s="156">
        <v>42187.879861111112</v>
      </c>
      <c r="O3097" s="157">
        <v>42187.879861111112</v>
      </c>
      <c r="P3097" s="161" t="s">
        <v>37</v>
      </c>
      <c r="Q3097" s="35" t="s">
        <v>213</v>
      </c>
      <c r="R3097" s="35" t="s">
        <v>287</v>
      </c>
      <c r="S3097" s="35" t="s">
        <v>40</v>
      </c>
      <c r="T3097" s="35" t="s">
        <v>4239</v>
      </c>
      <c r="U3097" s="414" t="s">
        <v>40</v>
      </c>
      <c r="V3097" s="167" t="s">
        <v>384</v>
      </c>
      <c r="W3097" s="35" t="s">
        <v>4240</v>
      </c>
      <c r="X3097" s="55">
        <v>3918</v>
      </c>
      <c r="Y3097" s="55">
        <v>0</v>
      </c>
      <c r="Z3097" s="168"/>
      <c r="AA3097" s="168"/>
      <c r="AB3097" s="168"/>
      <c r="AC3097" s="168"/>
    </row>
    <row r="3098" spans="1:34" ht="15" hidden="1" customHeight="1" x14ac:dyDescent="0.2">
      <c r="A3098" s="257">
        <v>69</v>
      </c>
      <c r="B3098" s="257">
        <v>60</v>
      </c>
      <c r="C3098" s="258" t="s">
        <v>1320</v>
      </c>
      <c r="D3098" s="257">
        <v>60042</v>
      </c>
      <c r="E3098" s="258" t="s">
        <v>1321</v>
      </c>
      <c r="F3098" s="25">
        <v>2016</v>
      </c>
      <c r="G3098" s="232">
        <v>42482.658333333333</v>
      </c>
      <c r="H3098" s="233">
        <v>42482.658333333333</v>
      </c>
      <c r="I3098" s="412" t="s">
        <v>36</v>
      </c>
      <c r="J3098" s="412" t="s">
        <v>36</v>
      </c>
      <c r="K3098" s="412"/>
      <c r="L3098" s="235">
        <f>N3098-G3098</f>
        <v>6.944444467080757E-4</v>
      </c>
      <c r="M3098" s="236">
        <v>1</v>
      </c>
      <c r="N3098" s="232">
        <v>42482.65902777778</v>
      </c>
      <c r="O3098" s="233">
        <v>42482.65902777778</v>
      </c>
      <c r="P3098" s="237" t="s">
        <v>37</v>
      </c>
      <c r="Q3098" s="238" t="s">
        <v>48</v>
      </c>
      <c r="R3098" s="238" t="s">
        <v>49</v>
      </c>
      <c r="S3098" s="35" t="s">
        <v>40</v>
      </c>
      <c r="T3098" s="35" t="s">
        <v>5934</v>
      </c>
      <c r="U3098" s="282" t="s">
        <v>40</v>
      </c>
      <c r="V3098" s="240" t="s">
        <v>384</v>
      </c>
      <c r="W3098" s="35" t="s">
        <v>5935</v>
      </c>
      <c r="X3098" s="55">
        <v>0</v>
      </c>
      <c r="Y3098" s="55">
        <v>0</v>
      </c>
      <c r="Z3098" s="55">
        <v>0</v>
      </c>
      <c r="AA3098" s="168"/>
      <c r="AB3098" s="168"/>
      <c r="AC3098" s="168"/>
    </row>
    <row r="3099" spans="1:34" ht="15" hidden="1" customHeight="1" x14ac:dyDescent="0.2">
      <c r="A3099" s="257">
        <v>69</v>
      </c>
      <c r="B3099" s="257">
        <v>60</v>
      </c>
      <c r="C3099" s="258" t="s">
        <v>1320</v>
      </c>
      <c r="D3099" s="257">
        <v>60042</v>
      </c>
      <c r="E3099" s="331" t="s">
        <v>1321</v>
      </c>
      <c r="F3099" s="25">
        <v>2017</v>
      </c>
      <c r="G3099" s="284">
        <v>43017.162499999999</v>
      </c>
      <c r="H3099" s="233">
        <v>43017.162499999999</v>
      </c>
      <c r="I3099" s="417" t="s">
        <v>7042</v>
      </c>
      <c r="J3099" s="412" t="s">
        <v>36</v>
      </c>
      <c r="K3099" s="412"/>
      <c r="L3099" s="235">
        <f>N3099-G3099</f>
        <v>1.3118055555605679</v>
      </c>
      <c r="M3099" s="236">
        <v>1889</v>
      </c>
      <c r="N3099" s="232">
        <v>43018.474305555559</v>
      </c>
      <c r="O3099" s="233">
        <v>43018.474305555559</v>
      </c>
      <c r="P3099" s="237" t="s">
        <v>37</v>
      </c>
      <c r="Q3099" s="35" t="s">
        <v>382</v>
      </c>
      <c r="R3099" s="35" t="s">
        <v>383</v>
      </c>
      <c r="S3099" s="35" t="s">
        <v>68</v>
      </c>
      <c r="T3099" s="167" t="s">
        <v>9724</v>
      </c>
      <c r="U3099" s="332" t="s">
        <v>40</v>
      </c>
      <c r="V3099" s="240" t="s">
        <v>384</v>
      </c>
      <c r="W3099" s="167" t="s">
        <v>9725</v>
      </c>
      <c r="X3099" s="241">
        <v>0</v>
      </c>
      <c r="Y3099" s="241">
        <v>0</v>
      </c>
      <c r="Z3099" s="241">
        <v>0</v>
      </c>
      <c r="AA3099" s="277"/>
      <c r="AB3099" s="277"/>
      <c r="AC3099" s="277"/>
      <c r="AD3099" s="304">
        <v>5517212</v>
      </c>
      <c r="AE3099" s="333" t="s">
        <v>1270</v>
      </c>
      <c r="AF3099" s="333" t="s">
        <v>1270</v>
      </c>
      <c r="AG3099" s="167" t="s">
        <v>7066</v>
      </c>
      <c r="AH3099" s="29" t="s">
        <v>7067</v>
      </c>
    </row>
    <row r="3100" spans="1:34" ht="15" hidden="1" customHeight="1" x14ac:dyDescent="0.2">
      <c r="A3100" s="58">
        <v>69</v>
      </c>
      <c r="B3100" s="58">
        <v>60</v>
      </c>
      <c r="C3100" s="76" t="s">
        <v>692</v>
      </c>
      <c r="D3100" s="31">
        <v>60043</v>
      </c>
      <c r="E3100" s="60" t="s">
        <v>693</v>
      </c>
      <c r="F3100" s="25">
        <v>2014</v>
      </c>
      <c r="G3100" s="61">
        <v>41831.070833333331</v>
      </c>
      <c r="H3100" s="62">
        <v>41831.070833333331</v>
      </c>
      <c r="I3100" s="625" t="s">
        <v>36</v>
      </c>
      <c r="J3100" s="625" t="s">
        <v>36</v>
      </c>
      <c r="K3100" s="625"/>
      <c r="L3100" s="64">
        <f>N3100-G3100</f>
        <v>6.944444467080757E-4</v>
      </c>
      <c r="M3100" s="65">
        <v>1</v>
      </c>
      <c r="N3100" s="61">
        <v>41831.071527777778</v>
      </c>
      <c r="O3100" s="62">
        <v>41831.071527777778</v>
      </c>
      <c r="P3100" s="66" t="s">
        <v>37</v>
      </c>
      <c r="Q3100" s="69" t="s">
        <v>145</v>
      </c>
      <c r="R3100" s="69" t="s">
        <v>146</v>
      </c>
      <c r="S3100" s="87" t="s">
        <v>101</v>
      </c>
      <c r="T3100" s="69" t="s">
        <v>2470</v>
      </c>
      <c r="U3100" s="77">
        <v>10413</v>
      </c>
      <c r="V3100" s="87" t="s">
        <v>384</v>
      </c>
      <c r="W3100" s="69" t="s">
        <v>2471</v>
      </c>
      <c r="X3100" s="32">
        <v>3915</v>
      </c>
      <c r="Y3100" s="32">
        <v>0</v>
      </c>
      <c r="Z3100" s="83"/>
      <c r="AA3100" s="84"/>
      <c r="AB3100" s="85"/>
      <c r="AC3100" s="83"/>
    </row>
    <row r="3101" spans="1:34" ht="15" hidden="1" customHeight="1" x14ac:dyDescent="0.2">
      <c r="A3101" s="58">
        <v>69</v>
      </c>
      <c r="B3101" s="58">
        <v>60</v>
      </c>
      <c r="C3101" s="76" t="s">
        <v>692</v>
      </c>
      <c r="D3101" s="31">
        <v>60043</v>
      </c>
      <c r="E3101" s="60" t="s">
        <v>693</v>
      </c>
      <c r="F3101" s="25">
        <v>2014</v>
      </c>
      <c r="G3101" s="61">
        <v>41856.502083333333</v>
      </c>
      <c r="H3101" s="62">
        <v>41856.502083333333</v>
      </c>
      <c r="I3101" s="625" t="s">
        <v>36</v>
      </c>
      <c r="J3101" s="625" t="s">
        <v>36</v>
      </c>
      <c r="K3101" s="625"/>
      <c r="L3101" s="64">
        <f>N3101-G3101</f>
        <v>6.944444467080757E-4</v>
      </c>
      <c r="M3101" s="65">
        <v>1</v>
      </c>
      <c r="N3101" s="61">
        <v>41856.50277777778</v>
      </c>
      <c r="O3101" s="62">
        <v>41856.50277777778</v>
      </c>
      <c r="P3101" s="66" t="s">
        <v>37</v>
      </c>
      <c r="Q3101" s="69" t="s">
        <v>145</v>
      </c>
      <c r="R3101" s="69" t="s">
        <v>146</v>
      </c>
      <c r="S3101" s="87" t="s">
        <v>98</v>
      </c>
      <c r="T3101" s="69" t="s">
        <v>2571</v>
      </c>
      <c r="U3101" s="414" t="s">
        <v>40</v>
      </c>
      <c r="V3101" s="87" t="s">
        <v>384</v>
      </c>
      <c r="W3101" s="69" t="s">
        <v>2572</v>
      </c>
      <c r="X3101" s="32">
        <v>3919</v>
      </c>
      <c r="Y3101" s="32">
        <v>0</v>
      </c>
      <c r="Z3101" s="83"/>
      <c r="AA3101" s="84"/>
      <c r="AB3101" s="85"/>
      <c r="AC3101" s="83"/>
    </row>
    <row r="3102" spans="1:34" ht="15" hidden="1" customHeight="1" x14ac:dyDescent="0.2">
      <c r="A3102" s="58">
        <v>69</v>
      </c>
      <c r="B3102" s="58">
        <v>60</v>
      </c>
      <c r="C3102" s="76" t="s">
        <v>692</v>
      </c>
      <c r="D3102" s="31">
        <v>60043</v>
      </c>
      <c r="E3102" s="60" t="s">
        <v>693</v>
      </c>
      <c r="F3102" s="25">
        <v>2014</v>
      </c>
      <c r="G3102" s="61">
        <v>41862.509722222225</v>
      </c>
      <c r="H3102" s="62">
        <v>41862.509722222225</v>
      </c>
      <c r="I3102" s="625" t="s">
        <v>36</v>
      </c>
      <c r="J3102" s="625" t="s">
        <v>36</v>
      </c>
      <c r="K3102" s="625"/>
      <c r="L3102" s="64">
        <f>N3102-G3102</f>
        <v>6.9444443943211809E-4</v>
      </c>
      <c r="M3102" s="65">
        <v>1</v>
      </c>
      <c r="N3102" s="61">
        <v>41862.510416666664</v>
      </c>
      <c r="O3102" s="62">
        <v>41862.510416666664</v>
      </c>
      <c r="P3102" s="66" t="s">
        <v>37</v>
      </c>
      <c r="Q3102" s="69" t="s">
        <v>1752</v>
      </c>
      <c r="R3102" s="69" t="s">
        <v>287</v>
      </c>
      <c r="S3102" s="87" t="s">
        <v>40</v>
      </c>
      <c r="T3102" s="69" t="s">
        <v>2592</v>
      </c>
      <c r="U3102" s="414" t="s">
        <v>40</v>
      </c>
      <c r="V3102" s="87" t="s">
        <v>384</v>
      </c>
      <c r="W3102" s="69" t="s">
        <v>2593</v>
      </c>
      <c r="X3102" s="32">
        <v>3919</v>
      </c>
      <c r="Y3102" s="32">
        <v>0</v>
      </c>
      <c r="Z3102" s="83"/>
      <c r="AA3102" s="84"/>
      <c r="AB3102" s="85"/>
      <c r="AC3102" s="83"/>
    </row>
    <row r="3103" spans="1:34" ht="15" hidden="1" customHeight="1" x14ac:dyDescent="0.2">
      <c r="A3103" s="105">
        <v>69</v>
      </c>
      <c r="B3103" s="105">
        <v>60</v>
      </c>
      <c r="C3103" s="76" t="s">
        <v>692</v>
      </c>
      <c r="D3103" s="31">
        <v>60043</v>
      </c>
      <c r="E3103" s="60" t="s">
        <v>693</v>
      </c>
      <c r="F3103" s="25">
        <v>2014</v>
      </c>
      <c r="G3103" s="61">
        <v>41980.37222222222</v>
      </c>
      <c r="H3103" s="62">
        <v>41980.37222222222</v>
      </c>
      <c r="I3103" s="625" t="s">
        <v>36</v>
      </c>
      <c r="J3103" s="625" t="s">
        <v>36</v>
      </c>
      <c r="K3103" s="625"/>
      <c r="L3103" s="64">
        <f>N3103-G3103</f>
        <v>6.944444467080757E-4</v>
      </c>
      <c r="M3103" s="65">
        <v>1</v>
      </c>
      <c r="N3103" s="61">
        <v>41980.372916666667</v>
      </c>
      <c r="O3103" s="62">
        <v>41980.372916666667</v>
      </c>
      <c r="P3103" s="66" t="s">
        <v>37</v>
      </c>
      <c r="Q3103" s="69" t="s">
        <v>48</v>
      </c>
      <c r="R3103" s="69" t="s">
        <v>49</v>
      </c>
      <c r="S3103" s="87" t="s">
        <v>40</v>
      </c>
      <c r="T3103" s="69" t="s">
        <v>3102</v>
      </c>
      <c r="U3103" s="414" t="s">
        <v>40</v>
      </c>
      <c r="V3103" s="87" t="s">
        <v>384</v>
      </c>
      <c r="W3103" s="69" t="s">
        <v>3103</v>
      </c>
      <c r="X3103" s="32">
        <v>7590</v>
      </c>
      <c r="Y3103" s="32">
        <v>0</v>
      </c>
      <c r="Z3103" s="83"/>
      <c r="AA3103" s="84"/>
      <c r="AB3103" s="85"/>
      <c r="AC3103" s="83"/>
    </row>
    <row r="3104" spans="1:34" ht="15" hidden="1" customHeight="1" x14ac:dyDescent="0.2">
      <c r="A3104" s="153">
        <v>69</v>
      </c>
      <c r="B3104" s="153">
        <v>60</v>
      </c>
      <c r="C3104" s="24" t="s">
        <v>692</v>
      </c>
      <c r="D3104" s="175">
        <v>60043</v>
      </c>
      <c r="E3104" s="24" t="s">
        <v>693</v>
      </c>
      <c r="F3104" s="25">
        <v>2015</v>
      </c>
      <c r="G3104" s="156">
        <v>42062.794444444444</v>
      </c>
      <c r="H3104" s="157">
        <v>42062.794444444444</v>
      </c>
      <c r="I3104" s="620" t="s">
        <v>36</v>
      </c>
      <c r="J3104" s="620" t="s">
        <v>36</v>
      </c>
      <c r="K3104" s="620"/>
      <c r="L3104" s="159">
        <f>N3104-G3104</f>
        <v>6.944444467080757E-4</v>
      </c>
      <c r="M3104" s="160">
        <v>1</v>
      </c>
      <c r="N3104" s="156">
        <v>42062.795138888891</v>
      </c>
      <c r="O3104" s="157">
        <v>42062.795138888891</v>
      </c>
      <c r="P3104" s="161" t="s">
        <v>37</v>
      </c>
      <c r="Q3104" s="35" t="s">
        <v>48</v>
      </c>
      <c r="R3104" s="35" t="s">
        <v>49</v>
      </c>
      <c r="S3104" s="35" t="s">
        <v>40</v>
      </c>
      <c r="T3104" s="35" t="s">
        <v>3556</v>
      </c>
      <c r="U3104" s="414" t="s">
        <v>40</v>
      </c>
      <c r="V3104" s="167" t="s">
        <v>384</v>
      </c>
      <c r="W3104" s="35" t="s">
        <v>3557</v>
      </c>
      <c r="X3104" s="55">
        <v>7585</v>
      </c>
      <c r="Y3104" s="55">
        <v>0</v>
      </c>
      <c r="Z3104" s="168"/>
      <c r="AA3104" s="168"/>
      <c r="AB3104" s="168"/>
      <c r="AC3104" s="168"/>
    </row>
    <row r="3105" spans="1:34" ht="15" hidden="1" customHeight="1" x14ac:dyDescent="0.2">
      <c r="A3105" s="175">
        <v>69</v>
      </c>
      <c r="B3105" s="175">
        <v>60</v>
      </c>
      <c r="C3105" s="24" t="s">
        <v>692</v>
      </c>
      <c r="D3105" s="175">
        <v>60043</v>
      </c>
      <c r="E3105" s="24" t="s">
        <v>693</v>
      </c>
      <c r="F3105" s="25">
        <v>2015</v>
      </c>
      <c r="G3105" s="156">
        <v>42169.879166666666</v>
      </c>
      <c r="H3105" s="157">
        <v>42169.879166666666</v>
      </c>
      <c r="I3105" s="620" t="s">
        <v>36</v>
      </c>
      <c r="J3105" s="620" t="s">
        <v>36</v>
      </c>
      <c r="K3105" s="620"/>
      <c r="L3105" s="159">
        <f>N3105-G3105</f>
        <v>6.944444467080757E-4</v>
      </c>
      <c r="M3105" s="160">
        <v>1</v>
      </c>
      <c r="N3105" s="156">
        <v>42169.879861111112</v>
      </c>
      <c r="O3105" s="157">
        <v>42169.879861111112</v>
      </c>
      <c r="P3105" s="161" t="s">
        <v>37</v>
      </c>
      <c r="Q3105" s="35" t="s">
        <v>48</v>
      </c>
      <c r="R3105" s="35" t="s">
        <v>49</v>
      </c>
      <c r="S3105" s="35" t="s">
        <v>40</v>
      </c>
      <c r="T3105" s="35" t="s">
        <v>4164</v>
      </c>
      <c r="U3105" s="414" t="s">
        <v>40</v>
      </c>
      <c r="V3105" s="167" t="s">
        <v>384</v>
      </c>
      <c r="W3105" s="35" t="s">
        <v>4165</v>
      </c>
      <c r="X3105" s="55">
        <v>7595</v>
      </c>
      <c r="Y3105" s="55">
        <v>0</v>
      </c>
      <c r="Z3105" s="168"/>
      <c r="AA3105" s="168"/>
      <c r="AB3105" s="168"/>
      <c r="AC3105" s="168"/>
    </row>
    <row r="3106" spans="1:34" ht="15" hidden="1" customHeight="1" x14ac:dyDescent="0.2">
      <c r="A3106" s="257">
        <v>69</v>
      </c>
      <c r="B3106" s="257">
        <v>60</v>
      </c>
      <c r="C3106" s="258" t="s">
        <v>692</v>
      </c>
      <c r="D3106" s="257">
        <v>60043</v>
      </c>
      <c r="E3106" s="258" t="s">
        <v>693</v>
      </c>
      <c r="F3106" s="25">
        <v>2016</v>
      </c>
      <c r="G3106" s="232">
        <v>42434.929861111108</v>
      </c>
      <c r="H3106" s="233">
        <v>42434.929861111108</v>
      </c>
      <c r="I3106" s="417" t="s">
        <v>313</v>
      </c>
      <c r="J3106" s="412" t="s">
        <v>36</v>
      </c>
      <c r="K3106" s="412"/>
      <c r="L3106" s="235">
        <f>N3106-G3106</f>
        <v>0.34930555555911269</v>
      </c>
      <c r="M3106" s="236">
        <v>503</v>
      </c>
      <c r="N3106" s="232">
        <v>42435.279166666667</v>
      </c>
      <c r="O3106" s="233">
        <v>42435.279166666667</v>
      </c>
      <c r="P3106" s="237" t="s">
        <v>37</v>
      </c>
      <c r="Q3106" s="238" t="s">
        <v>213</v>
      </c>
      <c r="R3106" s="238" t="s">
        <v>320</v>
      </c>
      <c r="S3106" s="238" t="s">
        <v>40</v>
      </c>
      <c r="T3106" s="35" t="s">
        <v>5701</v>
      </c>
      <c r="U3106" s="254" t="s">
        <v>40</v>
      </c>
      <c r="V3106" s="240" t="s">
        <v>384</v>
      </c>
      <c r="W3106" s="35" t="s">
        <v>5702</v>
      </c>
      <c r="X3106" s="55">
        <v>4455</v>
      </c>
      <c r="Y3106" s="55">
        <v>4455</v>
      </c>
      <c r="Z3106" s="55">
        <v>394932</v>
      </c>
      <c r="AA3106" s="259">
        <v>8.126790333734717E-4</v>
      </c>
      <c r="AB3106" s="260">
        <v>7.2043312235297849E-2</v>
      </c>
      <c r="AC3106" s="241">
        <v>88.649158249158248</v>
      </c>
    </row>
    <row r="3107" spans="1:34" ht="15" hidden="1" customHeight="1" x14ac:dyDescent="0.2">
      <c r="A3107" s="257">
        <v>69</v>
      </c>
      <c r="B3107" s="257">
        <v>60</v>
      </c>
      <c r="C3107" s="258" t="s">
        <v>692</v>
      </c>
      <c r="D3107" s="257">
        <v>60043</v>
      </c>
      <c r="E3107" s="258" t="s">
        <v>693</v>
      </c>
      <c r="F3107" s="25">
        <v>2016</v>
      </c>
      <c r="G3107" s="232">
        <v>42482.495833333334</v>
      </c>
      <c r="H3107" s="233">
        <v>42482.495833333334</v>
      </c>
      <c r="I3107" s="412" t="s">
        <v>36</v>
      </c>
      <c r="J3107" s="412" t="s">
        <v>36</v>
      </c>
      <c r="K3107" s="412"/>
      <c r="L3107" s="235">
        <f>N3107-G3107</f>
        <v>6.944444467080757E-4</v>
      </c>
      <c r="M3107" s="236">
        <v>1</v>
      </c>
      <c r="N3107" s="232">
        <v>42482.496527777781</v>
      </c>
      <c r="O3107" s="233">
        <v>42482.496527777781</v>
      </c>
      <c r="P3107" s="237" t="s">
        <v>37</v>
      </c>
      <c r="Q3107" s="238" t="s">
        <v>52</v>
      </c>
      <c r="R3107" s="238" t="s">
        <v>59</v>
      </c>
      <c r="S3107" s="35" t="s">
        <v>98</v>
      </c>
      <c r="T3107" s="35" t="s">
        <v>5926</v>
      </c>
      <c r="U3107" s="282" t="s">
        <v>40</v>
      </c>
      <c r="V3107" s="240" t="s">
        <v>384</v>
      </c>
      <c r="W3107" s="35" t="s">
        <v>5927</v>
      </c>
      <c r="X3107" s="55">
        <v>7883</v>
      </c>
      <c r="Y3107" s="55">
        <v>0</v>
      </c>
      <c r="Z3107" s="55">
        <v>0</v>
      </c>
      <c r="AA3107" s="168"/>
      <c r="AB3107" s="168"/>
      <c r="AC3107" s="168"/>
    </row>
    <row r="3108" spans="1:34" ht="15" hidden="1" customHeight="1" x14ac:dyDescent="0.2">
      <c r="A3108" s="257">
        <v>69</v>
      </c>
      <c r="B3108" s="257">
        <v>60</v>
      </c>
      <c r="C3108" s="258" t="s">
        <v>692</v>
      </c>
      <c r="D3108" s="257">
        <v>60043</v>
      </c>
      <c r="E3108" s="258" t="s">
        <v>693</v>
      </c>
      <c r="F3108" s="25">
        <v>2017</v>
      </c>
      <c r="G3108" s="232">
        <v>42808.644444444442</v>
      </c>
      <c r="H3108" s="233">
        <v>42808.644444444442</v>
      </c>
      <c r="I3108" s="412" t="s">
        <v>36</v>
      </c>
      <c r="J3108" s="412" t="s">
        <v>36</v>
      </c>
      <c r="K3108" s="412"/>
      <c r="L3108" s="235">
        <f>N3108-G3108</f>
        <v>6.944444467080757E-4</v>
      </c>
      <c r="M3108" s="236">
        <v>1</v>
      </c>
      <c r="N3108" s="232">
        <v>42808.645138888889</v>
      </c>
      <c r="O3108" s="233">
        <v>42808.645138888889</v>
      </c>
      <c r="P3108" s="237" t="s">
        <v>37</v>
      </c>
      <c r="Q3108" s="35" t="s">
        <v>48</v>
      </c>
      <c r="R3108" s="35" t="s">
        <v>49</v>
      </c>
      <c r="S3108" s="35" t="s">
        <v>40</v>
      </c>
      <c r="T3108" s="52" t="s">
        <v>8104</v>
      </c>
      <c r="U3108" s="303" t="s">
        <v>40</v>
      </c>
      <c r="V3108" s="49" t="s">
        <v>384</v>
      </c>
      <c r="W3108" s="44" t="s">
        <v>8105</v>
      </c>
      <c r="X3108" s="255">
        <v>7905</v>
      </c>
      <c r="Y3108" s="241">
        <v>0</v>
      </c>
      <c r="Z3108" s="241">
        <v>0</v>
      </c>
      <c r="AA3108" s="35"/>
      <c r="AB3108" s="35"/>
      <c r="AC3108" s="35"/>
      <c r="AD3108" s="304">
        <v>5517212</v>
      </c>
      <c r="AE3108" s="35" t="s">
        <v>7060</v>
      </c>
      <c r="AF3108" s="305" t="s">
        <v>8106</v>
      </c>
      <c r="AG3108" s="35" t="s">
        <v>7040</v>
      </c>
      <c r="AH3108" s="52" t="s">
        <v>7041</v>
      </c>
    </row>
    <row r="3109" spans="1:34" ht="15" hidden="1" customHeight="1" x14ac:dyDescent="0.2">
      <c r="A3109" s="257">
        <v>69</v>
      </c>
      <c r="B3109" s="257">
        <v>60</v>
      </c>
      <c r="C3109" s="258" t="s">
        <v>692</v>
      </c>
      <c r="D3109" s="257">
        <v>60043</v>
      </c>
      <c r="E3109" s="258" t="s">
        <v>693</v>
      </c>
      <c r="F3109" s="25">
        <v>2017</v>
      </c>
      <c r="G3109" s="232">
        <v>42838.632638888892</v>
      </c>
      <c r="H3109" s="233">
        <v>42838.632638888892</v>
      </c>
      <c r="I3109" s="412" t="s">
        <v>36</v>
      </c>
      <c r="J3109" s="412" t="s">
        <v>36</v>
      </c>
      <c r="K3109" s="412"/>
      <c r="L3109" s="235">
        <f>N3109-G3109</f>
        <v>6.9444443943211809E-4</v>
      </c>
      <c r="M3109" s="236">
        <v>1</v>
      </c>
      <c r="N3109" s="232">
        <v>42838.633333333331</v>
      </c>
      <c r="O3109" s="233">
        <v>42838.633333333331</v>
      </c>
      <c r="P3109" s="237" t="s">
        <v>37</v>
      </c>
      <c r="Q3109" s="35" t="s">
        <v>213</v>
      </c>
      <c r="R3109" s="35" t="s">
        <v>287</v>
      </c>
      <c r="S3109" s="35" t="s">
        <v>68</v>
      </c>
      <c r="T3109" s="52" t="s">
        <v>8357</v>
      </c>
      <c r="U3109" s="332" t="s">
        <v>40</v>
      </c>
      <c r="V3109" s="240" t="s">
        <v>384</v>
      </c>
      <c r="W3109" s="44" t="s">
        <v>8358</v>
      </c>
      <c r="X3109" s="241">
        <v>7907</v>
      </c>
      <c r="Y3109" s="241">
        <v>0</v>
      </c>
      <c r="Z3109" s="241">
        <v>0</v>
      </c>
      <c r="AA3109" s="177"/>
      <c r="AB3109" s="177"/>
      <c r="AC3109" s="177"/>
      <c r="AD3109" s="304">
        <v>5517212</v>
      </c>
      <c r="AE3109" s="305" t="s">
        <v>7083</v>
      </c>
      <c r="AF3109" s="305" t="s">
        <v>8359</v>
      </c>
      <c r="AG3109" s="35" t="s">
        <v>7040</v>
      </c>
      <c r="AH3109" s="44" t="s">
        <v>7041</v>
      </c>
    </row>
    <row r="3110" spans="1:34" ht="15" hidden="1" customHeight="1" x14ac:dyDescent="0.2">
      <c r="A3110" s="257">
        <v>69</v>
      </c>
      <c r="B3110" s="257">
        <v>60</v>
      </c>
      <c r="C3110" s="258" t="s">
        <v>692</v>
      </c>
      <c r="D3110" s="257">
        <v>60043</v>
      </c>
      <c r="E3110" s="258" t="s">
        <v>693</v>
      </c>
      <c r="F3110" s="25">
        <v>2017</v>
      </c>
      <c r="G3110" s="232">
        <v>42839.656944444447</v>
      </c>
      <c r="H3110" s="233">
        <v>42839.656944444447</v>
      </c>
      <c r="I3110" s="412" t="s">
        <v>36</v>
      </c>
      <c r="J3110" s="412" t="s">
        <v>36</v>
      </c>
      <c r="K3110" s="412"/>
      <c r="L3110" s="235">
        <f>N3110-G3110</f>
        <v>0.18263888888759539</v>
      </c>
      <c r="M3110" s="236">
        <v>263</v>
      </c>
      <c r="N3110" s="232">
        <v>42839.839583333334</v>
      </c>
      <c r="O3110" s="233">
        <v>42839.839583333334</v>
      </c>
      <c r="P3110" s="237" t="s">
        <v>37</v>
      </c>
      <c r="Q3110" s="35" t="s">
        <v>52</v>
      </c>
      <c r="R3110" s="35" t="s">
        <v>302</v>
      </c>
      <c r="S3110" s="35" t="s">
        <v>68</v>
      </c>
      <c r="T3110" s="52" t="s">
        <v>8375</v>
      </c>
      <c r="U3110" s="332" t="s">
        <v>40</v>
      </c>
      <c r="V3110" s="240" t="s">
        <v>384</v>
      </c>
      <c r="W3110" s="44" t="s">
        <v>8376</v>
      </c>
      <c r="X3110" s="241">
        <v>0</v>
      </c>
      <c r="Y3110" s="241">
        <v>0</v>
      </c>
      <c r="Z3110" s="241">
        <v>0</v>
      </c>
      <c r="AA3110" s="177"/>
      <c r="AB3110" s="177"/>
      <c r="AC3110" s="177"/>
      <c r="AD3110" s="304">
        <v>5517212</v>
      </c>
      <c r="AE3110" s="305" t="s">
        <v>1270</v>
      </c>
      <c r="AF3110" s="305" t="s">
        <v>1270</v>
      </c>
      <c r="AG3110" s="35" t="s">
        <v>7066</v>
      </c>
      <c r="AH3110" s="44" t="s">
        <v>7041</v>
      </c>
    </row>
    <row r="3111" spans="1:34" ht="15" hidden="1" customHeight="1" x14ac:dyDescent="0.2">
      <c r="A3111" s="257">
        <v>69</v>
      </c>
      <c r="B3111" s="257">
        <v>60</v>
      </c>
      <c r="C3111" s="258" t="s">
        <v>692</v>
      </c>
      <c r="D3111" s="257">
        <v>60043</v>
      </c>
      <c r="E3111" s="258" t="s">
        <v>693</v>
      </c>
      <c r="F3111" s="25">
        <v>2017</v>
      </c>
      <c r="G3111" s="232">
        <v>43016.973611111112</v>
      </c>
      <c r="H3111" s="233">
        <v>43016.973611111112</v>
      </c>
      <c r="I3111" s="417" t="s">
        <v>7042</v>
      </c>
      <c r="J3111" s="412" t="s">
        <v>36</v>
      </c>
      <c r="K3111" s="412"/>
      <c r="L3111" s="235">
        <f>N3111-G3111</f>
        <v>0.70763888888905058</v>
      </c>
      <c r="M3111" s="236">
        <v>1019</v>
      </c>
      <c r="N3111" s="232">
        <v>43017.681250000001</v>
      </c>
      <c r="O3111" s="233">
        <v>43017.681250000001</v>
      </c>
      <c r="P3111" s="237" t="s">
        <v>37</v>
      </c>
      <c r="Q3111" s="35" t="s">
        <v>213</v>
      </c>
      <c r="R3111" s="35" t="s">
        <v>320</v>
      </c>
      <c r="S3111" s="35" t="s">
        <v>40</v>
      </c>
      <c r="T3111" s="167" t="s">
        <v>9676</v>
      </c>
      <c r="U3111" s="332" t="s">
        <v>40</v>
      </c>
      <c r="V3111" s="240" t="s">
        <v>384</v>
      </c>
      <c r="W3111" s="163" t="s">
        <v>9677</v>
      </c>
      <c r="X3111" s="241">
        <v>3888</v>
      </c>
      <c r="Y3111" s="241">
        <v>3888</v>
      </c>
      <c r="Z3111" s="241">
        <v>8606380</v>
      </c>
      <c r="AA3111" s="215">
        <v>7.0470375254748233E-4</v>
      </c>
      <c r="AB3111" s="216">
        <v>1.5599146815456792</v>
      </c>
      <c r="AC3111" s="255">
        <v>2213.5751028806585</v>
      </c>
      <c r="AD3111" s="304">
        <v>5517212</v>
      </c>
      <c r="AE3111" s="333" t="s">
        <v>7060</v>
      </c>
      <c r="AF3111" s="383" t="s">
        <v>9675</v>
      </c>
      <c r="AG3111" s="167" t="s">
        <v>7040</v>
      </c>
      <c r="AH3111" s="29" t="s">
        <v>7041</v>
      </c>
    </row>
    <row r="3112" spans="1:34" ht="15" hidden="1" customHeight="1" x14ac:dyDescent="0.2">
      <c r="A3112" s="257">
        <v>69</v>
      </c>
      <c r="B3112" s="257">
        <v>60</v>
      </c>
      <c r="C3112" s="258" t="s">
        <v>692</v>
      </c>
      <c r="D3112" s="257">
        <v>60043</v>
      </c>
      <c r="E3112" s="258" t="s">
        <v>693</v>
      </c>
      <c r="F3112" s="25">
        <v>2017</v>
      </c>
      <c r="G3112" s="232">
        <v>43073.347222222219</v>
      </c>
      <c r="H3112" s="233">
        <v>43073.347222222219</v>
      </c>
      <c r="I3112" s="417" t="s">
        <v>7042</v>
      </c>
      <c r="J3112" s="412" t="s">
        <v>36</v>
      </c>
      <c r="K3112" s="412"/>
      <c r="L3112" s="235">
        <f>N3112-G3112</f>
        <v>6.944444467080757E-4</v>
      </c>
      <c r="M3112" s="236">
        <v>1</v>
      </c>
      <c r="N3112" s="232">
        <v>43073.347916666666</v>
      </c>
      <c r="O3112" s="233">
        <v>43073.347916666666</v>
      </c>
      <c r="P3112" s="237" t="s">
        <v>37</v>
      </c>
      <c r="Q3112" s="167" t="s">
        <v>48</v>
      </c>
      <c r="R3112" s="167" t="s">
        <v>49</v>
      </c>
      <c r="S3112" s="35" t="s">
        <v>40</v>
      </c>
      <c r="T3112" s="167" t="s">
        <v>10083</v>
      </c>
      <c r="U3112" s="332" t="s">
        <v>40</v>
      </c>
      <c r="V3112" s="240" t="s">
        <v>384</v>
      </c>
      <c r="W3112" s="167" t="s">
        <v>10084</v>
      </c>
      <c r="X3112" s="255">
        <v>3970</v>
      </c>
      <c r="Y3112" s="241">
        <v>0</v>
      </c>
      <c r="Z3112" s="241">
        <v>0</v>
      </c>
      <c r="AA3112" s="266"/>
      <c r="AB3112" s="266"/>
      <c r="AC3112" s="266"/>
      <c r="AD3112" s="304">
        <v>5517212</v>
      </c>
      <c r="AE3112" s="333" t="s">
        <v>7060</v>
      </c>
      <c r="AF3112" s="383" t="s">
        <v>10085</v>
      </c>
      <c r="AG3112" s="167" t="s">
        <v>7040</v>
      </c>
      <c r="AH3112" s="29" t="s">
        <v>7041</v>
      </c>
    </row>
    <row r="3113" spans="1:34" ht="15" hidden="1" customHeight="1" x14ac:dyDescent="0.2">
      <c r="A3113" s="257">
        <v>69</v>
      </c>
      <c r="B3113" s="257">
        <v>60</v>
      </c>
      <c r="C3113" s="258" t="s">
        <v>692</v>
      </c>
      <c r="D3113" s="257">
        <v>60043</v>
      </c>
      <c r="E3113" s="258" t="s">
        <v>693</v>
      </c>
      <c r="F3113" s="25">
        <v>2018</v>
      </c>
      <c r="G3113" s="232">
        <v>43167.313194444447</v>
      </c>
      <c r="H3113" s="233">
        <v>43167.313194444447</v>
      </c>
      <c r="I3113" s="412" t="s">
        <v>36</v>
      </c>
      <c r="J3113" s="412" t="s">
        <v>36</v>
      </c>
      <c r="K3113" s="412" t="s">
        <v>36</v>
      </c>
      <c r="L3113" s="235">
        <f>N3113-G3113</f>
        <v>6.9444443943211809E-4</v>
      </c>
      <c r="M3113" s="236">
        <v>1</v>
      </c>
      <c r="N3113" s="232">
        <v>43167.313888888886</v>
      </c>
      <c r="O3113" s="233">
        <v>43167.313888888886</v>
      </c>
      <c r="P3113" s="237" t="s">
        <v>37</v>
      </c>
      <c r="Q3113" s="359" t="s">
        <v>48</v>
      </c>
      <c r="R3113" s="35" t="s">
        <v>10200</v>
      </c>
      <c r="S3113" s="277" t="s">
        <v>40</v>
      </c>
      <c r="T3113" s="167" t="s">
        <v>10641</v>
      </c>
      <c r="U3113" s="282" t="s">
        <v>40</v>
      </c>
      <c r="V3113" s="240" t="s">
        <v>384</v>
      </c>
      <c r="W3113" s="167" t="s">
        <v>10642</v>
      </c>
      <c r="X3113" s="255">
        <v>7922</v>
      </c>
      <c r="Y3113" s="241">
        <v>0</v>
      </c>
      <c r="Z3113" s="241">
        <v>0</v>
      </c>
      <c r="AA3113" s="266"/>
      <c r="AB3113" s="266"/>
      <c r="AC3113" s="266"/>
      <c r="AD3113" s="241">
        <v>5517212</v>
      </c>
      <c r="AE3113" s="461" t="s">
        <v>7063</v>
      </c>
      <c r="AF3113" s="462" t="s">
        <v>10643</v>
      </c>
      <c r="AG3113" s="277" t="s">
        <v>7040</v>
      </c>
      <c r="AH3113" s="277" t="s">
        <v>7041</v>
      </c>
    </row>
    <row r="3114" spans="1:34" ht="15" hidden="1" customHeight="1" x14ac:dyDescent="0.2">
      <c r="A3114" s="257">
        <v>69</v>
      </c>
      <c r="B3114" s="257">
        <v>60</v>
      </c>
      <c r="C3114" s="258" t="s">
        <v>692</v>
      </c>
      <c r="D3114" s="257">
        <v>60043</v>
      </c>
      <c r="E3114" s="258" t="s">
        <v>693</v>
      </c>
      <c r="F3114" s="25">
        <v>2018</v>
      </c>
      <c r="G3114" s="232">
        <v>43207.425694444442</v>
      </c>
      <c r="H3114" s="233">
        <v>43207.425694444442</v>
      </c>
      <c r="I3114" s="412" t="s">
        <v>36</v>
      </c>
      <c r="J3114" s="412" t="s">
        <v>36</v>
      </c>
      <c r="K3114" s="412" t="s">
        <v>36</v>
      </c>
      <c r="L3114" s="235">
        <f>N3114-G3114</f>
        <v>6.944444467080757E-4</v>
      </c>
      <c r="M3114" s="236">
        <v>1</v>
      </c>
      <c r="N3114" s="232">
        <v>43207.426388888889</v>
      </c>
      <c r="O3114" s="233">
        <v>43207.426388888889</v>
      </c>
      <c r="P3114" s="237" t="s">
        <v>37</v>
      </c>
      <c r="Q3114" s="359" t="s">
        <v>48</v>
      </c>
      <c r="R3114" s="35" t="s">
        <v>10200</v>
      </c>
      <c r="S3114" s="277" t="s">
        <v>40</v>
      </c>
      <c r="T3114" s="167" t="s">
        <v>10952</v>
      </c>
      <c r="U3114" s="282" t="s">
        <v>40</v>
      </c>
      <c r="V3114" s="240" t="s">
        <v>384</v>
      </c>
      <c r="W3114" s="167" t="s">
        <v>10953</v>
      </c>
      <c r="X3114" s="255">
        <v>3974</v>
      </c>
      <c r="Y3114" s="241">
        <v>0</v>
      </c>
      <c r="Z3114" s="241">
        <v>0</v>
      </c>
      <c r="AA3114" s="266"/>
      <c r="AB3114" s="266"/>
      <c r="AC3114" s="266"/>
      <c r="AD3114" s="241">
        <v>5517212</v>
      </c>
      <c r="AE3114" s="461" t="s">
        <v>7060</v>
      </c>
      <c r="AF3114" s="462" t="s">
        <v>10954</v>
      </c>
      <c r="AG3114" s="277" t="s">
        <v>7040</v>
      </c>
      <c r="AH3114" s="277" t="s">
        <v>7041</v>
      </c>
    </row>
    <row r="3115" spans="1:34" ht="15" hidden="1" customHeight="1" x14ac:dyDescent="0.2">
      <c r="A3115" s="257">
        <v>69</v>
      </c>
      <c r="B3115" s="257">
        <v>60</v>
      </c>
      <c r="C3115" s="258" t="s">
        <v>692</v>
      </c>
      <c r="D3115" s="257">
        <v>60043</v>
      </c>
      <c r="E3115" s="258" t="s">
        <v>693</v>
      </c>
      <c r="F3115" s="25">
        <v>2018</v>
      </c>
      <c r="G3115" s="284">
        <v>43387.752083333333</v>
      </c>
      <c r="H3115" s="234">
        <v>43387.752083333333</v>
      </c>
      <c r="I3115" s="417" t="s">
        <v>7042</v>
      </c>
      <c r="J3115" s="412" t="s">
        <v>36</v>
      </c>
      <c r="K3115" s="412" t="s">
        <v>36</v>
      </c>
      <c r="L3115" s="235">
        <f>N3115-G3115</f>
        <v>6.944444467080757E-4</v>
      </c>
      <c r="M3115" s="236">
        <v>1</v>
      </c>
      <c r="N3115" s="284">
        <v>43387.75277777778</v>
      </c>
      <c r="O3115" s="234">
        <v>43387.75277777778</v>
      </c>
      <c r="P3115" s="237" t="s">
        <v>37</v>
      </c>
      <c r="Q3115" s="162" t="s">
        <v>48</v>
      </c>
      <c r="R3115" s="167" t="s">
        <v>10200</v>
      </c>
      <c r="S3115" s="163" t="s">
        <v>526</v>
      </c>
      <c r="T3115" s="167" t="s">
        <v>12136</v>
      </c>
      <c r="U3115" s="293">
        <v>115062965</v>
      </c>
      <c r="V3115" s="240" t="s">
        <v>384</v>
      </c>
      <c r="W3115" s="167" t="s">
        <v>12137</v>
      </c>
      <c r="X3115" s="255">
        <v>0</v>
      </c>
      <c r="Y3115" s="241">
        <v>0</v>
      </c>
      <c r="Z3115" s="241">
        <v>0</v>
      </c>
      <c r="AA3115" s="266"/>
      <c r="AB3115" s="266"/>
      <c r="AC3115" s="266"/>
      <c r="AD3115" s="241">
        <v>5517212</v>
      </c>
      <c r="AE3115" s="461" t="s">
        <v>1270</v>
      </c>
      <c r="AF3115" s="462" t="s">
        <v>1270</v>
      </c>
      <c r="AG3115" s="163" t="s">
        <v>7040</v>
      </c>
      <c r="AH3115" s="163" t="s">
        <v>7173</v>
      </c>
    </row>
    <row r="3116" spans="1:34" ht="15" hidden="1" customHeight="1" x14ac:dyDescent="0.2">
      <c r="A3116" s="257">
        <v>69</v>
      </c>
      <c r="B3116" s="257">
        <v>60</v>
      </c>
      <c r="C3116" s="258" t="s">
        <v>692</v>
      </c>
      <c r="D3116" s="257">
        <v>60043</v>
      </c>
      <c r="E3116" s="258" t="s">
        <v>693</v>
      </c>
      <c r="F3116" s="25">
        <v>2018</v>
      </c>
      <c r="G3116" s="232">
        <v>43463.490972222222</v>
      </c>
      <c r="H3116" s="233">
        <v>43463.490972222222</v>
      </c>
      <c r="I3116" s="412" t="s">
        <v>36</v>
      </c>
      <c r="J3116" s="412" t="s">
        <v>36</v>
      </c>
      <c r="K3116" s="412" t="s">
        <v>36</v>
      </c>
      <c r="L3116" s="235">
        <f>N3116-G3116</f>
        <v>0.15486111111385981</v>
      </c>
      <c r="M3116" s="236">
        <v>223</v>
      </c>
      <c r="N3116" s="232">
        <v>43463.645833333336</v>
      </c>
      <c r="O3116" s="233">
        <v>43463.645833333336</v>
      </c>
      <c r="P3116" s="237" t="s">
        <v>37</v>
      </c>
      <c r="Q3116" s="238" t="s">
        <v>1285</v>
      </c>
      <c r="R3116" s="35" t="s">
        <v>10214</v>
      </c>
      <c r="S3116" s="277" t="s">
        <v>54</v>
      </c>
      <c r="T3116" s="167" t="s">
        <v>12655</v>
      </c>
      <c r="U3116" s="282" t="s">
        <v>40</v>
      </c>
      <c r="V3116" s="240" t="s">
        <v>384</v>
      </c>
      <c r="W3116" s="167" t="s">
        <v>12656</v>
      </c>
      <c r="X3116" s="255">
        <v>0</v>
      </c>
      <c r="Y3116" s="241">
        <v>0</v>
      </c>
      <c r="Z3116" s="241">
        <v>0</v>
      </c>
      <c r="AA3116" s="266"/>
      <c r="AB3116" s="266"/>
      <c r="AC3116" s="266"/>
      <c r="AD3116" s="241">
        <v>5517212</v>
      </c>
      <c r="AE3116" s="35" t="s">
        <v>1270</v>
      </c>
      <c r="AF3116" s="153" t="s">
        <v>1270</v>
      </c>
      <c r="AG3116" s="35" t="s">
        <v>7066</v>
      </c>
      <c r="AH3116" s="57" t="s">
        <v>7067</v>
      </c>
    </row>
    <row r="3117" spans="1:34" ht="15" hidden="1" customHeight="1" x14ac:dyDescent="0.2">
      <c r="A3117" s="521">
        <v>69</v>
      </c>
      <c r="B3117" s="521">
        <v>60</v>
      </c>
      <c r="C3117" s="522" t="s">
        <v>692</v>
      </c>
      <c r="D3117" s="521">
        <v>60043</v>
      </c>
      <c r="E3117" s="522" t="s">
        <v>693</v>
      </c>
      <c r="F3117" s="25">
        <v>2019</v>
      </c>
      <c r="G3117" s="573">
        <v>43556.020138888889</v>
      </c>
      <c r="H3117" s="574">
        <v>43556.020138888889</v>
      </c>
      <c r="I3117" s="572" t="s">
        <v>36</v>
      </c>
      <c r="J3117" s="572" t="s">
        <v>36</v>
      </c>
      <c r="K3117" s="572" t="s">
        <v>36</v>
      </c>
      <c r="L3117" s="235">
        <f>N3117-G3117</f>
        <v>5.5555555518367328E-3</v>
      </c>
      <c r="M3117" s="236">
        <v>8</v>
      </c>
      <c r="N3117" s="573">
        <v>43556.025694444441</v>
      </c>
      <c r="O3117" s="574">
        <v>43556.025694444441</v>
      </c>
      <c r="P3117" s="237" t="s">
        <v>37</v>
      </c>
      <c r="Q3117" s="162" t="s">
        <v>43</v>
      </c>
      <c r="R3117" s="167" t="s">
        <v>10292</v>
      </c>
      <c r="S3117" s="238" t="s">
        <v>40</v>
      </c>
      <c r="T3117" s="167" t="s">
        <v>13734</v>
      </c>
      <c r="U3117" s="459" t="s">
        <v>40</v>
      </c>
      <c r="V3117" s="240" t="s">
        <v>384</v>
      </c>
      <c r="W3117" s="167" t="s">
        <v>13735</v>
      </c>
      <c r="X3117" s="536">
        <v>7950</v>
      </c>
      <c r="Y3117" s="536">
        <v>7950</v>
      </c>
      <c r="Z3117" s="536">
        <v>55650</v>
      </c>
      <c r="AA3117" s="264">
        <f>Y3117/AD3117</f>
        <v>1.4327089065295302E-3</v>
      </c>
      <c r="AB3117" s="265">
        <f>Z3117/AD3117</f>
        <v>1.0028962345706712E-2</v>
      </c>
      <c r="AC3117" s="255">
        <f>Z3117/Y3117</f>
        <v>7</v>
      </c>
      <c r="AD3117" s="255">
        <v>5548929</v>
      </c>
      <c r="AE3117" s="240" t="s">
        <v>1270</v>
      </c>
      <c r="AF3117" s="527" t="s">
        <v>1270</v>
      </c>
      <c r="AG3117" s="555" t="s">
        <v>7066</v>
      </c>
      <c r="AH3117" s="525" t="s">
        <v>12671</v>
      </c>
    </row>
    <row r="3118" spans="1:34" ht="15" hidden="1" customHeight="1" x14ac:dyDescent="0.2">
      <c r="A3118" s="521">
        <v>69</v>
      </c>
      <c r="B3118" s="521">
        <v>60</v>
      </c>
      <c r="C3118" s="522" t="s">
        <v>692</v>
      </c>
      <c r="D3118" s="521">
        <v>60043</v>
      </c>
      <c r="E3118" s="522" t="s">
        <v>693</v>
      </c>
      <c r="F3118" s="25">
        <v>2019</v>
      </c>
      <c r="G3118" s="573">
        <v>43616.988194444442</v>
      </c>
      <c r="H3118" s="574">
        <v>43616.988194444442</v>
      </c>
      <c r="I3118" s="572" t="s">
        <v>36</v>
      </c>
      <c r="J3118" s="572" t="s">
        <v>36</v>
      </c>
      <c r="K3118" s="572" t="s">
        <v>36</v>
      </c>
      <c r="L3118" s="235">
        <f>N3118-G3118</f>
        <v>6.944444467080757E-4</v>
      </c>
      <c r="M3118" s="236">
        <v>1</v>
      </c>
      <c r="N3118" s="573">
        <v>43616.988888888889</v>
      </c>
      <c r="O3118" s="574">
        <v>43616.988888888889</v>
      </c>
      <c r="P3118" s="237" t="s">
        <v>37</v>
      </c>
      <c r="Q3118" s="359" t="s">
        <v>213</v>
      </c>
      <c r="R3118" s="35" t="s">
        <v>10774</v>
      </c>
      <c r="S3118" s="277" t="s">
        <v>40</v>
      </c>
      <c r="T3118" s="167" t="s">
        <v>14254</v>
      </c>
      <c r="U3118" s="192" t="s">
        <v>40</v>
      </c>
      <c r="V3118" s="49" t="s">
        <v>384</v>
      </c>
      <c r="W3118" s="167" t="s">
        <v>14255</v>
      </c>
      <c r="X3118" s="536">
        <v>3991</v>
      </c>
      <c r="Y3118" s="255">
        <v>0</v>
      </c>
      <c r="Z3118" s="255">
        <v>0</v>
      </c>
      <c r="AA3118" s="264">
        <f>Y3118/AD3118</f>
        <v>0</v>
      </c>
      <c r="AB3118" s="265">
        <f>Z3118/AD3118</f>
        <v>0</v>
      </c>
      <c r="AC3118" s="255">
        <v>0</v>
      </c>
      <c r="AD3118" s="255">
        <v>5548929</v>
      </c>
      <c r="AE3118" s="240" t="s">
        <v>7102</v>
      </c>
      <c r="AF3118" s="527" t="s">
        <v>14256</v>
      </c>
      <c r="AG3118" s="49" t="s">
        <v>7040</v>
      </c>
      <c r="AH3118" s="525" t="s">
        <v>7041</v>
      </c>
    </row>
    <row r="3119" spans="1:34" ht="15" hidden="1" customHeight="1" x14ac:dyDescent="0.2">
      <c r="A3119" s="58">
        <v>69</v>
      </c>
      <c r="B3119" s="58">
        <v>60</v>
      </c>
      <c r="C3119" s="76" t="s">
        <v>813</v>
      </c>
      <c r="D3119" s="31">
        <v>60046</v>
      </c>
      <c r="E3119" s="60" t="s">
        <v>814</v>
      </c>
      <c r="F3119" s="25">
        <v>2014</v>
      </c>
      <c r="G3119" s="61">
        <v>41855.116666666669</v>
      </c>
      <c r="H3119" s="62">
        <v>41855.116666666669</v>
      </c>
      <c r="I3119" s="625" t="s">
        <v>36</v>
      </c>
      <c r="J3119" s="625" t="s">
        <v>36</v>
      </c>
      <c r="K3119" s="625"/>
      <c r="L3119" s="64">
        <f>N3119-G3119</f>
        <v>1.4583333329937886E-2</v>
      </c>
      <c r="M3119" s="65">
        <v>21</v>
      </c>
      <c r="N3119" s="61">
        <v>41855.131249999999</v>
      </c>
      <c r="O3119" s="62">
        <v>41855.131249999999</v>
      </c>
      <c r="P3119" s="66" t="s">
        <v>37</v>
      </c>
      <c r="Q3119" s="69" t="s">
        <v>52</v>
      </c>
      <c r="R3119" s="69" t="s">
        <v>142</v>
      </c>
      <c r="S3119" s="87" t="s">
        <v>107</v>
      </c>
      <c r="T3119" s="69" t="s">
        <v>2557</v>
      </c>
      <c r="U3119" s="77">
        <v>10506</v>
      </c>
      <c r="V3119" s="87" t="s">
        <v>190</v>
      </c>
      <c r="W3119" s="69" t="s">
        <v>2558</v>
      </c>
      <c r="X3119" s="32">
        <v>0</v>
      </c>
      <c r="Y3119" s="32">
        <v>0</v>
      </c>
      <c r="Z3119" s="83"/>
      <c r="AA3119" s="84"/>
      <c r="AB3119" s="85"/>
      <c r="AC3119" s="83"/>
    </row>
    <row r="3120" spans="1:34" ht="15" hidden="1" customHeight="1" x14ac:dyDescent="0.2">
      <c r="A3120" s="58">
        <v>69</v>
      </c>
      <c r="B3120" s="58">
        <v>60</v>
      </c>
      <c r="C3120" s="76" t="s">
        <v>813</v>
      </c>
      <c r="D3120" s="31">
        <v>60046</v>
      </c>
      <c r="E3120" s="60" t="s">
        <v>814</v>
      </c>
      <c r="F3120" s="25">
        <v>2014</v>
      </c>
      <c r="G3120" s="61">
        <v>42004.574305555558</v>
      </c>
      <c r="H3120" s="62">
        <v>42004.574305555558</v>
      </c>
      <c r="I3120" s="625" t="s">
        <v>36</v>
      </c>
      <c r="J3120" s="625" t="s">
        <v>36</v>
      </c>
      <c r="K3120" s="625"/>
      <c r="L3120" s="64">
        <f>N3120-G3120</f>
        <v>0.31597222221898846</v>
      </c>
      <c r="M3120" s="65">
        <v>455</v>
      </c>
      <c r="N3120" s="61">
        <v>42004.890277777777</v>
      </c>
      <c r="O3120" s="62">
        <v>42004.890277777777</v>
      </c>
      <c r="P3120" s="66" t="s">
        <v>37</v>
      </c>
      <c r="Q3120" s="69" t="s">
        <v>38</v>
      </c>
      <c r="R3120" s="69" t="s">
        <v>135</v>
      </c>
      <c r="S3120" s="87" t="s">
        <v>54</v>
      </c>
      <c r="T3120" s="69" t="s">
        <v>3291</v>
      </c>
      <c r="U3120" s="414" t="s">
        <v>40</v>
      </c>
      <c r="V3120" s="87" t="s">
        <v>190</v>
      </c>
      <c r="W3120" s="69" t="s">
        <v>3292</v>
      </c>
      <c r="X3120" s="32">
        <v>0</v>
      </c>
      <c r="Y3120" s="32">
        <v>0</v>
      </c>
      <c r="Z3120" s="83"/>
      <c r="AA3120" s="84"/>
      <c r="AB3120" s="85"/>
      <c r="AC3120" s="83"/>
    </row>
    <row r="3121" spans="1:34" ht="15" hidden="1" customHeight="1" x14ac:dyDescent="0.2">
      <c r="A3121" s="175">
        <v>69</v>
      </c>
      <c r="B3121" s="175">
        <v>60</v>
      </c>
      <c r="C3121" s="24" t="s">
        <v>813</v>
      </c>
      <c r="D3121" s="175">
        <v>60046</v>
      </c>
      <c r="E3121" s="43" t="s">
        <v>814</v>
      </c>
      <c r="F3121" s="25">
        <v>2015</v>
      </c>
      <c r="G3121" s="156">
        <v>42343.635416666664</v>
      </c>
      <c r="H3121" s="157">
        <v>42343.635416666664</v>
      </c>
      <c r="I3121" s="620" t="s">
        <v>36</v>
      </c>
      <c r="J3121" s="620" t="s">
        <v>36</v>
      </c>
      <c r="K3121" s="620"/>
      <c r="L3121" s="159">
        <f>N3121-G3121</f>
        <v>3.3333333332848269E-2</v>
      </c>
      <c r="M3121" s="160">
        <v>48</v>
      </c>
      <c r="N3121" s="156">
        <v>42343.668749999997</v>
      </c>
      <c r="O3121" s="157">
        <v>42343.668749999997</v>
      </c>
      <c r="P3121" s="161" t="s">
        <v>37</v>
      </c>
      <c r="Q3121" s="35" t="s">
        <v>43</v>
      </c>
      <c r="R3121" s="35" t="s">
        <v>44</v>
      </c>
      <c r="S3121" s="35" t="s">
        <v>45</v>
      </c>
      <c r="T3121" s="35" t="s">
        <v>5279</v>
      </c>
      <c r="U3121" s="414" t="s">
        <v>40</v>
      </c>
      <c r="V3121" s="167" t="s">
        <v>190</v>
      </c>
      <c r="W3121" s="35" t="s">
        <v>5280</v>
      </c>
      <c r="X3121" s="55">
        <v>0</v>
      </c>
      <c r="Y3121" s="168"/>
      <c r="Z3121" s="168"/>
      <c r="AA3121" s="168"/>
      <c r="AB3121" s="168"/>
      <c r="AC3121" s="168"/>
    </row>
    <row r="3122" spans="1:34" ht="15" hidden="1" customHeight="1" x14ac:dyDescent="0.2">
      <c r="A3122" s="257">
        <v>69</v>
      </c>
      <c r="B3122" s="257">
        <v>60</v>
      </c>
      <c r="C3122" s="258" t="s">
        <v>813</v>
      </c>
      <c r="D3122" s="257">
        <v>60046</v>
      </c>
      <c r="E3122" s="258" t="s">
        <v>814</v>
      </c>
      <c r="F3122" s="25">
        <v>2017</v>
      </c>
      <c r="G3122" s="284">
        <v>42909.017361111109</v>
      </c>
      <c r="H3122" s="234">
        <v>42909.017361111109</v>
      </c>
      <c r="I3122" s="412" t="s">
        <v>36</v>
      </c>
      <c r="J3122" s="412" t="s">
        <v>36</v>
      </c>
      <c r="K3122" s="412"/>
      <c r="L3122" s="235">
        <f>N3122-G3122</f>
        <v>0.73472222222335404</v>
      </c>
      <c r="M3122" s="236">
        <v>1058</v>
      </c>
      <c r="N3122" s="284">
        <v>42909.752083333333</v>
      </c>
      <c r="O3122" s="234">
        <v>42909.752083333333</v>
      </c>
      <c r="P3122" s="237" t="s">
        <v>37</v>
      </c>
      <c r="Q3122" s="35" t="s">
        <v>38</v>
      </c>
      <c r="R3122" s="35" t="s">
        <v>135</v>
      </c>
      <c r="S3122" s="35" t="s">
        <v>68</v>
      </c>
      <c r="T3122" s="52" t="s">
        <v>8797</v>
      </c>
      <c r="U3122" s="332" t="s">
        <v>40</v>
      </c>
      <c r="V3122" s="240" t="s">
        <v>190</v>
      </c>
      <c r="W3122" s="35" t="s">
        <v>8798</v>
      </c>
      <c r="X3122" s="364">
        <v>509</v>
      </c>
      <c r="Y3122" s="364">
        <v>509</v>
      </c>
      <c r="Z3122" s="364">
        <v>61080</v>
      </c>
      <c r="AA3122" s="365">
        <v>9.2851543880380941E-5</v>
      </c>
      <c r="AB3122" s="366">
        <v>1.1142185265645713E-2</v>
      </c>
      <c r="AC3122" s="367">
        <v>120</v>
      </c>
      <c r="AD3122" s="304">
        <v>5517212</v>
      </c>
      <c r="AE3122" s="305" t="s">
        <v>7172</v>
      </c>
      <c r="AF3122" s="305" t="s">
        <v>8799</v>
      </c>
      <c r="AG3122" s="35" t="s">
        <v>7040</v>
      </c>
      <c r="AH3122" s="44" t="s">
        <v>7041</v>
      </c>
    </row>
    <row r="3123" spans="1:34" ht="15" hidden="1" customHeight="1" x14ac:dyDescent="0.2">
      <c r="A3123" s="257">
        <v>69</v>
      </c>
      <c r="B3123" s="257">
        <v>60</v>
      </c>
      <c r="C3123" s="258" t="s">
        <v>813</v>
      </c>
      <c r="D3123" s="257">
        <v>60046</v>
      </c>
      <c r="E3123" s="258" t="s">
        <v>814</v>
      </c>
      <c r="F3123" s="25">
        <v>2018</v>
      </c>
      <c r="G3123" s="232">
        <v>43205.602777777778</v>
      </c>
      <c r="H3123" s="233">
        <v>43205.602777777778</v>
      </c>
      <c r="I3123" s="412" t="s">
        <v>36</v>
      </c>
      <c r="J3123" s="412" t="s">
        <v>36</v>
      </c>
      <c r="K3123" s="412" t="s">
        <v>36</v>
      </c>
      <c r="L3123" s="235">
        <f>N3123-G3123</f>
        <v>1.2006944444437977</v>
      </c>
      <c r="M3123" s="236">
        <v>1729</v>
      </c>
      <c r="N3123" s="232">
        <v>43206.803472222222</v>
      </c>
      <c r="O3123" s="233">
        <v>43206.803472222222</v>
      </c>
      <c r="P3123" s="237" t="s">
        <v>37</v>
      </c>
      <c r="Q3123" s="359" t="s">
        <v>382</v>
      </c>
      <c r="R3123" s="35" t="s">
        <v>10211</v>
      </c>
      <c r="S3123" s="277" t="s">
        <v>68</v>
      </c>
      <c r="T3123" s="167" t="s">
        <v>10936</v>
      </c>
      <c r="U3123" s="282" t="s">
        <v>40</v>
      </c>
      <c r="V3123" s="240" t="s">
        <v>190</v>
      </c>
      <c r="W3123" s="167" t="s">
        <v>10937</v>
      </c>
      <c r="X3123" s="255">
        <v>0</v>
      </c>
      <c r="Y3123" s="241">
        <v>0</v>
      </c>
      <c r="Z3123" s="241">
        <v>0</v>
      </c>
      <c r="AA3123" s="266"/>
      <c r="AB3123" s="266"/>
      <c r="AC3123" s="266"/>
      <c r="AD3123" s="241">
        <v>5517212</v>
      </c>
      <c r="AE3123" s="461" t="s">
        <v>1270</v>
      </c>
      <c r="AF3123" s="462" t="s">
        <v>1270</v>
      </c>
      <c r="AG3123" s="277" t="s">
        <v>7066</v>
      </c>
      <c r="AH3123" s="277" t="s">
        <v>7067</v>
      </c>
    </row>
    <row r="3124" spans="1:34" ht="15" hidden="1" customHeight="1" x14ac:dyDescent="0.2">
      <c r="A3124" s="257">
        <v>69</v>
      </c>
      <c r="B3124" s="257">
        <v>60</v>
      </c>
      <c r="C3124" s="258" t="s">
        <v>813</v>
      </c>
      <c r="D3124" s="257">
        <v>60046</v>
      </c>
      <c r="E3124" s="258" t="s">
        <v>814</v>
      </c>
      <c r="F3124" s="25">
        <v>2018</v>
      </c>
      <c r="G3124" s="284">
        <v>43224.96875</v>
      </c>
      <c r="H3124" s="233">
        <v>43224.96875</v>
      </c>
      <c r="I3124" s="412" t="s">
        <v>36</v>
      </c>
      <c r="J3124" s="412" t="s">
        <v>36</v>
      </c>
      <c r="K3124" s="412" t="s">
        <v>36</v>
      </c>
      <c r="L3124" s="235">
        <f>N3124-G3124</f>
        <v>0.37013888888759539</v>
      </c>
      <c r="M3124" s="236">
        <v>533</v>
      </c>
      <c r="N3124" s="284">
        <v>43225.338888888888</v>
      </c>
      <c r="O3124" s="233">
        <v>43225.338888888888</v>
      </c>
      <c r="P3124" s="237" t="s">
        <v>37</v>
      </c>
      <c r="Q3124" s="359" t="s">
        <v>382</v>
      </c>
      <c r="R3124" s="35" t="s">
        <v>10211</v>
      </c>
      <c r="S3124" s="277" t="s">
        <v>68</v>
      </c>
      <c r="T3124" s="167" t="s">
        <v>11079</v>
      </c>
      <c r="U3124" s="282" t="s">
        <v>40</v>
      </c>
      <c r="V3124" s="240" t="s">
        <v>190</v>
      </c>
      <c r="W3124" s="167" t="s">
        <v>11080</v>
      </c>
      <c r="X3124" s="255">
        <v>0</v>
      </c>
      <c r="Y3124" s="241">
        <v>0</v>
      </c>
      <c r="Z3124" s="241">
        <v>0</v>
      </c>
      <c r="AA3124" s="277"/>
      <c r="AB3124" s="277"/>
      <c r="AC3124" s="277"/>
      <c r="AD3124" s="241">
        <v>5517212</v>
      </c>
      <c r="AE3124" s="461" t="s">
        <v>1270</v>
      </c>
      <c r="AF3124" s="462" t="s">
        <v>1270</v>
      </c>
      <c r="AG3124" s="277" t="s">
        <v>7066</v>
      </c>
      <c r="AH3124" s="277" t="s">
        <v>7067</v>
      </c>
    </row>
    <row r="3125" spans="1:34" ht="15" hidden="1" customHeight="1" x14ac:dyDescent="0.2">
      <c r="A3125" s="105">
        <v>69</v>
      </c>
      <c r="B3125" s="105">
        <v>60</v>
      </c>
      <c r="C3125" s="76" t="s">
        <v>830</v>
      </c>
      <c r="D3125" s="31">
        <v>60048</v>
      </c>
      <c r="E3125" s="60" t="s">
        <v>831</v>
      </c>
      <c r="F3125" s="25">
        <v>2014</v>
      </c>
      <c r="G3125" s="61">
        <v>41890.988888888889</v>
      </c>
      <c r="H3125" s="62">
        <v>41890.988888888889</v>
      </c>
      <c r="I3125" s="625" t="s">
        <v>36</v>
      </c>
      <c r="J3125" s="625" t="s">
        <v>36</v>
      </c>
      <c r="K3125" s="625"/>
      <c r="L3125" s="64">
        <f>N3125-G3125</f>
        <v>6.944444467080757E-4</v>
      </c>
      <c r="M3125" s="65">
        <v>1</v>
      </c>
      <c r="N3125" s="61">
        <v>41890.989583333336</v>
      </c>
      <c r="O3125" s="62">
        <v>41890.989583333336</v>
      </c>
      <c r="P3125" s="66" t="s">
        <v>37</v>
      </c>
      <c r="Q3125" s="69" t="s">
        <v>145</v>
      </c>
      <c r="R3125" s="69" t="s">
        <v>696</v>
      </c>
      <c r="S3125" s="87" t="s">
        <v>106</v>
      </c>
      <c r="T3125" s="69" t="s">
        <v>2686</v>
      </c>
      <c r="U3125" s="77">
        <v>10544</v>
      </c>
      <c r="V3125" s="87" t="s">
        <v>190</v>
      </c>
      <c r="W3125" s="69" t="s">
        <v>2687</v>
      </c>
      <c r="X3125" s="32">
        <v>0</v>
      </c>
      <c r="Y3125" s="32">
        <v>0</v>
      </c>
      <c r="Z3125" s="83"/>
      <c r="AA3125" s="84"/>
      <c r="AB3125" s="85"/>
      <c r="AC3125" s="83"/>
    </row>
    <row r="3126" spans="1:34" ht="15" hidden="1" customHeight="1" x14ac:dyDescent="0.2">
      <c r="A3126" s="105">
        <v>69</v>
      </c>
      <c r="B3126" s="105">
        <v>60</v>
      </c>
      <c r="C3126" s="76" t="s">
        <v>830</v>
      </c>
      <c r="D3126" s="31">
        <v>60048</v>
      </c>
      <c r="E3126" s="60" t="s">
        <v>831</v>
      </c>
      <c r="F3126" s="25">
        <v>2014</v>
      </c>
      <c r="G3126" s="61">
        <v>41907.307638888888</v>
      </c>
      <c r="H3126" s="62">
        <v>41907.307638888888</v>
      </c>
      <c r="I3126" s="625" t="s">
        <v>36</v>
      </c>
      <c r="J3126" s="625" t="s">
        <v>36</v>
      </c>
      <c r="K3126" s="625"/>
      <c r="L3126" s="64">
        <f>N3126-G3126</f>
        <v>6.944444467080757E-4</v>
      </c>
      <c r="M3126" s="65">
        <v>1</v>
      </c>
      <c r="N3126" s="61">
        <v>41907.308333333334</v>
      </c>
      <c r="O3126" s="62">
        <v>41907.308333333334</v>
      </c>
      <c r="P3126" s="66" t="s">
        <v>37</v>
      </c>
      <c r="Q3126" s="69" t="s">
        <v>48</v>
      </c>
      <c r="R3126" s="69" t="s">
        <v>49</v>
      </c>
      <c r="S3126" s="87" t="s">
        <v>40</v>
      </c>
      <c r="T3126" s="69" t="s">
        <v>2758</v>
      </c>
      <c r="U3126" s="282" t="s">
        <v>40</v>
      </c>
      <c r="V3126" s="87" t="s">
        <v>1390</v>
      </c>
      <c r="W3126" s="69" t="s">
        <v>2759</v>
      </c>
      <c r="X3126" s="32">
        <v>1</v>
      </c>
      <c r="Y3126" s="32">
        <v>0</v>
      </c>
      <c r="Z3126" s="83"/>
      <c r="AA3126" s="84"/>
      <c r="AB3126" s="85"/>
      <c r="AC3126" s="83"/>
    </row>
    <row r="3127" spans="1:34" ht="15" hidden="1" customHeight="1" x14ac:dyDescent="0.2">
      <c r="A3127" s="105">
        <v>69</v>
      </c>
      <c r="B3127" s="105">
        <v>60</v>
      </c>
      <c r="C3127" s="76" t="s">
        <v>1464</v>
      </c>
      <c r="D3127" s="31">
        <v>60049</v>
      </c>
      <c r="E3127" s="60" t="s">
        <v>1465</v>
      </c>
      <c r="F3127" s="25">
        <v>2014</v>
      </c>
      <c r="G3127" s="61">
        <v>41890.988888888889</v>
      </c>
      <c r="H3127" s="62">
        <v>41890.988888888889</v>
      </c>
      <c r="I3127" s="625" t="s">
        <v>36</v>
      </c>
      <c r="J3127" s="625" t="s">
        <v>36</v>
      </c>
      <c r="K3127" s="625"/>
      <c r="L3127" s="64">
        <f>N3127-G3127</f>
        <v>6.944444467080757E-4</v>
      </c>
      <c r="M3127" s="65">
        <v>1</v>
      </c>
      <c r="N3127" s="61">
        <v>41890.989583333336</v>
      </c>
      <c r="O3127" s="62">
        <v>41890.989583333336</v>
      </c>
      <c r="P3127" s="66" t="s">
        <v>37</v>
      </c>
      <c r="Q3127" s="69" t="s">
        <v>145</v>
      </c>
      <c r="R3127" s="69" t="s">
        <v>696</v>
      </c>
      <c r="S3127" s="87" t="s">
        <v>106</v>
      </c>
      <c r="T3127" s="69" t="s">
        <v>2686</v>
      </c>
      <c r="U3127" s="77">
        <v>10544</v>
      </c>
      <c r="V3127" s="87" t="s">
        <v>190</v>
      </c>
      <c r="W3127" s="69" t="s">
        <v>2687</v>
      </c>
      <c r="X3127" s="32">
        <v>0</v>
      </c>
      <c r="Y3127" s="32">
        <v>0</v>
      </c>
      <c r="Z3127" s="83"/>
      <c r="AA3127" s="84"/>
      <c r="AB3127" s="85"/>
      <c r="AC3127" s="83"/>
    </row>
    <row r="3128" spans="1:34" ht="15" hidden="1" customHeight="1" x14ac:dyDescent="0.2">
      <c r="A3128" s="175">
        <v>69</v>
      </c>
      <c r="B3128" s="175">
        <v>60</v>
      </c>
      <c r="C3128" s="24" t="s">
        <v>1464</v>
      </c>
      <c r="D3128" s="175">
        <v>60049</v>
      </c>
      <c r="E3128" s="43" t="s">
        <v>1465</v>
      </c>
      <c r="F3128" s="25">
        <v>2015</v>
      </c>
      <c r="G3128" s="156">
        <v>42273.332638888889</v>
      </c>
      <c r="H3128" s="157">
        <v>42273.332638888889</v>
      </c>
      <c r="I3128" s="620" t="s">
        <v>36</v>
      </c>
      <c r="J3128" s="620" t="s">
        <v>36</v>
      </c>
      <c r="K3128" s="620"/>
      <c r="L3128" s="159">
        <f>N3128-G3128</f>
        <v>6.944444467080757E-4</v>
      </c>
      <c r="M3128" s="160">
        <v>1</v>
      </c>
      <c r="N3128" s="156">
        <v>42273.333333333336</v>
      </c>
      <c r="O3128" s="157">
        <v>42273.333333333336</v>
      </c>
      <c r="P3128" s="161" t="s">
        <v>37</v>
      </c>
      <c r="Q3128" s="162" t="s">
        <v>52</v>
      </c>
      <c r="R3128" s="162" t="s">
        <v>114</v>
      </c>
      <c r="S3128" s="35" t="s">
        <v>107</v>
      </c>
      <c r="T3128" s="35" t="s">
        <v>4831</v>
      </c>
      <c r="U3128" s="170">
        <v>11531</v>
      </c>
      <c r="V3128" s="167" t="s">
        <v>190</v>
      </c>
      <c r="W3128" s="35" t="s">
        <v>4832</v>
      </c>
      <c r="X3128" s="55">
        <v>12952</v>
      </c>
      <c r="Y3128" s="168"/>
      <c r="Z3128" s="168"/>
      <c r="AA3128" s="168"/>
      <c r="AB3128" s="168"/>
      <c r="AC3128" s="168"/>
    </row>
    <row r="3129" spans="1:34" ht="15" hidden="1" customHeight="1" x14ac:dyDescent="0.2">
      <c r="A3129" s="175">
        <v>69</v>
      </c>
      <c r="B3129" s="175">
        <v>60</v>
      </c>
      <c r="C3129" s="24" t="s">
        <v>1464</v>
      </c>
      <c r="D3129" s="175">
        <v>60049</v>
      </c>
      <c r="E3129" s="43" t="s">
        <v>1465</v>
      </c>
      <c r="F3129" s="25">
        <v>2015</v>
      </c>
      <c r="G3129" s="156">
        <v>42287.401388888888</v>
      </c>
      <c r="H3129" s="157">
        <v>42287.401388888888</v>
      </c>
      <c r="I3129" s="620" t="s">
        <v>36</v>
      </c>
      <c r="J3129" s="620" t="s">
        <v>36</v>
      </c>
      <c r="K3129" s="620"/>
      <c r="L3129" s="159">
        <f>N3129-G3129</f>
        <v>6.944444467080757E-4</v>
      </c>
      <c r="M3129" s="160">
        <v>1</v>
      </c>
      <c r="N3129" s="156">
        <v>42287.402083333334</v>
      </c>
      <c r="O3129" s="157">
        <v>42287.402083333334</v>
      </c>
      <c r="P3129" s="161" t="s">
        <v>37</v>
      </c>
      <c r="Q3129" s="35" t="s">
        <v>71</v>
      </c>
      <c r="R3129" s="35" t="s">
        <v>72</v>
      </c>
      <c r="S3129" s="35" t="s">
        <v>579</v>
      </c>
      <c r="T3129" s="35" t="s">
        <v>4896</v>
      </c>
      <c r="U3129" s="282" t="s">
        <v>40</v>
      </c>
      <c r="V3129" s="167" t="s">
        <v>190</v>
      </c>
      <c r="W3129" s="35" t="s">
        <v>4897</v>
      </c>
      <c r="X3129" s="55">
        <v>6943</v>
      </c>
      <c r="Y3129" s="168"/>
      <c r="Z3129" s="168"/>
      <c r="AA3129" s="168"/>
      <c r="AB3129" s="168"/>
      <c r="AC3129" s="168"/>
    </row>
    <row r="3130" spans="1:34" ht="15" hidden="1" customHeight="1" x14ac:dyDescent="0.2">
      <c r="A3130" s="175">
        <v>69</v>
      </c>
      <c r="B3130" s="175">
        <v>60</v>
      </c>
      <c r="C3130" s="24" t="s">
        <v>1464</v>
      </c>
      <c r="D3130" s="175">
        <v>60049</v>
      </c>
      <c r="E3130" s="24" t="s">
        <v>1465</v>
      </c>
      <c r="F3130" s="25">
        <v>2016</v>
      </c>
      <c r="G3130" s="284">
        <v>42686.303472222222</v>
      </c>
      <c r="H3130" s="234">
        <v>42686.303472222222</v>
      </c>
      <c r="I3130" s="412" t="s">
        <v>36</v>
      </c>
      <c r="J3130" s="412" t="s">
        <v>36</v>
      </c>
      <c r="K3130" s="412"/>
      <c r="L3130" s="235">
        <f>N3130-G3130</f>
        <v>6.944444467080757E-4</v>
      </c>
      <c r="M3130" s="236">
        <v>1</v>
      </c>
      <c r="N3130" s="284">
        <v>42686.304166666669</v>
      </c>
      <c r="O3130" s="234">
        <v>42686.304166666669</v>
      </c>
      <c r="P3130" s="237" t="s">
        <v>37</v>
      </c>
      <c r="Q3130" s="35" t="s">
        <v>52</v>
      </c>
      <c r="R3130" s="35" t="s">
        <v>114</v>
      </c>
      <c r="S3130" s="35" t="s">
        <v>107</v>
      </c>
      <c r="T3130" s="35" t="s">
        <v>6854</v>
      </c>
      <c r="U3130" s="282" t="s">
        <v>40</v>
      </c>
      <c r="V3130" s="240" t="s">
        <v>761</v>
      </c>
      <c r="W3130" s="35" t="s">
        <v>6855</v>
      </c>
      <c r="X3130" s="177">
        <v>18287</v>
      </c>
      <c r="Y3130" s="55">
        <v>0</v>
      </c>
      <c r="Z3130" s="55">
        <v>0</v>
      </c>
      <c r="AA3130" s="55"/>
      <c r="AB3130" s="55"/>
      <c r="AC3130" s="55"/>
    </row>
    <row r="3131" spans="1:34" ht="15" hidden="1" customHeight="1" x14ac:dyDescent="0.2">
      <c r="A3131" s="257">
        <v>69</v>
      </c>
      <c r="B3131" s="257">
        <v>60</v>
      </c>
      <c r="C3131" s="258" t="s">
        <v>1464</v>
      </c>
      <c r="D3131" s="257">
        <v>60049</v>
      </c>
      <c r="E3131" s="258" t="s">
        <v>1465</v>
      </c>
      <c r="F3131" s="25">
        <v>2017</v>
      </c>
      <c r="G3131" s="232">
        <v>42983.609722222223</v>
      </c>
      <c r="H3131" s="233">
        <v>42983.609722222223</v>
      </c>
      <c r="I3131" s="412" t="s">
        <v>36</v>
      </c>
      <c r="J3131" s="412" t="s">
        <v>36</v>
      </c>
      <c r="K3131" s="412"/>
      <c r="L3131" s="235">
        <f>N3131-G3131</f>
        <v>0.40069444444088731</v>
      </c>
      <c r="M3131" s="236">
        <v>577</v>
      </c>
      <c r="N3131" s="232">
        <v>42984.010416666664</v>
      </c>
      <c r="O3131" s="233">
        <v>42984.010416666664</v>
      </c>
      <c r="P3131" s="328" t="s">
        <v>242</v>
      </c>
      <c r="Q3131" s="35" t="s">
        <v>43</v>
      </c>
      <c r="R3131" s="35" t="s">
        <v>1663</v>
      </c>
      <c r="S3131" s="35" t="s">
        <v>526</v>
      </c>
      <c r="T3131" s="167" t="s">
        <v>9332</v>
      </c>
      <c r="U3131" s="303" t="s">
        <v>40</v>
      </c>
      <c r="V3131" s="240" t="s">
        <v>190</v>
      </c>
      <c r="W3131" s="167" t="s">
        <v>9333</v>
      </c>
      <c r="X3131" s="241">
        <v>0</v>
      </c>
      <c r="Y3131" s="241">
        <v>0</v>
      </c>
      <c r="Z3131" s="241">
        <v>0</v>
      </c>
      <c r="AA3131" s="266"/>
      <c r="AB3131" s="266"/>
      <c r="AC3131" s="266"/>
      <c r="AD3131" s="304">
        <v>5517212</v>
      </c>
      <c r="AE3131" s="333" t="s">
        <v>1270</v>
      </c>
      <c r="AF3131" s="333" t="s">
        <v>1270</v>
      </c>
      <c r="AG3131" s="167" t="s">
        <v>7066</v>
      </c>
      <c r="AH3131" s="29" t="s">
        <v>7067</v>
      </c>
    </row>
    <row r="3132" spans="1:34" ht="15" hidden="1" customHeight="1" x14ac:dyDescent="0.2">
      <c r="A3132" s="257">
        <v>69</v>
      </c>
      <c r="B3132" s="257">
        <v>60</v>
      </c>
      <c r="C3132" s="258" t="s">
        <v>1464</v>
      </c>
      <c r="D3132" s="257">
        <v>60049</v>
      </c>
      <c r="E3132" s="258" t="s">
        <v>1465</v>
      </c>
      <c r="F3132" s="25">
        <v>2018</v>
      </c>
      <c r="G3132" s="232">
        <v>43193.320138888892</v>
      </c>
      <c r="H3132" s="233">
        <v>43193.320138888892</v>
      </c>
      <c r="I3132" s="412" t="s">
        <v>36</v>
      </c>
      <c r="J3132" s="412" t="s">
        <v>36</v>
      </c>
      <c r="K3132" s="412" t="s">
        <v>36</v>
      </c>
      <c r="L3132" s="235">
        <f>N3132-G3132</f>
        <v>6.9444443943211809E-4</v>
      </c>
      <c r="M3132" s="236">
        <v>1</v>
      </c>
      <c r="N3132" s="232">
        <v>43193.320833333331</v>
      </c>
      <c r="O3132" s="233">
        <v>43193.320833333331</v>
      </c>
      <c r="P3132" s="237" t="s">
        <v>37</v>
      </c>
      <c r="Q3132" s="359" t="s">
        <v>1285</v>
      </c>
      <c r="R3132" s="35" t="s">
        <v>10326</v>
      </c>
      <c r="S3132" s="277" t="s">
        <v>717</v>
      </c>
      <c r="T3132" s="167" t="s">
        <v>10855</v>
      </c>
      <c r="U3132" s="88">
        <v>114473055</v>
      </c>
      <c r="V3132" s="240" t="s">
        <v>190</v>
      </c>
      <c r="W3132" s="167" t="s">
        <v>10856</v>
      </c>
      <c r="X3132" s="255">
        <v>19144</v>
      </c>
      <c r="Y3132" s="255">
        <v>6114</v>
      </c>
      <c r="Z3132" s="255">
        <v>221110</v>
      </c>
      <c r="AA3132" s="259">
        <f>Y3132/AD3132</f>
        <v>1.1081684009967353E-3</v>
      </c>
      <c r="AB3132" s="260">
        <f>Z3132/AD3132</f>
        <v>4.0076400906834828E-2</v>
      </c>
      <c r="AC3132" s="241">
        <f>Z3132/Y3132</f>
        <v>36.164540399084068</v>
      </c>
      <c r="AD3132" s="241">
        <v>5517212</v>
      </c>
      <c r="AE3132" s="461" t="s">
        <v>7056</v>
      </c>
      <c r="AF3132" s="462" t="s">
        <v>10857</v>
      </c>
      <c r="AG3132" s="277" t="s">
        <v>7040</v>
      </c>
      <c r="AH3132" s="277" t="s">
        <v>7041</v>
      </c>
    </row>
    <row r="3133" spans="1:34" ht="15" hidden="1" customHeight="1" x14ac:dyDescent="0.2">
      <c r="A3133" s="257">
        <v>69</v>
      </c>
      <c r="B3133" s="257">
        <v>60</v>
      </c>
      <c r="C3133" s="258" t="s">
        <v>1464</v>
      </c>
      <c r="D3133" s="257">
        <v>60049</v>
      </c>
      <c r="E3133" s="258" t="s">
        <v>1465</v>
      </c>
      <c r="F3133" s="25">
        <v>2018</v>
      </c>
      <c r="G3133" s="232">
        <v>43193.763194444444</v>
      </c>
      <c r="H3133" s="233">
        <v>43193.763194444444</v>
      </c>
      <c r="I3133" s="412" t="s">
        <v>36</v>
      </c>
      <c r="J3133" s="412" t="s">
        <v>36</v>
      </c>
      <c r="K3133" s="412" t="s">
        <v>36</v>
      </c>
      <c r="L3133" s="235">
        <f>N3133-G3133</f>
        <v>6.4583333332848269E-2</v>
      </c>
      <c r="M3133" s="236">
        <v>93</v>
      </c>
      <c r="N3133" s="232">
        <v>43193.827777777777</v>
      </c>
      <c r="O3133" s="233">
        <v>43193.827777777777</v>
      </c>
      <c r="P3133" s="237" t="s">
        <v>37</v>
      </c>
      <c r="Q3133" s="359" t="s">
        <v>1285</v>
      </c>
      <c r="R3133" s="35" t="s">
        <v>10326</v>
      </c>
      <c r="S3133" s="277" t="s">
        <v>717</v>
      </c>
      <c r="T3133" s="167" t="s">
        <v>10863</v>
      </c>
      <c r="U3133" s="88">
        <v>114473055</v>
      </c>
      <c r="V3133" s="240" t="s">
        <v>190</v>
      </c>
      <c r="W3133" s="167" t="s">
        <v>10864</v>
      </c>
      <c r="X3133" s="255">
        <v>0</v>
      </c>
      <c r="Y3133" s="241">
        <v>0</v>
      </c>
      <c r="Z3133" s="241">
        <v>0</v>
      </c>
      <c r="AA3133" s="266"/>
      <c r="AB3133" s="266"/>
      <c r="AC3133" s="266"/>
      <c r="AD3133" s="241">
        <v>5517212</v>
      </c>
      <c r="AE3133" s="461" t="s">
        <v>1270</v>
      </c>
      <c r="AF3133" s="462" t="s">
        <v>1270</v>
      </c>
      <c r="AG3133" s="277" t="s">
        <v>7066</v>
      </c>
      <c r="AH3133" s="277" t="s">
        <v>7067</v>
      </c>
    </row>
    <row r="3134" spans="1:34" ht="15" hidden="1" customHeight="1" x14ac:dyDescent="0.2">
      <c r="A3134" s="58">
        <v>69</v>
      </c>
      <c r="B3134" s="58">
        <v>60</v>
      </c>
      <c r="C3134" s="76" t="s">
        <v>171</v>
      </c>
      <c r="D3134" s="31">
        <v>60050</v>
      </c>
      <c r="E3134" s="60" t="s">
        <v>172</v>
      </c>
      <c r="F3134" s="25">
        <v>2014</v>
      </c>
      <c r="G3134" s="61">
        <v>41654.676388888889</v>
      </c>
      <c r="H3134" s="62">
        <v>41654.676388888889</v>
      </c>
      <c r="I3134" s="625" t="s">
        <v>36</v>
      </c>
      <c r="J3134" s="628" t="s">
        <v>313</v>
      </c>
      <c r="K3134" s="628"/>
      <c r="L3134" s="64">
        <f>N3134-G3134</f>
        <v>0.20277777777664596</v>
      </c>
      <c r="M3134" s="65">
        <v>292</v>
      </c>
      <c r="N3134" s="61">
        <v>41654.879166666666</v>
      </c>
      <c r="O3134" s="62">
        <v>41654.879166666666</v>
      </c>
      <c r="P3134" s="66" t="s">
        <v>37</v>
      </c>
      <c r="Q3134" s="67" t="s">
        <v>38</v>
      </c>
      <c r="R3134" s="67" t="s">
        <v>413</v>
      </c>
      <c r="S3134" s="68" t="s">
        <v>68</v>
      </c>
      <c r="T3134" s="69" t="s">
        <v>1702</v>
      </c>
      <c r="U3134" s="77">
        <v>10037</v>
      </c>
      <c r="V3134" s="78" t="s">
        <v>384</v>
      </c>
      <c r="W3134" s="69" t="s">
        <v>1703</v>
      </c>
      <c r="X3134" s="32">
        <v>896</v>
      </c>
      <c r="Y3134" s="32">
        <v>896</v>
      </c>
      <c r="Z3134" s="32">
        <v>216886</v>
      </c>
      <c r="AA3134" s="79">
        <f>Y3134/5380759</f>
        <v>1.6651925871424459E-4</v>
      </c>
      <c r="AB3134" s="80">
        <f>Z3134/5380759</f>
        <v>4.0307696367742916E-2</v>
      </c>
      <c r="AC3134" s="32">
        <f>Z3134/Y3134</f>
        <v>242.06026785714286</v>
      </c>
      <c r="AD3134" s="41"/>
      <c r="AE3134" s="41"/>
      <c r="AF3134" s="41"/>
      <c r="AG3134" s="41"/>
      <c r="AH3134" s="41"/>
    </row>
    <row r="3135" spans="1:34" ht="15" hidden="1" customHeight="1" x14ac:dyDescent="0.2">
      <c r="A3135" s="58">
        <v>69</v>
      </c>
      <c r="B3135" s="58">
        <v>60</v>
      </c>
      <c r="C3135" s="76" t="s">
        <v>171</v>
      </c>
      <c r="D3135" s="31">
        <v>60050</v>
      </c>
      <c r="E3135" s="60" t="s">
        <v>172</v>
      </c>
      <c r="F3135" s="25">
        <v>2014</v>
      </c>
      <c r="G3135" s="61">
        <v>41713.388194444444</v>
      </c>
      <c r="H3135" s="62">
        <v>41713.388194444444</v>
      </c>
      <c r="I3135" s="625" t="s">
        <v>36</v>
      </c>
      <c r="J3135" s="625" t="s">
        <v>36</v>
      </c>
      <c r="K3135" s="625"/>
      <c r="L3135" s="64">
        <f>N3135-G3135</f>
        <v>0.40833333333284827</v>
      </c>
      <c r="M3135" s="65">
        <v>588</v>
      </c>
      <c r="N3135" s="61">
        <v>41713.796527777777</v>
      </c>
      <c r="O3135" s="62">
        <v>41713.796527777777</v>
      </c>
      <c r="P3135" s="66" t="s">
        <v>37</v>
      </c>
      <c r="Q3135" s="69" t="s">
        <v>52</v>
      </c>
      <c r="R3135" s="69" t="s">
        <v>59</v>
      </c>
      <c r="S3135" s="87" t="s">
        <v>54</v>
      </c>
      <c r="T3135" s="69" t="s">
        <v>1986</v>
      </c>
      <c r="U3135" s="77">
        <v>10154</v>
      </c>
      <c r="V3135" s="78" t="s">
        <v>384</v>
      </c>
      <c r="W3135" s="69" t="s">
        <v>1987</v>
      </c>
      <c r="X3135" s="32">
        <v>904</v>
      </c>
      <c r="Y3135" s="32">
        <v>904</v>
      </c>
      <c r="Z3135" s="32">
        <v>151448</v>
      </c>
      <c r="AA3135" s="79">
        <f>Y3135/5380759</f>
        <v>1.680060378099075E-4</v>
      </c>
      <c r="AB3135" s="80">
        <f>Z3135/5380759</f>
        <v>2.8146215059994324E-2</v>
      </c>
      <c r="AC3135" s="32">
        <f>Z3135/Y3135</f>
        <v>167.53097345132744</v>
      </c>
    </row>
    <row r="3136" spans="1:34" ht="15" hidden="1" customHeight="1" x14ac:dyDescent="0.2">
      <c r="A3136" s="175">
        <v>69</v>
      </c>
      <c r="B3136" s="175">
        <v>60</v>
      </c>
      <c r="C3136" s="24" t="s">
        <v>171</v>
      </c>
      <c r="D3136" s="175">
        <v>60050</v>
      </c>
      <c r="E3136" s="24" t="s">
        <v>172</v>
      </c>
      <c r="F3136" s="25">
        <v>2015</v>
      </c>
      <c r="G3136" s="156">
        <v>42199.525694444441</v>
      </c>
      <c r="H3136" s="157">
        <v>42199.525694444441</v>
      </c>
      <c r="I3136" s="620" t="s">
        <v>36</v>
      </c>
      <c r="J3136" s="620" t="s">
        <v>36</v>
      </c>
      <c r="K3136" s="620"/>
      <c r="L3136" s="159">
        <f>N3136-G3136</f>
        <v>6.944444467080757E-4</v>
      </c>
      <c r="M3136" s="160">
        <v>1</v>
      </c>
      <c r="N3136" s="156">
        <v>42199.526388888888</v>
      </c>
      <c r="O3136" s="157">
        <v>42199.526388888888</v>
      </c>
      <c r="P3136" s="161" t="s">
        <v>37</v>
      </c>
      <c r="Q3136" s="35" t="s">
        <v>145</v>
      </c>
      <c r="R3136" s="35" t="s">
        <v>146</v>
      </c>
      <c r="S3136" s="35" t="s">
        <v>40</v>
      </c>
      <c r="T3136" s="35" t="s">
        <v>4308</v>
      </c>
      <c r="U3136" s="282" t="s">
        <v>40</v>
      </c>
      <c r="V3136" s="167" t="s">
        <v>384</v>
      </c>
      <c r="W3136" s="35" t="s">
        <v>4309</v>
      </c>
      <c r="X3136" s="55">
        <v>3288</v>
      </c>
      <c r="Y3136" s="55">
        <v>0</v>
      </c>
      <c r="Z3136" s="168"/>
      <c r="AA3136" s="168"/>
      <c r="AB3136" s="168"/>
      <c r="AC3136" s="168"/>
    </row>
    <row r="3137" spans="1:34" ht="15" hidden="1" customHeight="1" x14ac:dyDescent="0.2">
      <c r="A3137" s="175">
        <v>69</v>
      </c>
      <c r="B3137" s="175">
        <v>60</v>
      </c>
      <c r="C3137" s="24" t="s">
        <v>171</v>
      </c>
      <c r="D3137" s="175">
        <v>60050</v>
      </c>
      <c r="E3137" s="43" t="s">
        <v>172</v>
      </c>
      <c r="F3137" s="25">
        <v>2015</v>
      </c>
      <c r="G3137" s="156">
        <v>42299.908333333333</v>
      </c>
      <c r="H3137" s="157">
        <v>42299.908333333333</v>
      </c>
      <c r="I3137" s="620" t="s">
        <v>36</v>
      </c>
      <c r="J3137" s="620" t="s">
        <v>36</v>
      </c>
      <c r="K3137" s="620"/>
      <c r="L3137" s="159">
        <f>N3137-G3137</f>
        <v>0.53263888888614019</v>
      </c>
      <c r="M3137" s="160">
        <v>767</v>
      </c>
      <c r="N3137" s="156">
        <v>42300.440972222219</v>
      </c>
      <c r="O3137" s="157">
        <v>42300.440972222219</v>
      </c>
      <c r="P3137" s="161" t="s">
        <v>37</v>
      </c>
      <c r="Q3137" s="35" t="s">
        <v>38</v>
      </c>
      <c r="R3137" s="35" t="s">
        <v>135</v>
      </c>
      <c r="S3137" s="35" t="s">
        <v>68</v>
      </c>
      <c r="T3137" s="35" t="s">
        <v>5024</v>
      </c>
      <c r="U3137" s="282" t="s">
        <v>40</v>
      </c>
      <c r="V3137" s="167" t="s">
        <v>384</v>
      </c>
      <c r="W3137" s="35" t="s">
        <v>5025</v>
      </c>
      <c r="X3137" s="55"/>
      <c r="Y3137" s="168"/>
      <c r="Z3137" s="168"/>
      <c r="AA3137" s="168"/>
      <c r="AB3137" s="168"/>
      <c r="AC3137" s="168"/>
    </row>
    <row r="3138" spans="1:34" ht="15" hidden="1" customHeight="1" x14ac:dyDescent="0.2">
      <c r="A3138" s="257">
        <v>69</v>
      </c>
      <c r="B3138" s="257">
        <v>60</v>
      </c>
      <c r="C3138" s="258" t="s">
        <v>171</v>
      </c>
      <c r="D3138" s="257">
        <v>60050</v>
      </c>
      <c r="E3138" s="258" t="s">
        <v>172</v>
      </c>
      <c r="F3138" s="25">
        <v>2018</v>
      </c>
      <c r="G3138" s="284">
        <v>43353.419444444444</v>
      </c>
      <c r="H3138" s="234">
        <v>43353.419444444444</v>
      </c>
      <c r="I3138" s="412" t="s">
        <v>36</v>
      </c>
      <c r="J3138" s="412" t="s">
        <v>36</v>
      </c>
      <c r="K3138" s="412" t="s">
        <v>36</v>
      </c>
      <c r="L3138" s="235">
        <f>N3138-G3138</f>
        <v>6.944444467080757E-4</v>
      </c>
      <c r="M3138" s="236">
        <v>1</v>
      </c>
      <c r="N3138" s="284">
        <v>43353.420138888891</v>
      </c>
      <c r="O3138" s="234">
        <v>43353.420138888891</v>
      </c>
      <c r="P3138" s="237" t="s">
        <v>37</v>
      </c>
      <c r="Q3138" s="162" t="s">
        <v>145</v>
      </c>
      <c r="R3138" s="167" t="s">
        <v>10207</v>
      </c>
      <c r="S3138" s="163" t="s">
        <v>40</v>
      </c>
      <c r="T3138" s="167" t="s">
        <v>11878</v>
      </c>
      <c r="U3138" s="287" t="s">
        <v>40</v>
      </c>
      <c r="V3138" s="240" t="s">
        <v>384</v>
      </c>
      <c r="W3138" s="167" t="s">
        <v>11879</v>
      </c>
      <c r="X3138" s="255">
        <v>3329</v>
      </c>
      <c r="Y3138" s="241">
        <v>0</v>
      </c>
      <c r="Z3138" s="241">
        <v>0</v>
      </c>
      <c r="AA3138" s="266"/>
      <c r="AB3138" s="266"/>
      <c r="AC3138" s="266"/>
      <c r="AD3138" s="241">
        <v>5517212</v>
      </c>
      <c r="AE3138" s="467" t="s">
        <v>7063</v>
      </c>
      <c r="AF3138" s="468" t="s">
        <v>7591</v>
      </c>
      <c r="AG3138" s="163" t="s">
        <v>7040</v>
      </c>
      <c r="AH3138" s="277" t="s">
        <v>7041</v>
      </c>
    </row>
    <row r="3139" spans="1:34" ht="15" hidden="1" customHeight="1" x14ac:dyDescent="0.2">
      <c r="A3139" s="257">
        <v>69</v>
      </c>
      <c r="B3139" s="257">
        <v>60</v>
      </c>
      <c r="C3139" s="258" t="s">
        <v>171</v>
      </c>
      <c r="D3139" s="257">
        <v>60050</v>
      </c>
      <c r="E3139" s="258" t="s">
        <v>172</v>
      </c>
      <c r="F3139" s="25">
        <v>2018</v>
      </c>
      <c r="G3139" s="284">
        <v>43376.713194444441</v>
      </c>
      <c r="H3139" s="234">
        <v>43376.713194444441</v>
      </c>
      <c r="I3139" s="412" t="s">
        <v>36</v>
      </c>
      <c r="J3139" s="412" t="s">
        <v>36</v>
      </c>
      <c r="K3139" s="412" t="s">
        <v>36</v>
      </c>
      <c r="L3139" s="235">
        <f>N3139-G3139</f>
        <v>8.6111111115314998E-2</v>
      </c>
      <c r="M3139" s="236">
        <v>124</v>
      </c>
      <c r="N3139" s="284">
        <v>43376.799305555556</v>
      </c>
      <c r="O3139" s="234">
        <v>43376.799305555556</v>
      </c>
      <c r="P3139" s="237" t="s">
        <v>37</v>
      </c>
      <c r="Q3139" s="162" t="s">
        <v>213</v>
      </c>
      <c r="R3139" s="167" t="s">
        <v>10774</v>
      </c>
      <c r="S3139" s="163" t="s">
        <v>717</v>
      </c>
      <c r="T3139" s="167" t="s">
        <v>12052</v>
      </c>
      <c r="U3139" s="416" t="s">
        <v>40</v>
      </c>
      <c r="V3139" s="240" t="s">
        <v>384</v>
      </c>
      <c r="W3139" s="167" t="s">
        <v>12053</v>
      </c>
      <c r="X3139" s="255">
        <v>893</v>
      </c>
      <c r="Y3139" s="255">
        <v>893</v>
      </c>
      <c r="Z3139" s="241">
        <v>270282</v>
      </c>
      <c r="AA3139" s="264">
        <f>Y3139/AD3139</f>
        <v>1.618571118891208E-4</v>
      </c>
      <c r="AB3139" s="265">
        <f>Z3139/AD3139</f>
        <v>4.8988873365750675E-2</v>
      </c>
      <c r="AC3139" s="255">
        <f>Z3139/Y3139</f>
        <v>302.66741321388577</v>
      </c>
      <c r="AD3139" s="241">
        <v>5517212</v>
      </c>
      <c r="AE3139" s="461" t="s">
        <v>1270</v>
      </c>
      <c r="AF3139" s="462" t="s">
        <v>1270</v>
      </c>
      <c r="AG3139" s="277" t="s">
        <v>7066</v>
      </c>
      <c r="AH3139" s="277" t="s">
        <v>7067</v>
      </c>
    </row>
    <row r="3140" spans="1:34" ht="15" hidden="1" customHeight="1" x14ac:dyDescent="0.2">
      <c r="A3140" s="521">
        <v>69</v>
      </c>
      <c r="B3140" s="521">
        <v>60</v>
      </c>
      <c r="C3140" s="522" t="s">
        <v>171</v>
      </c>
      <c r="D3140" s="521">
        <v>60050</v>
      </c>
      <c r="E3140" s="522" t="s">
        <v>172</v>
      </c>
      <c r="F3140" s="25">
        <v>2019</v>
      </c>
      <c r="G3140" s="573">
        <v>43552.556944444441</v>
      </c>
      <c r="H3140" s="574">
        <v>43552.556944444441</v>
      </c>
      <c r="I3140" s="572" t="s">
        <v>36</v>
      </c>
      <c r="J3140" s="572" t="s">
        <v>36</v>
      </c>
      <c r="K3140" s="572" t="s">
        <v>36</v>
      </c>
      <c r="L3140" s="235">
        <f>N3140-G3140</f>
        <v>6.944444467080757E-4</v>
      </c>
      <c r="M3140" s="236">
        <v>1</v>
      </c>
      <c r="N3140" s="573">
        <v>43552.557638888888</v>
      </c>
      <c r="O3140" s="574">
        <v>43552.557638888888</v>
      </c>
      <c r="P3140" s="237" t="s">
        <v>37</v>
      </c>
      <c r="Q3140" s="162" t="s">
        <v>213</v>
      </c>
      <c r="R3140" s="167" t="s">
        <v>10774</v>
      </c>
      <c r="S3140" s="238" t="s">
        <v>40</v>
      </c>
      <c r="T3140" s="167" t="s">
        <v>13708</v>
      </c>
      <c r="U3140" s="459" t="s">
        <v>40</v>
      </c>
      <c r="V3140" s="240" t="s">
        <v>384</v>
      </c>
      <c r="W3140" s="167" t="s">
        <v>13709</v>
      </c>
      <c r="X3140" s="536">
        <v>3343</v>
      </c>
      <c r="Y3140" s="255">
        <v>0</v>
      </c>
      <c r="Z3140" s="255">
        <v>0</v>
      </c>
      <c r="AA3140" s="264">
        <f>Y3140/AD3140</f>
        <v>0</v>
      </c>
      <c r="AB3140" s="265">
        <f>Z3140/AD3140</f>
        <v>0</v>
      </c>
      <c r="AC3140" s="255">
        <v>0</v>
      </c>
      <c r="AD3140" s="255">
        <v>5548929</v>
      </c>
      <c r="AE3140" s="240" t="s">
        <v>7083</v>
      </c>
      <c r="AF3140" s="527" t="s">
        <v>13710</v>
      </c>
      <c r="AG3140" s="240" t="s">
        <v>7040</v>
      </c>
      <c r="AH3140" s="525" t="s">
        <v>7041</v>
      </c>
    </row>
    <row r="3141" spans="1:34" ht="15" hidden="1" customHeight="1" x14ac:dyDescent="0.2">
      <c r="A3141" s="58">
        <v>69</v>
      </c>
      <c r="B3141" s="58">
        <v>60</v>
      </c>
      <c r="C3141" s="76" t="s">
        <v>93</v>
      </c>
      <c r="D3141" s="31">
        <v>60051</v>
      </c>
      <c r="E3141" s="60" t="s">
        <v>94</v>
      </c>
      <c r="F3141" s="25">
        <v>2014</v>
      </c>
      <c r="G3141" s="61">
        <v>41713.388194444444</v>
      </c>
      <c r="H3141" s="62">
        <v>41713.388194444444</v>
      </c>
      <c r="I3141" s="625" t="s">
        <v>36</v>
      </c>
      <c r="J3141" s="625" t="s">
        <v>36</v>
      </c>
      <c r="K3141" s="625"/>
      <c r="L3141" s="64">
        <f>N3141-G3141</f>
        <v>3.4027777779556345E-2</v>
      </c>
      <c r="M3141" s="65">
        <v>49</v>
      </c>
      <c r="N3141" s="61">
        <v>41713.422222222223</v>
      </c>
      <c r="O3141" s="62">
        <v>41713.422222222223</v>
      </c>
      <c r="P3141" s="66" t="s">
        <v>37</v>
      </c>
      <c r="Q3141" s="69" t="s">
        <v>52</v>
      </c>
      <c r="R3141" s="69" t="s">
        <v>59</v>
      </c>
      <c r="S3141" s="87" t="s">
        <v>54</v>
      </c>
      <c r="T3141" s="69" t="s">
        <v>1986</v>
      </c>
      <c r="U3141" s="77">
        <v>10154</v>
      </c>
      <c r="V3141" s="78" t="s">
        <v>384</v>
      </c>
      <c r="W3141" s="69" t="s">
        <v>1987</v>
      </c>
      <c r="X3141" s="32">
        <v>3028</v>
      </c>
      <c r="Y3141" s="32">
        <v>3028</v>
      </c>
      <c r="Z3141" s="32">
        <v>148372</v>
      </c>
      <c r="AA3141" s="79">
        <f>Y3141/5380759</f>
        <v>5.6274588770840691E-4</v>
      </c>
      <c r="AB3141" s="80">
        <f>Z3141/5380759</f>
        <v>2.7574548497711938E-2</v>
      </c>
      <c r="AC3141" s="32">
        <f>Z3141/Y3141</f>
        <v>49</v>
      </c>
    </row>
    <row r="3142" spans="1:34" ht="15" hidden="1" customHeight="1" x14ac:dyDescent="0.2">
      <c r="A3142" s="58">
        <v>69</v>
      </c>
      <c r="B3142" s="58">
        <v>60</v>
      </c>
      <c r="C3142" s="76" t="s">
        <v>93</v>
      </c>
      <c r="D3142" s="31">
        <v>60051</v>
      </c>
      <c r="E3142" s="60" t="s">
        <v>94</v>
      </c>
      <c r="F3142" s="25">
        <v>2014</v>
      </c>
      <c r="G3142" s="61">
        <v>41727.375694444447</v>
      </c>
      <c r="H3142" s="62">
        <v>41727.375694444447</v>
      </c>
      <c r="I3142" s="625" t="s">
        <v>36</v>
      </c>
      <c r="J3142" s="625" t="s">
        <v>36</v>
      </c>
      <c r="K3142" s="625"/>
      <c r="L3142" s="64">
        <f>N3142-G3142</f>
        <v>9.7222222175332718E-3</v>
      </c>
      <c r="M3142" s="65">
        <v>14</v>
      </c>
      <c r="N3142" s="61">
        <v>41727.385416666664</v>
      </c>
      <c r="O3142" s="62">
        <v>41727.385416666664</v>
      </c>
      <c r="P3142" s="66" t="s">
        <v>37</v>
      </c>
      <c r="Q3142" s="69" t="s">
        <v>43</v>
      </c>
      <c r="R3142" s="69" t="s">
        <v>44</v>
      </c>
      <c r="S3142" s="87" t="s">
        <v>107</v>
      </c>
      <c r="T3142" s="69" t="s">
        <v>2030</v>
      </c>
      <c r="U3142" s="282" t="s">
        <v>40</v>
      </c>
      <c r="V3142" s="78" t="s">
        <v>384</v>
      </c>
      <c r="W3142" s="69" t="s">
        <v>2031</v>
      </c>
      <c r="X3142" s="32">
        <v>0</v>
      </c>
      <c r="Y3142" s="32">
        <v>0</v>
      </c>
      <c r="Z3142" s="83"/>
      <c r="AA3142" s="84"/>
      <c r="AB3142" s="85"/>
      <c r="AC3142" s="83"/>
    </row>
    <row r="3143" spans="1:34" ht="15" hidden="1" customHeight="1" x14ac:dyDescent="0.2">
      <c r="A3143" s="58">
        <v>69</v>
      </c>
      <c r="B3143" s="58">
        <v>60</v>
      </c>
      <c r="C3143" s="76" t="s">
        <v>93</v>
      </c>
      <c r="D3143" s="31">
        <v>60051</v>
      </c>
      <c r="E3143" s="60" t="s">
        <v>94</v>
      </c>
      <c r="F3143" s="25">
        <v>2014</v>
      </c>
      <c r="G3143" s="61">
        <v>41795.429166666669</v>
      </c>
      <c r="H3143" s="62">
        <v>41795.429166666669</v>
      </c>
      <c r="I3143" s="625" t="s">
        <v>36</v>
      </c>
      <c r="J3143" s="625" t="s">
        <v>36</v>
      </c>
      <c r="K3143" s="625"/>
      <c r="L3143" s="64">
        <f>N3143-G3143</f>
        <v>6.9444443943211809E-4</v>
      </c>
      <c r="M3143" s="65">
        <v>1</v>
      </c>
      <c r="N3143" s="61">
        <v>41795.429861111108</v>
      </c>
      <c r="O3143" s="62">
        <v>41795.429861111108</v>
      </c>
      <c r="P3143" s="66" t="s">
        <v>37</v>
      </c>
      <c r="Q3143" s="69" t="s">
        <v>145</v>
      </c>
      <c r="R3143" s="69" t="s">
        <v>146</v>
      </c>
      <c r="S3143" s="87" t="s">
        <v>40</v>
      </c>
      <c r="T3143" s="69" t="s">
        <v>2326</v>
      </c>
      <c r="U3143" s="282" t="s">
        <v>40</v>
      </c>
      <c r="V3143" s="78" t="s">
        <v>384</v>
      </c>
      <c r="W3143" s="69" t="s">
        <v>2327</v>
      </c>
      <c r="X3143" s="32">
        <v>637</v>
      </c>
      <c r="Y3143" s="32">
        <v>0</v>
      </c>
      <c r="Z3143" s="83"/>
      <c r="AA3143" s="84"/>
      <c r="AB3143" s="85"/>
      <c r="AC3143" s="83"/>
    </row>
    <row r="3144" spans="1:34" ht="15" hidden="1" customHeight="1" x14ac:dyDescent="0.2">
      <c r="A3144" s="105">
        <v>69</v>
      </c>
      <c r="B3144" s="105">
        <v>60</v>
      </c>
      <c r="C3144" s="76" t="s">
        <v>93</v>
      </c>
      <c r="D3144" s="31">
        <v>60051</v>
      </c>
      <c r="E3144" s="60" t="s">
        <v>94</v>
      </c>
      <c r="F3144" s="25">
        <v>2014</v>
      </c>
      <c r="G3144" s="61">
        <v>41943.69027777778</v>
      </c>
      <c r="H3144" s="62">
        <v>41943.69027777778</v>
      </c>
      <c r="I3144" s="625" t="s">
        <v>36</v>
      </c>
      <c r="J3144" s="625" t="s">
        <v>36</v>
      </c>
      <c r="K3144" s="625"/>
      <c r="L3144" s="64">
        <f>N3144-G3144</f>
        <v>0.30555555555474712</v>
      </c>
      <c r="M3144" s="65">
        <v>440</v>
      </c>
      <c r="N3144" s="61">
        <v>41943.995833333334</v>
      </c>
      <c r="O3144" s="62">
        <v>41943.995833333334</v>
      </c>
      <c r="P3144" s="66" t="s">
        <v>37</v>
      </c>
      <c r="Q3144" s="69" t="s">
        <v>43</v>
      </c>
      <c r="R3144" s="69" t="s">
        <v>535</v>
      </c>
      <c r="S3144" s="87" t="s">
        <v>68</v>
      </c>
      <c r="T3144" s="69" t="s">
        <v>2955</v>
      </c>
      <c r="U3144" s="282" t="s">
        <v>40</v>
      </c>
      <c r="V3144" s="87" t="s">
        <v>384</v>
      </c>
      <c r="W3144" s="69" t="s">
        <v>2956</v>
      </c>
      <c r="X3144" s="32">
        <v>0</v>
      </c>
      <c r="Y3144" s="32">
        <v>0</v>
      </c>
      <c r="Z3144" s="83"/>
      <c r="AA3144" s="84"/>
      <c r="AB3144" s="85"/>
      <c r="AC3144" s="83"/>
    </row>
    <row r="3145" spans="1:34" ht="15" hidden="1" customHeight="1" x14ac:dyDescent="0.2">
      <c r="A3145" s="249">
        <v>69</v>
      </c>
      <c r="B3145" s="249">
        <v>60</v>
      </c>
      <c r="C3145" s="250" t="s">
        <v>93</v>
      </c>
      <c r="D3145" s="249">
        <v>60051</v>
      </c>
      <c r="E3145" s="250" t="s">
        <v>94</v>
      </c>
      <c r="F3145" s="25">
        <v>2016</v>
      </c>
      <c r="G3145" s="232">
        <v>42384.427083333336</v>
      </c>
      <c r="H3145" s="233">
        <v>42384.427083333336</v>
      </c>
      <c r="I3145" s="412" t="s">
        <v>36</v>
      </c>
      <c r="J3145" s="412" t="s">
        <v>36</v>
      </c>
      <c r="K3145" s="412"/>
      <c r="L3145" s="235">
        <f>N3145-G3145</f>
        <v>6.9444443943211809E-4</v>
      </c>
      <c r="M3145" s="236">
        <v>1</v>
      </c>
      <c r="N3145" s="232">
        <v>42384.427777777775</v>
      </c>
      <c r="O3145" s="233">
        <v>42384.427777777775</v>
      </c>
      <c r="P3145" s="237" t="s">
        <v>37</v>
      </c>
      <c r="Q3145" s="238" t="s">
        <v>62</v>
      </c>
      <c r="R3145" s="238" t="s">
        <v>397</v>
      </c>
      <c r="S3145" s="238" t="s">
        <v>40</v>
      </c>
      <c r="T3145" s="239" t="s">
        <v>5473</v>
      </c>
      <c r="U3145" s="282" t="s">
        <v>40</v>
      </c>
      <c r="V3145" s="240" t="s">
        <v>384</v>
      </c>
      <c r="W3145" s="239" t="s">
        <v>5474</v>
      </c>
      <c r="X3145" s="241">
        <v>590</v>
      </c>
      <c r="Y3145" s="241">
        <v>0</v>
      </c>
      <c r="Z3145" s="241">
        <v>0</v>
      </c>
      <c r="AA3145" s="251"/>
      <c r="AB3145" s="251"/>
      <c r="AC3145" s="251"/>
    </row>
    <row r="3146" spans="1:34" ht="15" hidden="1" customHeight="1" x14ac:dyDescent="0.2">
      <c r="A3146" s="257">
        <v>69</v>
      </c>
      <c r="B3146" s="257">
        <v>60</v>
      </c>
      <c r="C3146" s="258" t="s">
        <v>93</v>
      </c>
      <c r="D3146" s="257">
        <v>60051</v>
      </c>
      <c r="E3146" s="258" t="s">
        <v>94</v>
      </c>
      <c r="F3146" s="25">
        <v>2016</v>
      </c>
      <c r="G3146" s="284">
        <v>42545.61041666667</v>
      </c>
      <c r="H3146" s="234">
        <v>42545.61041666667</v>
      </c>
      <c r="I3146" s="412" t="s">
        <v>36</v>
      </c>
      <c r="J3146" s="412" t="s">
        <v>36</v>
      </c>
      <c r="K3146" s="412"/>
      <c r="L3146" s="235">
        <f>N3146-G3146</f>
        <v>6.9444443943211809E-4</v>
      </c>
      <c r="M3146" s="236">
        <v>1</v>
      </c>
      <c r="N3146" s="284">
        <v>42545.611111111109</v>
      </c>
      <c r="O3146" s="234">
        <v>42545.611111111109</v>
      </c>
      <c r="P3146" s="237" t="s">
        <v>37</v>
      </c>
      <c r="Q3146" s="238" t="s">
        <v>48</v>
      </c>
      <c r="R3146" s="238" t="s">
        <v>49</v>
      </c>
      <c r="S3146" s="35" t="s">
        <v>40</v>
      </c>
      <c r="T3146" s="35" t="s">
        <v>6284</v>
      </c>
      <c r="U3146" s="282" t="s">
        <v>40</v>
      </c>
      <c r="V3146" s="240" t="s">
        <v>384</v>
      </c>
      <c r="W3146" s="35" t="s">
        <v>6285</v>
      </c>
      <c r="X3146" s="177">
        <v>601</v>
      </c>
      <c r="Y3146" s="177">
        <v>0</v>
      </c>
      <c r="Z3146" s="55">
        <v>0</v>
      </c>
      <c r="AA3146" s="35"/>
      <c r="AB3146" s="35"/>
      <c r="AC3146" s="35"/>
    </row>
    <row r="3147" spans="1:34" ht="15" hidden="1" customHeight="1" x14ac:dyDescent="0.2">
      <c r="A3147" s="257">
        <v>69</v>
      </c>
      <c r="B3147" s="257">
        <v>60</v>
      </c>
      <c r="C3147" s="258" t="s">
        <v>93</v>
      </c>
      <c r="D3147" s="257">
        <v>60051</v>
      </c>
      <c r="E3147" s="258" t="s">
        <v>94</v>
      </c>
      <c r="F3147" s="25">
        <v>2016</v>
      </c>
      <c r="G3147" s="284">
        <v>42717.722222222219</v>
      </c>
      <c r="H3147" s="234">
        <v>42717.722222222219</v>
      </c>
      <c r="I3147" s="412" t="s">
        <v>36</v>
      </c>
      <c r="J3147" s="412" t="s">
        <v>36</v>
      </c>
      <c r="K3147" s="412"/>
      <c r="L3147" s="235">
        <f>N3147-G3147</f>
        <v>6.944444467080757E-4</v>
      </c>
      <c r="M3147" s="236">
        <v>1</v>
      </c>
      <c r="N3147" s="284">
        <v>42717.722916666666</v>
      </c>
      <c r="O3147" s="234">
        <v>42717.722916666666</v>
      </c>
      <c r="P3147" s="237" t="s">
        <v>37</v>
      </c>
      <c r="Q3147" s="35" t="s">
        <v>38</v>
      </c>
      <c r="R3147" s="35" t="s">
        <v>135</v>
      </c>
      <c r="S3147" s="35" t="s">
        <v>40</v>
      </c>
      <c r="T3147" s="35" t="s">
        <v>6972</v>
      </c>
      <c r="U3147" s="282" t="s">
        <v>40</v>
      </c>
      <c r="V3147" s="240" t="s">
        <v>384</v>
      </c>
      <c r="W3147" s="35" t="s">
        <v>6973</v>
      </c>
      <c r="X3147" s="177">
        <v>196</v>
      </c>
      <c r="Y3147" s="55">
        <v>0</v>
      </c>
      <c r="Z3147" s="55">
        <v>0</v>
      </c>
      <c r="AA3147" s="168"/>
      <c r="AB3147" s="168"/>
      <c r="AC3147" s="168"/>
    </row>
    <row r="3148" spans="1:34" ht="15" hidden="1" customHeight="1" x14ac:dyDescent="0.2">
      <c r="A3148" s="257">
        <v>69</v>
      </c>
      <c r="B3148" s="257">
        <v>60</v>
      </c>
      <c r="C3148" s="258" t="s">
        <v>93</v>
      </c>
      <c r="D3148" s="257">
        <v>60051</v>
      </c>
      <c r="E3148" s="258" t="s">
        <v>94</v>
      </c>
      <c r="F3148" s="25">
        <v>2016</v>
      </c>
      <c r="G3148" s="284">
        <v>42717.765277777777</v>
      </c>
      <c r="H3148" s="234">
        <v>42717.765277777777</v>
      </c>
      <c r="I3148" s="412" t="s">
        <v>36</v>
      </c>
      <c r="J3148" s="412" t="s">
        <v>36</v>
      </c>
      <c r="K3148" s="412"/>
      <c r="L3148" s="235">
        <f>N3148-G3148</f>
        <v>0.53819444444525288</v>
      </c>
      <c r="M3148" s="236">
        <v>775</v>
      </c>
      <c r="N3148" s="284">
        <v>42718.303472222222</v>
      </c>
      <c r="O3148" s="234">
        <v>42718.303472222222</v>
      </c>
      <c r="P3148" s="237" t="s">
        <v>37</v>
      </c>
      <c r="Q3148" s="35" t="s">
        <v>38</v>
      </c>
      <c r="R3148" s="35" t="s">
        <v>135</v>
      </c>
      <c r="S3148" s="35" t="s">
        <v>68</v>
      </c>
      <c r="T3148" s="35" t="s">
        <v>6974</v>
      </c>
      <c r="U3148" s="282" t="s">
        <v>40</v>
      </c>
      <c r="V3148" s="240" t="s">
        <v>384</v>
      </c>
      <c r="W3148" s="35" t="s">
        <v>6975</v>
      </c>
      <c r="X3148" s="177">
        <v>600</v>
      </c>
      <c r="Y3148" s="177">
        <v>600</v>
      </c>
      <c r="Z3148" s="177">
        <v>64200</v>
      </c>
      <c r="AA3148" s="289">
        <v>1.1015988054262554E-4</v>
      </c>
      <c r="AB3148" s="290">
        <v>1.1787107218060932E-2</v>
      </c>
      <c r="AC3148" s="291">
        <v>107</v>
      </c>
    </row>
    <row r="3149" spans="1:34" ht="15" hidden="1" customHeight="1" x14ac:dyDescent="0.2">
      <c r="A3149" s="257">
        <v>69</v>
      </c>
      <c r="B3149" s="257">
        <v>60</v>
      </c>
      <c r="C3149" s="258" t="s">
        <v>93</v>
      </c>
      <c r="D3149" s="257">
        <v>60051</v>
      </c>
      <c r="E3149" s="258" t="s">
        <v>94</v>
      </c>
      <c r="F3149" s="25">
        <v>2017</v>
      </c>
      <c r="G3149" s="284">
        <v>42920.334027777775</v>
      </c>
      <c r="H3149" s="234">
        <v>42920.334027777775</v>
      </c>
      <c r="I3149" s="412" t="s">
        <v>36</v>
      </c>
      <c r="J3149" s="412" t="s">
        <v>36</v>
      </c>
      <c r="K3149" s="412"/>
      <c r="L3149" s="235">
        <f>N3149-G3149</f>
        <v>6.944444467080757E-4</v>
      </c>
      <c r="M3149" s="236">
        <v>1</v>
      </c>
      <c r="N3149" s="284">
        <v>42920.334722222222</v>
      </c>
      <c r="O3149" s="234">
        <v>42920.334722222222</v>
      </c>
      <c r="P3149" s="237" t="s">
        <v>37</v>
      </c>
      <c r="Q3149" s="35" t="s">
        <v>38</v>
      </c>
      <c r="R3149" s="35" t="s">
        <v>413</v>
      </c>
      <c r="S3149" s="35" t="s">
        <v>40</v>
      </c>
      <c r="T3149" s="52" t="s">
        <v>8846</v>
      </c>
      <c r="U3149" s="332" t="s">
        <v>40</v>
      </c>
      <c r="V3149" s="240" t="s">
        <v>384</v>
      </c>
      <c r="W3149" s="35" t="s">
        <v>8847</v>
      </c>
      <c r="X3149" s="255">
        <v>522</v>
      </c>
      <c r="Y3149" s="241">
        <v>0</v>
      </c>
      <c r="Z3149" s="241">
        <v>0</v>
      </c>
      <c r="AA3149" s="168"/>
      <c r="AB3149" s="168"/>
      <c r="AC3149" s="168"/>
      <c r="AD3149" s="304">
        <v>5517212</v>
      </c>
      <c r="AE3149" s="305" t="s">
        <v>7060</v>
      </c>
      <c r="AF3149" s="305" t="s">
        <v>8848</v>
      </c>
      <c r="AG3149" s="35" t="s">
        <v>7040</v>
      </c>
      <c r="AH3149" s="44" t="s">
        <v>7041</v>
      </c>
    </row>
    <row r="3150" spans="1:34" ht="15" hidden="1" customHeight="1" x14ac:dyDescent="0.2">
      <c r="A3150" s="257">
        <v>69</v>
      </c>
      <c r="B3150" s="257">
        <v>60</v>
      </c>
      <c r="C3150" s="258" t="s">
        <v>93</v>
      </c>
      <c r="D3150" s="257">
        <v>60051</v>
      </c>
      <c r="E3150" s="258" t="s">
        <v>94</v>
      </c>
      <c r="F3150" s="25">
        <v>2017</v>
      </c>
      <c r="G3150" s="232">
        <v>42934.784722222219</v>
      </c>
      <c r="H3150" s="233">
        <v>42934.784722222219</v>
      </c>
      <c r="I3150" s="412" t="s">
        <v>36</v>
      </c>
      <c r="J3150" s="417" t="s">
        <v>7042</v>
      </c>
      <c r="K3150" s="417"/>
      <c r="L3150" s="235">
        <f>N3150-G3150</f>
        <v>0.56319444444670808</v>
      </c>
      <c r="M3150" s="236">
        <v>811</v>
      </c>
      <c r="N3150" s="232">
        <v>42935.347916666666</v>
      </c>
      <c r="O3150" s="233">
        <v>42935.347916666666</v>
      </c>
      <c r="P3150" s="237" t="s">
        <v>37</v>
      </c>
      <c r="Q3150" s="35" t="s">
        <v>38</v>
      </c>
      <c r="R3150" s="35" t="s">
        <v>135</v>
      </c>
      <c r="S3150" s="35" t="s">
        <v>54</v>
      </c>
      <c r="T3150" s="167" t="s">
        <v>8997</v>
      </c>
      <c r="U3150" s="297">
        <v>113072185</v>
      </c>
      <c r="V3150" s="240" t="s">
        <v>384</v>
      </c>
      <c r="W3150" s="277" t="s">
        <v>8998</v>
      </c>
      <c r="X3150" s="241">
        <v>611</v>
      </c>
      <c r="Y3150" s="241">
        <v>611</v>
      </c>
      <c r="Z3150" s="241">
        <v>60808</v>
      </c>
      <c r="AA3150" s="215">
        <v>1.1074433971360898E-4</v>
      </c>
      <c r="AB3150" s="216">
        <v>1.1021508689533771E-2</v>
      </c>
      <c r="AC3150" s="255">
        <v>99.522094926350249</v>
      </c>
      <c r="AD3150" s="304">
        <v>5517212</v>
      </c>
      <c r="AE3150" s="305" t="s">
        <v>7083</v>
      </c>
      <c r="AF3150" s="305" t="s">
        <v>8999</v>
      </c>
      <c r="AG3150" s="35" t="s">
        <v>7040</v>
      </c>
      <c r="AH3150" s="29" t="s">
        <v>7041</v>
      </c>
    </row>
    <row r="3151" spans="1:34" ht="15" hidden="1" customHeight="1" x14ac:dyDescent="0.2">
      <c r="A3151" s="257">
        <v>69</v>
      </c>
      <c r="B3151" s="257">
        <v>60</v>
      </c>
      <c r="C3151" s="258" t="s">
        <v>93</v>
      </c>
      <c r="D3151" s="257">
        <v>60051</v>
      </c>
      <c r="E3151" s="258" t="s">
        <v>94</v>
      </c>
      <c r="F3151" s="25">
        <v>2018</v>
      </c>
      <c r="G3151" s="232">
        <v>43151.636805555558</v>
      </c>
      <c r="H3151" s="233">
        <v>43151.636805555558</v>
      </c>
      <c r="I3151" s="412" t="s">
        <v>36</v>
      </c>
      <c r="J3151" s="412" t="s">
        <v>36</v>
      </c>
      <c r="K3151" s="412" t="s">
        <v>36</v>
      </c>
      <c r="L3151" s="235">
        <f>N3151-G3151</f>
        <v>6.9444443943211809E-4</v>
      </c>
      <c r="M3151" s="236">
        <v>1</v>
      </c>
      <c r="N3151" s="232">
        <v>43151.637499999997</v>
      </c>
      <c r="O3151" s="233">
        <v>43151.637499999997</v>
      </c>
      <c r="P3151" s="237" t="s">
        <v>37</v>
      </c>
      <c r="Q3151" s="359" t="s">
        <v>1285</v>
      </c>
      <c r="R3151" s="35" t="s">
        <v>10231</v>
      </c>
      <c r="S3151" s="277" t="s">
        <v>40</v>
      </c>
      <c r="T3151" s="167" t="s">
        <v>10528</v>
      </c>
      <c r="U3151" s="282" t="s">
        <v>40</v>
      </c>
      <c r="V3151" s="240" t="s">
        <v>384</v>
      </c>
      <c r="W3151" s="167" t="s">
        <v>10529</v>
      </c>
      <c r="X3151" s="255">
        <v>6668</v>
      </c>
      <c r="Y3151" s="241">
        <v>0</v>
      </c>
      <c r="Z3151" s="241">
        <v>0</v>
      </c>
      <c r="AA3151" s="266"/>
      <c r="AB3151" s="266"/>
      <c r="AC3151" s="266"/>
      <c r="AD3151" s="241">
        <v>5517212</v>
      </c>
      <c r="AE3151" s="277" t="s">
        <v>7060</v>
      </c>
      <c r="AF3151" s="439" t="s">
        <v>10530</v>
      </c>
      <c r="AG3151" s="277" t="s">
        <v>7040</v>
      </c>
      <c r="AH3151" s="277" t="s">
        <v>7041</v>
      </c>
    </row>
    <row r="3152" spans="1:34" ht="15" hidden="1" customHeight="1" x14ac:dyDescent="0.2">
      <c r="A3152" s="257">
        <v>69</v>
      </c>
      <c r="B3152" s="257">
        <v>60</v>
      </c>
      <c r="C3152" s="258" t="s">
        <v>93</v>
      </c>
      <c r="D3152" s="257">
        <v>60051</v>
      </c>
      <c r="E3152" s="258" t="s">
        <v>94</v>
      </c>
      <c r="F3152" s="25">
        <v>2018</v>
      </c>
      <c r="G3152" s="232">
        <v>43162.719444444447</v>
      </c>
      <c r="H3152" s="233">
        <v>43162.719444444447</v>
      </c>
      <c r="I3152" s="412" t="s">
        <v>36</v>
      </c>
      <c r="J3152" s="412" t="s">
        <v>36</v>
      </c>
      <c r="K3152" s="412" t="s">
        <v>36</v>
      </c>
      <c r="L3152" s="235">
        <f>N3152-G3152</f>
        <v>1.5972222223354038E-2</v>
      </c>
      <c r="M3152" s="236">
        <v>23</v>
      </c>
      <c r="N3152" s="232">
        <v>43162.73541666667</v>
      </c>
      <c r="O3152" s="233">
        <v>43162.73541666667</v>
      </c>
      <c r="P3152" s="237" t="s">
        <v>37</v>
      </c>
      <c r="Q3152" s="359" t="s">
        <v>10316</v>
      </c>
      <c r="R3152" s="35" t="s">
        <v>10542</v>
      </c>
      <c r="S3152" s="277" t="s">
        <v>579</v>
      </c>
      <c r="T3152" s="167" t="s">
        <v>10614</v>
      </c>
      <c r="U3152" s="196">
        <v>114358183</v>
      </c>
      <c r="V3152" s="240" t="s">
        <v>384</v>
      </c>
      <c r="W3152" s="167" t="s">
        <v>10615</v>
      </c>
      <c r="X3152" s="255">
        <v>3356</v>
      </c>
      <c r="Y3152" s="255">
        <v>3356</v>
      </c>
      <c r="Z3152" s="255">
        <v>108378</v>
      </c>
      <c r="AA3152" s="259">
        <f>Y3152/AD3152</f>
        <v>6.0827823908162306E-4</v>
      </c>
      <c r="AB3152" s="260">
        <f>Z3152/AD3152</f>
        <v>1.964361710226107E-2</v>
      </c>
      <c r="AC3152" s="241">
        <f>Z3152/Y3152</f>
        <v>32.293802145411206</v>
      </c>
      <c r="AD3152" s="241">
        <v>5517212</v>
      </c>
      <c r="AE3152" s="461" t="s">
        <v>7083</v>
      </c>
      <c r="AF3152" s="462" t="s">
        <v>10616</v>
      </c>
      <c r="AG3152" s="277" t="s">
        <v>7040</v>
      </c>
      <c r="AH3152" s="277" t="s">
        <v>7176</v>
      </c>
    </row>
    <row r="3153" spans="1:34" ht="15" hidden="1" customHeight="1" x14ac:dyDescent="0.2">
      <c r="A3153" s="523">
        <v>69</v>
      </c>
      <c r="B3153" s="523">
        <v>60</v>
      </c>
      <c r="C3153" s="524" t="s">
        <v>93</v>
      </c>
      <c r="D3153" s="523">
        <v>60051</v>
      </c>
      <c r="E3153" s="524" t="s">
        <v>94</v>
      </c>
      <c r="F3153" s="25">
        <v>2019</v>
      </c>
      <c r="G3153" s="284">
        <v>43507.482638888891</v>
      </c>
      <c r="H3153" s="234">
        <v>43507.482638888891</v>
      </c>
      <c r="I3153" s="412" t="s">
        <v>36</v>
      </c>
      <c r="J3153" s="412" t="s">
        <v>36</v>
      </c>
      <c r="K3153" s="412" t="s">
        <v>36</v>
      </c>
      <c r="L3153" s="235">
        <f>N3153-G3153</f>
        <v>6.9444443943211809E-4</v>
      </c>
      <c r="M3153" s="236">
        <v>1</v>
      </c>
      <c r="N3153" s="284">
        <v>43507.48333333333</v>
      </c>
      <c r="O3153" s="234">
        <v>43507.48333333333</v>
      </c>
      <c r="P3153" s="237" t="s">
        <v>37</v>
      </c>
      <c r="Q3153" s="162" t="s">
        <v>48</v>
      </c>
      <c r="R3153" s="167" t="s">
        <v>10200</v>
      </c>
      <c r="S3153" s="238" t="s">
        <v>40</v>
      </c>
      <c r="T3153" s="167" t="s">
        <v>13146</v>
      </c>
      <c r="U3153" s="414" t="s">
        <v>40</v>
      </c>
      <c r="V3153" s="240" t="s">
        <v>384</v>
      </c>
      <c r="W3153" s="167" t="s">
        <v>13147</v>
      </c>
      <c r="X3153" s="536">
        <v>603</v>
      </c>
      <c r="Y3153" s="255">
        <v>0</v>
      </c>
      <c r="Z3153" s="255">
        <v>0</v>
      </c>
      <c r="AA3153" s="264">
        <f>Y3153/AD3153</f>
        <v>0</v>
      </c>
      <c r="AB3153" s="265">
        <f>Z3153/AD3153</f>
        <v>0</v>
      </c>
      <c r="AC3153" s="255">
        <v>0</v>
      </c>
      <c r="AD3153" s="255">
        <v>5548929</v>
      </c>
      <c r="AE3153" s="240" t="s">
        <v>7063</v>
      </c>
      <c r="AF3153" s="527" t="s">
        <v>13148</v>
      </c>
      <c r="AG3153" s="240" t="s">
        <v>7040</v>
      </c>
      <c r="AH3153" s="525" t="s">
        <v>7041</v>
      </c>
    </row>
    <row r="3154" spans="1:34" ht="15" hidden="1" customHeight="1" x14ac:dyDescent="0.2">
      <c r="A3154" s="521">
        <v>69</v>
      </c>
      <c r="B3154" s="521">
        <v>60</v>
      </c>
      <c r="C3154" s="522" t="s">
        <v>93</v>
      </c>
      <c r="D3154" s="521">
        <v>60051</v>
      </c>
      <c r="E3154" s="522" t="s">
        <v>94</v>
      </c>
      <c r="F3154" s="25">
        <v>2019</v>
      </c>
      <c r="G3154" s="573">
        <v>43552.556944444441</v>
      </c>
      <c r="H3154" s="574">
        <v>43552.556944444441</v>
      </c>
      <c r="I3154" s="572" t="s">
        <v>36</v>
      </c>
      <c r="J3154" s="572" t="s">
        <v>36</v>
      </c>
      <c r="K3154" s="572" t="s">
        <v>36</v>
      </c>
      <c r="L3154" s="235">
        <f>N3154-G3154</f>
        <v>6.944444467080757E-4</v>
      </c>
      <c r="M3154" s="236">
        <v>1</v>
      </c>
      <c r="N3154" s="573">
        <v>43552.557638888888</v>
      </c>
      <c r="O3154" s="574">
        <v>43552.557638888888</v>
      </c>
      <c r="P3154" s="237" t="s">
        <v>37</v>
      </c>
      <c r="Q3154" s="162" t="s">
        <v>213</v>
      </c>
      <c r="R3154" s="167" t="s">
        <v>10774</v>
      </c>
      <c r="S3154" s="238" t="s">
        <v>40</v>
      </c>
      <c r="T3154" s="167" t="s">
        <v>13708</v>
      </c>
      <c r="U3154" s="459" t="s">
        <v>40</v>
      </c>
      <c r="V3154" s="240" t="s">
        <v>384</v>
      </c>
      <c r="W3154" s="167" t="s">
        <v>13711</v>
      </c>
      <c r="X3154" s="536">
        <v>658</v>
      </c>
      <c r="Y3154" s="255">
        <v>0</v>
      </c>
      <c r="Z3154" s="255">
        <v>0</v>
      </c>
      <c r="AA3154" s="264">
        <f>Y3154/AD3154</f>
        <v>0</v>
      </c>
      <c r="AB3154" s="265">
        <f>Z3154/AD3154</f>
        <v>0</v>
      </c>
      <c r="AC3154" s="255">
        <v>0</v>
      </c>
      <c r="AD3154" s="255">
        <v>5548929</v>
      </c>
      <c r="AE3154" s="240" t="s">
        <v>7060</v>
      </c>
      <c r="AF3154" s="527" t="s">
        <v>13712</v>
      </c>
      <c r="AG3154" s="240" t="s">
        <v>7040</v>
      </c>
      <c r="AH3154" s="525" t="s">
        <v>7041</v>
      </c>
    </row>
    <row r="3155" spans="1:34" ht="15" hidden="1" customHeight="1" x14ac:dyDescent="0.2">
      <c r="A3155" s="521">
        <v>69</v>
      </c>
      <c r="B3155" s="521">
        <v>60</v>
      </c>
      <c r="C3155" s="522" t="s">
        <v>93</v>
      </c>
      <c r="D3155" s="521">
        <v>60051</v>
      </c>
      <c r="E3155" s="522" t="s">
        <v>94</v>
      </c>
      <c r="F3155" s="25">
        <v>2019</v>
      </c>
      <c r="G3155" s="573">
        <v>43552.560416666667</v>
      </c>
      <c r="H3155" s="574">
        <v>43552.560416666667</v>
      </c>
      <c r="I3155" s="572" t="s">
        <v>36</v>
      </c>
      <c r="J3155" s="572" t="s">
        <v>36</v>
      </c>
      <c r="K3155" s="572" t="s">
        <v>36</v>
      </c>
      <c r="L3155" s="235">
        <f>N3155-G3155</f>
        <v>6.944444467080757E-4</v>
      </c>
      <c r="M3155" s="236">
        <v>1</v>
      </c>
      <c r="N3155" s="573">
        <v>43552.561111111114</v>
      </c>
      <c r="O3155" s="574">
        <v>43552.561111111114</v>
      </c>
      <c r="P3155" s="237" t="s">
        <v>37</v>
      </c>
      <c r="Q3155" s="162" t="s">
        <v>213</v>
      </c>
      <c r="R3155" s="167" t="s">
        <v>10774</v>
      </c>
      <c r="S3155" s="238" t="s">
        <v>40</v>
      </c>
      <c r="T3155" s="167" t="s">
        <v>13713</v>
      </c>
      <c r="U3155" s="459" t="s">
        <v>40</v>
      </c>
      <c r="V3155" s="240" t="s">
        <v>384</v>
      </c>
      <c r="W3155" s="167" t="s">
        <v>13714</v>
      </c>
      <c r="X3155" s="536">
        <v>658</v>
      </c>
      <c r="Y3155" s="255">
        <v>0</v>
      </c>
      <c r="Z3155" s="255">
        <v>0</v>
      </c>
      <c r="AA3155" s="264">
        <f>Y3155/AD3155</f>
        <v>0</v>
      </c>
      <c r="AB3155" s="265">
        <f>Z3155/AD3155</f>
        <v>0</v>
      </c>
      <c r="AC3155" s="255">
        <v>0</v>
      </c>
      <c r="AD3155" s="255">
        <v>5548929</v>
      </c>
      <c r="AE3155" s="240" t="s">
        <v>7083</v>
      </c>
      <c r="AF3155" s="527" t="s">
        <v>13715</v>
      </c>
      <c r="AG3155" s="240" t="s">
        <v>7040</v>
      </c>
      <c r="AH3155" s="525" t="s">
        <v>7041</v>
      </c>
    </row>
    <row r="3156" spans="1:34" ht="15" hidden="1" customHeight="1" x14ac:dyDescent="0.2">
      <c r="A3156" s="521">
        <v>69</v>
      </c>
      <c r="B3156" s="521">
        <v>60</v>
      </c>
      <c r="C3156" s="522" t="s">
        <v>93</v>
      </c>
      <c r="D3156" s="521">
        <v>60051</v>
      </c>
      <c r="E3156" s="522" t="s">
        <v>94</v>
      </c>
      <c r="F3156" s="25">
        <v>2019</v>
      </c>
      <c r="G3156" s="573">
        <v>43552.570138888892</v>
      </c>
      <c r="H3156" s="574">
        <v>43552.570138888892</v>
      </c>
      <c r="I3156" s="572" t="s">
        <v>36</v>
      </c>
      <c r="J3156" s="572" t="s">
        <v>36</v>
      </c>
      <c r="K3156" s="572" t="s">
        <v>36</v>
      </c>
      <c r="L3156" s="235">
        <f>N3156-G3156</f>
        <v>6.9444443943211809E-4</v>
      </c>
      <c r="M3156" s="236">
        <v>1</v>
      </c>
      <c r="N3156" s="573">
        <v>43552.570833333331</v>
      </c>
      <c r="O3156" s="574">
        <v>43552.570833333331</v>
      </c>
      <c r="P3156" s="237" t="s">
        <v>37</v>
      </c>
      <c r="Q3156" s="162" t="s">
        <v>213</v>
      </c>
      <c r="R3156" s="167" t="s">
        <v>10774</v>
      </c>
      <c r="S3156" s="238" t="s">
        <v>40</v>
      </c>
      <c r="T3156" s="167" t="s">
        <v>13713</v>
      </c>
      <c r="U3156" s="459" t="s">
        <v>40</v>
      </c>
      <c r="V3156" s="240" t="s">
        <v>384</v>
      </c>
      <c r="W3156" s="167" t="s">
        <v>13716</v>
      </c>
      <c r="X3156" s="536">
        <v>658</v>
      </c>
      <c r="Y3156" s="255">
        <v>0</v>
      </c>
      <c r="Z3156" s="255">
        <v>0</v>
      </c>
      <c r="AA3156" s="264">
        <f>Y3156/AD3156</f>
        <v>0</v>
      </c>
      <c r="AB3156" s="265">
        <f>Z3156/AD3156</f>
        <v>0</v>
      </c>
      <c r="AC3156" s="255">
        <v>0</v>
      </c>
      <c r="AD3156" s="255">
        <v>5548929</v>
      </c>
      <c r="AE3156" s="240" t="s">
        <v>7083</v>
      </c>
      <c r="AF3156" s="527" t="s">
        <v>13717</v>
      </c>
      <c r="AG3156" s="240" t="s">
        <v>7040</v>
      </c>
      <c r="AH3156" s="525" t="s">
        <v>7041</v>
      </c>
    </row>
    <row r="3157" spans="1:34" ht="15" hidden="1" customHeight="1" x14ac:dyDescent="0.2">
      <c r="A3157" s="521">
        <v>69</v>
      </c>
      <c r="B3157" s="521">
        <v>60</v>
      </c>
      <c r="C3157" s="522" t="s">
        <v>93</v>
      </c>
      <c r="D3157" s="521">
        <v>60051</v>
      </c>
      <c r="E3157" s="522" t="s">
        <v>94</v>
      </c>
      <c r="F3157" s="25">
        <v>2019</v>
      </c>
      <c r="G3157" s="573">
        <v>43552.854166666664</v>
      </c>
      <c r="H3157" s="574">
        <v>43552.854166666664</v>
      </c>
      <c r="I3157" s="572" t="s">
        <v>36</v>
      </c>
      <c r="J3157" s="572" t="s">
        <v>36</v>
      </c>
      <c r="K3157" s="572" t="s">
        <v>36</v>
      </c>
      <c r="L3157" s="235">
        <f>N3157-G3157</f>
        <v>0</v>
      </c>
      <c r="M3157" s="236">
        <v>0</v>
      </c>
      <c r="N3157" s="573">
        <v>43552.854166666664</v>
      </c>
      <c r="O3157" s="574">
        <v>43552.854166666664</v>
      </c>
      <c r="P3157" s="237" t="s">
        <v>37</v>
      </c>
      <c r="Q3157" s="162" t="s">
        <v>1285</v>
      </c>
      <c r="R3157" s="167" t="s">
        <v>10192</v>
      </c>
      <c r="S3157" s="238" t="s">
        <v>68</v>
      </c>
      <c r="T3157" s="167" t="s">
        <v>13718</v>
      </c>
      <c r="U3157" s="459" t="s">
        <v>40</v>
      </c>
      <c r="V3157" s="240" t="s">
        <v>384</v>
      </c>
      <c r="W3157" s="167" t="s">
        <v>13719</v>
      </c>
      <c r="X3157" s="536">
        <v>658</v>
      </c>
      <c r="Y3157" s="255">
        <v>0</v>
      </c>
      <c r="Z3157" s="255">
        <v>0</v>
      </c>
      <c r="AA3157" s="264">
        <f>Y3157/AD3157</f>
        <v>0</v>
      </c>
      <c r="AB3157" s="265">
        <f>Z3157/AD3157</f>
        <v>0</v>
      </c>
      <c r="AC3157" s="255">
        <v>0</v>
      </c>
      <c r="AD3157" s="255">
        <v>5548929</v>
      </c>
      <c r="AE3157" s="240" t="s">
        <v>1270</v>
      </c>
      <c r="AF3157" s="527" t="s">
        <v>1270</v>
      </c>
      <c r="AG3157" s="240" t="s">
        <v>7040</v>
      </c>
      <c r="AH3157" s="525" t="s">
        <v>7041</v>
      </c>
    </row>
    <row r="3158" spans="1:34" ht="15" hidden="1" customHeight="1" x14ac:dyDescent="0.2">
      <c r="A3158" s="521">
        <v>69</v>
      </c>
      <c r="B3158" s="521">
        <v>60</v>
      </c>
      <c r="C3158" s="522" t="s">
        <v>93</v>
      </c>
      <c r="D3158" s="521">
        <v>60051</v>
      </c>
      <c r="E3158" s="522" t="s">
        <v>94</v>
      </c>
      <c r="F3158" s="25">
        <v>2019</v>
      </c>
      <c r="G3158" s="573">
        <v>43552.854166666664</v>
      </c>
      <c r="H3158" s="574">
        <v>43552.854166666664</v>
      </c>
      <c r="I3158" s="572" t="s">
        <v>36</v>
      </c>
      <c r="J3158" s="572" t="s">
        <v>36</v>
      </c>
      <c r="K3158" s="572" t="s">
        <v>36</v>
      </c>
      <c r="L3158" s="235">
        <f>N3158-G3158</f>
        <v>1.0645833333328483</v>
      </c>
      <c r="M3158" s="236">
        <v>1533</v>
      </c>
      <c r="N3158" s="573">
        <v>43553.918749999997</v>
      </c>
      <c r="O3158" s="574">
        <v>43553.918749999997</v>
      </c>
      <c r="P3158" s="237" t="s">
        <v>37</v>
      </c>
      <c r="Q3158" s="162" t="s">
        <v>1285</v>
      </c>
      <c r="R3158" s="167" t="s">
        <v>10192</v>
      </c>
      <c r="S3158" s="238" t="s">
        <v>68</v>
      </c>
      <c r="T3158" s="167" t="s">
        <v>13720</v>
      </c>
      <c r="U3158" s="459" t="s">
        <v>40</v>
      </c>
      <c r="V3158" s="240" t="s">
        <v>384</v>
      </c>
      <c r="W3158" s="167" t="s">
        <v>13721</v>
      </c>
      <c r="X3158" s="536">
        <v>2</v>
      </c>
      <c r="Y3158" s="255">
        <v>0</v>
      </c>
      <c r="Z3158" s="255">
        <v>0</v>
      </c>
      <c r="AA3158" s="264">
        <f>Y3158/AD3158</f>
        <v>0</v>
      </c>
      <c r="AB3158" s="265">
        <f>Z3158/AD3158</f>
        <v>0</v>
      </c>
      <c r="AC3158" s="255">
        <v>0</v>
      </c>
      <c r="AD3158" s="255">
        <v>5548929</v>
      </c>
      <c r="AE3158" s="240" t="s">
        <v>1270</v>
      </c>
      <c r="AF3158" s="527" t="s">
        <v>1270</v>
      </c>
      <c r="AG3158" s="555" t="s">
        <v>7066</v>
      </c>
      <c r="AH3158" s="525" t="s">
        <v>12671</v>
      </c>
    </row>
    <row r="3159" spans="1:34" ht="15" hidden="1" customHeight="1" x14ac:dyDescent="0.2">
      <c r="A3159" s="523">
        <v>69</v>
      </c>
      <c r="B3159" s="523">
        <v>60</v>
      </c>
      <c r="C3159" s="524" t="s">
        <v>93</v>
      </c>
      <c r="D3159" s="523">
        <v>60051</v>
      </c>
      <c r="E3159" s="524" t="s">
        <v>94</v>
      </c>
      <c r="F3159" s="25">
        <v>2019</v>
      </c>
      <c r="G3159" s="573">
        <v>43586.691666666666</v>
      </c>
      <c r="H3159" s="574">
        <v>43586.691666666666</v>
      </c>
      <c r="I3159" s="572" t="s">
        <v>36</v>
      </c>
      <c r="J3159" s="572" t="s">
        <v>36</v>
      </c>
      <c r="K3159" s="572" t="s">
        <v>36</v>
      </c>
      <c r="L3159" s="235">
        <f>N3159-G3159</f>
        <v>6.944444467080757E-4</v>
      </c>
      <c r="M3159" s="236">
        <v>1</v>
      </c>
      <c r="N3159" s="573">
        <v>43586.692361111112</v>
      </c>
      <c r="O3159" s="574">
        <v>43586.692361111112</v>
      </c>
      <c r="P3159" s="237" t="s">
        <v>37</v>
      </c>
      <c r="Q3159" s="162" t="s">
        <v>48</v>
      </c>
      <c r="R3159" s="167" t="s">
        <v>10200</v>
      </c>
      <c r="S3159" s="238" t="s">
        <v>40</v>
      </c>
      <c r="T3159" s="167" t="s">
        <v>13939</v>
      </c>
      <c r="U3159" s="459" t="s">
        <v>40</v>
      </c>
      <c r="V3159" s="49" t="s">
        <v>384</v>
      </c>
      <c r="W3159" s="167" t="s">
        <v>13940</v>
      </c>
      <c r="X3159" s="536">
        <v>592</v>
      </c>
      <c r="Y3159" s="255">
        <v>0</v>
      </c>
      <c r="Z3159" s="255">
        <v>0</v>
      </c>
      <c r="AA3159" s="264">
        <f>Y3159/AD3159</f>
        <v>0</v>
      </c>
      <c r="AB3159" s="265">
        <f>Z3159/AD3159</f>
        <v>0</v>
      </c>
      <c r="AC3159" s="255">
        <v>0</v>
      </c>
      <c r="AD3159" s="255">
        <v>5548929</v>
      </c>
      <c r="AE3159" s="240" t="s">
        <v>7056</v>
      </c>
      <c r="AF3159" s="527" t="s">
        <v>13941</v>
      </c>
      <c r="AG3159" s="240" t="s">
        <v>7040</v>
      </c>
      <c r="AH3159" s="525" t="s">
        <v>7041</v>
      </c>
    </row>
    <row r="3160" spans="1:34" ht="15" hidden="1" customHeight="1" x14ac:dyDescent="0.2">
      <c r="A3160" s="58">
        <v>69</v>
      </c>
      <c r="B3160" s="58">
        <v>60</v>
      </c>
      <c r="C3160" s="76" t="s">
        <v>174</v>
      </c>
      <c r="D3160" s="31">
        <v>60052</v>
      </c>
      <c r="E3160" s="60" t="s">
        <v>175</v>
      </c>
      <c r="F3160" s="25">
        <v>2014</v>
      </c>
      <c r="G3160" s="61">
        <v>41823.026388888888</v>
      </c>
      <c r="H3160" s="62">
        <v>41823.026388888888</v>
      </c>
      <c r="I3160" s="625" t="s">
        <v>36</v>
      </c>
      <c r="J3160" s="625" t="s">
        <v>36</v>
      </c>
      <c r="K3160" s="625"/>
      <c r="L3160" s="64">
        <f>N3160-G3160</f>
        <v>6.944444467080757E-4</v>
      </c>
      <c r="M3160" s="65">
        <v>1</v>
      </c>
      <c r="N3160" s="61">
        <v>41823.027083333334</v>
      </c>
      <c r="O3160" s="62">
        <v>41823.027083333334</v>
      </c>
      <c r="P3160" s="66" t="s">
        <v>37</v>
      </c>
      <c r="Q3160" s="69" t="s">
        <v>48</v>
      </c>
      <c r="R3160" s="69" t="s">
        <v>49</v>
      </c>
      <c r="S3160" s="87" t="s">
        <v>40</v>
      </c>
      <c r="T3160" s="69" t="s">
        <v>2448</v>
      </c>
      <c r="U3160" s="459" t="s">
        <v>40</v>
      </c>
      <c r="V3160" s="87" t="s">
        <v>384</v>
      </c>
      <c r="W3160" s="69" t="s">
        <v>2449</v>
      </c>
      <c r="X3160" s="32">
        <v>3692</v>
      </c>
      <c r="Y3160" s="32">
        <v>0</v>
      </c>
      <c r="Z3160" s="83"/>
      <c r="AA3160" s="84"/>
      <c r="AB3160" s="85"/>
      <c r="AC3160" s="83"/>
    </row>
    <row r="3161" spans="1:34" ht="15" hidden="1" customHeight="1" x14ac:dyDescent="0.2">
      <c r="A3161" s="105">
        <v>69</v>
      </c>
      <c r="B3161" s="105">
        <v>60</v>
      </c>
      <c r="C3161" s="76" t="s">
        <v>174</v>
      </c>
      <c r="D3161" s="31">
        <v>60052</v>
      </c>
      <c r="E3161" s="60" t="s">
        <v>175</v>
      </c>
      <c r="F3161" s="25">
        <v>2014</v>
      </c>
      <c r="G3161" s="61">
        <v>41889.353472222225</v>
      </c>
      <c r="H3161" s="62">
        <v>41889.353472222225</v>
      </c>
      <c r="I3161" s="625" t="s">
        <v>36</v>
      </c>
      <c r="J3161" s="625" t="s">
        <v>36</v>
      </c>
      <c r="K3161" s="625"/>
      <c r="L3161" s="64">
        <f>N3161-G3161</f>
        <v>6.9444443943211809E-4</v>
      </c>
      <c r="M3161" s="65">
        <v>1</v>
      </c>
      <c r="N3161" s="61">
        <v>41889.354166666664</v>
      </c>
      <c r="O3161" s="62">
        <v>41889.354166666664</v>
      </c>
      <c r="P3161" s="66" t="s">
        <v>37</v>
      </c>
      <c r="Q3161" s="69" t="s">
        <v>38</v>
      </c>
      <c r="R3161" s="69" t="s">
        <v>413</v>
      </c>
      <c r="S3161" s="87" t="s">
        <v>40</v>
      </c>
      <c r="T3161" s="69" t="s">
        <v>2682</v>
      </c>
      <c r="U3161" s="459" t="s">
        <v>40</v>
      </c>
      <c r="V3161" s="87" t="s">
        <v>384</v>
      </c>
      <c r="W3161" s="69" t="s">
        <v>2683</v>
      </c>
      <c r="X3161" s="32">
        <v>3855</v>
      </c>
      <c r="Y3161" s="32">
        <v>0</v>
      </c>
      <c r="Z3161" s="83"/>
      <c r="AA3161" s="84"/>
      <c r="AB3161" s="85"/>
      <c r="AC3161" s="83"/>
    </row>
    <row r="3162" spans="1:34" ht="15" hidden="1" customHeight="1" x14ac:dyDescent="0.2">
      <c r="A3162" s="257">
        <v>69</v>
      </c>
      <c r="B3162" s="257">
        <v>60</v>
      </c>
      <c r="C3162" s="258" t="s">
        <v>174</v>
      </c>
      <c r="D3162" s="257">
        <v>60052</v>
      </c>
      <c r="E3162" s="258" t="s">
        <v>175</v>
      </c>
      <c r="F3162" s="25">
        <v>2018</v>
      </c>
      <c r="G3162" s="232">
        <v>43162.719444444447</v>
      </c>
      <c r="H3162" s="233">
        <v>43162.719444444447</v>
      </c>
      <c r="I3162" s="412" t="s">
        <v>36</v>
      </c>
      <c r="J3162" s="412" t="s">
        <v>36</v>
      </c>
      <c r="K3162" s="412" t="s">
        <v>36</v>
      </c>
      <c r="L3162" s="235">
        <f>N3162-G3162</f>
        <v>1.023611111108039</v>
      </c>
      <c r="M3162" s="236">
        <v>1474</v>
      </c>
      <c r="N3162" s="232">
        <v>43163.743055555555</v>
      </c>
      <c r="O3162" s="233">
        <v>43163.743055555555</v>
      </c>
      <c r="P3162" s="237" t="s">
        <v>37</v>
      </c>
      <c r="Q3162" s="359" t="s">
        <v>1285</v>
      </c>
      <c r="R3162" s="35" t="s">
        <v>10331</v>
      </c>
      <c r="S3162" s="277" t="s">
        <v>54</v>
      </c>
      <c r="T3162" s="167" t="s">
        <v>10614</v>
      </c>
      <c r="U3162" s="196">
        <v>114358183</v>
      </c>
      <c r="V3162" s="240" t="s">
        <v>384</v>
      </c>
      <c r="W3162" s="167" t="s">
        <v>10617</v>
      </c>
      <c r="X3162" s="255">
        <v>0</v>
      </c>
      <c r="Y3162" s="241">
        <v>0</v>
      </c>
      <c r="Z3162" s="241">
        <v>0</v>
      </c>
      <c r="AA3162" s="266"/>
      <c r="AB3162" s="266"/>
      <c r="AC3162" s="266"/>
      <c r="AD3162" s="241">
        <v>5517212</v>
      </c>
      <c r="AE3162" s="461" t="s">
        <v>7083</v>
      </c>
      <c r="AF3162" s="462" t="s">
        <v>10616</v>
      </c>
      <c r="AG3162" s="277" t="s">
        <v>7040</v>
      </c>
      <c r="AH3162" s="277" t="s">
        <v>7173</v>
      </c>
    </row>
    <row r="3163" spans="1:34" ht="15" hidden="1" customHeight="1" x14ac:dyDescent="0.2">
      <c r="A3163" s="523">
        <v>69</v>
      </c>
      <c r="B3163" s="523">
        <v>60</v>
      </c>
      <c r="C3163" s="524" t="s">
        <v>174</v>
      </c>
      <c r="D3163" s="523">
        <v>60052</v>
      </c>
      <c r="E3163" s="524" t="s">
        <v>175</v>
      </c>
      <c r="F3163" s="25">
        <v>2019</v>
      </c>
      <c r="G3163" s="284">
        <v>43481.865972222222</v>
      </c>
      <c r="H3163" s="234">
        <v>43481.865972222222</v>
      </c>
      <c r="I3163" s="417" t="s">
        <v>7042</v>
      </c>
      <c r="J3163" s="412" t="s">
        <v>36</v>
      </c>
      <c r="K3163" s="412" t="s">
        <v>36</v>
      </c>
      <c r="L3163" s="235">
        <f>N3163-G3163</f>
        <v>6.944444467080757E-4</v>
      </c>
      <c r="M3163" s="236">
        <v>1</v>
      </c>
      <c r="N3163" s="284">
        <v>43481.866666666669</v>
      </c>
      <c r="O3163" s="234">
        <v>43481.866666666669</v>
      </c>
      <c r="P3163" s="237" t="s">
        <v>37</v>
      </c>
      <c r="Q3163" s="162" t="s">
        <v>43</v>
      </c>
      <c r="R3163" s="167" t="s">
        <v>10388</v>
      </c>
      <c r="S3163" s="238" t="s">
        <v>40</v>
      </c>
      <c r="T3163" s="167" t="s">
        <v>12843</v>
      </c>
      <c r="U3163" s="414" t="s">
        <v>40</v>
      </c>
      <c r="V3163" s="240" t="s">
        <v>384</v>
      </c>
      <c r="W3163" s="167" t="s">
        <v>12844</v>
      </c>
      <c r="X3163" s="536">
        <v>7317</v>
      </c>
      <c r="Y3163" s="255">
        <v>0</v>
      </c>
      <c r="Z3163" s="255">
        <v>0</v>
      </c>
      <c r="AA3163" s="264">
        <f>Y3163/AD3163</f>
        <v>0</v>
      </c>
      <c r="AB3163" s="265">
        <f>Z3163/AD3163</f>
        <v>0</v>
      </c>
      <c r="AC3163" s="255">
        <v>0</v>
      </c>
      <c r="AD3163" s="255">
        <v>5548929</v>
      </c>
      <c r="AE3163" s="240" t="s">
        <v>7056</v>
      </c>
      <c r="AF3163" s="527" t="s">
        <v>9207</v>
      </c>
      <c r="AG3163" s="240" t="s">
        <v>7040</v>
      </c>
      <c r="AH3163" s="525" t="s">
        <v>7041</v>
      </c>
    </row>
    <row r="3164" spans="1:34" ht="15" hidden="1" customHeight="1" x14ac:dyDescent="0.2">
      <c r="A3164" s="105">
        <v>69</v>
      </c>
      <c r="B3164" s="105">
        <v>60</v>
      </c>
      <c r="C3164" s="76" t="s">
        <v>176</v>
      </c>
      <c r="D3164" s="31">
        <v>60053</v>
      </c>
      <c r="E3164" s="60" t="s">
        <v>177</v>
      </c>
      <c r="F3164" s="25">
        <v>2014</v>
      </c>
      <c r="G3164" s="61">
        <v>41907.520833333336</v>
      </c>
      <c r="H3164" s="62">
        <v>41907.520833333336</v>
      </c>
      <c r="I3164" s="625" t="s">
        <v>36</v>
      </c>
      <c r="J3164" s="625" t="s">
        <v>36</v>
      </c>
      <c r="K3164" s="625"/>
      <c r="L3164" s="64">
        <f>N3164-G3164</f>
        <v>6.9444443943211809E-4</v>
      </c>
      <c r="M3164" s="65">
        <v>1</v>
      </c>
      <c r="N3164" s="61">
        <v>41907.521527777775</v>
      </c>
      <c r="O3164" s="62">
        <v>41907.521527777775</v>
      </c>
      <c r="P3164" s="66" t="s">
        <v>37</v>
      </c>
      <c r="Q3164" s="69" t="s">
        <v>48</v>
      </c>
      <c r="R3164" s="69" t="s">
        <v>49</v>
      </c>
      <c r="S3164" s="87" t="s">
        <v>40</v>
      </c>
      <c r="T3164" s="69" t="s">
        <v>2767</v>
      </c>
      <c r="U3164" s="414" t="s">
        <v>40</v>
      </c>
      <c r="V3164" s="87" t="s">
        <v>384</v>
      </c>
      <c r="W3164" s="69" t="s">
        <v>2768</v>
      </c>
      <c r="X3164" s="32">
        <v>4256</v>
      </c>
      <c r="Y3164" s="32">
        <v>0</v>
      </c>
      <c r="Z3164" s="83"/>
      <c r="AA3164" s="84"/>
      <c r="AB3164" s="85"/>
      <c r="AC3164" s="83"/>
    </row>
    <row r="3165" spans="1:34" ht="15" hidden="1" customHeight="1" x14ac:dyDescent="0.2">
      <c r="A3165" s="105">
        <v>69</v>
      </c>
      <c r="B3165" s="105">
        <v>60</v>
      </c>
      <c r="C3165" s="76" t="s">
        <v>176</v>
      </c>
      <c r="D3165" s="31">
        <v>60053</v>
      </c>
      <c r="E3165" s="60" t="s">
        <v>177</v>
      </c>
      <c r="F3165" s="25">
        <v>2014</v>
      </c>
      <c r="G3165" s="61">
        <v>41907.521527777775</v>
      </c>
      <c r="H3165" s="62">
        <v>41907.521527777775</v>
      </c>
      <c r="I3165" s="625" t="s">
        <v>36</v>
      </c>
      <c r="J3165" s="625" t="s">
        <v>36</v>
      </c>
      <c r="K3165" s="625"/>
      <c r="L3165" s="64">
        <f>N3165-G3165</f>
        <v>6.944444467080757E-4</v>
      </c>
      <c r="M3165" s="65">
        <v>1</v>
      </c>
      <c r="N3165" s="61">
        <v>41907.522222222222</v>
      </c>
      <c r="O3165" s="62">
        <v>41907.522222222222</v>
      </c>
      <c r="P3165" s="66" t="s">
        <v>37</v>
      </c>
      <c r="Q3165" s="69" t="s">
        <v>48</v>
      </c>
      <c r="R3165" s="69" t="s">
        <v>49</v>
      </c>
      <c r="S3165" s="87" t="s">
        <v>40</v>
      </c>
      <c r="T3165" s="69" t="s">
        <v>2767</v>
      </c>
      <c r="U3165" s="414" t="s">
        <v>40</v>
      </c>
      <c r="V3165" s="87" t="s">
        <v>384</v>
      </c>
      <c r="W3165" s="69" t="s">
        <v>2769</v>
      </c>
      <c r="X3165" s="32">
        <v>4256</v>
      </c>
      <c r="Y3165" s="32">
        <v>0</v>
      </c>
      <c r="Z3165" s="83"/>
      <c r="AA3165" s="84"/>
      <c r="AB3165" s="85"/>
      <c r="AC3165" s="83"/>
    </row>
    <row r="3166" spans="1:34" ht="15" hidden="1" customHeight="1" x14ac:dyDescent="0.2">
      <c r="A3166" s="105">
        <v>69</v>
      </c>
      <c r="B3166" s="105">
        <v>60</v>
      </c>
      <c r="C3166" s="76" t="s">
        <v>176</v>
      </c>
      <c r="D3166" s="31">
        <v>60053</v>
      </c>
      <c r="E3166" s="60" t="s">
        <v>177</v>
      </c>
      <c r="F3166" s="25">
        <v>2014</v>
      </c>
      <c r="G3166" s="61">
        <v>41907.523611111108</v>
      </c>
      <c r="H3166" s="62">
        <v>41907.523611111108</v>
      </c>
      <c r="I3166" s="625" t="s">
        <v>36</v>
      </c>
      <c r="J3166" s="625" t="s">
        <v>36</v>
      </c>
      <c r="K3166" s="625"/>
      <c r="L3166" s="64">
        <f>N3166-G3166</f>
        <v>0.13611111111094942</v>
      </c>
      <c r="M3166" s="65">
        <v>196</v>
      </c>
      <c r="N3166" s="61">
        <v>41907.659722222219</v>
      </c>
      <c r="O3166" s="62">
        <v>41907.659722222219</v>
      </c>
      <c r="P3166" s="66" t="s">
        <v>37</v>
      </c>
      <c r="Q3166" s="69" t="s">
        <v>48</v>
      </c>
      <c r="R3166" s="69" t="s">
        <v>49</v>
      </c>
      <c r="S3166" s="87" t="s">
        <v>40</v>
      </c>
      <c r="T3166" s="69" t="s">
        <v>2770</v>
      </c>
      <c r="U3166" s="414" t="s">
        <v>40</v>
      </c>
      <c r="V3166" s="87" t="s">
        <v>384</v>
      </c>
      <c r="W3166" s="69" t="s">
        <v>2771</v>
      </c>
      <c r="X3166" s="32">
        <v>4157</v>
      </c>
      <c r="Y3166" s="32">
        <v>4157</v>
      </c>
      <c r="Z3166" s="32">
        <v>392422</v>
      </c>
      <c r="AA3166" s="79">
        <f>Y3166/5380759</f>
        <v>7.7256758758383341E-4</v>
      </c>
      <c r="AB3166" s="80">
        <f>Z3166/5380759</f>
        <v>7.2930603284778225E-2</v>
      </c>
      <c r="AC3166" s="32">
        <f>Z3166/Y3166</f>
        <v>94.400288669713731</v>
      </c>
    </row>
    <row r="3167" spans="1:34" ht="15" hidden="1" customHeight="1" x14ac:dyDescent="0.2">
      <c r="A3167" s="105">
        <v>69</v>
      </c>
      <c r="B3167" s="105">
        <v>60</v>
      </c>
      <c r="C3167" s="76" t="s">
        <v>176</v>
      </c>
      <c r="D3167" s="31">
        <v>60053</v>
      </c>
      <c r="E3167" s="60" t="s">
        <v>177</v>
      </c>
      <c r="F3167" s="25">
        <v>2014</v>
      </c>
      <c r="G3167" s="61">
        <v>41937.206250000003</v>
      </c>
      <c r="H3167" s="62">
        <v>41937.206250000003</v>
      </c>
      <c r="I3167" s="625" t="s">
        <v>36</v>
      </c>
      <c r="J3167" s="625" t="s">
        <v>36</v>
      </c>
      <c r="K3167" s="625"/>
      <c r="L3167" s="64">
        <f>N3167-G3167</f>
        <v>6.9444443943211809E-4</v>
      </c>
      <c r="M3167" s="65">
        <v>1</v>
      </c>
      <c r="N3167" s="61">
        <v>41937.206944444442</v>
      </c>
      <c r="O3167" s="62">
        <v>41937.206944444442</v>
      </c>
      <c r="P3167" s="66" t="s">
        <v>37</v>
      </c>
      <c r="Q3167" s="69" t="s">
        <v>52</v>
      </c>
      <c r="R3167" s="69" t="s">
        <v>67</v>
      </c>
      <c r="S3167" s="87" t="s">
        <v>101</v>
      </c>
      <c r="T3167" s="69" t="s">
        <v>2917</v>
      </c>
      <c r="U3167" s="77">
        <v>10660</v>
      </c>
      <c r="V3167" s="87" t="s">
        <v>384</v>
      </c>
      <c r="W3167" s="69" t="s">
        <v>2918</v>
      </c>
      <c r="X3167" s="32">
        <v>2366</v>
      </c>
      <c r="Y3167" s="32">
        <v>0</v>
      </c>
      <c r="Z3167" s="83"/>
      <c r="AA3167" s="84"/>
      <c r="AB3167" s="85"/>
      <c r="AC3167" s="83"/>
    </row>
    <row r="3168" spans="1:34" ht="15" hidden="1" customHeight="1" x14ac:dyDescent="0.2">
      <c r="A3168" s="105">
        <v>69</v>
      </c>
      <c r="B3168" s="105">
        <v>60</v>
      </c>
      <c r="C3168" s="76" t="s">
        <v>176</v>
      </c>
      <c r="D3168" s="31">
        <v>60053</v>
      </c>
      <c r="E3168" s="60" t="s">
        <v>177</v>
      </c>
      <c r="F3168" s="25">
        <v>2014</v>
      </c>
      <c r="G3168" s="61">
        <v>41937.206944444442</v>
      </c>
      <c r="H3168" s="62">
        <v>41937.206944444442</v>
      </c>
      <c r="I3168" s="625" t="s">
        <v>36</v>
      </c>
      <c r="J3168" s="625" t="s">
        <v>36</v>
      </c>
      <c r="K3168" s="625"/>
      <c r="L3168" s="64">
        <f>N3168-G3168</f>
        <v>1.4583333337213844E-2</v>
      </c>
      <c r="M3168" s="65">
        <v>21</v>
      </c>
      <c r="N3168" s="61">
        <v>41937.22152777778</v>
      </c>
      <c r="O3168" s="62">
        <v>41937.22152777778</v>
      </c>
      <c r="P3168" s="66" t="s">
        <v>37</v>
      </c>
      <c r="Q3168" s="69" t="s">
        <v>52</v>
      </c>
      <c r="R3168" s="69" t="s">
        <v>67</v>
      </c>
      <c r="S3168" s="87" t="s">
        <v>101</v>
      </c>
      <c r="T3168" s="69" t="s">
        <v>2919</v>
      </c>
      <c r="U3168" s="77">
        <v>10660</v>
      </c>
      <c r="V3168" s="87" t="s">
        <v>384</v>
      </c>
      <c r="W3168" s="69" t="s">
        <v>2920</v>
      </c>
      <c r="X3168" s="32">
        <v>2366</v>
      </c>
      <c r="Y3168" s="32">
        <v>2366</v>
      </c>
      <c r="Z3168" s="32">
        <v>42180</v>
      </c>
      <c r="AA3168" s="79">
        <f>Y3168/5380759</f>
        <v>4.3971491754230213E-4</v>
      </c>
      <c r="AB3168" s="80">
        <f>Z3168/5380759</f>
        <v>7.8390427818826307E-3</v>
      </c>
      <c r="AC3168" s="32">
        <f>Z3168/Y3168</f>
        <v>17.827557058326288</v>
      </c>
    </row>
    <row r="3169" spans="1:34" ht="15" hidden="1" customHeight="1" x14ac:dyDescent="0.2">
      <c r="A3169" s="105">
        <v>69</v>
      </c>
      <c r="B3169" s="105">
        <v>60</v>
      </c>
      <c r="C3169" s="76" t="s">
        <v>176</v>
      </c>
      <c r="D3169" s="31">
        <v>60053</v>
      </c>
      <c r="E3169" s="60" t="s">
        <v>177</v>
      </c>
      <c r="F3169" s="25">
        <v>2014</v>
      </c>
      <c r="G3169" s="61">
        <v>41976.46875</v>
      </c>
      <c r="H3169" s="62">
        <v>41976.46875</v>
      </c>
      <c r="I3169" s="628" t="s">
        <v>313</v>
      </c>
      <c r="J3169" s="625" t="s">
        <v>36</v>
      </c>
      <c r="K3169" s="625"/>
      <c r="L3169" s="64">
        <f>N3169-G3169</f>
        <v>6.944444467080757E-4</v>
      </c>
      <c r="M3169" s="65">
        <v>1</v>
      </c>
      <c r="N3169" s="61">
        <v>41976.469444444447</v>
      </c>
      <c r="O3169" s="62">
        <v>41976.469444444447</v>
      </c>
      <c r="P3169" s="66" t="s">
        <v>37</v>
      </c>
      <c r="Q3169" s="69" t="s">
        <v>52</v>
      </c>
      <c r="R3169" s="69" t="s">
        <v>53</v>
      </c>
      <c r="S3169" s="87" t="s">
        <v>40</v>
      </c>
      <c r="T3169" s="69" t="s">
        <v>3086</v>
      </c>
      <c r="U3169" s="414" t="s">
        <v>40</v>
      </c>
      <c r="V3169" s="87" t="s">
        <v>384</v>
      </c>
      <c r="W3169" s="69" t="s">
        <v>3087</v>
      </c>
      <c r="X3169" s="32">
        <v>2473</v>
      </c>
      <c r="Y3169" s="32">
        <v>0</v>
      </c>
      <c r="Z3169" s="83"/>
      <c r="AA3169" s="84"/>
      <c r="AB3169" s="85"/>
      <c r="AC3169" s="83"/>
    </row>
    <row r="3170" spans="1:34" ht="15" hidden="1" customHeight="1" x14ac:dyDescent="0.2">
      <c r="A3170" s="105">
        <v>69</v>
      </c>
      <c r="B3170" s="105">
        <v>60</v>
      </c>
      <c r="C3170" s="76" t="s">
        <v>176</v>
      </c>
      <c r="D3170" s="31">
        <v>60053</v>
      </c>
      <c r="E3170" s="60" t="s">
        <v>177</v>
      </c>
      <c r="F3170" s="25">
        <v>2014</v>
      </c>
      <c r="G3170" s="61">
        <v>41976.470833333333</v>
      </c>
      <c r="H3170" s="62">
        <v>41976.470833333333</v>
      </c>
      <c r="I3170" s="628" t="s">
        <v>313</v>
      </c>
      <c r="J3170" s="625" t="s">
        <v>36</v>
      </c>
      <c r="K3170" s="625"/>
      <c r="L3170" s="64">
        <f>N3170-G3170</f>
        <v>6.944444467080757E-4</v>
      </c>
      <c r="M3170" s="65">
        <v>1</v>
      </c>
      <c r="N3170" s="61">
        <v>41976.47152777778</v>
      </c>
      <c r="O3170" s="62">
        <v>41976.47152777778</v>
      </c>
      <c r="P3170" s="66" t="s">
        <v>37</v>
      </c>
      <c r="Q3170" s="69" t="s">
        <v>52</v>
      </c>
      <c r="R3170" s="69" t="s">
        <v>53</v>
      </c>
      <c r="S3170" s="87" t="s">
        <v>40</v>
      </c>
      <c r="T3170" s="69" t="s">
        <v>3086</v>
      </c>
      <c r="U3170" s="414" t="s">
        <v>40</v>
      </c>
      <c r="V3170" s="87" t="s">
        <v>384</v>
      </c>
      <c r="W3170" s="69" t="s">
        <v>3088</v>
      </c>
      <c r="X3170" s="32">
        <v>2473</v>
      </c>
      <c r="Y3170" s="32">
        <v>0</v>
      </c>
      <c r="Z3170" s="83"/>
      <c r="AA3170" s="84"/>
      <c r="AB3170" s="85"/>
      <c r="AC3170" s="83"/>
    </row>
    <row r="3171" spans="1:34" ht="15" hidden="1" customHeight="1" x14ac:dyDescent="0.2">
      <c r="A3171" s="105">
        <v>69</v>
      </c>
      <c r="B3171" s="105">
        <v>60</v>
      </c>
      <c r="C3171" s="76" t="s">
        <v>176</v>
      </c>
      <c r="D3171" s="31">
        <v>60053</v>
      </c>
      <c r="E3171" s="60" t="s">
        <v>177</v>
      </c>
      <c r="F3171" s="25">
        <v>2014</v>
      </c>
      <c r="G3171" s="61">
        <v>41976.47152777778</v>
      </c>
      <c r="H3171" s="62">
        <v>41976.47152777778</v>
      </c>
      <c r="I3171" s="628" t="s">
        <v>313</v>
      </c>
      <c r="J3171" s="625" t="s">
        <v>36</v>
      </c>
      <c r="K3171" s="625"/>
      <c r="L3171" s="64">
        <f>N3171-G3171</f>
        <v>6.9444443943211809E-4</v>
      </c>
      <c r="M3171" s="65">
        <v>1</v>
      </c>
      <c r="N3171" s="61">
        <v>41976.472222222219</v>
      </c>
      <c r="O3171" s="62">
        <v>41976.472222222219</v>
      </c>
      <c r="P3171" s="66" t="s">
        <v>37</v>
      </c>
      <c r="Q3171" s="69" t="s">
        <v>52</v>
      </c>
      <c r="R3171" s="69" t="s">
        <v>53</v>
      </c>
      <c r="S3171" s="87" t="s">
        <v>40</v>
      </c>
      <c r="T3171" s="69" t="s">
        <v>3086</v>
      </c>
      <c r="U3171" s="414" t="s">
        <v>40</v>
      </c>
      <c r="V3171" s="87" t="s">
        <v>384</v>
      </c>
      <c r="W3171" s="69" t="s">
        <v>3089</v>
      </c>
      <c r="X3171" s="32">
        <v>2473</v>
      </c>
      <c r="Y3171" s="32">
        <v>0</v>
      </c>
      <c r="Z3171" s="83"/>
      <c r="AA3171" s="84"/>
      <c r="AB3171" s="85"/>
      <c r="AC3171" s="83"/>
    </row>
    <row r="3172" spans="1:34" ht="15" hidden="1" customHeight="1" x14ac:dyDescent="0.2">
      <c r="A3172" s="105">
        <v>69</v>
      </c>
      <c r="B3172" s="105">
        <v>60</v>
      </c>
      <c r="C3172" s="76" t="s">
        <v>176</v>
      </c>
      <c r="D3172" s="31">
        <v>60053</v>
      </c>
      <c r="E3172" s="60" t="s">
        <v>177</v>
      </c>
      <c r="F3172" s="25">
        <v>2014</v>
      </c>
      <c r="G3172" s="61">
        <v>41976.473611111112</v>
      </c>
      <c r="H3172" s="62">
        <v>41976.473611111112</v>
      </c>
      <c r="I3172" s="628" t="s">
        <v>313</v>
      </c>
      <c r="J3172" s="625" t="s">
        <v>36</v>
      </c>
      <c r="K3172" s="625"/>
      <c r="L3172" s="64">
        <f>N3172-G3172</f>
        <v>6.944444467080757E-4</v>
      </c>
      <c r="M3172" s="65">
        <v>1</v>
      </c>
      <c r="N3172" s="61">
        <v>41976.474305555559</v>
      </c>
      <c r="O3172" s="62">
        <v>41976.474305555559</v>
      </c>
      <c r="P3172" s="66" t="s">
        <v>37</v>
      </c>
      <c r="Q3172" s="69" t="s">
        <v>52</v>
      </c>
      <c r="R3172" s="69" t="s">
        <v>53</v>
      </c>
      <c r="S3172" s="87" t="s">
        <v>40</v>
      </c>
      <c r="T3172" s="69" t="s">
        <v>3086</v>
      </c>
      <c r="U3172" s="414" t="s">
        <v>40</v>
      </c>
      <c r="V3172" s="87" t="s">
        <v>384</v>
      </c>
      <c r="W3172" s="69" t="s">
        <v>3090</v>
      </c>
      <c r="X3172" s="32">
        <v>2473</v>
      </c>
      <c r="Y3172" s="32">
        <v>0</v>
      </c>
      <c r="Z3172" s="83"/>
      <c r="AA3172" s="84"/>
      <c r="AB3172" s="85"/>
      <c r="AC3172" s="83"/>
    </row>
    <row r="3173" spans="1:34" ht="15" hidden="1" customHeight="1" x14ac:dyDescent="0.2">
      <c r="A3173" s="105">
        <v>69</v>
      </c>
      <c r="B3173" s="105">
        <v>60</v>
      </c>
      <c r="C3173" s="76" t="s">
        <v>176</v>
      </c>
      <c r="D3173" s="31">
        <v>60053</v>
      </c>
      <c r="E3173" s="60" t="s">
        <v>177</v>
      </c>
      <c r="F3173" s="25">
        <v>2014</v>
      </c>
      <c r="G3173" s="61">
        <v>41976.480555555558</v>
      </c>
      <c r="H3173" s="62">
        <v>41976.480555555558</v>
      </c>
      <c r="I3173" s="628" t="s">
        <v>313</v>
      </c>
      <c r="J3173" s="625" t="s">
        <v>36</v>
      </c>
      <c r="K3173" s="625"/>
      <c r="L3173" s="64">
        <f>N3173-G3173</f>
        <v>6.9444443943211809E-4</v>
      </c>
      <c r="M3173" s="65">
        <v>1</v>
      </c>
      <c r="N3173" s="61">
        <v>41976.481249999997</v>
      </c>
      <c r="O3173" s="62">
        <v>41976.481249999997</v>
      </c>
      <c r="P3173" s="66" t="s">
        <v>37</v>
      </c>
      <c r="Q3173" s="69" t="s">
        <v>52</v>
      </c>
      <c r="R3173" s="69" t="s">
        <v>53</v>
      </c>
      <c r="S3173" s="87" t="s">
        <v>40</v>
      </c>
      <c r="T3173" s="69" t="s">
        <v>3086</v>
      </c>
      <c r="U3173" s="414" t="s">
        <v>40</v>
      </c>
      <c r="V3173" s="87" t="s">
        <v>384</v>
      </c>
      <c r="W3173" s="69" t="s">
        <v>3091</v>
      </c>
      <c r="X3173" s="32">
        <v>2473</v>
      </c>
      <c r="Y3173" s="32">
        <v>0</v>
      </c>
      <c r="Z3173" s="83"/>
      <c r="AA3173" s="84"/>
      <c r="AB3173" s="85"/>
      <c r="AC3173" s="83"/>
    </row>
    <row r="3174" spans="1:34" ht="15" hidden="1" customHeight="1" x14ac:dyDescent="0.2">
      <c r="A3174" s="105">
        <v>69</v>
      </c>
      <c r="B3174" s="105">
        <v>60</v>
      </c>
      <c r="C3174" s="76" t="s">
        <v>176</v>
      </c>
      <c r="D3174" s="31">
        <v>60053</v>
      </c>
      <c r="E3174" s="60" t="s">
        <v>177</v>
      </c>
      <c r="F3174" s="25">
        <v>2014</v>
      </c>
      <c r="G3174" s="61">
        <v>41976.48333333333</v>
      </c>
      <c r="H3174" s="62">
        <v>41976.48333333333</v>
      </c>
      <c r="I3174" s="628" t="s">
        <v>313</v>
      </c>
      <c r="J3174" s="625" t="s">
        <v>36</v>
      </c>
      <c r="K3174" s="625"/>
      <c r="L3174" s="64">
        <f>N3174-G3174</f>
        <v>6.944444467080757E-4</v>
      </c>
      <c r="M3174" s="65">
        <v>1</v>
      </c>
      <c r="N3174" s="61">
        <v>41976.484027777777</v>
      </c>
      <c r="O3174" s="62">
        <v>41976.484027777777</v>
      </c>
      <c r="P3174" s="66" t="s">
        <v>37</v>
      </c>
      <c r="Q3174" s="69" t="s">
        <v>52</v>
      </c>
      <c r="R3174" s="69" t="s">
        <v>53</v>
      </c>
      <c r="S3174" s="87" t="s">
        <v>40</v>
      </c>
      <c r="T3174" s="69" t="s">
        <v>3086</v>
      </c>
      <c r="U3174" s="414" t="s">
        <v>40</v>
      </c>
      <c r="V3174" s="87" t="s">
        <v>384</v>
      </c>
      <c r="W3174" s="69" t="s">
        <v>3094</v>
      </c>
      <c r="X3174" s="32">
        <v>2473</v>
      </c>
      <c r="Y3174" s="32">
        <v>0</v>
      </c>
      <c r="Z3174" s="83"/>
      <c r="AA3174" s="84"/>
      <c r="AB3174" s="85"/>
      <c r="AC3174" s="83"/>
    </row>
    <row r="3175" spans="1:34" ht="15" hidden="1" customHeight="1" x14ac:dyDescent="0.2">
      <c r="A3175" s="105">
        <v>69</v>
      </c>
      <c r="B3175" s="105">
        <v>60</v>
      </c>
      <c r="C3175" s="76" t="s">
        <v>176</v>
      </c>
      <c r="D3175" s="31">
        <v>60053</v>
      </c>
      <c r="E3175" s="60" t="s">
        <v>177</v>
      </c>
      <c r="F3175" s="25">
        <v>2014</v>
      </c>
      <c r="G3175" s="61">
        <v>41976.486111111109</v>
      </c>
      <c r="H3175" s="62">
        <v>41976.486111111109</v>
      </c>
      <c r="I3175" s="628" t="s">
        <v>313</v>
      </c>
      <c r="J3175" s="625" t="s">
        <v>36</v>
      </c>
      <c r="K3175" s="625"/>
      <c r="L3175" s="64">
        <f>N3175-G3175</f>
        <v>6.944444467080757E-4</v>
      </c>
      <c r="M3175" s="65">
        <v>1</v>
      </c>
      <c r="N3175" s="61">
        <v>41976.486805555556</v>
      </c>
      <c r="O3175" s="62">
        <v>41976.486805555556</v>
      </c>
      <c r="P3175" s="66" t="s">
        <v>37</v>
      </c>
      <c r="Q3175" s="69" t="s">
        <v>52</v>
      </c>
      <c r="R3175" s="69" t="s">
        <v>53</v>
      </c>
      <c r="S3175" s="87" t="s">
        <v>40</v>
      </c>
      <c r="T3175" s="69" t="s">
        <v>3086</v>
      </c>
      <c r="U3175" s="414" t="s">
        <v>40</v>
      </c>
      <c r="V3175" s="87" t="s">
        <v>384</v>
      </c>
      <c r="W3175" s="69" t="s">
        <v>3095</v>
      </c>
      <c r="X3175" s="32">
        <v>2473</v>
      </c>
      <c r="Y3175" s="32">
        <v>0</v>
      </c>
      <c r="Z3175" s="83"/>
      <c r="AA3175" s="84"/>
      <c r="AB3175" s="85"/>
      <c r="AC3175" s="83"/>
    </row>
    <row r="3176" spans="1:34" ht="15" hidden="1" customHeight="1" x14ac:dyDescent="0.2">
      <c r="A3176" s="105">
        <v>69</v>
      </c>
      <c r="B3176" s="105">
        <v>60</v>
      </c>
      <c r="C3176" s="76" t="s">
        <v>176</v>
      </c>
      <c r="D3176" s="31">
        <v>60053</v>
      </c>
      <c r="E3176" s="60" t="s">
        <v>177</v>
      </c>
      <c r="F3176" s="25">
        <v>2014</v>
      </c>
      <c r="G3176" s="61">
        <v>41976.64166666667</v>
      </c>
      <c r="H3176" s="62">
        <v>41976.64166666667</v>
      </c>
      <c r="I3176" s="628" t="s">
        <v>313</v>
      </c>
      <c r="J3176" s="625" t="s">
        <v>36</v>
      </c>
      <c r="K3176" s="625"/>
      <c r="L3176" s="64">
        <f>N3176-G3176</f>
        <v>0.17291666666278616</v>
      </c>
      <c r="M3176" s="65">
        <v>249</v>
      </c>
      <c r="N3176" s="61">
        <v>41976.814583333333</v>
      </c>
      <c r="O3176" s="62">
        <v>41976.814583333333</v>
      </c>
      <c r="P3176" s="66" t="s">
        <v>37</v>
      </c>
      <c r="Q3176" s="69" t="s">
        <v>52</v>
      </c>
      <c r="R3176" s="69" t="s">
        <v>53</v>
      </c>
      <c r="S3176" s="87" t="s">
        <v>40</v>
      </c>
      <c r="T3176" s="69" t="s">
        <v>3096</v>
      </c>
      <c r="U3176" s="414" t="s">
        <v>40</v>
      </c>
      <c r="V3176" s="87" t="s">
        <v>384</v>
      </c>
      <c r="W3176" s="69" t="s">
        <v>3097</v>
      </c>
      <c r="X3176" s="32">
        <v>0</v>
      </c>
      <c r="Y3176" s="32">
        <v>0</v>
      </c>
      <c r="Z3176" s="83"/>
      <c r="AA3176" s="84"/>
      <c r="AB3176" s="85"/>
      <c r="AC3176" s="83"/>
    </row>
    <row r="3177" spans="1:34" ht="15" hidden="1" customHeight="1" x14ac:dyDescent="0.2">
      <c r="A3177" s="105">
        <v>69</v>
      </c>
      <c r="B3177" s="105">
        <v>60</v>
      </c>
      <c r="C3177" s="76" t="s">
        <v>176</v>
      </c>
      <c r="D3177" s="31">
        <v>60053</v>
      </c>
      <c r="E3177" s="60" t="s">
        <v>177</v>
      </c>
      <c r="F3177" s="25">
        <v>2014</v>
      </c>
      <c r="G3177" s="106">
        <v>41989.152083333334</v>
      </c>
      <c r="H3177" s="63">
        <v>41989.152083333334</v>
      </c>
      <c r="I3177" s="625" t="s">
        <v>36</v>
      </c>
      <c r="J3177" s="628" t="s">
        <v>313</v>
      </c>
      <c r="K3177" s="628"/>
      <c r="L3177" s="64">
        <f>N3177-G3177</f>
        <v>0.80694444444088731</v>
      </c>
      <c r="M3177" s="65">
        <v>1162</v>
      </c>
      <c r="N3177" s="106">
        <v>41989.959027777775</v>
      </c>
      <c r="O3177" s="63">
        <v>41989.959027777775</v>
      </c>
      <c r="P3177" s="66" t="s">
        <v>37</v>
      </c>
      <c r="Q3177" s="99" t="s">
        <v>38</v>
      </c>
      <c r="R3177" s="99" t="s">
        <v>135</v>
      </c>
      <c r="S3177" s="78" t="s">
        <v>54</v>
      </c>
      <c r="T3177" s="69" t="s">
        <v>3217</v>
      </c>
      <c r="U3177" s="414" t="s">
        <v>40</v>
      </c>
      <c r="V3177" s="87" t="s">
        <v>384</v>
      </c>
      <c r="W3177" s="69" t="s">
        <v>3218</v>
      </c>
      <c r="X3177" s="136"/>
      <c r="Y3177" s="136"/>
      <c r="Z3177" s="136"/>
      <c r="AA3177" s="143"/>
      <c r="AB3177" s="144"/>
      <c r="AC3177" s="136"/>
    </row>
    <row r="3178" spans="1:34" ht="15" hidden="1" customHeight="1" x14ac:dyDescent="0.2">
      <c r="A3178" s="153">
        <v>69</v>
      </c>
      <c r="B3178" s="153">
        <v>60</v>
      </c>
      <c r="C3178" s="24" t="s">
        <v>176</v>
      </c>
      <c r="D3178" s="175">
        <v>60053</v>
      </c>
      <c r="E3178" s="24" t="s">
        <v>177</v>
      </c>
      <c r="F3178" s="25">
        <v>2015</v>
      </c>
      <c r="G3178" s="156">
        <v>42016.496527777781</v>
      </c>
      <c r="H3178" s="157">
        <v>42016.496527777781</v>
      </c>
      <c r="I3178" s="620" t="s">
        <v>36</v>
      </c>
      <c r="J3178" s="626" t="s">
        <v>313</v>
      </c>
      <c r="K3178" s="626"/>
      <c r="L3178" s="159">
        <f>N3178-G3178</f>
        <v>0.476388888884685</v>
      </c>
      <c r="M3178" s="160">
        <v>686</v>
      </c>
      <c r="N3178" s="156">
        <v>42016.972916666666</v>
      </c>
      <c r="O3178" s="157">
        <v>42016.972916666666</v>
      </c>
      <c r="P3178" s="161" t="s">
        <v>37</v>
      </c>
      <c r="Q3178" s="35" t="s">
        <v>38</v>
      </c>
      <c r="R3178" s="35" t="s">
        <v>135</v>
      </c>
      <c r="S3178" s="35" t="s">
        <v>54</v>
      </c>
      <c r="T3178" s="35" t="s">
        <v>3330</v>
      </c>
      <c r="U3178" s="176">
        <v>10835</v>
      </c>
      <c r="V3178" s="167" t="s">
        <v>384</v>
      </c>
      <c r="W3178" s="35" t="s">
        <v>1685</v>
      </c>
      <c r="X3178" s="55">
        <v>2138</v>
      </c>
      <c r="Y3178" s="55">
        <v>2138</v>
      </c>
      <c r="Z3178" s="55">
        <v>142453</v>
      </c>
      <c r="AA3178" s="173">
        <f>Y3178/5412924</f>
        <v>3.9498060567634053E-4</v>
      </c>
      <c r="AB3178" s="174">
        <f>Z3178/5412924</f>
        <v>2.6317199354729533E-2</v>
      </c>
      <c r="AC3178" s="55">
        <f>Z3178/Y3178</f>
        <v>66.629092609915816</v>
      </c>
    </row>
    <row r="3179" spans="1:34" ht="15" hidden="1" customHeight="1" x14ac:dyDescent="0.2">
      <c r="A3179" s="257">
        <v>69</v>
      </c>
      <c r="B3179" s="257">
        <v>60</v>
      </c>
      <c r="C3179" s="258" t="s">
        <v>176</v>
      </c>
      <c r="D3179" s="257">
        <v>60053</v>
      </c>
      <c r="E3179" s="258" t="s">
        <v>177</v>
      </c>
      <c r="F3179" s="25">
        <v>2016</v>
      </c>
      <c r="G3179" s="232">
        <v>42465.602083333331</v>
      </c>
      <c r="H3179" s="233">
        <v>42465.602083333331</v>
      </c>
      <c r="I3179" s="412" t="s">
        <v>36</v>
      </c>
      <c r="J3179" s="412" t="s">
        <v>36</v>
      </c>
      <c r="K3179" s="412"/>
      <c r="L3179" s="235">
        <f>N3179-G3179</f>
        <v>1.3888888890505768E-2</v>
      </c>
      <c r="M3179" s="236">
        <v>20</v>
      </c>
      <c r="N3179" s="232">
        <v>42465.615972222222</v>
      </c>
      <c r="O3179" s="233">
        <v>42465.615972222222</v>
      </c>
      <c r="P3179" s="237" t="s">
        <v>37</v>
      </c>
      <c r="Q3179" s="238" t="s">
        <v>52</v>
      </c>
      <c r="R3179" s="238" t="s">
        <v>114</v>
      </c>
      <c r="S3179" s="35" t="s">
        <v>107</v>
      </c>
      <c r="T3179" s="35" t="s">
        <v>5825</v>
      </c>
      <c r="U3179" s="282" t="s">
        <v>40</v>
      </c>
      <c r="V3179" s="240" t="s">
        <v>384</v>
      </c>
      <c r="W3179" s="35" t="s">
        <v>5826</v>
      </c>
      <c r="X3179" s="55">
        <v>2189</v>
      </c>
      <c r="Y3179" s="55">
        <v>2189</v>
      </c>
      <c r="Z3179" s="55">
        <v>44757</v>
      </c>
      <c r="AA3179" s="259">
        <v>3.9931636454647128E-4</v>
      </c>
      <c r="AB3179" s="260">
        <v>8.1645511777096464E-3</v>
      </c>
      <c r="AC3179" s="241">
        <v>20.446322521699408</v>
      </c>
    </row>
    <row r="3180" spans="1:34" ht="15" hidden="1" customHeight="1" x14ac:dyDescent="0.2">
      <c r="A3180" s="257">
        <v>69</v>
      </c>
      <c r="B3180" s="257">
        <v>60</v>
      </c>
      <c r="C3180" s="258" t="s">
        <v>176</v>
      </c>
      <c r="D3180" s="257">
        <v>60053</v>
      </c>
      <c r="E3180" s="258" t="s">
        <v>177</v>
      </c>
      <c r="F3180" s="25">
        <v>2016</v>
      </c>
      <c r="G3180" s="284">
        <v>42511.260416666664</v>
      </c>
      <c r="H3180" s="234">
        <v>42511.260416666664</v>
      </c>
      <c r="I3180" s="412" t="s">
        <v>36</v>
      </c>
      <c r="J3180" s="412" t="s">
        <v>36</v>
      </c>
      <c r="K3180" s="412"/>
      <c r="L3180" s="235">
        <f>N3180-G3180</f>
        <v>6.944444467080757E-4</v>
      </c>
      <c r="M3180" s="236">
        <v>1</v>
      </c>
      <c r="N3180" s="284">
        <v>42511.261111111111</v>
      </c>
      <c r="O3180" s="234">
        <v>42511.261111111111</v>
      </c>
      <c r="P3180" s="237" t="s">
        <v>37</v>
      </c>
      <c r="Q3180" s="238" t="s">
        <v>213</v>
      </c>
      <c r="R3180" s="238" t="s">
        <v>287</v>
      </c>
      <c r="S3180" s="35" t="s">
        <v>101</v>
      </c>
      <c r="T3180" s="35" t="s">
        <v>6097</v>
      </c>
      <c r="U3180" s="282" t="s">
        <v>40</v>
      </c>
      <c r="V3180" s="240" t="s">
        <v>384</v>
      </c>
      <c r="W3180" s="35" t="s">
        <v>6098</v>
      </c>
      <c r="X3180" s="55">
        <v>2382</v>
      </c>
      <c r="Y3180" s="55">
        <v>0</v>
      </c>
      <c r="Z3180" s="55">
        <v>0</v>
      </c>
      <c r="AA3180" s="35"/>
      <c r="AB3180" s="35"/>
      <c r="AC3180" s="35"/>
    </row>
    <row r="3181" spans="1:34" ht="15" hidden="1" customHeight="1" x14ac:dyDescent="0.2">
      <c r="A3181" s="257">
        <v>69</v>
      </c>
      <c r="B3181" s="257">
        <v>60</v>
      </c>
      <c r="C3181" s="258" t="s">
        <v>176</v>
      </c>
      <c r="D3181" s="257">
        <v>60053</v>
      </c>
      <c r="E3181" s="258" t="s">
        <v>177</v>
      </c>
      <c r="F3181" s="25">
        <v>2016</v>
      </c>
      <c r="G3181" s="284">
        <v>42622.111111111109</v>
      </c>
      <c r="H3181" s="234">
        <v>42622.111111111109</v>
      </c>
      <c r="I3181" s="412" t="s">
        <v>36</v>
      </c>
      <c r="J3181" s="412" t="s">
        <v>36</v>
      </c>
      <c r="K3181" s="412"/>
      <c r="L3181" s="235">
        <f>N3181-G3181</f>
        <v>6.944444467080757E-4</v>
      </c>
      <c r="M3181" s="236">
        <v>1</v>
      </c>
      <c r="N3181" s="284">
        <v>42622.111805555556</v>
      </c>
      <c r="O3181" s="234">
        <v>42622.111805555556</v>
      </c>
      <c r="P3181" s="237" t="s">
        <v>37</v>
      </c>
      <c r="Q3181" s="238" t="s">
        <v>38</v>
      </c>
      <c r="R3181" s="238" t="s">
        <v>135</v>
      </c>
      <c r="S3181" s="35" t="s">
        <v>68</v>
      </c>
      <c r="T3181" s="35" t="s">
        <v>6568</v>
      </c>
      <c r="U3181" s="282" t="s">
        <v>40</v>
      </c>
      <c r="V3181" s="240" t="s">
        <v>384</v>
      </c>
      <c r="W3181" s="35" t="s">
        <v>6569</v>
      </c>
      <c r="X3181" s="177">
        <v>4328</v>
      </c>
      <c r="Y3181" s="55">
        <v>0</v>
      </c>
      <c r="Z3181" s="55">
        <v>0</v>
      </c>
      <c r="AA3181" s="35"/>
      <c r="AB3181" s="35"/>
      <c r="AC3181" s="241"/>
    </row>
    <row r="3182" spans="1:34" ht="15" hidden="1" customHeight="1" x14ac:dyDescent="0.2">
      <c r="A3182" s="257">
        <v>69</v>
      </c>
      <c r="B3182" s="257">
        <v>60</v>
      </c>
      <c r="C3182" s="258" t="s">
        <v>176</v>
      </c>
      <c r="D3182" s="257">
        <v>60053</v>
      </c>
      <c r="E3182" s="258" t="s">
        <v>177</v>
      </c>
      <c r="F3182" s="25">
        <v>2016</v>
      </c>
      <c r="G3182" s="284">
        <v>42622.3125</v>
      </c>
      <c r="H3182" s="234">
        <v>42622.3125</v>
      </c>
      <c r="I3182" s="412" t="s">
        <v>36</v>
      </c>
      <c r="J3182" s="412" t="s">
        <v>36</v>
      </c>
      <c r="K3182" s="412"/>
      <c r="L3182" s="235">
        <f>N3182-G3182</f>
        <v>0.37222222222044365</v>
      </c>
      <c r="M3182" s="236">
        <v>536</v>
      </c>
      <c r="N3182" s="284">
        <v>42622.68472222222</v>
      </c>
      <c r="O3182" s="234">
        <v>42622.68472222222</v>
      </c>
      <c r="P3182" s="237" t="s">
        <v>37</v>
      </c>
      <c r="Q3182" s="238" t="s">
        <v>38</v>
      </c>
      <c r="R3182" s="238" t="s">
        <v>135</v>
      </c>
      <c r="S3182" s="35" t="s">
        <v>68</v>
      </c>
      <c r="T3182" s="35" t="s">
        <v>6570</v>
      </c>
      <c r="U3182" s="282" t="s">
        <v>40</v>
      </c>
      <c r="V3182" s="240" t="s">
        <v>384</v>
      </c>
      <c r="W3182" s="35" t="s">
        <v>6571</v>
      </c>
      <c r="X3182" s="177">
        <v>0</v>
      </c>
      <c r="Y3182" s="55">
        <v>0</v>
      </c>
      <c r="Z3182" s="55">
        <v>0</v>
      </c>
      <c r="AA3182" s="35"/>
      <c r="AB3182" s="35"/>
      <c r="AC3182" s="241"/>
    </row>
    <row r="3183" spans="1:34" ht="15" hidden="1" customHeight="1" x14ac:dyDescent="0.2">
      <c r="A3183" s="257">
        <v>69</v>
      </c>
      <c r="B3183" s="257">
        <v>60</v>
      </c>
      <c r="C3183" s="258" t="s">
        <v>176</v>
      </c>
      <c r="D3183" s="257">
        <v>60053</v>
      </c>
      <c r="E3183" s="258" t="s">
        <v>177</v>
      </c>
      <c r="F3183" s="25">
        <v>2017</v>
      </c>
      <c r="G3183" s="232">
        <v>42876.779166666667</v>
      </c>
      <c r="H3183" s="233">
        <v>42876.779166666667</v>
      </c>
      <c r="I3183" s="412" t="s">
        <v>36</v>
      </c>
      <c r="J3183" s="412" t="s">
        <v>36</v>
      </c>
      <c r="K3183" s="412"/>
      <c r="L3183" s="235">
        <f>N3183-G3183</f>
        <v>0.55347222222189885</v>
      </c>
      <c r="M3183" s="236">
        <v>797</v>
      </c>
      <c r="N3183" s="232">
        <v>42877.332638888889</v>
      </c>
      <c r="O3183" s="233">
        <v>42877.332638888889</v>
      </c>
      <c r="P3183" s="237" t="s">
        <v>37</v>
      </c>
      <c r="Q3183" s="35" t="s">
        <v>38</v>
      </c>
      <c r="R3183" s="35" t="s">
        <v>135</v>
      </c>
      <c r="S3183" s="35" t="s">
        <v>68</v>
      </c>
      <c r="T3183" s="52" t="s">
        <v>8601</v>
      </c>
      <c r="U3183" s="293">
        <v>112895102</v>
      </c>
      <c r="V3183" s="240" t="s">
        <v>384</v>
      </c>
      <c r="W3183" s="44" t="s">
        <v>8602</v>
      </c>
      <c r="X3183" s="255">
        <v>5248</v>
      </c>
      <c r="Y3183" s="255">
        <v>5248</v>
      </c>
      <c r="Z3183" s="255">
        <v>723649</v>
      </c>
      <c r="AA3183" s="173">
        <v>9.5120506516697197E-4</v>
      </c>
      <c r="AB3183" s="174">
        <v>0.13116207968807433</v>
      </c>
      <c r="AC3183" s="241">
        <v>137.89043445121951</v>
      </c>
      <c r="AD3183" s="304">
        <v>5517212</v>
      </c>
      <c r="AE3183" s="361" t="s">
        <v>1270</v>
      </c>
      <c r="AF3183" s="361" t="s">
        <v>1270</v>
      </c>
      <c r="AG3183" s="35" t="s">
        <v>7040</v>
      </c>
      <c r="AH3183" s="44" t="s">
        <v>7041</v>
      </c>
    </row>
    <row r="3184" spans="1:34" ht="15" hidden="1" customHeight="1" x14ac:dyDescent="0.2">
      <c r="A3184" s="257">
        <v>69</v>
      </c>
      <c r="B3184" s="257">
        <v>60</v>
      </c>
      <c r="C3184" s="258" t="s">
        <v>176</v>
      </c>
      <c r="D3184" s="257">
        <v>60053</v>
      </c>
      <c r="E3184" s="258" t="s">
        <v>177</v>
      </c>
      <c r="F3184" s="25">
        <v>2017</v>
      </c>
      <c r="G3184" s="232">
        <v>42895.163194444445</v>
      </c>
      <c r="H3184" s="233">
        <v>42895.163194444445</v>
      </c>
      <c r="I3184" s="412" t="s">
        <v>36</v>
      </c>
      <c r="J3184" s="412" t="s">
        <v>36</v>
      </c>
      <c r="K3184" s="412"/>
      <c r="L3184" s="235">
        <f>N3184-G3184</f>
        <v>6.944444467080757E-4</v>
      </c>
      <c r="M3184" s="236">
        <v>1</v>
      </c>
      <c r="N3184" s="232">
        <v>42895.163888888892</v>
      </c>
      <c r="O3184" s="233">
        <v>42895.163888888892</v>
      </c>
      <c r="P3184" s="237" t="s">
        <v>37</v>
      </c>
      <c r="Q3184" s="35" t="s">
        <v>43</v>
      </c>
      <c r="R3184" s="35" t="s">
        <v>535</v>
      </c>
      <c r="S3184" s="35" t="s">
        <v>101</v>
      </c>
      <c r="T3184" s="52" t="s">
        <v>8692</v>
      </c>
      <c r="U3184" s="332" t="s">
        <v>40</v>
      </c>
      <c r="V3184" s="240" t="s">
        <v>384</v>
      </c>
      <c r="W3184" s="44" t="s">
        <v>8693</v>
      </c>
      <c r="X3184" s="241">
        <v>5195</v>
      </c>
      <c r="Y3184" s="241">
        <v>0</v>
      </c>
      <c r="Z3184" s="241">
        <v>0</v>
      </c>
      <c r="AA3184" s="168"/>
      <c r="AB3184" s="168"/>
      <c r="AC3184" s="168"/>
      <c r="AD3184" s="304">
        <v>5517212</v>
      </c>
      <c r="AE3184" s="305" t="s">
        <v>7063</v>
      </c>
      <c r="AF3184" s="305" t="s">
        <v>8694</v>
      </c>
      <c r="AG3184" s="35" t="s">
        <v>7040</v>
      </c>
      <c r="AH3184" s="44" t="s">
        <v>7041</v>
      </c>
    </row>
    <row r="3185" spans="1:34" ht="15" hidden="1" customHeight="1" x14ac:dyDescent="0.2">
      <c r="A3185" s="257">
        <v>69</v>
      </c>
      <c r="B3185" s="257">
        <v>60</v>
      </c>
      <c r="C3185" s="258" t="s">
        <v>176</v>
      </c>
      <c r="D3185" s="257">
        <v>60053</v>
      </c>
      <c r="E3185" s="258" t="s">
        <v>177</v>
      </c>
      <c r="F3185" s="25">
        <v>2017</v>
      </c>
      <c r="G3185" s="232">
        <v>42897.597222222219</v>
      </c>
      <c r="H3185" s="233">
        <v>42897.597222222219</v>
      </c>
      <c r="I3185" s="412" t="s">
        <v>36</v>
      </c>
      <c r="J3185" s="412" t="s">
        <v>36</v>
      </c>
      <c r="K3185" s="412"/>
      <c r="L3185" s="235">
        <f>N3185-G3185</f>
        <v>6.944444467080757E-4</v>
      </c>
      <c r="M3185" s="236">
        <v>1</v>
      </c>
      <c r="N3185" s="232">
        <v>42897.597916666666</v>
      </c>
      <c r="O3185" s="233">
        <v>42897.597916666666</v>
      </c>
      <c r="P3185" s="237" t="s">
        <v>37</v>
      </c>
      <c r="Q3185" s="35" t="s">
        <v>213</v>
      </c>
      <c r="R3185" s="35" t="s">
        <v>287</v>
      </c>
      <c r="S3185" s="35" t="s">
        <v>40</v>
      </c>
      <c r="T3185" s="52" t="s">
        <v>8709</v>
      </c>
      <c r="U3185" s="360">
        <v>112954258</v>
      </c>
      <c r="V3185" s="240" t="s">
        <v>384</v>
      </c>
      <c r="W3185" s="44" t="s">
        <v>8710</v>
      </c>
      <c r="X3185" s="241">
        <v>5196</v>
      </c>
      <c r="Y3185" s="241">
        <v>0</v>
      </c>
      <c r="Z3185" s="241">
        <v>0</v>
      </c>
      <c r="AA3185" s="168"/>
      <c r="AB3185" s="168"/>
      <c r="AC3185" s="168"/>
      <c r="AD3185" s="304">
        <v>5517212</v>
      </c>
      <c r="AE3185" s="305" t="s">
        <v>7083</v>
      </c>
      <c r="AF3185" s="305" t="s">
        <v>8711</v>
      </c>
      <c r="AG3185" s="35" t="s">
        <v>7040</v>
      </c>
      <c r="AH3185" s="44" t="s">
        <v>7041</v>
      </c>
    </row>
    <row r="3186" spans="1:34" ht="15" hidden="1" customHeight="1" x14ac:dyDescent="0.2">
      <c r="A3186" s="257">
        <v>69</v>
      </c>
      <c r="B3186" s="257">
        <v>60</v>
      </c>
      <c r="C3186" s="258" t="s">
        <v>176</v>
      </c>
      <c r="D3186" s="257">
        <v>60053</v>
      </c>
      <c r="E3186" s="258" t="s">
        <v>177</v>
      </c>
      <c r="F3186" s="25">
        <v>2017</v>
      </c>
      <c r="G3186" s="232">
        <v>42897.790972222225</v>
      </c>
      <c r="H3186" s="233">
        <v>42897.790972222225</v>
      </c>
      <c r="I3186" s="412" t="s">
        <v>36</v>
      </c>
      <c r="J3186" s="412" t="s">
        <v>36</v>
      </c>
      <c r="K3186" s="412"/>
      <c r="L3186" s="235">
        <f>N3186-G3186</f>
        <v>0.4256944444423425</v>
      </c>
      <c r="M3186" s="236">
        <v>613</v>
      </c>
      <c r="N3186" s="232">
        <v>42898.216666666667</v>
      </c>
      <c r="O3186" s="233">
        <v>42898.216666666667</v>
      </c>
      <c r="P3186" s="237" t="s">
        <v>37</v>
      </c>
      <c r="Q3186" s="35" t="s">
        <v>52</v>
      </c>
      <c r="R3186" s="35" t="s">
        <v>302</v>
      </c>
      <c r="S3186" s="35" t="s">
        <v>68</v>
      </c>
      <c r="T3186" s="52" t="s">
        <v>8729</v>
      </c>
      <c r="U3186" s="332" t="s">
        <v>40</v>
      </c>
      <c r="V3186" s="240" t="s">
        <v>384</v>
      </c>
      <c r="W3186" s="44" t="s">
        <v>8730</v>
      </c>
      <c r="X3186" s="241">
        <v>0</v>
      </c>
      <c r="Y3186" s="241">
        <v>0</v>
      </c>
      <c r="Z3186" s="241">
        <v>0</v>
      </c>
      <c r="AA3186" s="168"/>
      <c r="AB3186" s="168"/>
      <c r="AC3186" s="168"/>
      <c r="AD3186" s="304">
        <v>5517212</v>
      </c>
      <c r="AE3186" s="305" t="s">
        <v>1270</v>
      </c>
      <c r="AF3186" s="305" t="s">
        <v>1270</v>
      </c>
      <c r="AG3186" s="35" t="s">
        <v>7066</v>
      </c>
      <c r="AH3186" s="44" t="s">
        <v>7067</v>
      </c>
    </row>
    <row r="3187" spans="1:34" ht="15" hidden="1" customHeight="1" x14ac:dyDescent="0.2">
      <c r="A3187" s="257">
        <v>69</v>
      </c>
      <c r="B3187" s="257">
        <v>60</v>
      </c>
      <c r="C3187" s="258" t="s">
        <v>176</v>
      </c>
      <c r="D3187" s="257">
        <v>60053</v>
      </c>
      <c r="E3187" s="258" t="s">
        <v>177</v>
      </c>
      <c r="F3187" s="25">
        <v>2018</v>
      </c>
      <c r="G3187" s="232">
        <v>43446.286111111112</v>
      </c>
      <c r="H3187" s="233">
        <v>43446.286111111112</v>
      </c>
      <c r="I3187" s="412" t="s">
        <v>36</v>
      </c>
      <c r="J3187" s="412" t="s">
        <v>36</v>
      </c>
      <c r="K3187" s="412" t="s">
        <v>36</v>
      </c>
      <c r="L3187" s="235">
        <f>N3187-G3187</f>
        <v>6.944444467080757E-4</v>
      </c>
      <c r="M3187" s="236">
        <v>1</v>
      </c>
      <c r="N3187" s="232">
        <v>43446.286805555559</v>
      </c>
      <c r="O3187" s="233">
        <v>43446.286805555559</v>
      </c>
      <c r="P3187" s="237" t="s">
        <v>37</v>
      </c>
      <c r="Q3187" s="238" t="s">
        <v>48</v>
      </c>
      <c r="R3187" s="35" t="s">
        <v>10200</v>
      </c>
      <c r="S3187" s="238" t="s">
        <v>40</v>
      </c>
      <c r="T3187" s="167" t="s">
        <v>12531</v>
      </c>
      <c r="U3187" s="282" t="s">
        <v>40</v>
      </c>
      <c r="V3187" s="240" t="s">
        <v>384</v>
      </c>
      <c r="W3187" s="167" t="s">
        <v>12532</v>
      </c>
      <c r="X3187" s="255">
        <v>2489</v>
      </c>
      <c r="Y3187" s="241">
        <v>0</v>
      </c>
      <c r="Z3187" s="241">
        <v>0</v>
      </c>
      <c r="AA3187" s="277"/>
      <c r="AB3187" s="277"/>
      <c r="AC3187" s="277"/>
      <c r="AD3187" s="241">
        <v>5517212</v>
      </c>
      <c r="AE3187" s="467" t="s">
        <v>7060</v>
      </c>
      <c r="AF3187" s="468" t="s">
        <v>12533</v>
      </c>
      <c r="AG3187" s="277" t="s">
        <v>7040</v>
      </c>
      <c r="AH3187" s="277" t="s">
        <v>7041</v>
      </c>
    </row>
    <row r="3188" spans="1:34" ht="15" hidden="1" customHeight="1" x14ac:dyDescent="0.2">
      <c r="A3188" s="521">
        <v>69</v>
      </c>
      <c r="B3188" s="521">
        <v>60</v>
      </c>
      <c r="C3188" s="522" t="s">
        <v>176</v>
      </c>
      <c r="D3188" s="521">
        <v>60053</v>
      </c>
      <c r="E3188" s="522" t="s">
        <v>177</v>
      </c>
      <c r="F3188" s="25">
        <v>2019</v>
      </c>
      <c r="G3188" s="573">
        <v>43617.900694444441</v>
      </c>
      <c r="H3188" s="574">
        <v>43617.900694444441</v>
      </c>
      <c r="I3188" s="572" t="s">
        <v>36</v>
      </c>
      <c r="J3188" s="572" t="s">
        <v>36</v>
      </c>
      <c r="K3188" s="572" t="s">
        <v>36</v>
      </c>
      <c r="L3188" s="235">
        <f>N3188-G3188</f>
        <v>6.944444467080757E-4</v>
      </c>
      <c r="M3188" s="236">
        <v>1</v>
      </c>
      <c r="N3188" s="573">
        <v>43617.901388888888</v>
      </c>
      <c r="O3188" s="574">
        <v>43617.901388888888</v>
      </c>
      <c r="P3188" s="237" t="s">
        <v>37</v>
      </c>
      <c r="Q3188" s="359" t="s">
        <v>213</v>
      </c>
      <c r="R3188" s="35" t="s">
        <v>10774</v>
      </c>
      <c r="S3188" s="277" t="s">
        <v>101</v>
      </c>
      <c r="T3188" s="167" t="s">
        <v>14270</v>
      </c>
      <c r="U3188" s="192" t="s">
        <v>40</v>
      </c>
      <c r="V3188" s="49" t="s">
        <v>384</v>
      </c>
      <c r="W3188" s="167" t="s">
        <v>14271</v>
      </c>
      <c r="X3188" s="536">
        <v>4349</v>
      </c>
      <c r="Y3188" s="255">
        <v>0</v>
      </c>
      <c r="Z3188" s="255">
        <v>0</v>
      </c>
      <c r="AA3188" s="264">
        <f>Y3188/AD3188</f>
        <v>0</v>
      </c>
      <c r="AB3188" s="265">
        <f>Z3188/AD3188</f>
        <v>0</v>
      </c>
      <c r="AC3188" s="255">
        <v>0</v>
      </c>
      <c r="AD3188" s="255">
        <v>5548929</v>
      </c>
      <c r="AE3188" s="240" t="s">
        <v>7076</v>
      </c>
      <c r="AF3188" s="527" t="s">
        <v>14272</v>
      </c>
      <c r="AG3188" s="49" t="s">
        <v>7040</v>
      </c>
      <c r="AH3188" s="525" t="s">
        <v>7041</v>
      </c>
    </row>
    <row r="3189" spans="1:34" ht="15" hidden="1" customHeight="1" x14ac:dyDescent="0.2">
      <c r="A3189" s="105">
        <v>69</v>
      </c>
      <c r="B3189" s="105">
        <v>60</v>
      </c>
      <c r="C3189" s="76" t="s">
        <v>99</v>
      </c>
      <c r="D3189" s="31">
        <v>60054</v>
      </c>
      <c r="E3189" s="60" t="s">
        <v>100</v>
      </c>
      <c r="F3189" s="25">
        <v>2014</v>
      </c>
      <c r="G3189" s="61">
        <v>41929.569444444445</v>
      </c>
      <c r="H3189" s="62">
        <v>41929.569444444445</v>
      </c>
      <c r="I3189" s="625" t="s">
        <v>36</v>
      </c>
      <c r="J3189" s="625" t="s">
        <v>36</v>
      </c>
      <c r="K3189" s="625"/>
      <c r="L3189" s="64">
        <f>N3189-G3189</f>
        <v>6.944444467080757E-4</v>
      </c>
      <c r="M3189" s="65">
        <v>1</v>
      </c>
      <c r="N3189" s="61">
        <v>41929.570138888892</v>
      </c>
      <c r="O3189" s="62">
        <v>41929.570138888892</v>
      </c>
      <c r="P3189" s="66" t="s">
        <v>37</v>
      </c>
      <c r="Q3189" s="69" t="s">
        <v>145</v>
      </c>
      <c r="R3189" s="69" t="s">
        <v>146</v>
      </c>
      <c r="S3189" s="87" t="s">
        <v>40</v>
      </c>
      <c r="T3189" s="69" t="s">
        <v>2873</v>
      </c>
      <c r="U3189" s="303" t="s">
        <v>40</v>
      </c>
      <c r="V3189" s="87" t="s">
        <v>384</v>
      </c>
      <c r="W3189" s="69" t="s">
        <v>2874</v>
      </c>
      <c r="X3189" s="32">
        <v>1825</v>
      </c>
      <c r="Y3189" s="32">
        <v>0</v>
      </c>
      <c r="Z3189" s="83"/>
      <c r="AA3189" s="84"/>
      <c r="AB3189" s="85"/>
      <c r="AC3189" s="83"/>
    </row>
    <row r="3190" spans="1:34" ht="15" hidden="1" customHeight="1" x14ac:dyDescent="0.2">
      <c r="A3190" s="153">
        <v>69</v>
      </c>
      <c r="B3190" s="153">
        <v>60</v>
      </c>
      <c r="C3190" s="24" t="s">
        <v>99</v>
      </c>
      <c r="D3190" s="175">
        <v>60054</v>
      </c>
      <c r="E3190" s="24" t="s">
        <v>100</v>
      </c>
      <c r="F3190" s="25">
        <v>2015</v>
      </c>
      <c r="G3190" s="179">
        <v>42042.279166666667</v>
      </c>
      <c r="H3190" s="158">
        <v>42042.279166666667</v>
      </c>
      <c r="I3190" s="626" t="s">
        <v>313</v>
      </c>
      <c r="J3190" s="620" t="s">
        <v>36</v>
      </c>
      <c r="K3190" s="620"/>
      <c r="L3190" s="159">
        <f>N3190-G3190</f>
        <v>6.944444467080757E-4</v>
      </c>
      <c r="M3190" s="160">
        <v>1</v>
      </c>
      <c r="N3190" s="156">
        <v>42042.279861111114</v>
      </c>
      <c r="O3190" s="157">
        <v>42042.279861111114</v>
      </c>
      <c r="P3190" s="161" t="s">
        <v>37</v>
      </c>
      <c r="Q3190" s="35" t="s">
        <v>213</v>
      </c>
      <c r="R3190" s="35" t="s">
        <v>320</v>
      </c>
      <c r="S3190" s="35" t="s">
        <v>40</v>
      </c>
      <c r="T3190" s="35" t="s">
        <v>3478</v>
      </c>
      <c r="U3190" s="303" t="s">
        <v>40</v>
      </c>
      <c r="V3190" s="167" t="s">
        <v>384</v>
      </c>
      <c r="W3190" s="35" t="s">
        <v>3479</v>
      </c>
      <c r="X3190" s="55">
        <v>1825</v>
      </c>
      <c r="Y3190" s="55">
        <v>0</v>
      </c>
      <c r="Z3190" s="168"/>
      <c r="AA3190" s="168"/>
      <c r="AB3190" s="168"/>
      <c r="AC3190" s="168"/>
      <c r="AD3190" s="41"/>
      <c r="AE3190" s="41"/>
      <c r="AF3190" s="41"/>
      <c r="AG3190" s="41"/>
      <c r="AH3190" s="41"/>
    </row>
    <row r="3191" spans="1:34" ht="15" hidden="1" customHeight="1" x14ac:dyDescent="0.2">
      <c r="A3191" s="175">
        <v>69</v>
      </c>
      <c r="B3191" s="175">
        <v>60</v>
      </c>
      <c r="C3191" s="24" t="s">
        <v>99</v>
      </c>
      <c r="D3191" s="175">
        <v>60054</v>
      </c>
      <c r="E3191" s="24" t="s">
        <v>100</v>
      </c>
      <c r="F3191" s="25">
        <v>2015</v>
      </c>
      <c r="G3191" s="156">
        <v>42207.585416666669</v>
      </c>
      <c r="H3191" s="157">
        <v>42207.585416666669</v>
      </c>
      <c r="I3191" s="620" t="s">
        <v>36</v>
      </c>
      <c r="J3191" s="620" t="s">
        <v>36</v>
      </c>
      <c r="K3191" s="620"/>
      <c r="L3191" s="159">
        <f>N3191-G3191</f>
        <v>2.2222222221898846E-2</v>
      </c>
      <c r="M3191" s="160">
        <v>32</v>
      </c>
      <c r="N3191" s="156">
        <v>42207.607638888891</v>
      </c>
      <c r="O3191" s="157">
        <v>42207.607638888891</v>
      </c>
      <c r="P3191" s="161" t="s">
        <v>37</v>
      </c>
      <c r="Q3191" s="37" t="s">
        <v>71</v>
      </c>
      <c r="R3191" s="35" t="s">
        <v>72</v>
      </c>
      <c r="S3191" s="35" t="s">
        <v>579</v>
      </c>
      <c r="T3191" s="35" t="s">
        <v>4439</v>
      </c>
      <c r="U3191" s="176">
        <v>11274</v>
      </c>
      <c r="V3191" s="167" t="s">
        <v>384</v>
      </c>
      <c r="W3191" s="35" t="s">
        <v>4441</v>
      </c>
      <c r="X3191" s="188"/>
      <c r="Y3191" s="168"/>
      <c r="Z3191" s="168"/>
      <c r="AA3191" s="168"/>
      <c r="AB3191" s="168"/>
      <c r="AC3191" s="168"/>
    </row>
    <row r="3192" spans="1:34" ht="15" hidden="1" customHeight="1" x14ac:dyDescent="0.2">
      <c r="A3192" s="257">
        <v>69</v>
      </c>
      <c r="B3192" s="257">
        <v>60</v>
      </c>
      <c r="C3192" s="258" t="s">
        <v>99</v>
      </c>
      <c r="D3192" s="257">
        <v>60054</v>
      </c>
      <c r="E3192" s="258" t="s">
        <v>100</v>
      </c>
      <c r="F3192" s="25">
        <v>2016</v>
      </c>
      <c r="G3192" s="284">
        <v>42558.702777777777</v>
      </c>
      <c r="H3192" s="234">
        <v>42558.702777777777</v>
      </c>
      <c r="I3192" s="412" t="s">
        <v>36</v>
      </c>
      <c r="J3192" s="412" t="s">
        <v>36</v>
      </c>
      <c r="K3192" s="412"/>
      <c r="L3192" s="235">
        <f>N3192-G3192</f>
        <v>6.944444467080757E-4</v>
      </c>
      <c r="M3192" s="236">
        <v>1</v>
      </c>
      <c r="N3192" s="284">
        <v>42558.703472222223</v>
      </c>
      <c r="O3192" s="234">
        <v>42558.703472222223</v>
      </c>
      <c r="P3192" s="237" t="s">
        <v>37</v>
      </c>
      <c r="Q3192" s="238" t="s">
        <v>382</v>
      </c>
      <c r="R3192" s="238" t="s">
        <v>383</v>
      </c>
      <c r="S3192" s="277" t="s">
        <v>526</v>
      </c>
      <c r="T3192" s="35" t="s">
        <v>6348</v>
      </c>
      <c r="U3192" s="282" t="s">
        <v>40</v>
      </c>
      <c r="V3192" s="240" t="s">
        <v>384</v>
      </c>
      <c r="W3192" s="35" t="s">
        <v>6349</v>
      </c>
      <c r="X3192" s="177">
        <v>1974</v>
      </c>
      <c r="Y3192" s="177">
        <v>0</v>
      </c>
      <c r="Z3192" s="55">
        <v>0</v>
      </c>
      <c r="AA3192" s="168"/>
      <c r="AB3192" s="168"/>
      <c r="AC3192" s="168"/>
    </row>
    <row r="3193" spans="1:34" ht="15" hidden="1" customHeight="1" x14ac:dyDescent="0.2">
      <c r="A3193" s="257">
        <v>69</v>
      </c>
      <c r="B3193" s="257">
        <v>60</v>
      </c>
      <c r="C3193" s="258" t="s">
        <v>99</v>
      </c>
      <c r="D3193" s="257">
        <v>60054</v>
      </c>
      <c r="E3193" s="258" t="s">
        <v>100</v>
      </c>
      <c r="F3193" s="25">
        <v>2017</v>
      </c>
      <c r="G3193" s="232">
        <v>42759.801388888889</v>
      </c>
      <c r="H3193" s="233">
        <v>42759.801388888889</v>
      </c>
      <c r="I3193" s="412" t="s">
        <v>36</v>
      </c>
      <c r="J3193" s="412" t="s">
        <v>36</v>
      </c>
      <c r="K3193" s="412"/>
      <c r="L3193" s="235">
        <f>N3193-G3193</f>
        <v>0.2618055555576575</v>
      </c>
      <c r="M3193" s="236">
        <v>377</v>
      </c>
      <c r="N3193" s="232">
        <v>42760.063194444447</v>
      </c>
      <c r="O3193" s="233">
        <v>42760.063194444447</v>
      </c>
      <c r="P3193" s="237" t="s">
        <v>37</v>
      </c>
      <c r="Q3193" s="35" t="s">
        <v>52</v>
      </c>
      <c r="R3193" s="35" t="s">
        <v>67</v>
      </c>
      <c r="S3193" s="35" t="s">
        <v>68</v>
      </c>
      <c r="T3193" s="52" t="s">
        <v>7616</v>
      </c>
      <c r="U3193" s="303" t="s">
        <v>40</v>
      </c>
      <c r="V3193" s="49" t="s">
        <v>384</v>
      </c>
      <c r="W3193" s="44" t="s">
        <v>7617</v>
      </c>
      <c r="X3193" s="255">
        <v>1882</v>
      </c>
      <c r="Y3193" s="255">
        <v>1882</v>
      </c>
      <c r="Z3193" s="255">
        <v>80926</v>
      </c>
      <c r="AA3193" s="173">
        <v>3.4111431643373501E-4</v>
      </c>
      <c r="AB3193" s="174">
        <v>1.4667915606650605E-2</v>
      </c>
      <c r="AC3193" s="241">
        <v>43</v>
      </c>
      <c r="AD3193" s="304">
        <v>5517212</v>
      </c>
      <c r="AE3193" s="305" t="s">
        <v>1270</v>
      </c>
      <c r="AF3193" s="305" t="s">
        <v>7618</v>
      </c>
      <c r="AG3193" s="35" t="s">
        <v>7040</v>
      </c>
      <c r="AH3193" s="44" t="s">
        <v>7041</v>
      </c>
    </row>
    <row r="3194" spans="1:34" ht="15" hidden="1" customHeight="1" x14ac:dyDescent="0.2">
      <c r="A3194" s="257">
        <v>69</v>
      </c>
      <c r="B3194" s="257">
        <v>60</v>
      </c>
      <c r="C3194" s="258" t="s">
        <v>99</v>
      </c>
      <c r="D3194" s="257">
        <v>60054</v>
      </c>
      <c r="E3194" s="258" t="s">
        <v>100</v>
      </c>
      <c r="F3194" s="25">
        <v>2017</v>
      </c>
      <c r="G3194" s="232">
        <v>42841.741666666669</v>
      </c>
      <c r="H3194" s="233">
        <v>42841.741666666669</v>
      </c>
      <c r="I3194" s="412" t="s">
        <v>36</v>
      </c>
      <c r="J3194" s="412" t="s">
        <v>36</v>
      </c>
      <c r="K3194" s="412"/>
      <c r="L3194" s="235">
        <f>N3194-G3194</f>
        <v>0.25972222221753327</v>
      </c>
      <c r="M3194" s="236">
        <v>374</v>
      </c>
      <c r="N3194" s="232">
        <v>42842.001388888886</v>
      </c>
      <c r="O3194" s="233">
        <v>42842.001388888886</v>
      </c>
      <c r="P3194" s="237" t="s">
        <v>37</v>
      </c>
      <c r="Q3194" s="35" t="s">
        <v>38</v>
      </c>
      <c r="R3194" s="35" t="s">
        <v>135</v>
      </c>
      <c r="S3194" s="35" t="s">
        <v>68</v>
      </c>
      <c r="T3194" s="52" t="s">
        <v>8385</v>
      </c>
      <c r="U3194" s="332" t="s">
        <v>40</v>
      </c>
      <c r="V3194" s="240" t="s">
        <v>384</v>
      </c>
      <c r="W3194" s="44" t="s">
        <v>8386</v>
      </c>
      <c r="X3194" s="241">
        <v>0</v>
      </c>
      <c r="Y3194" s="241">
        <v>0</v>
      </c>
      <c r="Z3194" s="241">
        <v>0</v>
      </c>
      <c r="AA3194" s="177"/>
      <c r="AB3194" s="177"/>
      <c r="AC3194" s="177"/>
      <c r="AD3194" s="304">
        <v>5517212</v>
      </c>
      <c r="AE3194" s="305" t="s">
        <v>1270</v>
      </c>
      <c r="AF3194" s="305" t="s">
        <v>1270</v>
      </c>
      <c r="AG3194" s="35" t="s">
        <v>7066</v>
      </c>
      <c r="AH3194" s="44" t="s">
        <v>7067</v>
      </c>
    </row>
    <row r="3195" spans="1:34" ht="15" hidden="1" customHeight="1" x14ac:dyDescent="0.2">
      <c r="A3195" s="257">
        <v>69</v>
      </c>
      <c r="B3195" s="257">
        <v>60</v>
      </c>
      <c r="C3195" s="258" t="s">
        <v>99</v>
      </c>
      <c r="D3195" s="257">
        <v>60054</v>
      </c>
      <c r="E3195" s="258" t="s">
        <v>100</v>
      </c>
      <c r="F3195" s="25">
        <v>2017</v>
      </c>
      <c r="G3195" s="232">
        <v>42949.782638888886</v>
      </c>
      <c r="H3195" s="233">
        <v>42949.782638888886</v>
      </c>
      <c r="I3195" s="412" t="s">
        <v>36</v>
      </c>
      <c r="J3195" s="412" t="s">
        <v>36</v>
      </c>
      <c r="K3195" s="412"/>
      <c r="L3195" s="235">
        <f>N3195-G3195</f>
        <v>6.944444467080757E-4</v>
      </c>
      <c r="M3195" s="236">
        <v>1</v>
      </c>
      <c r="N3195" s="232">
        <v>42949.783333333333</v>
      </c>
      <c r="O3195" s="233">
        <v>42949.783333333333</v>
      </c>
      <c r="P3195" s="237" t="s">
        <v>37</v>
      </c>
      <c r="Q3195" s="35" t="s">
        <v>38</v>
      </c>
      <c r="R3195" s="35" t="s">
        <v>135</v>
      </c>
      <c r="S3195" s="35" t="s">
        <v>68</v>
      </c>
      <c r="T3195" s="167" t="s">
        <v>9092</v>
      </c>
      <c r="U3195" s="303" t="s">
        <v>40</v>
      </c>
      <c r="V3195" s="240" t="s">
        <v>384</v>
      </c>
      <c r="W3195" s="167" t="s">
        <v>9093</v>
      </c>
      <c r="X3195" s="241">
        <v>0</v>
      </c>
      <c r="Y3195" s="241">
        <v>0</v>
      </c>
      <c r="Z3195" s="241">
        <v>0</v>
      </c>
      <c r="AA3195" s="266"/>
      <c r="AB3195" s="266"/>
      <c r="AC3195" s="266"/>
      <c r="AD3195" s="304">
        <v>5517212</v>
      </c>
      <c r="AE3195" s="305" t="s">
        <v>1270</v>
      </c>
      <c r="AF3195" s="305" t="s">
        <v>1270</v>
      </c>
      <c r="AG3195" s="35" t="s">
        <v>7040</v>
      </c>
      <c r="AH3195" s="29" t="s">
        <v>7041</v>
      </c>
    </row>
    <row r="3196" spans="1:34" ht="15" hidden="1" customHeight="1" x14ac:dyDescent="0.2">
      <c r="A3196" s="257">
        <v>69</v>
      </c>
      <c r="B3196" s="257">
        <v>60</v>
      </c>
      <c r="C3196" s="258" t="s">
        <v>99</v>
      </c>
      <c r="D3196" s="257">
        <v>60054</v>
      </c>
      <c r="E3196" s="258" t="s">
        <v>100</v>
      </c>
      <c r="F3196" s="25">
        <v>2017</v>
      </c>
      <c r="G3196" s="232">
        <v>42949.870833333334</v>
      </c>
      <c r="H3196" s="233">
        <v>42949.870833333334</v>
      </c>
      <c r="I3196" s="412" t="s">
        <v>36</v>
      </c>
      <c r="J3196" s="412" t="s">
        <v>36</v>
      </c>
      <c r="K3196" s="412"/>
      <c r="L3196" s="235">
        <f>N3196-G3196</f>
        <v>0.27638888888759539</v>
      </c>
      <c r="M3196" s="236">
        <v>398</v>
      </c>
      <c r="N3196" s="232">
        <v>42950.147222222222</v>
      </c>
      <c r="O3196" s="233">
        <v>42950.147222222222</v>
      </c>
      <c r="P3196" s="237" t="s">
        <v>37</v>
      </c>
      <c r="Q3196" s="35" t="s">
        <v>38</v>
      </c>
      <c r="R3196" s="35" t="s">
        <v>135</v>
      </c>
      <c r="S3196" s="35" t="s">
        <v>68</v>
      </c>
      <c r="T3196" s="167" t="s">
        <v>9094</v>
      </c>
      <c r="U3196" s="303" t="s">
        <v>40</v>
      </c>
      <c r="V3196" s="240" t="s">
        <v>384</v>
      </c>
      <c r="W3196" s="167" t="s">
        <v>9095</v>
      </c>
      <c r="X3196" s="241">
        <v>0</v>
      </c>
      <c r="Y3196" s="241">
        <v>0</v>
      </c>
      <c r="Z3196" s="241">
        <v>0</v>
      </c>
      <c r="AA3196" s="266"/>
      <c r="AB3196" s="266"/>
      <c r="AC3196" s="266"/>
      <c r="AD3196" s="304">
        <v>5517212</v>
      </c>
      <c r="AE3196" s="305" t="s">
        <v>1270</v>
      </c>
      <c r="AF3196" s="305" t="s">
        <v>1270</v>
      </c>
      <c r="AG3196" s="35" t="s">
        <v>7066</v>
      </c>
      <c r="AH3196" s="29" t="s">
        <v>7067</v>
      </c>
    </row>
    <row r="3197" spans="1:34" ht="15" hidden="1" customHeight="1" x14ac:dyDescent="0.2">
      <c r="A3197" s="257">
        <v>69</v>
      </c>
      <c r="B3197" s="257">
        <v>60</v>
      </c>
      <c r="C3197" s="258" t="s">
        <v>99</v>
      </c>
      <c r="D3197" s="257">
        <v>60054</v>
      </c>
      <c r="E3197" s="258" t="s">
        <v>100</v>
      </c>
      <c r="F3197" s="25">
        <v>2017</v>
      </c>
      <c r="G3197" s="232">
        <v>42985.240972222222</v>
      </c>
      <c r="H3197" s="233">
        <v>42985.240972222222</v>
      </c>
      <c r="I3197" s="412" t="s">
        <v>36</v>
      </c>
      <c r="J3197" s="412" t="s">
        <v>36</v>
      </c>
      <c r="K3197" s="412"/>
      <c r="L3197" s="235">
        <f>N3197-G3197</f>
        <v>6.944444467080757E-4</v>
      </c>
      <c r="M3197" s="236">
        <v>1</v>
      </c>
      <c r="N3197" s="232">
        <v>42985.241666666669</v>
      </c>
      <c r="O3197" s="233">
        <v>42985.241666666669</v>
      </c>
      <c r="P3197" s="237" t="s">
        <v>37</v>
      </c>
      <c r="Q3197" s="35" t="s">
        <v>213</v>
      </c>
      <c r="R3197" s="35" t="s">
        <v>287</v>
      </c>
      <c r="S3197" s="35" t="s">
        <v>101</v>
      </c>
      <c r="T3197" s="167" t="s">
        <v>9355</v>
      </c>
      <c r="U3197" s="303" t="s">
        <v>40</v>
      </c>
      <c r="V3197" s="240" t="s">
        <v>384</v>
      </c>
      <c r="W3197" s="167" t="s">
        <v>9356</v>
      </c>
      <c r="X3197" s="241">
        <v>1797</v>
      </c>
      <c r="Y3197" s="241">
        <v>0</v>
      </c>
      <c r="Z3197" s="241">
        <v>0</v>
      </c>
      <c r="AA3197" s="266"/>
      <c r="AB3197" s="266"/>
      <c r="AC3197" s="266"/>
      <c r="AD3197" s="304">
        <v>5517212</v>
      </c>
      <c r="AE3197" s="333" t="s">
        <v>7083</v>
      </c>
      <c r="AF3197" s="333" t="s">
        <v>9357</v>
      </c>
      <c r="AG3197" s="167" t="s">
        <v>7040</v>
      </c>
      <c r="AH3197" s="29" t="s">
        <v>7041</v>
      </c>
    </row>
    <row r="3198" spans="1:34" ht="15" hidden="1" customHeight="1" x14ac:dyDescent="0.2">
      <c r="A3198" s="257">
        <v>69</v>
      </c>
      <c r="B3198" s="257">
        <v>60</v>
      </c>
      <c r="C3198" s="258" t="s">
        <v>99</v>
      </c>
      <c r="D3198" s="257">
        <v>60054</v>
      </c>
      <c r="E3198" s="258" t="s">
        <v>100</v>
      </c>
      <c r="F3198" s="25">
        <v>2017</v>
      </c>
      <c r="G3198" s="232">
        <v>42985.25</v>
      </c>
      <c r="H3198" s="233">
        <v>42985.25</v>
      </c>
      <c r="I3198" s="412" t="s">
        <v>36</v>
      </c>
      <c r="J3198" s="412" t="s">
        <v>36</v>
      </c>
      <c r="K3198" s="412"/>
      <c r="L3198" s="235">
        <f>N3198-G3198</f>
        <v>6.944444467080757E-4</v>
      </c>
      <c r="M3198" s="236">
        <v>1</v>
      </c>
      <c r="N3198" s="232">
        <v>42985.250694444447</v>
      </c>
      <c r="O3198" s="233">
        <v>42985.250694444447</v>
      </c>
      <c r="P3198" s="237" t="s">
        <v>37</v>
      </c>
      <c r="Q3198" s="35" t="s">
        <v>213</v>
      </c>
      <c r="R3198" s="35" t="s">
        <v>287</v>
      </c>
      <c r="S3198" s="35" t="s">
        <v>101</v>
      </c>
      <c r="T3198" s="167" t="s">
        <v>9355</v>
      </c>
      <c r="U3198" s="303" t="s">
        <v>40</v>
      </c>
      <c r="V3198" s="240" t="s">
        <v>384</v>
      </c>
      <c r="W3198" s="167" t="s">
        <v>9358</v>
      </c>
      <c r="X3198" s="241">
        <v>1797</v>
      </c>
      <c r="Y3198" s="241">
        <v>0</v>
      </c>
      <c r="Z3198" s="241">
        <v>0</v>
      </c>
      <c r="AA3198" s="266"/>
      <c r="AB3198" s="266"/>
      <c r="AC3198" s="266"/>
      <c r="AD3198" s="304">
        <v>5517212</v>
      </c>
      <c r="AE3198" s="333" t="s">
        <v>7083</v>
      </c>
      <c r="AF3198" s="333" t="s">
        <v>9357</v>
      </c>
      <c r="AG3198" s="167" t="s">
        <v>7040</v>
      </c>
      <c r="AH3198" s="29" t="s">
        <v>7041</v>
      </c>
    </row>
    <row r="3199" spans="1:34" ht="15" hidden="1" customHeight="1" x14ac:dyDescent="0.2">
      <c r="A3199" s="257">
        <v>69</v>
      </c>
      <c r="B3199" s="257">
        <v>60</v>
      </c>
      <c r="C3199" s="258" t="s">
        <v>99</v>
      </c>
      <c r="D3199" s="257">
        <v>60054</v>
      </c>
      <c r="E3199" s="258" t="s">
        <v>100</v>
      </c>
      <c r="F3199" s="25">
        <v>2017</v>
      </c>
      <c r="G3199" s="232">
        <v>42996.790972222225</v>
      </c>
      <c r="H3199" s="233">
        <v>42996.790972222225</v>
      </c>
      <c r="I3199" s="412" t="s">
        <v>36</v>
      </c>
      <c r="J3199" s="412" t="s">
        <v>36</v>
      </c>
      <c r="K3199" s="412"/>
      <c r="L3199" s="235">
        <f>N3199-G3199</f>
        <v>0.36458333332848269</v>
      </c>
      <c r="M3199" s="236">
        <v>525</v>
      </c>
      <c r="N3199" s="232">
        <v>42997.155555555553</v>
      </c>
      <c r="O3199" s="233">
        <v>42997.155555555553</v>
      </c>
      <c r="P3199" s="237" t="s">
        <v>37</v>
      </c>
      <c r="Q3199" s="35" t="s">
        <v>52</v>
      </c>
      <c r="R3199" s="35" t="s">
        <v>114</v>
      </c>
      <c r="S3199" s="35" t="s">
        <v>717</v>
      </c>
      <c r="T3199" s="167" t="s">
        <v>9531</v>
      </c>
      <c r="U3199" s="303" t="s">
        <v>40</v>
      </c>
      <c r="V3199" s="240" t="s">
        <v>384</v>
      </c>
      <c r="W3199" s="167" t="s">
        <v>9532</v>
      </c>
      <c r="X3199" s="241">
        <v>1797</v>
      </c>
      <c r="Y3199" s="241">
        <v>1797</v>
      </c>
      <c r="Z3199" s="241">
        <v>106023</v>
      </c>
      <c r="AA3199" s="215">
        <v>3.2570798439501689E-4</v>
      </c>
      <c r="AB3199" s="216">
        <v>1.9216771079305996E-2</v>
      </c>
      <c r="AC3199" s="255">
        <v>59</v>
      </c>
      <c r="AD3199" s="304">
        <v>5517212</v>
      </c>
      <c r="AE3199" s="382" t="s">
        <v>7083</v>
      </c>
      <c r="AF3199" s="383" t="s">
        <v>9533</v>
      </c>
      <c r="AG3199" s="167" t="s">
        <v>7040</v>
      </c>
      <c r="AH3199" s="29" t="s">
        <v>7041</v>
      </c>
    </row>
    <row r="3200" spans="1:34" ht="15" hidden="1" customHeight="1" x14ac:dyDescent="0.2">
      <c r="A3200" s="257">
        <v>69</v>
      </c>
      <c r="B3200" s="257">
        <v>60</v>
      </c>
      <c r="C3200" s="258" t="s">
        <v>99</v>
      </c>
      <c r="D3200" s="257">
        <v>60054</v>
      </c>
      <c r="E3200" s="258" t="s">
        <v>100</v>
      </c>
      <c r="F3200" s="25">
        <v>2017</v>
      </c>
      <c r="G3200" s="232">
        <v>43016.439583333333</v>
      </c>
      <c r="H3200" s="233">
        <v>43016.439583333333</v>
      </c>
      <c r="I3200" s="417" t="s">
        <v>7042</v>
      </c>
      <c r="J3200" s="417" t="s">
        <v>7042</v>
      </c>
      <c r="K3200" s="417"/>
      <c r="L3200" s="235">
        <f>N3200-G3200</f>
        <v>0.36805555555474712</v>
      </c>
      <c r="M3200" s="236">
        <v>530</v>
      </c>
      <c r="N3200" s="232">
        <v>43016.807638888888</v>
      </c>
      <c r="O3200" s="233">
        <v>43016.807638888888</v>
      </c>
      <c r="P3200" s="237" t="s">
        <v>37</v>
      </c>
      <c r="Q3200" s="35" t="s">
        <v>222</v>
      </c>
      <c r="R3200" s="35" t="s">
        <v>223</v>
      </c>
      <c r="S3200" s="35" t="s">
        <v>54</v>
      </c>
      <c r="T3200" s="167" t="s">
        <v>9641</v>
      </c>
      <c r="U3200" s="293">
        <v>113765411</v>
      </c>
      <c r="V3200" s="240" t="s">
        <v>384</v>
      </c>
      <c r="W3200" s="167" t="s">
        <v>9642</v>
      </c>
      <c r="X3200" s="241">
        <v>1801</v>
      </c>
      <c r="Y3200" s="241">
        <v>1801</v>
      </c>
      <c r="Z3200" s="241">
        <v>191721</v>
      </c>
      <c r="AA3200" s="215">
        <v>3.2643298825566245E-4</v>
      </c>
      <c r="AB3200" s="216">
        <v>3.4749616291706753E-2</v>
      </c>
      <c r="AC3200" s="255">
        <v>106.45252637423654</v>
      </c>
      <c r="AD3200" s="304">
        <v>5517212</v>
      </c>
      <c r="AE3200" s="333" t="s">
        <v>7189</v>
      </c>
      <c r="AF3200" s="383" t="s">
        <v>9643</v>
      </c>
      <c r="AG3200" s="167" t="s">
        <v>7040</v>
      </c>
      <c r="AH3200" s="29" t="s">
        <v>7041</v>
      </c>
    </row>
    <row r="3201" spans="1:34" ht="15" hidden="1" customHeight="1" x14ac:dyDescent="0.2">
      <c r="A3201" s="257">
        <v>69</v>
      </c>
      <c r="B3201" s="257">
        <v>60</v>
      </c>
      <c r="C3201" s="258" t="s">
        <v>99</v>
      </c>
      <c r="D3201" s="257">
        <v>60054</v>
      </c>
      <c r="E3201" s="258" t="s">
        <v>100</v>
      </c>
      <c r="F3201" s="25">
        <v>2018</v>
      </c>
      <c r="G3201" s="232">
        <v>43112.365972222222</v>
      </c>
      <c r="H3201" s="233">
        <v>43112.365972222222</v>
      </c>
      <c r="I3201" s="412" t="s">
        <v>36</v>
      </c>
      <c r="J3201" s="412" t="s">
        <v>36</v>
      </c>
      <c r="K3201" s="412" t="s">
        <v>36</v>
      </c>
      <c r="L3201" s="235">
        <f>N3201-G3201</f>
        <v>6.944444467080757E-4</v>
      </c>
      <c r="M3201" s="236">
        <v>1</v>
      </c>
      <c r="N3201" s="232">
        <v>43112.366666666669</v>
      </c>
      <c r="O3201" s="233">
        <v>43112.366666666669</v>
      </c>
      <c r="P3201" s="237" t="s">
        <v>37</v>
      </c>
      <c r="Q3201" s="238" t="s">
        <v>145</v>
      </c>
      <c r="R3201" s="35" t="s">
        <v>10207</v>
      </c>
      <c r="S3201" s="238" t="s">
        <v>101</v>
      </c>
      <c r="T3201" s="167" t="s">
        <v>10295</v>
      </c>
      <c r="U3201" s="192" t="s">
        <v>40</v>
      </c>
      <c r="V3201" s="240" t="s">
        <v>384</v>
      </c>
      <c r="W3201" s="167" t="s">
        <v>10296</v>
      </c>
      <c r="X3201" s="241">
        <v>1793</v>
      </c>
      <c r="Y3201" s="241">
        <v>0</v>
      </c>
      <c r="Z3201" s="241">
        <v>0</v>
      </c>
      <c r="AA3201" s="266"/>
      <c r="AB3201" s="266"/>
      <c r="AC3201" s="266"/>
      <c r="AD3201" s="241">
        <v>5517212</v>
      </c>
      <c r="AE3201" s="35" t="s">
        <v>7102</v>
      </c>
      <c r="AF3201" s="153" t="s">
        <v>10297</v>
      </c>
      <c r="AG3201" s="35" t="s">
        <v>7040</v>
      </c>
      <c r="AH3201" s="35" t="s">
        <v>7041</v>
      </c>
    </row>
    <row r="3202" spans="1:34" ht="15" hidden="1" customHeight="1" x14ac:dyDescent="0.2">
      <c r="A3202" s="187">
        <v>69</v>
      </c>
      <c r="B3202" s="187">
        <v>60</v>
      </c>
      <c r="C3202" s="43" t="s">
        <v>99</v>
      </c>
      <c r="D3202" s="187">
        <v>60054</v>
      </c>
      <c r="E3202" s="43" t="s">
        <v>100</v>
      </c>
      <c r="F3202" s="25">
        <v>2018</v>
      </c>
      <c r="G3202" s="284">
        <v>43141.603472222225</v>
      </c>
      <c r="H3202" s="234">
        <v>43141.603472222225</v>
      </c>
      <c r="I3202" s="412" t="s">
        <v>36</v>
      </c>
      <c r="J3202" s="412" t="s">
        <v>36</v>
      </c>
      <c r="K3202" s="412" t="s">
        <v>36</v>
      </c>
      <c r="L3202" s="235">
        <f>N3202-G3202</f>
        <v>6.9444443943211809E-4</v>
      </c>
      <c r="M3202" s="236">
        <v>1</v>
      </c>
      <c r="N3202" s="433">
        <v>43141.604166666664</v>
      </c>
      <c r="O3202" s="434">
        <v>43141.604166666664</v>
      </c>
      <c r="P3202" s="435" t="s">
        <v>37</v>
      </c>
      <c r="Q3202" s="162" t="s">
        <v>1285</v>
      </c>
      <c r="R3202" s="167" t="s">
        <v>10192</v>
      </c>
      <c r="S3202" s="167" t="s">
        <v>40</v>
      </c>
      <c r="T3202" s="167" t="s">
        <v>10455</v>
      </c>
      <c r="U3202" s="436">
        <v>114302480</v>
      </c>
      <c r="V3202" s="413" t="s">
        <v>384</v>
      </c>
      <c r="W3202" s="163" t="s">
        <v>10456</v>
      </c>
      <c r="X3202" s="437">
        <v>2</v>
      </c>
      <c r="Y3202" s="438">
        <v>0</v>
      </c>
      <c r="Z3202" s="438">
        <v>0</v>
      </c>
      <c r="AA3202" s="266"/>
      <c r="AB3202" s="266"/>
      <c r="AC3202" s="266"/>
      <c r="AD3202" s="438">
        <v>5517212</v>
      </c>
      <c r="AE3202" s="277" t="s">
        <v>7049</v>
      </c>
      <c r="AF3202" s="439" t="s">
        <v>10457</v>
      </c>
      <c r="AG3202" s="277" t="s">
        <v>7040</v>
      </c>
      <c r="AH3202" s="277" t="s">
        <v>7041</v>
      </c>
    </row>
    <row r="3203" spans="1:34" ht="15" hidden="1" customHeight="1" x14ac:dyDescent="0.2">
      <c r="A3203" s="187">
        <v>69</v>
      </c>
      <c r="B3203" s="187">
        <v>60</v>
      </c>
      <c r="C3203" s="43" t="s">
        <v>99</v>
      </c>
      <c r="D3203" s="187">
        <v>60054</v>
      </c>
      <c r="E3203" s="43" t="s">
        <v>100</v>
      </c>
      <c r="F3203" s="25">
        <v>2018</v>
      </c>
      <c r="G3203" s="284">
        <v>43141.604166666664</v>
      </c>
      <c r="H3203" s="234">
        <v>43141.604166666664</v>
      </c>
      <c r="I3203" s="412" t="s">
        <v>36</v>
      </c>
      <c r="J3203" s="412" t="s">
        <v>36</v>
      </c>
      <c r="K3203" s="412" t="s">
        <v>36</v>
      </c>
      <c r="L3203" s="235">
        <f>N3203-G3203</f>
        <v>6.944444467080757E-4</v>
      </c>
      <c r="M3203" s="236">
        <v>1</v>
      </c>
      <c r="N3203" s="433">
        <v>43141.604861111111</v>
      </c>
      <c r="O3203" s="434">
        <v>43141.604861111111</v>
      </c>
      <c r="P3203" s="435" t="s">
        <v>37</v>
      </c>
      <c r="Q3203" s="162" t="s">
        <v>1285</v>
      </c>
      <c r="R3203" s="167" t="s">
        <v>10192</v>
      </c>
      <c r="S3203" s="167" t="s">
        <v>40</v>
      </c>
      <c r="T3203" s="167" t="s">
        <v>10455</v>
      </c>
      <c r="U3203" s="436">
        <v>114302480</v>
      </c>
      <c r="V3203" s="413" t="s">
        <v>384</v>
      </c>
      <c r="W3203" s="163" t="s">
        <v>10458</v>
      </c>
      <c r="X3203" s="437">
        <v>2</v>
      </c>
      <c r="Y3203" s="438">
        <v>0</v>
      </c>
      <c r="Z3203" s="438">
        <v>0</v>
      </c>
      <c r="AA3203" s="266"/>
      <c r="AB3203" s="266"/>
      <c r="AC3203" s="266"/>
      <c r="AD3203" s="438">
        <v>5517212</v>
      </c>
      <c r="AE3203" s="277" t="s">
        <v>7049</v>
      </c>
      <c r="AF3203" s="439" t="s">
        <v>10457</v>
      </c>
      <c r="AG3203" s="277" t="s">
        <v>7040</v>
      </c>
      <c r="AH3203" s="277" t="s">
        <v>7041</v>
      </c>
    </row>
    <row r="3204" spans="1:34" ht="15" hidden="1" customHeight="1" x14ac:dyDescent="0.2">
      <c r="A3204" s="440">
        <v>69</v>
      </c>
      <c r="B3204" s="440">
        <v>60</v>
      </c>
      <c r="C3204" s="441" t="s">
        <v>99</v>
      </c>
      <c r="D3204" s="440">
        <v>60054</v>
      </c>
      <c r="E3204" s="441" t="s">
        <v>100</v>
      </c>
      <c r="F3204" s="25">
        <v>2018</v>
      </c>
      <c r="G3204" s="442">
        <v>43141.604861111111</v>
      </c>
      <c r="H3204" s="443">
        <v>43141.604861111111</v>
      </c>
      <c r="I3204" s="444" t="s">
        <v>36</v>
      </c>
      <c r="J3204" s="444" t="s">
        <v>36</v>
      </c>
      <c r="K3204" s="444" t="s">
        <v>36</v>
      </c>
      <c r="L3204" s="445">
        <f>N3204-G3204</f>
        <v>0.27708333333430346</v>
      </c>
      <c r="M3204" s="446">
        <v>399</v>
      </c>
      <c r="N3204" s="447">
        <v>43141.881944444445</v>
      </c>
      <c r="O3204" s="448">
        <v>43141.881944444445</v>
      </c>
      <c r="P3204" s="449" t="s">
        <v>37</v>
      </c>
      <c r="Q3204" s="450" t="s">
        <v>1285</v>
      </c>
      <c r="R3204" s="451" t="s">
        <v>10214</v>
      </c>
      <c r="S3204" s="451" t="s">
        <v>68</v>
      </c>
      <c r="T3204" s="451" t="s">
        <v>10459</v>
      </c>
      <c r="U3204" s="452">
        <v>114302480</v>
      </c>
      <c r="V3204" s="453" t="s">
        <v>384</v>
      </c>
      <c r="W3204" s="454" t="s">
        <v>10460</v>
      </c>
      <c r="X3204" s="455">
        <v>2</v>
      </c>
      <c r="Y3204" s="455">
        <v>0</v>
      </c>
      <c r="Z3204" s="455">
        <v>0</v>
      </c>
      <c r="AA3204" s="373"/>
      <c r="AB3204" s="373"/>
      <c r="AC3204" s="373"/>
      <c r="AD3204" s="455">
        <v>5517212</v>
      </c>
      <c r="AE3204" s="454" t="s">
        <v>7049</v>
      </c>
      <c r="AF3204" s="456" t="s">
        <v>10457</v>
      </c>
      <c r="AG3204" s="454" t="s">
        <v>7040</v>
      </c>
      <c r="AH3204" s="454" t="s">
        <v>7041</v>
      </c>
    </row>
    <row r="3205" spans="1:34" ht="15" hidden="1" customHeight="1" x14ac:dyDescent="0.2">
      <c r="A3205" s="257">
        <v>69</v>
      </c>
      <c r="B3205" s="257">
        <v>60</v>
      </c>
      <c r="C3205" s="258" t="s">
        <v>99</v>
      </c>
      <c r="D3205" s="257">
        <v>60054</v>
      </c>
      <c r="E3205" s="258" t="s">
        <v>100</v>
      </c>
      <c r="F3205" s="25">
        <v>2018</v>
      </c>
      <c r="G3205" s="284">
        <v>43274.734722222223</v>
      </c>
      <c r="H3205" s="233">
        <v>43274.734722222223</v>
      </c>
      <c r="I3205" s="412" t="s">
        <v>36</v>
      </c>
      <c r="J3205" s="412" t="s">
        <v>36</v>
      </c>
      <c r="K3205" s="412" t="s">
        <v>36</v>
      </c>
      <c r="L3205" s="235">
        <f>N3205-G3205</f>
        <v>0.37569444444670808</v>
      </c>
      <c r="M3205" s="236">
        <v>541</v>
      </c>
      <c r="N3205" s="284">
        <v>43275.11041666667</v>
      </c>
      <c r="O3205" s="233">
        <v>43275.11041666667</v>
      </c>
      <c r="P3205" s="328" t="s">
        <v>242</v>
      </c>
      <c r="Q3205" s="359" t="s">
        <v>382</v>
      </c>
      <c r="R3205" s="35" t="s">
        <v>10211</v>
      </c>
      <c r="S3205" s="277" t="s">
        <v>526</v>
      </c>
      <c r="T3205" s="167" t="s">
        <v>11376</v>
      </c>
      <c r="U3205" s="196">
        <v>114725203</v>
      </c>
      <c r="V3205" s="240" t="s">
        <v>384</v>
      </c>
      <c r="W3205" s="167" t="s">
        <v>11377</v>
      </c>
      <c r="X3205" s="255">
        <v>1793</v>
      </c>
      <c r="Y3205" s="255">
        <v>1793</v>
      </c>
      <c r="Z3205" s="241">
        <v>530754</v>
      </c>
      <c r="AA3205" s="264">
        <f>Y3205/AD3205</f>
        <v>3.2498298053437134E-4</v>
      </c>
      <c r="AB3205" s="265">
        <f>Z3205/AD3205</f>
        <v>9.6199674763268114E-2</v>
      </c>
      <c r="AC3205" s="255">
        <f>Z3205/Y3205</f>
        <v>296.01450083658671</v>
      </c>
      <c r="AD3205" s="241">
        <v>5517212</v>
      </c>
      <c r="AE3205" s="461" t="s">
        <v>1270</v>
      </c>
      <c r="AF3205" s="462" t="s">
        <v>1270</v>
      </c>
      <c r="AG3205" s="277" t="s">
        <v>7066</v>
      </c>
      <c r="AH3205" s="277" t="s">
        <v>7067</v>
      </c>
    </row>
    <row r="3206" spans="1:34" ht="15" hidden="1" customHeight="1" x14ac:dyDescent="0.2">
      <c r="A3206" s="521">
        <v>69</v>
      </c>
      <c r="B3206" s="521">
        <v>60</v>
      </c>
      <c r="C3206" s="522" t="s">
        <v>99</v>
      </c>
      <c r="D3206" s="521">
        <v>60054</v>
      </c>
      <c r="E3206" s="522" t="s">
        <v>100</v>
      </c>
      <c r="F3206" s="25">
        <v>2019</v>
      </c>
      <c r="G3206" s="232">
        <v>43509.095138888886</v>
      </c>
      <c r="H3206" s="233">
        <v>43509.095138888886</v>
      </c>
      <c r="I3206" s="417" t="s">
        <v>7042</v>
      </c>
      <c r="J3206" s="417" t="s">
        <v>7042</v>
      </c>
      <c r="K3206" s="412" t="s">
        <v>36</v>
      </c>
      <c r="L3206" s="235">
        <f>N3206-G3206</f>
        <v>4.6590277777795563</v>
      </c>
      <c r="M3206" s="236">
        <v>6709</v>
      </c>
      <c r="N3206" s="232">
        <v>43513.754166666666</v>
      </c>
      <c r="O3206" s="233">
        <v>43513.754166666666</v>
      </c>
      <c r="P3206" s="294" t="s">
        <v>173</v>
      </c>
      <c r="Q3206" s="162" t="s">
        <v>1285</v>
      </c>
      <c r="R3206" s="167" t="s">
        <v>10192</v>
      </c>
      <c r="S3206" s="238" t="s">
        <v>68</v>
      </c>
      <c r="T3206" s="167" t="s">
        <v>13199</v>
      </c>
      <c r="U3206" s="483">
        <v>116486890</v>
      </c>
      <c r="V3206" s="240" t="s">
        <v>384</v>
      </c>
      <c r="W3206" s="168" t="s">
        <v>13202</v>
      </c>
      <c r="X3206" s="490">
        <v>13703</v>
      </c>
      <c r="Y3206" s="490">
        <v>13703</v>
      </c>
      <c r="Z3206" s="490">
        <v>2017986</v>
      </c>
      <c r="AA3206" s="491">
        <f>Y3206/AD3206</f>
        <v>2.4694855529778809E-3</v>
      </c>
      <c r="AB3206" s="492">
        <f>Z3206/AD3206</f>
        <v>0.36367125980527054</v>
      </c>
      <c r="AC3206" s="341">
        <f>Z3206/Y3206</f>
        <v>147.26600014595343</v>
      </c>
      <c r="AD3206" s="255">
        <v>5548929</v>
      </c>
      <c r="AE3206" s="239" t="s">
        <v>7102</v>
      </c>
      <c r="AF3206" s="229" t="s">
        <v>13203</v>
      </c>
      <c r="AG3206" s="239" t="s">
        <v>7040</v>
      </c>
      <c r="AH3206" s="57" t="s">
        <v>12286</v>
      </c>
    </row>
    <row r="3207" spans="1:34" ht="15" hidden="1" customHeight="1" x14ac:dyDescent="0.2">
      <c r="A3207" s="521">
        <v>69</v>
      </c>
      <c r="B3207" s="521">
        <v>60</v>
      </c>
      <c r="C3207" s="522" t="s">
        <v>99</v>
      </c>
      <c r="D3207" s="521">
        <v>60054</v>
      </c>
      <c r="E3207" s="522" t="s">
        <v>100</v>
      </c>
      <c r="F3207" s="25">
        <v>2019</v>
      </c>
      <c r="G3207" s="573">
        <v>43614.538194444445</v>
      </c>
      <c r="H3207" s="574">
        <v>43614.538194444445</v>
      </c>
      <c r="I3207" s="572" t="s">
        <v>36</v>
      </c>
      <c r="J3207" s="572" t="s">
        <v>36</v>
      </c>
      <c r="K3207" s="572" t="s">
        <v>36</v>
      </c>
      <c r="L3207" s="235">
        <f>N3207-G3207</f>
        <v>6.944444467080757E-4</v>
      </c>
      <c r="M3207" s="236">
        <v>1</v>
      </c>
      <c r="N3207" s="573">
        <v>43614.538888888892</v>
      </c>
      <c r="O3207" s="574">
        <v>43614.538888888892</v>
      </c>
      <c r="P3207" s="237" t="s">
        <v>37</v>
      </c>
      <c r="Q3207" s="359" t="s">
        <v>1285</v>
      </c>
      <c r="R3207" s="35" t="s">
        <v>12091</v>
      </c>
      <c r="S3207" s="277" t="s">
        <v>45</v>
      </c>
      <c r="T3207" s="52" t="s">
        <v>14213</v>
      </c>
      <c r="U3207" s="77">
        <v>117341195</v>
      </c>
      <c r="V3207" s="49" t="s">
        <v>384</v>
      </c>
      <c r="W3207" s="167" t="s">
        <v>14214</v>
      </c>
      <c r="X3207" s="536">
        <v>1884</v>
      </c>
      <c r="Y3207" s="255">
        <v>0</v>
      </c>
      <c r="Z3207" s="255">
        <v>0</v>
      </c>
      <c r="AA3207" s="264">
        <f>Y3207/AD3207</f>
        <v>0</v>
      </c>
      <c r="AB3207" s="265">
        <f>Z3207/AD3207</f>
        <v>0</v>
      </c>
      <c r="AC3207" s="255">
        <v>0</v>
      </c>
      <c r="AD3207" s="255">
        <v>5548929</v>
      </c>
      <c r="AE3207" s="240" t="s">
        <v>1270</v>
      </c>
      <c r="AF3207" s="527" t="s">
        <v>14212</v>
      </c>
      <c r="AG3207" s="49" t="s">
        <v>7040</v>
      </c>
      <c r="AH3207" s="525" t="s">
        <v>7041</v>
      </c>
    </row>
    <row r="3208" spans="1:34" ht="15" hidden="1" customHeight="1" x14ac:dyDescent="0.2">
      <c r="A3208" s="105">
        <v>69</v>
      </c>
      <c r="B3208" s="105">
        <v>60</v>
      </c>
      <c r="C3208" s="76" t="s">
        <v>550</v>
      </c>
      <c r="D3208" s="31">
        <v>60055</v>
      </c>
      <c r="E3208" s="60" t="s">
        <v>551</v>
      </c>
      <c r="F3208" s="25">
        <v>2014</v>
      </c>
      <c r="G3208" s="61">
        <v>41944.843055555553</v>
      </c>
      <c r="H3208" s="62">
        <v>41944.843055555553</v>
      </c>
      <c r="I3208" s="625" t="s">
        <v>36</v>
      </c>
      <c r="J3208" s="625" t="s">
        <v>36</v>
      </c>
      <c r="K3208" s="625"/>
      <c r="L3208" s="64">
        <f>N3208-G3208</f>
        <v>6.944444467080757E-4</v>
      </c>
      <c r="M3208" s="65">
        <v>1</v>
      </c>
      <c r="N3208" s="61">
        <v>41944.84375</v>
      </c>
      <c r="O3208" s="62">
        <v>41944.84375</v>
      </c>
      <c r="P3208" s="66" t="s">
        <v>37</v>
      </c>
      <c r="Q3208" s="69" t="s">
        <v>1752</v>
      </c>
      <c r="R3208" s="69" t="s">
        <v>287</v>
      </c>
      <c r="S3208" s="87" t="s">
        <v>101</v>
      </c>
      <c r="T3208" s="69" t="s">
        <v>2984</v>
      </c>
      <c r="U3208" s="303" t="s">
        <v>40</v>
      </c>
      <c r="V3208" s="87" t="s">
        <v>384</v>
      </c>
      <c r="W3208" s="69" t="s">
        <v>2985</v>
      </c>
      <c r="X3208" s="32">
        <v>5755</v>
      </c>
      <c r="Y3208" s="32">
        <v>0</v>
      </c>
      <c r="Z3208" s="83"/>
      <c r="AA3208" s="84"/>
      <c r="AB3208" s="85"/>
      <c r="AC3208" s="83"/>
    </row>
    <row r="3209" spans="1:34" ht="15" hidden="1" customHeight="1" x14ac:dyDescent="0.2">
      <c r="A3209" s="153">
        <v>69</v>
      </c>
      <c r="B3209" s="153">
        <v>60</v>
      </c>
      <c r="C3209" s="24" t="s">
        <v>550</v>
      </c>
      <c r="D3209" s="175">
        <v>60055</v>
      </c>
      <c r="E3209" s="24" t="s">
        <v>551</v>
      </c>
      <c r="F3209" s="25">
        <v>2015</v>
      </c>
      <c r="G3209" s="179">
        <v>42041.879166666666</v>
      </c>
      <c r="H3209" s="158">
        <v>42041.879166666666</v>
      </c>
      <c r="I3209" s="626" t="s">
        <v>313</v>
      </c>
      <c r="J3209" s="620" t="s">
        <v>36</v>
      </c>
      <c r="K3209" s="620"/>
      <c r="L3209" s="159">
        <f>N3209-G3209</f>
        <v>1.1069444444437977</v>
      </c>
      <c r="M3209" s="160">
        <v>1594</v>
      </c>
      <c r="N3209" s="156">
        <v>42042.986111111109</v>
      </c>
      <c r="O3209" s="157">
        <v>42042.986111111109</v>
      </c>
      <c r="P3209" s="161" t="s">
        <v>37</v>
      </c>
      <c r="Q3209" s="35" t="s">
        <v>1285</v>
      </c>
      <c r="R3209" s="35" t="s">
        <v>142</v>
      </c>
      <c r="S3209" s="35" t="s">
        <v>107</v>
      </c>
      <c r="T3209" s="35" t="s">
        <v>3450</v>
      </c>
      <c r="U3209" s="303" t="s">
        <v>40</v>
      </c>
      <c r="V3209" s="167" t="s">
        <v>384</v>
      </c>
      <c r="W3209" s="35" t="s">
        <v>3451</v>
      </c>
      <c r="X3209" s="55">
        <v>5816</v>
      </c>
      <c r="Y3209" s="55">
        <v>5816</v>
      </c>
      <c r="Z3209" s="181"/>
      <c r="AA3209" s="181"/>
      <c r="AB3209" s="181"/>
      <c r="AC3209" s="181"/>
    </row>
    <row r="3210" spans="1:34" ht="15" hidden="1" customHeight="1" x14ac:dyDescent="0.2">
      <c r="A3210" s="175">
        <v>69</v>
      </c>
      <c r="B3210" s="175">
        <v>60</v>
      </c>
      <c r="C3210" s="24" t="s">
        <v>550</v>
      </c>
      <c r="D3210" s="175">
        <v>60055</v>
      </c>
      <c r="E3210" s="24" t="s">
        <v>551</v>
      </c>
      <c r="F3210" s="25">
        <v>2015</v>
      </c>
      <c r="G3210" s="156">
        <v>42207.585416666669</v>
      </c>
      <c r="H3210" s="157">
        <v>42207.585416666669</v>
      </c>
      <c r="I3210" s="620" t="s">
        <v>36</v>
      </c>
      <c r="J3210" s="620" t="s">
        <v>36</v>
      </c>
      <c r="K3210" s="620"/>
      <c r="L3210" s="159">
        <f>N3210-G3210</f>
        <v>2.1527777775190771E-2</v>
      </c>
      <c r="M3210" s="160">
        <v>31</v>
      </c>
      <c r="N3210" s="156">
        <v>42207.606944444444</v>
      </c>
      <c r="O3210" s="157">
        <v>42207.606944444444</v>
      </c>
      <c r="P3210" s="161" t="s">
        <v>37</v>
      </c>
      <c r="Q3210" s="37" t="s">
        <v>71</v>
      </c>
      <c r="R3210" s="35" t="s">
        <v>72</v>
      </c>
      <c r="S3210" s="35" t="s">
        <v>579</v>
      </c>
      <c r="T3210" s="35" t="s">
        <v>4439</v>
      </c>
      <c r="U3210" s="176">
        <v>11274</v>
      </c>
      <c r="V3210" s="167" t="s">
        <v>384</v>
      </c>
      <c r="W3210" s="35" t="s">
        <v>4442</v>
      </c>
      <c r="X3210" s="188"/>
      <c r="Y3210" s="168"/>
      <c r="Z3210" s="168"/>
      <c r="AA3210" s="168"/>
      <c r="AB3210" s="168"/>
      <c r="AC3210" s="168"/>
    </row>
    <row r="3211" spans="1:34" ht="15" hidden="1" customHeight="1" x14ac:dyDescent="0.2">
      <c r="A3211" s="257">
        <v>69</v>
      </c>
      <c r="B3211" s="257">
        <v>60</v>
      </c>
      <c r="C3211" s="258" t="s">
        <v>550</v>
      </c>
      <c r="D3211" s="257">
        <v>60055</v>
      </c>
      <c r="E3211" s="258" t="s">
        <v>551</v>
      </c>
      <c r="F3211" s="25">
        <v>2017</v>
      </c>
      <c r="G3211" s="232">
        <v>42787.765277777777</v>
      </c>
      <c r="H3211" s="233">
        <v>42787.765277777777</v>
      </c>
      <c r="I3211" s="417" t="s">
        <v>7042</v>
      </c>
      <c r="J3211" s="412" t="s">
        <v>36</v>
      </c>
      <c r="K3211" s="412"/>
      <c r="L3211" s="235">
        <f>N3211-G3211</f>
        <v>6.944444467080757E-4</v>
      </c>
      <c r="M3211" s="236">
        <v>1</v>
      </c>
      <c r="N3211" s="232">
        <v>42787.765972222223</v>
      </c>
      <c r="O3211" s="233">
        <v>42787.765972222223</v>
      </c>
      <c r="P3211" s="237" t="s">
        <v>37</v>
      </c>
      <c r="Q3211" s="35" t="s">
        <v>52</v>
      </c>
      <c r="R3211" s="35" t="s">
        <v>67</v>
      </c>
      <c r="S3211" s="35" t="s">
        <v>101</v>
      </c>
      <c r="T3211" s="167" t="s">
        <v>7987</v>
      </c>
      <c r="U3211" s="303" t="s">
        <v>40</v>
      </c>
      <c r="V3211" s="49" t="s">
        <v>384</v>
      </c>
      <c r="W3211" s="35" t="s">
        <v>7988</v>
      </c>
      <c r="X3211" s="255">
        <v>5859</v>
      </c>
      <c r="Y3211" s="241">
        <v>0</v>
      </c>
      <c r="Z3211" s="241">
        <v>0</v>
      </c>
      <c r="AA3211" s="168"/>
      <c r="AB3211" s="168"/>
      <c r="AC3211" s="168"/>
      <c r="AD3211" s="304">
        <v>5517212</v>
      </c>
      <c r="AE3211" s="35" t="s">
        <v>7182</v>
      </c>
      <c r="AF3211" s="305" t="s">
        <v>7989</v>
      </c>
      <c r="AG3211" s="35" t="s">
        <v>7040</v>
      </c>
      <c r="AH3211" s="52" t="s">
        <v>7041</v>
      </c>
    </row>
    <row r="3212" spans="1:34" ht="15" hidden="1" customHeight="1" x14ac:dyDescent="0.2">
      <c r="A3212" s="257">
        <v>69</v>
      </c>
      <c r="B3212" s="257">
        <v>60</v>
      </c>
      <c r="C3212" s="258" t="s">
        <v>550</v>
      </c>
      <c r="D3212" s="257">
        <v>60055</v>
      </c>
      <c r="E3212" s="258" t="s">
        <v>551</v>
      </c>
      <c r="F3212" s="25">
        <v>2018</v>
      </c>
      <c r="G3212" s="284">
        <v>43274.814583333333</v>
      </c>
      <c r="H3212" s="233">
        <v>43274.814583333333</v>
      </c>
      <c r="I3212" s="412" t="s">
        <v>36</v>
      </c>
      <c r="J3212" s="412" t="s">
        <v>36</v>
      </c>
      <c r="K3212" s="412" t="s">
        <v>36</v>
      </c>
      <c r="L3212" s="235">
        <f>N3212-G3212</f>
        <v>0.10416666666424135</v>
      </c>
      <c r="M3212" s="236">
        <v>150</v>
      </c>
      <c r="N3212" s="284">
        <v>43274.918749999997</v>
      </c>
      <c r="O3212" s="233">
        <v>43274.918749999997</v>
      </c>
      <c r="P3212" s="328" t="s">
        <v>242</v>
      </c>
      <c r="Q3212" s="359" t="s">
        <v>382</v>
      </c>
      <c r="R3212" s="35" t="s">
        <v>10211</v>
      </c>
      <c r="S3212" s="277" t="s">
        <v>526</v>
      </c>
      <c r="T3212" s="167" t="s">
        <v>11378</v>
      </c>
      <c r="U3212" s="196">
        <v>114725212</v>
      </c>
      <c r="V3212" s="240" t="s">
        <v>384</v>
      </c>
      <c r="W3212" s="167" t="s">
        <v>11379</v>
      </c>
      <c r="X3212" s="255">
        <v>6560</v>
      </c>
      <c r="Y3212" s="255">
        <v>6560</v>
      </c>
      <c r="Z3212" s="255">
        <v>1690507</v>
      </c>
      <c r="AA3212" s="264">
        <f>Y3212/AD3212</f>
        <v>1.1890063314587151E-3</v>
      </c>
      <c r="AB3212" s="265">
        <f>Z3212/AD3212</f>
        <v>0.30640602536208505</v>
      </c>
      <c r="AC3212" s="255">
        <f>Z3212/Y3212</f>
        <v>257.69923780487807</v>
      </c>
      <c r="AD3212" s="241">
        <v>5517212</v>
      </c>
      <c r="AE3212" s="461" t="s">
        <v>1270</v>
      </c>
      <c r="AF3212" s="462" t="s">
        <v>1270</v>
      </c>
      <c r="AG3212" s="277" t="s">
        <v>7066</v>
      </c>
      <c r="AH3212" s="277" t="s">
        <v>7067</v>
      </c>
    </row>
    <row r="3213" spans="1:34" ht="15" hidden="1" customHeight="1" x14ac:dyDescent="0.2">
      <c r="A3213" s="523">
        <v>69</v>
      </c>
      <c r="B3213" s="523">
        <v>60</v>
      </c>
      <c r="C3213" s="524" t="s">
        <v>550</v>
      </c>
      <c r="D3213" s="523">
        <v>60055</v>
      </c>
      <c r="E3213" s="524" t="s">
        <v>551</v>
      </c>
      <c r="F3213" s="25">
        <v>2019</v>
      </c>
      <c r="G3213" s="284">
        <v>43481.986805555556</v>
      </c>
      <c r="H3213" s="234">
        <v>43481.986805555556</v>
      </c>
      <c r="I3213" s="417" t="s">
        <v>7042</v>
      </c>
      <c r="J3213" s="412" t="s">
        <v>36</v>
      </c>
      <c r="K3213" s="412" t="s">
        <v>36</v>
      </c>
      <c r="L3213" s="235">
        <f>N3213-G3213</f>
        <v>6.944444467080757E-4</v>
      </c>
      <c r="M3213" s="236">
        <v>1</v>
      </c>
      <c r="N3213" s="284">
        <v>43481.987500000003</v>
      </c>
      <c r="O3213" s="234">
        <v>43481.987500000003</v>
      </c>
      <c r="P3213" s="237" t="s">
        <v>37</v>
      </c>
      <c r="Q3213" s="162" t="s">
        <v>1285</v>
      </c>
      <c r="R3213" s="167" t="s">
        <v>10326</v>
      </c>
      <c r="S3213" s="238" t="s">
        <v>717</v>
      </c>
      <c r="T3213" s="167" t="s">
        <v>12861</v>
      </c>
      <c r="U3213" s="414" t="s">
        <v>40</v>
      </c>
      <c r="V3213" s="240" t="s">
        <v>384</v>
      </c>
      <c r="W3213" s="184" t="s">
        <v>12862</v>
      </c>
      <c r="X3213" s="536">
        <v>5976</v>
      </c>
      <c r="Y3213" s="255">
        <v>0</v>
      </c>
      <c r="Z3213" s="255">
        <v>0</v>
      </c>
      <c r="AA3213" s="264">
        <f>Y3213/AD3213</f>
        <v>0</v>
      </c>
      <c r="AB3213" s="265">
        <f>Z3213/AD3213</f>
        <v>0</v>
      </c>
      <c r="AC3213" s="255">
        <v>0</v>
      </c>
      <c r="AD3213" s="255">
        <v>5548929</v>
      </c>
      <c r="AE3213" s="240" t="s">
        <v>1270</v>
      </c>
      <c r="AF3213" s="527" t="s">
        <v>1270</v>
      </c>
      <c r="AG3213" s="240" t="s">
        <v>7066</v>
      </c>
      <c r="AH3213" s="525" t="s">
        <v>12671</v>
      </c>
    </row>
    <row r="3214" spans="1:34" ht="15" hidden="1" customHeight="1" x14ac:dyDescent="0.2">
      <c r="A3214" s="521">
        <v>69</v>
      </c>
      <c r="B3214" s="521">
        <v>60</v>
      </c>
      <c r="C3214" s="522" t="s">
        <v>550</v>
      </c>
      <c r="D3214" s="521">
        <v>60055</v>
      </c>
      <c r="E3214" s="522" t="s">
        <v>551</v>
      </c>
      <c r="F3214" s="25">
        <v>2019</v>
      </c>
      <c r="G3214" s="232">
        <v>43509.095138888886</v>
      </c>
      <c r="H3214" s="233">
        <v>43509.095138888886</v>
      </c>
      <c r="I3214" s="417" t="s">
        <v>7042</v>
      </c>
      <c r="J3214" s="412" t="s">
        <v>36</v>
      </c>
      <c r="K3214" s="412" t="s">
        <v>36</v>
      </c>
      <c r="L3214" s="235">
        <f>N3214-G3214</f>
        <v>4.6375000000043656</v>
      </c>
      <c r="M3214" s="236">
        <v>6678</v>
      </c>
      <c r="N3214" s="232">
        <v>43513.732638888891</v>
      </c>
      <c r="O3214" s="233">
        <v>43513.732638888891</v>
      </c>
      <c r="P3214" s="294" t="s">
        <v>173</v>
      </c>
      <c r="Q3214" s="162" t="s">
        <v>1285</v>
      </c>
      <c r="R3214" s="167" t="s">
        <v>10192</v>
      </c>
      <c r="S3214" s="238" t="s">
        <v>68</v>
      </c>
      <c r="T3214" s="167" t="s">
        <v>13199</v>
      </c>
      <c r="U3214" s="483">
        <v>116486890</v>
      </c>
      <c r="V3214" s="240" t="s">
        <v>384</v>
      </c>
      <c r="W3214" s="168" t="s">
        <v>13204</v>
      </c>
      <c r="X3214" s="164">
        <v>0</v>
      </c>
      <c r="Y3214" s="241">
        <v>0</v>
      </c>
      <c r="Z3214" s="241">
        <v>0</v>
      </c>
      <c r="AA3214" s="264">
        <f>Y3214/AD3214</f>
        <v>0</v>
      </c>
      <c r="AB3214" s="265">
        <f>Z3214/AD3214</f>
        <v>0</v>
      </c>
      <c r="AC3214" s="255">
        <v>0</v>
      </c>
      <c r="AD3214" s="255">
        <v>5548929</v>
      </c>
      <c r="AE3214" s="239" t="s">
        <v>1270</v>
      </c>
      <c r="AF3214" s="229" t="s">
        <v>1270</v>
      </c>
      <c r="AG3214" s="239" t="s">
        <v>7040</v>
      </c>
      <c r="AH3214" s="57" t="s">
        <v>7173</v>
      </c>
    </row>
    <row r="3215" spans="1:34" ht="15" hidden="1" customHeight="1" x14ac:dyDescent="0.2">
      <c r="A3215" s="521">
        <v>69</v>
      </c>
      <c r="B3215" s="521">
        <v>60</v>
      </c>
      <c r="C3215" s="522" t="s">
        <v>550</v>
      </c>
      <c r="D3215" s="521">
        <v>60055</v>
      </c>
      <c r="E3215" s="522" t="s">
        <v>551</v>
      </c>
      <c r="F3215" s="25">
        <v>2019</v>
      </c>
      <c r="G3215" s="573">
        <v>43614.536111111112</v>
      </c>
      <c r="H3215" s="574">
        <v>43614.536111111112</v>
      </c>
      <c r="I3215" s="572" t="s">
        <v>36</v>
      </c>
      <c r="J3215" s="572" t="s">
        <v>36</v>
      </c>
      <c r="K3215" s="572" t="s">
        <v>36</v>
      </c>
      <c r="L3215" s="235">
        <f>N3215-G3215</f>
        <v>6.2499999985448085E-3</v>
      </c>
      <c r="M3215" s="236">
        <v>9</v>
      </c>
      <c r="N3215" s="573">
        <v>43614.542361111111</v>
      </c>
      <c r="O3215" s="574">
        <v>43614.542361111111</v>
      </c>
      <c r="P3215" s="237" t="s">
        <v>37</v>
      </c>
      <c r="Q3215" s="359" t="s">
        <v>1285</v>
      </c>
      <c r="R3215" s="35" t="s">
        <v>12091</v>
      </c>
      <c r="S3215" s="277" t="s">
        <v>45</v>
      </c>
      <c r="T3215" s="52" t="s">
        <v>14210</v>
      </c>
      <c r="U3215" s="77">
        <v>117341195</v>
      </c>
      <c r="V3215" s="49" t="s">
        <v>384</v>
      </c>
      <c r="W3215" s="167" t="s">
        <v>14211</v>
      </c>
      <c r="X3215" s="490">
        <v>3416</v>
      </c>
      <c r="Y3215" s="490">
        <v>3416</v>
      </c>
      <c r="Z3215" s="341">
        <v>222248</v>
      </c>
      <c r="AA3215" s="264">
        <f>Y3215/AD3215</f>
        <v>6.1561429241570765E-4</v>
      </c>
      <c r="AB3215" s="265">
        <f>Z3215/AD3215</f>
        <v>4.0052413718034599E-2</v>
      </c>
      <c r="AC3215" s="255">
        <f>Z3215/Y3215</f>
        <v>65.060889929742387</v>
      </c>
      <c r="AD3215" s="255">
        <v>5548929</v>
      </c>
      <c r="AE3215" s="240" t="s">
        <v>1270</v>
      </c>
      <c r="AF3215" s="527" t="s">
        <v>14212</v>
      </c>
      <c r="AG3215" s="49" t="s">
        <v>7040</v>
      </c>
      <c r="AH3215" s="525" t="s">
        <v>7041</v>
      </c>
    </row>
    <row r="3216" spans="1:34" ht="15" hidden="1" customHeight="1" x14ac:dyDescent="0.2">
      <c r="A3216" s="58">
        <v>69</v>
      </c>
      <c r="B3216" s="58">
        <v>60</v>
      </c>
      <c r="C3216" s="76" t="s">
        <v>1187</v>
      </c>
      <c r="D3216" s="31">
        <v>60056</v>
      </c>
      <c r="E3216" s="60" t="s">
        <v>1188</v>
      </c>
      <c r="F3216" s="25">
        <v>2014</v>
      </c>
      <c r="G3216" s="61">
        <v>41771.852083333331</v>
      </c>
      <c r="H3216" s="62">
        <v>41771.852083333331</v>
      </c>
      <c r="I3216" s="625" t="s">
        <v>36</v>
      </c>
      <c r="J3216" s="625" t="s">
        <v>36</v>
      </c>
      <c r="K3216" s="625"/>
      <c r="L3216" s="64">
        <f>N3216-G3216</f>
        <v>6.944444467080757E-4</v>
      </c>
      <c r="M3216" s="65">
        <v>1</v>
      </c>
      <c r="N3216" s="61">
        <v>41771.852777777778</v>
      </c>
      <c r="O3216" s="62">
        <v>41771.852777777778</v>
      </c>
      <c r="P3216" s="66" t="s">
        <v>37</v>
      </c>
      <c r="Q3216" s="69" t="s">
        <v>43</v>
      </c>
      <c r="R3216" s="69" t="s">
        <v>535</v>
      </c>
      <c r="S3216" s="87" t="s">
        <v>526</v>
      </c>
      <c r="T3216" s="69" t="s">
        <v>2214</v>
      </c>
      <c r="U3216" s="303" t="s">
        <v>40</v>
      </c>
      <c r="V3216" s="78" t="s">
        <v>384</v>
      </c>
      <c r="W3216" s="69" t="s">
        <v>2215</v>
      </c>
      <c r="X3216" s="32">
        <v>6384</v>
      </c>
      <c r="Y3216" s="32">
        <v>0</v>
      </c>
      <c r="Z3216" s="83"/>
      <c r="AA3216" s="84"/>
      <c r="AB3216" s="85"/>
      <c r="AC3216" s="83"/>
    </row>
    <row r="3217" spans="1:34" ht="15" hidden="1" customHeight="1" x14ac:dyDescent="0.2">
      <c r="A3217" s="58">
        <v>69</v>
      </c>
      <c r="B3217" s="58">
        <v>60</v>
      </c>
      <c r="C3217" s="76" t="s">
        <v>1187</v>
      </c>
      <c r="D3217" s="31">
        <v>60056</v>
      </c>
      <c r="E3217" s="60" t="s">
        <v>1188</v>
      </c>
      <c r="F3217" s="25">
        <v>2014</v>
      </c>
      <c r="G3217" s="61">
        <v>41885.681944444441</v>
      </c>
      <c r="H3217" s="62">
        <v>41885.681944444441</v>
      </c>
      <c r="I3217" s="625" t="s">
        <v>36</v>
      </c>
      <c r="J3217" s="628" t="s">
        <v>313</v>
      </c>
      <c r="K3217" s="628"/>
      <c r="L3217" s="64">
        <f>N3217-G3217</f>
        <v>0.43263888889487134</v>
      </c>
      <c r="M3217" s="65">
        <v>623</v>
      </c>
      <c r="N3217" s="61">
        <v>41886.114583333336</v>
      </c>
      <c r="O3217" s="62">
        <v>41886.114583333336</v>
      </c>
      <c r="P3217" s="66" t="s">
        <v>37</v>
      </c>
      <c r="Q3217" s="69" t="s">
        <v>382</v>
      </c>
      <c r="R3217" s="69" t="s">
        <v>383</v>
      </c>
      <c r="S3217" s="87" t="s">
        <v>101</v>
      </c>
      <c r="T3217" s="69" t="s">
        <v>2670</v>
      </c>
      <c r="U3217" s="77">
        <v>10527</v>
      </c>
      <c r="V3217" s="87" t="s">
        <v>384</v>
      </c>
      <c r="W3217" s="69" t="s">
        <v>2671</v>
      </c>
      <c r="X3217" s="32">
        <v>6396</v>
      </c>
      <c r="Y3217" s="32">
        <v>6396</v>
      </c>
      <c r="Z3217" s="32">
        <v>415511</v>
      </c>
      <c r="AA3217" s="112">
        <f>Y3217/5380759</f>
        <v>1.188679886982487E-3</v>
      </c>
      <c r="AB3217" s="113">
        <f>Z3217/5380759</f>
        <v>7.7221633602248305E-2</v>
      </c>
      <c r="AC3217" s="111">
        <f>Z3217/Y3217</f>
        <v>64.964196372732957</v>
      </c>
      <c r="AD3217" s="41"/>
      <c r="AE3217" s="41"/>
      <c r="AF3217" s="41"/>
      <c r="AG3217" s="41"/>
      <c r="AH3217" s="41"/>
    </row>
    <row r="3218" spans="1:34" ht="15" hidden="1" customHeight="1" x14ac:dyDescent="0.2">
      <c r="A3218" s="153">
        <v>69</v>
      </c>
      <c r="B3218" s="153">
        <v>60</v>
      </c>
      <c r="C3218" s="24" t="s">
        <v>1187</v>
      </c>
      <c r="D3218" s="175">
        <v>60056</v>
      </c>
      <c r="E3218" s="24" t="s">
        <v>1188</v>
      </c>
      <c r="F3218" s="25">
        <v>2015</v>
      </c>
      <c r="G3218" s="179">
        <v>42044.56527777778</v>
      </c>
      <c r="H3218" s="158">
        <v>42044.56527777778</v>
      </c>
      <c r="I3218" s="620" t="s">
        <v>36</v>
      </c>
      <c r="J3218" s="620" t="s">
        <v>36</v>
      </c>
      <c r="K3218" s="620"/>
      <c r="L3218" s="159">
        <f>N3218-G3218</f>
        <v>3.9583333331393078E-2</v>
      </c>
      <c r="M3218" s="160">
        <v>57</v>
      </c>
      <c r="N3218" s="156">
        <v>42044.604861111111</v>
      </c>
      <c r="O3218" s="157">
        <v>42044.604861111111</v>
      </c>
      <c r="P3218" s="161" t="s">
        <v>37</v>
      </c>
      <c r="Q3218" s="35" t="s">
        <v>213</v>
      </c>
      <c r="R3218" s="35" t="s">
        <v>287</v>
      </c>
      <c r="S3218" s="35" t="s">
        <v>40</v>
      </c>
      <c r="T3218" s="35" t="s">
        <v>3505</v>
      </c>
      <c r="U3218" s="303" t="s">
        <v>40</v>
      </c>
      <c r="V3218" s="167" t="s">
        <v>384</v>
      </c>
      <c r="W3218" s="35" t="s">
        <v>3507</v>
      </c>
      <c r="X3218" s="55">
        <v>0</v>
      </c>
      <c r="Y3218" s="55">
        <v>0</v>
      </c>
      <c r="Z3218" s="168"/>
      <c r="AA3218" s="168"/>
      <c r="AB3218" s="168"/>
      <c r="AC3218" s="168"/>
    </row>
    <row r="3219" spans="1:34" ht="15" hidden="1" customHeight="1" x14ac:dyDescent="0.2">
      <c r="A3219" s="257">
        <v>69</v>
      </c>
      <c r="B3219" s="257">
        <v>60</v>
      </c>
      <c r="C3219" s="258" t="s">
        <v>1187</v>
      </c>
      <c r="D3219" s="257">
        <v>60056</v>
      </c>
      <c r="E3219" s="258" t="s">
        <v>1188</v>
      </c>
      <c r="F3219" s="25">
        <v>2016</v>
      </c>
      <c r="G3219" s="284">
        <v>42730.583333333336</v>
      </c>
      <c r="H3219" s="234">
        <v>42730.583333333336</v>
      </c>
      <c r="I3219" s="412" t="s">
        <v>36</v>
      </c>
      <c r="J3219" s="412" t="s">
        <v>36</v>
      </c>
      <c r="K3219" s="412"/>
      <c r="L3219" s="235">
        <f>N3219-G3219</f>
        <v>9.375E-2</v>
      </c>
      <c r="M3219" s="236">
        <v>135</v>
      </c>
      <c r="N3219" s="284">
        <v>42730.677083333336</v>
      </c>
      <c r="O3219" s="234">
        <v>42730.677083333336</v>
      </c>
      <c r="P3219" s="237" t="s">
        <v>37</v>
      </c>
      <c r="Q3219" s="35" t="s">
        <v>38</v>
      </c>
      <c r="R3219" s="35" t="s">
        <v>135</v>
      </c>
      <c r="S3219" s="35" t="s">
        <v>68</v>
      </c>
      <c r="T3219" s="35" t="s">
        <v>7028</v>
      </c>
      <c r="U3219" s="282" t="s">
        <v>40</v>
      </c>
      <c r="V3219" s="240" t="s">
        <v>384</v>
      </c>
      <c r="W3219" s="35" t="s">
        <v>7029</v>
      </c>
      <c r="X3219" s="177">
        <v>0</v>
      </c>
      <c r="Y3219" s="55">
        <v>0</v>
      </c>
      <c r="Z3219" s="55">
        <v>0</v>
      </c>
      <c r="AA3219" s="168"/>
      <c r="AB3219" s="168"/>
      <c r="AC3219" s="168"/>
    </row>
    <row r="3220" spans="1:34" ht="15" hidden="1" customHeight="1" x14ac:dyDescent="0.2">
      <c r="A3220" s="521">
        <v>69</v>
      </c>
      <c r="B3220" s="521">
        <v>60</v>
      </c>
      <c r="C3220" s="522" t="s">
        <v>1187</v>
      </c>
      <c r="D3220" s="521">
        <v>60056</v>
      </c>
      <c r="E3220" s="522" t="s">
        <v>1188</v>
      </c>
      <c r="F3220" s="25">
        <v>2019</v>
      </c>
      <c r="G3220" s="232">
        <v>43509.095138888886</v>
      </c>
      <c r="H3220" s="233">
        <v>43509.095138888886</v>
      </c>
      <c r="I3220" s="417" t="s">
        <v>7042</v>
      </c>
      <c r="J3220" s="412" t="s">
        <v>36</v>
      </c>
      <c r="K3220" s="412" t="s">
        <v>36</v>
      </c>
      <c r="L3220" s="235">
        <f>N3220-G3220</f>
        <v>0.11111111111677019</v>
      </c>
      <c r="M3220" s="236">
        <v>160</v>
      </c>
      <c r="N3220" s="232">
        <v>43509.206250000003</v>
      </c>
      <c r="O3220" s="233">
        <v>43509.206250000003</v>
      </c>
      <c r="P3220" s="237" t="s">
        <v>37</v>
      </c>
      <c r="Q3220" s="162" t="s">
        <v>1285</v>
      </c>
      <c r="R3220" s="167" t="s">
        <v>10192</v>
      </c>
      <c r="S3220" s="238" t="s">
        <v>68</v>
      </c>
      <c r="T3220" s="167" t="s">
        <v>13199</v>
      </c>
      <c r="U3220" s="483">
        <v>116486890</v>
      </c>
      <c r="V3220" s="240" t="s">
        <v>384</v>
      </c>
      <c r="W3220" s="168" t="s">
        <v>13205</v>
      </c>
      <c r="X3220" s="164">
        <v>0</v>
      </c>
      <c r="Y3220" s="241">
        <v>0</v>
      </c>
      <c r="Z3220" s="241">
        <v>0</v>
      </c>
      <c r="AA3220" s="264">
        <f>Y3220/AD3220</f>
        <v>0</v>
      </c>
      <c r="AB3220" s="265">
        <f>Z3220/AD3220</f>
        <v>0</v>
      </c>
      <c r="AC3220" s="255">
        <v>0</v>
      </c>
      <c r="AD3220" s="255">
        <v>5548929</v>
      </c>
      <c r="AE3220" s="239" t="s">
        <v>1270</v>
      </c>
      <c r="AF3220" s="229" t="s">
        <v>1270</v>
      </c>
      <c r="AG3220" s="239" t="s">
        <v>7040</v>
      </c>
      <c r="AH3220" s="57" t="s">
        <v>7173</v>
      </c>
    </row>
    <row r="3221" spans="1:34" ht="15" hidden="1" customHeight="1" x14ac:dyDescent="0.2">
      <c r="A3221" s="521">
        <v>69</v>
      </c>
      <c r="B3221" s="521">
        <v>60</v>
      </c>
      <c r="C3221" s="522" t="s">
        <v>1187</v>
      </c>
      <c r="D3221" s="521">
        <v>60056</v>
      </c>
      <c r="E3221" s="522" t="s">
        <v>1188</v>
      </c>
      <c r="F3221" s="25">
        <v>2019</v>
      </c>
      <c r="G3221" s="232">
        <v>43509.261805555558</v>
      </c>
      <c r="H3221" s="233">
        <v>43509.261805555558</v>
      </c>
      <c r="I3221" s="417" t="s">
        <v>7042</v>
      </c>
      <c r="J3221" s="417" t="s">
        <v>7042</v>
      </c>
      <c r="K3221" s="412" t="s">
        <v>36</v>
      </c>
      <c r="L3221" s="235">
        <f>N3221-G3221</f>
        <v>0.53611111111240461</v>
      </c>
      <c r="M3221" s="236">
        <v>772</v>
      </c>
      <c r="N3221" s="232">
        <v>43509.79791666667</v>
      </c>
      <c r="O3221" s="233">
        <v>43509.79791666667</v>
      </c>
      <c r="P3221" s="237" t="s">
        <v>37</v>
      </c>
      <c r="Q3221" s="162" t="s">
        <v>1285</v>
      </c>
      <c r="R3221" s="167" t="s">
        <v>10331</v>
      </c>
      <c r="S3221" s="238" t="s">
        <v>54</v>
      </c>
      <c r="T3221" s="167" t="s">
        <v>13241</v>
      </c>
      <c r="U3221" s="192" t="s">
        <v>40</v>
      </c>
      <c r="V3221" s="240" t="s">
        <v>384</v>
      </c>
      <c r="W3221" s="167" t="s">
        <v>13242</v>
      </c>
      <c r="X3221" s="490">
        <f>4545+5767+2424</f>
        <v>12736</v>
      </c>
      <c r="Y3221" s="490">
        <f>4545+5767+2424</f>
        <v>12736</v>
      </c>
      <c r="Z3221" s="490">
        <f>31815+1859017+712274</f>
        <v>2603106</v>
      </c>
      <c r="AA3221" s="491">
        <f>Y3221/AD3221</f>
        <v>2.2952176897559871E-3</v>
      </c>
      <c r="AB3221" s="492">
        <f>Z3221/AD3221</f>
        <v>0.46911863532584397</v>
      </c>
      <c r="AC3221" s="341">
        <f>Z3221/Y3221</f>
        <v>204.38960427135677</v>
      </c>
      <c r="AD3221" s="255">
        <v>5548929</v>
      </c>
      <c r="AE3221" s="239" t="s">
        <v>7076</v>
      </c>
      <c r="AF3221" s="229" t="s">
        <v>7299</v>
      </c>
      <c r="AG3221" s="239" t="s">
        <v>7040</v>
      </c>
      <c r="AH3221" s="57" t="s">
        <v>7041</v>
      </c>
    </row>
    <row r="3222" spans="1:34" ht="15" hidden="1" customHeight="1" x14ac:dyDescent="0.2">
      <c r="A3222" s="521">
        <v>69</v>
      </c>
      <c r="B3222" s="521">
        <v>60</v>
      </c>
      <c r="C3222" s="522" t="s">
        <v>1187</v>
      </c>
      <c r="D3222" s="521">
        <v>60056</v>
      </c>
      <c r="E3222" s="522" t="s">
        <v>1188</v>
      </c>
      <c r="F3222" s="25">
        <v>2019</v>
      </c>
      <c r="G3222" s="232">
        <v>43509.398611111108</v>
      </c>
      <c r="H3222" s="233">
        <v>43509.398611111108</v>
      </c>
      <c r="I3222" s="417" t="s">
        <v>7042</v>
      </c>
      <c r="J3222" s="412" t="s">
        <v>36</v>
      </c>
      <c r="K3222" s="412" t="s">
        <v>36</v>
      </c>
      <c r="L3222" s="235">
        <f>N3222-G3222</f>
        <v>6.944444467080757E-4</v>
      </c>
      <c r="M3222" s="236">
        <v>1</v>
      </c>
      <c r="N3222" s="232">
        <v>43509.399305555555</v>
      </c>
      <c r="O3222" s="233">
        <v>43509.399305555555</v>
      </c>
      <c r="P3222" s="237" t="s">
        <v>37</v>
      </c>
      <c r="Q3222" s="162" t="s">
        <v>213</v>
      </c>
      <c r="R3222" s="167" t="s">
        <v>12866</v>
      </c>
      <c r="S3222" s="238" t="s">
        <v>40</v>
      </c>
      <c r="T3222" s="167" t="s">
        <v>13260</v>
      </c>
      <c r="U3222" s="416" t="s">
        <v>40</v>
      </c>
      <c r="V3222" s="240" t="s">
        <v>384</v>
      </c>
      <c r="W3222" s="167" t="s">
        <v>13261</v>
      </c>
      <c r="X3222" s="164">
        <v>0</v>
      </c>
      <c r="Y3222" s="241">
        <v>0</v>
      </c>
      <c r="Z3222" s="241">
        <v>0</v>
      </c>
      <c r="AA3222" s="264">
        <f>Y3222/AD3222</f>
        <v>0</v>
      </c>
      <c r="AB3222" s="265">
        <f>Z3222/AD3222</f>
        <v>0</v>
      </c>
      <c r="AC3222" s="255">
        <v>0</v>
      </c>
      <c r="AD3222" s="255">
        <v>5548929</v>
      </c>
      <c r="AE3222" s="239" t="s">
        <v>1270</v>
      </c>
      <c r="AF3222" s="229" t="s">
        <v>1270</v>
      </c>
      <c r="AG3222" s="239" t="s">
        <v>7040</v>
      </c>
      <c r="AH3222" s="57" t="s">
        <v>7173</v>
      </c>
    </row>
    <row r="3223" spans="1:34" ht="15" hidden="1" customHeight="1" x14ac:dyDescent="0.2">
      <c r="A3223" s="521">
        <v>69</v>
      </c>
      <c r="B3223" s="521">
        <v>60</v>
      </c>
      <c r="C3223" s="522" t="s">
        <v>1187</v>
      </c>
      <c r="D3223" s="521">
        <v>60056</v>
      </c>
      <c r="E3223" s="522" t="s">
        <v>1188</v>
      </c>
      <c r="F3223" s="25">
        <v>2019</v>
      </c>
      <c r="G3223" s="573">
        <v>43547.664583333331</v>
      </c>
      <c r="H3223" s="574">
        <v>43547.664583333331</v>
      </c>
      <c r="I3223" s="572" t="s">
        <v>36</v>
      </c>
      <c r="J3223" s="572" t="s">
        <v>36</v>
      </c>
      <c r="K3223" s="572" t="s">
        <v>36</v>
      </c>
      <c r="L3223" s="235">
        <f>N3223-G3223</f>
        <v>6.944444467080757E-4</v>
      </c>
      <c r="M3223" s="236">
        <v>1</v>
      </c>
      <c r="N3223" s="573">
        <v>43547.665277777778</v>
      </c>
      <c r="O3223" s="574">
        <v>43547.665277777778</v>
      </c>
      <c r="P3223" s="237" t="s">
        <v>37</v>
      </c>
      <c r="Q3223" s="162" t="s">
        <v>62</v>
      </c>
      <c r="R3223" s="167" t="s">
        <v>10303</v>
      </c>
      <c r="S3223" s="238" t="s">
        <v>40</v>
      </c>
      <c r="T3223" s="167" t="s">
        <v>13651</v>
      </c>
      <c r="U3223" s="459" t="s">
        <v>40</v>
      </c>
      <c r="V3223" s="240" t="s">
        <v>384</v>
      </c>
      <c r="W3223" s="167" t="s">
        <v>13652</v>
      </c>
      <c r="X3223" s="536">
        <v>6744</v>
      </c>
      <c r="Y3223" s="255">
        <v>0</v>
      </c>
      <c r="Z3223" s="255">
        <v>0</v>
      </c>
      <c r="AA3223" s="264">
        <f>Y3223/AD3223</f>
        <v>0</v>
      </c>
      <c r="AB3223" s="265">
        <f>Z3223/AD3223</f>
        <v>0</v>
      </c>
      <c r="AC3223" s="255">
        <v>0</v>
      </c>
      <c r="AD3223" s="255">
        <v>5548929</v>
      </c>
      <c r="AE3223" s="240" t="s">
        <v>7172</v>
      </c>
      <c r="AF3223" s="527" t="s">
        <v>13653</v>
      </c>
      <c r="AG3223" s="240" t="s">
        <v>7040</v>
      </c>
      <c r="AH3223" s="525" t="s">
        <v>7041</v>
      </c>
    </row>
    <row r="3224" spans="1:34" ht="15" hidden="1" customHeight="1" x14ac:dyDescent="0.2">
      <c r="A3224" s="521">
        <v>69</v>
      </c>
      <c r="B3224" s="521">
        <v>60</v>
      </c>
      <c r="C3224" s="522" t="s">
        <v>1187</v>
      </c>
      <c r="D3224" s="521">
        <v>60056</v>
      </c>
      <c r="E3224" s="522" t="s">
        <v>1188</v>
      </c>
      <c r="F3224" s="25">
        <v>2019</v>
      </c>
      <c r="G3224" s="573">
        <v>43575.65347222222</v>
      </c>
      <c r="H3224" s="574">
        <v>43575.65347222222</v>
      </c>
      <c r="I3224" s="572" t="s">
        <v>36</v>
      </c>
      <c r="J3224" s="572" t="s">
        <v>36</v>
      </c>
      <c r="K3224" s="572" t="s">
        <v>36</v>
      </c>
      <c r="L3224" s="235">
        <f>N3224-G3224</f>
        <v>6.944444467080757E-4</v>
      </c>
      <c r="M3224" s="236">
        <v>1</v>
      </c>
      <c r="N3224" s="573">
        <v>43575.654166666667</v>
      </c>
      <c r="O3224" s="574">
        <v>43575.654166666667</v>
      </c>
      <c r="P3224" s="237" t="s">
        <v>37</v>
      </c>
      <c r="Q3224" s="162" t="s">
        <v>1285</v>
      </c>
      <c r="R3224" s="167" t="s">
        <v>10214</v>
      </c>
      <c r="S3224" s="238" t="s">
        <v>54</v>
      </c>
      <c r="T3224" s="167" t="s">
        <v>13862</v>
      </c>
      <c r="U3224" s="459" t="s">
        <v>40</v>
      </c>
      <c r="V3224" s="240" t="s">
        <v>384</v>
      </c>
      <c r="W3224" s="167" t="s">
        <v>13863</v>
      </c>
      <c r="X3224" s="536">
        <v>8132</v>
      </c>
      <c r="Y3224" s="255">
        <v>0</v>
      </c>
      <c r="Z3224" s="255">
        <v>0</v>
      </c>
      <c r="AA3224" s="264">
        <f>Y3224/AD3224</f>
        <v>0</v>
      </c>
      <c r="AB3224" s="265">
        <f>Z3224/AD3224</f>
        <v>0</v>
      </c>
      <c r="AC3224" s="255">
        <v>0</v>
      </c>
      <c r="AD3224" s="255">
        <v>5548929</v>
      </c>
      <c r="AE3224" s="240" t="s">
        <v>7083</v>
      </c>
      <c r="AF3224" s="527" t="s">
        <v>13864</v>
      </c>
      <c r="AG3224" s="240" t="s">
        <v>7040</v>
      </c>
      <c r="AH3224" s="525" t="s">
        <v>7041</v>
      </c>
    </row>
    <row r="3225" spans="1:34" ht="15" hidden="1" customHeight="1" x14ac:dyDescent="0.2">
      <c r="A3225" s="153">
        <v>69</v>
      </c>
      <c r="B3225" s="153">
        <v>60</v>
      </c>
      <c r="C3225" s="24" t="s">
        <v>871</v>
      </c>
      <c r="D3225" s="175">
        <v>60057</v>
      </c>
      <c r="E3225" s="24" t="s">
        <v>872</v>
      </c>
      <c r="F3225" s="25">
        <v>2015</v>
      </c>
      <c r="G3225" s="179">
        <v>42044.56527777778</v>
      </c>
      <c r="H3225" s="158">
        <v>42044.56527777778</v>
      </c>
      <c r="I3225" s="620" t="s">
        <v>36</v>
      </c>
      <c r="J3225" s="620" t="s">
        <v>36</v>
      </c>
      <c r="K3225" s="620"/>
      <c r="L3225" s="159">
        <f>N3225-G3225</f>
        <v>4.0277777778101154E-2</v>
      </c>
      <c r="M3225" s="160">
        <v>58</v>
      </c>
      <c r="N3225" s="156">
        <v>42044.605555555558</v>
      </c>
      <c r="O3225" s="157">
        <v>42044.605555555558</v>
      </c>
      <c r="P3225" s="161" t="s">
        <v>37</v>
      </c>
      <c r="Q3225" s="35" t="s">
        <v>213</v>
      </c>
      <c r="R3225" s="35" t="s">
        <v>320</v>
      </c>
      <c r="S3225" s="35" t="s">
        <v>40</v>
      </c>
      <c r="T3225" s="35" t="s">
        <v>3505</v>
      </c>
      <c r="U3225" s="303" t="s">
        <v>40</v>
      </c>
      <c r="V3225" s="167" t="s">
        <v>384</v>
      </c>
      <c r="W3225" s="35" t="s">
        <v>3506</v>
      </c>
      <c r="X3225" s="55">
        <v>0</v>
      </c>
      <c r="Y3225" s="55">
        <v>0</v>
      </c>
      <c r="Z3225" s="168"/>
      <c r="AA3225" s="168"/>
      <c r="AB3225" s="168"/>
      <c r="AC3225" s="168"/>
    </row>
    <row r="3226" spans="1:34" ht="15" hidden="1" customHeight="1" x14ac:dyDescent="0.2">
      <c r="A3226" s="175">
        <v>69</v>
      </c>
      <c r="B3226" s="175">
        <v>60</v>
      </c>
      <c r="C3226" s="24" t="s">
        <v>871</v>
      </c>
      <c r="D3226" s="175">
        <v>60057</v>
      </c>
      <c r="E3226" s="24" t="s">
        <v>872</v>
      </c>
      <c r="F3226" s="25">
        <v>2015</v>
      </c>
      <c r="G3226" s="156">
        <v>42207.585416666669</v>
      </c>
      <c r="H3226" s="157">
        <v>42207.585416666669</v>
      </c>
      <c r="I3226" s="620" t="s">
        <v>36</v>
      </c>
      <c r="J3226" s="620" t="s">
        <v>36</v>
      </c>
      <c r="K3226" s="620"/>
      <c r="L3226" s="159">
        <f>N3226-G3226</f>
        <v>2.2916666661330964E-2</v>
      </c>
      <c r="M3226" s="160">
        <v>33</v>
      </c>
      <c r="N3226" s="156">
        <v>42207.60833333333</v>
      </c>
      <c r="O3226" s="157">
        <v>42207.60833333333</v>
      </c>
      <c r="P3226" s="161" t="s">
        <v>37</v>
      </c>
      <c r="Q3226" s="37" t="s">
        <v>71</v>
      </c>
      <c r="R3226" s="35" t="s">
        <v>72</v>
      </c>
      <c r="S3226" s="35" t="s">
        <v>579</v>
      </c>
      <c r="T3226" s="35" t="s">
        <v>4439</v>
      </c>
      <c r="U3226" s="176">
        <v>11274</v>
      </c>
      <c r="V3226" s="167" t="s">
        <v>384</v>
      </c>
      <c r="W3226" s="35" t="s">
        <v>4443</v>
      </c>
      <c r="X3226" s="188"/>
      <c r="Y3226" s="168"/>
      <c r="Z3226" s="168"/>
      <c r="AA3226" s="168"/>
      <c r="AB3226" s="168"/>
      <c r="AC3226" s="168"/>
    </row>
    <row r="3227" spans="1:34" ht="15" hidden="1" customHeight="1" x14ac:dyDescent="0.2">
      <c r="A3227" s="257">
        <v>69</v>
      </c>
      <c r="B3227" s="257">
        <v>60</v>
      </c>
      <c r="C3227" s="258" t="s">
        <v>871</v>
      </c>
      <c r="D3227" s="257">
        <v>60057</v>
      </c>
      <c r="E3227" s="258" t="s">
        <v>872</v>
      </c>
      <c r="F3227" s="25">
        <v>2016</v>
      </c>
      <c r="G3227" s="232">
        <v>42482.566666666666</v>
      </c>
      <c r="H3227" s="233">
        <v>42482.566666666666</v>
      </c>
      <c r="I3227" s="412" t="s">
        <v>36</v>
      </c>
      <c r="J3227" s="412" t="s">
        <v>36</v>
      </c>
      <c r="K3227" s="412"/>
      <c r="L3227" s="235">
        <f>N3227-G3227</f>
        <v>6.944444467080757E-4</v>
      </c>
      <c r="M3227" s="236">
        <v>1</v>
      </c>
      <c r="N3227" s="232">
        <v>42482.567361111112</v>
      </c>
      <c r="O3227" s="233">
        <v>42482.567361111112</v>
      </c>
      <c r="P3227" s="237" t="s">
        <v>37</v>
      </c>
      <c r="Q3227" s="238" t="s">
        <v>48</v>
      </c>
      <c r="R3227" s="238" t="s">
        <v>49</v>
      </c>
      <c r="S3227" s="35" t="s">
        <v>40</v>
      </c>
      <c r="T3227" s="35" t="s">
        <v>5930</v>
      </c>
      <c r="U3227" s="282" t="s">
        <v>40</v>
      </c>
      <c r="V3227" s="240" t="s">
        <v>384</v>
      </c>
      <c r="W3227" s="35" t="s">
        <v>5931</v>
      </c>
      <c r="X3227" s="55">
        <v>0</v>
      </c>
      <c r="Y3227" s="55">
        <v>0</v>
      </c>
      <c r="Z3227" s="55">
        <v>0</v>
      </c>
      <c r="AA3227" s="168"/>
      <c r="AB3227" s="168"/>
      <c r="AC3227" s="168"/>
    </row>
    <row r="3228" spans="1:34" ht="15" hidden="1" customHeight="1" x14ac:dyDescent="0.2">
      <c r="A3228" s="257">
        <v>69</v>
      </c>
      <c r="B3228" s="257">
        <v>60</v>
      </c>
      <c r="C3228" s="258" t="s">
        <v>871</v>
      </c>
      <c r="D3228" s="257">
        <v>60057</v>
      </c>
      <c r="E3228" s="258" t="s">
        <v>872</v>
      </c>
      <c r="F3228" s="25">
        <v>2016</v>
      </c>
      <c r="G3228" s="284">
        <v>42536.769444444442</v>
      </c>
      <c r="H3228" s="234">
        <v>42536.769444444442</v>
      </c>
      <c r="I3228" s="412" t="s">
        <v>36</v>
      </c>
      <c r="J3228" s="412" t="s">
        <v>36</v>
      </c>
      <c r="K3228" s="412"/>
      <c r="L3228" s="235">
        <f>N3228-G3228</f>
        <v>6.944444467080757E-4</v>
      </c>
      <c r="M3228" s="236">
        <v>1</v>
      </c>
      <c r="N3228" s="284">
        <v>42536.770138888889</v>
      </c>
      <c r="O3228" s="234">
        <v>42536.770138888889</v>
      </c>
      <c r="P3228" s="237" t="s">
        <v>37</v>
      </c>
      <c r="Q3228" s="238" t="s">
        <v>213</v>
      </c>
      <c r="R3228" s="238" t="s">
        <v>287</v>
      </c>
      <c r="S3228" s="35" t="s">
        <v>101</v>
      </c>
      <c r="T3228" s="35" t="s">
        <v>6213</v>
      </c>
      <c r="U3228" s="282" t="s">
        <v>40</v>
      </c>
      <c r="V3228" s="240" t="s">
        <v>384</v>
      </c>
      <c r="W3228" s="35" t="s">
        <v>6214</v>
      </c>
      <c r="X3228" s="177">
        <v>0</v>
      </c>
      <c r="Y3228" s="177">
        <v>0</v>
      </c>
      <c r="Z3228" s="55">
        <v>0</v>
      </c>
      <c r="AA3228" s="35"/>
      <c r="AB3228" s="35"/>
      <c r="AC3228" s="35"/>
    </row>
    <row r="3229" spans="1:34" ht="15" hidden="1" customHeight="1" x14ac:dyDescent="0.2">
      <c r="A3229" s="257">
        <v>69</v>
      </c>
      <c r="B3229" s="257">
        <v>60</v>
      </c>
      <c r="C3229" s="258" t="s">
        <v>871</v>
      </c>
      <c r="D3229" s="257">
        <v>60057</v>
      </c>
      <c r="E3229" s="258" t="s">
        <v>872</v>
      </c>
      <c r="F3229" s="25">
        <v>2018</v>
      </c>
      <c r="G3229" s="284">
        <v>43275.666666666664</v>
      </c>
      <c r="H3229" s="233">
        <v>43275.666666666664</v>
      </c>
      <c r="I3229" s="412" t="s">
        <v>36</v>
      </c>
      <c r="J3229" s="412" t="s">
        <v>36</v>
      </c>
      <c r="K3229" s="412" t="s">
        <v>36</v>
      </c>
      <c r="L3229" s="235">
        <f>N3229-G3229</f>
        <v>0.25208333333284827</v>
      </c>
      <c r="M3229" s="236">
        <v>363</v>
      </c>
      <c r="N3229" s="284">
        <v>43275.918749999997</v>
      </c>
      <c r="O3229" s="233">
        <v>43275.918749999997</v>
      </c>
      <c r="P3229" s="328" t="s">
        <v>242</v>
      </c>
      <c r="Q3229" s="359" t="s">
        <v>382</v>
      </c>
      <c r="R3229" s="35" t="s">
        <v>10211</v>
      </c>
      <c r="S3229" s="277" t="s">
        <v>526</v>
      </c>
      <c r="T3229" s="167" t="s">
        <v>11382</v>
      </c>
      <c r="U3229" s="196">
        <v>114725202</v>
      </c>
      <c r="V3229" s="240" t="s">
        <v>384</v>
      </c>
      <c r="W3229" s="167" t="s">
        <v>11383</v>
      </c>
      <c r="X3229" s="255">
        <v>0</v>
      </c>
      <c r="Y3229" s="241">
        <v>0</v>
      </c>
      <c r="Z3229" s="241">
        <v>0</v>
      </c>
      <c r="AA3229" s="266"/>
      <c r="AB3229" s="266"/>
      <c r="AC3229" s="266"/>
      <c r="AD3229" s="241">
        <v>5517212</v>
      </c>
      <c r="AE3229" s="461" t="s">
        <v>1270</v>
      </c>
      <c r="AF3229" s="462" t="s">
        <v>1270</v>
      </c>
      <c r="AG3229" s="277" t="s">
        <v>7066</v>
      </c>
      <c r="AH3229" s="277" t="s">
        <v>7067</v>
      </c>
    </row>
    <row r="3230" spans="1:34" ht="15" hidden="1" customHeight="1" x14ac:dyDescent="0.2">
      <c r="A3230" s="521">
        <v>69</v>
      </c>
      <c r="B3230" s="521">
        <v>60</v>
      </c>
      <c r="C3230" s="522" t="s">
        <v>871</v>
      </c>
      <c r="D3230" s="521">
        <v>60057</v>
      </c>
      <c r="E3230" s="522" t="s">
        <v>872</v>
      </c>
      <c r="F3230" s="25">
        <v>2019</v>
      </c>
      <c r="G3230" s="232">
        <v>43509.095138888886</v>
      </c>
      <c r="H3230" s="233">
        <v>43509.095138888886</v>
      </c>
      <c r="I3230" s="417" t="s">
        <v>7042</v>
      </c>
      <c r="J3230" s="412" t="s">
        <v>36</v>
      </c>
      <c r="K3230" s="412" t="s">
        <v>36</v>
      </c>
      <c r="L3230" s="235">
        <f>N3230-G3230</f>
        <v>0.11111111111677019</v>
      </c>
      <c r="M3230" s="236">
        <v>160</v>
      </c>
      <c r="N3230" s="232">
        <v>43509.206250000003</v>
      </c>
      <c r="O3230" s="233">
        <v>43509.206250000003</v>
      </c>
      <c r="P3230" s="237" t="s">
        <v>37</v>
      </c>
      <c r="Q3230" s="162" t="s">
        <v>1285</v>
      </c>
      <c r="R3230" s="167" t="s">
        <v>10192</v>
      </c>
      <c r="S3230" s="238" t="s">
        <v>68</v>
      </c>
      <c r="T3230" s="167" t="s">
        <v>13206</v>
      </c>
      <c r="U3230" s="483">
        <v>116486890</v>
      </c>
      <c r="V3230" s="240" t="s">
        <v>384</v>
      </c>
      <c r="W3230" s="168" t="s">
        <v>13207</v>
      </c>
      <c r="X3230" s="164">
        <v>0</v>
      </c>
      <c r="Y3230" s="241">
        <v>0</v>
      </c>
      <c r="Z3230" s="241">
        <v>0</v>
      </c>
      <c r="AA3230" s="264">
        <f>Y3230/AD3230</f>
        <v>0</v>
      </c>
      <c r="AB3230" s="265">
        <f>Z3230/AD3230</f>
        <v>0</v>
      </c>
      <c r="AC3230" s="255">
        <v>0</v>
      </c>
      <c r="AD3230" s="255">
        <v>5548929</v>
      </c>
      <c r="AE3230" s="239" t="s">
        <v>1270</v>
      </c>
      <c r="AF3230" s="229" t="s">
        <v>1270</v>
      </c>
      <c r="AG3230" s="239" t="s">
        <v>7040</v>
      </c>
      <c r="AH3230" s="57" t="s">
        <v>7173</v>
      </c>
    </row>
    <row r="3231" spans="1:34" ht="15" hidden="1" customHeight="1" x14ac:dyDescent="0.2">
      <c r="A3231" s="521">
        <v>69</v>
      </c>
      <c r="B3231" s="521">
        <v>60</v>
      </c>
      <c r="C3231" s="522" t="s">
        <v>871</v>
      </c>
      <c r="D3231" s="521">
        <v>60057</v>
      </c>
      <c r="E3231" s="522" t="s">
        <v>872</v>
      </c>
      <c r="F3231" s="25">
        <v>2019</v>
      </c>
      <c r="G3231" s="232">
        <v>43509.398611111108</v>
      </c>
      <c r="H3231" s="233">
        <v>43509.398611111108</v>
      </c>
      <c r="I3231" s="417" t="s">
        <v>7042</v>
      </c>
      <c r="J3231" s="412" t="s">
        <v>36</v>
      </c>
      <c r="K3231" s="412" t="s">
        <v>36</v>
      </c>
      <c r="L3231" s="235">
        <f>N3231-G3231</f>
        <v>6.944444467080757E-4</v>
      </c>
      <c r="M3231" s="236">
        <v>1</v>
      </c>
      <c r="N3231" s="232">
        <v>43509.399305555555</v>
      </c>
      <c r="O3231" s="233">
        <v>43509.399305555555</v>
      </c>
      <c r="P3231" s="237" t="s">
        <v>37</v>
      </c>
      <c r="Q3231" s="162" t="s">
        <v>213</v>
      </c>
      <c r="R3231" s="167" t="s">
        <v>12866</v>
      </c>
      <c r="S3231" s="238" t="s">
        <v>40</v>
      </c>
      <c r="T3231" s="167" t="s">
        <v>13260</v>
      </c>
      <c r="U3231" s="416" t="s">
        <v>40</v>
      </c>
      <c r="V3231" s="240" t="s">
        <v>384</v>
      </c>
      <c r="W3231" s="167" t="s">
        <v>13262</v>
      </c>
      <c r="X3231" s="164">
        <v>6733</v>
      </c>
      <c r="Y3231" s="241">
        <v>0</v>
      </c>
      <c r="Z3231" s="241">
        <v>0</v>
      </c>
      <c r="AA3231" s="264">
        <f>Y3231/AD3231</f>
        <v>0</v>
      </c>
      <c r="AB3231" s="265">
        <f>Z3231/AD3231</f>
        <v>0</v>
      </c>
      <c r="AC3231" s="255">
        <v>0</v>
      </c>
      <c r="AD3231" s="255">
        <v>5548929</v>
      </c>
      <c r="AE3231" s="239" t="s">
        <v>7060</v>
      </c>
      <c r="AF3231" s="229" t="s">
        <v>13263</v>
      </c>
      <c r="AG3231" s="239" t="s">
        <v>7040</v>
      </c>
      <c r="AH3231" s="57" t="s">
        <v>12286</v>
      </c>
    </row>
    <row r="3232" spans="1:34" ht="15" hidden="1" customHeight="1" x14ac:dyDescent="0.2">
      <c r="A3232" s="58">
        <v>69</v>
      </c>
      <c r="B3232" s="58">
        <v>60</v>
      </c>
      <c r="C3232" s="76" t="s">
        <v>1016</v>
      </c>
      <c r="D3232" s="31">
        <v>60058</v>
      </c>
      <c r="E3232" s="60" t="s">
        <v>1017</v>
      </c>
      <c r="F3232" s="25">
        <v>2014</v>
      </c>
      <c r="G3232" s="61">
        <v>41787.305555555555</v>
      </c>
      <c r="H3232" s="62">
        <v>41787.305555555555</v>
      </c>
      <c r="I3232" s="625" t="s">
        <v>36</v>
      </c>
      <c r="J3232" s="625" t="s">
        <v>36</v>
      </c>
      <c r="K3232" s="625"/>
      <c r="L3232" s="64">
        <f>N3232-G3232</f>
        <v>0.22499999999854481</v>
      </c>
      <c r="M3232" s="65">
        <v>324</v>
      </c>
      <c r="N3232" s="61">
        <v>41787.530555555553</v>
      </c>
      <c r="O3232" s="62">
        <v>41787.530555555553</v>
      </c>
      <c r="P3232" s="66" t="s">
        <v>37</v>
      </c>
      <c r="Q3232" s="69" t="s">
        <v>62</v>
      </c>
      <c r="R3232" s="69" t="s">
        <v>397</v>
      </c>
      <c r="S3232" s="87" t="s">
        <v>68</v>
      </c>
      <c r="T3232" s="69" t="s">
        <v>2296</v>
      </c>
      <c r="U3232" s="303" t="s">
        <v>40</v>
      </c>
      <c r="V3232" s="78" t="s">
        <v>384</v>
      </c>
      <c r="W3232" s="69" t="s">
        <v>2297</v>
      </c>
      <c r="X3232" s="32">
        <v>0</v>
      </c>
      <c r="Y3232" s="32">
        <v>0</v>
      </c>
      <c r="Z3232" s="83"/>
      <c r="AA3232" s="84"/>
      <c r="AB3232" s="85"/>
      <c r="AC3232" s="83"/>
    </row>
    <row r="3233" spans="1:34" ht="15" hidden="1" customHeight="1" x14ac:dyDescent="0.2">
      <c r="A3233" s="175">
        <v>69</v>
      </c>
      <c r="B3233" s="175">
        <v>60</v>
      </c>
      <c r="C3233" s="24" t="s">
        <v>1016</v>
      </c>
      <c r="D3233" s="175">
        <v>60058</v>
      </c>
      <c r="E3233" s="24" t="s">
        <v>1017</v>
      </c>
      <c r="F3233" s="25">
        <v>2015</v>
      </c>
      <c r="G3233" s="156">
        <v>42207.585416666669</v>
      </c>
      <c r="H3233" s="157">
        <v>42207.585416666669</v>
      </c>
      <c r="I3233" s="620" t="s">
        <v>36</v>
      </c>
      <c r="J3233" s="620" t="s">
        <v>36</v>
      </c>
      <c r="K3233" s="620"/>
      <c r="L3233" s="159">
        <f>N3233-G3233</f>
        <v>2.2222222221898846E-2</v>
      </c>
      <c r="M3233" s="160">
        <v>32</v>
      </c>
      <c r="N3233" s="156">
        <v>42207.607638888891</v>
      </c>
      <c r="O3233" s="157">
        <v>42207.607638888891</v>
      </c>
      <c r="P3233" s="161" t="s">
        <v>37</v>
      </c>
      <c r="Q3233" s="37" t="s">
        <v>71</v>
      </c>
      <c r="R3233" s="35" t="s">
        <v>72</v>
      </c>
      <c r="S3233" s="35" t="s">
        <v>579</v>
      </c>
      <c r="T3233" s="35" t="s">
        <v>4439</v>
      </c>
      <c r="U3233" s="176">
        <v>11274</v>
      </c>
      <c r="V3233" s="167" t="s">
        <v>384</v>
      </c>
      <c r="W3233" s="35" t="s">
        <v>4444</v>
      </c>
      <c r="X3233" s="188"/>
      <c r="Y3233" s="168"/>
      <c r="Z3233" s="168"/>
      <c r="AA3233" s="168"/>
      <c r="AB3233" s="168"/>
      <c r="AC3233" s="168"/>
    </row>
    <row r="3234" spans="1:34" ht="15" hidden="1" customHeight="1" x14ac:dyDescent="0.2">
      <c r="A3234" s="175">
        <v>69</v>
      </c>
      <c r="B3234" s="175">
        <v>60</v>
      </c>
      <c r="C3234" s="24" t="s">
        <v>1016</v>
      </c>
      <c r="D3234" s="175">
        <v>60058</v>
      </c>
      <c r="E3234" s="43" t="s">
        <v>1017</v>
      </c>
      <c r="F3234" s="25">
        <v>2015</v>
      </c>
      <c r="G3234" s="156">
        <v>42295.688194444447</v>
      </c>
      <c r="H3234" s="157">
        <v>42295.688194444447</v>
      </c>
      <c r="I3234" s="626" t="s">
        <v>313</v>
      </c>
      <c r="J3234" s="620" t="s">
        <v>36</v>
      </c>
      <c r="K3234" s="620"/>
      <c r="L3234" s="159">
        <f>N3234-G3234</f>
        <v>6.9444443943211809E-4</v>
      </c>
      <c r="M3234" s="160">
        <v>1</v>
      </c>
      <c r="N3234" s="156">
        <v>42295.688888888886</v>
      </c>
      <c r="O3234" s="157">
        <v>42295.688888888886</v>
      </c>
      <c r="P3234" s="161" t="s">
        <v>37</v>
      </c>
      <c r="Q3234" s="35" t="s">
        <v>213</v>
      </c>
      <c r="R3234" s="35" t="s">
        <v>287</v>
      </c>
      <c r="S3234" s="35" t="s">
        <v>101</v>
      </c>
      <c r="T3234" s="35" t="s">
        <v>5003</v>
      </c>
      <c r="U3234" s="303" t="s">
        <v>40</v>
      </c>
      <c r="V3234" s="167" t="s">
        <v>384</v>
      </c>
      <c r="W3234" s="35" t="s">
        <v>5004</v>
      </c>
      <c r="X3234" s="55">
        <v>0</v>
      </c>
      <c r="Y3234" s="168"/>
      <c r="Z3234" s="168"/>
      <c r="AA3234" s="168"/>
      <c r="AB3234" s="168"/>
      <c r="AC3234" s="168"/>
    </row>
    <row r="3235" spans="1:34" ht="15" hidden="1" customHeight="1" x14ac:dyDescent="0.2">
      <c r="A3235" s="257">
        <v>69</v>
      </c>
      <c r="B3235" s="257">
        <v>60</v>
      </c>
      <c r="C3235" s="258" t="s">
        <v>1016</v>
      </c>
      <c r="D3235" s="257">
        <v>60058</v>
      </c>
      <c r="E3235" s="258" t="s">
        <v>1017</v>
      </c>
      <c r="F3235" s="25">
        <v>2017</v>
      </c>
      <c r="G3235" s="232">
        <v>43016.549305555556</v>
      </c>
      <c r="H3235" s="233">
        <v>43016.549305555556</v>
      </c>
      <c r="I3235" s="417" t="s">
        <v>7042</v>
      </c>
      <c r="J3235" s="417" t="s">
        <v>7042</v>
      </c>
      <c r="K3235" s="417"/>
      <c r="L3235" s="235">
        <f>N3235-G3235</f>
        <v>0.62083333333430346</v>
      </c>
      <c r="M3235" s="236">
        <v>894</v>
      </c>
      <c r="N3235" s="232">
        <v>43017.170138888891</v>
      </c>
      <c r="O3235" s="233">
        <v>43017.170138888891</v>
      </c>
      <c r="P3235" s="237" t="s">
        <v>37</v>
      </c>
      <c r="Q3235" s="35" t="s">
        <v>382</v>
      </c>
      <c r="R3235" s="35" t="s">
        <v>383</v>
      </c>
      <c r="S3235" s="35" t="s">
        <v>68</v>
      </c>
      <c r="T3235" s="167" t="s">
        <v>9652</v>
      </c>
      <c r="U3235" s="293">
        <v>113765461</v>
      </c>
      <c r="V3235" s="240" t="s">
        <v>384</v>
      </c>
      <c r="W3235" s="163" t="s">
        <v>9653</v>
      </c>
      <c r="X3235" s="241">
        <v>0</v>
      </c>
      <c r="Y3235" s="241">
        <v>0</v>
      </c>
      <c r="Z3235" s="241">
        <v>0</v>
      </c>
      <c r="AA3235" s="266"/>
      <c r="AB3235" s="266"/>
      <c r="AC3235" s="266"/>
      <c r="AD3235" s="304">
        <v>5517212</v>
      </c>
      <c r="AE3235" s="333" t="s">
        <v>7102</v>
      </c>
      <c r="AF3235" s="383" t="s">
        <v>9654</v>
      </c>
      <c r="AG3235" s="167" t="s">
        <v>7040</v>
      </c>
      <c r="AH3235" s="29" t="s">
        <v>7041</v>
      </c>
    </row>
    <row r="3236" spans="1:34" ht="15" hidden="1" customHeight="1" x14ac:dyDescent="0.2">
      <c r="A3236" s="257">
        <v>69</v>
      </c>
      <c r="B3236" s="257">
        <v>60</v>
      </c>
      <c r="C3236" s="258" t="s">
        <v>1016</v>
      </c>
      <c r="D3236" s="257">
        <v>60058</v>
      </c>
      <c r="E3236" s="258" t="s">
        <v>1017</v>
      </c>
      <c r="F3236" s="25">
        <v>2018</v>
      </c>
      <c r="G3236" s="232">
        <v>43174.752083333333</v>
      </c>
      <c r="H3236" s="233">
        <v>43174.752083333333</v>
      </c>
      <c r="I3236" s="412" t="s">
        <v>36</v>
      </c>
      <c r="J3236" s="412" t="s">
        <v>36</v>
      </c>
      <c r="K3236" s="412" t="s">
        <v>36</v>
      </c>
      <c r="L3236" s="235">
        <f>N3236-G3236</f>
        <v>6.944444467080757E-4</v>
      </c>
      <c r="M3236" s="236">
        <v>1</v>
      </c>
      <c r="N3236" s="232">
        <v>43174.75277777778</v>
      </c>
      <c r="O3236" s="233">
        <v>43174.75277777778</v>
      </c>
      <c r="P3236" s="237" t="s">
        <v>37</v>
      </c>
      <c r="Q3236" s="359" t="s">
        <v>48</v>
      </c>
      <c r="R3236" s="35" t="s">
        <v>10200</v>
      </c>
      <c r="S3236" s="277" t="s">
        <v>40</v>
      </c>
      <c r="T3236" s="167" t="s">
        <v>10710</v>
      </c>
      <c r="U3236" s="282" t="s">
        <v>40</v>
      </c>
      <c r="V3236" s="240" t="s">
        <v>384</v>
      </c>
      <c r="W3236" s="167" t="s">
        <v>10711</v>
      </c>
      <c r="X3236" s="255">
        <v>0</v>
      </c>
      <c r="Y3236" s="241">
        <v>0</v>
      </c>
      <c r="Z3236" s="241">
        <v>0</v>
      </c>
      <c r="AA3236" s="266"/>
      <c r="AB3236" s="266"/>
      <c r="AC3236" s="266"/>
      <c r="AD3236" s="241">
        <v>5517212</v>
      </c>
      <c r="AE3236" s="461" t="s">
        <v>7056</v>
      </c>
      <c r="AF3236" s="462" t="s">
        <v>10712</v>
      </c>
      <c r="AG3236" s="277" t="s">
        <v>7040</v>
      </c>
      <c r="AH3236" s="277" t="s">
        <v>7041</v>
      </c>
    </row>
    <row r="3237" spans="1:34" ht="15" hidden="1" customHeight="1" x14ac:dyDescent="0.2">
      <c r="A3237" s="521">
        <v>69</v>
      </c>
      <c r="B3237" s="521">
        <v>60</v>
      </c>
      <c r="C3237" s="522" t="s">
        <v>1016</v>
      </c>
      <c r="D3237" s="521">
        <v>60058</v>
      </c>
      <c r="E3237" s="522" t="s">
        <v>1017</v>
      </c>
      <c r="F3237" s="25">
        <v>2019</v>
      </c>
      <c r="G3237" s="232">
        <v>43509.095138888886</v>
      </c>
      <c r="H3237" s="233">
        <v>43509.095138888886</v>
      </c>
      <c r="I3237" s="417" t="s">
        <v>7042</v>
      </c>
      <c r="J3237" s="412" t="s">
        <v>36</v>
      </c>
      <c r="K3237" s="412" t="s">
        <v>36</v>
      </c>
      <c r="L3237" s="235">
        <f>N3237-G3237</f>
        <v>0.1055555555576575</v>
      </c>
      <c r="M3237" s="236">
        <v>152</v>
      </c>
      <c r="N3237" s="232">
        <v>43509.200694444444</v>
      </c>
      <c r="O3237" s="233">
        <v>43509.200694444444</v>
      </c>
      <c r="P3237" s="237" t="s">
        <v>37</v>
      </c>
      <c r="Q3237" s="162" t="s">
        <v>1285</v>
      </c>
      <c r="R3237" s="167" t="s">
        <v>10192</v>
      </c>
      <c r="S3237" s="238" t="s">
        <v>68</v>
      </c>
      <c r="T3237" s="167" t="s">
        <v>13199</v>
      </c>
      <c r="U3237" s="483">
        <v>116486890</v>
      </c>
      <c r="V3237" s="240" t="s">
        <v>384</v>
      </c>
      <c r="W3237" s="168" t="s">
        <v>13208</v>
      </c>
      <c r="X3237" s="164">
        <v>0</v>
      </c>
      <c r="Y3237" s="241">
        <v>0</v>
      </c>
      <c r="Z3237" s="241">
        <v>0</v>
      </c>
      <c r="AA3237" s="264">
        <f>Y3237/AD3237</f>
        <v>0</v>
      </c>
      <c r="AB3237" s="265">
        <f>Z3237/AD3237</f>
        <v>0</v>
      </c>
      <c r="AC3237" s="255">
        <v>0</v>
      </c>
      <c r="AD3237" s="255">
        <v>5548929</v>
      </c>
      <c r="AE3237" s="239" t="s">
        <v>1270</v>
      </c>
      <c r="AF3237" s="229" t="s">
        <v>1270</v>
      </c>
      <c r="AG3237" s="239" t="s">
        <v>7040</v>
      </c>
      <c r="AH3237" s="57" t="s">
        <v>7173</v>
      </c>
    </row>
    <row r="3238" spans="1:34" ht="15" hidden="1" customHeight="1" x14ac:dyDescent="0.2">
      <c r="A3238" s="521">
        <v>69</v>
      </c>
      <c r="B3238" s="521">
        <v>60</v>
      </c>
      <c r="C3238" s="522" t="s">
        <v>1016</v>
      </c>
      <c r="D3238" s="521">
        <v>60058</v>
      </c>
      <c r="E3238" s="522" t="s">
        <v>1017</v>
      </c>
      <c r="F3238" s="25">
        <v>2019</v>
      </c>
      <c r="G3238" s="232">
        <v>43509.261805555558</v>
      </c>
      <c r="H3238" s="233">
        <v>43509.261805555558</v>
      </c>
      <c r="I3238" s="417" t="s">
        <v>7042</v>
      </c>
      <c r="J3238" s="412" t="s">
        <v>36</v>
      </c>
      <c r="K3238" s="412" t="s">
        <v>36</v>
      </c>
      <c r="L3238" s="235">
        <f>N3238-G3238</f>
        <v>6.9444443943211809E-4</v>
      </c>
      <c r="M3238" s="236">
        <v>1</v>
      </c>
      <c r="N3238" s="232">
        <v>43509.262499999997</v>
      </c>
      <c r="O3238" s="233">
        <v>43509.262499999997</v>
      </c>
      <c r="P3238" s="237" t="s">
        <v>37</v>
      </c>
      <c r="Q3238" s="162" t="s">
        <v>213</v>
      </c>
      <c r="R3238" s="167" t="s">
        <v>10343</v>
      </c>
      <c r="S3238" s="238" t="s">
        <v>40</v>
      </c>
      <c r="T3238" s="167" t="s">
        <v>13243</v>
      </c>
      <c r="U3238" s="192" t="s">
        <v>40</v>
      </c>
      <c r="V3238" s="240" t="s">
        <v>384</v>
      </c>
      <c r="W3238" s="167" t="s">
        <v>13244</v>
      </c>
      <c r="X3238" s="164">
        <v>0</v>
      </c>
      <c r="Y3238" s="241">
        <v>0</v>
      </c>
      <c r="Z3238" s="241">
        <v>0</v>
      </c>
      <c r="AA3238" s="264">
        <f>Y3238/AD3238</f>
        <v>0</v>
      </c>
      <c r="AB3238" s="265">
        <f>Z3238/AD3238</f>
        <v>0</v>
      </c>
      <c r="AC3238" s="255">
        <v>0</v>
      </c>
      <c r="AD3238" s="255">
        <v>5548929</v>
      </c>
      <c r="AE3238" s="239" t="s">
        <v>7060</v>
      </c>
      <c r="AF3238" s="229" t="s">
        <v>13245</v>
      </c>
      <c r="AG3238" s="239" t="s">
        <v>7040</v>
      </c>
      <c r="AH3238" s="57" t="s">
        <v>7041</v>
      </c>
    </row>
    <row r="3239" spans="1:34" ht="15" hidden="1" customHeight="1" x14ac:dyDescent="0.2">
      <c r="A3239" s="521">
        <v>69</v>
      </c>
      <c r="B3239" s="521">
        <v>60</v>
      </c>
      <c r="C3239" s="522" t="s">
        <v>1016</v>
      </c>
      <c r="D3239" s="521">
        <v>60058</v>
      </c>
      <c r="E3239" s="522" t="s">
        <v>1017</v>
      </c>
      <c r="F3239" s="25">
        <v>2019</v>
      </c>
      <c r="G3239" s="573">
        <v>43579.78125</v>
      </c>
      <c r="H3239" s="574">
        <v>43579.78125</v>
      </c>
      <c r="I3239" s="572" t="s">
        <v>36</v>
      </c>
      <c r="J3239" s="572" t="s">
        <v>36</v>
      </c>
      <c r="K3239" s="572" t="s">
        <v>36</v>
      </c>
      <c r="L3239" s="235">
        <f>N3239-G3239</f>
        <v>0.19652777777810115</v>
      </c>
      <c r="M3239" s="236">
        <v>283</v>
      </c>
      <c r="N3239" s="573">
        <v>43579.977777777778</v>
      </c>
      <c r="O3239" s="574">
        <v>43579.977777777778</v>
      </c>
      <c r="P3239" s="237" t="s">
        <v>37</v>
      </c>
      <c r="Q3239" s="162" t="s">
        <v>1285</v>
      </c>
      <c r="R3239" s="167" t="s">
        <v>10231</v>
      </c>
      <c r="S3239" s="238" t="s">
        <v>101</v>
      </c>
      <c r="T3239" s="477" t="s">
        <v>13899</v>
      </c>
      <c r="U3239" s="483">
        <v>117095143</v>
      </c>
      <c r="V3239" s="240" t="s">
        <v>384</v>
      </c>
      <c r="W3239" s="477" t="s">
        <v>13900</v>
      </c>
      <c r="X3239" s="536">
        <v>0</v>
      </c>
      <c r="Y3239" s="255">
        <v>0</v>
      </c>
      <c r="Z3239" s="255">
        <v>0</v>
      </c>
      <c r="AA3239" s="264">
        <f>Y3239/AD3239</f>
        <v>0</v>
      </c>
      <c r="AB3239" s="265">
        <f>Z3239/AD3239</f>
        <v>0</v>
      </c>
      <c r="AC3239" s="255">
        <v>0</v>
      </c>
      <c r="AD3239" s="255">
        <v>5548929</v>
      </c>
      <c r="AE3239" s="240" t="s">
        <v>1270</v>
      </c>
      <c r="AF3239" s="527" t="s">
        <v>1270</v>
      </c>
      <c r="AG3239" s="555" t="s">
        <v>7066</v>
      </c>
      <c r="AH3239" s="525" t="s">
        <v>12671</v>
      </c>
    </row>
    <row r="3240" spans="1:34" ht="15" hidden="1" customHeight="1" x14ac:dyDescent="0.2">
      <c r="A3240" s="105">
        <v>69</v>
      </c>
      <c r="B3240" s="105">
        <v>60</v>
      </c>
      <c r="C3240" s="76" t="s">
        <v>314</v>
      </c>
      <c r="D3240" s="31">
        <v>60062</v>
      </c>
      <c r="E3240" s="60" t="s">
        <v>315</v>
      </c>
      <c r="F3240" s="25">
        <v>2014</v>
      </c>
      <c r="G3240" s="61">
        <v>41939.95208333333</v>
      </c>
      <c r="H3240" s="62">
        <v>41939.95208333333</v>
      </c>
      <c r="I3240" s="625" t="s">
        <v>36</v>
      </c>
      <c r="J3240" s="625" t="s">
        <v>36</v>
      </c>
      <c r="K3240" s="625"/>
      <c r="L3240" s="64">
        <f>N3240-G3240</f>
        <v>6.944444467080757E-4</v>
      </c>
      <c r="M3240" s="65">
        <v>1</v>
      </c>
      <c r="N3240" s="61">
        <v>41939.952777777777</v>
      </c>
      <c r="O3240" s="62">
        <v>41939.952777777777</v>
      </c>
      <c r="P3240" s="66" t="s">
        <v>37</v>
      </c>
      <c r="Q3240" s="69" t="s">
        <v>52</v>
      </c>
      <c r="R3240" s="69" t="s">
        <v>302</v>
      </c>
      <c r="S3240" s="87" t="s">
        <v>68</v>
      </c>
      <c r="T3240" s="69" t="s">
        <v>2943</v>
      </c>
      <c r="U3240" s="303" t="s">
        <v>40</v>
      </c>
      <c r="V3240" s="87" t="s">
        <v>384</v>
      </c>
      <c r="W3240" s="69" t="s">
        <v>2944</v>
      </c>
      <c r="X3240" s="32">
        <v>0</v>
      </c>
      <c r="Y3240" s="32">
        <v>0</v>
      </c>
      <c r="Z3240" s="83"/>
      <c r="AA3240" s="84"/>
      <c r="AB3240" s="85"/>
      <c r="AC3240" s="83"/>
    </row>
    <row r="3241" spans="1:34" ht="15" hidden="1" customHeight="1" x14ac:dyDescent="0.2">
      <c r="A3241" s="105">
        <v>69</v>
      </c>
      <c r="B3241" s="105">
        <v>60</v>
      </c>
      <c r="C3241" s="76" t="s">
        <v>314</v>
      </c>
      <c r="D3241" s="31">
        <v>60062</v>
      </c>
      <c r="E3241" s="60" t="s">
        <v>315</v>
      </c>
      <c r="F3241" s="25">
        <v>2014</v>
      </c>
      <c r="G3241" s="61">
        <v>41941.536805555559</v>
      </c>
      <c r="H3241" s="62">
        <v>41941.536805555559</v>
      </c>
      <c r="I3241" s="625" t="s">
        <v>36</v>
      </c>
      <c r="J3241" s="625" t="s">
        <v>36</v>
      </c>
      <c r="K3241" s="625"/>
      <c r="L3241" s="64">
        <f>N3241-G3241</f>
        <v>1.1749999999956344</v>
      </c>
      <c r="M3241" s="65">
        <v>1692</v>
      </c>
      <c r="N3241" s="61">
        <v>41942.711805555555</v>
      </c>
      <c r="O3241" s="62">
        <v>41942.711805555555</v>
      </c>
      <c r="P3241" s="66" t="s">
        <v>37</v>
      </c>
      <c r="Q3241" s="69" t="s">
        <v>52</v>
      </c>
      <c r="R3241" s="69" t="s">
        <v>302</v>
      </c>
      <c r="S3241" s="87" t="s">
        <v>68</v>
      </c>
      <c r="T3241" s="69" t="s">
        <v>2949</v>
      </c>
      <c r="U3241" s="303" t="s">
        <v>40</v>
      </c>
      <c r="V3241" s="87" t="s">
        <v>384</v>
      </c>
      <c r="W3241" s="69" t="s">
        <v>2950</v>
      </c>
      <c r="X3241" s="32">
        <v>0</v>
      </c>
      <c r="Y3241" s="32">
        <v>0</v>
      </c>
      <c r="Z3241" s="83"/>
      <c r="AA3241" s="84"/>
      <c r="AB3241" s="85"/>
      <c r="AC3241" s="83"/>
    </row>
    <row r="3242" spans="1:34" ht="15" hidden="1" customHeight="1" x14ac:dyDescent="0.2">
      <c r="A3242" s="105">
        <v>69</v>
      </c>
      <c r="B3242" s="105">
        <v>60</v>
      </c>
      <c r="C3242" s="76" t="s">
        <v>314</v>
      </c>
      <c r="D3242" s="31">
        <v>60062</v>
      </c>
      <c r="E3242" s="60" t="s">
        <v>315</v>
      </c>
      <c r="F3242" s="25">
        <v>2014</v>
      </c>
      <c r="G3242" s="61">
        <v>41948.339583333334</v>
      </c>
      <c r="H3242" s="62">
        <v>41948.339583333334</v>
      </c>
      <c r="I3242" s="625" t="s">
        <v>36</v>
      </c>
      <c r="J3242" s="625" t="s">
        <v>36</v>
      </c>
      <c r="K3242" s="625"/>
      <c r="L3242" s="64">
        <f>N3242-G3242</f>
        <v>0.32222222222480923</v>
      </c>
      <c r="M3242" s="65">
        <v>464</v>
      </c>
      <c r="N3242" s="61">
        <v>41948.661805555559</v>
      </c>
      <c r="O3242" s="62">
        <v>41948.661805555559</v>
      </c>
      <c r="P3242" s="66" t="s">
        <v>37</v>
      </c>
      <c r="Q3242" s="69" t="s">
        <v>52</v>
      </c>
      <c r="R3242" s="69" t="s">
        <v>302</v>
      </c>
      <c r="S3242" s="87" t="s">
        <v>68</v>
      </c>
      <c r="T3242" s="69" t="s">
        <v>2992</v>
      </c>
      <c r="U3242" s="303" t="s">
        <v>40</v>
      </c>
      <c r="V3242" s="87" t="s">
        <v>384</v>
      </c>
      <c r="W3242" s="69" t="s">
        <v>2993</v>
      </c>
      <c r="X3242" s="32">
        <v>0</v>
      </c>
      <c r="Y3242" s="32">
        <v>0</v>
      </c>
      <c r="Z3242" s="83"/>
      <c r="AA3242" s="84"/>
      <c r="AB3242" s="85"/>
      <c r="AC3242" s="83"/>
    </row>
    <row r="3243" spans="1:34" ht="15" hidden="1" customHeight="1" x14ac:dyDescent="0.2">
      <c r="A3243" s="105">
        <v>69</v>
      </c>
      <c r="B3243" s="105">
        <v>60</v>
      </c>
      <c r="C3243" s="76" t="s">
        <v>314</v>
      </c>
      <c r="D3243" s="31">
        <v>60062</v>
      </c>
      <c r="E3243" s="60" t="s">
        <v>315</v>
      </c>
      <c r="F3243" s="25">
        <v>2014</v>
      </c>
      <c r="G3243" s="61">
        <v>41956.322916666664</v>
      </c>
      <c r="H3243" s="62">
        <v>41956.322916666664</v>
      </c>
      <c r="I3243" s="625" t="s">
        <v>36</v>
      </c>
      <c r="J3243" s="625" t="s">
        <v>36</v>
      </c>
      <c r="K3243" s="625"/>
      <c r="L3243" s="64">
        <f>N3243-G3243</f>
        <v>6.944444467080757E-4</v>
      </c>
      <c r="M3243" s="65">
        <v>1</v>
      </c>
      <c r="N3243" s="61">
        <v>41956.323611111111</v>
      </c>
      <c r="O3243" s="62">
        <v>41956.323611111111</v>
      </c>
      <c r="P3243" s="66" t="s">
        <v>37</v>
      </c>
      <c r="Q3243" s="69" t="s">
        <v>48</v>
      </c>
      <c r="R3243" s="69" t="s">
        <v>49</v>
      </c>
      <c r="S3243" s="87" t="s">
        <v>40</v>
      </c>
      <c r="T3243" s="69" t="s">
        <v>3020</v>
      </c>
      <c r="U3243" s="303" t="s">
        <v>40</v>
      </c>
      <c r="V3243" s="87" t="s">
        <v>384</v>
      </c>
      <c r="W3243" s="69" t="s">
        <v>3021</v>
      </c>
      <c r="X3243" s="32">
        <v>0</v>
      </c>
      <c r="Y3243" s="32">
        <v>0</v>
      </c>
      <c r="Z3243" s="83"/>
      <c r="AA3243" s="84"/>
      <c r="AB3243" s="85"/>
      <c r="AC3243" s="83"/>
      <c r="AD3243" s="41"/>
      <c r="AE3243" s="41"/>
      <c r="AF3243" s="41"/>
      <c r="AG3243" s="41"/>
      <c r="AH3243" s="41"/>
    </row>
    <row r="3244" spans="1:34" ht="15" hidden="1" customHeight="1" x14ac:dyDescent="0.2">
      <c r="A3244" s="175">
        <v>69</v>
      </c>
      <c r="B3244" s="175">
        <v>60</v>
      </c>
      <c r="C3244" s="24" t="s">
        <v>314</v>
      </c>
      <c r="D3244" s="175">
        <v>60062</v>
      </c>
      <c r="E3244" s="24" t="s">
        <v>315</v>
      </c>
      <c r="F3244" s="25">
        <v>2015</v>
      </c>
      <c r="G3244" s="156">
        <v>42131.104166666664</v>
      </c>
      <c r="H3244" s="157">
        <v>42131.104166666664</v>
      </c>
      <c r="I3244" s="620" t="s">
        <v>36</v>
      </c>
      <c r="J3244" s="620" t="s">
        <v>36</v>
      </c>
      <c r="K3244" s="620"/>
      <c r="L3244" s="159">
        <f>N3244-G3244</f>
        <v>6.944444467080757E-4</v>
      </c>
      <c r="M3244" s="160">
        <v>1</v>
      </c>
      <c r="N3244" s="156">
        <v>42131.104861111111</v>
      </c>
      <c r="O3244" s="157">
        <v>42131.104861111111</v>
      </c>
      <c r="P3244" s="161" t="s">
        <v>37</v>
      </c>
      <c r="Q3244" s="35" t="s">
        <v>213</v>
      </c>
      <c r="R3244" s="35" t="s">
        <v>287</v>
      </c>
      <c r="S3244" s="35" t="s">
        <v>40</v>
      </c>
      <c r="T3244" s="35" t="s">
        <v>3908</v>
      </c>
      <c r="U3244" s="303" t="s">
        <v>40</v>
      </c>
      <c r="V3244" s="167" t="s">
        <v>384</v>
      </c>
      <c r="W3244" s="35" t="s">
        <v>3304</v>
      </c>
      <c r="X3244" s="55">
        <v>1</v>
      </c>
      <c r="Y3244" s="55">
        <v>0</v>
      </c>
      <c r="Z3244" s="168"/>
      <c r="AA3244" s="168"/>
      <c r="AB3244" s="168"/>
      <c r="AC3244" s="168"/>
    </row>
    <row r="3245" spans="1:34" ht="15" hidden="1" customHeight="1" x14ac:dyDescent="0.2">
      <c r="A3245" s="175">
        <v>69</v>
      </c>
      <c r="B3245" s="175">
        <v>60</v>
      </c>
      <c r="C3245" s="24" t="s">
        <v>314</v>
      </c>
      <c r="D3245" s="175">
        <v>60062</v>
      </c>
      <c r="E3245" s="24" t="s">
        <v>315</v>
      </c>
      <c r="F3245" s="25">
        <v>2015</v>
      </c>
      <c r="G3245" s="156">
        <v>42216.585416666669</v>
      </c>
      <c r="H3245" s="157">
        <v>42216.585416666669</v>
      </c>
      <c r="I3245" s="620" t="s">
        <v>36</v>
      </c>
      <c r="J3245" s="620" t="s">
        <v>36</v>
      </c>
      <c r="K3245" s="620"/>
      <c r="L3245" s="159">
        <f>N3245-G3245</f>
        <v>6.9444443943211809E-4</v>
      </c>
      <c r="M3245" s="160">
        <v>1</v>
      </c>
      <c r="N3245" s="156">
        <v>42216.586111111108</v>
      </c>
      <c r="O3245" s="157">
        <v>42216.586111111108</v>
      </c>
      <c r="P3245" s="161" t="s">
        <v>37</v>
      </c>
      <c r="Q3245" s="35" t="s">
        <v>213</v>
      </c>
      <c r="R3245" s="35" t="s">
        <v>287</v>
      </c>
      <c r="S3245" s="35" t="s">
        <v>40</v>
      </c>
      <c r="T3245" s="35" t="s">
        <v>4497</v>
      </c>
      <c r="U3245" s="303" t="s">
        <v>40</v>
      </c>
      <c r="V3245" s="167" t="s">
        <v>384</v>
      </c>
      <c r="W3245" s="35" t="s">
        <v>4498</v>
      </c>
      <c r="X3245" s="55">
        <v>0</v>
      </c>
      <c r="Y3245" s="168"/>
      <c r="Z3245" s="168"/>
      <c r="AA3245" s="168"/>
      <c r="AB3245" s="168"/>
      <c r="AC3245" s="168"/>
    </row>
    <row r="3246" spans="1:34" ht="15" hidden="1" customHeight="1" x14ac:dyDescent="0.2">
      <c r="A3246" s="257">
        <v>69</v>
      </c>
      <c r="B3246" s="257">
        <v>60</v>
      </c>
      <c r="C3246" s="258" t="s">
        <v>314</v>
      </c>
      <c r="D3246" s="257">
        <v>60062</v>
      </c>
      <c r="E3246" s="258" t="s">
        <v>315</v>
      </c>
      <c r="F3246" s="25">
        <v>2018</v>
      </c>
      <c r="G3246" s="284">
        <v>43363.348611111112</v>
      </c>
      <c r="H3246" s="234">
        <v>43363.348611111112</v>
      </c>
      <c r="I3246" s="412" t="s">
        <v>36</v>
      </c>
      <c r="J3246" s="412" t="s">
        <v>36</v>
      </c>
      <c r="K3246" s="412" t="s">
        <v>36</v>
      </c>
      <c r="L3246" s="235">
        <f>N3246-G3246</f>
        <v>0.32916666666278616</v>
      </c>
      <c r="M3246" s="236">
        <v>474</v>
      </c>
      <c r="N3246" s="284">
        <v>43363.677777777775</v>
      </c>
      <c r="O3246" s="234">
        <v>43363.677777777775</v>
      </c>
      <c r="P3246" s="237" t="s">
        <v>37</v>
      </c>
      <c r="Q3246" s="162" t="s">
        <v>1285</v>
      </c>
      <c r="R3246" s="167" t="s">
        <v>10363</v>
      </c>
      <c r="S3246" s="163" t="s">
        <v>80</v>
      </c>
      <c r="T3246" s="167" t="s">
        <v>11931</v>
      </c>
      <c r="U3246" s="303" t="s">
        <v>40</v>
      </c>
      <c r="V3246" s="240" t="s">
        <v>384</v>
      </c>
      <c r="W3246" s="167" t="s">
        <v>11932</v>
      </c>
      <c r="X3246" s="255">
        <v>0</v>
      </c>
      <c r="Y3246" s="241">
        <v>0</v>
      </c>
      <c r="Z3246" s="241">
        <v>0</v>
      </c>
      <c r="AA3246" s="266"/>
      <c r="AB3246" s="266"/>
      <c r="AC3246" s="266"/>
      <c r="AD3246" s="241">
        <v>5517212</v>
      </c>
      <c r="AE3246" s="461" t="s">
        <v>1270</v>
      </c>
      <c r="AF3246" s="462" t="s">
        <v>1270</v>
      </c>
      <c r="AG3246" s="277" t="s">
        <v>7066</v>
      </c>
      <c r="AH3246" s="277" t="s">
        <v>7067</v>
      </c>
    </row>
    <row r="3247" spans="1:34" ht="15" hidden="1" customHeight="1" x14ac:dyDescent="0.2">
      <c r="A3247" s="523">
        <v>69</v>
      </c>
      <c r="B3247" s="523">
        <v>60</v>
      </c>
      <c r="C3247" s="524" t="s">
        <v>314</v>
      </c>
      <c r="D3247" s="523">
        <v>60062</v>
      </c>
      <c r="E3247" s="524" t="s">
        <v>315</v>
      </c>
      <c r="F3247" s="25">
        <v>2019</v>
      </c>
      <c r="G3247" s="284">
        <v>43506.032638888886</v>
      </c>
      <c r="H3247" s="234">
        <v>43506.032638888886</v>
      </c>
      <c r="I3247" s="417" t="s">
        <v>7042</v>
      </c>
      <c r="J3247" s="412" t="s">
        <v>36</v>
      </c>
      <c r="K3247" s="412" t="s">
        <v>36</v>
      </c>
      <c r="L3247" s="235">
        <f>N3247-G3247</f>
        <v>1.3888888934161514E-3</v>
      </c>
      <c r="M3247" s="236">
        <v>2</v>
      </c>
      <c r="N3247" s="284">
        <v>43506.03402777778</v>
      </c>
      <c r="O3247" s="234">
        <v>43506.03402777778</v>
      </c>
      <c r="P3247" s="237" t="s">
        <v>37</v>
      </c>
      <c r="Q3247" s="162" t="s">
        <v>213</v>
      </c>
      <c r="R3247" s="167" t="s">
        <v>10343</v>
      </c>
      <c r="S3247" s="238" t="s">
        <v>40</v>
      </c>
      <c r="T3247" s="167" t="s">
        <v>13104</v>
      </c>
      <c r="U3247" s="414" t="s">
        <v>40</v>
      </c>
      <c r="V3247" s="240" t="s">
        <v>384</v>
      </c>
      <c r="W3247" s="167" t="s">
        <v>13105</v>
      </c>
      <c r="X3247" s="536">
        <v>0</v>
      </c>
      <c r="Y3247" s="255">
        <v>0</v>
      </c>
      <c r="Z3247" s="255">
        <v>0</v>
      </c>
      <c r="AA3247" s="264">
        <f>Y3247/AD3247</f>
        <v>0</v>
      </c>
      <c r="AB3247" s="265">
        <f>Z3247/AD3247</f>
        <v>0</v>
      </c>
      <c r="AC3247" s="255">
        <v>0</v>
      </c>
      <c r="AD3247" s="255">
        <v>5548929</v>
      </c>
      <c r="AE3247" s="240" t="s">
        <v>7063</v>
      </c>
      <c r="AF3247" s="527" t="s">
        <v>13106</v>
      </c>
      <c r="AG3247" s="240" t="s">
        <v>7040</v>
      </c>
      <c r="AH3247" s="525" t="s">
        <v>7041</v>
      </c>
    </row>
    <row r="3248" spans="1:34" ht="15" hidden="1" customHeight="1" x14ac:dyDescent="0.2">
      <c r="A3248" s="105">
        <v>69</v>
      </c>
      <c r="B3248" s="105">
        <v>60</v>
      </c>
      <c r="C3248" s="76" t="s">
        <v>981</v>
      </c>
      <c r="D3248" s="31">
        <v>60063</v>
      </c>
      <c r="E3248" s="60" t="s">
        <v>982</v>
      </c>
      <c r="F3248" s="25">
        <v>2014</v>
      </c>
      <c r="G3248" s="106">
        <v>41984.381944444445</v>
      </c>
      <c r="H3248" s="63">
        <v>41984.381944444445</v>
      </c>
      <c r="I3248" s="628" t="s">
        <v>313</v>
      </c>
      <c r="J3248" s="625" t="s">
        <v>36</v>
      </c>
      <c r="K3248" s="625"/>
      <c r="L3248" s="64">
        <f>N3248-G3248</f>
        <v>6.944444467080757E-4</v>
      </c>
      <c r="M3248" s="65">
        <v>1</v>
      </c>
      <c r="N3248" s="106">
        <v>41984.382638888892</v>
      </c>
      <c r="O3248" s="63">
        <v>41984.382638888892</v>
      </c>
      <c r="P3248" s="66" t="s">
        <v>37</v>
      </c>
      <c r="Q3248" s="99" t="s">
        <v>222</v>
      </c>
      <c r="R3248" s="99" t="s">
        <v>223</v>
      </c>
      <c r="S3248" s="78" t="s">
        <v>40</v>
      </c>
      <c r="T3248" s="69" t="s">
        <v>3160</v>
      </c>
      <c r="U3248" s="414" t="s">
        <v>40</v>
      </c>
      <c r="V3248" s="87" t="s">
        <v>761</v>
      </c>
      <c r="W3248" s="69" t="s">
        <v>3161</v>
      </c>
      <c r="X3248" s="32">
        <v>1</v>
      </c>
      <c r="Y3248" s="32">
        <v>0</v>
      </c>
      <c r="Z3248" s="83"/>
      <c r="AA3248" s="84"/>
      <c r="AB3248" s="85"/>
      <c r="AC3248" s="83"/>
    </row>
    <row r="3249" spans="1:34" ht="15" hidden="1" customHeight="1" x14ac:dyDescent="0.2">
      <c r="A3249" s="175">
        <v>69</v>
      </c>
      <c r="B3249" s="175">
        <v>60</v>
      </c>
      <c r="C3249" s="24" t="s">
        <v>981</v>
      </c>
      <c r="D3249" s="175">
        <v>60063</v>
      </c>
      <c r="E3249" s="43" t="s">
        <v>982</v>
      </c>
      <c r="F3249" s="25">
        <v>2015</v>
      </c>
      <c r="G3249" s="156">
        <v>42295.291666666664</v>
      </c>
      <c r="H3249" s="157">
        <v>42295.291666666664</v>
      </c>
      <c r="I3249" s="626" t="s">
        <v>313</v>
      </c>
      <c r="J3249" s="620" t="s">
        <v>36</v>
      </c>
      <c r="K3249" s="620"/>
      <c r="L3249" s="159">
        <f>N3249-G3249</f>
        <v>0.13958333333721384</v>
      </c>
      <c r="M3249" s="160">
        <v>201</v>
      </c>
      <c r="N3249" s="156">
        <v>42295.431250000001</v>
      </c>
      <c r="O3249" s="157">
        <v>42295.431250000001</v>
      </c>
      <c r="P3249" s="161" t="s">
        <v>37</v>
      </c>
      <c r="Q3249" s="162" t="s">
        <v>52</v>
      </c>
      <c r="R3249" s="35" t="s">
        <v>302</v>
      </c>
      <c r="S3249" s="35" t="s">
        <v>526</v>
      </c>
      <c r="T3249" s="35" t="s">
        <v>4987</v>
      </c>
      <c r="U3249" s="414" t="s">
        <v>40</v>
      </c>
      <c r="V3249" s="167" t="s">
        <v>761</v>
      </c>
      <c r="W3249" s="35" t="s">
        <v>4990</v>
      </c>
      <c r="X3249" s="55">
        <v>0</v>
      </c>
      <c r="Y3249" s="168"/>
      <c r="Z3249" s="168"/>
      <c r="AA3249" s="168"/>
      <c r="AB3249" s="168"/>
      <c r="AC3249" s="168"/>
    </row>
    <row r="3250" spans="1:34" ht="15" hidden="1" customHeight="1" x14ac:dyDescent="0.2">
      <c r="A3250" s="257">
        <v>69</v>
      </c>
      <c r="B3250" s="257">
        <v>60</v>
      </c>
      <c r="C3250" s="258" t="s">
        <v>981</v>
      </c>
      <c r="D3250" s="257">
        <v>60063</v>
      </c>
      <c r="E3250" s="258" t="s">
        <v>982</v>
      </c>
      <c r="F3250" s="25">
        <v>2017</v>
      </c>
      <c r="G3250" s="232">
        <v>42783.331250000003</v>
      </c>
      <c r="H3250" s="233">
        <v>42783.331250000003</v>
      </c>
      <c r="I3250" s="417" t="s">
        <v>7042</v>
      </c>
      <c r="J3250" s="412" t="s">
        <v>36</v>
      </c>
      <c r="K3250" s="412"/>
      <c r="L3250" s="235">
        <f>N3250-G3250</f>
        <v>6.9444443943211809E-4</v>
      </c>
      <c r="M3250" s="236">
        <v>1</v>
      </c>
      <c r="N3250" s="232">
        <v>42783.331944444442</v>
      </c>
      <c r="O3250" s="233">
        <v>42783.331944444442</v>
      </c>
      <c r="P3250" s="237" t="s">
        <v>37</v>
      </c>
      <c r="Q3250" s="35" t="s">
        <v>213</v>
      </c>
      <c r="R3250" s="35" t="s">
        <v>214</v>
      </c>
      <c r="S3250" s="35" t="s">
        <v>40</v>
      </c>
      <c r="T3250" s="167" t="s">
        <v>7853</v>
      </c>
      <c r="U3250" s="303" t="s">
        <v>40</v>
      </c>
      <c r="V3250" s="49" t="s">
        <v>761</v>
      </c>
      <c r="W3250" s="342"/>
      <c r="X3250" s="255">
        <v>0</v>
      </c>
      <c r="Y3250" s="241">
        <v>0</v>
      </c>
      <c r="Z3250" s="241">
        <v>0</v>
      </c>
      <c r="AA3250" s="168"/>
      <c r="AB3250" s="168"/>
      <c r="AC3250" s="168"/>
      <c r="AD3250" s="304">
        <v>5517212</v>
      </c>
      <c r="AE3250" s="35" t="s">
        <v>1270</v>
      </c>
      <c r="AF3250" s="305" t="s">
        <v>1270</v>
      </c>
      <c r="AG3250" s="35" t="s">
        <v>7040</v>
      </c>
      <c r="AH3250" s="52" t="s">
        <v>7173</v>
      </c>
    </row>
    <row r="3251" spans="1:34" ht="15" hidden="1" customHeight="1" x14ac:dyDescent="0.2">
      <c r="A3251" s="257">
        <v>69</v>
      </c>
      <c r="B3251" s="257">
        <v>60</v>
      </c>
      <c r="C3251" s="258" t="s">
        <v>981</v>
      </c>
      <c r="D3251" s="257">
        <v>60063</v>
      </c>
      <c r="E3251" s="258" t="s">
        <v>982</v>
      </c>
      <c r="F3251" s="25">
        <v>2017</v>
      </c>
      <c r="G3251" s="232">
        <v>42783.332638888889</v>
      </c>
      <c r="H3251" s="233">
        <v>42783.332638888889</v>
      </c>
      <c r="I3251" s="417" t="s">
        <v>7042</v>
      </c>
      <c r="J3251" s="412" t="s">
        <v>36</v>
      </c>
      <c r="K3251" s="412"/>
      <c r="L3251" s="235">
        <f>N3251-G3251</f>
        <v>6.944444467080757E-4</v>
      </c>
      <c r="M3251" s="236">
        <v>1</v>
      </c>
      <c r="N3251" s="232">
        <v>42783.333333333336</v>
      </c>
      <c r="O3251" s="233">
        <v>42783.333333333336</v>
      </c>
      <c r="P3251" s="237" t="s">
        <v>37</v>
      </c>
      <c r="Q3251" s="35" t="s">
        <v>213</v>
      </c>
      <c r="R3251" s="35" t="s">
        <v>214</v>
      </c>
      <c r="S3251" s="35" t="s">
        <v>40</v>
      </c>
      <c r="T3251" s="167" t="s">
        <v>7853</v>
      </c>
      <c r="U3251" s="303" t="s">
        <v>40</v>
      </c>
      <c r="V3251" s="49" t="s">
        <v>761</v>
      </c>
      <c r="W3251" s="342"/>
      <c r="X3251" s="255">
        <v>0</v>
      </c>
      <c r="Y3251" s="241">
        <v>0</v>
      </c>
      <c r="Z3251" s="241">
        <v>0</v>
      </c>
      <c r="AA3251" s="168"/>
      <c r="AB3251" s="168"/>
      <c r="AC3251" s="168"/>
      <c r="AD3251" s="304">
        <v>5517212</v>
      </c>
      <c r="AE3251" s="35" t="s">
        <v>1270</v>
      </c>
      <c r="AF3251" s="305" t="s">
        <v>1270</v>
      </c>
      <c r="AG3251" s="35" t="s">
        <v>7040</v>
      </c>
      <c r="AH3251" s="52" t="s">
        <v>7173</v>
      </c>
    </row>
    <row r="3252" spans="1:34" ht="15" hidden="1" customHeight="1" x14ac:dyDescent="0.2">
      <c r="A3252" s="257">
        <v>69</v>
      </c>
      <c r="B3252" s="257">
        <v>60</v>
      </c>
      <c r="C3252" s="258" t="s">
        <v>981</v>
      </c>
      <c r="D3252" s="257">
        <v>60063</v>
      </c>
      <c r="E3252" s="258" t="s">
        <v>982</v>
      </c>
      <c r="F3252" s="25">
        <v>2017</v>
      </c>
      <c r="G3252" s="232">
        <v>42783.335416666669</v>
      </c>
      <c r="H3252" s="233">
        <v>42783.335416666669</v>
      </c>
      <c r="I3252" s="417" t="s">
        <v>7042</v>
      </c>
      <c r="J3252" s="412" t="s">
        <v>36</v>
      </c>
      <c r="K3252" s="412"/>
      <c r="L3252" s="235">
        <f>N3252-G3252</f>
        <v>5.5555555518367328E-3</v>
      </c>
      <c r="M3252" s="236">
        <v>8</v>
      </c>
      <c r="N3252" s="232">
        <v>42783.34097222222</v>
      </c>
      <c r="O3252" s="233">
        <v>42783.34097222222</v>
      </c>
      <c r="P3252" s="237" t="s">
        <v>37</v>
      </c>
      <c r="Q3252" s="35" t="s">
        <v>213</v>
      </c>
      <c r="R3252" s="35" t="s">
        <v>214</v>
      </c>
      <c r="S3252" s="35" t="s">
        <v>40</v>
      </c>
      <c r="T3252" s="167" t="s">
        <v>7855</v>
      </c>
      <c r="U3252" s="303" t="s">
        <v>40</v>
      </c>
      <c r="V3252" s="49" t="s">
        <v>761</v>
      </c>
      <c r="W3252" s="342"/>
      <c r="X3252" s="255">
        <v>0</v>
      </c>
      <c r="Y3252" s="241">
        <v>0</v>
      </c>
      <c r="Z3252" s="241">
        <v>0</v>
      </c>
      <c r="AA3252" s="168"/>
      <c r="AB3252" s="168"/>
      <c r="AC3252" s="168"/>
      <c r="AD3252" s="304">
        <v>5517212</v>
      </c>
      <c r="AE3252" s="35" t="s">
        <v>1270</v>
      </c>
      <c r="AF3252" s="305" t="s">
        <v>1270</v>
      </c>
      <c r="AG3252" s="35" t="s">
        <v>7040</v>
      </c>
      <c r="AH3252" s="52" t="s">
        <v>7173</v>
      </c>
    </row>
    <row r="3253" spans="1:34" ht="15" hidden="1" customHeight="1" x14ac:dyDescent="0.2">
      <c r="A3253" s="257">
        <v>69</v>
      </c>
      <c r="B3253" s="257">
        <v>60</v>
      </c>
      <c r="C3253" s="258" t="s">
        <v>981</v>
      </c>
      <c r="D3253" s="257">
        <v>60063</v>
      </c>
      <c r="E3253" s="258" t="s">
        <v>982</v>
      </c>
      <c r="F3253" s="25">
        <v>2017</v>
      </c>
      <c r="G3253" s="232">
        <v>42783.344444444447</v>
      </c>
      <c r="H3253" s="233">
        <v>42783.344444444447</v>
      </c>
      <c r="I3253" s="417" t="s">
        <v>7042</v>
      </c>
      <c r="J3253" s="412" t="s">
        <v>36</v>
      </c>
      <c r="K3253" s="412"/>
      <c r="L3253" s="235">
        <f>N3253-G3253</f>
        <v>6.9444443943211809E-4</v>
      </c>
      <c r="M3253" s="236">
        <v>1</v>
      </c>
      <c r="N3253" s="232">
        <v>42783.345138888886</v>
      </c>
      <c r="O3253" s="233">
        <v>42783.345138888886</v>
      </c>
      <c r="P3253" s="237" t="s">
        <v>37</v>
      </c>
      <c r="Q3253" s="35" t="s">
        <v>213</v>
      </c>
      <c r="R3253" s="35" t="s">
        <v>214</v>
      </c>
      <c r="S3253" s="35" t="s">
        <v>40</v>
      </c>
      <c r="T3253" s="167" t="s">
        <v>7853</v>
      </c>
      <c r="U3253" s="303" t="s">
        <v>40</v>
      </c>
      <c r="V3253" s="49" t="s">
        <v>761</v>
      </c>
      <c r="W3253" s="342"/>
      <c r="X3253" s="255">
        <v>0</v>
      </c>
      <c r="Y3253" s="241">
        <v>0</v>
      </c>
      <c r="Z3253" s="241">
        <v>0</v>
      </c>
      <c r="AA3253" s="168"/>
      <c r="AB3253" s="168"/>
      <c r="AC3253" s="168"/>
      <c r="AD3253" s="304">
        <v>5517212</v>
      </c>
      <c r="AE3253" s="35" t="s">
        <v>1270</v>
      </c>
      <c r="AF3253" s="305" t="s">
        <v>1270</v>
      </c>
      <c r="AG3253" s="35" t="s">
        <v>7040</v>
      </c>
      <c r="AH3253" s="52" t="s">
        <v>7173</v>
      </c>
    </row>
    <row r="3254" spans="1:34" ht="15" hidden="1" customHeight="1" x14ac:dyDescent="0.2">
      <c r="A3254" s="272">
        <v>69</v>
      </c>
      <c r="B3254" s="272">
        <v>60</v>
      </c>
      <c r="C3254" s="331" t="s">
        <v>981</v>
      </c>
      <c r="D3254" s="272">
        <v>60063</v>
      </c>
      <c r="E3254" s="331" t="s">
        <v>982</v>
      </c>
      <c r="F3254" s="25">
        <v>2017</v>
      </c>
      <c r="G3254" s="284">
        <v>42783.34652777778</v>
      </c>
      <c r="H3254" s="234">
        <v>42783.34652777778</v>
      </c>
      <c r="I3254" s="417" t="s">
        <v>7042</v>
      </c>
      <c r="J3254" s="412" t="s">
        <v>36</v>
      </c>
      <c r="K3254" s="412"/>
      <c r="L3254" s="235">
        <f>N3254-G3254</f>
        <v>6.9444443943211809E-4</v>
      </c>
      <c r="M3254" s="236">
        <v>1</v>
      </c>
      <c r="N3254" s="284">
        <v>42783.347222222219</v>
      </c>
      <c r="O3254" s="234">
        <v>42783.347222222219</v>
      </c>
      <c r="P3254" s="237" t="s">
        <v>37</v>
      </c>
      <c r="Q3254" s="167" t="s">
        <v>213</v>
      </c>
      <c r="R3254" s="167" t="s">
        <v>214</v>
      </c>
      <c r="S3254" s="167" t="s">
        <v>40</v>
      </c>
      <c r="T3254" s="167" t="s">
        <v>7858</v>
      </c>
      <c r="U3254" s="332" t="s">
        <v>40</v>
      </c>
      <c r="V3254" s="49" t="s">
        <v>761</v>
      </c>
      <c r="W3254" s="342"/>
      <c r="X3254" s="255">
        <v>0</v>
      </c>
      <c r="Y3254" s="255">
        <v>0</v>
      </c>
      <c r="Z3254" s="255">
        <v>0</v>
      </c>
      <c r="AA3254" s="184"/>
      <c r="AB3254" s="184"/>
      <c r="AC3254" s="184"/>
      <c r="AD3254" s="304">
        <v>5517212</v>
      </c>
      <c r="AE3254" s="167" t="s">
        <v>1270</v>
      </c>
      <c r="AF3254" s="333" t="s">
        <v>1270</v>
      </c>
      <c r="AG3254" s="167" t="s">
        <v>7040</v>
      </c>
      <c r="AH3254" s="52" t="s">
        <v>7173</v>
      </c>
    </row>
    <row r="3255" spans="1:34" ht="15" hidden="1" customHeight="1" x14ac:dyDescent="0.2">
      <c r="A3255" s="257">
        <v>69</v>
      </c>
      <c r="B3255" s="257">
        <v>60</v>
      </c>
      <c r="C3255" s="258" t="s">
        <v>981</v>
      </c>
      <c r="D3255" s="257">
        <v>60063</v>
      </c>
      <c r="E3255" s="258" t="s">
        <v>982</v>
      </c>
      <c r="F3255" s="25">
        <v>2017</v>
      </c>
      <c r="G3255" s="232">
        <v>42783.348611111112</v>
      </c>
      <c r="H3255" s="233">
        <v>42783.348611111112</v>
      </c>
      <c r="I3255" s="417" t="s">
        <v>7042</v>
      </c>
      <c r="J3255" s="412" t="s">
        <v>36</v>
      </c>
      <c r="K3255" s="412"/>
      <c r="L3255" s="235">
        <f>N3255-G3255</f>
        <v>6.944444467080757E-4</v>
      </c>
      <c r="M3255" s="236">
        <v>1</v>
      </c>
      <c r="N3255" s="232">
        <v>42783.349305555559</v>
      </c>
      <c r="O3255" s="233">
        <v>42783.349305555559</v>
      </c>
      <c r="P3255" s="237" t="s">
        <v>37</v>
      </c>
      <c r="Q3255" s="35" t="s">
        <v>213</v>
      </c>
      <c r="R3255" s="35" t="s">
        <v>214</v>
      </c>
      <c r="S3255" s="35" t="s">
        <v>40</v>
      </c>
      <c r="T3255" s="167" t="s">
        <v>7858</v>
      </c>
      <c r="U3255" s="303" t="s">
        <v>40</v>
      </c>
      <c r="V3255" s="49" t="s">
        <v>761</v>
      </c>
      <c r="W3255" s="342"/>
      <c r="X3255" s="255">
        <v>0</v>
      </c>
      <c r="Y3255" s="241">
        <v>0</v>
      </c>
      <c r="Z3255" s="241">
        <v>0</v>
      </c>
      <c r="AA3255" s="168"/>
      <c r="AB3255" s="168"/>
      <c r="AC3255" s="168"/>
      <c r="AD3255" s="304">
        <v>5517212</v>
      </c>
      <c r="AE3255" s="35" t="s">
        <v>1270</v>
      </c>
      <c r="AF3255" s="305" t="s">
        <v>1270</v>
      </c>
      <c r="AG3255" s="35" t="s">
        <v>7040</v>
      </c>
      <c r="AH3255" s="52" t="s">
        <v>7173</v>
      </c>
    </row>
    <row r="3256" spans="1:34" ht="15" hidden="1" customHeight="1" x14ac:dyDescent="0.2">
      <c r="A3256" s="272">
        <v>69</v>
      </c>
      <c r="B3256" s="272">
        <v>60</v>
      </c>
      <c r="C3256" s="331" t="s">
        <v>981</v>
      </c>
      <c r="D3256" s="272">
        <v>60063</v>
      </c>
      <c r="E3256" s="331" t="s">
        <v>982</v>
      </c>
      <c r="F3256" s="25">
        <v>2017</v>
      </c>
      <c r="G3256" s="284">
        <v>42783.354861111111</v>
      </c>
      <c r="H3256" s="234">
        <v>42783.354861111111</v>
      </c>
      <c r="I3256" s="417" t="s">
        <v>7042</v>
      </c>
      <c r="J3256" s="412" t="s">
        <v>36</v>
      </c>
      <c r="K3256" s="412"/>
      <c r="L3256" s="235">
        <f>N3256-G3256</f>
        <v>6.944444467080757E-4</v>
      </c>
      <c r="M3256" s="236">
        <v>1</v>
      </c>
      <c r="N3256" s="284">
        <v>42783.355555555558</v>
      </c>
      <c r="O3256" s="234">
        <v>42783.355555555558</v>
      </c>
      <c r="P3256" s="237" t="s">
        <v>37</v>
      </c>
      <c r="Q3256" s="167" t="s">
        <v>213</v>
      </c>
      <c r="R3256" s="167" t="s">
        <v>214</v>
      </c>
      <c r="S3256" s="167" t="s">
        <v>40</v>
      </c>
      <c r="T3256" s="167" t="s">
        <v>7858</v>
      </c>
      <c r="U3256" s="332" t="s">
        <v>40</v>
      </c>
      <c r="V3256" s="49" t="s">
        <v>761</v>
      </c>
      <c r="W3256" s="342"/>
      <c r="X3256" s="255">
        <v>0</v>
      </c>
      <c r="Y3256" s="255">
        <v>0</v>
      </c>
      <c r="Z3256" s="255">
        <v>0</v>
      </c>
      <c r="AA3256" s="184"/>
      <c r="AB3256" s="184"/>
      <c r="AC3256" s="184"/>
      <c r="AD3256" s="304">
        <v>5517212</v>
      </c>
      <c r="AE3256" s="167" t="s">
        <v>1270</v>
      </c>
      <c r="AF3256" s="333" t="s">
        <v>1270</v>
      </c>
      <c r="AG3256" s="167" t="s">
        <v>7040</v>
      </c>
      <c r="AH3256" s="52" t="s">
        <v>7173</v>
      </c>
    </row>
    <row r="3257" spans="1:34" ht="15" hidden="1" customHeight="1" x14ac:dyDescent="0.2">
      <c r="A3257" s="272">
        <v>69</v>
      </c>
      <c r="B3257" s="272">
        <v>60</v>
      </c>
      <c r="C3257" s="331" t="s">
        <v>981</v>
      </c>
      <c r="D3257" s="272">
        <v>60063</v>
      </c>
      <c r="E3257" s="331" t="s">
        <v>982</v>
      </c>
      <c r="F3257" s="25">
        <v>2017</v>
      </c>
      <c r="G3257" s="284">
        <v>42783.372916666667</v>
      </c>
      <c r="H3257" s="234">
        <v>42783.372916666667</v>
      </c>
      <c r="I3257" s="417" t="s">
        <v>7042</v>
      </c>
      <c r="J3257" s="412" t="s">
        <v>36</v>
      </c>
      <c r="K3257" s="412"/>
      <c r="L3257" s="235">
        <f>N3257-G3257</f>
        <v>6.944444467080757E-4</v>
      </c>
      <c r="M3257" s="236">
        <v>1</v>
      </c>
      <c r="N3257" s="284">
        <v>42783.373611111114</v>
      </c>
      <c r="O3257" s="234">
        <v>42783.373611111114</v>
      </c>
      <c r="P3257" s="237" t="s">
        <v>37</v>
      </c>
      <c r="Q3257" s="167" t="s">
        <v>213</v>
      </c>
      <c r="R3257" s="167" t="s">
        <v>214</v>
      </c>
      <c r="S3257" s="167" t="s">
        <v>40</v>
      </c>
      <c r="T3257" s="167" t="s">
        <v>7858</v>
      </c>
      <c r="U3257" s="332" t="s">
        <v>40</v>
      </c>
      <c r="V3257" s="49" t="s">
        <v>761</v>
      </c>
      <c r="W3257" s="342"/>
      <c r="X3257" s="255">
        <v>0</v>
      </c>
      <c r="Y3257" s="255">
        <v>0</v>
      </c>
      <c r="Z3257" s="255">
        <v>0</v>
      </c>
      <c r="AA3257" s="184"/>
      <c r="AB3257" s="184"/>
      <c r="AC3257" s="184"/>
      <c r="AD3257" s="304">
        <v>5517212</v>
      </c>
      <c r="AE3257" s="167" t="s">
        <v>1270</v>
      </c>
      <c r="AF3257" s="333" t="s">
        <v>1270</v>
      </c>
      <c r="AG3257" s="167" t="s">
        <v>7040</v>
      </c>
      <c r="AH3257" s="52" t="s">
        <v>7173</v>
      </c>
    </row>
    <row r="3258" spans="1:34" ht="15" hidden="1" customHeight="1" x14ac:dyDescent="0.2">
      <c r="A3258" s="272">
        <v>69</v>
      </c>
      <c r="B3258" s="272">
        <v>60</v>
      </c>
      <c r="C3258" s="331" t="s">
        <v>981</v>
      </c>
      <c r="D3258" s="272">
        <v>60063</v>
      </c>
      <c r="E3258" s="331" t="s">
        <v>982</v>
      </c>
      <c r="F3258" s="25">
        <v>2017</v>
      </c>
      <c r="G3258" s="284">
        <v>42835.169444444444</v>
      </c>
      <c r="H3258" s="234">
        <v>42835.169444444444</v>
      </c>
      <c r="I3258" s="412" t="s">
        <v>36</v>
      </c>
      <c r="J3258" s="412" t="s">
        <v>36</v>
      </c>
      <c r="K3258" s="412"/>
      <c r="L3258" s="235">
        <f>N3258-G3258</f>
        <v>6.944444467080757E-4</v>
      </c>
      <c r="M3258" s="236">
        <v>1</v>
      </c>
      <c r="N3258" s="284">
        <v>42835.170138888891</v>
      </c>
      <c r="O3258" s="234">
        <v>42835.170138888891</v>
      </c>
      <c r="P3258" s="237" t="s">
        <v>37</v>
      </c>
      <c r="Q3258" s="167" t="s">
        <v>6434</v>
      </c>
      <c r="R3258" s="167" t="s">
        <v>8136</v>
      </c>
      <c r="S3258" s="167" t="s">
        <v>579</v>
      </c>
      <c r="T3258" s="167" t="s">
        <v>8316</v>
      </c>
      <c r="U3258" s="293">
        <v>112760898</v>
      </c>
      <c r="V3258" s="240" t="s">
        <v>761</v>
      </c>
      <c r="W3258" s="167" t="s">
        <v>8321</v>
      </c>
      <c r="X3258" s="177">
        <v>1678</v>
      </c>
      <c r="Y3258" s="255">
        <v>0</v>
      </c>
      <c r="Z3258" s="255">
        <v>0</v>
      </c>
      <c r="AA3258" s="184"/>
      <c r="AB3258" s="184"/>
      <c r="AC3258" s="184"/>
      <c r="AD3258" s="304">
        <v>5517212</v>
      </c>
      <c r="AE3258" s="333" t="s">
        <v>1270</v>
      </c>
      <c r="AF3258" s="333" t="s">
        <v>1270</v>
      </c>
      <c r="AG3258" s="167" t="s">
        <v>7040</v>
      </c>
      <c r="AH3258" s="52" t="s">
        <v>7173</v>
      </c>
    </row>
    <row r="3259" spans="1:34" ht="15" hidden="1" customHeight="1" x14ac:dyDescent="0.2">
      <c r="A3259" s="257">
        <v>69</v>
      </c>
      <c r="B3259" s="257">
        <v>60</v>
      </c>
      <c r="C3259" s="258" t="s">
        <v>981</v>
      </c>
      <c r="D3259" s="257">
        <v>60063</v>
      </c>
      <c r="E3259" s="258" t="s">
        <v>982</v>
      </c>
      <c r="F3259" s="25">
        <v>2018</v>
      </c>
      <c r="G3259" s="232">
        <v>43160.618750000001</v>
      </c>
      <c r="H3259" s="233">
        <v>43160.618750000001</v>
      </c>
      <c r="I3259" s="412" t="s">
        <v>36</v>
      </c>
      <c r="J3259" s="412" t="s">
        <v>36</v>
      </c>
      <c r="K3259" s="412" t="s">
        <v>36</v>
      </c>
      <c r="L3259" s="235">
        <f>N3259-G3259</f>
        <v>6.9444443943211809E-4</v>
      </c>
      <c r="M3259" s="236">
        <v>1</v>
      </c>
      <c r="N3259" s="232">
        <v>43160.619444444441</v>
      </c>
      <c r="O3259" s="233">
        <v>43160.619444444441</v>
      </c>
      <c r="P3259" s="237" t="s">
        <v>37</v>
      </c>
      <c r="Q3259" s="359" t="s">
        <v>222</v>
      </c>
      <c r="R3259" s="35" t="s">
        <v>10220</v>
      </c>
      <c r="S3259" s="277" t="s">
        <v>526</v>
      </c>
      <c r="T3259" s="167" t="s">
        <v>10585</v>
      </c>
      <c r="U3259" s="282" t="s">
        <v>40</v>
      </c>
      <c r="V3259" s="240" t="s">
        <v>761</v>
      </c>
      <c r="W3259" s="167" t="s">
        <v>10586</v>
      </c>
      <c r="X3259" s="255">
        <v>1</v>
      </c>
      <c r="Y3259" s="241">
        <v>0</v>
      </c>
      <c r="Z3259" s="241">
        <v>0</v>
      </c>
      <c r="AA3259" s="266"/>
      <c r="AB3259" s="266"/>
      <c r="AC3259" s="266"/>
      <c r="AD3259" s="241">
        <v>5517212</v>
      </c>
      <c r="AE3259" s="461" t="s">
        <v>7063</v>
      </c>
      <c r="AF3259" s="462" t="s">
        <v>10587</v>
      </c>
      <c r="AG3259" s="277" t="s">
        <v>7040</v>
      </c>
      <c r="AH3259" s="277" t="s">
        <v>7041</v>
      </c>
    </row>
    <row r="3260" spans="1:34" ht="15" hidden="1" customHeight="1" x14ac:dyDescent="0.2">
      <c r="A3260" s="257">
        <v>69</v>
      </c>
      <c r="B3260" s="257">
        <v>60</v>
      </c>
      <c r="C3260" s="258" t="s">
        <v>981</v>
      </c>
      <c r="D3260" s="257">
        <v>60063</v>
      </c>
      <c r="E3260" s="258" t="s">
        <v>982</v>
      </c>
      <c r="F3260" s="25">
        <v>2018</v>
      </c>
      <c r="G3260" s="232">
        <v>43160.629166666666</v>
      </c>
      <c r="H3260" s="233">
        <v>43160.629166666666</v>
      </c>
      <c r="I3260" s="412" t="s">
        <v>36</v>
      </c>
      <c r="J3260" s="412" t="s">
        <v>36</v>
      </c>
      <c r="K3260" s="412" t="s">
        <v>36</v>
      </c>
      <c r="L3260" s="235">
        <f>N3260-G3260</f>
        <v>6.944444467080757E-4</v>
      </c>
      <c r="M3260" s="236">
        <v>1</v>
      </c>
      <c r="N3260" s="232">
        <v>43160.629861111112</v>
      </c>
      <c r="O3260" s="233">
        <v>43160.629861111112</v>
      </c>
      <c r="P3260" s="237" t="s">
        <v>37</v>
      </c>
      <c r="Q3260" s="359" t="s">
        <v>222</v>
      </c>
      <c r="R3260" s="35" t="s">
        <v>10220</v>
      </c>
      <c r="S3260" s="277" t="s">
        <v>526</v>
      </c>
      <c r="T3260" s="167" t="s">
        <v>10585</v>
      </c>
      <c r="U3260" s="282" t="s">
        <v>40</v>
      </c>
      <c r="V3260" s="240" t="s">
        <v>761</v>
      </c>
      <c r="W3260" s="167" t="s">
        <v>10588</v>
      </c>
      <c r="X3260" s="255">
        <v>1</v>
      </c>
      <c r="Y3260" s="241">
        <v>0</v>
      </c>
      <c r="Z3260" s="241">
        <v>0</v>
      </c>
      <c r="AA3260" s="266"/>
      <c r="AB3260" s="266"/>
      <c r="AC3260" s="266"/>
      <c r="AD3260" s="241">
        <v>5517212</v>
      </c>
      <c r="AE3260" s="461" t="s">
        <v>7063</v>
      </c>
      <c r="AF3260" s="462" t="s">
        <v>10587</v>
      </c>
      <c r="AG3260" s="277" t="s">
        <v>7040</v>
      </c>
      <c r="AH3260" s="277" t="s">
        <v>7041</v>
      </c>
    </row>
    <row r="3261" spans="1:34" ht="15" hidden="1" customHeight="1" x14ac:dyDescent="0.2">
      <c r="A3261" s="521">
        <v>69</v>
      </c>
      <c r="B3261" s="521">
        <v>60</v>
      </c>
      <c r="C3261" s="522" t="s">
        <v>981</v>
      </c>
      <c r="D3261" s="521">
        <v>60063</v>
      </c>
      <c r="E3261" s="522" t="s">
        <v>982</v>
      </c>
      <c r="F3261" s="25">
        <v>2019</v>
      </c>
      <c r="G3261" s="232">
        <v>43499.053472222222</v>
      </c>
      <c r="H3261" s="233">
        <v>43499.053472222222</v>
      </c>
      <c r="I3261" s="412" t="s">
        <v>36</v>
      </c>
      <c r="J3261" s="412" t="s">
        <v>36</v>
      </c>
      <c r="K3261" s="412" t="s">
        <v>36</v>
      </c>
      <c r="L3261" s="235">
        <f>N3261-G3261</f>
        <v>6.944444467080757E-4</v>
      </c>
      <c r="M3261" s="236">
        <v>1</v>
      </c>
      <c r="N3261" s="232">
        <v>43499.054166666669</v>
      </c>
      <c r="O3261" s="233">
        <v>43499.054166666669</v>
      </c>
      <c r="P3261" s="237" t="s">
        <v>37</v>
      </c>
      <c r="Q3261" s="359" t="s">
        <v>222</v>
      </c>
      <c r="R3261" s="35" t="s">
        <v>10220</v>
      </c>
      <c r="S3261" s="238" t="s">
        <v>40</v>
      </c>
      <c r="T3261" s="167" t="s">
        <v>12993</v>
      </c>
      <c r="U3261" s="416" t="s">
        <v>40</v>
      </c>
      <c r="V3261" s="240" t="s">
        <v>761</v>
      </c>
      <c r="W3261" s="167" t="s">
        <v>12994</v>
      </c>
      <c r="X3261" s="164">
        <v>1675</v>
      </c>
      <c r="Y3261" s="241">
        <v>0</v>
      </c>
      <c r="Z3261" s="241">
        <v>0</v>
      </c>
      <c r="AA3261" s="264">
        <f>Y3261/AD3261</f>
        <v>0</v>
      </c>
      <c r="AB3261" s="265">
        <f>Z3261/AD3261</f>
        <v>0</v>
      </c>
      <c r="AC3261" s="255">
        <v>0</v>
      </c>
      <c r="AD3261" s="255">
        <v>5548929</v>
      </c>
      <c r="AE3261" s="239" t="s">
        <v>7427</v>
      </c>
      <c r="AF3261" s="229" t="s">
        <v>12995</v>
      </c>
      <c r="AG3261" s="239" t="s">
        <v>7040</v>
      </c>
      <c r="AH3261" s="57" t="s">
        <v>12286</v>
      </c>
    </row>
    <row r="3262" spans="1:34" ht="15" hidden="1" customHeight="1" x14ac:dyDescent="0.2">
      <c r="A3262" s="58">
        <v>69</v>
      </c>
      <c r="B3262" s="58">
        <v>60</v>
      </c>
      <c r="C3262" s="76" t="s">
        <v>977</v>
      </c>
      <c r="D3262" s="31">
        <v>60064</v>
      </c>
      <c r="E3262" s="60" t="s">
        <v>978</v>
      </c>
      <c r="F3262" s="25">
        <v>2014</v>
      </c>
      <c r="G3262" s="61">
        <v>41829.845833333333</v>
      </c>
      <c r="H3262" s="62">
        <v>41829.845833333333</v>
      </c>
      <c r="I3262" s="625" t="s">
        <v>36</v>
      </c>
      <c r="J3262" s="625" t="s">
        <v>36</v>
      </c>
      <c r="K3262" s="625"/>
      <c r="L3262" s="64">
        <f>N3262-G3262</f>
        <v>6.944444467080757E-4</v>
      </c>
      <c r="M3262" s="65">
        <v>1</v>
      </c>
      <c r="N3262" s="61">
        <v>41829.84652777778</v>
      </c>
      <c r="O3262" s="62">
        <v>41829.84652777778</v>
      </c>
      <c r="P3262" s="66" t="s">
        <v>37</v>
      </c>
      <c r="Q3262" s="69" t="s">
        <v>222</v>
      </c>
      <c r="R3262" s="69" t="s">
        <v>223</v>
      </c>
      <c r="S3262" s="87" t="s">
        <v>40</v>
      </c>
      <c r="T3262" s="69" t="s">
        <v>2466</v>
      </c>
      <c r="U3262" s="77">
        <v>10410</v>
      </c>
      <c r="V3262" s="87" t="s">
        <v>761</v>
      </c>
      <c r="W3262" s="69" t="s">
        <v>2467</v>
      </c>
      <c r="X3262" s="32">
        <v>5196</v>
      </c>
      <c r="Y3262" s="32">
        <v>0</v>
      </c>
      <c r="Z3262" s="83"/>
      <c r="AA3262" s="84"/>
      <c r="AB3262" s="85"/>
      <c r="AC3262" s="83"/>
    </row>
    <row r="3263" spans="1:34" ht="15" hidden="1" customHeight="1" x14ac:dyDescent="0.2">
      <c r="A3263" s="105">
        <v>69</v>
      </c>
      <c r="B3263" s="105">
        <v>60</v>
      </c>
      <c r="C3263" s="76" t="s">
        <v>977</v>
      </c>
      <c r="D3263" s="31">
        <v>60064</v>
      </c>
      <c r="E3263" s="60" t="s">
        <v>978</v>
      </c>
      <c r="F3263" s="25">
        <v>2014</v>
      </c>
      <c r="G3263" s="106">
        <v>41984.436111111114</v>
      </c>
      <c r="H3263" s="63">
        <v>41984.436111111114</v>
      </c>
      <c r="I3263" s="628" t="s">
        <v>313</v>
      </c>
      <c r="J3263" s="625" t="s">
        <v>36</v>
      </c>
      <c r="K3263" s="625"/>
      <c r="L3263" s="64">
        <f>N3263-G3263</f>
        <v>6.9444443943211809E-4</v>
      </c>
      <c r="M3263" s="65">
        <v>1</v>
      </c>
      <c r="N3263" s="106">
        <v>41984.436805555553</v>
      </c>
      <c r="O3263" s="63">
        <v>41984.436805555553</v>
      </c>
      <c r="P3263" s="66" t="s">
        <v>37</v>
      </c>
      <c r="Q3263" s="99" t="s">
        <v>222</v>
      </c>
      <c r="R3263" s="99" t="s">
        <v>223</v>
      </c>
      <c r="S3263" s="78" t="s">
        <v>40</v>
      </c>
      <c r="T3263" s="69" t="s">
        <v>3162</v>
      </c>
      <c r="U3263" s="416" t="s">
        <v>40</v>
      </c>
      <c r="V3263" s="87" t="s">
        <v>761</v>
      </c>
      <c r="W3263" s="69" t="s">
        <v>3163</v>
      </c>
      <c r="X3263" s="32">
        <v>5201</v>
      </c>
      <c r="Y3263" s="32">
        <v>0</v>
      </c>
      <c r="Z3263" s="83"/>
      <c r="AA3263" s="84"/>
      <c r="AB3263" s="85"/>
      <c r="AC3263" s="83"/>
    </row>
    <row r="3264" spans="1:34" ht="15" hidden="1" customHeight="1" x14ac:dyDescent="0.2">
      <c r="A3264" s="105">
        <v>69</v>
      </c>
      <c r="B3264" s="105">
        <v>60</v>
      </c>
      <c r="C3264" s="76" t="s">
        <v>977</v>
      </c>
      <c r="D3264" s="31">
        <v>60064</v>
      </c>
      <c r="E3264" s="60" t="s">
        <v>978</v>
      </c>
      <c r="F3264" s="25">
        <v>2014</v>
      </c>
      <c r="G3264" s="106">
        <v>41984.963194444441</v>
      </c>
      <c r="H3264" s="63">
        <v>41984.963194444441</v>
      </c>
      <c r="I3264" s="628" t="s">
        <v>313</v>
      </c>
      <c r="J3264" s="625" t="s">
        <v>36</v>
      </c>
      <c r="K3264" s="625"/>
      <c r="L3264" s="64">
        <f>N3264-G3264</f>
        <v>6.944444467080757E-4</v>
      </c>
      <c r="M3264" s="65">
        <v>1</v>
      </c>
      <c r="N3264" s="106">
        <v>41984.963888888888</v>
      </c>
      <c r="O3264" s="63">
        <v>41984.963888888888</v>
      </c>
      <c r="P3264" s="66" t="s">
        <v>37</v>
      </c>
      <c r="Q3264" s="99" t="s">
        <v>222</v>
      </c>
      <c r="R3264" s="99" t="s">
        <v>223</v>
      </c>
      <c r="S3264" s="78" t="s">
        <v>40</v>
      </c>
      <c r="T3264" s="69" t="s">
        <v>3181</v>
      </c>
      <c r="U3264" s="416" t="s">
        <v>40</v>
      </c>
      <c r="V3264" s="87" t="s">
        <v>761</v>
      </c>
      <c r="W3264" s="69" t="s">
        <v>3182</v>
      </c>
      <c r="X3264" s="32">
        <v>5201</v>
      </c>
      <c r="Y3264" s="32">
        <v>0</v>
      </c>
      <c r="Z3264" s="83"/>
      <c r="AA3264" s="84"/>
      <c r="AB3264" s="85"/>
      <c r="AC3264" s="83"/>
    </row>
    <row r="3265" spans="1:34" ht="15" hidden="1" customHeight="1" x14ac:dyDescent="0.2">
      <c r="A3265" s="105">
        <v>69</v>
      </c>
      <c r="B3265" s="105">
        <v>60</v>
      </c>
      <c r="C3265" s="76" t="s">
        <v>977</v>
      </c>
      <c r="D3265" s="31">
        <v>60064</v>
      </c>
      <c r="E3265" s="60" t="s">
        <v>978</v>
      </c>
      <c r="F3265" s="25">
        <v>2014</v>
      </c>
      <c r="G3265" s="106">
        <v>41984.963888888888</v>
      </c>
      <c r="H3265" s="63">
        <v>41984.963888888888</v>
      </c>
      <c r="I3265" s="628" t="s">
        <v>313</v>
      </c>
      <c r="J3265" s="625" t="s">
        <v>36</v>
      </c>
      <c r="K3265" s="625"/>
      <c r="L3265" s="64">
        <f>N3265-G3265</f>
        <v>6.944444467080757E-4</v>
      </c>
      <c r="M3265" s="65">
        <v>1</v>
      </c>
      <c r="N3265" s="106">
        <v>41984.964583333334</v>
      </c>
      <c r="O3265" s="63">
        <v>41984.964583333334</v>
      </c>
      <c r="P3265" s="66" t="s">
        <v>37</v>
      </c>
      <c r="Q3265" s="99" t="s">
        <v>222</v>
      </c>
      <c r="R3265" s="99" t="s">
        <v>223</v>
      </c>
      <c r="S3265" s="78" t="s">
        <v>40</v>
      </c>
      <c r="T3265" s="69" t="s">
        <v>3181</v>
      </c>
      <c r="U3265" s="416" t="s">
        <v>40</v>
      </c>
      <c r="V3265" s="87" t="s">
        <v>761</v>
      </c>
      <c r="W3265" s="69" t="s">
        <v>3182</v>
      </c>
      <c r="X3265" s="32">
        <v>5201</v>
      </c>
      <c r="Y3265" s="32">
        <v>0</v>
      </c>
      <c r="Z3265" s="83"/>
      <c r="AA3265" s="84"/>
      <c r="AB3265" s="85"/>
      <c r="AC3265" s="83"/>
    </row>
    <row r="3266" spans="1:34" ht="15" hidden="1" customHeight="1" x14ac:dyDescent="0.2">
      <c r="A3266" s="105">
        <v>69</v>
      </c>
      <c r="B3266" s="105">
        <v>60</v>
      </c>
      <c r="C3266" s="76" t="s">
        <v>977</v>
      </c>
      <c r="D3266" s="31">
        <v>60064</v>
      </c>
      <c r="E3266" s="60" t="s">
        <v>978</v>
      </c>
      <c r="F3266" s="25">
        <v>2014</v>
      </c>
      <c r="G3266" s="106">
        <v>41985.03402777778</v>
      </c>
      <c r="H3266" s="63">
        <v>41985.03402777778</v>
      </c>
      <c r="I3266" s="628" t="s">
        <v>313</v>
      </c>
      <c r="J3266" s="625" t="s">
        <v>36</v>
      </c>
      <c r="K3266" s="625"/>
      <c r="L3266" s="64">
        <f>N3266-G3266</f>
        <v>6.9444443943211809E-4</v>
      </c>
      <c r="M3266" s="65">
        <v>1</v>
      </c>
      <c r="N3266" s="106">
        <v>41985.034722222219</v>
      </c>
      <c r="O3266" s="63">
        <v>41985.034722222219</v>
      </c>
      <c r="P3266" s="66" t="s">
        <v>37</v>
      </c>
      <c r="Q3266" s="99" t="s">
        <v>222</v>
      </c>
      <c r="R3266" s="99" t="s">
        <v>223</v>
      </c>
      <c r="S3266" s="78" t="s">
        <v>40</v>
      </c>
      <c r="T3266" s="69" t="s">
        <v>3185</v>
      </c>
      <c r="U3266" s="416" t="s">
        <v>40</v>
      </c>
      <c r="V3266" s="87" t="s">
        <v>761</v>
      </c>
      <c r="W3266" s="69" t="s">
        <v>3186</v>
      </c>
      <c r="X3266" s="32">
        <v>5201</v>
      </c>
      <c r="Y3266" s="32">
        <v>0</v>
      </c>
      <c r="Z3266" s="83"/>
      <c r="AA3266" s="84"/>
      <c r="AB3266" s="85"/>
      <c r="AC3266" s="83"/>
    </row>
    <row r="3267" spans="1:34" ht="15" hidden="1" customHeight="1" x14ac:dyDescent="0.2">
      <c r="A3267" s="175">
        <v>69</v>
      </c>
      <c r="B3267" s="175">
        <v>60</v>
      </c>
      <c r="C3267" s="24" t="s">
        <v>977</v>
      </c>
      <c r="D3267" s="175">
        <v>60064</v>
      </c>
      <c r="E3267" s="24" t="s">
        <v>978</v>
      </c>
      <c r="F3267" s="25">
        <v>2015</v>
      </c>
      <c r="G3267" s="156">
        <v>42144.536111111112</v>
      </c>
      <c r="H3267" s="157">
        <v>42144.536111111112</v>
      </c>
      <c r="I3267" s="620" t="s">
        <v>36</v>
      </c>
      <c r="J3267" s="620" t="s">
        <v>36</v>
      </c>
      <c r="K3267" s="620"/>
      <c r="L3267" s="159">
        <f>N3267-G3267</f>
        <v>6.944444467080757E-4</v>
      </c>
      <c r="M3267" s="160">
        <v>1</v>
      </c>
      <c r="N3267" s="156">
        <v>42144.536805555559</v>
      </c>
      <c r="O3267" s="157">
        <v>42144.536805555559</v>
      </c>
      <c r="P3267" s="161" t="s">
        <v>37</v>
      </c>
      <c r="Q3267" s="35" t="s">
        <v>222</v>
      </c>
      <c r="R3267" s="35" t="s">
        <v>223</v>
      </c>
      <c r="S3267" s="35" t="s">
        <v>526</v>
      </c>
      <c r="T3267" s="35" t="s">
        <v>4020</v>
      </c>
      <c r="U3267" s="170">
        <v>11137</v>
      </c>
      <c r="V3267" s="167" t="s">
        <v>761</v>
      </c>
      <c r="W3267" s="35" t="s">
        <v>4021</v>
      </c>
      <c r="X3267" s="55">
        <v>5322</v>
      </c>
      <c r="Y3267" s="55">
        <v>0</v>
      </c>
      <c r="Z3267" s="168"/>
      <c r="AA3267" s="168"/>
      <c r="AB3267" s="168"/>
      <c r="AC3267" s="168"/>
    </row>
    <row r="3268" spans="1:34" ht="15" hidden="1" customHeight="1" x14ac:dyDescent="0.2">
      <c r="A3268" s="175">
        <v>69</v>
      </c>
      <c r="B3268" s="175">
        <v>60</v>
      </c>
      <c r="C3268" s="24" t="s">
        <v>977</v>
      </c>
      <c r="D3268" s="175">
        <v>60064</v>
      </c>
      <c r="E3268" s="24" t="s">
        <v>978</v>
      </c>
      <c r="F3268" s="25">
        <v>2015</v>
      </c>
      <c r="G3268" s="156">
        <v>42144.57708333333</v>
      </c>
      <c r="H3268" s="157">
        <v>42144.57708333333</v>
      </c>
      <c r="I3268" s="620" t="s">
        <v>36</v>
      </c>
      <c r="J3268" s="620" t="s">
        <v>36</v>
      </c>
      <c r="K3268" s="620"/>
      <c r="L3268" s="159">
        <f>N3268-G3268</f>
        <v>0.15208333333430346</v>
      </c>
      <c r="M3268" s="160">
        <v>219</v>
      </c>
      <c r="N3268" s="156">
        <v>42144.729166666664</v>
      </c>
      <c r="O3268" s="157">
        <v>42144.729166666664</v>
      </c>
      <c r="P3268" s="161" t="s">
        <v>37</v>
      </c>
      <c r="Q3268" s="35" t="s">
        <v>222</v>
      </c>
      <c r="R3268" s="35" t="s">
        <v>223</v>
      </c>
      <c r="S3268" s="35" t="s">
        <v>101</v>
      </c>
      <c r="T3268" s="35" t="s">
        <v>4022</v>
      </c>
      <c r="U3268" s="170">
        <v>11137</v>
      </c>
      <c r="V3268" s="167" t="s">
        <v>761</v>
      </c>
      <c r="W3268" s="35" t="s">
        <v>4023</v>
      </c>
      <c r="X3268" s="55">
        <v>0</v>
      </c>
      <c r="Y3268" s="55">
        <v>0</v>
      </c>
      <c r="Z3268" s="168"/>
      <c r="AA3268" s="168"/>
      <c r="AB3268" s="168"/>
      <c r="AC3268" s="168"/>
    </row>
    <row r="3269" spans="1:34" ht="15" hidden="1" customHeight="1" x14ac:dyDescent="0.2">
      <c r="A3269" s="175">
        <v>69</v>
      </c>
      <c r="B3269" s="175">
        <v>60</v>
      </c>
      <c r="C3269" s="24" t="s">
        <v>977</v>
      </c>
      <c r="D3269" s="175">
        <v>60064</v>
      </c>
      <c r="E3269" s="24" t="s">
        <v>978</v>
      </c>
      <c r="F3269" s="25">
        <v>2015</v>
      </c>
      <c r="G3269" s="156">
        <v>42204.252083333333</v>
      </c>
      <c r="H3269" s="157">
        <v>42204.252083333333</v>
      </c>
      <c r="I3269" s="620" t="s">
        <v>36</v>
      </c>
      <c r="J3269" s="620" t="s">
        <v>36</v>
      </c>
      <c r="K3269" s="620"/>
      <c r="L3269" s="159">
        <f>N3269-G3269</f>
        <v>6.944444467080757E-4</v>
      </c>
      <c r="M3269" s="160">
        <v>1</v>
      </c>
      <c r="N3269" s="156">
        <v>42204.25277777778</v>
      </c>
      <c r="O3269" s="157">
        <v>42204.25277777778</v>
      </c>
      <c r="P3269" s="161" t="s">
        <v>37</v>
      </c>
      <c r="Q3269" s="35" t="s">
        <v>213</v>
      </c>
      <c r="R3269" s="35" t="s">
        <v>287</v>
      </c>
      <c r="S3269" s="35" t="s">
        <v>40</v>
      </c>
      <c r="T3269" s="35" t="s">
        <v>4396</v>
      </c>
      <c r="U3269" s="416" t="s">
        <v>40</v>
      </c>
      <c r="V3269" s="167" t="s">
        <v>761</v>
      </c>
      <c r="W3269" s="35" t="s">
        <v>4397</v>
      </c>
      <c r="X3269" s="55">
        <v>4699</v>
      </c>
      <c r="Y3269" s="55">
        <v>0</v>
      </c>
      <c r="Z3269" s="168"/>
      <c r="AA3269" s="168"/>
      <c r="AB3269" s="168"/>
      <c r="AC3269" s="168"/>
    </row>
    <row r="3270" spans="1:34" ht="15" hidden="1" customHeight="1" x14ac:dyDescent="0.2">
      <c r="A3270" s="175">
        <v>69</v>
      </c>
      <c r="B3270" s="175">
        <v>60</v>
      </c>
      <c r="C3270" s="24" t="s">
        <v>977</v>
      </c>
      <c r="D3270" s="175">
        <v>60064</v>
      </c>
      <c r="E3270" s="43" t="s">
        <v>978</v>
      </c>
      <c r="F3270" s="25">
        <v>2015</v>
      </c>
      <c r="G3270" s="156">
        <v>42295.291666666664</v>
      </c>
      <c r="H3270" s="157">
        <v>42295.291666666664</v>
      </c>
      <c r="I3270" s="626" t="s">
        <v>313</v>
      </c>
      <c r="J3270" s="620" t="s">
        <v>36</v>
      </c>
      <c r="K3270" s="620"/>
      <c r="L3270" s="159">
        <f>N3270-G3270</f>
        <v>0.14444444444961846</v>
      </c>
      <c r="M3270" s="160">
        <v>208</v>
      </c>
      <c r="N3270" s="156">
        <v>42295.436111111114</v>
      </c>
      <c r="O3270" s="157">
        <v>42295.436111111114</v>
      </c>
      <c r="P3270" s="161" t="s">
        <v>37</v>
      </c>
      <c r="Q3270" s="162" t="s">
        <v>52</v>
      </c>
      <c r="R3270" s="35" t="s">
        <v>302</v>
      </c>
      <c r="S3270" s="35" t="s">
        <v>526</v>
      </c>
      <c r="T3270" s="35" t="s">
        <v>4987</v>
      </c>
      <c r="U3270" s="416" t="s">
        <v>40</v>
      </c>
      <c r="V3270" s="167" t="s">
        <v>761</v>
      </c>
      <c r="W3270" s="35" t="s">
        <v>4991</v>
      </c>
      <c r="X3270" s="55">
        <v>0</v>
      </c>
      <c r="Y3270" s="168"/>
      <c r="Z3270" s="168"/>
      <c r="AA3270" s="168"/>
      <c r="AB3270" s="168"/>
      <c r="AC3270" s="168"/>
    </row>
    <row r="3271" spans="1:34" ht="15" hidden="1" customHeight="1" x14ac:dyDescent="0.2">
      <c r="A3271" s="175">
        <v>69</v>
      </c>
      <c r="B3271" s="175">
        <v>60</v>
      </c>
      <c r="C3271" s="24" t="s">
        <v>977</v>
      </c>
      <c r="D3271" s="175">
        <v>60064</v>
      </c>
      <c r="E3271" s="43" t="s">
        <v>978</v>
      </c>
      <c r="F3271" s="25">
        <v>2015</v>
      </c>
      <c r="G3271" s="156">
        <v>42351.723611111112</v>
      </c>
      <c r="H3271" s="157">
        <v>42351.723611111112</v>
      </c>
      <c r="I3271" s="626" t="s">
        <v>313</v>
      </c>
      <c r="J3271" s="626" t="s">
        <v>313</v>
      </c>
      <c r="K3271" s="626"/>
      <c r="L3271" s="159">
        <f>N3271-G3271</f>
        <v>0.49513888888759539</v>
      </c>
      <c r="M3271" s="160">
        <v>713</v>
      </c>
      <c r="N3271" s="156">
        <v>42352.21875</v>
      </c>
      <c r="O3271" s="157">
        <v>42352.21875</v>
      </c>
      <c r="P3271" s="161" t="s">
        <v>37</v>
      </c>
      <c r="Q3271" s="35" t="s">
        <v>222</v>
      </c>
      <c r="R3271" s="35" t="s">
        <v>223</v>
      </c>
      <c r="S3271" s="35" t="s">
        <v>54</v>
      </c>
      <c r="T3271" s="35" t="s">
        <v>5356</v>
      </c>
      <c r="U3271" s="170">
        <v>11745</v>
      </c>
      <c r="V3271" s="167" t="s">
        <v>761</v>
      </c>
      <c r="W3271" s="35" t="s">
        <v>5357</v>
      </c>
      <c r="X3271" s="55">
        <v>4275</v>
      </c>
      <c r="Y3271" s="168"/>
      <c r="Z3271" s="168"/>
      <c r="AA3271" s="168"/>
      <c r="AB3271" s="168"/>
      <c r="AC3271" s="168"/>
    </row>
    <row r="3272" spans="1:34" ht="15" hidden="1" customHeight="1" x14ac:dyDescent="0.2">
      <c r="A3272" s="257">
        <v>69</v>
      </c>
      <c r="B3272" s="257">
        <v>60</v>
      </c>
      <c r="C3272" s="258" t="s">
        <v>977</v>
      </c>
      <c r="D3272" s="257">
        <v>60064</v>
      </c>
      <c r="E3272" s="258" t="s">
        <v>978</v>
      </c>
      <c r="F3272" s="25">
        <v>2017</v>
      </c>
      <c r="G3272" s="232">
        <v>42743.81527777778</v>
      </c>
      <c r="H3272" s="233">
        <v>42743.81527777778</v>
      </c>
      <c r="I3272" s="417" t="s">
        <v>7042</v>
      </c>
      <c r="J3272" s="412" t="s">
        <v>36</v>
      </c>
      <c r="K3272" s="412"/>
      <c r="L3272" s="235">
        <f>N3272-G3272</f>
        <v>0.71458333333430346</v>
      </c>
      <c r="M3272" s="236">
        <v>1029</v>
      </c>
      <c r="N3272" s="232">
        <v>42744.529861111114</v>
      </c>
      <c r="O3272" s="233">
        <v>42744.529861111114</v>
      </c>
      <c r="P3272" s="237" t="s">
        <v>37</v>
      </c>
      <c r="Q3272" s="238" t="s">
        <v>222</v>
      </c>
      <c r="R3272" s="238" t="s">
        <v>223</v>
      </c>
      <c r="S3272" s="35" t="s">
        <v>54</v>
      </c>
      <c r="T3272" s="52" t="s">
        <v>7249</v>
      </c>
      <c r="U3272" s="303" t="s">
        <v>40</v>
      </c>
      <c r="V3272" s="49" t="s">
        <v>761</v>
      </c>
      <c r="W3272" s="44" t="s">
        <v>7250</v>
      </c>
      <c r="X3272" s="241">
        <v>4300</v>
      </c>
      <c r="Y3272" s="241">
        <v>0</v>
      </c>
      <c r="Z3272" s="241">
        <v>0</v>
      </c>
      <c r="AA3272" s="168"/>
      <c r="AB3272" s="168"/>
      <c r="AC3272" s="168"/>
      <c r="AD3272" s="304">
        <v>5517212</v>
      </c>
      <c r="AE3272" s="35" t="s">
        <v>7056</v>
      </c>
      <c r="AF3272" s="305" t="s">
        <v>7251</v>
      </c>
      <c r="AG3272" s="35" t="s">
        <v>7040</v>
      </c>
      <c r="AH3272" s="44" t="s">
        <v>7041</v>
      </c>
    </row>
    <row r="3273" spans="1:34" ht="15" hidden="1" customHeight="1" x14ac:dyDescent="0.2">
      <c r="A3273" s="257">
        <v>69</v>
      </c>
      <c r="B3273" s="257">
        <v>60</v>
      </c>
      <c r="C3273" s="258" t="s">
        <v>977</v>
      </c>
      <c r="D3273" s="257">
        <v>60064</v>
      </c>
      <c r="E3273" s="258" t="s">
        <v>978</v>
      </c>
      <c r="F3273" s="25">
        <v>2017</v>
      </c>
      <c r="G3273" s="232">
        <v>42755.234027777777</v>
      </c>
      <c r="H3273" s="233">
        <v>42755.234027777777</v>
      </c>
      <c r="I3273" s="417" t="s">
        <v>7042</v>
      </c>
      <c r="J3273" s="412" t="s">
        <v>36</v>
      </c>
      <c r="K3273" s="412"/>
      <c r="L3273" s="235">
        <f>N3273-G3273</f>
        <v>6.944444467080757E-4</v>
      </c>
      <c r="M3273" s="236">
        <v>1</v>
      </c>
      <c r="N3273" s="232">
        <v>42755.234722222223</v>
      </c>
      <c r="O3273" s="233">
        <v>42755.234722222223</v>
      </c>
      <c r="P3273" s="237" t="s">
        <v>37</v>
      </c>
      <c r="Q3273" s="35" t="s">
        <v>52</v>
      </c>
      <c r="R3273" s="35" t="s">
        <v>67</v>
      </c>
      <c r="S3273" s="35" t="s">
        <v>101</v>
      </c>
      <c r="T3273" s="167" t="s">
        <v>7450</v>
      </c>
      <c r="U3273" s="303" t="s">
        <v>40</v>
      </c>
      <c r="V3273" s="49" t="s">
        <v>761</v>
      </c>
      <c r="W3273" s="35" t="s">
        <v>7451</v>
      </c>
      <c r="X3273" s="255">
        <v>4300</v>
      </c>
      <c r="Y3273" s="241">
        <v>0</v>
      </c>
      <c r="Z3273" s="241">
        <v>0</v>
      </c>
      <c r="AA3273" s="168"/>
      <c r="AB3273" s="168"/>
      <c r="AC3273" s="168"/>
      <c r="AD3273" s="304">
        <v>5517212</v>
      </c>
      <c r="AE3273" s="35" t="s">
        <v>7172</v>
      </c>
      <c r="AF3273" s="305" t="s">
        <v>7452</v>
      </c>
      <c r="AG3273" s="35" t="s">
        <v>7040</v>
      </c>
      <c r="AH3273" s="44" t="s">
        <v>7041</v>
      </c>
    </row>
    <row r="3274" spans="1:34" ht="15" hidden="1" customHeight="1" x14ac:dyDescent="0.2">
      <c r="A3274" s="257">
        <v>69</v>
      </c>
      <c r="B3274" s="257">
        <v>60</v>
      </c>
      <c r="C3274" s="258" t="s">
        <v>977</v>
      </c>
      <c r="D3274" s="257">
        <v>60064</v>
      </c>
      <c r="E3274" s="258" t="s">
        <v>978</v>
      </c>
      <c r="F3274" s="25">
        <v>2017</v>
      </c>
      <c r="G3274" s="232">
        <v>42776.118750000001</v>
      </c>
      <c r="H3274" s="233">
        <v>42776.118750000001</v>
      </c>
      <c r="I3274" s="412" t="s">
        <v>36</v>
      </c>
      <c r="J3274" s="412" t="s">
        <v>36</v>
      </c>
      <c r="K3274" s="412"/>
      <c r="L3274" s="235">
        <f>N3274-G3274</f>
        <v>6.9444443943211809E-4</v>
      </c>
      <c r="M3274" s="236">
        <v>1</v>
      </c>
      <c r="N3274" s="232">
        <v>42776.119444444441</v>
      </c>
      <c r="O3274" s="233">
        <v>42776.119444444441</v>
      </c>
      <c r="P3274" s="237" t="s">
        <v>37</v>
      </c>
      <c r="Q3274" s="35" t="s">
        <v>48</v>
      </c>
      <c r="R3274" s="35" t="s">
        <v>49</v>
      </c>
      <c r="S3274" s="35" t="s">
        <v>40</v>
      </c>
      <c r="T3274" s="52" t="s">
        <v>7768</v>
      </c>
      <c r="U3274" s="303" t="s">
        <v>40</v>
      </c>
      <c r="V3274" s="49" t="s">
        <v>761</v>
      </c>
      <c r="W3274" s="44" t="s">
        <v>7769</v>
      </c>
      <c r="X3274" s="255">
        <v>5254</v>
      </c>
      <c r="Y3274" s="241">
        <v>0</v>
      </c>
      <c r="Z3274" s="241">
        <v>0</v>
      </c>
      <c r="AA3274" s="168"/>
      <c r="AB3274" s="168"/>
      <c r="AC3274" s="168"/>
      <c r="AD3274" s="304">
        <v>5517212</v>
      </c>
      <c r="AE3274" s="35" t="s">
        <v>7060</v>
      </c>
      <c r="AF3274" s="305" t="s">
        <v>7770</v>
      </c>
      <c r="AG3274" s="35" t="s">
        <v>7040</v>
      </c>
      <c r="AH3274" s="44" t="s">
        <v>7041</v>
      </c>
    </row>
    <row r="3275" spans="1:34" ht="15" hidden="1" customHeight="1" x14ac:dyDescent="0.2">
      <c r="A3275" s="257">
        <v>69</v>
      </c>
      <c r="B3275" s="257">
        <v>60</v>
      </c>
      <c r="C3275" s="258" t="s">
        <v>977</v>
      </c>
      <c r="D3275" s="257">
        <v>60064</v>
      </c>
      <c r="E3275" s="258" t="s">
        <v>978</v>
      </c>
      <c r="F3275" s="25">
        <v>2017</v>
      </c>
      <c r="G3275" s="232">
        <v>42783.331250000003</v>
      </c>
      <c r="H3275" s="233">
        <v>42783.331250000003</v>
      </c>
      <c r="I3275" s="417" t="s">
        <v>7042</v>
      </c>
      <c r="J3275" s="412" t="s">
        <v>36</v>
      </c>
      <c r="K3275" s="412"/>
      <c r="L3275" s="235">
        <f>N3275-G3275</f>
        <v>6.9444443943211809E-4</v>
      </c>
      <c r="M3275" s="236">
        <v>1</v>
      </c>
      <c r="N3275" s="232">
        <v>42783.331944444442</v>
      </c>
      <c r="O3275" s="233">
        <v>42783.331944444442</v>
      </c>
      <c r="P3275" s="237" t="s">
        <v>37</v>
      </c>
      <c r="Q3275" s="35" t="s">
        <v>213</v>
      </c>
      <c r="R3275" s="35" t="s">
        <v>214</v>
      </c>
      <c r="S3275" s="35" t="s">
        <v>40</v>
      </c>
      <c r="T3275" s="167" t="s">
        <v>7853</v>
      </c>
      <c r="U3275" s="303" t="s">
        <v>40</v>
      </c>
      <c r="V3275" s="49" t="s">
        <v>761</v>
      </c>
      <c r="W3275" s="342"/>
      <c r="X3275" s="255">
        <v>0</v>
      </c>
      <c r="Y3275" s="241">
        <v>0</v>
      </c>
      <c r="Z3275" s="241">
        <v>0</v>
      </c>
      <c r="AA3275" s="168"/>
      <c r="AB3275" s="168"/>
      <c r="AC3275" s="168"/>
      <c r="AD3275" s="304">
        <v>5517212</v>
      </c>
      <c r="AE3275" s="35" t="s">
        <v>1270</v>
      </c>
      <c r="AF3275" s="305" t="s">
        <v>1270</v>
      </c>
      <c r="AG3275" s="35" t="s">
        <v>7040</v>
      </c>
      <c r="AH3275" s="52" t="s">
        <v>7173</v>
      </c>
    </row>
    <row r="3276" spans="1:34" ht="15" hidden="1" customHeight="1" x14ac:dyDescent="0.2">
      <c r="A3276" s="257">
        <v>69</v>
      </c>
      <c r="B3276" s="257">
        <v>60</v>
      </c>
      <c r="C3276" s="258" t="s">
        <v>977</v>
      </c>
      <c r="D3276" s="257">
        <v>60064</v>
      </c>
      <c r="E3276" s="258" t="s">
        <v>978</v>
      </c>
      <c r="F3276" s="25">
        <v>2017</v>
      </c>
      <c r="G3276" s="232">
        <v>42783.332638888889</v>
      </c>
      <c r="H3276" s="233">
        <v>42783.332638888889</v>
      </c>
      <c r="I3276" s="417" t="s">
        <v>7042</v>
      </c>
      <c r="J3276" s="412" t="s">
        <v>36</v>
      </c>
      <c r="K3276" s="412"/>
      <c r="L3276" s="235">
        <f>N3276-G3276</f>
        <v>6.944444467080757E-4</v>
      </c>
      <c r="M3276" s="236">
        <v>1</v>
      </c>
      <c r="N3276" s="232">
        <v>42783.333333333336</v>
      </c>
      <c r="O3276" s="233">
        <v>42783.333333333336</v>
      </c>
      <c r="P3276" s="237" t="s">
        <v>37</v>
      </c>
      <c r="Q3276" s="35" t="s">
        <v>213</v>
      </c>
      <c r="R3276" s="35" t="s">
        <v>214</v>
      </c>
      <c r="S3276" s="35" t="s">
        <v>40</v>
      </c>
      <c r="T3276" s="167" t="s">
        <v>7853</v>
      </c>
      <c r="U3276" s="303" t="s">
        <v>40</v>
      </c>
      <c r="V3276" s="49" t="s">
        <v>761</v>
      </c>
      <c r="W3276" s="342"/>
      <c r="X3276" s="255">
        <v>0</v>
      </c>
      <c r="Y3276" s="241">
        <v>0</v>
      </c>
      <c r="Z3276" s="241">
        <v>0</v>
      </c>
      <c r="AA3276" s="168"/>
      <c r="AB3276" s="168"/>
      <c r="AC3276" s="168"/>
      <c r="AD3276" s="304">
        <v>5517212</v>
      </c>
      <c r="AE3276" s="35" t="s">
        <v>1270</v>
      </c>
      <c r="AF3276" s="305" t="s">
        <v>1270</v>
      </c>
      <c r="AG3276" s="35" t="s">
        <v>7040</v>
      </c>
      <c r="AH3276" s="52" t="s">
        <v>7173</v>
      </c>
    </row>
    <row r="3277" spans="1:34" ht="15" hidden="1" customHeight="1" x14ac:dyDescent="0.2">
      <c r="A3277" s="257">
        <v>69</v>
      </c>
      <c r="B3277" s="257">
        <v>60</v>
      </c>
      <c r="C3277" s="258" t="s">
        <v>977</v>
      </c>
      <c r="D3277" s="257">
        <v>60064</v>
      </c>
      <c r="E3277" s="258" t="s">
        <v>978</v>
      </c>
      <c r="F3277" s="25">
        <v>2017</v>
      </c>
      <c r="G3277" s="232">
        <v>42783.335416666669</v>
      </c>
      <c r="H3277" s="233">
        <v>42783.335416666669</v>
      </c>
      <c r="I3277" s="417" t="s">
        <v>7042</v>
      </c>
      <c r="J3277" s="412" t="s">
        <v>36</v>
      </c>
      <c r="K3277" s="412"/>
      <c r="L3277" s="235">
        <f>N3277-G3277</f>
        <v>5.5555555518367328E-3</v>
      </c>
      <c r="M3277" s="236">
        <v>8</v>
      </c>
      <c r="N3277" s="232">
        <v>42783.34097222222</v>
      </c>
      <c r="O3277" s="233">
        <v>42783.34097222222</v>
      </c>
      <c r="P3277" s="237" t="s">
        <v>37</v>
      </c>
      <c r="Q3277" s="35" t="s">
        <v>213</v>
      </c>
      <c r="R3277" s="35" t="s">
        <v>214</v>
      </c>
      <c r="S3277" s="35" t="s">
        <v>40</v>
      </c>
      <c r="T3277" s="167" t="s">
        <v>7855</v>
      </c>
      <c r="U3277" s="303" t="s">
        <v>40</v>
      </c>
      <c r="V3277" s="49" t="s">
        <v>761</v>
      </c>
      <c r="W3277" s="342"/>
      <c r="X3277" s="255">
        <v>0</v>
      </c>
      <c r="Y3277" s="241">
        <v>0</v>
      </c>
      <c r="Z3277" s="241">
        <v>0</v>
      </c>
      <c r="AA3277" s="168"/>
      <c r="AB3277" s="168"/>
      <c r="AC3277" s="168"/>
      <c r="AD3277" s="304">
        <v>5517212</v>
      </c>
      <c r="AE3277" s="35" t="s">
        <v>1270</v>
      </c>
      <c r="AF3277" s="305" t="s">
        <v>1270</v>
      </c>
      <c r="AG3277" s="35" t="s">
        <v>7040</v>
      </c>
      <c r="AH3277" s="52" t="s">
        <v>7173</v>
      </c>
    </row>
    <row r="3278" spans="1:34" ht="15" hidden="1" customHeight="1" x14ac:dyDescent="0.2">
      <c r="A3278" s="257">
        <v>69</v>
      </c>
      <c r="B3278" s="257">
        <v>60</v>
      </c>
      <c r="C3278" s="258" t="s">
        <v>977</v>
      </c>
      <c r="D3278" s="257">
        <v>60064</v>
      </c>
      <c r="E3278" s="258" t="s">
        <v>978</v>
      </c>
      <c r="F3278" s="25">
        <v>2017</v>
      </c>
      <c r="G3278" s="232">
        <v>42783.344444444447</v>
      </c>
      <c r="H3278" s="233">
        <v>42783.344444444447</v>
      </c>
      <c r="I3278" s="417" t="s">
        <v>7042</v>
      </c>
      <c r="J3278" s="412" t="s">
        <v>36</v>
      </c>
      <c r="K3278" s="412"/>
      <c r="L3278" s="235">
        <f>N3278-G3278</f>
        <v>6.9444443943211809E-4</v>
      </c>
      <c r="M3278" s="236">
        <v>1</v>
      </c>
      <c r="N3278" s="232">
        <v>42783.345138888886</v>
      </c>
      <c r="O3278" s="233">
        <v>42783.345138888886</v>
      </c>
      <c r="P3278" s="237" t="s">
        <v>37</v>
      </c>
      <c r="Q3278" s="35" t="s">
        <v>213</v>
      </c>
      <c r="R3278" s="35" t="s">
        <v>214</v>
      </c>
      <c r="S3278" s="35" t="s">
        <v>40</v>
      </c>
      <c r="T3278" s="167" t="s">
        <v>7853</v>
      </c>
      <c r="U3278" s="303" t="s">
        <v>40</v>
      </c>
      <c r="V3278" s="49" t="s">
        <v>761</v>
      </c>
      <c r="W3278" s="342"/>
      <c r="X3278" s="255">
        <v>0</v>
      </c>
      <c r="Y3278" s="241">
        <v>0</v>
      </c>
      <c r="Z3278" s="241">
        <v>0</v>
      </c>
      <c r="AA3278" s="168"/>
      <c r="AB3278" s="168"/>
      <c r="AC3278" s="168"/>
      <c r="AD3278" s="304">
        <v>5517212</v>
      </c>
      <c r="AE3278" s="35" t="s">
        <v>1270</v>
      </c>
      <c r="AF3278" s="305" t="s">
        <v>1270</v>
      </c>
      <c r="AG3278" s="35" t="s">
        <v>7040</v>
      </c>
      <c r="AH3278" s="52" t="s">
        <v>7173</v>
      </c>
    </row>
    <row r="3279" spans="1:34" ht="15" hidden="1" customHeight="1" x14ac:dyDescent="0.2">
      <c r="A3279" s="272">
        <v>69</v>
      </c>
      <c r="B3279" s="272">
        <v>60</v>
      </c>
      <c r="C3279" s="331" t="s">
        <v>977</v>
      </c>
      <c r="D3279" s="272">
        <v>60064</v>
      </c>
      <c r="E3279" s="331" t="s">
        <v>978</v>
      </c>
      <c r="F3279" s="25">
        <v>2017</v>
      </c>
      <c r="G3279" s="284">
        <v>42783.34652777778</v>
      </c>
      <c r="H3279" s="234">
        <v>42783.34652777778</v>
      </c>
      <c r="I3279" s="417" t="s">
        <v>7042</v>
      </c>
      <c r="J3279" s="412" t="s">
        <v>36</v>
      </c>
      <c r="K3279" s="412"/>
      <c r="L3279" s="235">
        <f>N3279-G3279</f>
        <v>6.9444443943211809E-4</v>
      </c>
      <c r="M3279" s="236">
        <v>1</v>
      </c>
      <c r="N3279" s="284">
        <v>42783.347222222219</v>
      </c>
      <c r="O3279" s="234">
        <v>42783.347222222219</v>
      </c>
      <c r="P3279" s="237" t="s">
        <v>37</v>
      </c>
      <c r="Q3279" s="167" t="s">
        <v>213</v>
      </c>
      <c r="R3279" s="167" t="s">
        <v>214</v>
      </c>
      <c r="S3279" s="167" t="s">
        <v>40</v>
      </c>
      <c r="T3279" s="167" t="s">
        <v>7858</v>
      </c>
      <c r="U3279" s="332" t="s">
        <v>40</v>
      </c>
      <c r="V3279" s="49" t="s">
        <v>761</v>
      </c>
      <c r="W3279" s="342"/>
      <c r="X3279" s="255">
        <v>0</v>
      </c>
      <c r="Y3279" s="255">
        <v>0</v>
      </c>
      <c r="Z3279" s="255">
        <v>0</v>
      </c>
      <c r="AA3279" s="184"/>
      <c r="AB3279" s="184"/>
      <c r="AC3279" s="184"/>
      <c r="AD3279" s="304">
        <v>5517212</v>
      </c>
      <c r="AE3279" s="167" t="s">
        <v>1270</v>
      </c>
      <c r="AF3279" s="333" t="s">
        <v>1270</v>
      </c>
      <c r="AG3279" s="167" t="s">
        <v>7040</v>
      </c>
      <c r="AH3279" s="52" t="s">
        <v>7173</v>
      </c>
    </row>
    <row r="3280" spans="1:34" ht="15" hidden="1" customHeight="1" x14ac:dyDescent="0.2">
      <c r="A3280" s="257">
        <v>69</v>
      </c>
      <c r="B3280" s="257">
        <v>60</v>
      </c>
      <c r="C3280" s="258" t="s">
        <v>977</v>
      </c>
      <c r="D3280" s="257">
        <v>60064</v>
      </c>
      <c r="E3280" s="258" t="s">
        <v>978</v>
      </c>
      <c r="F3280" s="25">
        <v>2017</v>
      </c>
      <c r="G3280" s="232">
        <v>42783.348611111112</v>
      </c>
      <c r="H3280" s="233">
        <v>42783.348611111112</v>
      </c>
      <c r="I3280" s="417" t="s">
        <v>7042</v>
      </c>
      <c r="J3280" s="412" t="s">
        <v>36</v>
      </c>
      <c r="K3280" s="412"/>
      <c r="L3280" s="235">
        <f>N3280-G3280</f>
        <v>6.944444467080757E-4</v>
      </c>
      <c r="M3280" s="236">
        <v>1</v>
      </c>
      <c r="N3280" s="232">
        <v>42783.349305555559</v>
      </c>
      <c r="O3280" s="233">
        <v>42783.349305555559</v>
      </c>
      <c r="P3280" s="237" t="s">
        <v>37</v>
      </c>
      <c r="Q3280" s="35" t="s">
        <v>213</v>
      </c>
      <c r="R3280" s="35" t="s">
        <v>214</v>
      </c>
      <c r="S3280" s="35" t="s">
        <v>40</v>
      </c>
      <c r="T3280" s="167" t="s">
        <v>7858</v>
      </c>
      <c r="U3280" s="303" t="s">
        <v>40</v>
      </c>
      <c r="V3280" s="49" t="s">
        <v>761</v>
      </c>
      <c r="W3280" s="342"/>
      <c r="X3280" s="255">
        <v>0</v>
      </c>
      <c r="Y3280" s="241">
        <v>0</v>
      </c>
      <c r="Z3280" s="241">
        <v>0</v>
      </c>
      <c r="AA3280" s="168"/>
      <c r="AB3280" s="168"/>
      <c r="AC3280" s="168"/>
      <c r="AD3280" s="304">
        <v>5517212</v>
      </c>
      <c r="AE3280" s="35" t="s">
        <v>1270</v>
      </c>
      <c r="AF3280" s="305" t="s">
        <v>1270</v>
      </c>
      <c r="AG3280" s="35" t="s">
        <v>7040</v>
      </c>
      <c r="AH3280" s="52" t="s">
        <v>7173</v>
      </c>
    </row>
    <row r="3281" spans="1:34" ht="15" hidden="1" customHeight="1" x14ac:dyDescent="0.2">
      <c r="A3281" s="272">
        <v>69</v>
      </c>
      <c r="B3281" s="272">
        <v>60</v>
      </c>
      <c r="C3281" s="331" t="s">
        <v>977</v>
      </c>
      <c r="D3281" s="272">
        <v>60064</v>
      </c>
      <c r="E3281" s="331" t="s">
        <v>978</v>
      </c>
      <c r="F3281" s="25">
        <v>2017</v>
      </c>
      <c r="G3281" s="284">
        <v>42783.354861111111</v>
      </c>
      <c r="H3281" s="234">
        <v>42783.354861111111</v>
      </c>
      <c r="I3281" s="417" t="s">
        <v>7042</v>
      </c>
      <c r="J3281" s="412" t="s">
        <v>36</v>
      </c>
      <c r="K3281" s="412"/>
      <c r="L3281" s="235">
        <f>N3281-G3281</f>
        <v>6.944444467080757E-4</v>
      </c>
      <c r="M3281" s="236">
        <v>1</v>
      </c>
      <c r="N3281" s="284">
        <v>42783.355555555558</v>
      </c>
      <c r="O3281" s="234">
        <v>42783.355555555558</v>
      </c>
      <c r="P3281" s="237" t="s">
        <v>37</v>
      </c>
      <c r="Q3281" s="167" t="s">
        <v>213</v>
      </c>
      <c r="R3281" s="167" t="s">
        <v>214</v>
      </c>
      <c r="S3281" s="167" t="s">
        <v>40</v>
      </c>
      <c r="T3281" s="167" t="s">
        <v>7858</v>
      </c>
      <c r="U3281" s="332" t="s">
        <v>40</v>
      </c>
      <c r="V3281" s="49" t="s">
        <v>761</v>
      </c>
      <c r="W3281" s="342"/>
      <c r="X3281" s="255">
        <v>0</v>
      </c>
      <c r="Y3281" s="255">
        <v>0</v>
      </c>
      <c r="Z3281" s="255">
        <v>0</v>
      </c>
      <c r="AA3281" s="184"/>
      <c r="AB3281" s="184"/>
      <c r="AC3281" s="184"/>
      <c r="AD3281" s="304">
        <v>5517212</v>
      </c>
      <c r="AE3281" s="167" t="s">
        <v>1270</v>
      </c>
      <c r="AF3281" s="333" t="s">
        <v>1270</v>
      </c>
      <c r="AG3281" s="167" t="s">
        <v>7040</v>
      </c>
      <c r="AH3281" s="52" t="s">
        <v>7173</v>
      </c>
    </row>
    <row r="3282" spans="1:34" ht="15" hidden="1" customHeight="1" x14ac:dyDescent="0.2">
      <c r="A3282" s="272">
        <v>69</v>
      </c>
      <c r="B3282" s="272">
        <v>60</v>
      </c>
      <c r="C3282" s="331" t="s">
        <v>977</v>
      </c>
      <c r="D3282" s="272">
        <v>60064</v>
      </c>
      <c r="E3282" s="331" t="s">
        <v>978</v>
      </c>
      <c r="F3282" s="25">
        <v>2017</v>
      </c>
      <c r="G3282" s="284">
        <v>42783.372916666667</v>
      </c>
      <c r="H3282" s="234">
        <v>42783.372916666667</v>
      </c>
      <c r="I3282" s="417" t="s">
        <v>7042</v>
      </c>
      <c r="J3282" s="412" t="s">
        <v>36</v>
      </c>
      <c r="K3282" s="412"/>
      <c r="L3282" s="235">
        <f>N3282-G3282</f>
        <v>6.944444467080757E-4</v>
      </c>
      <c r="M3282" s="236">
        <v>1</v>
      </c>
      <c r="N3282" s="284">
        <v>42783.373611111114</v>
      </c>
      <c r="O3282" s="234">
        <v>42783.373611111114</v>
      </c>
      <c r="P3282" s="237" t="s">
        <v>37</v>
      </c>
      <c r="Q3282" s="167" t="s">
        <v>213</v>
      </c>
      <c r="R3282" s="167" t="s">
        <v>214</v>
      </c>
      <c r="S3282" s="167" t="s">
        <v>40</v>
      </c>
      <c r="T3282" s="167" t="s">
        <v>7858</v>
      </c>
      <c r="U3282" s="332" t="s">
        <v>40</v>
      </c>
      <c r="V3282" s="49" t="s">
        <v>761</v>
      </c>
      <c r="W3282" s="342"/>
      <c r="X3282" s="255">
        <v>0</v>
      </c>
      <c r="Y3282" s="255">
        <v>0</v>
      </c>
      <c r="Z3282" s="255">
        <v>0</v>
      </c>
      <c r="AA3282" s="184"/>
      <c r="AB3282" s="184"/>
      <c r="AC3282" s="184"/>
      <c r="AD3282" s="304">
        <v>5517212</v>
      </c>
      <c r="AE3282" s="167" t="s">
        <v>1270</v>
      </c>
      <c r="AF3282" s="333" t="s">
        <v>1270</v>
      </c>
      <c r="AG3282" s="167" t="s">
        <v>7040</v>
      </c>
      <c r="AH3282" s="52" t="s">
        <v>7173</v>
      </c>
    </row>
    <row r="3283" spans="1:34" ht="15" hidden="1" customHeight="1" x14ac:dyDescent="0.2">
      <c r="A3283" s="257">
        <v>69</v>
      </c>
      <c r="B3283" s="257">
        <v>60</v>
      </c>
      <c r="C3283" s="258" t="s">
        <v>977</v>
      </c>
      <c r="D3283" s="257">
        <v>60064</v>
      </c>
      <c r="E3283" s="258" t="s">
        <v>978</v>
      </c>
      <c r="F3283" s="25">
        <v>2017</v>
      </c>
      <c r="G3283" s="232">
        <v>42786.629166666666</v>
      </c>
      <c r="H3283" s="233">
        <v>42786.629166666666</v>
      </c>
      <c r="I3283" s="417" t="s">
        <v>7042</v>
      </c>
      <c r="J3283" s="412" t="s">
        <v>36</v>
      </c>
      <c r="K3283" s="412"/>
      <c r="L3283" s="235">
        <f>N3283-G3283</f>
        <v>6.944444467080757E-4</v>
      </c>
      <c r="M3283" s="236">
        <v>1</v>
      </c>
      <c r="N3283" s="232">
        <v>42786.629861111112</v>
      </c>
      <c r="O3283" s="233">
        <v>42786.629861111112</v>
      </c>
      <c r="P3283" s="237" t="s">
        <v>37</v>
      </c>
      <c r="Q3283" s="35" t="s">
        <v>222</v>
      </c>
      <c r="R3283" s="35" t="s">
        <v>223</v>
      </c>
      <c r="S3283" s="35" t="s">
        <v>101</v>
      </c>
      <c r="T3283" s="52" t="s">
        <v>7943</v>
      </c>
      <c r="U3283" s="303" t="s">
        <v>40</v>
      </c>
      <c r="V3283" s="49" t="s">
        <v>761</v>
      </c>
      <c r="W3283" s="44" t="s">
        <v>7944</v>
      </c>
      <c r="X3283" s="255">
        <v>4300</v>
      </c>
      <c r="Y3283" s="241">
        <v>0</v>
      </c>
      <c r="Z3283" s="241">
        <v>0</v>
      </c>
      <c r="AA3283" s="168"/>
      <c r="AB3283" s="168"/>
      <c r="AC3283" s="168"/>
      <c r="AD3283" s="304">
        <v>5517212</v>
      </c>
      <c r="AE3283" s="35" t="s">
        <v>7060</v>
      </c>
      <c r="AF3283" s="305" t="s">
        <v>7945</v>
      </c>
      <c r="AG3283" s="35" t="s">
        <v>7040</v>
      </c>
      <c r="AH3283" s="52" t="s">
        <v>7041</v>
      </c>
    </row>
    <row r="3284" spans="1:34" ht="15" hidden="1" customHeight="1" x14ac:dyDescent="0.2">
      <c r="A3284" s="272">
        <v>69</v>
      </c>
      <c r="B3284" s="272">
        <v>60</v>
      </c>
      <c r="C3284" s="331" t="s">
        <v>977</v>
      </c>
      <c r="D3284" s="272">
        <v>60064</v>
      </c>
      <c r="E3284" s="331" t="s">
        <v>978</v>
      </c>
      <c r="F3284" s="25">
        <v>2017</v>
      </c>
      <c r="G3284" s="284">
        <v>42835.169444444444</v>
      </c>
      <c r="H3284" s="234">
        <v>42835.169444444444</v>
      </c>
      <c r="I3284" s="412" t="s">
        <v>36</v>
      </c>
      <c r="J3284" s="412" t="s">
        <v>36</v>
      </c>
      <c r="K3284" s="412"/>
      <c r="L3284" s="235">
        <f>N3284-G3284</f>
        <v>6.944444467080757E-4</v>
      </c>
      <c r="M3284" s="236">
        <v>1</v>
      </c>
      <c r="N3284" s="284">
        <v>42835.170138888891</v>
      </c>
      <c r="O3284" s="234">
        <v>42835.170138888891</v>
      </c>
      <c r="P3284" s="237" t="s">
        <v>37</v>
      </c>
      <c r="Q3284" s="167" t="s">
        <v>6434</v>
      </c>
      <c r="R3284" s="167" t="s">
        <v>8136</v>
      </c>
      <c r="S3284" s="167" t="s">
        <v>579</v>
      </c>
      <c r="T3284" s="167" t="s">
        <v>8316</v>
      </c>
      <c r="U3284" s="293">
        <v>112760898</v>
      </c>
      <c r="V3284" s="240" t="s">
        <v>761</v>
      </c>
      <c r="W3284" s="167" t="s">
        <v>8322</v>
      </c>
      <c r="X3284" s="177">
        <v>4302</v>
      </c>
      <c r="Y3284" s="255">
        <v>0</v>
      </c>
      <c r="Z3284" s="255">
        <v>0</v>
      </c>
      <c r="AA3284" s="184"/>
      <c r="AB3284" s="184"/>
      <c r="AC3284" s="184"/>
      <c r="AD3284" s="304">
        <v>5517212</v>
      </c>
      <c r="AE3284" s="333" t="s">
        <v>1270</v>
      </c>
      <c r="AF3284" s="333" t="s">
        <v>1270</v>
      </c>
      <c r="AG3284" s="167" t="s">
        <v>7040</v>
      </c>
      <c r="AH3284" s="52" t="s">
        <v>7173</v>
      </c>
    </row>
    <row r="3285" spans="1:34" ht="15" hidden="1" customHeight="1" x14ac:dyDescent="0.2">
      <c r="A3285" s="257">
        <v>69</v>
      </c>
      <c r="B3285" s="257">
        <v>60</v>
      </c>
      <c r="C3285" s="258" t="s">
        <v>977</v>
      </c>
      <c r="D3285" s="257">
        <v>60064</v>
      </c>
      <c r="E3285" s="258" t="s">
        <v>978</v>
      </c>
      <c r="F3285" s="25">
        <v>2017</v>
      </c>
      <c r="G3285" s="232">
        <v>42979.640972222223</v>
      </c>
      <c r="H3285" s="233">
        <v>42979.640972222223</v>
      </c>
      <c r="I3285" s="412" t="s">
        <v>36</v>
      </c>
      <c r="J3285" s="412" t="s">
        <v>36</v>
      </c>
      <c r="K3285" s="412"/>
      <c r="L3285" s="235">
        <f>N3285-G3285</f>
        <v>0.1368055555576575</v>
      </c>
      <c r="M3285" s="236">
        <v>197</v>
      </c>
      <c r="N3285" s="232">
        <v>42979.777777777781</v>
      </c>
      <c r="O3285" s="233">
        <v>42979.777777777781</v>
      </c>
      <c r="P3285" s="237" t="s">
        <v>37</v>
      </c>
      <c r="Q3285" s="35" t="s">
        <v>43</v>
      </c>
      <c r="R3285" s="35" t="s">
        <v>44</v>
      </c>
      <c r="S3285" s="35" t="s">
        <v>526</v>
      </c>
      <c r="T3285" s="167" t="s">
        <v>9285</v>
      </c>
      <c r="U3285" s="303" t="s">
        <v>40</v>
      </c>
      <c r="V3285" s="240" t="s">
        <v>761</v>
      </c>
      <c r="W3285" s="167" t="s">
        <v>9286</v>
      </c>
      <c r="X3285" s="241">
        <v>0</v>
      </c>
      <c r="Y3285" s="241">
        <v>0</v>
      </c>
      <c r="Z3285" s="241">
        <v>0</v>
      </c>
      <c r="AA3285" s="266"/>
      <c r="AB3285" s="266"/>
      <c r="AC3285" s="266"/>
      <c r="AD3285" s="304">
        <v>5517212</v>
      </c>
      <c r="AE3285" s="333" t="s">
        <v>1270</v>
      </c>
      <c r="AF3285" s="333" t="s">
        <v>1270</v>
      </c>
      <c r="AG3285" s="167" t="s">
        <v>7066</v>
      </c>
      <c r="AH3285" s="29" t="s">
        <v>7067</v>
      </c>
    </row>
    <row r="3286" spans="1:34" ht="15" hidden="1" customHeight="1" x14ac:dyDescent="0.2">
      <c r="A3286" s="257">
        <v>69</v>
      </c>
      <c r="B3286" s="257">
        <v>60</v>
      </c>
      <c r="C3286" s="258" t="s">
        <v>977</v>
      </c>
      <c r="D3286" s="257">
        <v>60064</v>
      </c>
      <c r="E3286" s="331" t="s">
        <v>978</v>
      </c>
      <c r="F3286" s="25">
        <v>2018</v>
      </c>
      <c r="G3286" s="284">
        <v>43160.657638888886</v>
      </c>
      <c r="H3286" s="234">
        <v>43160.657638888886</v>
      </c>
      <c r="I3286" s="412" t="s">
        <v>36</v>
      </c>
      <c r="J3286" s="412" t="s">
        <v>36</v>
      </c>
      <c r="K3286" s="412" t="s">
        <v>36</v>
      </c>
      <c r="L3286" s="235">
        <f>N3286-G3286</f>
        <v>6.944444467080757E-4</v>
      </c>
      <c r="M3286" s="236">
        <v>1</v>
      </c>
      <c r="N3286" s="284">
        <v>43160.658333333333</v>
      </c>
      <c r="O3286" s="234">
        <v>43160.658333333333</v>
      </c>
      <c r="P3286" s="237" t="s">
        <v>37</v>
      </c>
      <c r="Q3286" s="162" t="s">
        <v>48</v>
      </c>
      <c r="R3286" s="167" t="s">
        <v>10200</v>
      </c>
      <c r="S3286" s="163" t="s">
        <v>40</v>
      </c>
      <c r="T3286" s="167" t="s">
        <v>10593</v>
      </c>
      <c r="U3286" s="282" t="s">
        <v>40</v>
      </c>
      <c r="V3286" s="240" t="s">
        <v>761</v>
      </c>
      <c r="W3286" s="167" t="s">
        <v>10594</v>
      </c>
      <c r="X3286" s="255">
        <v>4304</v>
      </c>
      <c r="Y3286" s="241">
        <v>0</v>
      </c>
      <c r="Z3286" s="241">
        <v>0</v>
      </c>
      <c r="AA3286" s="266"/>
      <c r="AB3286" s="266"/>
      <c r="AC3286" s="266"/>
      <c r="AD3286" s="241">
        <v>5517212</v>
      </c>
      <c r="AE3286" s="461" t="s">
        <v>7083</v>
      </c>
      <c r="AF3286" s="462" t="s">
        <v>7394</v>
      </c>
      <c r="AG3286" s="277" t="s">
        <v>7040</v>
      </c>
      <c r="AH3286" s="277" t="s">
        <v>7041</v>
      </c>
    </row>
    <row r="3287" spans="1:34" ht="15" hidden="1" customHeight="1" x14ac:dyDescent="0.2">
      <c r="A3287" s="257">
        <v>69</v>
      </c>
      <c r="B3287" s="257">
        <v>60</v>
      </c>
      <c r="C3287" s="258" t="s">
        <v>977</v>
      </c>
      <c r="D3287" s="257">
        <v>60064</v>
      </c>
      <c r="E3287" s="258" t="s">
        <v>978</v>
      </c>
      <c r="F3287" s="25">
        <v>2018</v>
      </c>
      <c r="G3287" s="232">
        <v>43194.636111111111</v>
      </c>
      <c r="H3287" s="233">
        <v>43194.636111111111</v>
      </c>
      <c r="I3287" s="412" t="s">
        <v>36</v>
      </c>
      <c r="J3287" s="412" t="s">
        <v>36</v>
      </c>
      <c r="K3287" s="412" t="s">
        <v>36</v>
      </c>
      <c r="L3287" s="235">
        <f>N3287-G3287</f>
        <v>0.16736111111094942</v>
      </c>
      <c r="M3287" s="236">
        <v>241</v>
      </c>
      <c r="N3287" s="232">
        <v>43194.803472222222</v>
      </c>
      <c r="O3287" s="233">
        <v>43194.803472222222</v>
      </c>
      <c r="P3287" s="237" t="s">
        <v>37</v>
      </c>
      <c r="Q3287" s="359" t="s">
        <v>43</v>
      </c>
      <c r="R3287" s="35" t="s">
        <v>10388</v>
      </c>
      <c r="S3287" s="277" t="s">
        <v>40</v>
      </c>
      <c r="T3287" s="167" t="s">
        <v>10873</v>
      </c>
      <c r="U3287" s="88">
        <v>114474682</v>
      </c>
      <c r="V3287" s="240" t="s">
        <v>761</v>
      </c>
      <c r="W3287" s="167" t="s">
        <v>10874</v>
      </c>
      <c r="X3287" s="255">
        <v>4305</v>
      </c>
      <c r="Y3287" s="241">
        <v>0</v>
      </c>
      <c r="Z3287" s="241">
        <v>0</v>
      </c>
      <c r="AA3287" s="266"/>
      <c r="AB3287" s="266"/>
      <c r="AC3287" s="266"/>
      <c r="AD3287" s="241">
        <v>5517212</v>
      </c>
      <c r="AE3287" s="461" t="s">
        <v>7060</v>
      </c>
      <c r="AF3287" s="462" t="s">
        <v>10875</v>
      </c>
      <c r="AG3287" s="277" t="s">
        <v>7040</v>
      </c>
      <c r="AH3287" s="277" t="s">
        <v>7041</v>
      </c>
    </row>
    <row r="3288" spans="1:34" ht="15" hidden="1" customHeight="1" x14ac:dyDescent="0.2">
      <c r="A3288" s="257">
        <v>69</v>
      </c>
      <c r="B3288" s="257">
        <v>60</v>
      </c>
      <c r="C3288" s="258" t="s">
        <v>977</v>
      </c>
      <c r="D3288" s="257">
        <v>60064</v>
      </c>
      <c r="E3288" s="258" t="s">
        <v>978</v>
      </c>
      <c r="F3288" s="25">
        <v>2018</v>
      </c>
      <c r="G3288" s="232">
        <v>43198.464583333334</v>
      </c>
      <c r="H3288" s="233">
        <v>43198.464583333334</v>
      </c>
      <c r="I3288" s="412" t="s">
        <v>36</v>
      </c>
      <c r="J3288" s="412" t="s">
        <v>36</v>
      </c>
      <c r="K3288" s="412" t="s">
        <v>36</v>
      </c>
      <c r="L3288" s="235">
        <f>N3288-G3288</f>
        <v>0.14027777777664596</v>
      </c>
      <c r="M3288" s="236">
        <v>202</v>
      </c>
      <c r="N3288" s="232">
        <v>43198.604861111111</v>
      </c>
      <c r="O3288" s="233">
        <v>43198.604861111111</v>
      </c>
      <c r="P3288" s="237" t="s">
        <v>37</v>
      </c>
      <c r="Q3288" s="359" t="s">
        <v>43</v>
      </c>
      <c r="R3288" s="35" t="s">
        <v>10388</v>
      </c>
      <c r="S3288" s="277" t="s">
        <v>68</v>
      </c>
      <c r="T3288" s="167" t="s">
        <v>10898</v>
      </c>
      <c r="U3288" s="88">
        <v>114482309</v>
      </c>
      <c r="V3288" s="240" t="s">
        <v>761</v>
      </c>
      <c r="W3288" s="167" t="s">
        <v>10899</v>
      </c>
      <c r="X3288" s="255">
        <v>0</v>
      </c>
      <c r="Y3288" s="241">
        <v>0</v>
      </c>
      <c r="Z3288" s="241">
        <v>0</v>
      </c>
      <c r="AA3288" s="266"/>
      <c r="AB3288" s="266"/>
      <c r="AC3288" s="266"/>
      <c r="AD3288" s="241">
        <v>5517212</v>
      </c>
      <c r="AE3288" s="461" t="s">
        <v>1270</v>
      </c>
      <c r="AF3288" s="462" t="s">
        <v>1270</v>
      </c>
      <c r="AG3288" s="277" t="s">
        <v>7066</v>
      </c>
      <c r="AH3288" s="277" t="s">
        <v>7067</v>
      </c>
    </row>
    <row r="3289" spans="1:34" ht="15" hidden="1" customHeight="1" x14ac:dyDescent="0.2">
      <c r="A3289" s="521">
        <v>69</v>
      </c>
      <c r="B3289" s="521">
        <v>60</v>
      </c>
      <c r="C3289" s="522" t="s">
        <v>977</v>
      </c>
      <c r="D3289" s="521">
        <v>60064</v>
      </c>
      <c r="E3289" s="522" t="s">
        <v>978</v>
      </c>
      <c r="F3289" s="25">
        <v>2019</v>
      </c>
      <c r="G3289" s="232">
        <v>43467.34652777778</v>
      </c>
      <c r="H3289" s="233">
        <v>43467.34652777778</v>
      </c>
      <c r="I3289" s="412" t="s">
        <v>36</v>
      </c>
      <c r="J3289" s="412" t="s">
        <v>36</v>
      </c>
      <c r="K3289" s="412" t="s">
        <v>36</v>
      </c>
      <c r="L3289" s="235">
        <f>N3289-G3289</f>
        <v>0.39583333332848269</v>
      </c>
      <c r="M3289" s="236">
        <v>570</v>
      </c>
      <c r="N3289" s="232">
        <v>43467.742361111108</v>
      </c>
      <c r="O3289" s="233">
        <v>43467.742361111108</v>
      </c>
      <c r="P3289" s="237" t="s">
        <v>37</v>
      </c>
      <c r="Q3289" s="238" t="s">
        <v>1246</v>
      </c>
      <c r="R3289" s="239" t="s">
        <v>10189</v>
      </c>
      <c r="S3289" s="238" t="s">
        <v>68</v>
      </c>
      <c r="T3289" s="167" t="s">
        <v>12669</v>
      </c>
      <c r="U3289" s="416" t="s">
        <v>40</v>
      </c>
      <c r="V3289" s="240" t="s">
        <v>761</v>
      </c>
      <c r="W3289" s="167" t="s">
        <v>12670</v>
      </c>
      <c r="X3289" s="241">
        <v>0</v>
      </c>
      <c r="Y3289" s="241">
        <v>0</v>
      </c>
      <c r="Z3289" s="241">
        <v>0</v>
      </c>
      <c r="AA3289" s="264">
        <f>Y3289/AD3289</f>
        <v>0</v>
      </c>
      <c r="AB3289" s="265">
        <f>Z3289/AD3289</f>
        <v>0</v>
      </c>
      <c r="AC3289" s="255">
        <v>0</v>
      </c>
      <c r="AD3289" s="241">
        <v>5548929</v>
      </c>
      <c r="AE3289" s="57" t="s">
        <v>1270</v>
      </c>
      <c r="AF3289" s="383" t="s">
        <v>1270</v>
      </c>
      <c r="AG3289" s="240" t="s">
        <v>7066</v>
      </c>
      <c r="AH3289" s="57" t="s">
        <v>12671</v>
      </c>
    </row>
    <row r="3290" spans="1:34" ht="15" hidden="1" customHeight="1" x14ac:dyDescent="0.2">
      <c r="A3290" s="523">
        <v>69</v>
      </c>
      <c r="B3290" s="523">
        <v>60</v>
      </c>
      <c r="C3290" s="524" t="s">
        <v>977</v>
      </c>
      <c r="D3290" s="523">
        <v>60064</v>
      </c>
      <c r="E3290" s="524" t="s">
        <v>978</v>
      </c>
      <c r="F3290" s="25">
        <v>2019</v>
      </c>
      <c r="G3290" s="284">
        <v>43471.758333333331</v>
      </c>
      <c r="H3290" s="234">
        <v>43471.758333333331</v>
      </c>
      <c r="I3290" s="417" t="s">
        <v>7042</v>
      </c>
      <c r="J3290" s="412" t="s">
        <v>36</v>
      </c>
      <c r="K3290" s="412" t="s">
        <v>36</v>
      </c>
      <c r="L3290" s="235">
        <f>N3290-G3290</f>
        <v>0.12986111111240461</v>
      </c>
      <c r="M3290" s="236">
        <v>187</v>
      </c>
      <c r="N3290" s="284">
        <v>43471.888194444444</v>
      </c>
      <c r="O3290" s="234">
        <v>43471.888194444444</v>
      </c>
      <c r="P3290" s="237" t="s">
        <v>37</v>
      </c>
      <c r="Q3290" s="238" t="s">
        <v>48</v>
      </c>
      <c r="R3290" s="240" t="s">
        <v>10200</v>
      </c>
      <c r="S3290" s="238" t="s">
        <v>40</v>
      </c>
      <c r="T3290" s="167" t="s">
        <v>12706</v>
      </c>
      <c r="U3290" s="414" t="s">
        <v>40</v>
      </c>
      <c r="V3290" s="240" t="s">
        <v>761</v>
      </c>
      <c r="W3290" s="167" t="s">
        <v>12707</v>
      </c>
      <c r="X3290" s="255">
        <v>4305</v>
      </c>
      <c r="Y3290" s="255">
        <v>1</v>
      </c>
      <c r="Z3290" s="255">
        <v>0</v>
      </c>
      <c r="AA3290" s="264">
        <f>Y3290/AD3290</f>
        <v>1.8021495679616732E-7</v>
      </c>
      <c r="AB3290" s="265">
        <f>Z3290/AD3290</f>
        <v>0</v>
      </c>
      <c r="AC3290" s="255">
        <v>0</v>
      </c>
      <c r="AD3290" s="255">
        <v>5548929</v>
      </c>
      <c r="AE3290" s="240" t="s">
        <v>7060</v>
      </c>
      <c r="AF3290" s="527" t="s">
        <v>12708</v>
      </c>
      <c r="AG3290" s="240" t="s">
        <v>7040</v>
      </c>
      <c r="AH3290" s="525" t="s">
        <v>7041</v>
      </c>
    </row>
    <row r="3291" spans="1:34" ht="15" hidden="1" customHeight="1" x14ac:dyDescent="0.2">
      <c r="A3291" s="523">
        <v>69</v>
      </c>
      <c r="B3291" s="523">
        <v>60</v>
      </c>
      <c r="C3291" s="524" t="s">
        <v>977</v>
      </c>
      <c r="D3291" s="523">
        <v>60064</v>
      </c>
      <c r="E3291" s="524" t="s">
        <v>978</v>
      </c>
      <c r="F3291" s="25">
        <v>2019</v>
      </c>
      <c r="G3291" s="284">
        <v>43481.908333333333</v>
      </c>
      <c r="H3291" s="234">
        <v>43481.908333333333</v>
      </c>
      <c r="I3291" s="417" t="s">
        <v>7042</v>
      </c>
      <c r="J3291" s="412" t="s">
        <v>36</v>
      </c>
      <c r="K3291" s="412" t="s">
        <v>36</v>
      </c>
      <c r="L3291" s="235">
        <f>N3291-G3291</f>
        <v>6.944444467080757E-4</v>
      </c>
      <c r="M3291" s="236">
        <v>1</v>
      </c>
      <c r="N3291" s="284">
        <v>43481.90902777778</v>
      </c>
      <c r="O3291" s="234">
        <v>43481.90902777778</v>
      </c>
      <c r="P3291" s="237" t="s">
        <v>37</v>
      </c>
      <c r="Q3291" s="162" t="s">
        <v>43</v>
      </c>
      <c r="R3291" s="167" t="s">
        <v>10388</v>
      </c>
      <c r="S3291" s="238" t="s">
        <v>40</v>
      </c>
      <c r="T3291" s="167" t="s">
        <v>12852</v>
      </c>
      <c r="U3291" s="414" t="s">
        <v>40</v>
      </c>
      <c r="V3291" s="240" t="s">
        <v>761</v>
      </c>
      <c r="W3291" s="167" t="s">
        <v>12853</v>
      </c>
      <c r="X3291" s="536">
        <v>4309</v>
      </c>
      <c r="Y3291" s="255">
        <v>0</v>
      </c>
      <c r="Z3291" s="255">
        <v>0</v>
      </c>
      <c r="AA3291" s="264">
        <f>Y3291/AD3291</f>
        <v>0</v>
      </c>
      <c r="AB3291" s="265">
        <f>Z3291/AD3291</f>
        <v>0</v>
      </c>
      <c r="AC3291" s="255">
        <v>0</v>
      </c>
      <c r="AD3291" s="255">
        <v>5548929</v>
      </c>
      <c r="AE3291" s="240" t="s">
        <v>7060</v>
      </c>
      <c r="AF3291" s="527" t="s">
        <v>12854</v>
      </c>
      <c r="AG3291" s="240" t="s">
        <v>7040</v>
      </c>
      <c r="AH3291" s="525" t="s">
        <v>7041</v>
      </c>
    </row>
    <row r="3292" spans="1:34" ht="15" hidden="1" customHeight="1" x14ac:dyDescent="0.2">
      <c r="A3292" s="521">
        <v>69</v>
      </c>
      <c r="B3292" s="521">
        <v>60</v>
      </c>
      <c r="C3292" s="522" t="s">
        <v>977</v>
      </c>
      <c r="D3292" s="521">
        <v>60064</v>
      </c>
      <c r="E3292" s="522" t="s">
        <v>978</v>
      </c>
      <c r="F3292" s="25">
        <v>2019</v>
      </c>
      <c r="G3292" s="232">
        <v>43498.129861111112</v>
      </c>
      <c r="H3292" s="233">
        <v>43498.129861111112</v>
      </c>
      <c r="I3292" s="417" t="s">
        <v>7042</v>
      </c>
      <c r="J3292" s="417" t="s">
        <v>7042</v>
      </c>
      <c r="K3292" s="412" t="s">
        <v>36</v>
      </c>
      <c r="L3292" s="235">
        <f>N3292-G3292</f>
        <v>0.97708333333139308</v>
      </c>
      <c r="M3292" s="236">
        <v>1407</v>
      </c>
      <c r="N3292" s="232">
        <v>43499.106944444444</v>
      </c>
      <c r="O3292" s="233">
        <v>43499.106944444444</v>
      </c>
      <c r="P3292" s="237" t="s">
        <v>37</v>
      </c>
      <c r="Q3292" s="359" t="s">
        <v>222</v>
      </c>
      <c r="R3292" s="35" t="s">
        <v>10220</v>
      </c>
      <c r="S3292" s="238" t="s">
        <v>54</v>
      </c>
      <c r="T3292" s="167" t="s">
        <v>12973</v>
      </c>
      <c r="U3292" s="376">
        <v>115783166</v>
      </c>
      <c r="V3292" s="240" t="s">
        <v>761</v>
      </c>
      <c r="W3292" s="167" t="s">
        <v>12974</v>
      </c>
      <c r="X3292" s="164">
        <v>4305</v>
      </c>
      <c r="Y3292" s="241">
        <v>0</v>
      </c>
      <c r="Z3292" s="241">
        <v>0</v>
      </c>
      <c r="AA3292" s="264">
        <f>Y3292/AD3292</f>
        <v>0</v>
      </c>
      <c r="AB3292" s="265">
        <f>Z3292/AD3292</f>
        <v>0</v>
      </c>
      <c r="AC3292" s="255">
        <v>0</v>
      </c>
      <c r="AD3292" s="255">
        <v>5548929</v>
      </c>
      <c r="AE3292" s="239" t="s">
        <v>7182</v>
      </c>
      <c r="AF3292" s="229" t="s">
        <v>12975</v>
      </c>
      <c r="AG3292" s="239" t="s">
        <v>7040</v>
      </c>
      <c r="AH3292" s="57" t="s">
        <v>7041</v>
      </c>
    </row>
    <row r="3293" spans="1:34" ht="15" hidden="1" customHeight="1" x14ac:dyDescent="0.2">
      <c r="A3293" s="521">
        <v>69</v>
      </c>
      <c r="B3293" s="521">
        <v>60</v>
      </c>
      <c r="C3293" s="522" t="s">
        <v>977</v>
      </c>
      <c r="D3293" s="521">
        <v>60064</v>
      </c>
      <c r="E3293" s="522" t="s">
        <v>978</v>
      </c>
      <c r="F3293" s="25">
        <v>2019</v>
      </c>
      <c r="G3293" s="232">
        <v>43509.429861111108</v>
      </c>
      <c r="H3293" s="233">
        <v>43509.429861111108</v>
      </c>
      <c r="I3293" s="417" t="s">
        <v>7042</v>
      </c>
      <c r="J3293" s="412" t="s">
        <v>36</v>
      </c>
      <c r="K3293" s="412" t="s">
        <v>36</v>
      </c>
      <c r="L3293" s="235">
        <f>N3293-G3293</f>
        <v>6.944444467080757E-4</v>
      </c>
      <c r="M3293" s="236">
        <v>1</v>
      </c>
      <c r="N3293" s="232">
        <v>43509.430555555555</v>
      </c>
      <c r="O3293" s="233">
        <v>43509.430555555555</v>
      </c>
      <c r="P3293" s="237" t="s">
        <v>37</v>
      </c>
      <c r="Q3293" s="162" t="s">
        <v>213</v>
      </c>
      <c r="R3293" s="167" t="s">
        <v>12866</v>
      </c>
      <c r="S3293" s="238" t="s">
        <v>40</v>
      </c>
      <c r="T3293" s="167" t="s">
        <v>13264</v>
      </c>
      <c r="U3293" s="416" t="s">
        <v>40</v>
      </c>
      <c r="V3293" s="240" t="s">
        <v>761</v>
      </c>
      <c r="W3293" s="167" t="s">
        <v>13265</v>
      </c>
      <c r="X3293" s="164">
        <v>4305</v>
      </c>
      <c r="Y3293" s="241">
        <v>0</v>
      </c>
      <c r="Z3293" s="241">
        <v>0</v>
      </c>
      <c r="AA3293" s="264">
        <f>Y3293/AD3293</f>
        <v>0</v>
      </c>
      <c r="AB3293" s="265">
        <f>Z3293/AD3293</f>
        <v>0</v>
      </c>
      <c r="AC3293" s="255">
        <v>0</v>
      </c>
      <c r="AD3293" s="255">
        <v>5548929</v>
      </c>
      <c r="AE3293" s="239" t="s">
        <v>7427</v>
      </c>
      <c r="AF3293" s="229" t="s">
        <v>13266</v>
      </c>
      <c r="AG3293" s="239" t="s">
        <v>7040</v>
      </c>
      <c r="AH3293" s="57" t="s">
        <v>7041</v>
      </c>
    </row>
    <row r="3294" spans="1:34" ht="15" hidden="1" customHeight="1" x14ac:dyDescent="0.2">
      <c r="A3294" s="521">
        <v>69</v>
      </c>
      <c r="B3294" s="521">
        <v>60</v>
      </c>
      <c r="C3294" s="522" t="s">
        <v>977</v>
      </c>
      <c r="D3294" s="521">
        <v>60064</v>
      </c>
      <c r="E3294" s="522" t="s">
        <v>978</v>
      </c>
      <c r="F3294" s="25">
        <v>2019</v>
      </c>
      <c r="G3294" s="232">
        <v>43509.443749999999</v>
      </c>
      <c r="H3294" s="233">
        <v>43509.443749999999</v>
      </c>
      <c r="I3294" s="417" t="s">
        <v>7042</v>
      </c>
      <c r="J3294" s="412" t="s">
        <v>36</v>
      </c>
      <c r="K3294" s="412" t="s">
        <v>36</v>
      </c>
      <c r="L3294" s="235">
        <f>N3294-G3294</f>
        <v>0.13402777777810115</v>
      </c>
      <c r="M3294" s="236">
        <v>193</v>
      </c>
      <c r="N3294" s="232">
        <v>43509.577777777777</v>
      </c>
      <c r="O3294" s="233">
        <v>43509.577777777777</v>
      </c>
      <c r="P3294" s="237" t="s">
        <v>37</v>
      </c>
      <c r="Q3294" s="162" t="s">
        <v>213</v>
      </c>
      <c r="R3294" s="167" t="s">
        <v>12866</v>
      </c>
      <c r="S3294" s="238" t="s">
        <v>40</v>
      </c>
      <c r="T3294" s="167" t="s">
        <v>13267</v>
      </c>
      <c r="U3294" s="416" t="s">
        <v>40</v>
      </c>
      <c r="V3294" s="240" t="s">
        <v>761</v>
      </c>
      <c r="W3294" s="167" t="s">
        <v>13268</v>
      </c>
      <c r="X3294" s="164">
        <v>4305</v>
      </c>
      <c r="Y3294" s="241">
        <v>0</v>
      </c>
      <c r="Z3294" s="241">
        <v>0</v>
      </c>
      <c r="AA3294" s="264">
        <f>Y3294/AD3294</f>
        <v>0</v>
      </c>
      <c r="AB3294" s="265">
        <f>Z3294/AD3294</f>
        <v>0</v>
      </c>
      <c r="AC3294" s="255">
        <v>0</v>
      </c>
      <c r="AD3294" s="255">
        <v>5548929</v>
      </c>
      <c r="AE3294" s="239" t="s">
        <v>7182</v>
      </c>
      <c r="AF3294" s="229" t="s">
        <v>13269</v>
      </c>
      <c r="AG3294" s="239" t="s">
        <v>7040</v>
      </c>
      <c r="AH3294" s="57" t="s">
        <v>7041</v>
      </c>
    </row>
    <row r="3295" spans="1:34" ht="15" hidden="1" customHeight="1" x14ac:dyDescent="0.2">
      <c r="A3295" s="58">
        <v>69</v>
      </c>
      <c r="B3295" s="58">
        <v>60</v>
      </c>
      <c r="C3295" s="76" t="s">
        <v>809</v>
      </c>
      <c r="D3295" s="31">
        <v>60065</v>
      </c>
      <c r="E3295" s="60" t="s">
        <v>810</v>
      </c>
      <c r="F3295" s="25">
        <v>2014</v>
      </c>
      <c r="G3295" s="61">
        <v>41723.629861111112</v>
      </c>
      <c r="H3295" s="62">
        <v>41723.629861111112</v>
      </c>
      <c r="I3295" s="625" t="s">
        <v>36</v>
      </c>
      <c r="J3295" s="625" t="s">
        <v>36</v>
      </c>
      <c r="K3295" s="625"/>
      <c r="L3295" s="64">
        <f>N3295-G3295</f>
        <v>6.25E-2</v>
      </c>
      <c r="M3295" s="65">
        <v>90</v>
      </c>
      <c r="N3295" s="61">
        <v>41723.692361111112</v>
      </c>
      <c r="O3295" s="62">
        <v>41723.692361111112</v>
      </c>
      <c r="P3295" s="66" t="s">
        <v>37</v>
      </c>
      <c r="Q3295" s="69" t="s">
        <v>52</v>
      </c>
      <c r="R3295" s="69" t="s">
        <v>675</v>
      </c>
      <c r="S3295" s="87" t="s">
        <v>64</v>
      </c>
      <c r="T3295" s="69" t="s">
        <v>2012</v>
      </c>
      <c r="U3295" s="243" t="s">
        <v>40</v>
      </c>
      <c r="V3295" s="78" t="s">
        <v>384</v>
      </c>
      <c r="W3295" s="69" t="s">
        <v>2013</v>
      </c>
      <c r="X3295" s="32">
        <v>4501</v>
      </c>
      <c r="Y3295" s="32">
        <v>4501</v>
      </c>
      <c r="Z3295" s="32">
        <v>429252</v>
      </c>
      <c r="AA3295" s="79">
        <f>Y3295/5380759</f>
        <v>8.3649908869733809E-4</v>
      </c>
      <c r="AB3295" s="80">
        <f>Z3295/5380759</f>
        <v>7.9775362546436288E-2</v>
      </c>
      <c r="AC3295" s="32">
        <f>Z3295/Y3295</f>
        <v>95.368140413241505</v>
      </c>
    </row>
    <row r="3296" spans="1:34" ht="15" hidden="1" customHeight="1" x14ac:dyDescent="0.2">
      <c r="A3296" s="153">
        <v>69</v>
      </c>
      <c r="B3296" s="153">
        <v>60</v>
      </c>
      <c r="C3296" s="24" t="s">
        <v>809</v>
      </c>
      <c r="D3296" s="175">
        <v>60065</v>
      </c>
      <c r="E3296" s="24" t="s">
        <v>810</v>
      </c>
      <c r="F3296" s="25">
        <v>2015</v>
      </c>
      <c r="G3296" s="156">
        <v>42083.407638888886</v>
      </c>
      <c r="H3296" s="157">
        <v>42083.407638888886</v>
      </c>
      <c r="I3296" s="620" t="s">
        <v>36</v>
      </c>
      <c r="J3296" s="620" t="s">
        <v>36</v>
      </c>
      <c r="K3296" s="620"/>
      <c r="L3296" s="159">
        <f>N3296-G3296</f>
        <v>7.1527777778101154E-2</v>
      </c>
      <c r="M3296" s="160">
        <v>103</v>
      </c>
      <c r="N3296" s="156">
        <v>42083.479166666664</v>
      </c>
      <c r="O3296" s="157">
        <v>42083.479166666664</v>
      </c>
      <c r="P3296" s="161" t="s">
        <v>37</v>
      </c>
      <c r="Q3296" s="35" t="s">
        <v>145</v>
      </c>
      <c r="R3296" s="35" t="s">
        <v>696</v>
      </c>
      <c r="S3296" s="35" t="s">
        <v>45</v>
      </c>
      <c r="T3296" s="35" t="s">
        <v>3623</v>
      </c>
      <c r="U3296" s="170">
        <v>10997</v>
      </c>
      <c r="V3296" s="167" t="s">
        <v>384</v>
      </c>
      <c r="W3296" s="35" t="s">
        <v>3624</v>
      </c>
      <c r="X3296" s="55">
        <v>4506</v>
      </c>
      <c r="Y3296" s="55">
        <v>4506</v>
      </c>
      <c r="Z3296" s="55">
        <v>465744</v>
      </c>
      <c r="AA3296" s="173">
        <f>Y3296/5412924</f>
        <v>8.3245210906341934E-4</v>
      </c>
      <c r="AB3296" s="174">
        <f>Z3296/5412924</f>
        <v>8.6042959406043756E-2</v>
      </c>
      <c r="AC3296" s="55">
        <f>Z3296/Y3296</f>
        <v>103.36085219707057</v>
      </c>
    </row>
    <row r="3297" spans="1:34" ht="15" hidden="1" customHeight="1" x14ac:dyDescent="0.2">
      <c r="A3297" s="153">
        <v>69</v>
      </c>
      <c r="B3297" s="153">
        <v>60</v>
      </c>
      <c r="C3297" s="24" t="s">
        <v>809</v>
      </c>
      <c r="D3297" s="175">
        <v>60065</v>
      </c>
      <c r="E3297" s="24" t="s">
        <v>810</v>
      </c>
      <c r="F3297" s="25">
        <v>2015</v>
      </c>
      <c r="G3297" s="156">
        <v>42100.341666666667</v>
      </c>
      <c r="H3297" s="157">
        <v>42100.341666666667</v>
      </c>
      <c r="I3297" s="626" t="s">
        <v>313</v>
      </c>
      <c r="J3297" s="620" t="s">
        <v>36</v>
      </c>
      <c r="K3297" s="620"/>
      <c r="L3297" s="159">
        <f>N3297-G3297</f>
        <v>0.15833333333284827</v>
      </c>
      <c r="M3297" s="160">
        <v>228</v>
      </c>
      <c r="N3297" s="156">
        <v>42100.5</v>
      </c>
      <c r="O3297" s="157">
        <v>42100.5</v>
      </c>
      <c r="P3297" s="161" t="s">
        <v>37</v>
      </c>
      <c r="Q3297" s="35" t="s">
        <v>1285</v>
      </c>
      <c r="R3297" s="35" t="s">
        <v>142</v>
      </c>
      <c r="S3297" s="35" t="s">
        <v>88</v>
      </c>
      <c r="T3297" s="35" t="s">
        <v>3696</v>
      </c>
      <c r="U3297" s="170">
        <v>11024</v>
      </c>
      <c r="V3297" s="167" t="s">
        <v>384</v>
      </c>
      <c r="W3297" s="35" t="s">
        <v>3697</v>
      </c>
      <c r="X3297" s="55">
        <v>4505</v>
      </c>
      <c r="Y3297" s="55">
        <v>4505</v>
      </c>
      <c r="Z3297" s="55">
        <v>1027140</v>
      </c>
      <c r="AA3297" s="173">
        <f>Y3297/5412924</f>
        <v>8.3226736602989436E-4</v>
      </c>
      <c r="AB3297" s="174">
        <f>Z3297/5412924</f>
        <v>0.18975695945481591</v>
      </c>
      <c r="AC3297" s="55">
        <f>Z3297/Y3297</f>
        <v>228</v>
      </c>
    </row>
    <row r="3298" spans="1:34" ht="15" hidden="1" customHeight="1" x14ac:dyDescent="0.2">
      <c r="A3298" s="175">
        <v>69</v>
      </c>
      <c r="B3298" s="175">
        <v>60</v>
      </c>
      <c r="C3298" s="24" t="s">
        <v>809</v>
      </c>
      <c r="D3298" s="175">
        <v>60065</v>
      </c>
      <c r="E3298" s="24" t="s">
        <v>810</v>
      </c>
      <c r="F3298" s="25">
        <v>2015</v>
      </c>
      <c r="G3298" s="156">
        <v>42241.347222222219</v>
      </c>
      <c r="H3298" s="157">
        <v>42241.347222222219</v>
      </c>
      <c r="I3298" s="620" t="s">
        <v>36</v>
      </c>
      <c r="J3298" s="620" t="s">
        <v>36</v>
      </c>
      <c r="K3298" s="620"/>
      <c r="L3298" s="159">
        <f>N3298-G3298</f>
        <v>1.3888888890505768E-2</v>
      </c>
      <c r="M3298" s="160">
        <v>20</v>
      </c>
      <c r="N3298" s="156">
        <v>42241.361111111109</v>
      </c>
      <c r="O3298" s="157">
        <v>42241.361111111109</v>
      </c>
      <c r="P3298" s="161" t="s">
        <v>37</v>
      </c>
      <c r="Q3298" s="37" t="s">
        <v>71</v>
      </c>
      <c r="R3298" s="35" t="s">
        <v>349</v>
      </c>
      <c r="S3298" s="35" t="s">
        <v>579</v>
      </c>
      <c r="T3298" s="35" t="s">
        <v>4642</v>
      </c>
      <c r="U3298" s="170">
        <v>11433</v>
      </c>
      <c r="V3298" s="167" t="s">
        <v>384</v>
      </c>
      <c r="W3298" s="35" t="s">
        <v>4643</v>
      </c>
      <c r="X3298" s="55">
        <v>4918</v>
      </c>
      <c r="Y3298" s="55">
        <v>4918</v>
      </c>
      <c r="Z3298" s="55">
        <v>139998</v>
      </c>
      <c r="AA3298" s="173">
        <f>Y3298/5412924</f>
        <v>9.0856623887569828E-4</v>
      </c>
      <c r="AB3298" s="174">
        <f>Z3298/5412924</f>
        <v>2.5863655207425784E-2</v>
      </c>
      <c r="AC3298" s="55">
        <f>Z3298/Y3298</f>
        <v>28.466449776331842</v>
      </c>
    </row>
    <row r="3299" spans="1:34" ht="15" hidden="1" customHeight="1" x14ac:dyDescent="0.2">
      <c r="A3299" s="175">
        <v>69</v>
      </c>
      <c r="B3299" s="175">
        <v>60</v>
      </c>
      <c r="C3299" s="24" t="s">
        <v>809</v>
      </c>
      <c r="D3299" s="175">
        <v>60065</v>
      </c>
      <c r="E3299" s="43" t="s">
        <v>810</v>
      </c>
      <c r="F3299" s="25">
        <v>2015</v>
      </c>
      <c r="G3299" s="156">
        <v>42310.645138888889</v>
      </c>
      <c r="H3299" s="157">
        <v>42310.645138888889</v>
      </c>
      <c r="I3299" s="620" t="s">
        <v>36</v>
      </c>
      <c r="J3299" s="620" t="s">
        <v>36</v>
      </c>
      <c r="K3299" s="620"/>
      <c r="L3299" s="159">
        <f>N3299-G3299</f>
        <v>6.944444467080757E-4</v>
      </c>
      <c r="M3299" s="160">
        <v>1</v>
      </c>
      <c r="N3299" s="156">
        <v>42310.645833333336</v>
      </c>
      <c r="O3299" s="157">
        <v>42310.645833333336</v>
      </c>
      <c r="P3299" s="161" t="s">
        <v>37</v>
      </c>
      <c r="Q3299" s="35" t="s">
        <v>213</v>
      </c>
      <c r="R3299" s="35" t="s">
        <v>287</v>
      </c>
      <c r="S3299" s="35" t="s">
        <v>101</v>
      </c>
      <c r="T3299" s="35" t="s">
        <v>5088</v>
      </c>
      <c r="U3299" s="243" t="s">
        <v>40</v>
      </c>
      <c r="V3299" s="167" t="s">
        <v>384</v>
      </c>
      <c r="W3299" s="35" t="s">
        <v>5089</v>
      </c>
      <c r="X3299" s="55">
        <v>4505</v>
      </c>
      <c r="Y3299" s="168"/>
      <c r="Z3299" s="168"/>
      <c r="AA3299" s="168"/>
      <c r="AB3299" s="168"/>
      <c r="AC3299" s="168"/>
    </row>
    <row r="3300" spans="1:34" ht="15" hidden="1" customHeight="1" x14ac:dyDescent="0.2">
      <c r="A3300" s="249">
        <v>69</v>
      </c>
      <c r="B3300" s="249">
        <v>60</v>
      </c>
      <c r="C3300" s="250" t="s">
        <v>809</v>
      </c>
      <c r="D3300" s="249">
        <v>60065</v>
      </c>
      <c r="E3300" s="250" t="s">
        <v>810</v>
      </c>
      <c r="F3300" s="25">
        <v>2016</v>
      </c>
      <c r="G3300" s="232">
        <v>42385.451388888891</v>
      </c>
      <c r="H3300" s="233">
        <v>42385.451388888891</v>
      </c>
      <c r="I3300" s="412" t="s">
        <v>36</v>
      </c>
      <c r="J3300" s="412" t="s">
        <v>36</v>
      </c>
      <c r="K3300" s="412"/>
      <c r="L3300" s="235">
        <f>N3300-G3300</f>
        <v>6.9444443943211809E-4</v>
      </c>
      <c r="M3300" s="236">
        <v>1</v>
      </c>
      <c r="N3300" s="232">
        <v>42385.45208333333</v>
      </c>
      <c r="O3300" s="233">
        <v>42385.45208333333</v>
      </c>
      <c r="P3300" s="237" t="s">
        <v>37</v>
      </c>
      <c r="Q3300" s="238" t="s">
        <v>52</v>
      </c>
      <c r="R3300" s="238" t="s">
        <v>67</v>
      </c>
      <c r="S3300" s="238" t="s">
        <v>101</v>
      </c>
      <c r="T3300" s="239" t="s">
        <v>5477</v>
      </c>
      <c r="U3300" s="243" t="s">
        <v>40</v>
      </c>
      <c r="V3300" s="240" t="s">
        <v>384</v>
      </c>
      <c r="W3300" s="239" t="s">
        <v>5478</v>
      </c>
      <c r="X3300" s="241">
        <v>4505</v>
      </c>
      <c r="Y3300" s="241">
        <v>0</v>
      </c>
      <c r="Z3300" s="241">
        <v>0</v>
      </c>
      <c r="AA3300" s="251"/>
      <c r="AB3300" s="251"/>
      <c r="AC3300" s="251"/>
    </row>
    <row r="3301" spans="1:34" ht="15" hidden="1" customHeight="1" x14ac:dyDescent="0.2">
      <c r="A3301" s="257">
        <v>69</v>
      </c>
      <c r="B3301" s="257">
        <v>60</v>
      </c>
      <c r="C3301" s="258" t="s">
        <v>809</v>
      </c>
      <c r="D3301" s="257">
        <v>60065</v>
      </c>
      <c r="E3301" s="258" t="s">
        <v>810</v>
      </c>
      <c r="F3301" s="25">
        <v>2016</v>
      </c>
      <c r="G3301" s="232">
        <v>42434.765277777777</v>
      </c>
      <c r="H3301" s="233">
        <v>42434.765277777777</v>
      </c>
      <c r="I3301" s="417" t="s">
        <v>313</v>
      </c>
      <c r="J3301" s="412" t="s">
        <v>36</v>
      </c>
      <c r="K3301" s="412"/>
      <c r="L3301" s="235">
        <f>N3301-G3301</f>
        <v>6.944444467080757E-4</v>
      </c>
      <c r="M3301" s="236">
        <v>1</v>
      </c>
      <c r="N3301" s="232">
        <v>42434.765972222223</v>
      </c>
      <c r="O3301" s="233">
        <v>42434.765972222223</v>
      </c>
      <c r="P3301" s="237" t="s">
        <v>37</v>
      </c>
      <c r="Q3301" s="238" t="s">
        <v>222</v>
      </c>
      <c r="R3301" s="238" t="s">
        <v>223</v>
      </c>
      <c r="S3301" s="238" t="s">
        <v>68</v>
      </c>
      <c r="T3301" s="35" t="s">
        <v>5659</v>
      </c>
      <c r="U3301" s="88">
        <v>12023</v>
      </c>
      <c r="V3301" s="240" t="s">
        <v>384</v>
      </c>
      <c r="W3301" s="35" t="s">
        <v>5661</v>
      </c>
      <c r="X3301" s="55">
        <v>0</v>
      </c>
      <c r="Y3301" s="55">
        <v>0</v>
      </c>
      <c r="Z3301" s="55">
        <v>0</v>
      </c>
      <c r="AA3301" s="266"/>
      <c r="AB3301" s="266"/>
      <c r="AC3301" s="266"/>
    </row>
    <row r="3302" spans="1:34" ht="15" hidden="1" customHeight="1" x14ac:dyDescent="0.2">
      <c r="A3302" s="257">
        <v>69</v>
      </c>
      <c r="B3302" s="257">
        <v>60</v>
      </c>
      <c r="C3302" s="258" t="s">
        <v>809</v>
      </c>
      <c r="D3302" s="257">
        <v>60065</v>
      </c>
      <c r="E3302" s="258" t="s">
        <v>810</v>
      </c>
      <c r="F3302" s="25">
        <v>2016</v>
      </c>
      <c r="G3302" s="232">
        <v>42434.906944444447</v>
      </c>
      <c r="H3302" s="233">
        <v>42434.906944444447</v>
      </c>
      <c r="I3302" s="417" t="s">
        <v>313</v>
      </c>
      <c r="J3302" s="412" t="s">
        <v>36</v>
      </c>
      <c r="K3302" s="412"/>
      <c r="L3302" s="235">
        <f>N3302-G3302</f>
        <v>6.9444443943211809E-4</v>
      </c>
      <c r="M3302" s="236">
        <v>1</v>
      </c>
      <c r="N3302" s="232">
        <v>42434.907638888886</v>
      </c>
      <c r="O3302" s="233">
        <v>42434.907638888886</v>
      </c>
      <c r="P3302" s="237" t="s">
        <v>37</v>
      </c>
      <c r="Q3302" s="238" t="s">
        <v>222</v>
      </c>
      <c r="R3302" s="238" t="s">
        <v>223</v>
      </c>
      <c r="S3302" s="238" t="s">
        <v>68</v>
      </c>
      <c r="T3302" s="35" t="s">
        <v>5659</v>
      </c>
      <c r="U3302" s="88">
        <v>12023</v>
      </c>
      <c r="V3302" s="240" t="s">
        <v>384</v>
      </c>
      <c r="W3302" s="35" t="s">
        <v>5696</v>
      </c>
      <c r="X3302" s="55">
        <v>0</v>
      </c>
      <c r="Y3302" s="55">
        <v>0</v>
      </c>
      <c r="Z3302" s="55">
        <v>0</v>
      </c>
      <c r="AA3302" s="266"/>
      <c r="AB3302" s="266"/>
      <c r="AC3302" s="266"/>
    </row>
    <row r="3303" spans="1:34" ht="15" hidden="1" customHeight="1" x14ac:dyDescent="0.2">
      <c r="A3303" s="257">
        <v>69</v>
      </c>
      <c r="B3303" s="257">
        <v>60</v>
      </c>
      <c r="C3303" s="258" t="s">
        <v>809</v>
      </c>
      <c r="D3303" s="257">
        <v>60065</v>
      </c>
      <c r="E3303" s="258" t="s">
        <v>810</v>
      </c>
      <c r="F3303" s="25">
        <v>2016</v>
      </c>
      <c r="G3303" s="232">
        <v>42435.881944444445</v>
      </c>
      <c r="H3303" s="233">
        <v>42435.881944444445</v>
      </c>
      <c r="I3303" s="412" t="s">
        <v>36</v>
      </c>
      <c r="J3303" s="412" t="s">
        <v>36</v>
      </c>
      <c r="K3303" s="412"/>
      <c r="L3303" s="235">
        <f>N3303-G3303</f>
        <v>7.6388888890505768E-2</v>
      </c>
      <c r="M3303" s="236">
        <v>110</v>
      </c>
      <c r="N3303" s="232">
        <v>42435.958333333336</v>
      </c>
      <c r="O3303" s="233">
        <v>42435.958333333336</v>
      </c>
      <c r="P3303" s="237" t="s">
        <v>37</v>
      </c>
      <c r="Q3303" s="238" t="s">
        <v>222</v>
      </c>
      <c r="R3303" s="238" t="s">
        <v>223</v>
      </c>
      <c r="S3303" s="238" t="s">
        <v>68</v>
      </c>
      <c r="T3303" s="35" t="s">
        <v>5723</v>
      </c>
      <c r="U3303" s="88">
        <v>11972</v>
      </c>
      <c r="V3303" s="240" t="s">
        <v>384</v>
      </c>
      <c r="W3303" s="35" t="s">
        <v>5724</v>
      </c>
      <c r="X3303" s="55">
        <v>4500</v>
      </c>
      <c r="Y3303" s="55">
        <v>4500</v>
      </c>
      <c r="Z3303" s="55">
        <v>652500</v>
      </c>
      <c r="AA3303" s="259">
        <v>8.2088791249845632E-4</v>
      </c>
      <c r="AB3303" s="260">
        <v>0.11902874731227615</v>
      </c>
      <c r="AC3303" s="241">
        <v>145</v>
      </c>
    </row>
    <row r="3304" spans="1:34" ht="15" hidden="1" customHeight="1" x14ac:dyDescent="0.2">
      <c r="A3304" s="257">
        <v>69</v>
      </c>
      <c r="B3304" s="257">
        <v>60</v>
      </c>
      <c r="C3304" s="258" t="s">
        <v>809</v>
      </c>
      <c r="D3304" s="257">
        <v>60065</v>
      </c>
      <c r="E3304" s="258" t="s">
        <v>810</v>
      </c>
      <c r="F3304" s="25">
        <v>2017</v>
      </c>
      <c r="G3304" s="284">
        <v>42917.501388888886</v>
      </c>
      <c r="H3304" s="234">
        <v>42917.501388888886</v>
      </c>
      <c r="I3304" s="412" t="s">
        <v>36</v>
      </c>
      <c r="J3304" s="412" t="s">
        <v>36</v>
      </c>
      <c r="K3304" s="412"/>
      <c r="L3304" s="235">
        <f>N3304-G3304</f>
        <v>6.944444467080757E-4</v>
      </c>
      <c r="M3304" s="236">
        <v>1</v>
      </c>
      <c r="N3304" s="284">
        <v>42917.502083333333</v>
      </c>
      <c r="O3304" s="234">
        <v>42917.502083333333</v>
      </c>
      <c r="P3304" s="237" t="s">
        <v>37</v>
      </c>
      <c r="Q3304" s="35" t="s">
        <v>145</v>
      </c>
      <c r="R3304" s="35" t="s">
        <v>696</v>
      </c>
      <c r="S3304" s="35" t="s">
        <v>101</v>
      </c>
      <c r="T3304" s="167" t="s">
        <v>8835</v>
      </c>
      <c r="U3304" s="332" t="s">
        <v>40</v>
      </c>
      <c r="V3304" s="240" t="s">
        <v>384</v>
      </c>
      <c r="W3304" s="35" t="s">
        <v>8836</v>
      </c>
      <c r="X3304" s="241">
        <v>4505</v>
      </c>
      <c r="Y3304" s="241">
        <v>0</v>
      </c>
      <c r="Z3304" s="241">
        <v>0</v>
      </c>
      <c r="AA3304" s="168"/>
      <c r="AB3304" s="168"/>
      <c r="AC3304" s="168"/>
      <c r="AD3304" s="304">
        <v>5517212</v>
      </c>
      <c r="AE3304" s="305" t="s">
        <v>7060</v>
      </c>
      <c r="AF3304" s="305" t="s">
        <v>8837</v>
      </c>
      <c r="AG3304" s="35" t="s">
        <v>7040</v>
      </c>
      <c r="AH3304" s="44" t="s">
        <v>7041</v>
      </c>
    </row>
    <row r="3305" spans="1:34" ht="15" hidden="1" customHeight="1" x14ac:dyDescent="0.2">
      <c r="A3305" s="257">
        <v>69</v>
      </c>
      <c r="B3305" s="257">
        <v>60</v>
      </c>
      <c r="C3305" s="258" t="s">
        <v>809</v>
      </c>
      <c r="D3305" s="257">
        <v>60065</v>
      </c>
      <c r="E3305" s="258" t="s">
        <v>810</v>
      </c>
      <c r="F3305" s="25">
        <v>2017</v>
      </c>
      <c r="G3305" s="284">
        <v>42918.55972222222</v>
      </c>
      <c r="H3305" s="234">
        <v>42918.55972222222</v>
      </c>
      <c r="I3305" s="412" t="s">
        <v>36</v>
      </c>
      <c r="J3305" s="412" t="s">
        <v>36</v>
      </c>
      <c r="K3305" s="412"/>
      <c r="L3305" s="235">
        <f>N3305-G3305</f>
        <v>6.944444467080757E-4</v>
      </c>
      <c r="M3305" s="236">
        <v>1</v>
      </c>
      <c r="N3305" s="284">
        <v>42918.560416666667</v>
      </c>
      <c r="O3305" s="234">
        <v>42918.560416666667</v>
      </c>
      <c r="P3305" s="237" t="s">
        <v>37</v>
      </c>
      <c r="Q3305" s="35" t="s">
        <v>145</v>
      </c>
      <c r="R3305" s="35" t="s">
        <v>146</v>
      </c>
      <c r="S3305" s="35" t="s">
        <v>68</v>
      </c>
      <c r="T3305" s="52" t="s">
        <v>8838</v>
      </c>
      <c r="U3305" s="332" t="s">
        <v>40</v>
      </c>
      <c r="V3305" s="240" t="s">
        <v>384</v>
      </c>
      <c r="W3305" s="44" t="s">
        <v>8839</v>
      </c>
      <c r="X3305" s="241">
        <v>4505</v>
      </c>
      <c r="Y3305" s="241">
        <v>0</v>
      </c>
      <c r="Z3305" s="241">
        <v>0</v>
      </c>
      <c r="AA3305" s="168"/>
      <c r="AB3305" s="168"/>
      <c r="AC3305" s="168"/>
      <c r="AD3305" s="304">
        <v>5517212</v>
      </c>
      <c r="AE3305" s="305" t="s">
        <v>7060</v>
      </c>
      <c r="AF3305" s="305" t="s">
        <v>8840</v>
      </c>
      <c r="AG3305" s="35" t="s">
        <v>7040</v>
      </c>
      <c r="AH3305" s="44" t="s">
        <v>7041</v>
      </c>
    </row>
    <row r="3306" spans="1:34" ht="15" hidden="1" customHeight="1" x14ac:dyDescent="0.2">
      <c r="A3306" s="257">
        <v>69</v>
      </c>
      <c r="B3306" s="257">
        <v>60</v>
      </c>
      <c r="C3306" s="258" t="s">
        <v>809</v>
      </c>
      <c r="D3306" s="257">
        <v>60065</v>
      </c>
      <c r="E3306" s="258" t="s">
        <v>810</v>
      </c>
      <c r="F3306" s="25">
        <v>2018</v>
      </c>
      <c r="G3306" s="284">
        <v>43367.024305555555</v>
      </c>
      <c r="H3306" s="234">
        <v>43367.024305555555</v>
      </c>
      <c r="I3306" s="412" t="s">
        <v>36</v>
      </c>
      <c r="J3306" s="412" t="s">
        <v>36</v>
      </c>
      <c r="K3306" s="417" t="s">
        <v>7042</v>
      </c>
      <c r="L3306" s="235">
        <f>N3306-G3306</f>
        <v>0.52500000000145519</v>
      </c>
      <c r="M3306" s="236">
        <v>756</v>
      </c>
      <c r="N3306" s="284">
        <v>43367.549305555556</v>
      </c>
      <c r="O3306" s="234">
        <v>43367.549305555556</v>
      </c>
      <c r="P3306" s="237" t="s">
        <v>37</v>
      </c>
      <c r="Q3306" s="162" t="s">
        <v>145</v>
      </c>
      <c r="R3306" s="167" t="s">
        <v>10195</v>
      </c>
      <c r="S3306" s="163" t="s">
        <v>526</v>
      </c>
      <c r="T3306" s="167" t="s">
        <v>11947</v>
      </c>
      <c r="U3306" s="293">
        <v>114994509</v>
      </c>
      <c r="V3306" s="240" t="s">
        <v>384</v>
      </c>
      <c r="W3306" s="167" t="s">
        <v>11948</v>
      </c>
      <c r="X3306" s="255">
        <v>4516</v>
      </c>
      <c r="Y3306" s="255">
        <v>4516</v>
      </c>
      <c r="Z3306" s="241">
        <v>2407691</v>
      </c>
      <c r="AA3306" s="264">
        <f>Y3306/AD3306</f>
        <v>8.1852935866883489E-4</v>
      </c>
      <c r="AB3306" s="265">
        <f>Z3306/AD3306</f>
        <v>0.43639631756039099</v>
      </c>
      <c r="AC3306" s="255">
        <f>Z3306/Y3306</f>
        <v>533.14681133746683</v>
      </c>
      <c r="AD3306" s="241">
        <v>5517212</v>
      </c>
      <c r="AE3306" s="461" t="s">
        <v>1270</v>
      </c>
      <c r="AF3306" s="462" t="s">
        <v>1270</v>
      </c>
      <c r="AG3306" s="163" t="s">
        <v>7040</v>
      </c>
      <c r="AH3306" s="277" t="s">
        <v>7041</v>
      </c>
    </row>
    <row r="3307" spans="1:34" ht="15" hidden="1" customHeight="1" x14ac:dyDescent="0.2">
      <c r="A3307" s="257">
        <v>69</v>
      </c>
      <c r="B3307" s="257">
        <v>60</v>
      </c>
      <c r="C3307" s="258" t="s">
        <v>809</v>
      </c>
      <c r="D3307" s="257">
        <v>60065</v>
      </c>
      <c r="E3307" s="258" t="s">
        <v>810</v>
      </c>
      <c r="F3307" s="25">
        <v>2018</v>
      </c>
      <c r="G3307" s="284">
        <v>43412.473611111112</v>
      </c>
      <c r="H3307" s="234">
        <v>43412.473611111112</v>
      </c>
      <c r="I3307" s="417" t="s">
        <v>7042</v>
      </c>
      <c r="J3307" s="412" t="s">
        <v>36</v>
      </c>
      <c r="K3307" s="412" t="s">
        <v>36</v>
      </c>
      <c r="L3307" s="235">
        <f>N3307-G3307</f>
        <v>8.2145833333343035</v>
      </c>
      <c r="M3307" s="236">
        <v>11829</v>
      </c>
      <c r="N3307" s="284">
        <v>43420.688194444447</v>
      </c>
      <c r="O3307" s="234">
        <v>43420.688194444447</v>
      </c>
      <c r="P3307" s="294" t="s">
        <v>173</v>
      </c>
      <c r="Q3307" s="162" t="s">
        <v>382</v>
      </c>
      <c r="R3307" s="167" t="s">
        <v>10211</v>
      </c>
      <c r="S3307" s="163" t="s">
        <v>68</v>
      </c>
      <c r="T3307" s="167" t="s">
        <v>12302</v>
      </c>
      <c r="U3307" s="416" t="s">
        <v>40</v>
      </c>
      <c r="V3307" s="240" t="s">
        <v>384</v>
      </c>
      <c r="W3307" s="167" t="s">
        <v>12303</v>
      </c>
      <c r="X3307" s="255">
        <v>2</v>
      </c>
      <c r="Y3307" s="241">
        <v>0</v>
      </c>
      <c r="Z3307" s="241">
        <v>0</v>
      </c>
      <c r="AA3307" s="266"/>
      <c r="AB3307" s="266"/>
      <c r="AC3307" s="266"/>
      <c r="AD3307" s="241">
        <v>5517212</v>
      </c>
      <c r="AE3307" s="461" t="s">
        <v>1270</v>
      </c>
      <c r="AF3307" s="462" t="s">
        <v>1270</v>
      </c>
      <c r="AG3307" s="277" t="s">
        <v>7066</v>
      </c>
      <c r="AH3307" s="277" t="s">
        <v>7067</v>
      </c>
    </row>
    <row r="3308" spans="1:34" ht="15" hidden="1" customHeight="1" x14ac:dyDescent="0.2">
      <c r="A3308" s="58">
        <v>69</v>
      </c>
      <c r="B3308" s="58">
        <v>60</v>
      </c>
      <c r="C3308" s="76" t="s">
        <v>701</v>
      </c>
      <c r="D3308" s="31">
        <v>60066</v>
      </c>
      <c r="E3308" s="60" t="s">
        <v>702</v>
      </c>
      <c r="F3308" s="25">
        <v>2014</v>
      </c>
      <c r="G3308" s="61">
        <v>41797.298611111109</v>
      </c>
      <c r="H3308" s="62">
        <v>41797.298611111109</v>
      </c>
      <c r="I3308" s="625" t="s">
        <v>36</v>
      </c>
      <c r="J3308" s="625" t="s">
        <v>36</v>
      </c>
      <c r="K3308" s="625"/>
      <c r="L3308" s="64">
        <f>N3308-G3308</f>
        <v>6.944444467080757E-4</v>
      </c>
      <c r="M3308" s="65">
        <v>1</v>
      </c>
      <c r="N3308" s="61">
        <v>41797.299305555556</v>
      </c>
      <c r="O3308" s="62">
        <v>41797.299305555556</v>
      </c>
      <c r="P3308" s="66" t="s">
        <v>37</v>
      </c>
      <c r="Q3308" s="69" t="s">
        <v>145</v>
      </c>
      <c r="R3308" s="69" t="s">
        <v>146</v>
      </c>
      <c r="S3308" s="87" t="s">
        <v>101</v>
      </c>
      <c r="T3308" s="69" t="s">
        <v>2340</v>
      </c>
      <c r="U3308" s="416" t="s">
        <v>40</v>
      </c>
      <c r="V3308" s="78" t="s">
        <v>384</v>
      </c>
      <c r="W3308" s="69" t="s">
        <v>2341</v>
      </c>
      <c r="X3308" s="32">
        <v>3</v>
      </c>
      <c r="Y3308" s="32">
        <v>0</v>
      </c>
      <c r="Z3308" s="83"/>
      <c r="AA3308" s="84"/>
      <c r="AB3308" s="85"/>
      <c r="AC3308" s="83"/>
    </row>
    <row r="3309" spans="1:34" ht="15" hidden="1" customHeight="1" x14ac:dyDescent="0.2">
      <c r="A3309" s="257">
        <v>69</v>
      </c>
      <c r="B3309" s="257">
        <v>60</v>
      </c>
      <c r="C3309" s="258" t="s">
        <v>701</v>
      </c>
      <c r="D3309" s="257">
        <v>60066</v>
      </c>
      <c r="E3309" s="258" t="s">
        <v>702</v>
      </c>
      <c r="F3309" s="25">
        <v>2016</v>
      </c>
      <c r="G3309" s="232">
        <v>42400.922222222223</v>
      </c>
      <c r="H3309" s="233">
        <v>42400.922222222223</v>
      </c>
      <c r="I3309" s="412" t="s">
        <v>36</v>
      </c>
      <c r="J3309" s="412" t="s">
        <v>36</v>
      </c>
      <c r="K3309" s="412"/>
      <c r="L3309" s="235">
        <f>N3309-G3309</f>
        <v>0.30833333333430346</v>
      </c>
      <c r="M3309" s="236">
        <v>444</v>
      </c>
      <c r="N3309" s="232">
        <v>42401.230555555558</v>
      </c>
      <c r="O3309" s="233">
        <v>42401.230555555558</v>
      </c>
      <c r="P3309" s="237" t="s">
        <v>37</v>
      </c>
      <c r="Q3309" s="238" t="s">
        <v>52</v>
      </c>
      <c r="R3309" s="238" t="s">
        <v>114</v>
      </c>
      <c r="S3309" s="238" t="s">
        <v>107</v>
      </c>
      <c r="T3309" s="35" t="s">
        <v>5535</v>
      </c>
      <c r="U3309" s="88">
        <v>11886</v>
      </c>
      <c r="V3309" s="240" t="s">
        <v>384</v>
      </c>
      <c r="W3309" s="240" t="s">
        <v>5508</v>
      </c>
      <c r="X3309" s="241">
        <v>0</v>
      </c>
      <c r="Y3309" s="241">
        <v>0</v>
      </c>
      <c r="Z3309" s="241">
        <v>0</v>
      </c>
      <c r="AA3309" s="251"/>
      <c r="AB3309" s="251"/>
      <c r="AC3309" s="251"/>
    </row>
    <row r="3310" spans="1:34" ht="15" hidden="1" customHeight="1" x14ac:dyDescent="0.2">
      <c r="A3310" s="257">
        <v>69</v>
      </c>
      <c r="B3310" s="257">
        <v>60</v>
      </c>
      <c r="C3310" s="258" t="s">
        <v>701</v>
      </c>
      <c r="D3310" s="257">
        <v>60066</v>
      </c>
      <c r="E3310" s="258" t="s">
        <v>702</v>
      </c>
      <c r="F3310" s="25">
        <v>2016</v>
      </c>
      <c r="G3310" s="232">
        <v>42421.674305555556</v>
      </c>
      <c r="H3310" s="233">
        <v>42421.674305555556</v>
      </c>
      <c r="I3310" s="412" t="s">
        <v>36</v>
      </c>
      <c r="J3310" s="412" t="s">
        <v>36</v>
      </c>
      <c r="K3310" s="412"/>
      <c r="L3310" s="235">
        <f>N3310-G3310</f>
        <v>6.944444467080757E-4</v>
      </c>
      <c r="M3310" s="236">
        <v>1</v>
      </c>
      <c r="N3310" s="232">
        <v>42421.675000000003</v>
      </c>
      <c r="O3310" s="233">
        <v>42421.675000000003</v>
      </c>
      <c r="P3310" s="237" t="s">
        <v>37</v>
      </c>
      <c r="Q3310" s="238" t="s">
        <v>48</v>
      </c>
      <c r="R3310" s="238" t="s">
        <v>49</v>
      </c>
      <c r="S3310" s="238" t="s">
        <v>40</v>
      </c>
      <c r="T3310" s="35" t="s">
        <v>5598</v>
      </c>
      <c r="U3310" s="254" t="s">
        <v>40</v>
      </c>
      <c r="V3310" s="240" t="s">
        <v>384</v>
      </c>
      <c r="W3310" s="35" t="s">
        <v>5599</v>
      </c>
      <c r="X3310" s="55">
        <v>0</v>
      </c>
      <c r="Y3310" s="55">
        <v>0</v>
      </c>
      <c r="Z3310" s="55">
        <v>0</v>
      </c>
      <c r="AA3310" s="168"/>
      <c r="AB3310" s="168"/>
      <c r="AC3310" s="168"/>
    </row>
    <row r="3311" spans="1:34" ht="15" hidden="1" customHeight="1" x14ac:dyDescent="0.2">
      <c r="A3311" s="257">
        <v>69</v>
      </c>
      <c r="B3311" s="257">
        <v>60</v>
      </c>
      <c r="C3311" s="258" t="s">
        <v>701</v>
      </c>
      <c r="D3311" s="257">
        <v>60066</v>
      </c>
      <c r="E3311" s="258" t="s">
        <v>702</v>
      </c>
      <c r="F3311" s="25">
        <v>2017</v>
      </c>
      <c r="G3311" s="232">
        <v>42753.709722222222</v>
      </c>
      <c r="H3311" s="233">
        <v>42753.709722222222</v>
      </c>
      <c r="I3311" s="417" t="s">
        <v>7042</v>
      </c>
      <c r="J3311" s="412" t="s">
        <v>36</v>
      </c>
      <c r="K3311" s="412"/>
      <c r="L3311" s="235">
        <f>N3311-G3311</f>
        <v>6.944444467080757E-4</v>
      </c>
      <c r="M3311" s="236">
        <v>1</v>
      </c>
      <c r="N3311" s="232">
        <v>42753.710416666669</v>
      </c>
      <c r="O3311" s="233">
        <v>42753.710416666669</v>
      </c>
      <c r="P3311" s="237" t="s">
        <v>37</v>
      </c>
      <c r="Q3311" s="35" t="s">
        <v>213</v>
      </c>
      <c r="R3311" s="35" t="s">
        <v>320</v>
      </c>
      <c r="S3311" s="35" t="s">
        <v>40</v>
      </c>
      <c r="T3311" s="52" t="s">
        <v>7376</v>
      </c>
      <c r="U3311" s="303" t="s">
        <v>40</v>
      </c>
      <c r="V3311" s="49" t="s">
        <v>384</v>
      </c>
      <c r="W3311" s="44" t="s">
        <v>7377</v>
      </c>
      <c r="X3311" s="255">
        <v>2</v>
      </c>
      <c r="Y3311" s="241">
        <v>0</v>
      </c>
      <c r="Z3311" s="241">
        <v>0</v>
      </c>
      <c r="AA3311" s="168"/>
      <c r="AB3311" s="168"/>
      <c r="AC3311" s="168"/>
      <c r="AD3311" s="304">
        <v>5517212</v>
      </c>
      <c r="AE3311" s="35" t="s">
        <v>7060</v>
      </c>
      <c r="AF3311" s="305" t="s">
        <v>7378</v>
      </c>
      <c r="AG3311" s="35" t="s">
        <v>7040</v>
      </c>
      <c r="AH3311" s="44" t="s">
        <v>7041</v>
      </c>
    </row>
    <row r="3312" spans="1:34" ht="15" hidden="1" customHeight="1" x14ac:dyDescent="0.2">
      <c r="A3312" s="257">
        <v>69</v>
      </c>
      <c r="B3312" s="257">
        <v>60</v>
      </c>
      <c r="C3312" s="258" t="s">
        <v>701</v>
      </c>
      <c r="D3312" s="257">
        <v>60066</v>
      </c>
      <c r="E3312" s="258" t="s">
        <v>702</v>
      </c>
      <c r="F3312" s="25">
        <v>2017</v>
      </c>
      <c r="G3312" s="232">
        <v>42753.723611111112</v>
      </c>
      <c r="H3312" s="233">
        <v>42753.723611111112</v>
      </c>
      <c r="I3312" s="417" t="s">
        <v>7042</v>
      </c>
      <c r="J3312" s="412" t="s">
        <v>36</v>
      </c>
      <c r="K3312" s="412"/>
      <c r="L3312" s="235">
        <f>N3312-G3312</f>
        <v>0.26597222222335404</v>
      </c>
      <c r="M3312" s="236">
        <v>383</v>
      </c>
      <c r="N3312" s="232">
        <v>42753.989583333336</v>
      </c>
      <c r="O3312" s="233">
        <v>42753.989583333336</v>
      </c>
      <c r="P3312" s="237" t="s">
        <v>37</v>
      </c>
      <c r="Q3312" s="35" t="s">
        <v>213</v>
      </c>
      <c r="R3312" s="35" t="s">
        <v>320</v>
      </c>
      <c r="S3312" s="35" t="s">
        <v>40</v>
      </c>
      <c r="T3312" s="52" t="s">
        <v>7381</v>
      </c>
      <c r="U3312" s="303" t="s">
        <v>40</v>
      </c>
      <c r="V3312" s="49" t="s">
        <v>384</v>
      </c>
      <c r="W3312" s="44" t="s">
        <v>7382</v>
      </c>
      <c r="X3312" s="255">
        <v>2</v>
      </c>
      <c r="Y3312" s="241">
        <v>0</v>
      </c>
      <c r="Z3312" s="241">
        <v>0</v>
      </c>
      <c r="AA3312" s="168"/>
      <c r="AB3312" s="168"/>
      <c r="AC3312" s="168"/>
      <c r="AD3312" s="304">
        <v>5517212</v>
      </c>
      <c r="AE3312" s="35" t="s">
        <v>7060</v>
      </c>
      <c r="AF3312" s="305" t="s">
        <v>7378</v>
      </c>
      <c r="AG3312" s="35" t="s">
        <v>7040</v>
      </c>
      <c r="AH3312" s="44" t="s">
        <v>7041</v>
      </c>
    </row>
    <row r="3313" spans="1:34" ht="15" hidden="1" customHeight="1" x14ac:dyDescent="0.2">
      <c r="A3313" s="257">
        <v>69</v>
      </c>
      <c r="B3313" s="257">
        <v>60</v>
      </c>
      <c r="C3313" s="258" t="s">
        <v>701</v>
      </c>
      <c r="D3313" s="257">
        <v>60066</v>
      </c>
      <c r="E3313" s="258" t="s">
        <v>702</v>
      </c>
      <c r="F3313" s="25">
        <v>2017</v>
      </c>
      <c r="G3313" s="232">
        <v>42757.148611111108</v>
      </c>
      <c r="H3313" s="233">
        <v>42758.148611111108</v>
      </c>
      <c r="I3313" s="417" t="s">
        <v>7042</v>
      </c>
      <c r="J3313" s="412" t="s">
        <v>36</v>
      </c>
      <c r="K3313" s="412"/>
      <c r="L3313" s="235">
        <f>N3313-G3313</f>
        <v>6.944444467080757E-4</v>
      </c>
      <c r="M3313" s="236">
        <v>1</v>
      </c>
      <c r="N3313" s="232">
        <v>42757.149305555555</v>
      </c>
      <c r="O3313" s="233">
        <v>42758.149305555555</v>
      </c>
      <c r="P3313" s="237" t="s">
        <v>37</v>
      </c>
      <c r="Q3313" s="35" t="s">
        <v>213</v>
      </c>
      <c r="R3313" s="35" t="s">
        <v>320</v>
      </c>
      <c r="S3313" s="35" t="s">
        <v>40</v>
      </c>
      <c r="T3313" s="167" t="s">
        <v>7532</v>
      </c>
      <c r="U3313" s="303" t="s">
        <v>40</v>
      </c>
      <c r="V3313" s="49" t="s">
        <v>384</v>
      </c>
      <c r="W3313" s="35" t="s">
        <v>7533</v>
      </c>
      <c r="X3313" s="255">
        <v>8253</v>
      </c>
      <c r="Y3313" s="255">
        <v>0</v>
      </c>
      <c r="Z3313" s="255">
        <v>0</v>
      </c>
      <c r="AA3313" s="168"/>
      <c r="AB3313" s="168"/>
      <c r="AC3313" s="168"/>
      <c r="AD3313" s="304">
        <v>5517212</v>
      </c>
      <c r="AE3313" s="35" t="s">
        <v>1270</v>
      </c>
      <c r="AF3313" s="305" t="s">
        <v>1270</v>
      </c>
      <c r="AG3313" s="35" t="s">
        <v>7040</v>
      </c>
      <c r="AH3313" s="44" t="s">
        <v>7041</v>
      </c>
    </row>
    <row r="3314" spans="1:34" ht="15" hidden="1" customHeight="1" x14ac:dyDescent="0.2">
      <c r="A3314" s="257">
        <v>69</v>
      </c>
      <c r="B3314" s="257">
        <v>60</v>
      </c>
      <c r="C3314" s="258" t="s">
        <v>701</v>
      </c>
      <c r="D3314" s="257">
        <v>60066</v>
      </c>
      <c r="E3314" s="258" t="s">
        <v>702</v>
      </c>
      <c r="F3314" s="25">
        <v>2017</v>
      </c>
      <c r="G3314" s="232">
        <v>42757.161111111112</v>
      </c>
      <c r="H3314" s="233">
        <v>42758.161111111112</v>
      </c>
      <c r="I3314" s="417" t="s">
        <v>7042</v>
      </c>
      <c r="J3314" s="412" t="s">
        <v>36</v>
      </c>
      <c r="K3314" s="412"/>
      <c r="L3314" s="235">
        <f>N3314-G3314</f>
        <v>6.944444467080757E-4</v>
      </c>
      <c r="M3314" s="236">
        <v>1</v>
      </c>
      <c r="N3314" s="232">
        <v>42757.161805555559</v>
      </c>
      <c r="O3314" s="233">
        <v>42758.161805555559</v>
      </c>
      <c r="P3314" s="237" t="s">
        <v>37</v>
      </c>
      <c r="Q3314" s="35" t="s">
        <v>213</v>
      </c>
      <c r="R3314" s="35" t="s">
        <v>320</v>
      </c>
      <c r="S3314" s="35" t="s">
        <v>40</v>
      </c>
      <c r="T3314" s="167" t="s">
        <v>7532</v>
      </c>
      <c r="U3314" s="303" t="s">
        <v>40</v>
      </c>
      <c r="V3314" s="49" t="s">
        <v>384</v>
      </c>
      <c r="W3314" s="35" t="s">
        <v>7538</v>
      </c>
      <c r="X3314" s="255">
        <v>8253</v>
      </c>
      <c r="Y3314" s="255">
        <v>0</v>
      </c>
      <c r="Z3314" s="255">
        <v>0</v>
      </c>
      <c r="AA3314" s="168"/>
      <c r="AB3314" s="168"/>
      <c r="AC3314" s="168"/>
      <c r="AD3314" s="304">
        <v>5517212</v>
      </c>
      <c r="AE3314" s="35" t="s">
        <v>1270</v>
      </c>
      <c r="AF3314" s="305" t="s">
        <v>1270</v>
      </c>
      <c r="AG3314" s="35" t="s">
        <v>7040</v>
      </c>
      <c r="AH3314" s="44" t="s">
        <v>7041</v>
      </c>
    </row>
    <row r="3315" spans="1:34" ht="15" hidden="1" customHeight="1" x14ac:dyDescent="0.2">
      <c r="A3315" s="257">
        <v>69</v>
      </c>
      <c r="B3315" s="257">
        <v>60</v>
      </c>
      <c r="C3315" s="258" t="s">
        <v>701</v>
      </c>
      <c r="D3315" s="257">
        <v>60066</v>
      </c>
      <c r="E3315" s="258" t="s">
        <v>702</v>
      </c>
      <c r="F3315" s="25">
        <v>2017</v>
      </c>
      <c r="G3315" s="232">
        <v>43047.897222222222</v>
      </c>
      <c r="H3315" s="233">
        <v>43047.897222222222</v>
      </c>
      <c r="I3315" s="412" t="s">
        <v>36</v>
      </c>
      <c r="J3315" s="412" t="s">
        <v>36</v>
      </c>
      <c r="K3315" s="412"/>
      <c r="L3315" s="235">
        <f>N3315-G3315</f>
        <v>6.944444467080757E-4</v>
      </c>
      <c r="M3315" s="236">
        <v>1</v>
      </c>
      <c r="N3315" s="232">
        <v>43047.897916666669</v>
      </c>
      <c r="O3315" s="233">
        <v>43047.897916666669</v>
      </c>
      <c r="P3315" s="237" t="s">
        <v>37</v>
      </c>
      <c r="Q3315" s="167" t="s">
        <v>48</v>
      </c>
      <c r="R3315" s="167" t="s">
        <v>49</v>
      </c>
      <c r="S3315" s="35" t="s">
        <v>40</v>
      </c>
      <c r="T3315" s="167" t="s">
        <v>9943</v>
      </c>
      <c r="U3315" s="332" t="s">
        <v>40</v>
      </c>
      <c r="V3315" s="240" t="s">
        <v>384</v>
      </c>
      <c r="W3315" s="167" t="s">
        <v>9944</v>
      </c>
      <c r="X3315" s="255">
        <v>2</v>
      </c>
      <c r="Y3315" s="241">
        <v>0</v>
      </c>
      <c r="Z3315" s="241">
        <v>0</v>
      </c>
      <c r="AA3315" s="266"/>
      <c r="AB3315" s="266"/>
      <c r="AC3315" s="266"/>
      <c r="AD3315" s="304">
        <v>5517212</v>
      </c>
      <c r="AE3315" s="333" t="s">
        <v>7076</v>
      </c>
      <c r="AF3315" s="383" t="s">
        <v>9945</v>
      </c>
      <c r="AG3315" s="167" t="s">
        <v>7040</v>
      </c>
      <c r="AH3315" s="29" t="s">
        <v>7041</v>
      </c>
    </row>
    <row r="3316" spans="1:34" ht="15" hidden="1" customHeight="1" x14ac:dyDescent="0.2">
      <c r="A3316" s="257">
        <v>69</v>
      </c>
      <c r="B3316" s="257">
        <v>60</v>
      </c>
      <c r="C3316" s="258" t="s">
        <v>701</v>
      </c>
      <c r="D3316" s="257">
        <v>60066</v>
      </c>
      <c r="E3316" s="258" t="s">
        <v>702</v>
      </c>
      <c r="F3316" s="25">
        <v>2018</v>
      </c>
      <c r="G3316" s="284">
        <v>43375.275694444441</v>
      </c>
      <c r="H3316" s="234">
        <v>43375.275694444441</v>
      </c>
      <c r="I3316" s="412" t="s">
        <v>36</v>
      </c>
      <c r="J3316" s="412" t="s">
        <v>36</v>
      </c>
      <c r="K3316" s="412" t="s">
        <v>36</v>
      </c>
      <c r="L3316" s="235">
        <f>N3316-G3316</f>
        <v>6.944444467080757E-4</v>
      </c>
      <c r="M3316" s="236">
        <v>1</v>
      </c>
      <c r="N3316" s="284">
        <v>43375.276388888888</v>
      </c>
      <c r="O3316" s="234">
        <v>43375.276388888888</v>
      </c>
      <c r="P3316" s="237" t="s">
        <v>37</v>
      </c>
      <c r="Q3316" s="162" t="s">
        <v>48</v>
      </c>
      <c r="R3316" s="167" t="s">
        <v>10200</v>
      </c>
      <c r="S3316" s="163" t="s">
        <v>40</v>
      </c>
      <c r="T3316" s="167" t="s">
        <v>12020</v>
      </c>
      <c r="U3316" s="416" t="s">
        <v>40</v>
      </c>
      <c r="V3316" s="240" t="s">
        <v>384</v>
      </c>
      <c r="W3316" s="167" t="s">
        <v>12021</v>
      </c>
      <c r="X3316" s="255">
        <v>2</v>
      </c>
      <c r="Y3316" s="241">
        <v>0</v>
      </c>
      <c r="Z3316" s="241">
        <v>0</v>
      </c>
      <c r="AA3316" s="266"/>
      <c r="AB3316" s="266"/>
      <c r="AC3316" s="266"/>
      <c r="AD3316" s="241">
        <v>5517212</v>
      </c>
      <c r="AE3316" s="461" t="s">
        <v>10636</v>
      </c>
      <c r="AF3316" s="468" t="s">
        <v>12022</v>
      </c>
      <c r="AG3316" s="163" t="s">
        <v>7040</v>
      </c>
      <c r="AH3316" s="277" t="s">
        <v>7041</v>
      </c>
    </row>
    <row r="3317" spans="1:34" ht="15" hidden="1" customHeight="1" x14ac:dyDescent="0.2">
      <c r="A3317" s="257">
        <v>69</v>
      </c>
      <c r="B3317" s="257">
        <v>60</v>
      </c>
      <c r="C3317" s="258" t="s">
        <v>701</v>
      </c>
      <c r="D3317" s="257">
        <v>60066</v>
      </c>
      <c r="E3317" s="258" t="s">
        <v>702</v>
      </c>
      <c r="F3317" s="25">
        <v>2018</v>
      </c>
      <c r="G3317" s="284">
        <v>43396.431944444441</v>
      </c>
      <c r="H3317" s="234">
        <v>43396.431944444441</v>
      </c>
      <c r="I3317" s="412" t="s">
        <v>36</v>
      </c>
      <c r="J3317" s="412" t="s">
        <v>36</v>
      </c>
      <c r="K3317" s="412" t="s">
        <v>36</v>
      </c>
      <c r="L3317" s="235">
        <f>N3317-G3317</f>
        <v>0.64583333333575865</v>
      </c>
      <c r="M3317" s="236">
        <v>930</v>
      </c>
      <c r="N3317" s="284">
        <v>43397.077777777777</v>
      </c>
      <c r="O3317" s="234">
        <v>43397.077777777777</v>
      </c>
      <c r="P3317" s="237" t="s">
        <v>37</v>
      </c>
      <c r="Q3317" s="162" t="s">
        <v>1285</v>
      </c>
      <c r="R3317" s="167" t="s">
        <v>10545</v>
      </c>
      <c r="S3317" s="163" t="s">
        <v>88</v>
      </c>
      <c r="T3317" s="167" t="s">
        <v>12190</v>
      </c>
      <c r="U3317" s="416" t="s">
        <v>40</v>
      </c>
      <c r="V3317" s="240" t="s">
        <v>384</v>
      </c>
      <c r="W3317" s="167" t="s">
        <v>12191</v>
      </c>
      <c r="X3317" s="255">
        <v>0</v>
      </c>
      <c r="Y3317" s="241">
        <v>0</v>
      </c>
      <c r="Z3317" s="241">
        <v>0</v>
      </c>
      <c r="AA3317" s="266"/>
      <c r="AB3317" s="266"/>
      <c r="AC3317" s="266"/>
      <c r="AD3317" s="241">
        <v>5517212</v>
      </c>
      <c r="AE3317" s="461" t="s">
        <v>1270</v>
      </c>
      <c r="AF3317" s="462" t="s">
        <v>1270</v>
      </c>
      <c r="AG3317" s="277" t="s">
        <v>7066</v>
      </c>
      <c r="AH3317" s="277" t="s">
        <v>7067</v>
      </c>
    </row>
    <row r="3318" spans="1:34" ht="15" hidden="1" customHeight="1" x14ac:dyDescent="0.2">
      <c r="A3318" s="58">
        <v>69</v>
      </c>
      <c r="B3318" s="58">
        <v>60</v>
      </c>
      <c r="C3318" s="76" t="s">
        <v>650</v>
      </c>
      <c r="D3318" s="31">
        <v>60067</v>
      </c>
      <c r="E3318" s="60" t="s">
        <v>651</v>
      </c>
      <c r="F3318" s="25">
        <v>2014</v>
      </c>
      <c r="G3318" s="61">
        <v>41779.365972222222</v>
      </c>
      <c r="H3318" s="62">
        <v>41779.365972222222</v>
      </c>
      <c r="I3318" s="625" t="s">
        <v>36</v>
      </c>
      <c r="J3318" s="625" t="s">
        <v>36</v>
      </c>
      <c r="K3318" s="625"/>
      <c r="L3318" s="64">
        <f>N3318-G3318</f>
        <v>6.944444467080757E-4</v>
      </c>
      <c r="M3318" s="65">
        <v>1</v>
      </c>
      <c r="N3318" s="61">
        <v>41779.366666666669</v>
      </c>
      <c r="O3318" s="62">
        <v>41779.366666666669</v>
      </c>
      <c r="P3318" s="66" t="s">
        <v>37</v>
      </c>
      <c r="Q3318" s="37" t="s">
        <v>71</v>
      </c>
      <c r="R3318" s="69" t="s">
        <v>600</v>
      </c>
      <c r="S3318" s="87" t="s">
        <v>579</v>
      </c>
      <c r="T3318" s="69" t="s">
        <v>2258</v>
      </c>
      <c r="U3318" s="416" t="s">
        <v>40</v>
      </c>
      <c r="V3318" s="78" t="s">
        <v>384</v>
      </c>
      <c r="W3318" s="69" t="s">
        <v>2259</v>
      </c>
      <c r="X3318" s="32">
        <v>2</v>
      </c>
      <c r="Y3318" s="32">
        <v>2</v>
      </c>
      <c r="Z3318" s="83"/>
      <c r="AA3318" s="84"/>
      <c r="AB3318" s="85"/>
      <c r="AC3318" s="83"/>
    </row>
    <row r="3319" spans="1:34" ht="15" hidden="1" customHeight="1" x14ac:dyDescent="0.2">
      <c r="A3319" s="58">
        <v>69</v>
      </c>
      <c r="B3319" s="58">
        <v>60</v>
      </c>
      <c r="C3319" s="76" t="s">
        <v>650</v>
      </c>
      <c r="D3319" s="31">
        <v>60067</v>
      </c>
      <c r="E3319" s="60" t="s">
        <v>651</v>
      </c>
      <c r="F3319" s="25">
        <v>2014</v>
      </c>
      <c r="G3319" s="61">
        <v>41787.180555555555</v>
      </c>
      <c r="H3319" s="62">
        <v>41787.180555555555</v>
      </c>
      <c r="I3319" s="625" t="s">
        <v>36</v>
      </c>
      <c r="J3319" s="625" t="s">
        <v>36</v>
      </c>
      <c r="K3319" s="625"/>
      <c r="L3319" s="64">
        <f>N3319-G3319</f>
        <v>0.48680555555620231</v>
      </c>
      <c r="M3319" s="65">
        <v>701</v>
      </c>
      <c r="N3319" s="61">
        <v>41787.667361111111</v>
      </c>
      <c r="O3319" s="62">
        <v>41787.667361111111</v>
      </c>
      <c r="P3319" s="66" t="s">
        <v>37</v>
      </c>
      <c r="Q3319" s="69" t="s">
        <v>38</v>
      </c>
      <c r="R3319" s="69" t="s">
        <v>135</v>
      </c>
      <c r="S3319" s="87" t="s">
        <v>68</v>
      </c>
      <c r="T3319" s="69" t="s">
        <v>2294</v>
      </c>
      <c r="U3319" s="416" t="s">
        <v>40</v>
      </c>
      <c r="V3319" s="78" t="s">
        <v>384</v>
      </c>
      <c r="W3319" s="69" t="s">
        <v>2295</v>
      </c>
      <c r="X3319" s="32">
        <v>0</v>
      </c>
      <c r="Y3319" s="32">
        <v>0</v>
      </c>
      <c r="Z3319" s="83"/>
      <c r="AA3319" s="84"/>
      <c r="AB3319" s="85"/>
      <c r="AC3319" s="83"/>
    </row>
    <row r="3320" spans="1:34" ht="15" hidden="1" customHeight="1" x14ac:dyDescent="0.2">
      <c r="A3320" s="175">
        <v>69</v>
      </c>
      <c r="B3320" s="175">
        <v>60</v>
      </c>
      <c r="C3320" s="24" t="s">
        <v>650</v>
      </c>
      <c r="D3320" s="175">
        <v>60067</v>
      </c>
      <c r="E3320" s="43" t="s">
        <v>651</v>
      </c>
      <c r="F3320" s="25">
        <v>2015</v>
      </c>
      <c r="G3320" s="156">
        <v>42308.584722222222</v>
      </c>
      <c r="H3320" s="157">
        <v>42308.584722222222</v>
      </c>
      <c r="I3320" s="620" t="s">
        <v>36</v>
      </c>
      <c r="J3320" s="626" t="s">
        <v>313</v>
      </c>
      <c r="K3320" s="626"/>
      <c r="L3320" s="159">
        <f>N3320-G3320</f>
        <v>0.18819444444670808</v>
      </c>
      <c r="M3320" s="160">
        <v>271</v>
      </c>
      <c r="N3320" s="156">
        <v>42308.772916666669</v>
      </c>
      <c r="O3320" s="157">
        <v>42308.772916666669</v>
      </c>
      <c r="P3320" s="161" t="s">
        <v>37</v>
      </c>
      <c r="Q3320" s="162" t="s">
        <v>52</v>
      </c>
      <c r="R3320" s="35" t="s">
        <v>67</v>
      </c>
      <c r="S3320" s="35" t="s">
        <v>54</v>
      </c>
      <c r="T3320" s="35" t="s">
        <v>5062</v>
      </c>
      <c r="U3320" s="416" t="s">
        <v>40</v>
      </c>
      <c r="V3320" s="167" t="s">
        <v>384</v>
      </c>
      <c r="W3320" s="35" t="s">
        <v>5063</v>
      </c>
      <c r="X3320" s="55">
        <v>0</v>
      </c>
      <c r="Y3320" s="168"/>
      <c r="Z3320" s="168"/>
      <c r="AA3320" s="168"/>
      <c r="AB3320" s="168"/>
      <c r="AC3320" s="168"/>
    </row>
    <row r="3321" spans="1:34" ht="15" hidden="1" customHeight="1" x14ac:dyDescent="0.2">
      <c r="A3321" s="257">
        <v>69</v>
      </c>
      <c r="B3321" s="257">
        <v>60</v>
      </c>
      <c r="C3321" s="258" t="s">
        <v>650</v>
      </c>
      <c r="D3321" s="257">
        <v>60067</v>
      </c>
      <c r="E3321" s="258" t="s">
        <v>651</v>
      </c>
      <c r="F3321" s="25">
        <v>2016</v>
      </c>
      <c r="G3321" s="284">
        <v>42510.756249999999</v>
      </c>
      <c r="H3321" s="234">
        <v>42510.756249999999</v>
      </c>
      <c r="I3321" s="412" t="s">
        <v>36</v>
      </c>
      <c r="J3321" s="412" t="s">
        <v>36</v>
      </c>
      <c r="K3321" s="412"/>
      <c r="L3321" s="235">
        <f>N3321-G3321</f>
        <v>6.944444467080757E-4</v>
      </c>
      <c r="M3321" s="236">
        <v>1</v>
      </c>
      <c r="N3321" s="284">
        <v>42510.756944444445</v>
      </c>
      <c r="O3321" s="234">
        <v>42510.756944444445</v>
      </c>
      <c r="P3321" s="237" t="s">
        <v>37</v>
      </c>
      <c r="Q3321" s="238" t="s">
        <v>213</v>
      </c>
      <c r="R3321" s="238" t="s">
        <v>287</v>
      </c>
      <c r="S3321" s="35" t="s">
        <v>101</v>
      </c>
      <c r="T3321" s="35" t="s">
        <v>6095</v>
      </c>
      <c r="U3321" s="282" t="s">
        <v>40</v>
      </c>
      <c r="V3321" s="240" t="s">
        <v>384</v>
      </c>
      <c r="W3321" s="35" t="s">
        <v>6096</v>
      </c>
      <c r="X3321" s="55">
        <v>2</v>
      </c>
      <c r="Y3321" s="55">
        <v>0</v>
      </c>
      <c r="Z3321" s="55">
        <v>0</v>
      </c>
      <c r="AA3321" s="35"/>
      <c r="AB3321" s="35"/>
      <c r="AC3321" s="35"/>
    </row>
    <row r="3322" spans="1:34" ht="15" hidden="1" customHeight="1" x14ac:dyDescent="0.2">
      <c r="A3322" s="257">
        <v>69</v>
      </c>
      <c r="B3322" s="257">
        <v>60</v>
      </c>
      <c r="C3322" s="258" t="s">
        <v>650</v>
      </c>
      <c r="D3322" s="257">
        <v>60067</v>
      </c>
      <c r="E3322" s="258" t="s">
        <v>651</v>
      </c>
      <c r="F3322" s="25">
        <v>2016</v>
      </c>
      <c r="G3322" s="284">
        <v>42512.615277777775</v>
      </c>
      <c r="H3322" s="234">
        <v>42512.615277777775</v>
      </c>
      <c r="I3322" s="412" t="s">
        <v>36</v>
      </c>
      <c r="J3322" s="412" t="s">
        <v>36</v>
      </c>
      <c r="K3322" s="412"/>
      <c r="L3322" s="235">
        <f>N3322-G3322</f>
        <v>0.16250000000582077</v>
      </c>
      <c r="M3322" s="236">
        <v>234</v>
      </c>
      <c r="N3322" s="284">
        <v>42512.777777777781</v>
      </c>
      <c r="O3322" s="234">
        <v>42512.777777777781</v>
      </c>
      <c r="P3322" s="237" t="s">
        <v>37</v>
      </c>
      <c r="Q3322" s="238" t="s">
        <v>52</v>
      </c>
      <c r="R3322" s="238" t="s">
        <v>67</v>
      </c>
      <c r="S3322" s="35" t="s">
        <v>101</v>
      </c>
      <c r="T3322" s="35" t="s">
        <v>6101</v>
      </c>
      <c r="U3322" s="282" t="s">
        <v>40</v>
      </c>
      <c r="V3322" s="240" t="s">
        <v>384</v>
      </c>
      <c r="W3322" s="35" t="s">
        <v>6102</v>
      </c>
      <c r="X3322" s="55">
        <v>0</v>
      </c>
      <c r="Y3322" s="55">
        <v>0</v>
      </c>
      <c r="Z3322" s="55">
        <v>0</v>
      </c>
      <c r="AA3322" s="35"/>
      <c r="AB3322" s="35"/>
      <c r="AC3322" s="35"/>
    </row>
    <row r="3323" spans="1:34" ht="15" hidden="1" customHeight="1" x14ac:dyDescent="0.2">
      <c r="A3323" s="257">
        <v>69</v>
      </c>
      <c r="B3323" s="257">
        <v>60</v>
      </c>
      <c r="C3323" s="258" t="s">
        <v>650</v>
      </c>
      <c r="D3323" s="257">
        <v>60067</v>
      </c>
      <c r="E3323" s="258" t="s">
        <v>651</v>
      </c>
      <c r="F3323" s="25">
        <v>2016</v>
      </c>
      <c r="G3323" s="284">
        <v>42571.565972222219</v>
      </c>
      <c r="H3323" s="234">
        <v>42571.565972222219</v>
      </c>
      <c r="I3323" s="412" t="s">
        <v>36</v>
      </c>
      <c r="J3323" s="412" t="s">
        <v>36</v>
      </c>
      <c r="K3323" s="412"/>
      <c r="L3323" s="235">
        <f>N3323-G3323</f>
        <v>9.5138888893416151E-2</v>
      </c>
      <c r="M3323" s="236">
        <v>137</v>
      </c>
      <c r="N3323" s="284">
        <v>42571.661111111112</v>
      </c>
      <c r="O3323" s="234">
        <v>42571.661111111112</v>
      </c>
      <c r="P3323" s="237" t="s">
        <v>37</v>
      </c>
      <c r="Q3323" s="238" t="s">
        <v>52</v>
      </c>
      <c r="R3323" s="238" t="s">
        <v>59</v>
      </c>
      <c r="S3323" s="35" t="s">
        <v>54</v>
      </c>
      <c r="T3323" s="35" t="s">
        <v>6383</v>
      </c>
      <c r="U3323" s="170">
        <v>12329</v>
      </c>
      <c r="V3323" s="240" t="s">
        <v>384</v>
      </c>
      <c r="W3323" s="35" t="s">
        <v>6384</v>
      </c>
      <c r="X3323" s="177">
        <v>0</v>
      </c>
      <c r="Y3323" s="177">
        <v>0</v>
      </c>
      <c r="Z3323" s="55">
        <v>0</v>
      </c>
      <c r="AA3323" s="168"/>
      <c r="AB3323" s="168"/>
      <c r="AC3323" s="168"/>
    </row>
    <row r="3324" spans="1:34" ht="15" hidden="1" customHeight="1" x14ac:dyDescent="0.2">
      <c r="A3324" s="257">
        <v>69</v>
      </c>
      <c r="B3324" s="257">
        <v>60</v>
      </c>
      <c r="C3324" s="258" t="s">
        <v>650</v>
      </c>
      <c r="D3324" s="257">
        <v>60067</v>
      </c>
      <c r="E3324" s="258" t="s">
        <v>651</v>
      </c>
      <c r="F3324" s="25">
        <v>2017</v>
      </c>
      <c r="G3324" s="232">
        <v>42753.769444444442</v>
      </c>
      <c r="H3324" s="233">
        <v>42753.769444444442</v>
      </c>
      <c r="I3324" s="417" t="s">
        <v>7042</v>
      </c>
      <c r="J3324" s="412" t="s">
        <v>36</v>
      </c>
      <c r="K3324" s="412"/>
      <c r="L3324" s="235">
        <f>N3324-G3324</f>
        <v>6.944444467080757E-4</v>
      </c>
      <c r="M3324" s="236">
        <v>1</v>
      </c>
      <c r="N3324" s="232">
        <v>42753.770138888889</v>
      </c>
      <c r="O3324" s="233">
        <v>42753.770138888889</v>
      </c>
      <c r="P3324" s="237" t="s">
        <v>37</v>
      </c>
      <c r="Q3324" s="35" t="s">
        <v>52</v>
      </c>
      <c r="R3324" s="35" t="s">
        <v>302</v>
      </c>
      <c r="S3324" s="35" t="s">
        <v>40</v>
      </c>
      <c r="T3324" s="52" t="s">
        <v>7386</v>
      </c>
      <c r="U3324" s="303" t="s">
        <v>40</v>
      </c>
      <c r="V3324" s="49" t="s">
        <v>384</v>
      </c>
      <c r="W3324" s="44" t="s">
        <v>7387</v>
      </c>
      <c r="X3324" s="255">
        <v>8087</v>
      </c>
      <c r="Y3324" s="241">
        <v>0</v>
      </c>
      <c r="Z3324" s="241">
        <v>0</v>
      </c>
      <c r="AA3324" s="168"/>
      <c r="AB3324" s="168"/>
      <c r="AC3324" s="168"/>
      <c r="AD3324" s="304">
        <v>5517212</v>
      </c>
      <c r="AE3324" s="35" t="s">
        <v>7060</v>
      </c>
      <c r="AF3324" s="305" t="s">
        <v>7388</v>
      </c>
      <c r="AG3324" s="35" t="s">
        <v>7040</v>
      </c>
      <c r="AH3324" s="44" t="s">
        <v>7041</v>
      </c>
    </row>
    <row r="3325" spans="1:34" ht="15" hidden="1" customHeight="1" x14ac:dyDescent="0.2">
      <c r="A3325" s="257">
        <v>69</v>
      </c>
      <c r="B3325" s="257">
        <v>60</v>
      </c>
      <c r="C3325" s="258" t="s">
        <v>650</v>
      </c>
      <c r="D3325" s="257">
        <v>60067</v>
      </c>
      <c r="E3325" s="258" t="s">
        <v>651</v>
      </c>
      <c r="F3325" s="25">
        <v>2017</v>
      </c>
      <c r="G3325" s="232">
        <v>42753.772222222222</v>
      </c>
      <c r="H3325" s="233">
        <v>42753.772222222222</v>
      </c>
      <c r="I3325" s="417" t="s">
        <v>7042</v>
      </c>
      <c r="J3325" s="412" t="s">
        <v>36</v>
      </c>
      <c r="K3325" s="412"/>
      <c r="L3325" s="235">
        <f>N3325-G3325</f>
        <v>0.72083333333284827</v>
      </c>
      <c r="M3325" s="236">
        <v>1038</v>
      </c>
      <c r="N3325" s="232">
        <v>42754.493055555555</v>
      </c>
      <c r="O3325" s="233">
        <v>42754.493055555555</v>
      </c>
      <c r="P3325" s="237" t="s">
        <v>37</v>
      </c>
      <c r="Q3325" s="35" t="s">
        <v>52</v>
      </c>
      <c r="R3325" s="35" t="s">
        <v>302</v>
      </c>
      <c r="S3325" s="35" t="s">
        <v>68</v>
      </c>
      <c r="T3325" s="52" t="s">
        <v>7389</v>
      </c>
      <c r="U3325" s="303" t="s">
        <v>40</v>
      </c>
      <c r="V3325" s="49" t="s">
        <v>384</v>
      </c>
      <c r="W3325" s="44" t="s">
        <v>7390</v>
      </c>
      <c r="X3325" s="255">
        <v>8087</v>
      </c>
      <c r="Y3325" s="255">
        <v>8087</v>
      </c>
      <c r="Z3325" s="255">
        <v>3125195</v>
      </c>
      <c r="AA3325" s="173">
        <v>1.4657765552601567E-3</v>
      </c>
      <c r="AB3325" s="174">
        <v>0.56644461006754865</v>
      </c>
      <c r="AC3325" s="241">
        <v>386.44676641523432</v>
      </c>
      <c r="AD3325" s="304">
        <v>5517212</v>
      </c>
      <c r="AE3325" s="35" t="s">
        <v>7060</v>
      </c>
      <c r="AF3325" s="305" t="s">
        <v>7391</v>
      </c>
      <c r="AG3325" s="35" t="s">
        <v>7040</v>
      </c>
      <c r="AH3325" s="44" t="s">
        <v>7041</v>
      </c>
    </row>
    <row r="3326" spans="1:34" ht="15" hidden="1" customHeight="1" x14ac:dyDescent="0.2">
      <c r="A3326" s="257">
        <v>69</v>
      </c>
      <c r="B3326" s="257">
        <v>60</v>
      </c>
      <c r="C3326" s="258" t="s">
        <v>650</v>
      </c>
      <c r="D3326" s="257">
        <v>60067</v>
      </c>
      <c r="E3326" s="258" t="s">
        <v>651</v>
      </c>
      <c r="F3326" s="25">
        <v>2017</v>
      </c>
      <c r="G3326" s="232">
        <v>42757.148611111108</v>
      </c>
      <c r="H3326" s="233">
        <v>42758.148611111108</v>
      </c>
      <c r="I3326" s="417" t="s">
        <v>7042</v>
      </c>
      <c r="J3326" s="412" t="s">
        <v>36</v>
      </c>
      <c r="K3326" s="412"/>
      <c r="L3326" s="235">
        <f>N3326-G3326</f>
        <v>6.944444467080757E-4</v>
      </c>
      <c r="M3326" s="236">
        <v>1</v>
      </c>
      <c r="N3326" s="232">
        <v>42757.149305555555</v>
      </c>
      <c r="O3326" s="233">
        <v>42758.149305555555</v>
      </c>
      <c r="P3326" s="237" t="s">
        <v>37</v>
      </c>
      <c r="Q3326" s="35" t="s">
        <v>213</v>
      </c>
      <c r="R3326" s="35" t="s">
        <v>320</v>
      </c>
      <c r="S3326" s="35" t="s">
        <v>40</v>
      </c>
      <c r="T3326" s="167" t="s">
        <v>7534</v>
      </c>
      <c r="U3326" s="303" t="s">
        <v>40</v>
      </c>
      <c r="V3326" s="49" t="s">
        <v>384</v>
      </c>
      <c r="W3326" s="35" t="s">
        <v>7535</v>
      </c>
      <c r="X3326" s="255">
        <v>2</v>
      </c>
      <c r="Y3326" s="255">
        <v>0</v>
      </c>
      <c r="Z3326" s="255">
        <v>0</v>
      </c>
      <c r="AA3326" s="168"/>
      <c r="AB3326" s="168"/>
      <c r="AC3326" s="168"/>
      <c r="AD3326" s="304">
        <v>5517212</v>
      </c>
      <c r="AE3326" s="35" t="s">
        <v>1270</v>
      </c>
      <c r="AF3326" s="305" t="s">
        <v>1270</v>
      </c>
      <c r="AG3326" s="35" t="s">
        <v>7040</v>
      </c>
      <c r="AH3326" s="44" t="s">
        <v>7041</v>
      </c>
    </row>
    <row r="3327" spans="1:34" ht="15" hidden="1" customHeight="1" x14ac:dyDescent="0.2">
      <c r="A3327" s="257">
        <v>69</v>
      </c>
      <c r="B3327" s="257">
        <v>60</v>
      </c>
      <c r="C3327" s="258" t="s">
        <v>650</v>
      </c>
      <c r="D3327" s="257">
        <v>60067</v>
      </c>
      <c r="E3327" s="258" t="s">
        <v>651</v>
      </c>
      <c r="F3327" s="25">
        <v>2017</v>
      </c>
      <c r="G3327" s="232">
        <v>42757.161111111112</v>
      </c>
      <c r="H3327" s="233">
        <v>42758.161111111112</v>
      </c>
      <c r="I3327" s="417" t="s">
        <v>7042</v>
      </c>
      <c r="J3327" s="412" t="s">
        <v>36</v>
      </c>
      <c r="K3327" s="412"/>
      <c r="L3327" s="235">
        <f>N3327-G3327</f>
        <v>6.944444467080757E-4</v>
      </c>
      <c r="M3327" s="236">
        <v>1</v>
      </c>
      <c r="N3327" s="232">
        <v>42757.161805555559</v>
      </c>
      <c r="O3327" s="233">
        <v>42758.161805555559</v>
      </c>
      <c r="P3327" s="237" t="s">
        <v>37</v>
      </c>
      <c r="Q3327" s="35" t="s">
        <v>213</v>
      </c>
      <c r="R3327" s="35" t="s">
        <v>320</v>
      </c>
      <c r="S3327" s="35" t="s">
        <v>40</v>
      </c>
      <c r="T3327" s="167" t="s">
        <v>7534</v>
      </c>
      <c r="U3327" s="303" t="s">
        <v>40</v>
      </c>
      <c r="V3327" s="49" t="s">
        <v>384</v>
      </c>
      <c r="W3327" s="35" t="s">
        <v>7539</v>
      </c>
      <c r="X3327" s="255">
        <v>2</v>
      </c>
      <c r="Y3327" s="255">
        <v>0</v>
      </c>
      <c r="Z3327" s="255">
        <v>0</v>
      </c>
      <c r="AA3327" s="168"/>
      <c r="AB3327" s="168"/>
      <c r="AC3327" s="168"/>
      <c r="AD3327" s="304">
        <v>5517212</v>
      </c>
      <c r="AE3327" s="35" t="s">
        <v>1270</v>
      </c>
      <c r="AF3327" s="305" t="s">
        <v>1270</v>
      </c>
      <c r="AG3327" s="35" t="s">
        <v>7040</v>
      </c>
      <c r="AH3327" s="44" t="s">
        <v>7041</v>
      </c>
    </row>
    <row r="3328" spans="1:34" ht="15" hidden="1" customHeight="1" x14ac:dyDescent="0.2">
      <c r="A3328" s="257">
        <v>69</v>
      </c>
      <c r="B3328" s="257">
        <v>60</v>
      </c>
      <c r="C3328" s="258" t="s">
        <v>650</v>
      </c>
      <c r="D3328" s="257">
        <v>60067</v>
      </c>
      <c r="E3328" s="258" t="s">
        <v>651</v>
      </c>
      <c r="F3328" s="25">
        <v>2017</v>
      </c>
      <c r="G3328" s="232">
        <v>42939.758333333331</v>
      </c>
      <c r="H3328" s="233">
        <v>42939.758333333331</v>
      </c>
      <c r="I3328" s="412" t="s">
        <v>36</v>
      </c>
      <c r="J3328" s="412" t="s">
        <v>36</v>
      </c>
      <c r="K3328" s="412"/>
      <c r="L3328" s="235">
        <f>N3328-G3328</f>
        <v>6.944444467080757E-4</v>
      </c>
      <c r="M3328" s="236">
        <v>1</v>
      </c>
      <c r="N3328" s="232">
        <v>42939.759027777778</v>
      </c>
      <c r="O3328" s="233">
        <v>42939.759027777778</v>
      </c>
      <c r="P3328" s="237" t="s">
        <v>37</v>
      </c>
      <c r="Q3328" s="35" t="s">
        <v>38</v>
      </c>
      <c r="R3328" s="35" t="s">
        <v>135</v>
      </c>
      <c r="S3328" s="35" t="s">
        <v>40</v>
      </c>
      <c r="T3328" s="167" t="s">
        <v>9034</v>
      </c>
      <c r="U3328" s="303" t="s">
        <v>40</v>
      </c>
      <c r="V3328" s="240" t="s">
        <v>384</v>
      </c>
      <c r="W3328" s="167" t="s">
        <v>9035</v>
      </c>
      <c r="X3328" s="241">
        <v>2</v>
      </c>
      <c r="Y3328" s="241">
        <v>0</v>
      </c>
      <c r="Z3328" s="241">
        <v>0</v>
      </c>
      <c r="AA3328" s="266"/>
      <c r="AB3328" s="266"/>
      <c r="AC3328" s="266"/>
      <c r="AD3328" s="304">
        <v>5517212</v>
      </c>
      <c r="AE3328" s="305" t="s">
        <v>7427</v>
      </c>
      <c r="AF3328" s="305" t="s">
        <v>9036</v>
      </c>
      <c r="AG3328" s="35" t="s">
        <v>7040</v>
      </c>
      <c r="AH3328" s="29" t="s">
        <v>7041</v>
      </c>
    </row>
    <row r="3329" spans="1:34" ht="15" hidden="1" customHeight="1" x14ac:dyDescent="0.2">
      <c r="A3329" s="257">
        <v>69</v>
      </c>
      <c r="B3329" s="257">
        <v>60</v>
      </c>
      <c r="C3329" s="258" t="s">
        <v>650</v>
      </c>
      <c r="D3329" s="257">
        <v>60067</v>
      </c>
      <c r="E3329" s="258" t="s">
        <v>651</v>
      </c>
      <c r="F3329" s="25">
        <v>2017</v>
      </c>
      <c r="G3329" s="232">
        <v>42939.763888888891</v>
      </c>
      <c r="H3329" s="233">
        <v>42939.763888888891</v>
      </c>
      <c r="I3329" s="412" t="s">
        <v>36</v>
      </c>
      <c r="J3329" s="412" t="s">
        <v>36</v>
      </c>
      <c r="K3329" s="412"/>
      <c r="L3329" s="235">
        <f>N3329-G3329</f>
        <v>6.9444443943211809E-4</v>
      </c>
      <c r="M3329" s="236">
        <v>1</v>
      </c>
      <c r="N3329" s="232">
        <v>42939.76458333333</v>
      </c>
      <c r="O3329" s="233">
        <v>42939.76458333333</v>
      </c>
      <c r="P3329" s="237" t="s">
        <v>37</v>
      </c>
      <c r="Q3329" s="35" t="s">
        <v>38</v>
      </c>
      <c r="R3329" s="35" t="s">
        <v>135</v>
      </c>
      <c r="S3329" s="35" t="s">
        <v>40</v>
      </c>
      <c r="T3329" s="167" t="s">
        <v>9034</v>
      </c>
      <c r="U3329" s="303" t="s">
        <v>40</v>
      </c>
      <c r="V3329" s="240" t="s">
        <v>384</v>
      </c>
      <c r="W3329" s="167" t="s">
        <v>9037</v>
      </c>
      <c r="X3329" s="241">
        <v>2</v>
      </c>
      <c r="Y3329" s="241">
        <v>0</v>
      </c>
      <c r="Z3329" s="241">
        <v>0</v>
      </c>
      <c r="AA3329" s="266"/>
      <c r="AB3329" s="266"/>
      <c r="AC3329" s="266"/>
      <c r="AD3329" s="304">
        <v>5517212</v>
      </c>
      <c r="AE3329" s="305" t="s">
        <v>7427</v>
      </c>
      <c r="AF3329" s="305" t="s">
        <v>9036</v>
      </c>
      <c r="AG3329" s="35" t="s">
        <v>7040</v>
      </c>
      <c r="AH3329" s="29" t="s">
        <v>7041</v>
      </c>
    </row>
    <row r="3330" spans="1:34" ht="15" hidden="1" customHeight="1" x14ac:dyDescent="0.2">
      <c r="A3330" s="257">
        <v>69</v>
      </c>
      <c r="B3330" s="257">
        <v>60</v>
      </c>
      <c r="C3330" s="258" t="s">
        <v>650</v>
      </c>
      <c r="D3330" s="257">
        <v>60067</v>
      </c>
      <c r="E3330" s="258" t="s">
        <v>651</v>
      </c>
      <c r="F3330" s="25">
        <v>2017</v>
      </c>
      <c r="G3330" s="232">
        <v>42939.811111111114</v>
      </c>
      <c r="H3330" s="233">
        <v>42939.811111111114</v>
      </c>
      <c r="I3330" s="412" t="s">
        <v>36</v>
      </c>
      <c r="J3330" s="412" t="s">
        <v>36</v>
      </c>
      <c r="K3330" s="412"/>
      <c r="L3330" s="235">
        <f>N3330-G3330</f>
        <v>0.47013888888614019</v>
      </c>
      <c r="M3330" s="236">
        <v>677</v>
      </c>
      <c r="N3330" s="232">
        <v>42940.28125</v>
      </c>
      <c r="O3330" s="233">
        <v>42940.28125</v>
      </c>
      <c r="P3330" s="237" t="s">
        <v>37</v>
      </c>
      <c r="Q3330" s="35" t="s">
        <v>38</v>
      </c>
      <c r="R3330" s="35" t="s">
        <v>135</v>
      </c>
      <c r="S3330" s="35" t="s">
        <v>68</v>
      </c>
      <c r="T3330" s="167" t="s">
        <v>9038</v>
      </c>
      <c r="U3330" s="303" t="s">
        <v>40</v>
      </c>
      <c r="V3330" s="240" t="s">
        <v>384</v>
      </c>
      <c r="W3330" s="167" t="s">
        <v>9039</v>
      </c>
      <c r="X3330" s="241">
        <v>2</v>
      </c>
      <c r="Y3330" s="241">
        <v>0</v>
      </c>
      <c r="Z3330" s="241">
        <v>0</v>
      </c>
      <c r="AA3330" s="266"/>
      <c r="AB3330" s="266"/>
      <c r="AC3330" s="266"/>
      <c r="AD3330" s="304">
        <v>5517212</v>
      </c>
      <c r="AE3330" s="305" t="s">
        <v>1270</v>
      </c>
      <c r="AF3330" s="305" t="s">
        <v>1270</v>
      </c>
      <c r="AG3330" s="35" t="s">
        <v>7066</v>
      </c>
      <c r="AH3330" s="29" t="s">
        <v>7067</v>
      </c>
    </row>
    <row r="3331" spans="1:34" ht="15" hidden="1" customHeight="1" x14ac:dyDescent="0.2">
      <c r="A3331" s="257">
        <v>69</v>
      </c>
      <c r="B3331" s="257">
        <v>60</v>
      </c>
      <c r="C3331" s="258" t="s">
        <v>650</v>
      </c>
      <c r="D3331" s="257">
        <v>60067</v>
      </c>
      <c r="E3331" s="258" t="s">
        <v>651</v>
      </c>
      <c r="F3331" s="25">
        <v>2017</v>
      </c>
      <c r="G3331" s="232">
        <v>43085.352083333331</v>
      </c>
      <c r="H3331" s="233">
        <v>43085.352083333331</v>
      </c>
      <c r="I3331" s="417" t="s">
        <v>7042</v>
      </c>
      <c r="J3331" s="412" t="s">
        <v>36</v>
      </c>
      <c r="K3331" s="412"/>
      <c r="L3331" s="235">
        <f>N3331-G3331</f>
        <v>0.19374999999854481</v>
      </c>
      <c r="M3331" s="236">
        <v>279</v>
      </c>
      <c r="N3331" s="232">
        <v>43085.54583333333</v>
      </c>
      <c r="O3331" s="233">
        <v>43085.54583333333</v>
      </c>
      <c r="P3331" s="237" t="s">
        <v>37</v>
      </c>
      <c r="Q3331" s="167" t="s">
        <v>52</v>
      </c>
      <c r="R3331" s="167" t="s">
        <v>59</v>
      </c>
      <c r="S3331" s="35" t="s">
        <v>54</v>
      </c>
      <c r="T3331" s="167" t="s">
        <v>10145</v>
      </c>
      <c r="U3331" s="332" t="s">
        <v>40</v>
      </c>
      <c r="V3331" s="240" t="s">
        <v>384</v>
      </c>
      <c r="W3331" s="167" t="s">
        <v>10146</v>
      </c>
      <c r="X3331" s="255">
        <v>2</v>
      </c>
      <c r="Y3331" s="241">
        <v>0</v>
      </c>
      <c r="Z3331" s="241">
        <v>0</v>
      </c>
      <c r="AA3331" s="266"/>
      <c r="AB3331" s="266"/>
      <c r="AC3331" s="266"/>
      <c r="AD3331" s="304">
        <v>5517212</v>
      </c>
      <c r="AE3331" s="333" t="s">
        <v>1270</v>
      </c>
      <c r="AF3331" s="333" t="s">
        <v>1270</v>
      </c>
      <c r="AG3331" s="167" t="s">
        <v>7066</v>
      </c>
      <c r="AH3331" s="29" t="s">
        <v>7067</v>
      </c>
    </row>
    <row r="3332" spans="1:34" ht="15" hidden="1" customHeight="1" x14ac:dyDescent="0.2">
      <c r="A3332" s="521">
        <v>69</v>
      </c>
      <c r="B3332" s="521">
        <v>60</v>
      </c>
      <c r="C3332" s="522" t="s">
        <v>650</v>
      </c>
      <c r="D3332" s="521">
        <v>60067</v>
      </c>
      <c r="E3332" s="522" t="s">
        <v>651</v>
      </c>
      <c r="F3332" s="25">
        <v>2019</v>
      </c>
      <c r="G3332" s="232">
        <v>43485.418055555558</v>
      </c>
      <c r="H3332" s="233">
        <v>43485.418055555558</v>
      </c>
      <c r="I3332" s="412" t="s">
        <v>36</v>
      </c>
      <c r="J3332" s="417" t="s">
        <v>7042</v>
      </c>
      <c r="K3332" s="412" t="s">
        <v>36</v>
      </c>
      <c r="L3332" s="235">
        <f>N3332-G3332</f>
        <v>0.69305555555183673</v>
      </c>
      <c r="M3332" s="236">
        <v>998</v>
      </c>
      <c r="N3332" s="232">
        <v>43486.111111111109</v>
      </c>
      <c r="O3332" s="233">
        <v>43486.111111111109</v>
      </c>
      <c r="P3332" s="237" t="s">
        <v>37</v>
      </c>
      <c r="Q3332" s="359" t="s">
        <v>1285</v>
      </c>
      <c r="R3332" s="35" t="s">
        <v>10331</v>
      </c>
      <c r="S3332" s="238" t="s">
        <v>54</v>
      </c>
      <c r="T3332" s="167" t="s">
        <v>12891</v>
      </c>
      <c r="U3332" s="376">
        <v>115709645</v>
      </c>
      <c r="V3332" s="240" t="s">
        <v>384</v>
      </c>
      <c r="W3332" s="167" t="s">
        <v>12892</v>
      </c>
      <c r="X3332" s="164">
        <v>2</v>
      </c>
      <c r="Y3332" s="241">
        <v>0</v>
      </c>
      <c r="Z3332" s="241">
        <v>0</v>
      </c>
      <c r="AA3332" s="264">
        <f>Y3332/AD3332</f>
        <v>0</v>
      </c>
      <c r="AB3332" s="265">
        <f>Z3332/AD3332</f>
        <v>0</v>
      </c>
      <c r="AC3332" s="255">
        <v>0</v>
      </c>
      <c r="AD3332" s="241">
        <v>5548929</v>
      </c>
      <c r="AE3332" s="239" t="s">
        <v>7076</v>
      </c>
      <c r="AF3332" s="229" t="s">
        <v>12893</v>
      </c>
      <c r="AG3332" s="239" t="s">
        <v>7040</v>
      </c>
      <c r="AH3332" s="57" t="s">
        <v>7041</v>
      </c>
    </row>
    <row r="3333" spans="1:34" ht="15" hidden="1" customHeight="1" x14ac:dyDescent="0.2">
      <c r="A3333" s="521">
        <v>69</v>
      </c>
      <c r="B3333" s="521">
        <v>60</v>
      </c>
      <c r="C3333" s="522" t="s">
        <v>650</v>
      </c>
      <c r="D3333" s="521">
        <v>60067</v>
      </c>
      <c r="E3333" s="522" t="s">
        <v>651</v>
      </c>
      <c r="F3333" s="25">
        <v>2019</v>
      </c>
      <c r="G3333" s="232">
        <v>43516.601388888892</v>
      </c>
      <c r="H3333" s="233">
        <v>43516.601388888892</v>
      </c>
      <c r="I3333" s="412" t="s">
        <v>36</v>
      </c>
      <c r="J3333" s="412" t="s">
        <v>36</v>
      </c>
      <c r="K3333" s="412" t="s">
        <v>36</v>
      </c>
      <c r="L3333" s="235">
        <f>N3333-G3333</f>
        <v>0.2381944444423425</v>
      </c>
      <c r="M3333" s="236">
        <v>348</v>
      </c>
      <c r="N3333" s="232">
        <v>43516.839583333334</v>
      </c>
      <c r="O3333" s="233">
        <v>43516.839583333334</v>
      </c>
      <c r="P3333" s="237" t="s">
        <v>37</v>
      </c>
      <c r="Q3333" s="162" t="s">
        <v>1285</v>
      </c>
      <c r="R3333" s="167" t="s">
        <v>10214</v>
      </c>
      <c r="S3333" s="238" t="s">
        <v>54</v>
      </c>
      <c r="T3333" s="167" t="s">
        <v>13371</v>
      </c>
      <c r="U3333" s="192" t="s">
        <v>40</v>
      </c>
      <c r="V3333" s="240" t="s">
        <v>384</v>
      </c>
      <c r="W3333" s="167" t="s">
        <v>13372</v>
      </c>
      <c r="X3333" s="164">
        <v>0</v>
      </c>
      <c r="Y3333" s="241">
        <v>0</v>
      </c>
      <c r="Z3333" s="241">
        <v>0</v>
      </c>
      <c r="AA3333" s="264">
        <f>Y3333/AD3333</f>
        <v>0</v>
      </c>
      <c r="AB3333" s="265">
        <f>Z3333/AD3333</f>
        <v>0</v>
      </c>
      <c r="AC3333" s="255">
        <v>0</v>
      </c>
      <c r="AD3333" s="255">
        <v>5548929</v>
      </c>
      <c r="AE3333" s="239" t="s">
        <v>1270</v>
      </c>
      <c r="AF3333" s="229" t="s">
        <v>1270</v>
      </c>
      <c r="AG3333" s="545" t="s">
        <v>7066</v>
      </c>
      <c r="AH3333" s="57" t="s">
        <v>12671</v>
      </c>
    </row>
    <row r="3334" spans="1:34" ht="15" hidden="1" customHeight="1" x14ac:dyDescent="0.2">
      <c r="A3334" s="521">
        <v>69</v>
      </c>
      <c r="B3334" s="521">
        <v>60</v>
      </c>
      <c r="C3334" s="522" t="s">
        <v>650</v>
      </c>
      <c r="D3334" s="521">
        <v>60067</v>
      </c>
      <c r="E3334" s="522" t="s">
        <v>651</v>
      </c>
      <c r="F3334" s="25">
        <v>2019</v>
      </c>
      <c r="G3334" s="573">
        <v>43557.347222222219</v>
      </c>
      <c r="H3334" s="574">
        <v>43557.347222222219</v>
      </c>
      <c r="I3334" s="572" t="s">
        <v>36</v>
      </c>
      <c r="J3334" s="572" t="s">
        <v>36</v>
      </c>
      <c r="K3334" s="572" t="s">
        <v>36</v>
      </c>
      <c r="L3334" s="235">
        <f>N3334-G3334</f>
        <v>1.0534722222218988</v>
      </c>
      <c r="M3334" s="236">
        <v>1517</v>
      </c>
      <c r="N3334" s="573">
        <v>43558.400694444441</v>
      </c>
      <c r="O3334" s="574">
        <v>43558.400694444441</v>
      </c>
      <c r="P3334" s="237" t="s">
        <v>37</v>
      </c>
      <c r="Q3334" s="162" t="s">
        <v>1285</v>
      </c>
      <c r="R3334" s="167" t="s">
        <v>10545</v>
      </c>
      <c r="S3334" s="238" t="s">
        <v>88</v>
      </c>
      <c r="T3334" s="167" t="s">
        <v>13748</v>
      </c>
      <c r="U3334" s="459" t="s">
        <v>40</v>
      </c>
      <c r="V3334" s="240" t="s">
        <v>384</v>
      </c>
      <c r="W3334" s="167" t="s">
        <v>13749</v>
      </c>
      <c r="X3334" s="536">
        <v>0</v>
      </c>
      <c r="Y3334" s="255">
        <v>0</v>
      </c>
      <c r="Z3334" s="255">
        <v>0</v>
      </c>
      <c r="AA3334" s="264">
        <f>Y3334/AD3334</f>
        <v>0</v>
      </c>
      <c r="AB3334" s="265">
        <f>Z3334/AD3334</f>
        <v>0</v>
      </c>
      <c r="AC3334" s="255">
        <v>0</v>
      </c>
      <c r="AD3334" s="255">
        <v>5548929</v>
      </c>
      <c r="AE3334" s="240" t="s">
        <v>1270</v>
      </c>
      <c r="AF3334" s="527" t="s">
        <v>1270</v>
      </c>
      <c r="AG3334" s="555" t="s">
        <v>7066</v>
      </c>
      <c r="AH3334" s="525" t="s">
        <v>12671</v>
      </c>
    </row>
    <row r="3335" spans="1:34" ht="15" hidden="1" customHeight="1" x14ac:dyDescent="0.2">
      <c r="A3335" s="105">
        <v>69</v>
      </c>
      <c r="B3335" s="105">
        <v>60</v>
      </c>
      <c r="C3335" s="76" t="s">
        <v>1041</v>
      </c>
      <c r="D3335" s="31">
        <v>60068</v>
      </c>
      <c r="E3335" s="60" t="s">
        <v>1042</v>
      </c>
      <c r="F3335" s="25">
        <v>2014</v>
      </c>
      <c r="G3335" s="61">
        <v>41937.666666666664</v>
      </c>
      <c r="H3335" s="62">
        <v>41937.666666666664</v>
      </c>
      <c r="I3335" s="625" t="s">
        <v>36</v>
      </c>
      <c r="J3335" s="625" t="s">
        <v>36</v>
      </c>
      <c r="K3335" s="625"/>
      <c r="L3335" s="64">
        <f>N3335-G3335</f>
        <v>6.944444467080757E-4</v>
      </c>
      <c r="M3335" s="65">
        <v>1</v>
      </c>
      <c r="N3335" s="61">
        <v>41937.667361111111</v>
      </c>
      <c r="O3335" s="62">
        <v>41937.667361111111</v>
      </c>
      <c r="P3335" s="66" t="s">
        <v>37</v>
      </c>
      <c r="Q3335" s="69" t="s">
        <v>52</v>
      </c>
      <c r="R3335" s="69" t="s">
        <v>67</v>
      </c>
      <c r="S3335" s="87" t="s">
        <v>101</v>
      </c>
      <c r="T3335" s="69" t="s">
        <v>2927</v>
      </c>
      <c r="U3335" s="459" t="s">
        <v>40</v>
      </c>
      <c r="V3335" s="87" t="s">
        <v>384</v>
      </c>
      <c r="W3335" s="69" t="s">
        <v>2928</v>
      </c>
      <c r="X3335" s="32">
        <v>0</v>
      </c>
      <c r="Y3335" s="32">
        <v>0</v>
      </c>
      <c r="Z3335" s="83"/>
      <c r="AA3335" s="84"/>
      <c r="AB3335" s="85"/>
      <c r="AC3335" s="83"/>
    </row>
    <row r="3336" spans="1:34" ht="15" hidden="1" customHeight="1" x14ac:dyDescent="0.2">
      <c r="A3336" s="175">
        <v>69</v>
      </c>
      <c r="B3336" s="175">
        <v>60</v>
      </c>
      <c r="C3336" s="24" t="s">
        <v>1041</v>
      </c>
      <c r="D3336" s="175">
        <v>60068</v>
      </c>
      <c r="E3336" s="24" t="s">
        <v>1042</v>
      </c>
      <c r="F3336" s="25">
        <v>2015</v>
      </c>
      <c r="G3336" s="156">
        <v>42164.745138888888</v>
      </c>
      <c r="H3336" s="157">
        <v>42164.745138888888</v>
      </c>
      <c r="I3336" s="620" t="s">
        <v>36</v>
      </c>
      <c r="J3336" s="620" t="s">
        <v>36</v>
      </c>
      <c r="K3336" s="620"/>
      <c r="L3336" s="159">
        <f>N3336-G3336</f>
        <v>4.7916666670062114E-2</v>
      </c>
      <c r="M3336" s="160">
        <v>69</v>
      </c>
      <c r="N3336" s="156">
        <v>42164.793055555558</v>
      </c>
      <c r="O3336" s="157">
        <v>42164.793055555558</v>
      </c>
      <c r="P3336" s="161" t="s">
        <v>37</v>
      </c>
      <c r="Q3336" s="35" t="s">
        <v>213</v>
      </c>
      <c r="R3336" s="35" t="s">
        <v>287</v>
      </c>
      <c r="S3336" s="35" t="s">
        <v>101</v>
      </c>
      <c r="T3336" s="35" t="s">
        <v>4141</v>
      </c>
      <c r="U3336" s="459" t="s">
        <v>40</v>
      </c>
      <c r="V3336" s="167" t="s">
        <v>384</v>
      </c>
      <c r="W3336" s="35" t="s">
        <v>4142</v>
      </c>
      <c r="X3336" s="190">
        <v>0</v>
      </c>
      <c r="Y3336" s="55">
        <v>0</v>
      </c>
      <c r="Z3336" s="168"/>
      <c r="AA3336" s="168"/>
      <c r="AB3336" s="168"/>
      <c r="AC3336" s="168"/>
    </row>
    <row r="3337" spans="1:34" ht="15" hidden="1" customHeight="1" x14ac:dyDescent="0.2">
      <c r="A3337" s="175">
        <v>69</v>
      </c>
      <c r="B3337" s="175">
        <v>60</v>
      </c>
      <c r="C3337" s="24" t="s">
        <v>1041</v>
      </c>
      <c r="D3337" s="175">
        <v>60068</v>
      </c>
      <c r="E3337" s="24" t="s">
        <v>1042</v>
      </c>
      <c r="F3337" s="25">
        <v>2015</v>
      </c>
      <c r="G3337" s="156">
        <v>42192.337500000001</v>
      </c>
      <c r="H3337" s="157">
        <v>42192.337500000001</v>
      </c>
      <c r="I3337" s="620" t="s">
        <v>36</v>
      </c>
      <c r="J3337" s="620" t="s">
        <v>36</v>
      </c>
      <c r="K3337" s="620"/>
      <c r="L3337" s="159">
        <f>N3337-G3337</f>
        <v>7.7083333329937886E-2</v>
      </c>
      <c r="M3337" s="160">
        <v>111</v>
      </c>
      <c r="N3337" s="156">
        <v>42192.414583333331</v>
      </c>
      <c r="O3337" s="157">
        <v>42192.414583333331</v>
      </c>
      <c r="P3337" s="161" t="s">
        <v>37</v>
      </c>
      <c r="Q3337" s="35" t="s">
        <v>213</v>
      </c>
      <c r="R3337" s="35" t="s">
        <v>287</v>
      </c>
      <c r="S3337" s="35" t="s">
        <v>106</v>
      </c>
      <c r="T3337" s="35" t="s">
        <v>4258</v>
      </c>
      <c r="U3337" s="459" t="s">
        <v>40</v>
      </c>
      <c r="V3337" s="167" t="s">
        <v>384</v>
      </c>
      <c r="W3337" s="35" t="s">
        <v>4259</v>
      </c>
      <c r="X3337" s="55">
        <v>949</v>
      </c>
      <c r="Y3337" s="55">
        <v>949</v>
      </c>
      <c r="Z3337" s="55">
        <v>111033</v>
      </c>
      <c r="AA3337" s="173">
        <f>Y3337/5412924</f>
        <v>1.7532113881517641E-4</v>
      </c>
      <c r="AB3337" s="174">
        <f>Z3337/5412924</f>
        <v>2.0512573241375641E-2</v>
      </c>
      <c r="AC3337" s="55">
        <f>Z3337/Y3337</f>
        <v>117</v>
      </c>
    </row>
    <row r="3338" spans="1:34" ht="15" hidden="1" customHeight="1" x14ac:dyDescent="0.2">
      <c r="A3338" s="257">
        <v>69</v>
      </c>
      <c r="B3338" s="257">
        <v>60</v>
      </c>
      <c r="C3338" s="258" t="s">
        <v>1041</v>
      </c>
      <c r="D3338" s="257">
        <v>60068</v>
      </c>
      <c r="E3338" s="258" t="s">
        <v>1042</v>
      </c>
      <c r="F3338" s="25">
        <v>2017</v>
      </c>
      <c r="G3338" s="232">
        <v>42775.742361111108</v>
      </c>
      <c r="H3338" s="233">
        <v>42775.742361111108</v>
      </c>
      <c r="I3338" s="417" t="s">
        <v>7042</v>
      </c>
      <c r="J3338" s="412" t="s">
        <v>36</v>
      </c>
      <c r="K3338" s="412"/>
      <c r="L3338" s="235">
        <f>N3338-G3338</f>
        <v>0.17569444444961846</v>
      </c>
      <c r="M3338" s="236">
        <v>253</v>
      </c>
      <c r="N3338" s="232">
        <v>42775.918055555558</v>
      </c>
      <c r="O3338" s="233">
        <v>42775.918055555558</v>
      </c>
      <c r="P3338" s="237" t="s">
        <v>37</v>
      </c>
      <c r="Q3338" s="35" t="s">
        <v>52</v>
      </c>
      <c r="R3338" s="35" t="s">
        <v>67</v>
      </c>
      <c r="S3338" s="35" t="s">
        <v>101</v>
      </c>
      <c r="T3338" s="52" t="s">
        <v>7763</v>
      </c>
      <c r="U3338" s="303" t="s">
        <v>40</v>
      </c>
      <c r="V3338" s="49" t="s">
        <v>384</v>
      </c>
      <c r="W3338" s="44" t="s">
        <v>7764</v>
      </c>
      <c r="X3338" s="255">
        <v>0</v>
      </c>
      <c r="Y3338" s="241">
        <v>0</v>
      </c>
      <c r="Z3338" s="241">
        <v>0</v>
      </c>
      <c r="AA3338" s="168"/>
      <c r="AB3338" s="168"/>
      <c r="AC3338" s="168"/>
      <c r="AD3338" s="304">
        <v>5517212</v>
      </c>
      <c r="AE3338" s="35" t="s">
        <v>1270</v>
      </c>
      <c r="AF3338" s="305" t="s">
        <v>1270</v>
      </c>
      <c r="AG3338" s="35" t="s">
        <v>7040</v>
      </c>
      <c r="AH3338" s="44" t="s">
        <v>7173</v>
      </c>
    </row>
    <row r="3339" spans="1:34" ht="15" hidden="1" customHeight="1" x14ac:dyDescent="0.2">
      <c r="A3339" s="257">
        <v>69</v>
      </c>
      <c r="B3339" s="257">
        <v>60</v>
      </c>
      <c r="C3339" s="258" t="s">
        <v>1041</v>
      </c>
      <c r="D3339" s="257">
        <v>60068</v>
      </c>
      <c r="E3339" s="258" t="s">
        <v>1042</v>
      </c>
      <c r="F3339" s="25">
        <v>2017</v>
      </c>
      <c r="G3339" s="232">
        <v>42843.93472222222</v>
      </c>
      <c r="H3339" s="233">
        <v>42843.93472222222</v>
      </c>
      <c r="I3339" s="412" t="s">
        <v>36</v>
      </c>
      <c r="J3339" s="412" t="s">
        <v>36</v>
      </c>
      <c r="K3339" s="412"/>
      <c r="L3339" s="235">
        <f>N3339-G3339</f>
        <v>6.944444467080757E-4</v>
      </c>
      <c r="M3339" s="236">
        <v>1</v>
      </c>
      <c r="N3339" s="232">
        <v>42843.935416666667</v>
      </c>
      <c r="O3339" s="233">
        <v>42843.935416666667</v>
      </c>
      <c r="P3339" s="237" t="s">
        <v>37</v>
      </c>
      <c r="Q3339" s="35" t="s">
        <v>52</v>
      </c>
      <c r="R3339" s="35" t="s">
        <v>67</v>
      </c>
      <c r="S3339" s="35" t="s">
        <v>101</v>
      </c>
      <c r="T3339" s="52" t="s">
        <v>8390</v>
      </c>
      <c r="U3339" s="332" t="s">
        <v>40</v>
      </c>
      <c r="V3339" s="240" t="s">
        <v>384</v>
      </c>
      <c r="W3339" s="44" t="s">
        <v>8391</v>
      </c>
      <c r="X3339" s="241">
        <v>956</v>
      </c>
      <c r="Y3339" s="241">
        <v>0</v>
      </c>
      <c r="Z3339" s="241">
        <v>0</v>
      </c>
      <c r="AA3339" s="177"/>
      <c r="AB3339" s="177"/>
      <c r="AC3339" s="177"/>
      <c r="AD3339" s="304">
        <v>5517212</v>
      </c>
      <c r="AE3339" s="305" t="s">
        <v>7049</v>
      </c>
      <c r="AF3339" s="305" t="s">
        <v>8392</v>
      </c>
      <c r="AG3339" s="35" t="s">
        <v>7040</v>
      </c>
      <c r="AH3339" s="44" t="s">
        <v>7041</v>
      </c>
    </row>
    <row r="3340" spans="1:34" ht="15" hidden="1" customHeight="1" x14ac:dyDescent="0.2">
      <c r="A3340" s="257">
        <v>69</v>
      </c>
      <c r="B3340" s="257">
        <v>60</v>
      </c>
      <c r="C3340" s="258" t="s">
        <v>1041</v>
      </c>
      <c r="D3340" s="257">
        <v>60068</v>
      </c>
      <c r="E3340" s="258" t="s">
        <v>1042</v>
      </c>
      <c r="F3340" s="25">
        <v>2017</v>
      </c>
      <c r="G3340" s="232">
        <v>43038.607638888891</v>
      </c>
      <c r="H3340" s="233">
        <v>43038.607638888891</v>
      </c>
      <c r="I3340" s="412" t="s">
        <v>36</v>
      </c>
      <c r="J3340" s="412" t="s">
        <v>36</v>
      </c>
      <c r="K3340" s="412"/>
      <c r="L3340" s="235">
        <f>N3340-G3340</f>
        <v>0.11944444444088731</v>
      </c>
      <c r="M3340" s="236">
        <v>172</v>
      </c>
      <c r="N3340" s="232">
        <v>43038.727083333331</v>
      </c>
      <c r="O3340" s="233">
        <v>43038.727083333331</v>
      </c>
      <c r="P3340" s="237" t="s">
        <v>37</v>
      </c>
      <c r="Q3340" s="35" t="s">
        <v>52</v>
      </c>
      <c r="R3340" s="35" t="s">
        <v>302</v>
      </c>
      <c r="S3340" s="35" t="s">
        <v>68</v>
      </c>
      <c r="T3340" s="240" t="s">
        <v>9890</v>
      </c>
      <c r="U3340" s="332" t="s">
        <v>40</v>
      </c>
      <c r="V3340" s="240" t="s">
        <v>384</v>
      </c>
      <c r="W3340" s="266" t="s">
        <v>9891</v>
      </c>
      <c r="X3340" s="241">
        <v>0</v>
      </c>
      <c r="Y3340" s="241">
        <v>0</v>
      </c>
      <c r="Z3340" s="241">
        <v>0</v>
      </c>
      <c r="AA3340" s="266"/>
      <c r="AB3340" s="266"/>
      <c r="AC3340" s="266"/>
      <c r="AD3340" s="304">
        <v>5517212</v>
      </c>
      <c r="AE3340" s="333" t="s">
        <v>1270</v>
      </c>
      <c r="AF3340" s="333" t="s">
        <v>1270</v>
      </c>
      <c r="AG3340" s="167" t="s">
        <v>7066</v>
      </c>
      <c r="AH3340" s="29" t="s">
        <v>7067</v>
      </c>
    </row>
    <row r="3341" spans="1:34" ht="15" hidden="1" customHeight="1" x14ac:dyDescent="0.2">
      <c r="A3341" s="257">
        <v>69</v>
      </c>
      <c r="B3341" s="257">
        <v>60</v>
      </c>
      <c r="C3341" s="258" t="s">
        <v>1041</v>
      </c>
      <c r="D3341" s="257">
        <v>60068</v>
      </c>
      <c r="E3341" s="258" t="s">
        <v>1042</v>
      </c>
      <c r="F3341" s="25">
        <v>2018</v>
      </c>
      <c r="G3341" s="284">
        <v>43348.635416666664</v>
      </c>
      <c r="H3341" s="234">
        <v>43348.635416666664</v>
      </c>
      <c r="I3341" s="412" t="s">
        <v>36</v>
      </c>
      <c r="J3341" s="412" t="s">
        <v>36</v>
      </c>
      <c r="K3341" s="412" t="s">
        <v>36</v>
      </c>
      <c r="L3341" s="235">
        <f>N3341-G3341</f>
        <v>2.9548611111167702</v>
      </c>
      <c r="M3341" s="236">
        <v>4255</v>
      </c>
      <c r="N3341" s="284">
        <v>43351.590277777781</v>
      </c>
      <c r="O3341" s="234">
        <v>43351.590277777781</v>
      </c>
      <c r="P3341" s="328" t="s">
        <v>11843</v>
      </c>
      <c r="Q3341" s="162" t="s">
        <v>382</v>
      </c>
      <c r="R3341" s="167" t="s">
        <v>10211</v>
      </c>
      <c r="S3341" s="163" t="s">
        <v>526</v>
      </c>
      <c r="T3341" s="167" t="s">
        <v>11847</v>
      </c>
      <c r="U3341" s="287" t="s">
        <v>40</v>
      </c>
      <c r="V3341" s="240" t="s">
        <v>384</v>
      </c>
      <c r="W3341" s="167" t="s">
        <v>11848</v>
      </c>
      <c r="X3341" s="255">
        <v>0</v>
      </c>
      <c r="Y3341" s="241">
        <v>0</v>
      </c>
      <c r="Z3341" s="241">
        <v>0</v>
      </c>
      <c r="AA3341" s="266"/>
      <c r="AB3341" s="266"/>
      <c r="AC3341" s="266"/>
      <c r="AD3341" s="241">
        <v>5517212</v>
      </c>
      <c r="AE3341" s="461" t="s">
        <v>1270</v>
      </c>
      <c r="AF3341" s="462" t="s">
        <v>1270</v>
      </c>
      <c r="AG3341" s="277" t="s">
        <v>7066</v>
      </c>
      <c r="AH3341" s="277" t="s">
        <v>7067</v>
      </c>
    </row>
    <row r="3342" spans="1:34" ht="15" hidden="1" customHeight="1" x14ac:dyDescent="0.2">
      <c r="A3342" s="521">
        <v>69</v>
      </c>
      <c r="B3342" s="521">
        <v>60</v>
      </c>
      <c r="C3342" s="522" t="s">
        <v>1041</v>
      </c>
      <c r="D3342" s="521">
        <v>60068</v>
      </c>
      <c r="E3342" s="522" t="s">
        <v>1042</v>
      </c>
      <c r="F3342" s="25">
        <v>2019</v>
      </c>
      <c r="G3342" s="232">
        <v>43509.029166666667</v>
      </c>
      <c r="H3342" s="233">
        <v>43509.029166666667</v>
      </c>
      <c r="I3342" s="417" t="s">
        <v>7042</v>
      </c>
      <c r="J3342" s="412" t="s">
        <v>36</v>
      </c>
      <c r="K3342" s="412" t="s">
        <v>36</v>
      </c>
      <c r="L3342" s="235">
        <f>N3342-G3342</f>
        <v>6.944444467080757E-4</v>
      </c>
      <c r="M3342" s="236">
        <v>1</v>
      </c>
      <c r="N3342" s="232">
        <v>43509.029861111114</v>
      </c>
      <c r="O3342" s="233">
        <v>43509.029861111114</v>
      </c>
      <c r="P3342" s="237" t="s">
        <v>37</v>
      </c>
      <c r="Q3342" s="162" t="s">
        <v>213</v>
      </c>
      <c r="R3342" s="167" t="s">
        <v>10343</v>
      </c>
      <c r="S3342" s="238" t="s">
        <v>40</v>
      </c>
      <c r="T3342" s="167" t="s">
        <v>13186</v>
      </c>
      <c r="U3342" s="416" t="s">
        <v>40</v>
      </c>
      <c r="V3342" s="240" t="s">
        <v>384</v>
      </c>
      <c r="W3342" s="167" t="s">
        <v>13187</v>
      </c>
      <c r="X3342" s="164">
        <v>954</v>
      </c>
      <c r="Y3342" s="241">
        <v>0</v>
      </c>
      <c r="Z3342" s="241">
        <v>0</v>
      </c>
      <c r="AA3342" s="264">
        <f>Y3342/AD3342</f>
        <v>0</v>
      </c>
      <c r="AB3342" s="265">
        <f>Z3342/AD3342</f>
        <v>0</v>
      </c>
      <c r="AC3342" s="255">
        <v>0</v>
      </c>
      <c r="AD3342" s="255">
        <v>5548929</v>
      </c>
      <c r="AE3342" s="239" t="s">
        <v>7060</v>
      </c>
      <c r="AF3342" s="229" t="s">
        <v>8860</v>
      </c>
      <c r="AG3342" s="239" t="s">
        <v>7040</v>
      </c>
      <c r="AH3342" s="57" t="s">
        <v>7041</v>
      </c>
    </row>
    <row r="3343" spans="1:34" ht="15" hidden="1" customHeight="1" x14ac:dyDescent="0.2">
      <c r="A3343" s="521">
        <v>69</v>
      </c>
      <c r="B3343" s="521">
        <v>60</v>
      </c>
      <c r="C3343" s="522" t="s">
        <v>1041</v>
      </c>
      <c r="D3343" s="521">
        <v>60068</v>
      </c>
      <c r="E3343" s="522" t="s">
        <v>1042</v>
      </c>
      <c r="F3343" s="25">
        <v>2019</v>
      </c>
      <c r="G3343" s="232">
        <v>43509.039583333331</v>
      </c>
      <c r="H3343" s="233">
        <v>43509.039583333331</v>
      </c>
      <c r="I3343" s="417" t="s">
        <v>7042</v>
      </c>
      <c r="J3343" s="417" t="s">
        <v>7042</v>
      </c>
      <c r="K3343" s="412" t="s">
        <v>36</v>
      </c>
      <c r="L3343" s="235">
        <f>N3343-G3343</f>
        <v>2.921527777776646</v>
      </c>
      <c r="M3343" s="236">
        <v>4207</v>
      </c>
      <c r="N3343" s="232">
        <v>43511.961111111108</v>
      </c>
      <c r="O3343" s="233">
        <v>43511.961111111108</v>
      </c>
      <c r="P3343" s="237" t="s">
        <v>37</v>
      </c>
      <c r="Q3343" s="162" t="s">
        <v>1285</v>
      </c>
      <c r="R3343" s="167" t="s">
        <v>10331</v>
      </c>
      <c r="S3343" s="238" t="s">
        <v>54</v>
      </c>
      <c r="T3343" s="167" t="s">
        <v>13193</v>
      </c>
      <c r="U3343" s="416" t="s">
        <v>40</v>
      </c>
      <c r="V3343" s="240" t="s">
        <v>384</v>
      </c>
      <c r="W3343" s="167" t="s">
        <v>13194</v>
      </c>
      <c r="X3343" s="164">
        <v>954</v>
      </c>
      <c r="Y3343" s="164">
        <v>954</v>
      </c>
      <c r="Z3343" s="490">
        <v>954</v>
      </c>
      <c r="AA3343" s="264">
        <f>Y3343/AD3343</f>
        <v>1.7192506878354363E-4</v>
      </c>
      <c r="AB3343" s="265">
        <f>Z3343/AD3343</f>
        <v>1.7192506878354363E-4</v>
      </c>
      <c r="AC3343" s="255">
        <f>Z3343/Y3343</f>
        <v>1</v>
      </c>
      <c r="AD3343" s="255">
        <v>5548929</v>
      </c>
      <c r="AE3343" s="239" t="s">
        <v>7063</v>
      </c>
      <c r="AF3343" s="229" t="s">
        <v>8860</v>
      </c>
      <c r="AG3343" s="239" t="s">
        <v>7040</v>
      </c>
      <c r="AH3343" s="57" t="s">
        <v>7041</v>
      </c>
    </row>
    <row r="3344" spans="1:34" ht="15" hidden="1" customHeight="1" x14ac:dyDescent="0.2">
      <c r="A3344" s="521">
        <v>69</v>
      </c>
      <c r="B3344" s="521">
        <v>60</v>
      </c>
      <c r="C3344" s="522" t="s">
        <v>1041</v>
      </c>
      <c r="D3344" s="521">
        <v>60068</v>
      </c>
      <c r="E3344" s="522" t="s">
        <v>1042</v>
      </c>
      <c r="F3344" s="25">
        <v>2019</v>
      </c>
      <c r="G3344" s="573">
        <v>43551.62222222222</v>
      </c>
      <c r="H3344" s="574">
        <v>43551.62222222222</v>
      </c>
      <c r="I3344" s="572" t="s">
        <v>36</v>
      </c>
      <c r="J3344" s="572" t="s">
        <v>36</v>
      </c>
      <c r="K3344" s="572" t="s">
        <v>36</v>
      </c>
      <c r="L3344" s="235">
        <f>N3344-G3344</f>
        <v>6.944444467080757E-4</v>
      </c>
      <c r="M3344" s="236">
        <v>1</v>
      </c>
      <c r="N3344" s="573">
        <v>43551.622916666667</v>
      </c>
      <c r="O3344" s="574">
        <v>43551.622916666667</v>
      </c>
      <c r="P3344" s="237" t="s">
        <v>37</v>
      </c>
      <c r="Q3344" s="162" t="s">
        <v>213</v>
      </c>
      <c r="R3344" s="167" t="s">
        <v>10774</v>
      </c>
      <c r="S3344" s="238" t="s">
        <v>101</v>
      </c>
      <c r="T3344" s="167" t="s">
        <v>13700</v>
      </c>
      <c r="U3344" s="459" t="s">
        <v>40</v>
      </c>
      <c r="V3344" s="240" t="s">
        <v>384</v>
      </c>
      <c r="W3344" s="167" t="s">
        <v>13701</v>
      </c>
      <c r="X3344" s="536">
        <v>954</v>
      </c>
      <c r="Y3344" s="255">
        <v>0</v>
      </c>
      <c r="Z3344" s="255">
        <v>0</v>
      </c>
      <c r="AA3344" s="264">
        <f>Y3344/AD3344</f>
        <v>0</v>
      </c>
      <c r="AB3344" s="265">
        <f>Z3344/AD3344</f>
        <v>0</v>
      </c>
      <c r="AC3344" s="255">
        <v>0</v>
      </c>
      <c r="AD3344" s="255">
        <v>5548929</v>
      </c>
      <c r="AE3344" s="240" t="s">
        <v>7102</v>
      </c>
      <c r="AF3344" s="527" t="s">
        <v>13702</v>
      </c>
      <c r="AG3344" s="240" t="s">
        <v>7040</v>
      </c>
      <c r="AH3344" s="525" t="s">
        <v>7041</v>
      </c>
    </row>
    <row r="3345" spans="1:34" ht="15" hidden="1" customHeight="1" x14ac:dyDescent="0.2">
      <c r="A3345" s="521">
        <v>69</v>
      </c>
      <c r="B3345" s="521">
        <v>60</v>
      </c>
      <c r="C3345" s="522" t="s">
        <v>1041</v>
      </c>
      <c r="D3345" s="521">
        <v>60068</v>
      </c>
      <c r="E3345" s="522" t="s">
        <v>1042</v>
      </c>
      <c r="F3345" s="25">
        <v>2019</v>
      </c>
      <c r="G3345" s="573">
        <v>43580.874305555553</v>
      </c>
      <c r="H3345" s="574">
        <v>43580.874305555553</v>
      </c>
      <c r="I3345" s="572" t="s">
        <v>36</v>
      </c>
      <c r="J3345" s="572" t="s">
        <v>36</v>
      </c>
      <c r="K3345" s="572" t="s">
        <v>36</v>
      </c>
      <c r="L3345" s="235">
        <f>N3345-G3345</f>
        <v>0.11944444444816327</v>
      </c>
      <c r="M3345" s="236">
        <v>172</v>
      </c>
      <c r="N3345" s="573">
        <v>43580.993750000001</v>
      </c>
      <c r="O3345" s="574">
        <v>43580.993750000001</v>
      </c>
      <c r="P3345" s="237" t="s">
        <v>37</v>
      </c>
      <c r="Q3345" s="162" t="s">
        <v>1285</v>
      </c>
      <c r="R3345" s="167" t="s">
        <v>10214</v>
      </c>
      <c r="S3345" s="238" t="s">
        <v>101</v>
      </c>
      <c r="T3345" s="167" t="s">
        <v>13903</v>
      </c>
      <c r="U3345" s="77">
        <v>117102953</v>
      </c>
      <c r="V3345" s="240" t="s">
        <v>384</v>
      </c>
      <c r="W3345" s="167" t="s">
        <v>13904</v>
      </c>
      <c r="X3345" s="536">
        <v>0</v>
      </c>
      <c r="Y3345" s="255">
        <v>0</v>
      </c>
      <c r="Z3345" s="255">
        <v>0</v>
      </c>
      <c r="AA3345" s="264">
        <f>Y3345/AD3345</f>
        <v>0</v>
      </c>
      <c r="AB3345" s="265">
        <f>Z3345/AD3345</f>
        <v>0</v>
      </c>
      <c r="AC3345" s="255">
        <v>0</v>
      </c>
      <c r="AD3345" s="255">
        <v>5548929</v>
      </c>
      <c r="AE3345" s="240" t="s">
        <v>1270</v>
      </c>
      <c r="AF3345" s="527" t="s">
        <v>1270</v>
      </c>
      <c r="AG3345" s="555" t="s">
        <v>7066</v>
      </c>
      <c r="AH3345" s="525" t="s">
        <v>12671</v>
      </c>
    </row>
    <row r="3346" spans="1:34" ht="15" hidden="1" customHeight="1" x14ac:dyDescent="0.2">
      <c r="A3346" s="521">
        <v>69</v>
      </c>
      <c r="B3346" s="521">
        <v>60</v>
      </c>
      <c r="C3346" s="522" t="s">
        <v>1041</v>
      </c>
      <c r="D3346" s="521">
        <v>60068</v>
      </c>
      <c r="E3346" s="522" t="s">
        <v>1042</v>
      </c>
      <c r="F3346" s="25">
        <v>2019</v>
      </c>
      <c r="G3346" s="573">
        <v>43605.789583333331</v>
      </c>
      <c r="H3346" s="574">
        <v>43605.789583333331</v>
      </c>
      <c r="I3346" s="572" t="s">
        <v>36</v>
      </c>
      <c r="J3346" s="572" t="s">
        <v>36</v>
      </c>
      <c r="K3346" s="572" t="s">
        <v>36</v>
      </c>
      <c r="L3346" s="235">
        <f>N3346-G3346</f>
        <v>6.944444467080757E-4</v>
      </c>
      <c r="M3346" s="236">
        <v>1</v>
      </c>
      <c r="N3346" s="573">
        <v>43605.790277777778</v>
      </c>
      <c r="O3346" s="574">
        <v>43605.790277777778</v>
      </c>
      <c r="P3346" s="237" t="s">
        <v>37</v>
      </c>
      <c r="Q3346" s="359" t="s">
        <v>48</v>
      </c>
      <c r="R3346" s="35" t="s">
        <v>10200</v>
      </c>
      <c r="S3346" s="277" t="s">
        <v>40</v>
      </c>
      <c r="T3346" s="167" t="s">
        <v>14125</v>
      </c>
      <c r="U3346" s="192" t="s">
        <v>40</v>
      </c>
      <c r="V3346" s="49" t="s">
        <v>384</v>
      </c>
      <c r="W3346" s="167" t="s">
        <v>14126</v>
      </c>
      <c r="X3346" s="536">
        <v>955</v>
      </c>
      <c r="Y3346" s="255">
        <v>0</v>
      </c>
      <c r="Z3346" s="255">
        <v>0</v>
      </c>
      <c r="AA3346" s="264">
        <f>Y3346/AD3346</f>
        <v>0</v>
      </c>
      <c r="AB3346" s="265">
        <f>Z3346/AD3346</f>
        <v>0</v>
      </c>
      <c r="AC3346" s="255">
        <v>0</v>
      </c>
      <c r="AD3346" s="255">
        <v>5548929</v>
      </c>
      <c r="AE3346" s="240" t="s">
        <v>1270</v>
      </c>
      <c r="AF3346" s="527" t="s">
        <v>1270</v>
      </c>
      <c r="AG3346" s="49" t="s">
        <v>7040</v>
      </c>
      <c r="AH3346" s="525" t="s">
        <v>12286</v>
      </c>
    </row>
    <row r="3347" spans="1:34" ht="15" hidden="1" customHeight="1" x14ac:dyDescent="0.2">
      <c r="A3347" s="521">
        <v>69</v>
      </c>
      <c r="B3347" s="521">
        <v>60</v>
      </c>
      <c r="C3347" s="522" t="s">
        <v>1041</v>
      </c>
      <c r="D3347" s="521">
        <v>60068</v>
      </c>
      <c r="E3347" s="522" t="s">
        <v>1042</v>
      </c>
      <c r="F3347" s="25">
        <v>2019</v>
      </c>
      <c r="G3347" s="573">
        <v>43605.886111111111</v>
      </c>
      <c r="H3347" s="574">
        <v>43605.886111111111</v>
      </c>
      <c r="I3347" s="572" t="s">
        <v>36</v>
      </c>
      <c r="J3347" s="572" t="s">
        <v>36</v>
      </c>
      <c r="K3347" s="572" t="s">
        <v>36</v>
      </c>
      <c r="L3347" s="235">
        <f>N3347-G3347</f>
        <v>6.944444467080757E-4</v>
      </c>
      <c r="M3347" s="236">
        <v>1</v>
      </c>
      <c r="N3347" s="573">
        <v>43605.886805555558</v>
      </c>
      <c r="O3347" s="574">
        <v>43605.886805555558</v>
      </c>
      <c r="P3347" s="237" t="s">
        <v>37</v>
      </c>
      <c r="Q3347" s="359" t="s">
        <v>1246</v>
      </c>
      <c r="R3347" s="35" t="s">
        <v>10509</v>
      </c>
      <c r="S3347" s="277" t="s">
        <v>40</v>
      </c>
      <c r="T3347" s="167" t="s">
        <v>14127</v>
      </c>
      <c r="U3347" s="192" t="s">
        <v>40</v>
      </c>
      <c r="V3347" s="49" t="s">
        <v>384</v>
      </c>
      <c r="W3347" s="167" t="s">
        <v>14128</v>
      </c>
      <c r="X3347" s="536">
        <v>955</v>
      </c>
      <c r="Y3347" s="255">
        <v>0</v>
      </c>
      <c r="Z3347" s="255">
        <v>0</v>
      </c>
      <c r="AA3347" s="264">
        <f>Y3347/AD3347</f>
        <v>0</v>
      </c>
      <c r="AB3347" s="265">
        <f>Z3347/AD3347</f>
        <v>0</v>
      </c>
      <c r="AC3347" s="255">
        <v>0</v>
      </c>
      <c r="AD3347" s="255">
        <v>5548929</v>
      </c>
      <c r="AE3347" s="49" t="s">
        <v>7172</v>
      </c>
      <c r="AF3347" s="349" t="s">
        <v>14129</v>
      </c>
      <c r="AG3347" s="49" t="s">
        <v>7040</v>
      </c>
      <c r="AH3347" s="525" t="s">
        <v>7041</v>
      </c>
    </row>
    <row r="3348" spans="1:34" ht="15" hidden="1" customHeight="1" x14ac:dyDescent="0.2">
      <c r="A3348" s="521">
        <v>69</v>
      </c>
      <c r="B3348" s="521">
        <v>60</v>
      </c>
      <c r="C3348" s="522" t="s">
        <v>1041</v>
      </c>
      <c r="D3348" s="521">
        <v>60068</v>
      </c>
      <c r="E3348" s="522" t="s">
        <v>1042</v>
      </c>
      <c r="F3348" s="25">
        <v>2019</v>
      </c>
      <c r="G3348" s="573">
        <v>43605.888888888891</v>
      </c>
      <c r="H3348" s="574">
        <v>43605.888888888891</v>
      </c>
      <c r="I3348" s="572" t="s">
        <v>36</v>
      </c>
      <c r="J3348" s="572" t="s">
        <v>36</v>
      </c>
      <c r="K3348" s="572" t="s">
        <v>36</v>
      </c>
      <c r="L3348" s="235">
        <f>N3348-G3348</f>
        <v>6.9444443943211809E-4</v>
      </c>
      <c r="M3348" s="236">
        <v>1</v>
      </c>
      <c r="N3348" s="573">
        <v>43605.88958333333</v>
      </c>
      <c r="O3348" s="574">
        <v>43605.88958333333</v>
      </c>
      <c r="P3348" s="237" t="s">
        <v>37</v>
      </c>
      <c r="Q3348" s="359" t="s">
        <v>1246</v>
      </c>
      <c r="R3348" s="35" t="s">
        <v>10509</v>
      </c>
      <c r="S3348" s="277" t="s">
        <v>40</v>
      </c>
      <c r="T3348" s="167" t="s">
        <v>14127</v>
      </c>
      <c r="U3348" s="192" t="s">
        <v>40</v>
      </c>
      <c r="V3348" s="49" t="s">
        <v>384</v>
      </c>
      <c r="W3348" s="167" t="s">
        <v>14130</v>
      </c>
      <c r="X3348" s="536">
        <v>955</v>
      </c>
      <c r="Y3348" s="255">
        <v>0</v>
      </c>
      <c r="Z3348" s="255">
        <v>0</v>
      </c>
      <c r="AA3348" s="264">
        <f>Y3348/AD3348</f>
        <v>0</v>
      </c>
      <c r="AB3348" s="265">
        <f>Z3348/AD3348</f>
        <v>0</v>
      </c>
      <c r="AC3348" s="255">
        <v>0</v>
      </c>
      <c r="AD3348" s="255">
        <v>5548929</v>
      </c>
      <c r="AE3348" s="49" t="s">
        <v>7172</v>
      </c>
      <c r="AF3348" s="349" t="s">
        <v>14129</v>
      </c>
      <c r="AG3348" s="49" t="s">
        <v>7040</v>
      </c>
      <c r="AH3348" s="525" t="s">
        <v>7041</v>
      </c>
    </row>
    <row r="3349" spans="1:34" ht="15" hidden="1" customHeight="1" x14ac:dyDescent="0.2">
      <c r="A3349" s="58">
        <v>69</v>
      </c>
      <c r="B3349" s="58">
        <v>60</v>
      </c>
      <c r="C3349" s="76" t="s">
        <v>1355</v>
      </c>
      <c r="D3349" s="31">
        <v>60069</v>
      </c>
      <c r="E3349" s="60" t="s">
        <v>1356</v>
      </c>
      <c r="F3349" s="25">
        <v>2014</v>
      </c>
      <c r="G3349" s="61">
        <v>41787.349305555559</v>
      </c>
      <c r="H3349" s="62">
        <v>41787.349305555559</v>
      </c>
      <c r="I3349" s="625" t="s">
        <v>36</v>
      </c>
      <c r="J3349" s="625" t="s">
        <v>36</v>
      </c>
      <c r="K3349" s="625"/>
      <c r="L3349" s="64">
        <f>N3349-G3349</f>
        <v>0.19791666666424135</v>
      </c>
      <c r="M3349" s="65">
        <v>285</v>
      </c>
      <c r="N3349" s="61">
        <v>41787.547222222223</v>
      </c>
      <c r="O3349" s="62">
        <v>41787.547222222223</v>
      </c>
      <c r="P3349" s="66" t="s">
        <v>37</v>
      </c>
      <c r="Q3349" s="69" t="s">
        <v>52</v>
      </c>
      <c r="R3349" s="69" t="s">
        <v>114</v>
      </c>
      <c r="S3349" s="87" t="s">
        <v>107</v>
      </c>
      <c r="T3349" s="69" t="s">
        <v>2298</v>
      </c>
      <c r="U3349" s="192" t="s">
        <v>40</v>
      </c>
      <c r="V3349" s="78" t="s">
        <v>1336</v>
      </c>
      <c r="W3349" s="69" t="s">
        <v>2299</v>
      </c>
      <c r="X3349" s="32">
        <v>0</v>
      </c>
      <c r="Y3349" s="32">
        <v>0</v>
      </c>
      <c r="Z3349" s="83"/>
      <c r="AA3349" s="84"/>
      <c r="AB3349" s="85"/>
      <c r="AC3349" s="83"/>
    </row>
    <row r="3350" spans="1:34" ht="15" hidden="1" customHeight="1" x14ac:dyDescent="0.2">
      <c r="A3350" s="58">
        <v>69</v>
      </c>
      <c r="B3350" s="58">
        <v>60</v>
      </c>
      <c r="C3350" s="76" t="s">
        <v>327</v>
      </c>
      <c r="D3350" s="31">
        <v>60070</v>
      </c>
      <c r="E3350" s="60" t="s">
        <v>328</v>
      </c>
      <c r="F3350" s="25">
        <v>2014</v>
      </c>
      <c r="G3350" s="61">
        <v>41754.439583333333</v>
      </c>
      <c r="H3350" s="62">
        <v>41754.439583333333</v>
      </c>
      <c r="I3350" s="625" t="s">
        <v>36</v>
      </c>
      <c r="J3350" s="625" t="s">
        <v>36</v>
      </c>
      <c r="K3350" s="625"/>
      <c r="L3350" s="64">
        <f>N3350-G3350</f>
        <v>6.944444467080757E-4</v>
      </c>
      <c r="M3350" s="65">
        <v>1</v>
      </c>
      <c r="N3350" s="61">
        <v>41754.44027777778</v>
      </c>
      <c r="O3350" s="62">
        <v>41754.44027777778</v>
      </c>
      <c r="P3350" s="66" t="s">
        <v>37</v>
      </c>
      <c r="Q3350" s="69" t="s">
        <v>48</v>
      </c>
      <c r="R3350" s="69" t="s">
        <v>49</v>
      </c>
      <c r="S3350" s="87" t="s">
        <v>40</v>
      </c>
      <c r="T3350" s="69" t="s">
        <v>2131</v>
      </c>
      <c r="U3350" s="192" t="s">
        <v>40</v>
      </c>
      <c r="V3350" s="78" t="s">
        <v>384</v>
      </c>
      <c r="W3350" s="69" t="s">
        <v>2132</v>
      </c>
      <c r="X3350" s="32">
        <f>1030+2605</f>
        <v>3635</v>
      </c>
      <c r="Y3350" s="32">
        <v>0</v>
      </c>
      <c r="Z3350" s="83"/>
      <c r="AA3350" s="84"/>
      <c r="AB3350" s="85"/>
      <c r="AC3350" s="83"/>
    </row>
    <row r="3351" spans="1:34" ht="15" hidden="1" customHeight="1" x14ac:dyDescent="0.2">
      <c r="A3351" s="58">
        <v>69</v>
      </c>
      <c r="B3351" s="58">
        <v>60</v>
      </c>
      <c r="C3351" s="76" t="s">
        <v>327</v>
      </c>
      <c r="D3351" s="31">
        <v>60070</v>
      </c>
      <c r="E3351" s="60" t="s">
        <v>328</v>
      </c>
      <c r="F3351" s="25">
        <v>2014</v>
      </c>
      <c r="G3351" s="61">
        <v>41886.374305555553</v>
      </c>
      <c r="H3351" s="62">
        <v>41886.374305555553</v>
      </c>
      <c r="I3351" s="625" t="s">
        <v>36</v>
      </c>
      <c r="J3351" s="625" t="s">
        <v>36</v>
      </c>
      <c r="K3351" s="625"/>
      <c r="L3351" s="64">
        <f>N3351-G3351</f>
        <v>6.944444467080757E-4</v>
      </c>
      <c r="M3351" s="65">
        <v>1</v>
      </c>
      <c r="N3351" s="61">
        <v>41886.375</v>
      </c>
      <c r="O3351" s="62">
        <v>41886.375</v>
      </c>
      <c r="P3351" s="66" t="s">
        <v>37</v>
      </c>
      <c r="Q3351" s="69" t="s">
        <v>38</v>
      </c>
      <c r="R3351" s="69" t="s">
        <v>135</v>
      </c>
      <c r="S3351" s="87" t="s">
        <v>40</v>
      </c>
      <c r="T3351" s="69" t="s">
        <v>2672</v>
      </c>
      <c r="U3351" s="77">
        <v>10532</v>
      </c>
      <c r="V3351" s="87" t="s">
        <v>384</v>
      </c>
      <c r="W3351" s="69" t="s">
        <v>2673</v>
      </c>
      <c r="X3351" s="32">
        <v>8346</v>
      </c>
      <c r="Y3351" s="32">
        <v>0</v>
      </c>
      <c r="Z3351" s="83"/>
      <c r="AA3351" s="84"/>
      <c r="AB3351" s="85"/>
      <c r="AC3351" s="83"/>
      <c r="AD3351" s="41"/>
      <c r="AE3351" s="41"/>
      <c r="AF3351" s="41"/>
      <c r="AG3351" s="41"/>
      <c r="AH3351" s="41"/>
    </row>
    <row r="3352" spans="1:34" ht="15" hidden="1" customHeight="1" x14ac:dyDescent="0.2">
      <c r="A3352" s="105">
        <v>69</v>
      </c>
      <c r="B3352" s="105">
        <v>60</v>
      </c>
      <c r="C3352" s="76" t="s">
        <v>327</v>
      </c>
      <c r="D3352" s="31">
        <v>60070</v>
      </c>
      <c r="E3352" s="60" t="s">
        <v>328</v>
      </c>
      <c r="F3352" s="25">
        <v>2014</v>
      </c>
      <c r="G3352" s="61">
        <v>41908.938194444447</v>
      </c>
      <c r="H3352" s="62">
        <v>41908.938194444447</v>
      </c>
      <c r="I3352" s="625" t="s">
        <v>36</v>
      </c>
      <c r="J3352" s="625" t="s">
        <v>36</v>
      </c>
      <c r="K3352" s="625"/>
      <c r="L3352" s="64">
        <f>N3352-G3352</f>
        <v>1.3888888861401938E-3</v>
      </c>
      <c r="M3352" s="65">
        <v>2</v>
      </c>
      <c r="N3352" s="61">
        <v>41908.939583333333</v>
      </c>
      <c r="O3352" s="62">
        <v>41908.939583333333</v>
      </c>
      <c r="P3352" s="66" t="s">
        <v>37</v>
      </c>
      <c r="Q3352" s="69" t="s">
        <v>1752</v>
      </c>
      <c r="R3352" s="69" t="s">
        <v>287</v>
      </c>
      <c r="S3352" s="87" t="s">
        <v>68</v>
      </c>
      <c r="T3352" s="69" t="s">
        <v>2786</v>
      </c>
      <c r="U3352" s="192" t="s">
        <v>40</v>
      </c>
      <c r="V3352" s="87" t="s">
        <v>384</v>
      </c>
      <c r="W3352" s="69" t="s">
        <v>2787</v>
      </c>
      <c r="X3352" s="32">
        <v>3645</v>
      </c>
      <c r="Y3352" s="32">
        <v>0</v>
      </c>
      <c r="Z3352" s="83"/>
      <c r="AA3352" s="84"/>
      <c r="AB3352" s="85"/>
      <c r="AC3352" s="83"/>
    </row>
    <row r="3353" spans="1:34" ht="15" hidden="1" customHeight="1" x14ac:dyDescent="0.2">
      <c r="A3353" s="175">
        <v>69</v>
      </c>
      <c r="B3353" s="175">
        <v>60</v>
      </c>
      <c r="C3353" s="24" t="s">
        <v>327</v>
      </c>
      <c r="D3353" s="175">
        <v>60070</v>
      </c>
      <c r="E3353" s="24" t="s">
        <v>328</v>
      </c>
      <c r="F3353" s="25">
        <v>2015</v>
      </c>
      <c r="G3353" s="156">
        <v>42131.070138888892</v>
      </c>
      <c r="H3353" s="157">
        <v>42131.070138888892</v>
      </c>
      <c r="I3353" s="620" t="s">
        <v>36</v>
      </c>
      <c r="J3353" s="620" t="s">
        <v>36</v>
      </c>
      <c r="K3353" s="620"/>
      <c r="L3353" s="159">
        <f>N3353-G3353</f>
        <v>6.9444443943211809E-4</v>
      </c>
      <c r="M3353" s="160">
        <v>1</v>
      </c>
      <c r="N3353" s="156">
        <v>42131.070833333331</v>
      </c>
      <c r="O3353" s="157">
        <v>42131.070833333331</v>
      </c>
      <c r="P3353" s="161" t="s">
        <v>37</v>
      </c>
      <c r="Q3353" s="35" t="s">
        <v>213</v>
      </c>
      <c r="R3353" s="35" t="s">
        <v>287</v>
      </c>
      <c r="S3353" s="35" t="s">
        <v>40</v>
      </c>
      <c r="T3353" s="35" t="s">
        <v>3899</v>
      </c>
      <c r="U3353" s="192" t="s">
        <v>40</v>
      </c>
      <c r="V3353" s="167" t="s">
        <v>384</v>
      </c>
      <c r="W3353" s="35" t="s">
        <v>3900</v>
      </c>
      <c r="X3353" s="55">
        <v>3648</v>
      </c>
      <c r="Y3353" s="55">
        <v>0</v>
      </c>
      <c r="Z3353" s="168"/>
      <c r="AA3353" s="168"/>
      <c r="AB3353" s="168"/>
      <c r="AC3353" s="168"/>
      <c r="AD3353" s="41"/>
      <c r="AE3353" s="41"/>
      <c r="AF3353" s="41"/>
      <c r="AG3353" s="41"/>
      <c r="AH3353" s="41"/>
    </row>
    <row r="3354" spans="1:34" ht="15" hidden="1" customHeight="1" x14ac:dyDescent="0.2">
      <c r="A3354" s="175">
        <v>69</v>
      </c>
      <c r="B3354" s="175">
        <v>60</v>
      </c>
      <c r="C3354" s="24" t="s">
        <v>327</v>
      </c>
      <c r="D3354" s="175">
        <v>60070</v>
      </c>
      <c r="E3354" s="24" t="s">
        <v>328</v>
      </c>
      <c r="F3354" s="25">
        <v>2015</v>
      </c>
      <c r="G3354" s="156">
        <v>42131.072222222225</v>
      </c>
      <c r="H3354" s="157">
        <v>42131.072222222225</v>
      </c>
      <c r="I3354" s="620" t="s">
        <v>36</v>
      </c>
      <c r="J3354" s="620" t="s">
        <v>36</v>
      </c>
      <c r="K3354" s="620"/>
      <c r="L3354" s="159">
        <f>N3354-G3354</f>
        <v>1.1805555550381541E-2</v>
      </c>
      <c r="M3354" s="160">
        <v>17</v>
      </c>
      <c r="N3354" s="156">
        <v>42131.084027777775</v>
      </c>
      <c r="O3354" s="157">
        <v>42131.084027777775</v>
      </c>
      <c r="P3354" s="161" t="s">
        <v>37</v>
      </c>
      <c r="Q3354" s="35" t="s">
        <v>213</v>
      </c>
      <c r="R3354" s="35" t="s">
        <v>287</v>
      </c>
      <c r="S3354" s="35" t="s">
        <v>40</v>
      </c>
      <c r="T3354" s="35" t="s">
        <v>3903</v>
      </c>
      <c r="U3354" s="192" t="s">
        <v>40</v>
      </c>
      <c r="V3354" s="167" t="s">
        <v>384</v>
      </c>
      <c r="W3354" s="35" t="s">
        <v>3904</v>
      </c>
      <c r="X3354" s="55">
        <v>3620</v>
      </c>
      <c r="Y3354" s="55">
        <v>3620</v>
      </c>
      <c r="Z3354" s="55">
        <v>72400</v>
      </c>
      <c r="AA3354" s="173">
        <v>6.6876978136031471E-4</v>
      </c>
      <c r="AB3354" s="174">
        <v>1.3375395627206294E-2</v>
      </c>
      <c r="AC3354" s="55">
        <v>20</v>
      </c>
    </row>
    <row r="3355" spans="1:34" ht="15" hidden="1" customHeight="1" x14ac:dyDescent="0.2">
      <c r="A3355" s="175">
        <v>69</v>
      </c>
      <c r="B3355" s="175">
        <v>60</v>
      </c>
      <c r="C3355" s="24" t="s">
        <v>327</v>
      </c>
      <c r="D3355" s="175">
        <v>60070</v>
      </c>
      <c r="E3355" s="24" t="s">
        <v>328</v>
      </c>
      <c r="F3355" s="25">
        <v>2015</v>
      </c>
      <c r="G3355" s="156">
        <v>42160.793055555558</v>
      </c>
      <c r="H3355" s="157">
        <v>42160.793055555558</v>
      </c>
      <c r="I3355" s="620" t="s">
        <v>36</v>
      </c>
      <c r="J3355" s="620" t="s">
        <v>36</v>
      </c>
      <c r="K3355" s="620"/>
      <c r="L3355" s="159">
        <f>N3355-G3355</f>
        <v>6.9444443943211809E-4</v>
      </c>
      <c r="M3355" s="160">
        <v>1</v>
      </c>
      <c r="N3355" s="156">
        <v>42160.793749999997</v>
      </c>
      <c r="O3355" s="157">
        <v>42160.793749999997</v>
      </c>
      <c r="P3355" s="161" t="s">
        <v>37</v>
      </c>
      <c r="Q3355" s="35" t="s">
        <v>213</v>
      </c>
      <c r="R3355" s="35" t="s">
        <v>287</v>
      </c>
      <c r="S3355" s="35" t="s">
        <v>40</v>
      </c>
      <c r="T3355" s="35" t="s">
        <v>4110</v>
      </c>
      <c r="U3355" s="192" t="s">
        <v>40</v>
      </c>
      <c r="V3355" s="167" t="s">
        <v>384</v>
      </c>
      <c r="W3355" s="35" t="s">
        <v>4111</v>
      </c>
      <c r="X3355" s="55">
        <v>5768</v>
      </c>
      <c r="Y3355" s="55">
        <v>0</v>
      </c>
      <c r="Z3355" s="168"/>
      <c r="AA3355" s="168"/>
      <c r="AB3355" s="168"/>
      <c r="AC3355" s="168"/>
    </row>
    <row r="3356" spans="1:34" ht="15" hidden="1" customHeight="1" x14ac:dyDescent="0.2">
      <c r="A3356" s="175">
        <v>69</v>
      </c>
      <c r="B3356" s="175">
        <v>60</v>
      </c>
      <c r="C3356" s="24" t="s">
        <v>327</v>
      </c>
      <c r="D3356" s="175">
        <v>60070</v>
      </c>
      <c r="E3356" s="24" t="s">
        <v>328</v>
      </c>
      <c r="F3356" s="25">
        <v>2015</v>
      </c>
      <c r="G3356" s="156">
        <v>42195.448611111111</v>
      </c>
      <c r="H3356" s="157">
        <v>42195.448611111111</v>
      </c>
      <c r="I3356" s="620" t="s">
        <v>36</v>
      </c>
      <c r="J3356" s="620" t="s">
        <v>36</v>
      </c>
      <c r="K3356" s="620"/>
      <c r="L3356" s="159">
        <f>N3356-G3356</f>
        <v>6.944444467080757E-4</v>
      </c>
      <c r="M3356" s="160">
        <v>1</v>
      </c>
      <c r="N3356" s="156">
        <v>42195.449305555558</v>
      </c>
      <c r="O3356" s="157">
        <v>42195.449305555558</v>
      </c>
      <c r="P3356" s="161" t="s">
        <v>37</v>
      </c>
      <c r="Q3356" s="35" t="s">
        <v>213</v>
      </c>
      <c r="R3356" s="35" t="s">
        <v>287</v>
      </c>
      <c r="S3356" s="35" t="s">
        <v>101</v>
      </c>
      <c r="T3356" s="35" t="s">
        <v>4292</v>
      </c>
      <c r="U3356" s="192" t="s">
        <v>40</v>
      </c>
      <c r="V3356" s="167" t="s">
        <v>384</v>
      </c>
      <c r="W3356" s="35" t="s">
        <v>4293</v>
      </c>
      <c r="X3356" s="55">
        <f>1032+2615</f>
        <v>3647</v>
      </c>
      <c r="Y3356" s="55">
        <v>0</v>
      </c>
      <c r="Z3356" s="168"/>
      <c r="AA3356" s="168"/>
      <c r="AB3356" s="168"/>
      <c r="AC3356" s="168"/>
    </row>
    <row r="3357" spans="1:34" ht="15" hidden="1" customHeight="1" x14ac:dyDescent="0.2">
      <c r="A3357" s="175">
        <v>69</v>
      </c>
      <c r="B3357" s="175">
        <v>60</v>
      </c>
      <c r="C3357" s="24" t="s">
        <v>327</v>
      </c>
      <c r="D3357" s="175">
        <v>60070</v>
      </c>
      <c r="E3357" s="24" t="s">
        <v>328</v>
      </c>
      <c r="F3357" s="25">
        <v>2015</v>
      </c>
      <c r="G3357" s="156">
        <v>42195.784722222219</v>
      </c>
      <c r="H3357" s="157">
        <v>42195.784722222219</v>
      </c>
      <c r="I3357" s="620" t="s">
        <v>36</v>
      </c>
      <c r="J3357" s="620" t="s">
        <v>36</v>
      </c>
      <c r="K3357" s="620"/>
      <c r="L3357" s="159">
        <f>N3357-G3357</f>
        <v>0.16180555555911269</v>
      </c>
      <c r="M3357" s="160">
        <v>233</v>
      </c>
      <c r="N3357" s="156">
        <v>42195.946527777778</v>
      </c>
      <c r="O3357" s="157">
        <v>42195.946527777778</v>
      </c>
      <c r="P3357" s="161" t="s">
        <v>37</v>
      </c>
      <c r="Q3357" s="35" t="s">
        <v>213</v>
      </c>
      <c r="R3357" s="35" t="s">
        <v>287</v>
      </c>
      <c r="S3357" s="35" t="s">
        <v>101</v>
      </c>
      <c r="T3357" s="35" t="s">
        <v>4298</v>
      </c>
      <c r="U3357" s="192" t="s">
        <v>40</v>
      </c>
      <c r="V3357" s="167" t="s">
        <v>384</v>
      </c>
      <c r="W3357" s="35" t="s">
        <v>4299</v>
      </c>
      <c r="X3357" s="55">
        <v>0</v>
      </c>
      <c r="Y3357" s="55">
        <v>0</v>
      </c>
      <c r="Z3357" s="168"/>
      <c r="AA3357" s="168"/>
      <c r="AB3357" s="168"/>
      <c r="AC3357" s="168"/>
    </row>
    <row r="3358" spans="1:34" ht="15" hidden="1" customHeight="1" x14ac:dyDescent="0.2">
      <c r="A3358" s="257">
        <v>69</v>
      </c>
      <c r="B3358" s="257">
        <v>60</v>
      </c>
      <c r="C3358" s="258" t="s">
        <v>327</v>
      </c>
      <c r="D3358" s="257">
        <v>60070</v>
      </c>
      <c r="E3358" s="258" t="s">
        <v>328</v>
      </c>
      <c r="F3358" s="25">
        <v>2016</v>
      </c>
      <c r="G3358" s="284">
        <v>42615.336805555555</v>
      </c>
      <c r="H3358" s="234">
        <v>42615.336805555555</v>
      </c>
      <c r="I3358" s="412" t="s">
        <v>36</v>
      </c>
      <c r="J3358" s="412" t="s">
        <v>36</v>
      </c>
      <c r="K3358" s="412"/>
      <c r="L3358" s="235">
        <f>N3358-G3358</f>
        <v>5.6944444448163267E-2</v>
      </c>
      <c r="M3358" s="236">
        <v>82</v>
      </c>
      <c r="N3358" s="284">
        <v>42615.393750000003</v>
      </c>
      <c r="O3358" s="234">
        <v>42615.393750000003</v>
      </c>
      <c r="P3358" s="237" t="s">
        <v>37</v>
      </c>
      <c r="Q3358" s="238" t="s">
        <v>43</v>
      </c>
      <c r="R3358" s="238" t="s">
        <v>44</v>
      </c>
      <c r="S3358" s="35" t="s">
        <v>564</v>
      </c>
      <c r="T3358" s="35" t="s">
        <v>6549</v>
      </c>
      <c r="U3358" s="282" t="s">
        <v>40</v>
      </c>
      <c r="V3358" s="240" t="s">
        <v>384</v>
      </c>
      <c r="W3358" s="168" t="s">
        <v>6550</v>
      </c>
      <c r="X3358" s="177">
        <v>0</v>
      </c>
      <c r="Y3358" s="55">
        <v>0</v>
      </c>
      <c r="Z3358" s="55">
        <v>0</v>
      </c>
      <c r="AA3358" s="35"/>
      <c r="AB3358" s="35"/>
      <c r="AC3358" s="241"/>
    </row>
    <row r="3359" spans="1:34" ht="15" hidden="1" customHeight="1" x14ac:dyDescent="0.2">
      <c r="A3359" s="257">
        <v>69</v>
      </c>
      <c r="B3359" s="257">
        <v>60</v>
      </c>
      <c r="C3359" s="258" t="s">
        <v>327</v>
      </c>
      <c r="D3359" s="257">
        <v>60070</v>
      </c>
      <c r="E3359" s="258" t="s">
        <v>328</v>
      </c>
      <c r="F3359" s="25">
        <v>2016</v>
      </c>
      <c r="G3359" s="284">
        <v>42668.443749999999</v>
      </c>
      <c r="H3359" s="234">
        <v>42668.443749999999</v>
      </c>
      <c r="I3359" s="412" t="s">
        <v>36</v>
      </c>
      <c r="J3359" s="412" t="s">
        <v>36</v>
      </c>
      <c r="K3359" s="412"/>
      <c r="L3359" s="235">
        <f>N3359-G3359</f>
        <v>6.944444467080757E-4</v>
      </c>
      <c r="M3359" s="236">
        <v>1</v>
      </c>
      <c r="N3359" s="284">
        <v>42668.444444444445</v>
      </c>
      <c r="O3359" s="234">
        <v>42668.444444444445</v>
      </c>
      <c r="P3359" s="237" t="s">
        <v>37</v>
      </c>
      <c r="Q3359" s="35" t="s">
        <v>48</v>
      </c>
      <c r="R3359" s="35" t="s">
        <v>49</v>
      </c>
      <c r="S3359" s="35" t="s">
        <v>40</v>
      </c>
      <c r="T3359" s="35" t="s">
        <v>6788</v>
      </c>
      <c r="U3359" s="282" t="s">
        <v>40</v>
      </c>
      <c r="V3359" s="240" t="s">
        <v>384</v>
      </c>
      <c r="W3359" s="35" t="s">
        <v>6789</v>
      </c>
      <c r="X3359" s="177">
        <v>8437</v>
      </c>
      <c r="Y3359" s="55">
        <v>0</v>
      </c>
      <c r="Z3359" s="55">
        <v>0</v>
      </c>
      <c r="AA3359" s="35"/>
      <c r="AB3359" s="35"/>
      <c r="AC3359" s="241"/>
    </row>
    <row r="3360" spans="1:34" ht="15" hidden="1" customHeight="1" x14ac:dyDescent="0.2">
      <c r="A3360" s="257">
        <v>69</v>
      </c>
      <c r="B3360" s="257">
        <v>60</v>
      </c>
      <c r="C3360" s="258" t="s">
        <v>327</v>
      </c>
      <c r="D3360" s="257">
        <v>60070</v>
      </c>
      <c r="E3360" s="258" t="s">
        <v>328</v>
      </c>
      <c r="F3360" s="25">
        <v>2017</v>
      </c>
      <c r="G3360" s="232">
        <v>42743.517361111109</v>
      </c>
      <c r="H3360" s="233">
        <v>42743.517361111109</v>
      </c>
      <c r="I3360" s="417" t="s">
        <v>7042</v>
      </c>
      <c r="J3360" s="412" t="s">
        <v>36</v>
      </c>
      <c r="K3360" s="412"/>
      <c r="L3360" s="235">
        <f>N3360-G3360</f>
        <v>2.0833333328482695E-3</v>
      </c>
      <c r="M3360" s="236">
        <v>3</v>
      </c>
      <c r="N3360" s="232">
        <v>42743.519444444442</v>
      </c>
      <c r="O3360" s="233">
        <v>42743.519444444442</v>
      </c>
      <c r="P3360" s="237" t="s">
        <v>37</v>
      </c>
      <c r="Q3360" s="238" t="s">
        <v>52</v>
      </c>
      <c r="R3360" s="238" t="s">
        <v>5649</v>
      </c>
      <c r="S3360" s="35" t="s">
        <v>80</v>
      </c>
      <c r="T3360" s="52" t="s">
        <v>7208</v>
      </c>
      <c r="U3360" s="303" t="s">
        <v>40</v>
      </c>
      <c r="V3360" s="49" t="s">
        <v>384</v>
      </c>
      <c r="W3360" s="44" t="s">
        <v>7209</v>
      </c>
      <c r="X3360" s="241">
        <v>8421</v>
      </c>
      <c r="Y3360" s="241">
        <v>0</v>
      </c>
      <c r="Z3360" s="241">
        <v>0</v>
      </c>
      <c r="AA3360" s="168"/>
      <c r="AB3360" s="168"/>
      <c r="AC3360" s="168"/>
      <c r="AD3360" s="304">
        <v>5517212</v>
      </c>
      <c r="AE3360" s="35" t="s">
        <v>1270</v>
      </c>
      <c r="AF3360" s="35" t="s">
        <v>1270</v>
      </c>
      <c r="AG3360" s="35" t="s">
        <v>7040</v>
      </c>
      <c r="AH3360" s="44" t="s">
        <v>7176</v>
      </c>
    </row>
    <row r="3361" spans="1:34" ht="15" hidden="1" customHeight="1" x14ac:dyDescent="0.2">
      <c r="A3361" s="257">
        <v>69</v>
      </c>
      <c r="B3361" s="257">
        <v>60</v>
      </c>
      <c r="C3361" s="258" t="s">
        <v>327</v>
      </c>
      <c r="D3361" s="257">
        <v>60070</v>
      </c>
      <c r="E3361" s="258" t="s">
        <v>328</v>
      </c>
      <c r="F3361" s="25">
        <v>2017</v>
      </c>
      <c r="G3361" s="232">
        <v>42756.181944444441</v>
      </c>
      <c r="H3361" s="233">
        <v>42756.181944444441</v>
      </c>
      <c r="I3361" s="417" t="s">
        <v>7042</v>
      </c>
      <c r="J3361" s="412" t="s">
        <v>36</v>
      </c>
      <c r="K3361" s="412"/>
      <c r="L3361" s="235">
        <f>N3361-G3361</f>
        <v>0.49444444444816327</v>
      </c>
      <c r="M3361" s="236">
        <v>712</v>
      </c>
      <c r="N3361" s="232">
        <v>42756.676388888889</v>
      </c>
      <c r="O3361" s="233">
        <v>42756.676388888889</v>
      </c>
      <c r="P3361" s="237" t="s">
        <v>37</v>
      </c>
      <c r="Q3361" s="35" t="s">
        <v>43</v>
      </c>
      <c r="R3361" s="35" t="s">
        <v>535</v>
      </c>
      <c r="S3361" s="35" t="s">
        <v>54</v>
      </c>
      <c r="T3361" s="52" t="s">
        <v>7490</v>
      </c>
      <c r="U3361" s="303" t="s">
        <v>40</v>
      </c>
      <c r="V3361" s="49" t="s">
        <v>384</v>
      </c>
      <c r="W3361" s="35" t="s">
        <v>7491</v>
      </c>
      <c r="X3361" s="255">
        <v>3668</v>
      </c>
      <c r="Y3361" s="255">
        <v>3668</v>
      </c>
      <c r="Z3361" s="255">
        <v>246324</v>
      </c>
      <c r="AA3361" s="173">
        <v>6.6482854021197662E-4</v>
      </c>
      <c r="AB3361" s="174">
        <v>4.46464627424141E-2</v>
      </c>
      <c r="AC3361" s="241">
        <v>67.154852780806976</v>
      </c>
      <c r="AD3361" s="304">
        <v>5517212</v>
      </c>
      <c r="AE3361" s="35" t="s">
        <v>7063</v>
      </c>
      <c r="AF3361" s="305" t="s">
        <v>7492</v>
      </c>
      <c r="AG3361" s="35" t="s">
        <v>7040</v>
      </c>
      <c r="AH3361" s="44" t="s">
        <v>7041</v>
      </c>
    </row>
    <row r="3362" spans="1:34" ht="15" hidden="1" customHeight="1" x14ac:dyDescent="0.2">
      <c r="A3362" s="257">
        <v>69</v>
      </c>
      <c r="B3362" s="257">
        <v>60</v>
      </c>
      <c r="C3362" s="258" t="s">
        <v>327</v>
      </c>
      <c r="D3362" s="257">
        <v>60070</v>
      </c>
      <c r="E3362" s="258" t="s">
        <v>328</v>
      </c>
      <c r="F3362" s="25">
        <v>2017</v>
      </c>
      <c r="G3362" s="232">
        <v>42852.564583333333</v>
      </c>
      <c r="H3362" s="233">
        <v>42852.564583333333</v>
      </c>
      <c r="I3362" s="412" t="s">
        <v>36</v>
      </c>
      <c r="J3362" s="412" t="s">
        <v>36</v>
      </c>
      <c r="K3362" s="412"/>
      <c r="L3362" s="235">
        <f>N3362-G3362</f>
        <v>0.25486111111240461</v>
      </c>
      <c r="M3362" s="236">
        <v>367</v>
      </c>
      <c r="N3362" s="232">
        <v>42852.819444444445</v>
      </c>
      <c r="O3362" s="233">
        <v>42852.819444444445</v>
      </c>
      <c r="P3362" s="237" t="s">
        <v>37</v>
      </c>
      <c r="Q3362" s="35" t="s">
        <v>38</v>
      </c>
      <c r="R3362" s="35" t="s">
        <v>39</v>
      </c>
      <c r="S3362" s="35" t="s">
        <v>54</v>
      </c>
      <c r="T3362" s="52" t="s">
        <v>8443</v>
      </c>
      <c r="U3362" s="293">
        <v>112822207</v>
      </c>
      <c r="V3362" s="240" t="s">
        <v>384</v>
      </c>
      <c r="W3362" s="44" t="s">
        <v>8444</v>
      </c>
      <c r="X3362" s="241">
        <v>0</v>
      </c>
      <c r="Y3362" s="241">
        <v>0</v>
      </c>
      <c r="Z3362" s="241">
        <v>0</v>
      </c>
      <c r="AA3362" s="168"/>
      <c r="AB3362" s="168"/>
      <c r="AC3362" s="168"/>
      <c r="AD3362" s="304">
        <v>5517212</v>
      </c>
      <c r="AE3362" s="305" t="s">
        <v>1270</v>
      </c>
      <c r="AF3362" s="305" t="s">
        <v>1270</v>
      </c>
      <c r="AG3362" s="35" t="s">
        <v>7066</v>
      </c>
      <c r="AH3362" s="44" t="s">
        <v>7067</v>
      </c>
    </row>
    <row r="3363" spans="1:34" ht="15" hidden="1" customHeight="1" x14ac:dyDescent="0.2">
      <c r="A3363" s="257">
        <v>69</v>
      </c>
      <c r="B3363" s="257">
        <v>60</v>
      </c>
      <c r="C3363" s="258" t="s">
        <v>327</v>
      </c>
      <c r="D3363" s="257">
        <v>60070</v>
      </c>
      <c r="E3363" s="258" t="s">
        <v>328</v>
      </c>
      <c r="F3363" s="25">
        <v>2018</v>
      </c>
      <c r="G3363" s="232">
        <v>43125.84375</v>
      </c>
      <c r="H3363" s="233">
        <v>43125.84375</v>
      </c>
      <c r="I3363" s="412" t="s">
        <v>36</v>
      </c>
      <c r="J3363" s="412" t="s">
        <v>36</v>
      </c>
      <c r="K3363" s="412" t="s">
        <v>36</v>
      </c>
      <c r="L3363" s="235">
        <f>N3363-G3363</f>
        <v>6.944444467080757E-4</v>
      </c>
      <c r="M3363" s="236">
        <v>1</v>
      </c>
      <c r="N3363" s="232">
        <v>43125.844444444447</v>
      </c>
      <c r="O3363" s="233">
        <v>43125.844444444447</v>
      </c>
      <c r="P3363" s="237" t="s">
        <v>37</v>
      </c>
      <c r="Q3363" s="238" t="s">
        <v>43</v>
      </c>
      <c r="R3363" s="35" t="s">
        <v>10388</v>
      </c>
      <c r="S3363" s="238" t="s">
        <v>526</v>
      </c>
      <c r="T3363" s="167" t="s">
        <v>10389</v>
      </c>
      <c r="U3363" s="192" t="s">
        <v>40</v>
      </c>
      <c r="V3363" s="240" t="s">
        <v>384</v>
      </c>
      <c r="W3363" s="167" t="s">
        <v>10390</v>
      </c>
      <c r="X3363" s="255">
        <v>4611</v>
      </c>
      <c r="Y3363" s="241">
        <v>0</v>
      </c>
      <c r="Z3363" s="241">
        <v>0</v>
      </c>
      <c r="AA3363" s="266"/>
      <c r="AB3363" s="266"/>
      <c r="AC3363" s="266"/>
      <c r="AD3363" s="241">
        <v>5517212</v>
      </c>
      <c r="AE3363" s="35" t="s">
        <v>7063</v>
      </c>
      <c r="AF3363" s="153" t="s">
        <v>10391</v>
      </c>
      <c r="AG3363" s="35" t="s">
        <v>7040</v>
      </c>
      <c r="AH3363" s="35" t="s">
        <v>7041</v>
      </c>
    </row>
    <row r="3364" spans="1:34" ht="15" hidden="1" customHeight="1" x14ac:dyDescent="0.2">
      <c r="A3364" s="257">
        <v>69</v>
      </c>
      <c r="B3364" s="257">
        <v>60</v>
      </c>
      <c r="C3364" s="258" t="s">
        <v>327</v>
      </c>
      <c r="D3364" s="257">
        <v>60070</v>
      </c>
      <c r="E3364" s="258" t="s">
        <v>328</v>
      </c>
      <c r="F3364" s="25">
        <v>2018</v>
      </c>
      <c r="G3364" s="232">
        <v>43173.683333333334</v>
      </c>
      <c r="H3364" s="233">
        <v>43173.683333333334</v>
      </c>
      <c r="I3364" s="412" t="s">
        <v>36</v>
      </c>
      <c r="J3364" s="412" t="s">
        <v>36</v>
      </c>
      <c r="K3364" s="412" t="s">
        <v>36</v>
      </c>
      <c r="L3364" s="235">
        <f>N3364-G3364</f>
        <v>6.944444467080757E-4</v>
      </c>
      <c r="M3364" s="236">
        <v>1</v>
      </c>
      <c r="N3364" s="232">
        <v>43173.684027777781</v>
      </c>
      <c r="O3364" s="233">
        <v>43173.600694444445</v>
      </c>
      <c r="P3364" s="237" t="s">
        <v>37</v>
      </c>
      <c r="Q3364" s="359" t="s">
        <v>48</v>
      </c>
      <c r="R3364" s="35" t="s">
        <v>10200</v>
      </c>
      <c r="S3364" s="277" t="s">
        <v>40</v>
      </c>
      <c r="T3364" s="167" t="s">
        <v>10700</v>
      </c>
      <c r="U3364" s="282" t="s">
        <v>40</v>
      </c>
      <c r="V3364" s="240" t="s">
        <v>384</v>
      </c>
      <c r="W3364" s="167" t="s">
        <v>10701</v>
      </c>
      <c r="X3364" s="255">
        <v>9422</v>
      </c>
      <c r="Y3364" s="241">
        <v>0</v>
      </c>
      <c r="Z3364" s="241">
        <v>0</v>
      </c>
      <c r="AA3364" s="266"/>
      <c r="AB3364" s="266"/>
      <c r="AC3364" s="266"/>
      <c r="AD3364" s="241">
        <v>5517212</v>
      </c>
      <c r="AE3364" s="461" t="s">
        <v>7060</v>
      </c>
      <c r="AF3364" s="462" t="s">
        <v>10579</v>
      </c>
      <c r="AG3364" s="277" t="s">
        <v>7040</v>
      </c>
      <c r="AH3364" s="277" t="s">
        <v>7176</v>
      </c>
    </row>
    <row r="3365" spans="1:34" ht="15" hidden="1" customHeight="1" x14ac:dyDescent="0.2">
      <c r="A3365" s="257">
        <v>69</v>
      </c>
      <c r="B3365" s="257">
        <v>60</v>
      </c>
      <c r="C3365" s="258" t="s">
        <v>327</v>
      </c>
      <c r="D3365" s="257">
        <v>60070</v>
      </c>
      <c r="E3365" s="258" t="s">
        <v>328</v>
      </c>
      <c r="F3365" s="25">
        <v>2018</v>
      </c>
      <c r="G3365" s="284">
        <v>43279.270833333336</v>
      </c>
      <c r="H3365" s="233">
        <v>43279.270833333336</v>
      </c>
      <c r="I3365" s="412" t="s">
        <v>36</v>
      </c>
      <c r="J3365" s="412" t="s">
        <v>36</v>
      </c>
      <c r="K3365" s="412" t="s">
        <v>36</v>
      </c>
      <c r="L3365" s="235">
        <f>N3365-G3365</f>
        <v>6.9444443943211809E-4</v>
      </c>
      <c r="M3365" s="236">
        <v>1</v>
      </c>
      <c r="N3365" s="284">
        <v>43279.271527777775</v>
      </c>
      <c r="O3365" s="233">
        <v>43279.271527777775</v>
      </c>
      <c r="P3365" s="237" t="s">
        <v>37</v>
      </c>
      <c r="Q3365" s="359" t="s">
        <v>48</v>
      </c>
      <c r="R3365" s="35" t="s">
        <v>10200</v>
      </c>
      <c r="S3365" s="277" t="s">
        <v>40</v>
      </c>
      <c r="T3365" s="167" t="s">
        <v>11400</v>
      </c>
      <c r="U3365" s="282" t="s">
        <v>40</v>
      </c>
      <c r="V3365" s="240" t="s">
        <v>384</v>
      </c>
      <c r="W3365" s="266" t="s">
        <v>11401</v>
      </c>
      <c r="X3365" s="255">
        <v>3635</v>
      </c>
      <c r="Y3365" s="241">
        <v>0</v>
      </c>
      <c r="Z3365" s="241">
        <v>0</v>
      </c>
      <c r="AA3365" s="266"/>
      <c r="AB3365" s="266"/>
      <c r="AC3365" s="266"/>
      <c r="AD3365" s="241">
        <v>5517212</v>
      </c>
      <c r="AE3365" s="461" t="s">
        <v>7083</v>
      </c>
      <c r="AF3365" s="462" t="s">
        <v>11402</v>
      </c>
      <c r="AG3365" s="277" t="s">
        <v>7040</v>
      </c>
      <c r="AH3365" s="277" t="s">
        <v>7176</v>
      </c>
    </row>
    <row r="3366" spans="1:34" ht="15" hidden="1" customHeight="1" x14ac:dyDescent="0.2">
      <c r="A3366" s="257">
        <v>69</v>
      </c>
      <c r="B3366" s="257">
        <v>60</v>
      </c>
      <c r="C3366" s="258" t="s">
        <v>327</v>
      </c>
      <c r="D3366" s="257">
        <v>60070</v>
      </c>
      <c r="E3366" s="258" t="s">
        <v>328</v>
      </c>
      <c r="F3366" s="25">
        <v>2018</v>
      </c>
      <c r="G3366" s="284">
        <v>43363.348611111112</v>
      </c>
      <c r="H3366" s="234">
        <v>43363.348611111112</v>
      </c>
      <c r="I3366" s="412" t="s">
        <v>36</v>
      </c>
      <c r="J3366" s="412" t="s">
        <v>36</v>
      </c>
      <c r="K3366" s="412" t="s">
        <v>36</v>
      </c>
      <c r="L3366" s="235">
        <f>N3366-G3366</f>
        <v>0.32361111111094942</v>
      </c>
      <c r="M3366" s="236">
        <v>466</v>
      </c>
      <c r="N3366" s="284">
        <v>43363.672222222223</v>
      </c>
      <c r="O3366" s="234">
        <v>43363.672222222223</v>
      </c>
      <c r="P3366" s="237" t="s">
        <v>37</v>
      </c>
      <c r="Q3366" s="162" t="s">
        <v>1285</v>
      </c>
      <c r="R3366" s="167" t="s">
        <v>10363</v>
      </c>
      <c r="S3366" s="163" t="s">
        <v>80</v>
      </c>
      <c r="T3366" s="167" t="s">
        <v>11931</v>
      </c>
      <c r="U3366" s="287" t="s">
        <v>40</v>
      </c>
      <c r="V3366" s="240" t="s">
        <v>384</v>
      </c>
      <c r="W3366" s="167" t="s">
        <v>11932</v>
      </c>
      <c r="X3366" s="255">
        <v>0</v>
      </c>
      <c r="Y3366" s="241">
        <v>0</v>
      </c>
      <c r="Z3366" s="241">
        <v>0</v>
      </c>
      <c r="AA3366" s="266"/>
      <c r="AB3366" s="266"/>
      <c r="AC3366" s="266"/>
      <c r="AD3366" s="241">
        <v>5517212</v>
      </c>
      <c r="AE3366" s="461" t="s">
        <v>1270</v>
      </c>
      <c r="AF3366" s="462" t="s">
        <v>1270</v>
      </c>
      <c r="AG3366" s="277" t="s">
        <v>7066</v>
      </c>
      <c r="AH3366" s="277" t="s">
        <v>7067</v>
      </c>
    </row>
    <row r="3367" spans="1:34" ht="15" hidden="1" customHeight="1" x14ac:dyDescent="0.2">
      <c r="A3367" s="257">
        <v>69</v>
      </c>
      <c r="B3367" s="257">
        <v>60</v>
      </c>
      <c r="C3367" s="258" t="s">
        <v>327</v>
      </c>
      <c r="D3367" s="257">
        <v>60070</v>
      </c>
      <c r="E3367" s="258" t="s">
        <v>328</v>
      </c>
      <c r="F3367" s="25">
        <v>2018</v>
      </c>
      <c r="G3367" s="284">
        <v>43387.909722222219</v>
      </c>
      <c r="H3367" s="234">
        <v>43387.909722222219</v>
      </c>
      <c r="I3367" s="417" t="s">
        <v>7042</v>
      </c>
      <c r="J3367" s="412" t="s">
        <v>36</v>
      </c>
      <c r="K3367" s="412" t="s">
        <v>36</v>
      </c>
      <c r="L3367" s="235">
        <f>N3367-G3367</f>
        <v>0.64930555556202307</v>
      </c>
      <c r="M3367" s="236">
        <v>935</v>
      </c>
      <c r="N3367" s="284">
        <v>43388.559027777781</v>
      </c>
      <c r="O3367" s="234">
        <v>43388.559027777781</v>
      </c>
      <c r="P3367" s="237" t="s">
        <v>37</v>
      </c>
      <c r="Q3367" s="162" t="s">
        <v>43</v>
      </c>
      <c r="R3367" s="167" t="s">
        <v>10739</v>
      </c>
      <c r="S3367" s="163" t="s">
        <v>40</v>
      </c>
      <c r="T3367" s="167" t="s">
        <v>12148</v>
      </c>
      <c r="U3367" s="416" t="s">
        <v>40</v>
      </c>
      <c r="V3367" s="240" t="s">
        <v>384</v>
      </c>
      <c r="W3367" s="167" t="s">
        <v>12149</v>
      </c>
      <c r="X3367" s="255">
        <v>1047</v>
      </c>
      <c r="Y3367" s="255">
        <v>1047</v>
      </c>
      <c r="Z3367" s="255">
        <v>854352</v>
      </c>
      <c r="AA3367" s="264">
        <f>Y3367/AD3367</f>
        <v>1.897697605239748E-4</v>
      </c>
      <c r="AB3367" s="265">
        <f>Z3367/AD3367</f>
        <v>0.15485212458756342</v>
      </c>
      <c r="AC3367" s="255">
        <f>Z3367/Y3367</f>
        <v>816</v>
      </c>
      <c r="AD3367" s="241">
        <v>5517212</v>
      </c>
      <c r="AE3367" s="461" t="s">
        <v>1270</v>
      </c>
      <c r="AF3367" s="462" t="s">
        <v>1270</v>
      </c>
      <c r="AG3367" s="277" t="s">
        <v>7066</v>
      </c>
      <c r="AH3367" s="277" t="s">
        <v>7067</v>
      </c>
    </row>
    <row r="3368" spans="1:34" ht="15" hidden="1" customHeight="1" x14ac:dyDescent="0.2">
      <c r="A3368" s="257">
        <v>69</v>
      </c>
      <c r="B3368" s="257">
        <v>60</v>
      </c>
      <c r="C3368" s="258" t="s">
        <v>327</v>
      </c>
      <c r="D3368" s="257">
        <v>60070</v>
      </c>
      <c r="E3368" s="258" t="s">
        <v>328</v>
      </c>
      <c r="F3368" s="25">
        <v>2018</v>
      </c>
      <c r="G3368" s="284">
        <v>43403.347222222219</v>
      </c>
      <c r="H3368" s="234">
        <v>43403.347222222219</v>
      </c>
      <c r="I3368" s="412" t="s">
        <v>36</v>
      </c>
      <c r="J3368" s="412" t="s">
        <v>36</v>
      </c>
      <c r="K3368" s="417" t="s">
        <v>7042</v>
      </c>
      <c r="L3368" s="235">
        <f>N3368-G3368</f>
        <v>0.12013888889487134</v>
      </c>
      <c r="M3368" s="236">
        <v>173</v>
      </c>
      <c r="N3368" s="284">
        <v>43403.467361111114</v>
      </c>
      <c r="O3368" s="234">
        <v>43403.467361111114</v>
      </c>
      <c r="P3368" s="237" t="s">
        <v>37</v>
      </c>
      <c r="Q3368" s="162" t="s">
        <v>48</v>
      </c>
      <c r="R3368" s="167" t="s">
        <v>10200</v>
      </c>
      <c r="S3368" s="163" t="s">
        <v>40</v>
      </c>
      <c r="T3368" s="167" t="s">
        <v>12237</v>
      </c>
      <c r="U3368" s="416" t="s">
        <v>40</v>
      </c>
      <c r="V3368" s="240" t="s">
        <v>384</v>
      </c>
      <c r="W3368" s="167" t="s">
        <v>12238</v>
      </c>
      <c r="X3368" s="255">
        <v>8610</v>
      </c>
      <c r="Y3368" s="255">
        <v>8610</v>
      </c>
      <c r="Z3368" s="255">
        <v>481864</v>
      </c>
      <c r="AA3368" s="264">
        <f>Y3368/AD3368</f>
        <v>1.5605708100395635E-3</v>
      </c>
      <c r="AB3368" s="265">
        <f>Z3368/AD3368</f>
        <v>8.7338315076527784E-2</v>
      </c>
      <c r="AC3368" s="255">
        <f>Z3368/Y3368</f>
        <v>55.96562137049942</v>
      </c>
      <c r="AD3368" s="241">
        <v>5517212</v>
      </c>
      <c r="AE3368" s="461" t="s">
        <v>7063</v>
      </c>
      <c r="AF3368" s="468" t="s">
        <v>12239</v>
      </c>
      <c r="AG3368" s="163" t="s">
        <v>7040</v>
      </c>
      <c r="AH3368" s="277" t="s">
        <v>7176</v>
      </c>
    </row>
    <row r="3369" spans="1:34" ht="15" hidden="1" customHeight="1" x14ac:dyDescent="0.2">
      <c r="A3369" s="521">
        <v>69</v>
      </c>
      <c r="B3369" s="521">
        <v>60</v>
      </c>
      <c r="C3369" s="522" t="s">
        <v>327</v>
      </c>
      <c r="D3369" s="521">
        <v>60070</v>
      </c>
      <c r="E3369" s="522" t="s">
        <v>328</v>
      </c>
      <c r="F3369" s="25">
        <v>2019</v>
      </c>
      <c r="G3369" s="232">
        <v>43471.854166666664</v>
      </c>
      <c r="H3369" s="233">
        <v>43471.854166666664</v>
      </c>
      <c r="I3369" s="417" t="s">
        <v>7042</v>
      </c>
      <c r="J3369" s="412" t="s">
        <v>36</v>
      </c>
      <c r="K3369" s="412" t="s">
        <v>36</v>
      </c>
      <c r="L3369" s="235">
        <f>N3369-G3369</f>
        <v>0.78541666666569654</v>
      </c>
      <c r="M3369" s="236">
        <v>1131</v>
      </c>
      <c r="N3369" s="232">
        <v>43472.63958333333</v>
      </c>
      <c r="O3369" s="233">
        <v>43472.63958333333</v>
      </c>
      <c r="P3369" s="237" t="s">
        <v>37</v>
      </c>
      <c r="Q3369" s="359" t="s">
        <v>43</v>
      </c>
      <c r="R3369" s="35" t="s">
        <v>10388</v>
      </c>
      <c r="S3369" s="238" t="s">
        <v>54</v>
      </c>
      <c r="T3369" s="167" t="s">
        <v>12725</v>
      </c>
      <c r="U3369" s="416" t="s">
        <v>40</v>
      </c>
      <c r="V3369" s="240" t="s">
        <v>384</v>
      </c>
      <c r="W3369" s="167" t="s">
        <v>12726</v>
      </c>
      <c r="X3369" s="295">
        <v>4780</v>
      </c>
      <c r="Y3369" s="295">
        <v>3684</v>
      </c>
      <c r="Z3369" s="241">
        <v>209915</v>
      </c>
      <c r="AA3369" s="259">
        <f>Y3369/AD3369</f>
        <v>6.6391190083708049E-4</v>
      </c>
      <c r="AB3369" s="260">
        <f>Z3369/AD3369</f>
        <v>3.7829822655867464E-2</v>
      </c>
      <c r="AC3369" s="241">
        <f>Z3369/Y3369</f>
        <v>56.980184581976111</v>
      </c>
      <c r="AD3369" s="241">
        <v>5548929</v>
      </c>
      <c r="AE3369" s="239" t="s">
        <v>7060</v>
      </c>
      <c r="AF3369" s="229" t="s">
        <v>12727</v>
      </c>
      <c r="AG3369" s="239" t="s">
        <v>7040</v>
      </c>
      <c r="AH3369" s="57" t="s">
        <v>12286</v>
      </c>
    </row>
    <row r="3370" spans="1:34" ht="15" hidden="1" customHeight="1" x14ac:dyDescent="0.2">
      <c r="A3370" s="523">
        <v>69</v>
      </c>
      <c r="B3370" s="523">
        <v>60</v>
      </c>
      <c r="C3370" s="524" t="s">
        <v>327</v>
      </c>
      <c r="D3370" s="523">
        <v>60070</v>
      </c>
      <c r="E3370" s="524" t="s">
        <v>328</v>
      </c>
      <c r="F3370" s="25">
        <v>2019</v>
      </c>
      <c r="G3370" s="284">
        <v>43480.512499999997</v>
      </c>
      <c r="H3370" s="234">
        <v>43480.512499999997</v>
      </c>
      <c r="I3370" s="412" t="s">
        <v>36</v>
      </c>
      <c r="J3370" s="412" t="s">
        <v>36</v>
      </c>
      <c r="K3370" s="412" t="s">
        <v>36</v>
      </c>
      <c r="L3370" s="235">
        <f>N3370-G3370</f>
        <v>0.1604166666729725</v>
      </c>
      <c r="M3370" s="236">
        <v>231</v>
      </c>
      <c r="N3370" s="284">
        <v>43480.67291666667</v>
      </c>
      <c r="O3370" s="234">
        <v>43480.67291666667</v>
      </c>
      <c r="P3370" s="237" t="s">
        <v>37</v>
      </c>
      <c r="Q3370" s="162" t="s">
        <v>1285</v>
      </c>
      <c r="R3370" s="167" t="s">
        <v>10214</v>
      </c>
      <c r="S3370" s="238" t="s">
        <v>54</v>
      </c>
      <c r="T3370" s="167" t="s">
        <v>12800</v>
      </c>
      <c r="U3370" s="414" t="s">
        <v>40</v>
      </c>
      <c r="V3370" s="240" t="s">
        <v>384</v>
      </c>
      <c r="W3370" s="167" t="s">
        <v>12801</v>
      </c>
      <c r="X3370" s="536">
        <v>0</v>
      </c>
      <c r="Y3370" s="255">
        <v>0</v>
      </c>
      <c r="Z3370" s="255">
        <v>0</v>
      </c>
      <c r="AA3370" s="264">
        <f>Y3370/AD3370</f>
        <v>0</v>
      </c>
      <c r="AB3370" s="265">
        <f>Z3370/AD3370</f>
        <v>0</v>
      </c>
      <c r="AC3370" s="255">
        <v>0</v>
      </c>
      <c r="AD3370" s="255">
        <v>5548929</v>
      </c>
      <c r="AE3370" s="240" t="s">
        <v>1270</v>
      </c>
      <c r="AF3370" s="527" t="s">
        <v>1270</v>
      </c>
      <c r="AG3370" s="240" t="s">
        <v>7066</v>
      </c>
      <c r="AH3370" s="525" t="s">
        <v>12671</v>
      </c>
    </row>
    <row r="3371" spans="1:34" ht="15" hidden="1" customHeight="1" x14ac:dyDescent="0.2">
      <c r="A3371" s="521">
        <v>69</v>
      </c>
      <c r="B3371" s="521">
        <v>60</v>
      </c>
      <c r="C3371" s="522" t="s">
        <v>327</v>
      </c>
      <c r="D3371" s="521">
        <v>60070</v>
      </c>
      <c r="E3371" s="522" t="s">
        <v>328</v>
      </c>
      <c r="F3371" s="25">
        <v>2019</v>
      </c>
      <c r="G3371" s="570">
        <v>43522.054861111108</v>
      </c>
      <c r="H3371" s="571">
        <v>43522.054861111108</v>
      </c>
      <c r="I3371" s="417" t="s">
        <v>7042</v>
      </c>
      <c r="J3371" s="572" t="s">
        <v>36</v>
      </c>
      <c r="K3371" s="572" t="s">
        <v>36</v>
      </c>
      <c r="L3371" s="235">
        <f>N3371-G3371</f>
        <v>6.944444467080757E-4</v>
      </c>
      <c r="M3371" s="236">
        <v>1</v>
      </c>
      <c r="N3371" s="570">
        <v>43522.055555555555</v>
      </c>
      <c r="O3371" s="571">
        <v>43522.055555555555</v>
      </c>
      <c r="P3371" s="237" t="s">
        <v>37</v>
      </c>
      <c r="Q3371" s="162" t="s">
        <v>213</v>
      </c>
      <c r="R3371" s="167" t="s">
        <v>10343</v>
      </c>
      <c r="S3371" s="238" t="s">
        <v>40</v>
      </c>
      <c r="T3371" s="167" t="s">
        <v>13428</v>
      </c>
      <c r="U3371" s="192" t="s">
        <v>40</v>
      </c>
      <c r="V3371" s="240" t="s">
        <v>384</v>
      </c>
      <c r="W3371" s="167" t="s">
        <v>13429</v>
      </c>
      <c r="X3371" s="164">
        <v>8626</v>
      </c>
      <c r="Y3371" s="241">
        <v>0</v>
      </c>
      <c r="Z3371" s="241">
        <v>0</v>
      </c>
      <c r="AA3371" s="264">
        <f>Y3371/AD3371</f>
        <v>0</v>
      </c>
      <c r="AB3371" s="265">
        <f>Z3371/AD3371</f>
        <v>0</v>
      </c>
      <c r="AC3371" s="255">
        <v>0</v>
      </c>
      <c r="AD3371" s="255">
        <v>5548929</v>
      </c>
      <c r="AE3371" s="239" t="s">
        <v>7063</v>
      </c>
      <c r="AF3371" s="229" t="s">
        <v>13430</v>
      </c>
      <c r="AG3371" s="239" t="s">
        <v>7040</v>
      </c>
      <c r="AH3371" s="57" t="s">
        <v>7041</v>
      </c>
    </row>
    <row r="3372" spans="1:34" s="47" customFormat="1" ht="15" hidden="1" customHeight="1" x14ac:dyDescent="0.2">
      <c r="A3372" s="523">
        <v>69</v>
      </c>
      <c r="B3372" s="523">
        <v>60</v>
      </c>
      <c r="C3372" s="524" t="s">
        <v>327</v>
      </c>
      <c r="D3372" s="523">
        <v>60070</v>
      </c>
      <c r="E3372" s="524" t="s">
        <v>328</v>
      </c>
      <c r="F3372" s="25">
        <v>2019</v>
      </c>
      <c r="G3372" s="573">
        <v>43527.317361111112</v>
      </c>
      <c r="H3372" s="574">
        <v>43527.317361111112</v>
      </c>
      <c r="I3372" s="572" t="s">
        <v>36</v>
      </c>
      <c r="J3372" s="572" t="s">
        <v>36</v>
      </c>
      <c r="K3372" s="572" t="s">
        <v>36</v>
      </c>
      <c r="L3372" s="235">
        <f>N3372-G3372</f>
        <v>6.944444467080757E-4</v>
      </c>
      <c r="M3372" s="236">
        <v>1</v>
      </c>
      <c r="N3372" s="573">
        <v>43527.318055555559</v>
      </c>
      <c r="O3372" s="574">
        <v>43527.318055555559</v>
      </c>
      <c r="P3372" s="237" t="s">
        <v>37</v>
      </c>
      <c r="Q3372" s="162" t="s">
        <v>48</v>
      </c>
      <c r="R3372" s="167" t="s">
        <v>10200</v>
      </c>
      <c r="S3372" s="238" t="s">
        <v>40</v>
      </c>
      <c r="T3372" s="167" t="s">
        <v>13486</v>
      </c>
      <c r="U3372" s="459" t="s">
        <v>40</v>
      </c>
      <c r="V3372" s="240" t="s">
        <v>384</v>
      </c>
      <c r="W3372" s="167" t="s">
        <v>13487</v>
      </c>
      <c r="X3372" s="536">
        <v>2639</v>
      </c>
      <c r="Y3372" s="255">
        <v>0</v>
      </c>
      <c r="Z3372" s="255">
        <v>0</v>
      </c>
      <c r="AA3372" s="264">
        <f>Y3372/AD3372</f>
        <v>0</v>
      </c>
      <c r="AB3372" s="265">
        <f>Z3372/AD3372</f>
        <v>0</v>
      </c>
      <c r="AC3372" s="255">
        <v>0</v>
      </c>
      <c r="AD3372" s="255">
        <v>5548929</v>
      </c>
      <c r="AE3372" s="240" t="s">
        <v>7063</v>
      </c>
      <c r="AF3372" s="527" t="s">
        <v>13488</v>
      </c>
      <c r="AG3372" s="240" t="s">
        <v>7040</v>
      </c>
      <c r="AH3372" s="525" t="s">
        <v>7041</v>
      </c>
    </row>
    <row r="3373" spans="1:34" ht="15" hidden="1" customHeight="1" x14ac:dyDescent="0.2">
      <c r="A3373" s="105">
        <v>69</v>
      </c>
      <c r="B3373" s="105">
        <v>60</v>
      </c>
      <c r="C3373" s="76" t="s">
        <v>879</v>
      </c>
      <c r="D3373" s="31">
        <v>60071</v>
      </c>
      <c r="E3373" s="60" t="s">
        <v>880</v>
      </c>
      <c r="F3373" s="25">
        <v>2014</v>
      </c>
      <c r="G3373" s="61">
        <v>41907.334027777775</v>
      </c>
      <c r="H3373" s="62">
        <v>41907.334027777775</v>
      </c>
      <c r="I3373" s="625" t="s">
        <v>36</v>
      </c>
      <c r="J3373" s="625" t="s">
        <v>36</v>
      </c>
      <c r="K3373" s="625"/>
      <c r="L3373" s="64">
        <f>N3373-G3373</f>
        <v>6.944444467080757E-4</v>
      </c>
      <c r="M3373" s="65">
        <v>1</v>
      </c>
      <c r="N3373" s="61">
        <v>41907.334722222222</v>
      </c>
      <c r="O3373" s="62">
        <v>41907.334722222222</v>
      </c>
      <c r="P3373" s="66" t="s">
        <v>37</v>
      </c>
      <c r="Q3373" s="69" t="s">
        <v>48</v>
      </c>
      <c r="R3373" s="69" t="s">
        <v>49</v>
      </c>
      <c r="S3373" s="87" t="s">
        <v>40</v>
      </c>
      <c r="T3373" s="69" t="s">
        <v>2760</v>
      </c>
      <c r="U3373" s="459" t="s">
        <v>40</v>
      </c>
      <c r="V3373" s="87" t="s">
        <v>384</v>
      </c>
      <c r="W3373" s="69" t="s">
        <v>2761</v>
      </c>
      <c r="X3373" s="32">
        <v>2</v>
      </c>
      <c r="Y3373" s="32">
        <v>0</v>
      </c>
      <c r="Z3373" s="83"/>
      <c r="AA3373" s="84"/>
      <c r="AB3373" s="85"/>
      <c r="AC3373" s="83"/>
    </row>
    <row r="3374" spans="1:34" ht="15" hidden="1" customHeight="1" x14ac:dyDescent="0.2">
      <c r="A3374" s="105">
        <v>69</v>
      </c>
      <c r="B3374" s="105">
        <v>60</v>
      </c>
      <c r="C3374" s="76" t="s">
        <v>879</v>
      </c>
      <c r="D3374" s="31">
        <v>60071</v>
      </c>
      <c r="E3374" s="60" t="s">
        <v>880</v>
      </c>
      <c r="F3374" s="25">
        <v>2014</v>
      </c>
      <c r="G3374" s="106">
        <v>41984.438194444447</v>
      </c>
      <c r="H3374" s="63">
        <v>41984.438194444447</v>
      </c>
      <c r="I3374" s="628" t="s">
        <v>313</v>
      </c>
      <c r="J3374" s="625" t="s">
        <v>36</v>
      </c>
      <c r="K3374" s="625"/>
      <c r="L3374" s="64">
        <f>N3374-G3374</f>
        <v>6.9444443943211809E-4</v>
      </c>
      <c r="M3374" s="65">
        <v>1</v>
      </c>
      <c r="N3374" s="106">
        <v>41984.438888888886</v>
      </c>
      <c r="O3374" s="63">
        <v>41984.438888888886</v>
      </c>
      <c r="P3374" s="86" t="s">
        <v>242</v>
      </c>
      <c r="Q3374" s="99" t="s">
        <v>43</v>
      </c>
      <c r="R3374" s="99" t="s">
        <v>266</v>
      </c>
      <c r="S3374" s="78" t="s">
        <v>106</v>
      </c>
      <c r="T3374" s="69" t="s">
        <v>3164</v>
      </c>
      <c r="U3374" s="459" t="s">
        <v>40</v>
      </c>
      <c r="V3374" s="87" t="s">
        <v>384</v>
      </c>
      <c r="W3374" s="69" t="s">
        <v>3165</v>
      </c>
      <c r="X3374" s="32">
        <v>4</v>
      </c>
      <c r="Y3374" s="32">
        <v>0</v>
      </c>
      <c r="Z3374" s="83"/>
      <c r="AA3374" s="84"/>
      <c r="AB3374" s="85"/>
      <c r="AC3374" s="83"/>
    </row>
    <row r="3375" spans="1:34" ht="15" hidden="1" customHeight="1" x14ac:dyDescent="0.2">
      <c r="A3375" s="105">
        <v>69</v>
      </c>
      <c r="B3375" s="105">
        <v>60</v>
      </c>
      <c r="C3375" s="76" t="s">
        <v>879</v>
      </c>
      <c r="D3375" s="31">
        <v>60071</v>
      </c>
      <c r="E3375" s="60" t="s">
        <v>880</v>
      </c>
      <c r="F3375" s="25">
        <v>2014</v>
      </c>
      <c r="G3375" s="106">
        <v>41984.497916666667</v>
      </c>
      <c r="H3375" s="63">
        <v>41984.497916666667</v>
      </c>
      <c r="I3375" s="628" t="s">
        <v>313</v>
      </c>
      <c r="J3375" s="625" t="s">
        <v>36</v>
      </c>
      <c r="K3375" s="625"/>
      <c r="L3375" s="64">
        <f>N3375-G3375</f>
        <v>6.944444467080757E-4</v>
      </c>
      <c r="M3375" s="65">
        <v>1</v>
      </c>
      <c r="N3375" s="106">
        <v>41984.498611111114</v>
      </c>
      <c r="O3375" s="63">
        <v>41984.498611111114</v>
      </c>
      <c r="P3375" s="86" t="s">
        <v>242</v>
      </c>
      <c r="Q3375" s="99" t="s">
        <v>43</v>
      </c>
      <c r="R3375" s="99" t="s">
        <v>266</v>
      </c>
      <c r="S3375" s="78" t="s">
        <v>106</v>
      </c>
      <c r="T3375" s="69" t="s">
        <v>3164</v>
      </c>
      <c r="U3375" s="459" t="s">
        <v>40</v>
      </c>
      <c r="V3375" s="87" t="s">
        <v>384</v>
      </c>
      <c r="W3375" s="69" t="s">
        <v>3168</v>
      </c>
      <c r="X3375" s="32">
        <v>4</v>
      </c>
      <c r="Y3375" s="32">
        <v>0</v>
      </c>
      <c r="Z3375" s="83"/>
      <c r="AA3375" s="84"/>
      <c r="AB3375" s="85"/>
      <c r="AC3375" s="83"/>
    </row>
    <row r="3376" spans="1:34" ht="15" hidden="1" customHeight="1" x14ac:dyDescent="0.2">
      <c r="A3376" s="175">
        <v>69</v>
      </c>
      <c r="B3376" s="175">
        <v>60</v>
      </c>
      <c r="C3376" s="24" t="s">
        <v>879</v>
      </c>
      <c r="D3376" s="175">
        <v>60071</v>
      </c>
      <c r="E3376" s="24" t="s">
        <v>880</v>
      </c>
      <c r="F3376" s="25">
        <v>2015</v>
      </c>
      <c r="G3376" s="179">
        <v>42117.665972222225</v>
      </c>
      <c r="H3376" s="158">
        <v>42117.665972222225</v>
      </c>
      <c r="I3376" s="620" t="s">
        <v>36</v>
      </c>
      <c r="J3376" s="620" t="s">
        <v>36</v>
      </c>
      <c r="K3376" s="620"/>
      <c r="L3376" s="159">
        <f>N3376-G3376</f>
        <v>6.9444443943211809E-4</v>
      </c>
      <c r="M3376" s="160">
        <v>1</v>
      </c>
      <c r="N3376" s="179">
        <v>42117.666666666664</v>
      </c>
      <c r="O3376" s="158">
        <v>42117.666666666664</v>
      </c>
      <c r="P3376" s="161" t="s">
        <v>37</v>
      </c>
      <c r="Q3376" s="35" t="s">
        <v>213</v>
      </c>
      <c r="R3376" s="35" t="s">
        <v>287</v>
      </c>
      <c r="S3376" s="35" t="s">
        <v>40</v>
      </c>
      <c r="T3376" s="35" t="s">
        <v>3824</v>
      </c>
      <c r="U3376" s="459" t="s">
        <v>40</v>
      </c>
      <c r="V3376" s="167" t="s">
        <v>384</v>
      </c>
      <c r="W3376" s="35" t="s">
        <v>3825</v>
      </c>
      <c r="X3376" s="55">
        <v>0</v>
      </c>
      <c r="Y3376" s="55">
        <v>0</v>
      </c>
      <c r="Z3376" s="168"/>
      <c r="AA3376" s="168"/>
      <c r="AB3376" s="168"/>
      <c r="AC3376" s="168"/>
    </row>
    <row r="3377" spans="1:34" ht="15" hidden="1" customHeight="1" x14ac:dyDescent="0.2">
      <c r="A3377" s="175">
        <v>69</v>
      </c>
      <c r="B3377" s="175">
        <v>60</v>
      </c>
      <c r="C3377" s="24" t="s">
        <v>879</v>
      </c>
      <c r="D3377" s="175">
        <v>60071</v>
      </c>
      <c r="E3377" s="24" t="s">
        <v>880</v>
      </c>
      <c r="F3377" s="25">
        <v>2015</v>
      </c>
      <c r="G3377" s="156">
        <v>42119.259722222225</v>
      </c>
      <c r="H3377" s="157">
        <v>42119.259722222225</v>
      </c>
      <c r="I3377" s="620" t="s">
        <v>36</v>
      </c>
      <c r="J3377" s="620" t="s">
        <v>36</v>
      </c>
      <c r="K3377" s="620"/>
      <c r="L3377" s="159">
        <f>N3377-G3377</f>
        <v>6.9444443943211809E-4</v>
      </c>
      <c r="M3377" s="160">
        <v>1</v>
      </c>
      <c r="N3377" s="156">
        <v>42119.260416666664</v>
      </c>
      <c r="O3377" s="157">
        <v>42119.260416666664</v>
      </c>
      <c r="P3377" s="161" t="s">
        <v>37</v>
      </c>
      <c r="Q3377" s="35" t="s">
        <v>48</v>
      </c>
      <c r="R3377" s="35" t="s">
        <v>49</v>
      </c>
      <c r="S3377" s="35" t="s">
        <v>40</v>
      </c>
      <c r="T3377" s="35" t="s">
        <v>3835</v>
      </c>
      <c r="U3377" s="459" t="s">
        <v>40</v>
      </c>
      <c r="V3377" s="167" t="s">
        <v>384</v>
      </c>
      <c r="W3377" s="35" t="s">
        <v>3836</v>
      </c>
      <c r="X3377" s="55">
        <v>0</v>
      </c>
      <c r="Y3377" s="55">
        <v>0</v>
      </c>
      <c r="Z3377" s="168"/>
      <c r="AA3377" s="168"/>
      <c r="AB3377" s="168"/>
      <c r="AC3377" s="168"/>
    </row>
    <row r="3378" spans="1:34" ht="15" customHeight="1" x14ac:dyDescent="0.2">
      <c r="A3378" s="175">
        <v>115</v>
      </c>
      <c r="B3378" s="175">
        <v>115</v>
      </c>
      <c r="C3378" s="24" t="s">
        <v>879</v>
      </c>
      <c r="D3378" s="175">
        <v>60071</v>
      </c>
      <c r="E3378" s="24" t="s">
        <v>880</v>
      </c>
      <c r="F3378" s="25">
        <v>2015</v>
      </c>
      <c r="G3378" s="156">
        <v>42127.542361111111</v>
      </c>
      <c r="H3378" s="157">
        <v>42127.542361111111</v>
      </c>
      <c r="I3378" s="620" t="s">
        <v>36</v>
      </c>
      <c r="J3378" s="620" t="s">
        <v>36</v>
      </c>
      <c r="K3378" s="620"/>
      <c r="L3378" s="159">
        <f>N3378-G3378</f>
        <v>6.944444467080757E-4</v>
      </c>
      <c r="M3378" s="160">
        <v>1</v>
      </c>
      <c r="N3378" s="156">
        <v>42127.543055555558</v>
      </c>
      <c r="O3378" s="157">
        <v>42127.543055555558</v>
      </c>
      <c r="P3378" s="161" t="s">
        <v>37</v>
      </c>
      <c r="Q3378" s="35" t="s">
        <v>48</v>
      </c>
      <c r="R3378" s="35" t="s">
        <v>49</v>
      </c>
      <c r="S3378" s="35" t="s">
        <v>40</v>
      </c>
      <c r="T3378" s="35" t="s">
        <v>3884</v>
      </c>
      <c r="U3378" s="459" t="s">
        <v>40</v>
      </c>
      <c r="V3378" s="167" t="s">
        <v>384</v>
      </c>
      <c r="W3378" s="35" t="s">
        <v>3885</v>
      </c>
      <c r="X3378" s="55">
        <v>3</v>
      </c>
      <c r="Y3378" s="55">
        <v>0</v>
      </c>
      <c r="Z3378" s="168"/>
      <c r="AA3378" s="168"/>
      <c r="AB3378" s="168"/>
      <c r="AC3378" s="168"/>
      <c r="AD3378" s="41"/>
      <c r="AE3378" s="41"/>
      <c r="AF3378" s="41"/>
      <c r="AG3378" s="41"/>
      <c r="AH3378" s="41"/>
    </row>
    <row r="3379" spans="1:34" ht="15" hidden="1" customHeight="1" x14ac:dyDescent="0.2">
      <c r="A3379" s="175">
        <v>69</v>
      </c>
      <c r="B3379" s="175">
        <v>60</v>
      </c>
      <c r="C3379" s="24" t="s">
        <v>879</v>
      </c>
      <c r="D3379" s="175">
        <v>60071</v>
      </c>
      <c r="E3379" s="43" t="s">
        <v>880</v>
      </c>
      <c r="F3379" s="25">
        <v>2015</v>
      </c>
      <c r="G3379" s="156">
        <v>42294.643750000003</v>
      </c>
      <c r="H3379" s="157">
        <v>42294.643750000003</v>
      </c>
      <c r="I3379" s="620" t="s">
        <v>36</v>
      </c>
      <c r="J3379" s="620" t="s">
        <v>36</v>
      </c>
      <c r="K3379" s="620"/>
      <c r="L3379" s="159">
        <f>N3379-G3379</f>
        <v>6.9444443943211809E-4</v>
      </c>
      <c r="M3379" s="160">
        <v>1</v>
      </c>
      <c r="N3379" s="156">
        <v>42294.644444444442</v>
      </c>
      <c r="O3379" s="157">
        <v>42294.644444444442</v>
      </c>
      <c r="P3379" s="161" t="s">
        <v>37</v>
      </c>
      <c r="Q3379" s="35" t="s">
        <v>213</v>
      </c>
      <c r="R3379" s="35" t="s">
        <v>287</v>
      </c>
      <c r="S3379" s="35" t="s">
        <v>106</v>
      </c>
      <c r="T3379" s="35" t="s">
        <v>4981</v>
      </c>
      <c r="U3379" s="459" t="s">
        <v>40</v>
      </c>
      <c r="V3379" s="167" t="s">
        <v>384</v>
      </c>
      <c r="W3379" s="35" t="s">
        <v>4982</v>
      </c>
      <c r="X3379" s="55">
        <v>734</v>
      </c>
      <c r="Y3379" s="168"/>
      <c r="Z3379" s="168"/>
      <c r="AA3379" s="168"/>
      <c r="AB3379" s="168"/>
      <c r="AC3379" s="168"/>
    </row>
    <row r="3380" spans="1:34" ht="15" hidden="1" customHeight="1" x14ac:dyDescent="0.2">
      <c r="A3380" s="231">
        <v>69</v>
      </c>
      <c r="B3380" s="231">
        <v>60</v>
      </c>
      <c r="C3380" s="230" t="s">
        <v>879</v>
      </c>
      <c r="D3380" s="231">
        <v>60071</v>
      </c>
      <c r="E3380" s="230" t="s">
        <v>880</v>
      </c>
      <c r="F3380" s="25">
        <v>2016</v>
      </c>
      <c r="G3380" s="232">
        <v>42376.375</v>
      </c>
      <c r="H3380" s="233">
        <v>42376.375</v>
      </c>
      <c r="I3380" s="412" t="s">
        <v>36</v>
      </c>
      <c r="J3380" s="412" t="s">
        <v>36</v>
      </c>
      <c r="K3380" s="412"/>
      <c r="L3380" s="235">
        <f>N3380-G3380</f>
        <v>6.944444467080757E-4</v>
      </c>
      <c r="M3380" s="236">
        <v>1</v>
      </c>
      <c r="N3380" s="232">
        <v>42376.375694444447</v>
      </c>
      <c r="O3380" s="233">
        <v>42376.375694444447</v>
      </c>
      <c r="P3380" s="237" t="s">
        <v>37</v>
      </c>
      <c r="Q3380" s="238" t="s">
        <v>52</v>
      </c>
      <c r="R3380" s="238" t="s">
        <v>124</v>
      </c>
      <c r="S3380" s="238" t="s">
        <v>88</v>
      </c>
      <c r="T3380" s="239" t="s">
        <v>5431</v>
      </c>
      <c r="U3380" s="243" t="s">
        <v>40</v>
      </c>
      <c r="V3380" s="240" t="s">
        <v>384</v>
      </c>
      <c r="W3380" s="239" t="s">
        <v>5432</v>
      </c>
      <c r="X3380" s="241">
        <v>0</v>
      </c>
      <c r="Y3380" s="241">
        <v>0</v>
      </c>
      <c r="Z3380" s="241">
        <v>0</v>
      </c>
      <c r="AA3380" s="242"/>
      <c r="AB3380" s="242"/>
      <c r="AC3380" s="242"/>
    </row>
    <row r="3381" spans="1:34" ht="15" hidden="1" customHeight="1" x14ac:dyDescent="0.2">
      <c r="A3381" s="257">
        <v>69</v>
      </c>
      <c r="B3381" s="257">
        <v>60</v>
      </c>
      <c r="C3381" s="258" t="s">
        <v>879</v>
      </c>
      <c r="D3381" s="257">
        <v>60071</v>
      </c>
      <c r="E3381" s="258" t="s">
        <v>880</v>
      </c>
      <c r="F3381" s="25">
        <v>2016</v>
      </c>
      <c r="G3381" s="284">
        <v>42510.64166666667</v>
      </c>
      <c r="H3381" s="234">
        <v>42510.64166666667</v>
      </c>
      <c r="I3381" s="412" t="s">
        <v>36</v>
      </c>
      <c r="J3381" s="412" t="s">
        <v>36</v>
      </c>
      <c r="K3381" s="412"/>
      <c r="L3381" s="235">
        <f>N3381-G3381</f>
        <v>3.4722222189884633E-3</v>
      </c>
      <c r="M3381" s="236">
        <v>5</v>
      </c>
      <c r="N3381" s="284">
        <v>42510.645138888889</v>
      </c>
      <c r="O3381" s="234">
        <v>42510.645138888889</v>
      </c>
      <c r="P3381" s="237" t="s">
        <v>37</v>
      </c>
      <c r="Q3381" s="238" t="s">
        <v>213</v>
      </c>
      <c r="R3381" s="238" t="s">
        <v>287</v>
      </c>
      <c r="S3381" s="35" t="s">
        <v>40</v>
      </c>
      <c r="T3381" s="35" t="s">
        <v>6091</v>
      </c>
      <c r="U3381" s="282" t="s">
        <v>40</v>
      </c>
      <c r="V3381" s="240" t="s">
        <v>384</v>
      </c>
      <c r="W3381" s="35" t="s">
        <v>6092</v>
      </c>
      <c r="X3381" s="55">
        <v>0</v>
      </c>
      <c r="Y3381" s="55">
        <v>0</v>
      </c>
      <c r="Z3381" s="55">
        <v>0</v>
      </c>
      <c r="AA3381" s="35"/>
      <c r="AB3381" s="35"/>
      <c r="AC3381" s="35"/>
    </row>
    <row r="3382" spans="1:34" ht="15" hidden="1" customHeight="1" x14ac:dyDescent="0.2">
      <c r="A3382" s="175">
        <v>69</v>
      </c>
      <c r="B3382" s="175">
        <v>60</v>
      </c>
      <c r="C3382" s="24" t="s">
        <v>879</v>
      </c>
      <c r="D3382" s="175">
        <v>60071</v>
      </c>
      <c r="E3382" s="24" t="s">
        <v>880</v>
      </c>
      <c r="F3382" s="25">
        <v>2016</v>
      </c>
      <c r="G3382" s="284">
        <v>42645.826388888891</v>
      </c>
      <c r="H3382" s="234">
        <v>42645.826388888891</v>
      </c>
      <c r="I3382" s="412" t="s">
        <v>36</v>
      </c>
      <c r="J3382" s="412" t="s">
        <v>36</v>
      </c>
      <c r="K3382" s="412"/>
      <c r="L3382" s="235">
        <f>N3382-G3382</f>
        <v>4.8611111124046147E-3</v>
      </c>
      <c r="M3382" s="236">
        <v>7</v>
      </c>
      <c r="N3382" s="284">
        <v>42645.831250000003</v>
      </c>
      <c r="O3382" s="234">
        <v>42645.831250000003</v>
      </c>
      <c r="P3382" s="237" t="s">
        <v>37</v>
      </c>
      <c r="Q3382" s="238" t="s">
        <v>213</v>
      </c>
      <c r="R3382" s="238" t="s">
        <v>287</v>
      </c>
      <c r="S3382" s="35" t="s">
        <v>40</v>
      </c>
      <c r="T3382" s="35" t="s">
        <v>6652</v>
      </c>
      <c r="U3382" s="282" t="s">
        <v>40</v>
      </c>
      <c r="V3382" s="240" t="s">
        <v>384</v>
      </c>
      <c r="W3382" s="35" t="s">
        <v>6653</v>
      </c>
      <c r="X3382" s="177">
        <v>2003</v>
      </c>
      <c r="Y3382" s="177">
        <v>2003</v>
      </c>
      <c r="Z3382" s="177">
        <v>15367</v>
      </c>
      <c r="AA3382" s="215">
        <v>3.6775040121146495E-4</v>
      </c>
      <c r="AB3382" s="216">
        <v>2.8213781404975444E-3</v>
      </c>
      <c r="AC3382" s="177">
        <v>7.6719920119820273</v>
      </c>
    </row>
    <row r="3383" spans="1:34" ht="15" hidden="1" customHeight="1" x14ac:dyDescent="0.2">
      <c r="A3383" s="257">
        <v>69</v>
      </c>
      <c r="B3383" s="257">
        <v>60</v>
      </c>
      <c r="C3383" s="258" t="s">
        <v>879</v>
      </c>
      <c r="D3383" s="257">
        <v>60071</v>
      </c>
      <c r="E3383" s="258" t="s">
        <v>880</v>
      </c>
      <c r="F3383" s="25">
        <v>2016</v>
      </c>
      <c r="G3383" s="284">
        <v>42719.28125</v>
      </c>
      <c r="H3383" s="234">
        <v>42719.28125</v>
      </c>
      <c r="I3383" s="412" t="s">
        <v>36</v>
      </c>
      <c r="J3383" s="412" t="s">
        <v>36</v>
      </c>
      <c r="K3383" s="412"/>
      <c r="L3383" s="235">
        <f>N3383-G3383</f>
        <v>6.9444444452528842E-3</v>
      </c>
      <c r="M3383" s="236">
        <v>10</v>
      </c>
      <c r="N3383" s="284">
        <v>42719.288194444445</v>
      </c>
      <c r="O3383" s="234">
        <v>42719.288194444445</v>
      </c>
      <c r="P3383" s="248" t="s">
        <v>242</v>
      </c>
      <c r="Q3383" s="35" t="s">
        <v>43</v>
      </c>
      <c r="R3383" s="35" t="s">
        <v>266</v>
      </c>
      <c r="S3383" s="35" t="s">
        <v>526</v>
      </c>
      <c r="T3383" s="35" t="s">
        <v>6982</v>
      </c>
      <c r="U3383" s="282" t="s">
        <v>40</v>
      </c>
      <c r="V3383" s="240" t="s">
        <v>384</v>
      </c>
      <c r="W3383" s="35" t="s">
        <v>6983</v>
      </c>
      <c r="X3383" s="177">
        <v>0</v>
      </c>
      <c r="Y3383" s="55">
        <v>0</v>
      </c>
      <c r="Z3383" s="55">
        <v>0</v>
      </c>
      <c r="AA3383" s="168"/>
      <c r="AB3383" s="168"/>
      <c r="AC3383" s="168"/>
    </row>
    <row r="3384" spans="1:34" ht="15" hidden="1" customHeight="1" x14ac:dyDescent="0.2">
      <c r="A3384" s="257">
        <v>69</v>
      </c>
      <c r="B3384" s="257">
        <v>60</v>
      </c>
      <c r="C3384" s="258" t="s">
        <v>879</v>
      </c>
      <c r="D3384" s="257">
        <v>60071</v>
      </c>
      <c r="E3384" s="258" t="s">
        <v>880</v>
      </c>
      <c r="F3384" s="25">
        <v>2016</v>
      </c>
      <c r="G3384" s="284">
        <v>42719.344444444447</v>
      </c>
      <c r="H3384" s="234">
        <v>42719.344444444447</v>
      </c>
      <c r="I3384" s="412" t="s">
        <v>36</v>
      </c>
      <c r="J3384" s="412" t="s">
        <v>36</v>
      </c>
      <c r="K3384" s="412"/>
      <c r="L3384" s="235">
        <f>N3384-G3384</f>
        <v>6.9444443943211809E-4</v>
      </c>
      <c r="M3384" s="236">
        <v>1</v>
      </c>
      <c r="N3384" s="284">
        <v>42719.345138888886</v>
      </c>
      <c r="O3384" s="234">
        <v>42719.345138888886</v>
      </c>
      <c r="P3384" s="248" t="s">
        <v>242</v>
      </c>
      <c r="Q3384" s="35" t="s">
        <v>43</v>
      </c>
      <c r="R3384" s="35" t="s">
        <v>266</v>
      </c>
      <c r="S3384" s="35" t="s">
        <v>526</v>
      </c>
      <c r="T3384" s="35" t="s">
        <v>6986</v>
      </c>
      <c r="U3384" s="282" t="s">
        <v>40</v>
      </c>
      <c r="V3384" s="240" t="s">
        <v>384</v>
      </c>
      <c r="W3384" s="35" t="s">
        <v>6987</v>
      </c>
      <c r="X3384" s="177">
        <v>0</v>
      </c>
      <c r="Y3384" s="55">
        <v>0</v>
      </c>
      <c r="Z3384" s="55">
        <v>0</v>
      </c>
      <c r="AA3384" s="168"/>
      <c r="AB3384" s="168"/>
      <c r="AC3384" s="168"/>
    </row>
    <row r="3385" spans="1:34" ht="15" hidden="1" customHeight="1" x14ac:dyDescent="0.2">
      <c r="A3385" s="257">
        <v>69</v>
      </c>
      <c r="B3385" s="257">
        <v>60</v>
      </c>
      <c r="C3385" s="258" t="s">
        <v>879</v>
      </c>
      <c r="D3385" s="257">
        <v>60071</v>
      </c>
      <c r="E3385" s="258" t="s">
        <v>880</v>
      </c>
      <c r="F3385" s="25">
        <v>2017</v>
      </c>
      <c r="G3385" s="232">
        <v>42743.517361111109</v>
      </c>
      <c r="H3385" s="233">
        <v>42743.517361111109</v>
      </c>
      <c r="I3385" s="417" t="s">
        <v>7042</v>
      </c>
      <c r="J3385" s="412" t="s">
        <v>36</v>
      </c>
      <c r="K3385" s="412"/>
      <c r="L3385" s="235">
        <f>N3385-G3385</f>
        <v>2.0833333328482695E-3</v>
      </c>
      <c r="M3385" s="236">
        <v>3</v>
      </c>
      <c r="N3385" s="232">
        <v>42743.519444444442</v>
      </c>
      <c r="O3385" s="233">
        <v>42743.519444444442</v>
      </c>
      <c r="P3385" s="237" t="s">
        <v>37</v>
      </c>
      <c r="Q3385" s="238" t="s">
        <v>52</v>
      </c>
      <c r="R3385" s="238" t="s">
        <v>5649</v>
      </c>
      <c r="S3385" s="35" t="s">
        <v>80</v>
      </c>
      <c r="T3385" s="167" t="s">
        <v>7205</v>
      </c>
      <c r="U3385" s="303" t="s">
        <v>40</v>
      </c>
      <c r="V3385" s="49" t="s">
        <v>384</v>
      </c>
      <c r="W3385" s="44" t="s">
        <v>7210</v>
      </c>
      <c r="X3385" s="255">
        <v>1999</v>
      </c>
      <c r="Y3385" s="255">
        <v>1999</v>
      </c>
      <c r="Z3385" s="255">
        <v>1479245</v>
      </c>
      <c r="AA3385" s="215">
        <v>3.6232067935761759E-4</v>
      </c>
      <c r="AB3385" s="216">
        <v>0.26811458396015958</v>
      </c>
      <c r="AC3385" s="255">
        <v>739.9924962481241</v>
      </c>
      <c r="AD3385" s="304">
        <v>5517212</v>
      </c>
      <c r="AE3385" s="35" t="s">
        <v>1270</v>
      </c>
      <c r="AF3385" s="35" t="s">
        <v>1270</v>
      </c>
      <c r="AG3385" s="35" t="s">
        <v>7040</v>
      </c>
      <c r="AH3385" s="44" t="s">
        <v>7176</v>
      </c>
    </row>
    <row r="3386" spans="1:34" ht="15" hidden="1" customHeight="1" x14ac:dyDescent="0.2">
      <c r="A3386" s="257">
        <v>69</v>
      </c>
      <c r="B3386" s="257">
        <v>60</v>
      </c>
      <c r="C3386" s="258" t="s">
        <v>879</v>
      </c>
      <c r="D3386" s="257">
        <v>60071</v>
      </c>
      <c r="E3386" s="258" t="s">
        <v>880</v>
      </c>
      <c r="F3386" s="25">
        <v>2017</v>
      </c>
      <c r="G3386" s="232">
        <v>42755.808333333334</v>
      </c>
      <c r="H3386" s="233">
        <v>42755.808333333334</v>
      </c>
      <c r="I3386" s="417" t="s">
        <v>7042</v>
      </c>
      <c r="J3386" s="412" t="s">
        <v>36</v>
      </c>
      <c r="K3386" s="412"/>
      <c r="L3386" s="235">
        <f>N3386-G3386</f>
        <v>6.944444467080757E-4</v>
      </c>
      <c r="M3386" s="236">
        <v>1</v>
      </c>
      <c r="N3386" s="232">
        <v>42755.809027777781</v>
      </c>
      <c r="O3386" s="233">
        <v>42755.809027777781</v>
      </c>
      <c r="P3386" s="237" t="s">
        <v>37</v>
      </c>
      <c r="Q3386" s="35" t="s">
        <v>213</v>
      </c>
      <c r="R3386" s="35" t="s">
        <v>214</v>
      </c>
      <c r="S3386" s="35" t="s">
        <v>40</v>
      </c>
      <c r="T3386" s="167" t="s">
        <v>7472</v>
      </c>
      <c r="U3386" s="303" t="s">
        <v>40</v>
      </c>
      <c r="V3386" s="49" t="s">
        <v>384</v>
      </c>
      <c r="W3386" s="35" t="s">
        <v>7473</v>
      </c>
      <c r="X3386" s="255">
        <v>2</v>
      </c>
      <c r="Y3386" s="241">
        <v>0</v>
      </c>
      <c r="Z3386" s="241">
        <v>0</v>
      </c>
      <c r="AA3386" s="168"/>
      <c r="AB3386" s="168"/>
      <c r="AC3386" s="168"/>
      <c r="AD3386" s="304">
        <v>5517212</v>
      </c>
      <c r="AE3386" s="35" t="s">
        <v>1270</v>
      </c>
      <c r="AF3386" s="305" t="s">
        <v>1270</v>
      </c>
      <c r="AG3386" s="35" t="s">
        <v>7040</v>
      </c>
      <c r="AH3386" s="44" t="s">
        <v>7041</v>
      </c>
    </row>
    <row r="3387" spans="1:34" ht="15" hidden="1" customHeight="1" x14ac:dyDescent="0.2">
      <c r="A3387" s="257">
        <v>69</v>
      </c>
      <c r="B3387" s="257">
        <v>60</v>
      </c>
      <c r="C3387" s="258" t="s">
        <v>879</v>
      </c>
      <c r="D3387" s="257">
        <v>60071</v>
      </c>
      <c r="E3387" s="258" t="s">
        <v>880</v>
      </c>
      <c r="F3387" s="25">
        <v>2017</v>
      </c>
      <c r="G3387" s="232">
        <v>42756.044444444444</v>
      </c>
      <c r="H3387" s="233">
        <v>42756.044444444444</v>
      </c>
      <c r="I3387" s="417" t="s">
        <v>7042</v>
      </c>
      <c r="J3387" s="412" t="s">
        <v>36</v>
      </c>
      <c r="K3387" s="412"/>
      <c r="L3387" s="235">
        <f>N3387-G3387</f>
        <v>6.944444467080757E-4</v>
      </c>
      <c r="M3387" s="236">
        <v>1</v>
      </c>
      <c r="N3387" s="232">
        <v>42756.045138888891</v>
      </c>
      <c r="O3387" s="233">
        <v>42756.045138888891</v>
      </c>
      <c r="P3387" s="237" t="s">
        <v>37</v>
      </c>
      <c r="Q3387" s="35" t="s">
        <v>213</v>
      </c>
      <c r="R3387" s="35" t="s">
        <v>214</v>
      </c>
      <c r="S3387" s="35" t="s">
        <v>40</v>
      </c>
      <c r="T3387" s="52" t="s">
        <v>7484</v>
      </c>
      <c r="U3387" s="303" t="s">
        <v>40</v>
      </c>
      <c r="V3387" s="49" t="s">
        <v>384</v>
      </c>
      <c r="W3387" s="35" t="s">
        <v>7485</v>
      </c>
      <c r="X3387" s="255">
        <v>2</v>
      </c>
      <c r="Y3387" s="241">
        <v>0</v>
      </c>
      <c r="Z3387" s="241">
        <v>0</v>
      </c>
      <c r="AA3387" s="168"/>
      <c r="AB3387" s="168"/>
      <c r="AC3387" s="168"/>
      <c r="AD3387" s="304">
        <v>5517212</v>
      </c>
      <c r="AE3387" s="35" t="s">
        <v>1270</v>
      </c>
      <c r="AF3387" s="305" t="s">
        <v>1270</v>
      </c>
      <c r="AG3387" s="35" t="s">
        <v>7040</v>
      </c>
      <c r="AH3387" s="44" t="s">
        <v>7041</v>
      </c>
    </row>
    <row r="3388" spans="1:34" ht="15" hidden="1" customHeight="1" x14ac:dyDescent="0.2">
      <c r="A3388" s="257">
        <v>69</v>
      </c>
      <c r="B3388" s="257">
        <v>60</v>
      </c>
      <c r="C3388" s="258" t="s">
        <v>879</v>
      </c>
      <c r="D3388" s="257">
        <v>60071</v>
      </c>
      <c r="E3388" s="258" t="s">
        <v>880</v>
      </c>
      <c r="F3388" s="25">
        <v>2017</v>
      </c>
      <c r="G3388" s="232">
        <v>42832.863194444442</v>
      </c>
      <c r="H3388" s="233">
        <v>42832.863194444442</v>
      </c>
      <c r="I3388" s="417" t="s">
        <v>7042</v>
      </c>
      <c r="J3388" s="412" t="s">
        <v>36</v>
      </c>
      <c r="K3388" s="412"/>
      <c r="L3388" s="235">
        <f>N3388-G3388</f>
        <v>2.0833333328482695E-3</v>
      </c>
      <c r="M3388" s="236">
        <v>3</v>
      </c>
      <c r="N3388" s="232">
        <v>42832.865277777775</v>
      </c>
      <c r="O3388" s="233">
        <v>42832.865277777775</v>
      </c>
      <c r="P3388" s="237" t="s">
        <v>37</v>
      </c>
      <c r="Q3388" s="35" t="s">
        <v>48</v>
      </c>
      <c r="R3388" s="35" t="s">
        <v>49</v>
      </c>
      <c r="S3388" s="35" t="s">
        <v>40</v>
      </c>
      <c r="T3388" s="52" t="s">
        <v>8295</v>
      </c>
      <c r="U3388" s="303" t="s">
        <v>40</v>
      </c>
      <c r="V3388" s="49" t="s">
        <v>384</v>
      </c>
      <c r="W3388" s="44" t="s">
        <v>8296</v>
      </c>
      <c r="X3388" s="241">
        <v>0</v>
      </c>
      <c r="Y3388" s="241">
        <v>0</v>
      </c>
      <c r="Z3388" s="241">
        <v>0</v>
      </c>
      <c r="AA3388" s="168"/>
      <c r="AB3388" s="168"/>
      <c r="AC3388" s="168"/>
      <c r="AD3388" s="304">
        <v>5517212</v>
      </c>
      <c r="AE3388" s="305" t="s">
        <v>7049</v>
      </c>
      <c r="AF3388" s="305" t="s">
        <v>8297</v>
      </c>
      <c r="AG3388" s="35" t="s">
        <v>7040</v>
      </c>
      <c r="AH3388" s="52" t="s">
        <v>7041</v>
      </c>
    </row>
    <row r="3389" spans="1:34" ht="15" hidden="1" customHeight="1" x14ac:dyDescent="0.2">
      <c r="A3389" s="257">
        <v>69</v>
      </c>
      <c r="B3389" s="257">
        <v>60</v>
      </c>
      <c r="C3389" s="258" t="s">
        <v>879</v>
      </c>
      <c r="D3389" s="257">
        <v>60071</v>
      </c>
      <c r="E3389" s="258" t="s">
        <v>880</v>
      </c>
      <c r="F3389" s="25">
        <v>2017</v>
      </c>
      <c r="G3389" s="232">
        <v>42832.945833333331</v>
      </c>
      <c r="H3389" s="233">
        <v>42832.945833333331</v>
      </c>
      <c r="I3389" s="417" t="s">
        <v>7042</v>
      </c>
      <c r="J3389" s="412" t="s">
        <v>36</v>
      </c>
      <c r="K3389" s="412"/>
      <c r="L3389" s="235">
        <f>N3389-G3389</f>
        <v>6.944444467080757E-4</v>
      </c>
      <c r="M3389" s="236">
        <v>1</v>
      </c>
      <c r="N3389" s="232">
        <v>42832.946527777778</v>
      </c>
      <c r="O3389" s="233">
        <v>42832.946527777778</v>
      </c>
      <c r="P3389" s="237" t="s">
        <v>37</v>
      </c>
      <c r="Q3389" s="35" t="s">
        <v>48</v>
      </c>
      <c r="R3389" s="35" t="s">
        <v>49</v>
      </c>
      <c r="S3389" s="35" t="s">
        <v>40</v>
      </c>
      <c r="T3389" s="52" t="s">
        <v>8301</v>
      </c>
      <c r="U3389" s="303" t="s">
        <v>40</v>
      </c>
      <c r="V3389" s="49" t="s">
        <v>384</v>
      </c>
      <c r="W3389" s="44" t="s">
        <v>8302</v>
      </c>
      <c r="X3389" s="241">
        <v>0</v>
      </c>
      <c r="Y3389" s="241">
        <v>0</v>
      </c>
      <c r="Z3389" s="241">
        <v>0</v>
      </c>
      <c r="AA3389" s="168"/>
      <c r="AB3389" s="168"/>
      <c r="AC3389" s="168"/>
      <c r="AD3389" s="304">
        <v>5517212</v>
      </c>
      <c r="AE3389" s="305" t="s">
        <v>1270</v>
      </c>
      <c r="AF3389" s="305" t="s">
        <v>1270</v>
      </c>
      <c r="AG3389" s="35" t="s">
        <v>7040</v>
      </c>
      <c r="AH3389" s="52" t="s">
        <v>7041</v>
      </c>
    </row>
    <row r="3390" spans="1:34" ht="15" hidden="1" customHeight="1" x14ac:dyDescent="0.2">
      <c r="A3390" s="257">
        <v>69</v>
      </c>
      <c r="B3390" s="257">
        <v>60</v>
      </c>
      <c r="C3390" s="258" t="s">
        <v>879</v>
      </c>
      <c r="D3390" s="257">
        <v>60071</v>
      </c>
      <c r="E3390" s="258" t="s">
        <v>880</v>
      </c>
      <c r="F3390" s="25">
        <v>2017</v>
      </c>
      <c r="G3390" s="232">
        <v>42832.946527777778</v>
      </c>
      <c r="H3390" s="233">
        <v>42832.946527777778</v>
      </c>
      <c r="I3390" s="417" t="s">
        <v>7042</v>
      </c>
      <c r="J3390" s="412" t="s">
        <v>36</v>
      </c>
      <c r="K3390" s="412"/>
      <c r="L3390" s="235">
        <f>N3390-G3390</f>
        <v>0.50277777777955635</v>
      </c>
      <c r="M3390" s="236">
        <v>724</v>
      </c>
      <c r="N3390" s="232">
        <v>42833.449305555558</v>
      </c>
      <c r="O3390" s="233">
        <v>42833.449305555558</v>
      </c>
      <c r="P3390" s="237" t="s">
        <v>37</v>
      </c>
      <c r="Q3390" s="35" t="s">
        <v>48</v>
      </c>
      <c r="R3390" s="35" t="s">
        <v>49</v>
      </c>
      <c r="S3390" s="35" t="s">
        <v>40</v>
      </c>
      <c r="T3390" s="52" t="s">
        <v>8303</v>
      </c>
      <c r="U3390" s="303" t="s">
        <v>40</v>
      </c>
      <c r="V3390" s="49" t="s">
        <v>384</v>
      </c>
      <c r="W3390" s="44" t="s">
        <v>8304</v>
      </c>
      <c r="X3390" s="241">
        <v>0</v>
      </c>
      <c r="Y3390" s="241">
        <v>0</v>
      </c>
      <c r="Z3390" s="241">
        <v>0</v>
      </c>
      <c r="AA3390" s="168"/>
      <c r="AB3390" s="168"/>
      <c r="AC3390" s="168"/>
      <c r="AD3390" s="304">
        <v>5517212</v>
      </c>
      <c r="AE3390" s="305" t="s">
        <v>1270</v>
      </c>
      <c r="AF3390" s="305" t="s">
        <v>1270</v>
      </c>
      <c r="AG3390" s="35" t="s">
        <v>7040</v>
      </c>
      <c r="AH3390" s="52" t="s">
        <v>7041</v>
      </c>
    </row>
    <row r="3391" spans="1:34" ht="15" hidden="1" customHeight="1" x14ac:dyDescent="0.2">
      <c r="A3391" s="257">
        <v>69</v>
      </c>
      <c r="B3391" s="257">
        <v>60</v>
      </c>
      <c r="C3391" s="258" t="s">
        <v>879</v>
      </c>
      <c r="D3391" s="257">
        <v>60071</v>
      </c>
      <c r="E3391" s="258" t="s">
        <v>880</v>
      </c>
      <c r="F3391" s="25">
        <v>2018</v>
      </c>
      <c r="G3391" s="232">
        <v>43124.869444444441</v>
      </c>
      <c r="H3391" s="233">
        <v>43124.869444444441</v>
      </c>
      <c r="I3391" s="412" t="s">
        <v>36</v>
      </c>
      <c r="J3391" s="412" t="s">
        <v>36</v>
      </c>
      <c r="K3391" s="412" t="s">
        <v>36</v>
      </c>
      <c r="L3391" s="235">
        <f>N3391-G3391</f>
        <v>6.944444467080757E-4</v>
      </c>
      <c r="M3391" s="236">
        <v>1</v>
      </c>
      <c r="N3391" s="232">
        <v>43124.870138888888</v>
      </c>
      <c r="O3391" s="233">
        <v>43124.870138888888</v>
      </c>
      <c r="P3391" s="237" t="s">
        <v>37</v>
      </c>
      <c r="Q3391" s="238" t="s">
        <v>213</v>
      </c>
      <c r="R3391" s="35" t="s">
        <v>10343</v>
      </c>
      <c r="S3391" s="238" t="s">
        <v>40</v>
      </c>
      <c r="T3391" s="167" t="s">
        <v>10379</v>
      </c>
      <c r="U3391" s="192" t="s">
        <v>40</v>
      </c>
      <c r="V3391" s="240" t="s">
        <v>384</v>
      </c>
      <c r="W3391" s="296"/>
      <c r="X3391" s="255">
        <v>0</v>
      </c>
      <c r="Y3391" s="241">
        <v>0</v>
      </c>
      <c r="Z3391" s="241">
        <v>0</v>
      </c>
      <c r="AA3391" s="266"/>
      <c r="AB3391" s="266"/>
      <c r="AC3391" s="266"/>
      <c r="AD3391" s="241">
        <v>5517212</v>
      </c>
      <c r="AE3391" s="35" t="s">
        <v>7056</v>
      </c>
      <c r="AF3391" s="153" t="s">
        <v>10380</v>
      </c>
      <c r="AG3391" s="35" t="s">
        <v>7040</v>
      </c>
      <c r="AH3391" s="35" t="s">
        <v>7041</v>
      </c>
    </row>
    <row r="3392" spans="1:34" ht="15" hidden="1" customHeight="1" x14ac:dyDescent="0.2">
      <c r="A3392" s="257">
        <v>69</v>
      </c>
      <c r="B3392" s="257">
        <v>60</v>
      </c>
      <c r="C3392" s="258" t="s">
        <v>879</v>
      </c>
      <c r="D3392" s="257">
        <v>60071</v>
      </c>
      <c r="E3392" s="258" t="s">
        <v>880</v>
      </c>
      <c r="F3392" s="25">
        <v>2018</v>
      </c>
      <c r="G3392" s="284">
        <v>43363.348611111112</v>
      </c>
      <c r="H3392" s="234">
        <v>43363.348611111112</v>
      </c>
      <c r="I3392" s="412" t="s">
        <v>36</v>
      </c>
      <c r="J3392" s="412" t="s">
        <v>36</v>
      </c>
      <c r="K3392" s="412" t="s">
        <v>36</v>
      </c>
      <c r="L3392" s="235">
        <f>N3392-G3392</f>
        <v>0.32777777777664596</v>
      </c>
      <c r="M3392" s="236">
        <v>472</v>
      </c>
      <c r="N3392" s="284">
        <v>43363.676388888889</v>
      </c>
      <c r="O3392" s="234">
        <v>43363.676388888889</v>
      </c>
      <c r="P3392" s="237" t="s">
        <v>37</v>
      </c>
      <c r="Q3392" s="162" t="s">
        <v>1285</v>
      </c>
      <c r="R3392" s="167" t="s">
        <v>10363</v>
      </c>
      <c r="S3392" s="163" t="s">
        <v>80</v>
      </c>
      <c r="T3392" s="167" t="s">
        <v>11931</v>
      </c>
      <c r="U3392" s="287" t="s">
        <v>40</v>
      </c>
      <c r="V3392" s="240" t="s">
        <v>384</v>
      </c>
      <c r="W3392" s="167" t="s">
        <v>11932</v>
      </c>
      <c r="X3392" s="255">
        <v>0</v>
      </c>
      <c r="Y3392" s="241">
        <v>0</v>
      </c>
      <c r="Z3392" s="241">
        <v>0</v>
      </c>
      <c r="AA3392" s="266"/>
      <c r="AB3392" s="266"/>
      <c r="AC3392" s="266"/>
      <c r="AD3392" s="241">
        <v>5517212</v>
      </c>
      <c r="AE3392" s="461" t="s">
        <v>1270</v>
      </c>
      <c r="AF3392" s="462" t="s">
        <v>1270</v>
      </c>
      <c r="AG3392" s="277" t="s">
        <v>7066</v>
      </c>
      <c r="AH3392" s="277" t="s">
        <v>7067</v>
      </c>
    </row>
    <row r="3393" spans="1:34" ht="15" hidden="1" customHeight="1" x14ac:dyDescent="0.2">
      <c r="A3393" s="58">
        <v>69</v>
      </c>
      <c r="B3393" s="58">
        <v>60</v>
      </c>
      <c r="C3393" s="76" t="s">
        <v>736</v>
      </c>
      <c r="D3393" s="31">
        <v>60074</v>
      </c>
      <c r="E3393" s="60" t="s">
        <v>737</v>
      </c>
      <c r="F3393" s="25">
        <v>2014</v>
      </c>
      <c r="G3393" s="61">
        <v>41685.712500000001</v>
      </c>
      <c r="H3393" s="62">
        <v>41685.712500000001</v>
      </c>
      <c r="I3393" s="625" t="s">
        <v>36</v>
      </c>
      <c r="J3393" s="625" t="s">
        <v>36</v>
      </c>
      <c r="K3393" s="625"/>
      <c r="L3393" s="64">
        <f>N3393-G3393</f>
        <v>6.9444443943211809E-4</v>
      </c>
      <c r="M3393" s="65">
        <v>1</v>
      </c>
      <c r="N3393" s="61">
        <v>41685.713194444441</v>
      </c>
      <c r="O3393" s="62">
        <v>41685.713194444441</v>
      </c>
      <c r="P3393" s="66" t="s">
        <v>37</v>
      </c>
      <c r="Q3393" s="67" t="s">
        <v>43</v>
      </c>
      <c r="R3393" s="67" t="s">
        <v>535</v>
      </c>
      <c r="S3393" s="68" t="s">
        <v>526</v>
      </c>
      <c r="T3393" s="69" t="s">
        <v>1826</v>
      </c>
      <c r="U3393" s="287" t="s">
        <v>40</v>
      </c>
      <c r="V3393" s="78" t="s">
        <v>1385</v>
      </c>
      <c r="W3393" s="69" t="s">
        <v>1827</v>
      </c>
      <c r="X3393" s="32">
        <v>4002</v>
      </c>
      <c r="Y3393" s="32">
        <v>0</v>
      </c>
      <c r="Z3393" s="83"/>
      <c r="AA3393" s="84"/>
      <c r="AB3393" s="85"/>
      <c r="AC3393" s="83"/>
    </row>
    <row r="3394" spans="1:34" ht="15" hidden="1" customHeight="1" x14ac:dyDescent="0.2">
      <c r="A3394" s="105">
        <v>69</v>
      </c>
      <c r="B3394" s="105">
        <v>60</v>
      </c>
      <c r="C3394" s="76" t="s">
        <v>736</v>
      </c>
      <c r="D3394" s="31">
        <v>60074</v>
      </c>
      <c r="E3394" s="60" t="s">
        <v>737</v>
      </c>
      <c r="F3394" s="25">
        <v>2014</v>
      </c>
      <c r="G3394" s="61">
        <v>41906.634722222225</v>
      </c>
      <c r="H3394" s="62">
        <v>41906.634722222225</v>
      </c>
      <c r="I3394" s="625" t="s">
        <v>36</v>
      </c>
      <c r="J3394" s="625" t="s">
        <v>36</v>
      </c>
      <c r="K3394" s="625"/>
      <c r="L3394" s="64">
        <f>N3394-G3394</f>
        <v>6.9444443943211809E-4</v>
      </c>
      <c r="M3394" s="65">
        <v>1</v>
      </c>
      <c r="N3394" s="61">
        <v>41906.635416666664</v>
      </c>
      <c r="O3394" s="62">
        <v>41906.635416666664</v>
      </c>
      <c r="P3394" s="66" t="s">
        <v>37</v>
      </c>
      <c r="Q3394" s="69" t="s">
        <v>48</v>
      </c>
      <c r="R3394" s="69" t="s">
        <v>49</v>
      </c>
      <c r="S3394" s="87" t="s">
        <v>40</v>
      </c>
      <c r="T3394" s="69" t="s">
        <v>2752</v>
      </c>
      <c r="U3394" s="287" t="s">
        <v>40</v>
      </c>
      <c r="V3394" s="87" t="s">
        <v>1385</v>
      </c>
      <c r="W3394" s="69" t="s">
        <v>2753</v>
      </c>
      <c r="X3394" s="32">
        <v>2016</v>
      </c>
      <c r="Y3394" s="32">
        <v>0</v>
      </c>
      <c r="Z3394" s="83"/>
      <c r="AA3394" s="84"/>
      <c r="AB3394" s="85"/>
      <c r="AC3394" s="83"/>
    </row>
    <row r="3395" spans="1:34" ht="15" hidden="1" customHeight="1" x14ac:dyDescent="0.2">
      <c r="A3395" s="105">
        <v>69</v>
      </c>
      <c r="B3395" s="105">
        <v>60</v>
      </c>
      <c r="C3395" s="76" t="s">
        <v>736</v>
      </c>
      <c r="D3395" s="31">
        <v>60074</v>
      </c>
      <c r="E3395" s="60" t="s">
        <v>737</v>
      </c>
      <c r="F3395" s="25">
        <v>2014</v>
      </c>
      <c r="G3395" s="61">
        <v>41920.468055555553</v>
      </c>
      <c r="H3395" s="62">
        <v>41920.468055555553</v>
      </c>
      <c r="I3395" s="625" t="s">
        <v>36</v>
      </c>
      <c r="J3395" s="625" t="s">
        <v>36</v>
      </c>
      <c r="K3395" s="625"/>
      <c r="L3395" s="64">
        <f>N3395-G3395</f>
        <v>6.944444467080757E-4</v>
      </c>
      <c r="M3395" s="65">
        <v>1</v>
      </c>
      <c r="N3395" s="61">
        <v>41920.46875</v>
      </c>
      <c r="O3395" s="62">
        <v>41920.46875</v>
      </c>
      <c r="P3395" s="66" t="s">
        <v>37</v>
      </c>
      <c r="Q3395" s="69" t="s">
        <v>71</v>
      </c>
      <c r="R3395" s="69" t="s">
        <v>600</v>
      </c>
      <c r="S3395" s="87" t="s">
        <v>579</v>
      </c>
      <c r="T3395" s="69" t="s">
        <v>2836</v>
      </c>
      <c r="U3395" s="77">
        <v>10716</v>
      </c>
      <c r="V3395" s="87" t="s">
        <v>1385</v>
      </c>
      <c r="W3395" s="69" t="s">
        <v>2837</v>
      </c>
      <c r="X3395" s="32">
        <v>15189</v>
      </c>
      <c r="Y3395" s="32">
        <v>496</v>
      </c>
      <c r="Z3395" s="32">
        <v>12400</v>
      </c>
      <c r="AA3395" s="79">
        <f>Y3395/5380759</f>
        <v>9.2180303931099677E-5</v>
      </c>
      <c r="AB3395" s="80">
        <f>Z3395/5380759</f>
        <v>2.3045075982774921E-3</v>
      </c>
      <c r="AC3395" s="32">
        <f>Z3395/Y3395</f>
        <v>25</v>
      </c>
    </row>
    <row r="3396" spans="1:34" ht="15" hidden="1" customHeight="1" x14ac:dyDescent="0.2">
      <c r="A3396" s="105">
        <v>69</v>
      </c>
      <c r="B3396" s="105">
        <v>60</v>
      </c>
      <c r="C3396" s="76" t="s">
        <v>736</v>
      </c>
      <c r="D3396" s="31">
        <v>60074</v>
      </c>
      <c r="E3396" s="60" t="s">
        <v>737</v>
      </c>
      <c r="F3396" s="25">
        <v>2014</v>
      </c>
      <c r="G3396" s="61">
        <v>41953.511805555558</v>
      </c>
      <c r="H3396" s="62">
        <v>41953.511805555558</v>
      </c>
      <c r="I3396" s="625" t="s">
        <v>36</v>
      </c>
      <c r="J3396" s="625" t="s">
        <v>36</v>
      </c>
      <c r="K3396" s="625"/>
      <c r="L3396" s="64">
        <f>N3396-G3396</f>
        <v>6.9444443943211809E-4</v>
      </c>
      <c r="M3396" s="65">
        <v>1</v>
      </c>
      <c r="N3396" s="61">
        <v>41953.512499999997</v>
      </c>
      <c r="O3396" s="62">
        <v>41953.512499999997</v>
      </c>
      <c r="P3396" s="66" t="s">
        <v>37</v>
      </c>
      <c r="Q3396" s="69" t="s">
        <v>48</v>
      </c>
      <c r="R3396" s="69" t="s">
        <v>49</v>
      </c>
      <c r="S3396" s="87" t="s">
        <v>40</v>
      </c>
      <c r="T3396" s="69" t="s">
        <v>3012</v>
      </c>
      <c r="U3396" s="287" t="s">
        <v>40</v>
      </c>
      <c r="V3396" s="87" t="s">
        <v>1385</v>
      </c>
      <c r="W3396" s="69" t="s">
        <v>3013</v>
      </c>
      <c r="X3396" s="32">
        <v>2</v>
      </c>
      <c r="Y3396" s="32">
        <v>0</v>
      </c>
      <c r="Z3396" s="83"/>
      <c r="AA3396" s="84"/>
      <c r="AB3396" s="85"/>
      <c r="AC3396" s="83"/>
      <c r="AD3396" s="41"/>
      <c r="AE3396" s="41"/>
      <c r="AF3396" s="41"/>
      <c r="AG3396" s="41"/>
      <c r="AH3396" s="41"/>
    </row>
    <row r="3397" spans="1:34" ht="15" hidden="1" customHeight="1" x14ac:dyDescent="0.2">
      <c r="A3397" s="175">
        <v>69</v>
      </c>
      <c r="B3397" s="175">
        <v>60</v>
      </c>
      <c r="C3397" s="24" t="s">
        <v>736</v>
      </c>
      <c r="D3397" s="175">
        <v>60074</v>
      </c>
      <c r="E3397" s="24" t="s">
        <v>737</v>
      </c>
      <c r="F3397" s="25">
        <v>2015</v>
      </c>
      <c r="G3397" s="156">
        <v>42105.664583333331</v>
      </c>
      <c r="H3397" s="157">
        <v>42105.664583333331</v>
      </c>
      <c r="I3397" s="620" t="s">
        <v>36</v>
      </c>
      <c r="J3397" s="620" t="s">
        <v>36</v>
      </c>
      <c r="K3397" s="620"/>
      <c r="L3397" s="159">
        <f>N3397-G3397</f>
        <v>0.40277777778101154</v>
      </c>
      <c r="M3397" s="160">
        <v>580</v>
      </c>
      <c r="N3397" s="156">
        <v>42106.067361111112</v>
      </c>
      <c r="O3397" s="157">
        <v>42106.067361111112</v>
      </c>
      <c r="P3397" s="161" t="s">
        <v>37</v>
      </c>
      <c r="Q3397" s="35" t="s">
        <v>1285</v>
      </c>
      <c r="R3397" s="35" t="s">
        <v>67</v>
      </c>
      <c r="S3397" s="35" t="s">
        <v>101</v>
      </c>
      <c r="T3397" s="35" t="s">
        <v>3761</v>
      </c>
      <c r="U3397" s="287" t="s">
        <v>40</v>
      </c>
      <c r="V3397" s="167" t="s">
        <v>1385</v>
      </c>
      <c r="W3397" s="35" t="s">
        <v>3762</v>
      </c>
      <c r="X3397" s="55">
        <v>3996</v>
      </c>
      <c r="Y3397" s="55">
        <v>3996</v>
      </c>
      <c r="Z3397" s="55">
        <v>410035</v>
      </c>
      <c r="AA3397" s="173">
        <f>Y3397/5412924</f>
        <v>7.3823316196569544E-4</v>
      </c>
      <c r="AB3397" s="174">
        <f>Z3397/5412924</f>
        <v>7.5751109751402382E-2</v>
      </c>
      <c r="AC3397" s="55">
        <f>Z3397/Y3397</f>
        <v>102.61136136136136</v>
      </c>
    </row>
    <row r="3398" spans="1:34" ht="15" hidden="1" customHeight="1" x14ac:dyDescent="0.2">
      <c r="A3398" s="175">
        <v>69</v>
      </c>
      <c r="B3398" s="175">
        <v>60</v>
      </c>
      <c r="C3398" s="24" t="s">
        <v>736</v>
      </c>
      <c r="D3398" s="175">
        <v>60074</v>
      </c>
      <c r="E3398" s="24" t="s">
        <v>737</v>
      </c>
      <c r="F3398" s="25">
        <v>2015</v>
      </c>
      <c r="G3398" s="156">
        <v>42213.524305555555</v>
      </c>
      <c r="H3398" s="157">
        <v>42213.524305555555</v>
      </c>
      <c r="I3398" s="620" t="s">
        <v>36</v>
      </c>
      <c r="J3398" s="620" t="s">
        <v>36</v>
      </c>
      <c r="K3398" s="620"/>
      <c r="L3398" s="159">
        <f>N3398-G3398</f>
        <v>1.5277777776645962E-2</v>
      </c>
      <c r="M3398" s="160">
        <v>22</v>
      </c>
      <c r="N3398" s="156">
        <v>42213.539583333331</v>
      </c>
      <c r="O3398" s="157">
        <v>42213.539583333331</v>
      </c>
      <c r="P3398" s="161" t="s">
        <v>37</v>
      </c>
      <c r="Q3398" s="35" t="s">
        <v>43</v>
      </c>
      <c r="R3398" s="35" t="s">
        <v>266</v>
      </c>
      <c r="S3398" s="35" t="s">
        <v>526</v>
      </c>
      <c r="T3398" s="35" t="s">
        <v>4468</v>
      </c>
      <c r="U3398" s="176">
        <v>11290</v>
      </c>
      <c r="V3398" s="167" t="s">
        <v>1385</v>
      </c>
      <c r="W3398" s="35" t="s">
        <v>4469</v>
      </c>
      <c r="X3398" s="188"/>
      <c r="Y3398" s="168"/>
      <c r="Z3398" s="168"/>
      <c r="AA3398" s="168"/>
      <c r="AB3398" s="168"/>
      <c r="AC3398" s="168"/>
    </row>
    <row r="3399" spans="1:34" ht="15" hidden="1" customHeight="1" x14ac:dyDescent="0.2">
      <c r="A3399" s="175">
        <v>69</v>
      </c>
      <c r="B3399" s="175">
        <v>60</v>
      </c>
      <c r="C3399" s="24" t="s">
        <v>736</v>
      </c>
      <c r="D3399" s="175">
        <v>60074</v>
      </c>
      <c r="E3399" s="24" t="s">
        <v>737</v>
      </c>
      <c r="F3399" s="25">
        <v>2015</v>
      </c>
      <c r="G3399" s="156">
        <v>42213.559027777781</v>
      </c>
      <c r="H3399" s="157">
        <v>42213.559027777781</v>
      </c>
      <c r="I3399" s="620" t="s">
        <v>36</v>
      </c>
      <c r="J3399" s="620" t="s">
        <v>36</v>
      </c>
      <c r="K3399" s="620"/>
      <c r="L3399" s="159">
        <f>N3399-G3399</f>
        <v>1.3888888861401938E-3</v>
      </c>
      <c r="M3399" s="160">
        <v>2</v>
      </c>
      <c r="N3399" s="156">
        <v>42213.560416666667</v>
      </c>
      <c r="O3399" s="157">
        <v>42213.560416666667</v>
      </c>
      <c r="P3399" s="161" t="s">
        <v>37</v>
      </c>
      <c r="Q3399" s="35" t="s">
        <v>43</v>
      </c>
      <c r="R3399" s="35" t="s">
        <v>266</v>
      </c>
      <c r="S3399" s="35" t="s">
        <v>526</v>
      </c>
      <c r="T3399" s="35" t="s">
        <v>4475</v>
      </c>
      <c r="U3399" s="176">
        <v>11290</v>
      </c>
      <c r="V3399" s="167" t="s">
        <v>1385</v>
      </c>
      <c r="W3399" s="35" t="s">
        <v>4476</v>
      </c>
      <c r="X3399" s="188"/>
      <c r="Y3399" s="168"/>
      <c r="Z3399" s="168"/>
      <c r="AA3399" s="168"/>
      <c r="AB3399" s="168"/>
      <c r="AC3399" s="168"/>
    </row>
    <row r="3400" spans="1:34" ht="15" hidden="1" customHeight="1" x14ac:dyDescent="0.2">
      <c r="A3400" s="175">
        <v>69</v>
      </c>
      <c r="B3400" s="175">
        <v>60</v>
      </c>
      <c r="C3400" s="24" t="s">
        <v>736</v>
      </c>
      <c r="D3400" s="175">
        <v>60074</v>
      </c>
      <c r="E3400" s="24" t="s">
        <v>737</v>
      </c>
      <c r="F3400" s="25">
        <v>2015</v>
      </c>
      <c r="G3400" s="156">
        <v>42213.679166666669</v>
      </c>
      <c r="H3400" s="157">
        <v>42213.679166666669</v>
      </c>
      <c r="I3400" s="620" t="s">
        <v>36</v>
      </c>
      <c r="J3400" s="620" t="s">
        <v>36</v>
      </c>
      <c r="K3400" s="620"/>
      <c r="L3400" s="159">
        <f>N3400-G3400</f>
        <v>2.0138888889050577E-2</v>
      </c>
      <c r="M3400" s="160">
        <v>29</v>
      </c>
      <c r="N3400" s="156">
        <v>42213.699305555558</v>
      </c>
      <c r="O3400" s="157">
        <v>42213.699305555558</v>
      </c>
      <c r="P3400" s="161" t="s">
        <v>37</v>
      </c>
      <c r="Q3400" s="35" t="s">
        <v>43</v>
      </c>
      <c r="R3400" s="35" t="s">
        <v>266</v>
      </c>
      <c r="S3400" s="35" t="s">
        <v>526</v>
      </c>
      <c r="T3400" s="35" t="s">
        <v>4478</v>
      </c>
      <c r="U3400" s="176">
        <v>11290</v>
      </c>
      <c r="V3400" s="167" t="s">
        <v>1385</v>
      </c>
      <c r="W3400" s="35" t="s">
        <v>4479</v>
      </c>
      <c r="X3400" s="188"/>
      <c r="Y3400" s="168"/>
      <c r="Z3400" s="168"/>
      <c r="AA3400" s="168"/>
      <c r="AB3400" s="168"/>
      <c r="AC3400" s="168"/>
    </row>
    <row r="3401" spans="1:34" ht="15" hidden="1" customHeight="1" x14ac:dyDescent="0.2">
      <c r="A3401" s="175">
        <v>69</v>
      </c>
      <c r="B3401" s="175">
        <v>60</v>
      </c>
      <c r="C3401" s="24" t="s">
        <v>736</v>
      </c>
      <c r="D3401" s="175">
        <v>60074</v>
      </c>
      <c r="E3401" s="24" t="s">
        <v>737</v>
      </c>
      <c r="F3401" s="25">
        <v>2015</v>
      </c>
      <c r="G3401" s="156">
        <v>42229.12777777778</v>
      </c>
      <c r="H3401" s="157">
        <v>42229.12777777778</v>
      </c>
      <c r="I3401" s="620" t="s">
        <v>36</v>
      </c>
      <c r="J3401" s="620" t="s">
        <v>36</v>
      </c>
      <c r="K3401" s="620"/>
      <c r="L3401" s="159">
        <f>N3401-G3401</f>
        <v>6.9444443943211809E-4</v>
      </c>
      <c r="M3401" s="160">
        <v>1</v>
      </c>
      <c r="N3401" s="156">
        <v>42229.128472222219</v>
      </c>
      <c r="O3401" s="157">
        <v>42229.128472222219</v>
      </c>
      <c r="P3401" s="161" t="s">
        <v>37</v>
      </c>
      <c r="Q3401" s="35" t="s">
        <v>43</v>
      </c>
      <c r="R3401" s="35" t="s">
        <v>535</v>
      </c>
      <c r="S3401" s="35" t="s">
        <v>526</v>
      </c>
      <c r="T3401" s="35" t="s">
        <v>4586</v>
      </c>
      <c r="U3401" s="287" t="s">
        <v>40</v>
      </c>
      <c r="V3401" s="167" t="s">
        <v>1385</v>
      </c>
      <c r="W3401" s="35" t="s">
        <v>4588</v>
      </c>
      <c r="X3401" s="55">
        <v>5617</v>
      </c>
      <c r="Y3401" s="168"/>
      <c r="Z3401" s="168"/>
      <c r="AA3401" s="168"/>
      <c r="AB3401" s="168"/>
      <c r="AC3401" s="168"/>
    </row>
    <row r="3402" spans="1:34" ht="15" hidden="1" customHeight="1" x14ac:dyDescent="0.2">
      <c r="A3402" s="257">
        <v>69</v>
      </c>
      <c r="B3402" s="257">
        <v>60</v>
      </c>
      <c r="C3402" s="258" t="s">
        <v>736</v>
      </c>
      <c r="D3402" s="257">
        <v>60074</v>
      </c>
      <c r="E3402" s="258" t="s">
        <v>737</v>
      </c>
      <c r="F3402" s="25">
        <v>2016</v>
      </c>
      <c r="G3402" s="232">
        <v>42417.567361111112</v>
      </c>
      <c r="H3402" s="233">
        <v>42417.567361111112</v>
      </c>
      <c r="I3402" s="417" t="s">
        <v>313</v>
      </c>
      <c r="J3402" s="412" t="s">
        <v>36</v>
      </c>
      <c r="K3402" s="412"/>
      <c r="L3402" s="235">
        <f>N3402-G3402</f>
        <v>6.944444467080757E-4</v>
      </c>
      <c r="M3402" s="236">
        <v>1</v>
      </c>
      <c r="N3402" s="232">
        <v>42417.568055555559</v>
      </c>
      <c r="O3402" s="233">
        <v>42417.568055555559</v>
      </c>
      <c r="P3402" s="237" t="s">
        <v>37</v>
      </c>
      <c r="Q3402" s="238" t="s">
        <v>222</v>
      </c>
      <c r="R3402" s="238" t="s">
        <v>223</v>
      </c>
      <c r="S3402" s="238" t="s">
        <v>40</v>
      </c>
      <c r="T3402" s="35" t="s">
        <v>5569</v>
      </c>
      <c r="U3402" s="287" t="s">
        <v>40</v>
      </c>
      <c r="V3402" s="240" t="s">
        <v>1385</v>
      </c>
      <c r="W3402" s="35" t="s">
        <v>5570</v>
      </c>
      <c r="X3402" s="55">
        <v>2202</v>
      </c>
      <c r="Y3402" s="241">
        <v>0</v>
      </c>
      <c r="Z3402" s="241">
        <v>0</v>
      </c>
      <c r="AA3402" s="168"/>
      <c r="AB3402" s="168"/>
      <c r="AC3402" s="168"/>
    </row>
    <row r="3403" spans="1:34" ht="15" hidden="1" customHeight="1" x14ac:dyDescent="0.2">
      <c r="A3403" s="257">
        <v>69</v>
      </c>
      <c r="B3403" s="257">
        <v>60</v>
      </c>
      <c r="C3403" s="258" t="s">
        <v>736</v>
      </c>
      <c r="D3403" s="257">
        <v>60074</v>
      </c>
      <c r="E3403" s="258" t="s">
        <v>737</v>
      </c>
      <c r="F3403" s="25">
        <v>2016</v>
      </c>
      <c r="G3403" s="284">
        <v>42732.900694444441</v>
      </c>
      <c r="H3403" s="234">
        <v>42732.900694444441</v>
      </c>
      <c r="I3403" s="412" t="s">
        <v>36</v>
      </c>
      <c r="J3403" s="412" t="s">
        <v>36</v>
      </c>
      <c r="K3403" s="412"/>
      <c r="L3403" s="235">
        <f>N3403-G3403</f>
        <v>3.4722222262644209E-3</v>
      </c>
      <c r="M3403" s="236">
        <v>5</v>
      </c>
      <c r="N3403" s="284">
        <v>42732.904166666667</v>
      </c>
      <c r="O3403" s="234">
        <v>42732.904166666667</v>
      </c>
      <c r="P3403" s="237" t="s">
        <v>37</v>
      </c>
      <c r="Q3403" s="35" t="s">
        <v>382</v>
      </c>
      <c r="R3403" s="35" t="s">
        <v>43</v>
      </c>
      <c r="S3403" s="35" t="s">
        <v>68</v>
      </c>
      <c r="T3403" s="35" t="s">
        <v>7034</v>
      </c>
      <c r="U3403" s="282" t="s">
        <v>40</v>
      </c>
      <c r="V3403" s="240" t="s">
        <v>1385</v>
      </c>
      <c r="W3403" s="35" t="s">
        <v>7035</v>
      </c>
      <c r="X3403" s="177">
        <v>3971</v>
      </c>
      <c r="Y3403" s="55">
        <v>0</v>
      </c>
      <c r="Z3403" s="55">
        <v>0</v>
      </c>
      <c r="AA3403" s="168"/>
      <c r="AB3403" s="168"/>
      <c r="AC3403" s="168"/>
    </row>
    <row r="3404" spans="1:34" ht="15" hidden="1" customHeight="1" x14ac:dyDescent="0.2">
      <c r="A3404" s="257">
        <v>69</v>
      </c>
      <c r="B3404" s="257">
        <v>60</v>
      </c>
      <c r="C3404" s="258" t="s">
        <v>736</v>
      </c>
      <c r="D3404" s="257">
        <v>60074</v>
      </c>
      <c r="E3404" s="258" t="s">
        <v>737</v>
      </c>
      <c r="F3404" s="25">
        <v>2016</v>
      </c>
      <c r="G3404" s="284">
        <v>42733.405555555553</v>
      </c>
      <c r="H3404" s="234">
        <v>42733.405555555553</v>
      </c>
      <c r="I3404" s="412" t="s">
        <v>36</v>
      </c>
      <c r="J3404" s="412" t="s">
        <v>36</v>
      </c>
      <c r="K3404" s="412"/>
      <c r="L3404" s="235">
        <f>N3404-G3404</f>
        <v>3.125E-2</v>
      </c>
      <c r="M3404" s="236">
        <v>45</v>
      </c>
      <c r="N3404" s="284">
        <v>42733.436805555553</v>
      </c>
      <c r="O3404" s="234">
        <v>42733.436805555553</v>
      </c>
      <c r="P3404" s="237" t="s">
        <v>37</v>
      </c>
      <c r="Q3404" s="35" t="s">
        <v>382</v>
      </c>
      <c r="R3404" s="35" t="s">
        <v>43</v>
      </c>
      <c r="S3404" s="35" t="s">
        <v>526</v>
      </c>
      <c r="T3404" s="35" t="s">
        <v>7036</v>
      </c>
      <c r="U3404" s="282" t="s">
        <v>40</v>
      </c>
      <c r="V3404" s="240" t="s">
        <v>1385</v>
      </c>
      <c r="W3404" s="35" t="s">
        <v>7037</v>
      </c>
      <c r="X3404" s="177">
        <v>1</v>
      </c>
      <c r="Y3404" s="55">
        <v>0</v>
      </c>
      <c r="Z3404" s="55">
        <v>0</v>
      </c>
      <c r="AA3404" s="168"/>
      <c r="AB3404" s="168"/>
      <c r="AC3404" s="168"/>
    </row>
    <row r="3405" spans="1:34" ht="15" hidden="1" customHeight="1" x14ac:dyDescent="0.2">
      <c r="A3405" s="257">
        <v>69</v>
      </c>
      <c r="B3405" s="257">
        <v>60</v>
      </c>
      <c r="C3405" s="258" t="s">
        <v>736</v>
      </c>
      <c r="D3405" s="257">
        <v>60074</v>
      </c>
      <c r="E3405" s="258" t="s">
        <v>737</v>
      </c>
      <c r="F3405" s="25">
        <v>2017</v>
      </c>
      <c r="G3405" s="232">
        <v>42756.945138888892</v>
      </c>
      <c r="H3405" s="233">
        <v>42756.945138888892</v>
      </c>
      <c r="I3405" s="417" t="s">
        <v>7042</v>
      </c>
      <c r="J3405" s="412" t="s">
        <v>36</v>
      </c>
      <c r="K3405" s="412"/>
      <c r="L3405" s="235">
        <f>N3405-G3405</f>
        <v>6.9444443943211809E-4</v>
      </c>
      <c r="M3405" s="236">
        <v>1</v>
      </c>
      <c r="N3405" s="232">
        <v>42756.945833333331</v>
      </c>
      <c r="O3405" s="233">
        <v>42756.945833333331</v>
      </c>
      <c r="P3405" s="237" t="s">
        <v>37</v>
      </c>
      <c r="Q3405" s="35" t="s">
        <v>213</v>
      </c>
      <c r="R3405" s="35" t="s">
        <v>214</v>
      </c>
      <c r="S3405" s="35" t="s">
        <v>40</v>
      </c>
      <c r="T3405" s="167" t="s">
        <v>7513</v>
      </c>
      <c r="U3405" s="303" t="s">
        <v>40</v>
      </c>
      <c r="V3405" s="49" t="s">
        <v>1385</v>
      </c>
      <c r="W3405" s="35" t="s">
        <v>7514</v>
      </c>
      <c r="X3405" s="255">
        <v>3204</v>
      </c>
      <c r="Y3405" s="241">
        <v>0</v>
      </c>
      <c r="Z3405" s="241">
        <v>0</v>
      </c>
      <c r="AA3405" s="168"/>
      <c r="AB3405" s="168"/>
      <c r="AC3405" s="168"/>
      <c r="AD3405" s="304">
        <v>5517212</v>
      </c>
      <c r="AE3405" s="35" t="s">
        <v>7049</v>
      </c>
      <c r="AF3405" s="305" t="s">
        <v>7175</v>
      </c>
      <c r="AG3405" s="35" t="s">
        <v>7040</v>
      </c>
      <c r="AH3405" s="44" t="s">
        <v>7041</v>
      </c>
    </row>
    <row r="3406" spans="1:34" ht="15" hidden="1" customHeight="1" x14ac:dyDescent="0.2">
      <c r="A3406" s="257">
        <v>69</v>
      </c>
      <c r="B3406" s="257">
        <v>60</v>
      </c>
      <c r="C3406" s="258" t="s">
        <v>736</v>
      </c>
      <c r="D3406" s="257">
        <v>60074</v>
      </c>
      <c r="E3406" s="258" t="s">
        <v>737</v>
      </c>
      <c r="F3406" s="25">
        <v>2017</v>
      </c>
      <c r="G3406" s="232">
        <v>42756.96597222222</v>
      </c>
      <c r="H3406" s="233">
        <v>42756.96597222222</v>
      </c>
      <c r="I3406" s="417" t="s">
        <v>7042</v>
      </c>
      <c r="J3406" s="412" t="s">
        <v>36</v>
      </c>
      <c r="K3406" s="412"/>
      <c r="L3406" s="235">
        <f>N3406-G3406</f>
        <v>6.944444467080757E-4</v>
      </c>
      <c r="M3406" s="236">
        <v>1</v>
      </c>
      <c r="N3406" s="232">
        <v>42756.966666666667</v>
      </c>
      <c r="O3406" s="233">
        <v>42756.966666666667</v>
      </c>
      <c r="P3406" s="237" t="s">
        <v>37</v>
      </c>
      <c r="Q3406" s="35" t="s">
        <v>213</v>
      </c>
      <c r="R3406" s="35" t="s">
        <v>214</v>
      </c>
      <c r="S3406" s="35" t="s">
        <v>40</v>
      </c>
      <c r="T3406" s="167" t="s">
        <v>7522</v>
      </c>
      <c r="U3406" s="303" t="s">
        <v>40</v>
      </c>
      <c r="V3406" s="49" t="s">
        <v>1385</v>
      </c>
      <c r="W3406" s="35" t="s">
        <v>7523</v>
      </c>
      <c r="X3406" s="255">
        <v>3204</v>
      </c>
      <c r="Y3406" s="241">
        <v>0</v>
      </c>
      <c r="Z3406" s="241">
        <v>0</v>
      </c>
      <c r="AA3406" s="168"/>
      <c r="AB3406" s="168"/>
      <c r="AC3406" s="168"/>
      <c r="AD3406" s="304">
        <v>5517212</v>
      </c>
      <c r="AE3406" s="35" t="s">
        <v>7049</v>
      </c>
      <c r="AF3406" s="305" t="s">
        <v>7175</v>
      </c>
      <c r="AG3406" s="35" t="s">
        <v>7040</v>
      </c>
      <c r="AH3406" s="44" t="s">
        <v>7041</v>
      </c>
    </row>
    <row r="3407" spans="1:34" ht="15" hidden="1" customHeight="1" x14ac:dyDescent="0.2">
      <c r="A3407" s="257">
        <v>69</v>
      </c>
      <c r="B3407" s="257">
        <v>60</v>
      </c>
      <c r="C3407" s="258" t="s">
        <v>736</v>
      </c>
      <c r="D3407" s="257">
        <v>60074</v>
      </c>
      <c r="E3407" s="258" t="s">
        <v>737</v>
      </c>
      <c r="F3407" s="25">
        <v>2017</v>
      </c>
      <c r="G3407" s="232">
        <v>42781.820833333331</v>
      </c>
      <c r="H3407" s="233">
        <v>42781.820833333331</v>
      </c>
      <c r="I3407" s="412" t="s">
        <v>36</v>
      </c>
      <c r="J3407" s="412" t="s">
        <v>36</v>
      </c>
      <c r="K3407" s="412"/>
      <c r="L3407" s="235">
        <f>N3407-G3407</f>
        <v>6.944444467080757E-4</v>
      </c>
      <c r="M3407" s="236">
        <v>1</v>
      </c>
      <c r="N3407" s="232">
        <v>42781.821527777778</v>
      </c>
      <c r="O3407" s="233">
        <v>42781.821527777778</v>
      </c>
      <c r="P3407" s="237" t="s">
        <v>37</v>
      </c>
      <c r="Q3407" s="35" t="s">
        <v>48</v>
      </c>
      <c r="R3407" s="35" t="s">
        <v>49</v>
      </c>
      <c r="S3407" s="35" t="s">
        <v>40</v>
      </c>
      <c r="T3407" s="52" t="s">
        <v>7824</v>
      </c>
      <c r="U3407" s="303" t="s">
        <v>40</v>
      </c>
      <c r="V3407" s="49" t="s">
        <v>384</v>
      </c>
      <c r="W3407" s="44" t="s">
        <v>7825</v>
      </c>
      <c r="X3407" s="255">
        <v>3970</v>
      </c>
      <c r="Y3407" s="241">
        <v>0</v>
      </c>
      <c r="Z3407" s="241">
        <v>0</v>
      </c>
      <c r="AA3407" s="168"/>
      <c r="AB3407" s="168"/>
      <c r="AC3407" s="168"/>
      <c r="AD3407" s="304">
        <v>5517212</v>
      </c>
      <c r="AE3407" s="35" t="s">
        <v>7063</v>
      </c>
      <c r="AF3407" s="305" t="s">
        <v>7826</v>
      </c>
      <c r="AG3407" s="35" t="s">
        <v>7040</v>
      </c>
      <c r="AH3407" s="44" t="s">
        <v>7041</v>
      </c>
    </row>
    <row r="3408" spans="1:34" ht="15" hidden="1" customHeight="1" x14ac:dyDescent="0.2">
      <c r="A3408" s="257">
        <v>69</v>
      </c>
      <c r="B3408" s="257">
        <v>60</v>
      </c>
      <c r="C3408" s="258" t="s">
        <v>736</v>
      </c>
      <c r="D3408" s="257">
        <v>60074</v>
      </c>
      <c r="E3408" s="258" t="s">
        <v>737</v>
      </c>
      <c r="F3408" s="25">
        <v>2017</v>
      </c>
      <c r="G3408" s="232">
        <v>42836.34652777778</v>
      </c>
      <c r="H3408" s="233">
        <v>42836.34652777778</v>
      </c>
      <c r="I3408" s="412" t="s">
        <v>36</v>
      </c>
      <c r="J3408" s="412" t="s">
        <v>36</v>
      </c>
      <c r="K3408" s="412"/>
      <c r="L3408" s="235">
        <f>N3408-G3408</f>
        <v>0.37847222221898846</v>
      </c>
      <c r="M3408" s="236">
        <v>545</v>
      </c>
      <c r="N3408" s="232">
        <v>42836.724999999999</v>
      </c>
      <c r="O3408" s="233">
        <v>42836.724999999999</v>
      </c>
      <c r="P3408" s="237" t="s">
        <v>37</v>
      </c>
      <c r="Q3408" s="35" t="s">
        <v>52</v>
      </c>
      <c r="R3408" s="35" t="s">
        <v>302</v>
      </c>
      <c r="S3408" s="35" t="s">
        <v>68</v>
      </c>
      <c r="T3408" s="167" t="s">
        <v>8328</v>
      </c>
      <c r="U3408" s="293">
        <v>112832259</v>
      </c>
      <c r="V3408" s="240" t="s">
        <v>1385</v>
      </c>
      <c r="W3408" s="35" t="s">
        <v>8329</v>
      </c>
      <c r="X3408" s="255">
        <v>2333</v>
      </c>
      <c r="Y3408" s="255">
        <v>2333</v>
      </c>
      <c r="Z3408" s="255">
        <v>378191</v>
      </c>
      <c r="AA3408" s="173">
        <v>4.2285850172152166E-4</v>
      </c>
      <c r="AB3408" s="174">
        <v>6.8547483765351053E-2</v>
      </c>
      <c r="AC3408" s="241">
        <v>162.10501500214318</v>
      </c>
      <c r="AD3408" s="304">
        <v>5517212</v>
      </c>
      <c r="AE3408" s="305" t="s">
        <v>7083</v>
      </c>
      <c r="AF3408" s="305" t="s">
        <v>8330</v>
      </c>
      <c r="AG3408" s="35" t="s">
        <v>7040</v>
      </c>
      <c r="AH3408" s="52" t="s">
        <v>7176</v>
      </c>
    </row>
    <row r="3409" spans="1:34" ht="15" hidden="1" customHeight="1" x14ac:dyDescent="0.2">
      <c r="A3409" s="257">
        <v>69</v>
      </c>
      <c r="B3409" s="257">
        <v>60</v>
      </c>
      <c r="C3409" s="258" t="s">
        <v>736</v>
      </c>
      <c r="D3409" s="257">
        <v>60074</v>
      </c>
      <c r="E3409" s="258" t="s">
        <v>737</v>
      </c>
      <c r="F3409" s="25">
        <v>2018</v>
      </c>
      <c r="G3409" s="284">
        <v>43245.663194444445</v>
      </c>
      <c r="H3409" s="233">
        <v>43245.663194444445</v>
      </c>
      <c r="I3409" s="412" t="s">
        <v>36</v>
      </c>
      <c r="J3409" s="412" t="s">
        <v>36</v>
      </c>
      <c r="K3409" s="412" t="s">
        <v>36</v>
      </c>
      <c r="L3409" s="235">
        <f>N3409-G3409</f>
        <v>8.7500000001455192E-2</v>
      </c>
      <c r="M3409" s="236">
        <v>126</v>
      </c>
      <c r="N3409" s="284">
        <v>43245.750694444447</v>
      </c>
      <c r="O3409" s="233">
        <v>43245.750694444447</v>
      </c>
      <c r="P3409" s="237" t="s">
        <v>37</v>
      </c>
      <c r="Q3409" s="359" t="s">
        <v>43</v>
      </c>
      <c r="R3409" s="35" t="s">
        <v>10204</v>
      </c>
      <c r="S3409" s="277" t="s">
        <v>526</v>
      </c>
      <c r="T3409" s="240" t="s">
        <v>11198</v>
      </c>
      <c r="U3409" s="293">
        <v>114644349</v>
      </c>
      <c r="V3409" s="240" t="s">
        <v>1385</v>
      </c>
      <c r="W3409" s="240" t="s">
        <v>11199</v>
      </c>
      <c r="X3409" s="164">
        <v>3972</v>
      </c>
      <c r="Y3409" s="164">
        <v>3972</v>
      </c>
      <c r="Z3409" s="164">
        <v>165630</v>
      </c>
      <c r="AA3409" s="264">
        <f>Y3409/AD3409</f>
        <v>7.1992883362103906E-4</v>
      </c>
      <c r="AB3409" s="265">
        <f>Z3409/AD3409</f>
        <v>3.0020597359680941E-2</v>
      </c>
      <c r="AC3409" s="255">
        <f>Z3409/Y3409</f>
        <v>41.699395770392748</v>
      </c>
      <c r="AD3409" s="241">
        <v>5517212</v>
      </c>
      <c r="AE3409" s="461" t="s">
        <v>7083</v>
      </c>
      <c r="AF3409" s="462" t="s">
        <v>7591</v>
      </c>
      <c r="AG3409" s="277" t="s">
        <v>7040</v>
      </c>
      <c r="AH3409" s="277" t="s">
        <v>7176</v>
      </c>
    </row>
    <row r="3410" spans="1:34" ht="15" hidden="1" customHeight="1" x14ac:dyDescent="0.2">
      <c r="A3410" s="257">
        <v>69</v>
      </c>
      <c r="B3410" s="257">
        <v>60</v>
      </c>
      <c r="C3410" s="258" t="s">
        <v>736</v>
      </c>
      <c r="D3410" s="257">
        <v>60074</v>
      </c>
      <c r="E3410" s="258" t="s">
        <v>737</v>
      </c>
      <c r="F3410" s="25">
        <v>2018</v>
      </c>
      <c r="G3410" s="284">
        <v>43396.36041666667</v>
      </c>
      <c r="H3410" s="234">
        <v>43396.36041666667</v>
      </c>
      <c r="I3410" s="412" t="s">
        <v>36</v>
      </c>
      <c r="J3410" s="412" t="s">
        <v>36</v>
      </c>
      <c r="K3410" s="412" t="s">
        <v>36</v>
      </c>
      <c r="L3410" s="235">
        <f>N3410-G3410</f>
        <v>3.0326388888861402</v>
      </c>
      <c r="M3410" s="236">
        <v>4367</v>
      </c>
      <c r="N3410" s="284">
        <v>43399.393055555556</v>
      </c>
      <c r="O3410" s="234">
        <v>43399.393055555556</v>
      </c>
      <c r="P3410" s="237" t="s">
        <v>173</v>
      </c>
      <c r="Q3410" s="162" t="s">
        <v>43</v>
      </c>
      <c r="R3410" s="167" t="s">
        <v>10739</v>
      </c>
      <c r="S3410" s="163" t="s">
        <v>40</v>
      </c>
      <c r="T3410" s="167" t="s">
        <v>12186</v>
      </c>
      <c r="U3410" s="416" t="s">
        <v>40</v>
      </c>
      <c r="V3410" s="240" t="s">
        <v>1385</v>
      </c>
      <c r="W3410" s="167" t="s">
        <v>12187</v>
      </c>
      <c r="X3410" s="255">
        <v>0</v>
      </c>
      <c r="Y3410" s="241">
        <v>0</v>
      </c>
      <c r="Z3410" s="241">
        <v>0</v>
      </c>
      <c r="AA3410" s="266"/>
      <c r="AB3410" s="266"/>
      <c r="AC3410" s="266"/>
      <c r="AD3410" s="241">
        <v>5517212</v>
      </c>
      <c r="AE3410" s="461" t="s">
        <v>1270</v>
      </c>
      <c r="AF3410" s="462" t="s">
        <v>1270</v>
      </c>
      <c r="AG3410" s="277" t="s">
        <v>7066</v>
      </c>
      <c r="AH3410" s="277" t="s">
        <v>7067</v>
      </c>
    </row>
    <row r="3411" spans="1:34" ht="15" hidden="1" customHeight="1" x14ac:dyDescent="0.2">
      <c r="A3411" s="521">
        <v>69</v>
      </c>
      <c r="B3411" s="521">
        <v>60</v>
      </c>
      <c r="C3411" s="522" t="s">
        <v>736</v>
      </c>
      <c r="D3411" s="521">
        <v>60074</v>
      </c>
      <c r="E3411" s="522" t="s">
        <v>737</v>
      </c>
      <c r="F3411" s="25">
        <v>2019</v>
      </c>
      <c r="G3411" s="573">
        <v>43547.40347222222</v>
      </c>
      <c r="H3411" s="574">
        <v>43547.40347222222</v>
      </c>
      <c r="I3411" s="572" t="s">
        <v>36</v>
      </c>
      <c r="J3411" s="572" t="s">
        <v>36</v>
      </c>
      <c r="K3411" s="572" t="s">
        <v>36</v>
      </c>
      <c r="L3411" s="235">
        <f>N3411-G3411</f>
        <v>6.944444467080757E-4</v>
      </c>
      <c r="M3411" s="236">
        <v>1</v>
      </c>
      <c r="N3411" s="573">
        <v>43547.404166666667</v>
      </c>
      <c r="O3411" s="574">
        <v>43547.404166666667</v>
      </c>
      <c r="P3411" s="237" t="s">
        <v>37</v>
      </c>
      <c r="Q3411" s="162" t="s">
        <v>222</v>
      </c>
      <c r="R3411" s="167" t="s">
        <v>10220</v>
      </c>
      <c r="S3411" s="238" t="s">
        <v>40</v>
      </c>
      <c r="T3411" s="167" t="s">
        <v>13635</v>
      </c>
      <c r="U3411" s="459" t="s">
        <v>40</v>
      </c>
      <c r="V3411" s="240" t="s">
        <v>384</v>
      </c>
      <c r="W3411" s="167" t="s">
        <v>13636</v>
      </c>
      <c r="X3411" s="536">
        <v>3973</v>
      </c>
      <c r="Y3411" s="255">
        <v>0</v>
      </c>
      <c r="Z3411" s="255">
        <v>0</v>
      </c>
      <c r="AA3411" s="264">
        <f>Y3411/AD3411</f>
        <v>0</v>
      </c>
      <c r="AB3411" s="265">
        <f>Z3411/AD3411</f>
        <v>0</v>
      </c>
      <c r="AC3411" s="255">
        <v>0</v>
      </c>
      <c r="AD3411" s="255">
        <v>5548929</v>
      </c>
      <c r="AE3411" s="240" t="s">
        <v>10636</v>
      </c>
      <c r="AF3411" s="527" t="s">
        <v>7826</v>
      </c>
      <c r="AG3411" s="240" t="s">
        <v>7040</v>
      </c>
      <c r="AH3411" s="525" t="s">
        <v>7041</v>
      </c>
    </row>
    <row r="3412" spans="1:34" ht="15" hidden="1" customHeight="1" x14ac:dyDescent="0.2">
      <c r="A3412" s="105">
        <v>69</v>
      </c>
      <c r="B3412" s="105">
        <v>60</v>
      </c>
      <c r="C3412" s="76" t="s">
        <v>660</v>
      </c>
      <c r="D3412" s="31">
        <v>60075</v>
      </c>
      <c r="E3412" s="60" t="s">
        <v>661</v>
      </c>
      <c r="F3412" s="25">
        <v>2014</v>
      </c>
      <c r="G3412" s="61">
        <v>41906.634722222225</v>
      </c>
      <c r="H3412" s="62">
        <v>41906.634722222225</v>
      </c>
      <c r="I3412" s="625" t="s">
        <v>36</v>
      </c>
      <c r="J3412" s="625" t="s">
        <v>36</v>
      </c>
      <c r="K3412" s="625"/>
      <c r="L3412" s="64">
        <f>N3412-G3412</f>
        <v>6.9444443943211809E-4</v>
      </c>
      <c r="M3412" s="65">
        <v>1</v>
      </c>
      <c r="N3412" s="61">
        <v>41906.635416666664</v>
      </c>
      <c r="O3412" s="62">
        <v>41906.635416666664</v>
      </c>
      <c r="P3412" s="66" t="s">
        <v>37</v>
      </c>
      <c r="Q3412" s="69" t="s">
        <v>48</v>
      </c>
      <c r="R3412" s="69" t="s">
        <v>49</v>
      </c>
      <c r="S3412" s="87" t="s">
        <v>40</v>
      </c>
      <c r="T3412" s="69" t="s">
        <v>2752</v>
      </c>
      <c r="U3412" s="459" t="s">
        <v>40</v>
      </c>
      <c r="V3412" s="87" t="s">
        <v>1385</v>
      </c>
      <c r="W3412" s="69" t="s">
        <v>2753</v>
      </c>
      <c r="X3412" s="32">
        <v>1978</v>
      </c>
      <c r="Y3412" s="32">
        <v>0</v>
      </c>
      <c r="Z3412" s="83"/>
      <c r="AA3412" s="84"/>
      <c r="AB3412" s="85"/>
      <c r="AC3412" s="83"/>
    </row>
    <row r="3413" spans="1:34" ht="15" hidden="1" customHeight="1" x14ac:dyDescent="0.2">
      <c r="A3413" s="105">
        <v>69</v>
      </c>
      <c r="B3413" s="105">
        <v>60</v>
      </c>
      <c r="C3413" s="76" t="s">
        <v>660</v>
      </c>
      <c r="D3413" s="31">
        <v>60075</v>
      </c>
      <c r="E3413" s="60" t="s">
        <v>661</v>
      </c>
      <c r="F3413" s="25">
        <v>2014</v>
      </c>
      <c r="G3413" s="61">
        <v>41920.468055555553</v>
      </c>
      <c r="H3413" s="62">
        <v>41920.468055555553</v>
      </c>
      <c r="I3413" s="625" t="s">
        <v>36</v>
      </c>
      <c r="J3413" s="625" t="s">
        <v>36</v>
      </c>
      <c r="K3413" s="625"/>
      <c r="L3413" s="64">
        <f>N3413-G3413</f>
        <v>6.944444467080757E-4</v>
      </c>
      <c r="M3413" s="65">
        <v>1</v>
      </c>
      <c r="N3413" s="61">
        <v>41920.46875</v>
      </c>
      <c r="O3413" s="62">
        <v>41920.46875</v>
      </c>
      <c r="P3413" s="66" t="s">
        <v>37</v>
      </c>
      <c r="Q3413" s="69" t="s">
        <v>71</v>
      </c>
      <c r="R3413" s="69" t="s">
        <v>600</v>
      </c>
      <c r="S3413" s="87" t="s">
        <v>579</v>
      </c>
      <c r="T3413" s="69" t="s">
        <v>2836</v>
      </c>
      <c r="U3413" s="77">
        <v>10716</v>
      </c>
      <c r="V3413" s="87" t="s">
        <v>1385</v>
      </c>
      <c r="W3413" s="69" t="s">
        <v>2837</v>
      </c>
      <c r="X3413" s="32">
        <v>0</v>
      </c>
      <c r="Y3413" s="32">
        <v>0</v>
      </c>
      <c r="Z3413" s="83"/>
      <c r="AA3413" s="84"/>
      <c r="AB3413" s="85"/>
      <c r="AC3413" s="83"/>
    </row>
    <row r="3414" spans="1:34" ht="15" hidden="1" customHeight="1" x14ac:dyDescent="0.2">
      <c r="A3414" s="105">
        <v>69</v>
      </c>
      <c r="B3414" s="105">
        <v>60</v>
      </c>
      <c r="C3414" s="76" t="s">
        <v>660</v>
      </c>
      <c r="D3414" s="31">
        <v>60075</v>
      </c>
      <c r="E3414" s="60" t="s">
        <v>661</v>
      </c>
      <c r="F3414" s="25">
        <v>2014</v>
      </c>
      <c r="G3414" s="61">
        <v>41952.12222222222</v>
      </c>
      <c r="H3414" s="62">
        <v>41952.12222222222</v>
      </c>
      <c r="I3414" s="625" t="s">
        <v>36</v>
      </c>
      <c r="J3414" s="625" t="s">
        <v>36</v>
      </c>
      <c r="K3414" s="625"/>
      <c r="L3414" s="64">
        <f>N3414-G3414</f>
        <v>0.20902777778246673</v>
      </c>
      <c r="M3414" s="65">
        <v>301</v>
      </c>
      <c r="N3414" s="61">
        <v>41952.331250000003</v>
      </c>
      <c r="O3414" s="62">
        <v>41952.331250000003</v>
      </c>
      <c r="P3414" s="66" t="s">
        <v>37</v>
      </c>
      <c r="Q3414" s="69" t="s">
        <v>52</v>
      </c>
      <c r="R3414" s="69" t="s">
        <v>67</v>
      </c>
      <c r="S3414" s="87" t="s">
        <v>54</v>
      </c>
      <c r="T3414" s="69" t="s">
        <v>3004</v>
      </c>
      <c r="U3414" s="77">
        <v>10685</v>
      </c>
      <c r="V3414" s="87" t="s">
        <v>1385</v>
      </c>
      <c r="W3414" s="69" t="s">
        <v>3005</v>
      </c>
      <c r="X3414" s="32">
        <v>299</v>
      </c>
      <c r="Y3414" s="32">
        <v>299</v>
      </c>
      <c r="Z3414" s="32">
        <v>102166</v>
      </c>
      <c r="AA3414" s="79">
        <f>Y3414/5380759</f>
        <v>5.5568368700400818E-5</v>
      </c>
      <c r="AB3414" s="80">
        <f>Z3414/5380759</f>
        <v>1.8987284135936956E-2</v>
      </c>
      <c r="AC3414" s="32">
        <f>Z3414/Y3414</f>
        <v>341.69230769230768</v>
      </c>
    </row>
    <row r="3415" spans="1:34" ht="15" hidden="1" customHeight="1" x14ac:dyDescent="0.2">
      <c r="A3415" s="105">
        <v>69</v>
      </c>
      <c r="B3415" s="105">
        <v>60</v>
      </c>
      <c r="C3415" s="76" t="s">
        <v>660</v>
      </c>
      <c r="D3415" s="31">
        <v>60075</v>
      </c>
      <c r="E3415" s="60" t="s">
        <v>661</v>
      </c>
      <c r="F3415" s="25">
        <v>2014</v>
      </c>
      <c r="G3415" s="61">
        <v>41953.511805555558</v>
      </c>
      <c r="H3415" s="62">
        <v>41953.511805555558</v>
      </c>
      <c r="I3415" s="625" t="s">
        <v>36</v>
      </c>
      <c r="J3415" s="625" t="s">
        <v>36</v>
      </c>
      <c r="K3415" s="625"/>
      <c r="L3415" s="64">
        <f>N3415-G3415</f>
        <v>6.9444443943211809E-4</v>
      </c>
      <c r="M3415" s="65">
        <v>1</v>
      </c>
      <c r="N3415" s="61">
        <v>41953.512499999997</v>
      </c>
      <c r="O3415" s="62">
        <v>41953.512499999997</v>
      </c>
      <c r="P3415" s="66" t="s">
        <v>37</v>
      </c>
      <c r="Q3415" s="69" t="s">
        <v>48</v>
      </c>
      <c r="R3415" s="69" t="s">
        <v>49</v>
      </c>
      <c r="S3415" s="87" t="s">
        <v>40</v>
      </c>
      <c r="T3415" s="69" t="s">
        <v>3012</v>
      </c>
      <c r="U3415" s="459" t="s">
        <v>40</v>
      </c>
      <c r="V3415" s="87" t="s">
        <v>1385</v>
      </c>
      <c r="W3415" s="69" t="s">
        <v>3013</v>
      </c>
      <c r="X3415" s="32">
        <v>4667</v>
      </c>
      <c r="Y3415" s="32">
        <v>0</v>
      </c>
      <c r="Z3415" s="83"/>
      <c r="AA3415" s="84"/>
      <c r="AB3415" s="85"/>
      <c r="AC3415" s="83"/>
      <c r="AD3415" s="41"/>
      <c r="AE3415" s="41"/>
      <c r="AF3415" s="41"/>
      <c r="AG3415" s="41"/>
      <c r="AH3415" s="41"/>
    </row>
    <row r="3416" spans="1:34" ht="15" hidden="1" customHeight="1" x14ac:dyDescent="0.2">
      <c r="A3416" s="105">
        <v>69</v>
      </c>
      <c r="B3416" s="105">
        <v>60</v>
      </c>
      <c r="C3416" s="76" t="s">
        <v>660</v>
      </c>
      <c r="D3416" s="31">
        <v>60075</v>
      </c>
      <c r="E3416" s="60" t="s">
        <v>661</v>
      </c>
      <c r="F3416" s="25">
        <v>2014</v>
      </c>
      <c r="G3416" s="106">
        <v>41984.275694444441</v>
      </c>
      <c r="H3416" s="63">
        <v>41984.275694444441</v>
      </c>
      <c r="I3416" s="628" t="s">
        <v>313</v>
      </c>
      <c r="J3416" s="625" t="s">
        <v>36</v>
      </c>
      <c r="K3416" s="625"/>
      <c r="L3416" s="64">
        <f>N3416-G3416</f>
        <v>0.25833333333866904</v>
      </c>
      <c r="M3416" s="65">
        <v>372</v>
      </c>
      <c r="N3416" s="106">
        <v>41984.53402777778</v>
      </c>
      <c r="O3416" s="63">
        <v>41984.53402777778</v>
      </c>
      <c r="P3416" s="66" t="s">
        <v>37</v>
      </c>
      <c r="Q3416" s="99" t="s">
        <v>222</v>
      </c>
      <c r="R3416" s="99" t="s">
        <v>223</v>
      </c>
      <c r="S3416" s="78" t="s">
        <v>54</v>
      </c>
      <c r="T3416" s="69" t="s">
        <v>3146</v>
      </c>
      <c r="U3416" s="459" t="s">
        <v>40</v>
      </c>
      <c r="V3416" s="87" t="s">
        <v>1385</v>
      </c>
      <c r="W3416" s="69" t="s">
        <v>3147</v>
      </c>
      <c r="X3416" s="32">
        <v>1977</v>
      </c>
      <c r="Y3416" s="32">
        <v>0</v>
      </c>
      <c r="Z3416" s="83"/>
      <c r="AA3416" s="84"/>
      <c r="AB3416" s="85"/>
      <c r="AC3416" s="83"/>
    </row>
    <row r="3417" spans="1:34" ht="15" hidden="1" customHeight="1" x14ac:dyDescent="0.2">
      <c r="A3417" s="58">
        <v>69</v>
      </c>
      <c r="B3417" s="58">
        <v>60</v>
      </c>
      <c r="C3417" s="76" t="s">
        <v>660</v>
      </c>
      <c r="D3417" s="31">
        <v>60075</v>
      </c>
      <c r="E3417" s="60" t="s">
        <v>661</v>
      </c>
      <c r="F3417" s="25">
        <v>2014</v>
      </c>
      <c r="G3417" s="61">
        <v>41997.400694444441</v>
      </c>
      <c r="H3417" s="62">
        <v>41997.400694444441</v>
      </c>
      <c r="I3417" s="625" t="s">
        <v>36</v>
      </c>
      <c r="J3417" s="625" t="s">
        <v>36</v>
      </c>
      <c r="K3417" s="625"/>
      <c r="L3417" s="64">
        <f>N3417-G3417</f>
        <v>6.944444467080757E-4</v>
      </c>
      <c r="M3417" s="65">
        <v>1</v>
      </c>
      <c r="N3417" s="61">
        <v>41997.401388888888</v>
      </c>
      <c r="O3417" s="62">
        <v>41997.401388888888</v>
      </c>
      <c r="P3417" s="66" t="s">
        <v>37</v>
      </c>
      <c r="Q3417" s="69" t="s">
        <v>48</v>
      </c>
      <c r="R3417" s="69" t="s">
        <v>49</v>
      </c>
      <c r="S3417" s="87" t="s">
        <v>40</v>
      </c>
      <c r="T3417" s="69" t="s">
        <v>3246</v>
      </c>
      <c r="U3417" s="459" t="s">
        <v>40</v>
      </c>
      <c r="V3417" s="87" t="s">
        <v>1385</v>
      </c>
      <c r="W3417" s="69" t="s">
        <v>3247</v>
      </c>
      <c r="X3417" s="32">
        <v>1980</v>
      </c>
      <c r="Y3417" s="32">
        <v>0</v>
      </c>
      <c r="Z3417" s="83"/>
      <c r="AA3417" s="84"/>
      <c r="AB3417" s="85"/>
      <c r="AC3417" s="83"/>
    </row>
    <row r="3418" spans="1:34" ht="15" hidden="1" customHeight="1" x14ac:dyDescent="0.2">
      <c r="A3418" s="175">
        <v>69</v>
      </c>
      <c r="B3418" s="175">
        <v>60</v>
      </c>
      <c r="C3418" s="24" t="s">
        <v>660</v>
      </c>
      <c r="D3418" s="175">
        <v>60075</v>
      </c>
      <c r="E3418" s="24" t="s">
        <v>661</v>
      </c>
      <c r="F3418" s="25">
        <v>2015</v>
      </c>
      <c r="G3418" s="156">
        <v>42105.664583333331</v>
      </c>
      <c r="H3418" s="157">
        <v>42105.664583333331</v>
      </c>
      <c r="I3418" s="620" t="s">
        <v>36</v>
      </c>
      <c r="J3418" s="620" t="s">
        <v>36</v>
      </c>
      <c r="K3418" s="620"/>
      <c r="L3418" s="159">
        <f>N3418-G3418</f>
        <v>7.8472222223354038E-2</v>
      </c>
      <c r="M3418" s="160">
        <v>113</v>
      </c>
      <c r="N3418" s="156">
        <v>42105.743055555555</v>
      </c>
      <c r="O3418" s="157">
        <v>42105.743055555555</v>
      </c>
      <c r="P3418" s="161" t="s">
        <v>37</v>
      </c>
      <c r="Q3418" s="35" t="s">
        <v>1285</v>
      </c>
      <c r="R3418" s="35" t="s">
        <v>67</v>
      </c>
      <c r="S3418" s="35" t="s">
        <v>101</v>
      </c>
      <c r="T3418" s="35" t="s">
        <v>3761</v>
      </c>
      <c r="U3418" s="459" t="s">
        <v>40</v>
      </c>
      <c r="V3418" s="167" t="s">
        <v>1385</v>
      </c>
      <c r="W3418" s="35" t="s">
        <v>3762</v>
      </c>
      <c r="X3418" s="55">
        <v>0</v>
      </c>
      <c r="Y3418" s="55">
        <v>0</v>
      </c>
      <c r="Z3418" s="55"/>
      <c r="AA3418" s="173"/>
      <c r="AB3418" s="174"/>
      <c r="AC3418" s="55"/>
    </row>
    <row r="3419" spans="1:34" ht="15" hidden="1" customHeight="1" x14ac:dyDescent="0.2">
      <c r="A3419" s="175">
        <v>69</v>
      </c>
      <c r="B3419" s="175">
        <v>60</v>
      </c>
      <c r="C3419" s="24" t="s">
        <v>660</v>
      </c>
      <c r="D3419" s="175">
        <v>60075</v>
      </c>
      <c r="E3419" s="24" t="s">
        <v>661</v>
      </c>
      <c r="F3419" s="25">
        <v>2015</v>
      </c>
      <c r="G3419" s="156">
        <v>42135.047222222223</v>
      </c>
      <c r="H3419" s="157">
        <v>42135.047222222223</v>
      </c>
      <c r="I3419" s="620" t="s">
        <v>36</v>
      </c>
      <c r="J3419" s="620" t="s">
        <v>36</v>
      </c>
      <c r="K3419" s="620"/>
      <c r="L3419" s="159">
        <f>N3419-G3419</f>
        <v>0.62083333333430346</v>
      </c>
      <c r="M3419" s="160">
        <v>894</v>
      </c>
      <c r="N3419" s="156">
        <v>42135.668055555558</v>
      </c>
      <c r="O3419" s="157">
        <v>42135.668055555558</v>
      </c>
      <c r="P3419" s="161" t="s">
        <v>37</v>
      </c>
      <c r="Q3419" s="35" t="s">
        <v>222</v>
      </c>
      <c r="R3419" s="35" t="s">
        <v>223</v>
      </c>
      <c r="S3419" s="35" t="s">
        <v>526</v>
      </c>
      <c r="T3419" s="35" t="s">
        <v>3950</v>
      </c>
      <c r="U3419" s="170">
        <v>11115</v>
      </c>
      <c r="V3419" s="167" t="s">
        <v>1385</v>
      </c>
      <c r="W3419" s="35" t="s">
        <v>3951</v>
      </c>
      <c r="X3419" s="55">
        <v>1981</v>
      </c>
      <c r="Y3419" s="55">
        <v>496</v>
      </c>
      <c r="Z3419" s="55">
        <v>318309</v>
      </c>
      <c r="AA3419" s="173">
        <f>Y3419/5412924</f>
        <v>9.1632544628374605E-5</v>
      </c>
      <c r="AB3419" s="174">
        <f>Z3419/5412924</f>
        <v>5.8805370258292931E-2</v>
      </c>
      <c r="AC3419" s="55">
        <f>Z3419/Y3419</f>
        <v>641.75201612903231</v>
      </c>
    </row>
    <row r="3420" spans="1:34" ht="15" hidden="1" customHeight="1" x14ac:dyDescent="0.2">
      <c r="A3420" s="175">
        <v>69</v>
      </c>
      <c r="B3420" s="175">
        <v>60</v>
      </c>
      <c r="C3420" s="24" t="s">
        <v>660</v>
      </c>
      <c r="D3420" s="175">
        <v>60075</v>
      </c>
      <c r="E3420" s="24" t="s">
        <v>661</v>
      </c>
      <c r="F3420" s="25">
        <v>2015</v>
      </c>
      <c r="G3420" s="156">
        <v>42213.524305555555</v>
      </c>
      <c r="H3420" s="157">
        <v>42213.524305555555</v>
      </c>
      <c r="I3420" s="620" t="s">
        <v>36</v>
      </c>
      <c r="J3420" s="620" t="s">
        <v>36</v>
      </c>
      <c r="K3420" s="620"/>
      <c r="L3420" s="159">
        <f>N3420-G3420</f>
        <v>1.5277777776645962E-2</v>
      </c>
      <c r="M3420" s="160">
        <v>22</v>
      </c>
      <c r="N3420" s="156">
        <v>42213.539583333331</v>
      </c>
      <c r="O3420" s="157">
        <v>42213.539583333331</v>
      </c>
      <c r="P3420" s="161" t="s">
        <v>37</v>
      </c>
      <c r="Q3420" s="35" t="s">
        <v>43</v>
      </c>
      <c r="R3420" s="35" t="s">
        <v>266</v>
      </c>
      <c r="S3420" s="35" t="s">
        <v>526</v>
      </c>
      <c r="T3420" s="35" t="s">
        <v>4468</v>
      </c>
      <c r="U3420" s="176">
        <v>11290</v>
      </c>
      <c r="V3420" s="167" t="s">
        <v>1385</v>
      </c>
      <c r="W3420" s="35" t="s">
        <v>4470</v>
      </c>
      <c r="X3420" s="188"/>
      <c r="Y3420" s="168"/>
      <c r="Z3420" s="168"/>
      <c r="AA3420" s="168"/>
      <c r="AB3420" s="168"/>
      <c r="AC3420" s="168"/>
    </row>
    <row r="3421" spans="1:34" ht="15" hidden="1" customHeight="1" x14ac:dyDescent="0.2">
      <c r="A3421" s="175">
        <v>69</v>
      </c>
      <c r="B3421" s="175">
        <v>60</v>
      </c>
      <c r="C3421" s="24" t="s">
        <v>660</v>
      </c>
      <c r="D3421" s="175">
        <v>60075</v>
      </c>
      <c r="E3421" s="24" t="s">
        <v>661</v>
      </c>
      <c r="F3421" s="25">
        <v>2015</v>
      </c>
      <c r="G3421" s="156">
        <v>42213.559027777781</v>
      </c>
      <c r="H3421" s="157">
        <v>42213.559027777781</v>
      </c>
      <c r="I3421" s="620" t="s">
        <v>36</v>
      </c>
      <c r="J3421" s="620" t="s">
        <v>36</v>
      </c>
      <c r="K3421" s="620"/>
      <c r="L3421" s="159">
        <f>N3421-G3421</f>
        <v>1.3888888861401938E-3</v>
      </c>
      <c r="M3421" s="160">
        <v>2</v>
      </c>
      <c r="N3421" s="156">
        <v>42213.560416666667</v>
      </c>
      <c r="O3421" s="157">
        <v>42213.560416666667</v>
      </c>
      <c r="P3421" s="161" t="s">
        <v>37</v>
      </c>
      <c r="Q3421" s="35" t="s">
        <v>43</v>
      </c>
      <c r="R3421" s="35" t="s">
        <v>266</v>
      </c>
      <c r="S3421" s="35" t="s">
        <v>526</v>
      </c>
      <c r="T3421" s="35" t="s">
        <v>4475</v>
      </c>
      <c r="U3421" s="176">
        <v>11290</v>
      </c>
      <c r="V3421" s="167" t="s">
        <v>1385</v>
      </c>
      <c r="W3421" s="35" t="s">
        <v>4477</v>
      </c>
      <c r="X3421" s="188"/>
      <c r="Y3421" s="168"/>
      <c r="Z3421" s="168"/>
      <c r="AA3421" s="168"/>
      <c r="AB3421" s="168"/>
      <c r="AC3421" s="168"/>
    </row>
    <row r="3422" spans="1:34" ht="15" hidden="1" customHeight="1" x14ac:dyDescent="0.2">
      <c r="A3422" s="175">
        <v>69</v>
      </c>
      <c r="B3422" s="175">
        <v>60</v>
      </c>
      <c r="C3422" s="24" t="s">
        <v>660</v>
      </c>
      <c r="D3422" s="175">
        <v>60075</v>
      </c>
      <c r="E3422" s="24" t="s">
        <v>661</v>
      </c>
      <c r="F3422" s="25">
        <v>2015</v>
      </c>
      <c r="G3422" s="156">
        <v>42213.679166666669</v>
      </c>
      <c r="H3422" s="157">
        <v>42213.679166666669</v>
      </c>
      <c r="I3422" s="620" t="s">
        <v>36</v>
      </c>
      <c r="J3422" s="620" t="s">
        <v>36</v>
      </c>
      <c r="K3422" s="620"/>
      <c r="L3422" s="159">
        <f>N3422-G3422</f>
        <v>6.9444443943211809E-4</v>
      </c>
      <c r="M3422" s="160">
        <v>1</v>
      </c>
      <c r="N3422" s="156">
        <v>42213.679861111108</v>
      </c>
      <c r="O3422" s="157">
        <v>42213.679861111108</v>
      </c>
      <c r="P3422" s="161" t="s">
        <v>37</v>
      </c>
      <c r="Q3422" s="35" t="s">
        <v>43</v>
      </c>
      <c r="R3422" s="35" t="s">
        <v>266</v>
      </c>
      <c r="S3422" s="35" t="s">
        <v>526</v>
      </c>
      <c r="T3422" s="35" t="s">
        <v>4478</v>
      </c>
      <c r="U3422" s="176">
        <v>11290</v>
      </c>
      <c r="V3422" s="167" t="s">
        <v>1385</v>
      </c>
      <c r="W3422" s="35" t="s">
        <v>4480</v>
      </c>
      <c r="X3422" s="188"/>
      <c r="Y3422" s="168"/>
      <c r="Z3422" s="168"/>
      <c r="AA3422" s="168"/>
      <c r="AB3422" s="168"/>
      <c r="AC3422" s="168"/>
    </row>
    <row r="3423" spans="1:34" ht="15" hidden="1" customHeight="1" x14ac:dyDescent="0.2">
      <c r="A3423" s="175">
        <v>69</v>
      </c>
      <c r="B3423" s="175">
        <v>60</v>
      </c>
      <c r="C3423" s="24" t="s">
        <v>660</v>
      </c>
      <c r="D3423" s="175">
        <v>60075</v>
      </c>
      <c r="E3423" s="43" t="s">
        <v>661</v>
      </c>
      <c r="F3423" s="25">
        <v>2015</v>
      </c>
      <c r="G3423" s="156">
        <v>42257.378472222219</v>
      </c>
      <c r="H3423" s="157">
        <v>42257.378472222219</v>
      </c>
      <c r="I3423" s="620" t="s">
        <v>36</v>
      </c>
      <c r="J3423" s="620" t="s">
        <v>36</v>
      </c>
      <c r="K3423" s="620"/>
      <c r="L3423" s="159">
        <f>N3423-G3423</f>
        <v>6.944444467080757E-4</v>
      </c>
      <c r="M3423" s="160">
        <v>1</v>
      </c>
      <c r="N3423" s="156">
        <v>42257.379166666666</v>
      </c>
      <c r="O3423" s="157">
        <v>42257.379166666666</v>
      </c>
      <c r="P3423" s="161" t="s">
        <v>37</v>
      </c>
      <c r="Q3423" s="35" t="s">
        <v>222</v>
      </c>
      <c r="R3423" s="35" t="s">
        <v>223</v>
      </c>
      <c r="S3423" s="35" t="s">
        <v>526</v>
      </c>
      <c r="T3423" s="35" t="s">
        <v>4733</v>
      </c>
      <c r="U3423" s="170">
        <v>11486</v>
      </c>
      <c r="V3423" s="167" t="s">
        <v>1385</v>
      </c>
      <c r="W3423" s="35" t="s">
        <v>4734</v>
      </c>
      <c r="X3423" s="55">
        <v>1979</v>
      </c>
      <c r="Y3423" s="168"/>
      <c r="Z3423" s="168"/>
      <c r="AA3423" s="168"/>
      <c r="AB3423" s="168"/>
      <c r="AC3423" s="168"/>
    </row>
    <row r="3424" spans="1:34" ht="15" hidden="1" customHeight="1" x14ac:dyDescent="0.2">
      <c r="A3424" s="175">
        <v>69</v>
      </c>
      <c r="B3424" s="175">
        <v>60</v>
      </c>
      <c r="C3424" s="24" t="s">
        <v>660</v>
      </c>
      <c r="D3424" s="175">
        <v>60075</v>
      </c>
      <c r="E3424" s="43" t="s">
        <v>661</v>
      </c>
      <c r="F3424" s="25">
        <v>2015</v>
      </c>
      <c r="G3424" s="156">
        <v>42257.381249999999</v>
      </c>
      <c r="H3424" s="157">
        <v>42257.381249999999</v>
      </c>
      <c r="I3424" s="620" t="s">
        <v>36</v>
      </c>
      <c r="J3424" s="626" t="s">
        <v>313</v>
      </c>
      <c r="K3424" s="626"/>
      <c r="L3424" s="159">
        <f>N3424-G3424</f>
        <v>0.53958333333139308</v>
      </c>
      <c r="M3424" s="160">
        <v>777</v>
      </c>
      <c r="N3424" s="156">
        <v>42257.92083333333</v>
      </c>
      <c r="O3424" s="157">
        <v>42257.92083333333</v>
      </c>
      <c r="P3424" s="161" t="s">
        <v>37</v>
      </c>
      <c r="Q3424" s="35" t="s">
        <v>222</v>
      </c>
      <c r="R3424" s="35" t="s">
        <v>223</v>
      </c>
      <c r="S3424" s="35" t="s">
        <v>54</v>
      </c>
      <c r="T3424" s="35" t="s">
        <v>4735</v>
      </c>
      <c r="U3424" s="170">
        <v>11486</v>
      </c>
      <c r="V3424" s="167" t="s">
        <v>1385</v>
      </c>
      <c r="W3424" s="35" t="s">
        <v>4736</v>
      </c>
      <c r="X3424" s="55">
        <v>1979</v>
      </c>
      <c r="Y3424" s="55">
        <f>143+298</f>
        <v>441</v>
      </c>
      <c r="Z3424" s="55">
        <v>249684</v>
      </c>
      <c r="AA3424" s="173">
        <f>Y3424/5412924</f>
        <v>8.1471677784502426E-5</v>
      </c>
      <c r="AB3424" s="174">
        <f>Z3424/5412924</f>
        <v>4.6127379582643319E-2</v>
      </c>
      <c r="AC3424" s="55">
        <f>Z3424/Y3424</f>
        <v>566.17687074829928</v>
      </c>
    </row>
    <row r="3425" spans="1:34" ht="15" hidden="1" customHeight="1" x14ac:dyDescent="0.2">
      <c r="A3425" s="175">
        <v>69</v>
      </c>
      <c r="B3425" s="175">
        <v>60</v>
      </c>
      <c r="C3425" s="24" t="s">
        <v>660</v>
      </c>
      <c r="D3425" s="175">
        <v>60075</v>
      </c>
      <c r="E3425" s="43" t="s">
        <v>661</v>
      </c>
      <c r="F3425" s="25">
        <v>2015</v>
      </c>
      <c r="G3425" s="156">
        <v>42348.000694444447</v>
      </c>
      <c r="H3425" s="157">
        <v>42348.000694444447</v>
      </c>
      <c r="I3425" s="620" t="s">
        <v>36</v>
      </c>
      <c r="J3425" s="620" t="s">
        <v>36</v>
      </c>
      <c r="K3425" s="620"/>
      <c r="L3425" s="159">
        <f>N3425-G3425</f>
        <v>0.21041666666133096</v>
      </c>
      <c r="M3425" s="160">
        <v>303</v>
      </c>
      <c r="N3425" s="156">
        <v>42348.211111111108</v>
      </c>
      <c r="O3425" s="157">
        <v>42348.211111111108</v>
      </c>
      <c r="P3425" s="161" t="s">
        <v>37</v>
      </c>
      <c r="Q3425" s="35" t="s">
        <v>222</v>
      </c>
      <c r="R3425" s="35" t="s">
        <v>223</v>
      </c>
      <c r="S3425" s="35" t="s">
        <v>54</v>
      </c>
      <c r="T3425" s="35" t="s">
        <v>5295</v>
      </c>
      <c r="U3425" s="170">
        <v>11749</v>
      </c>
      <c r="V3425" s="167" t="s">
        <v>1385</v>
      </c>
      <c r="W3425" s="35" t="s">
        <v>5296</v>
      </c>
      <c r="X3425" s="226"/>
      <c r="Y3425" s="227"/>
      <c r="Z3425" s="227"/>
      <c r="AA3425" s="227"/>
      <c r="AB3425" s="227"/>
      <c r="AC3425" s="227"/>
    </row>
    <row r="3426" spans="1:34" ht="15" hidden="1" customHeight="1" x14ac:dyDescent="0.2">
      <c r="A3426" s="257">
        <v>69</v>
      </c>
      <c r="B3426" s="257">
        <v>60</v>
      </c>
      <c r="C3426" s="258" t="s">
        <v>660</v>
      </c>
      <c r="D3426" s="257">
        <v>60075</v>
      </c>
      <c r="E3426" s="258" t="s">
        <v>661</v>
      </c>
      <c r="F3426" s="25">
        <v>2016</v>
      </c>
      <c r="G3426" s="232">
        <v>42417.567361111112</v>
      </c>
      <c r="H3426" s="233">
        <v>42417.567361111112</v>
      </c>
      <c r="I3426" s="417" t="s">
        <v>313</v>
      </c>
      <c r="J3426" s="412" t="s">
        <v>36</v>
      </c>
      <c r="K3426" s="412"/>
      <c r="L3426" s="235">
        <f>N3426-G3426</f>
        <v>6.944444467080757E-4</v>
      </c>
      <c r="M3426" s="236">
        <v>1</v>
      </c>
      <c r="N3426" s="232">
        <v>42417.568055555559</v>
      </c>
      <c r="O3426" s="233">
        <v>42417.568055555559</v>
      </c>
      <c r="P3426" s="237" t="s">
        <v>37</v>
      </c>
      <c r="Q3426" s="238" t="s">
        <v>222</v>
      </c>
      <c r="R3426" s="238" t="s">
        <v>223</v>
      </c>
      <c r="S3426" s="238" t="s">
        <v>40</v>
      </c>
      <c r="T3426" s="35" t="s">
        <v>5569</v>
      </c>
      <c r="U3426" s="254" t="s">
        <v>40</v>
      </c>
      <c r="V3426" s="240" t="s">
        <v>1385</v>
      </c>
      <c r="W3426" s="35" t="s">
        <v>5571</v>
      </c>
      <c r="X3426" s="55">
        <v>0</v>
      </c>
      <c r="Y3426" s="241">
        <v>0</v>
      </c>
      <c r="Z3426" s="241">
        <v>0</v>
      </c>
      <c r="AA3426" s="168"/>
      <c r="AB3426" s="168"/>
      <c r="AC3426" s="168"/>
    </row>
    <row r="3427" spans="1:34" ht="15" hidden="1" customHeight="1" x14ac:dyDescent="0.2">
      <c r="A3427" s="257">
        <v>69</v>
      </c>
      <c r="B3427" s="257">
        <v>60</v>
      </c>
      <c r="C3427" s="258" t="s">
        <v>660</v>
      </c>
      <c r="D3427" s="257">
        <v>60075</v>
      </c>
      <c r="E3427" s="258" t="s">
        <v>661</v>
      </c>
      <c r="F3427" s="25">
        <v>2016</v>
      </c>
      <c r="G3427" s="284">
        <v>42569.740972222222</v>
      </c>
      <c r="H3427" s="234">
        <v>42569.740972222222</v>
      </c>
      <c r="I3427" s="412" t="s">
        <v>36</v>
      </c>
      <c r="J3427" s="412" t="s">
        <v>36</v>
      </c>
      <c r="K3427" s="412"/>
      <c r="L3427" s="235">
        <f>N3427-G3427</f>
        <v>5.2777777775190771E-2</v>
      </c>
      <c r="M3427" s="236">
        <v>76</v>
      </c>
      <c r="N3427" s="284">
        <v>42569.793749999997</v>
      </c>
      <c r="O3427" s="234">
        <v>42569.793749999997</v>
      </c>
      <c r="P3427" s="237" t="s">
        <v>37</v>
      </c>
      <c r="Q3427" s="238" t="s">
        <v>222</v>
      </c>
      <c r="R3427" s="238" t="s">
        <v>223</v>
      </c>
      <c r="S3427" s="35" t="s">
        <v>54</v>
      </c>
      <c r="T3427" s="35" t="s">
        <v>6379</v>
      </c>
      <c r="U3427" s="282" t="s">
        <v>40</v>
      </c>
      <c r="V3427" s="240" t="s">
        <v>1385</v>
      </c>
      <c r="W3427" s="35" t="s">
        <v>6380</v>
      </c>
      <c r="X3427" s="177">
        <v>0</v>
      </c>
      <c r="Y3427" s="177">
        <v>0</v>
      </c>
      <c r="Z3427" s="55">
        <v>0</v>
      </c>
      <c r="AA3427" s="168"/>
      <c r="AB3427" s="168"/>
      <c r="AC3427" s="168"/>
    </row>
    <row r="3428" spans="1:34" ht="15" hidden="1" customHeight="1" x14ac:dyDescent="0.2">
      <c r="A3428" s="257">
        <v>69</v>
      </c>
      <c r="B3428" s="257">
        <v>60</v>
      </c>
      <c r="C3428" s="258" t="s">
        <v>660</v>
      </c>
      <c r="D3428" s="257">
        <v>60075</v>
      </c>
      <c r="E3428" s="258" t="s">
        <v>661</v>
      </c>
      <c r="F3428" s="25">
        <v>2017</v>
      </c>
      <c r="G3428" s="232">
        <v>42756.918749999997</v>
      </c>
      <c r="H3428" s="233">
        <v>42756.918749999997</v>
      </c>
      <c r="I3428" s="417" t="s">
        <v>7042</v>
      </c>
      <c r="J3428" s="412" t="s">
        <v>36</v>
      </c>
      <c r="K3428" s="412"/>
      <c r="L3428" s="235">
        <f>N3428-G3428</f>
        <v>6.944444467080757E-4</v>
      </c>
      <c r="M3428" s="236">
        <v>1</v>
      </c>
      <c r="N3428" s="232">
        <v>42756.919444444444</v>
      </c>
      <c r="O3428" s="233">
        <v>42756.919444444444</v>
      </c>
      <c r="P3428" s="237" t="s">
        <v>37</v>
      </c>
      <c r="Q3428" s="35" t="s">
        <v>213</v>
      </c>
      <c r="R3428" s="35" t="s">
        <v>1263</v>
      </c>
      <c r="S3428" s="35" t="s">
        <v>40</v>
      </c>
      <c r="T3428" s="167" t="s">
        <v>7509</v>
      </c>
      <c r="U3428" s="303" t="s">
        <v>40</v>
      </c>
      <c r="V3428" s="49" t="s">
        <v>1385</v>
      </c>
      <c r="W3428" s="35" t="s">
        <v>7510</v>
      </c>
      <c r="X3428" s="255">
        <v>1992</v>
      </c>
      <c r="Y3428" s="241">
        <v>0</v>
      </c>
      <c r="Z3428" s="241">
        <v>0</v>
      </c>
      <c r="AA3428" s="168"/>
      <c r="AB3428" s="168"/>
      <c r="AC3428" s="168"/>
      <c r="AD3428" s="304">
        <v>5517212</v>
      </c>
      <c r="AE3428" s="35" t="s">
        <v>7049</v>
      </c>
      <c r="AF3428" s="305" t="s">
        <v>7282</v>
      </c>
      <c r="AG3428" s="35" t="s">
        <v>7040</v>
      </c>
      <c r="AH3428" s="44" t="s">
        <v>7041</v>
      </c>
    </row>
    <row r="3429" spans="1:34" ht="15" hidden="1" customHeight="1" x14ac:dyDescent="0.2">
      <c r="A3429" s="257">
        <v>69</v>
      </c>
      <c r="B3429" s="257">
        <v>60</v>
      </c>
      <c r="C3429" s="258" t="s">
        <v>660</v>
      </c>
      <c r="D3429" s="257">
        <v>60075</v>
      </c>
      <c r="E3429" s="258" t="s">
        <v>661</v>
      </c>
      <c r="F3429" s="25">
        <v>2017</v>
      </c>
      <c r="G3429" s="232">
        <v>42773.132638888892</v>
      </c>
      <c r="H3429" s="233">
        <v>42773.132638888892</v>
      </c>
      <c r="I3429" s="417" t="s">
        <v>7042</v>
      </c>
      <c r="J3429" s="417" t="s">
        <v>7042</v>
      </c>
      <c r="K3429" s="417"/>
      <c r="L3429" s="235">
        <f>N3429-G3429</f>
        <v>1.757638888884685</v>
      </c>
      <c r="M3429" s="236">
        <v>2531</v>
      </c>
      <c r="N3429" s="232">
        <v>42774.890277777777</v>
      </c>
      <c r="O3429" s="233">
        <v>42774.890277777777</v>
      </c>
      <c r="P3429" s="237" t="s">
        <v>37</v>
      </c>
      <c r="Q3429" s="35" t="s">
        <v>222</v>
      </c>
      <c r="R3429" s="35" t="s">
        <v>223</v>
      </c>
      <c r="S3429" s="35" t="s">
        <v>68</v>
      </c>
      <c r="T3429" s="52" t="s">
        <v>7712</v>
      </c>
      <c r="U3429" s="303" t="s">
        <v>40</v>
      </c>
      <c r="V3429" s="49" t="s">
        <v>1385</v>
      </c>
      <c r="W3429" s="44" t="s">
        <v>7713</v>
      </c>
      <c r="X3429" s="255">
        <v>1819</v>
      </c>
      <c r="Y3429" s="255">
        <v>352</v>
      </c>
      <c r="Z3429" s="341"/>
      <c r="AA3429" s="173">
        <v>6.3800339736809098E-5</v>
      </c>
      <c r="AB3429" s="174">
        <v>0</v>
      </c>
      <c r="AC3429" s="241">
        <v>0</v>
      </c>
      <c r="AD3429" s="304">
        <v>5517212</v>
      </c>
      <c r="AE3429" s="35" t="s">
        <v>7172</v>
      </c>
      <c r="AF3429" s="305" t="s">
        <v>7714</v>
      </c>
      <c r="AG3429" s="35" t="s">
        <v>7040</v>
      </c>
      <c r="AH3429" s="44" t="s">
        <v>7041</v>
      </c>
    </row>
    <row r="3430" spans="1:34" ht="15" hidden="1" customHeight="1" x14ac:dyDescent="0.2">
      <c r="A3430" s="257">
        <v>69</v>
      </c>
      <c r="B3430" s="257">
        <v>60</v>
      </c>
      <c r="C3430" s="258" t="s">
        <v>660</v>
      </c>
      <c r="D3430" s="257">
        <v>60075</v>
      </c>
      <c r="E3430" s="258" t="s">
        <v>661</v>
      </c>
      <c r="F3430" s="25">
        <v>2017</v>
      </c>
      <c r="G3430" s="232">
        <v>42836.34652777778</v>
      </c>
      <c r="H3430" s="233">
        <v>42836.34652777778</v>
      </c>
      <c r="I3430" s="412" t="s">
        <v>36</v>
      </c>
      <c r="J3430" s="412" t="s">
        <v>36</v>
      </c>
      <c r="K3430" s="412"/>
      <c r="L3430" s="235">
        <f>N3430-G3430</f>
        <v>0.36041666666278616</v>
      </c>
      <c r="M3430" s="236">
        <v>519</v>
      </c>
      <c r="N3430" s="232">
        <v>42836.706944444442</v>
      </c>
      <c r="O3430" s="233">
        <v>42836.706944444442</v>
      </c>
      <c r="P3430" s="237" t="s">
        <v>37</v>
      </c>
      <c r="Q3430" s="35" t="s">
        <v>52</v>
      </c>
      <c r="R3430" s="35" t="s">
        <v>302</v>
      </c>
      <c r="S3430" s="35" t="s">
        <v>68</v>
      </c>
      <c r="T3430" s="167" t="s">
        <v>8328</v>
      </c>
      <c r="U3430" s="293">
        <v>112832259</v>
      </c>
      <c r="V3430" s="240" t="s">
        <v>1385</v>
      </c>
      <c r="W3430" s="35" t="s">
        <v>8331</v>
      </c>
      <c r="X3430" s="255">
        <v>1636</v>
      </c>
      <c r="Y3430" s="255">
        <v>1636</v>
      </c>
      <c r="Z3430" s="255">
        <v>520164</v>
      </c>
      <c r="AA3430" s="173">
        <v>2.9652657900403322E-4</v>
      </c>
      <c r="AB3430" s="174">
        <v>9.4280227042208994E-2</v>
      </c>
      <c r="AC3430" s="241">
        <v>317.94865525672373</v>
      </c>
      <c r="AD3430" s="304">
        <v>5517212</v>
      </c>
      <c r="AE3430" s="305" t="s">
        <v>1270</v>
      </c>
      <c r="AF3430" s="305" t="s">
        <v>1270</v>
      </c>
      <c r="AG3430" s="35" t="s">
        <v>7040</v>
      </c>
      <c r="AH3430" s="52" t="s">
        <v>7173</v>
      </c>
    </row>
    <row r="3431" spans="1:34" ht="15" hidden="1" customHeight="1" x14ac:dyDescent="0.2">
      <c r="A3431" s="257">
        <v>69</v>
      </c>
      <c r="B3431" s="257">
        <v>60</v>
      </c>
      <c r="C3431" s="258" t="s">
        <v>660</v>
      </c>
      <c r="D3431" s="257">
        <v>60075</v>
      </c>
      <c r="E3431" s="258" t="s">
        <v>661</v>
      </c>
      <c r="F3431" s="25">
        <v>2017</v>
      </c>
      <c r="G3431" s="232">
        <v>42855.530555555553</v>
      </c>
      <c r="H3431" s="233">
        <v>42855.530555555553</v>
      </c>
      <c r="I3431" s="412" t="s">
        <v>36</v>
      </c>
      <c r="J3431" s="412" t="s">
        <v>36</v>
      </c>
      <c r="K3431" s="412"/>
      <c r="L3431" s="235">
        <f>N3431-G3431</f>
        <v>0.15416666666715173</v>
      </c>
      <c r="M3431" s="236">
        <v>222</v>
      </c>
      <c r="N3431" s="232">
        <v>42855.68472222222</v>
      </c>
      <c r="O3431" s="233">
        <v>42855.68472222222</v>
      </c>
      <c r="P3431" s="237" t="s">
        <v>37</v>
      </c>
      <c r="Q3431" s="35" t="s">
        <v>222</v>
      </c>
      <c r="R3431" s="35" t="s">
        <v>223</v>
      </c>
      <c r="S3431" s="35" t="s">
        <v>54</v>
      </c>
      <c r="T3431" s="167" t="s">
        <v>8460</v>
      </c>
      <c r="U3431" s="293">
        <v>112832126</v>
      </c>
      <c r="V3431" s="240" t="s">
        <v>1385</v>
      </c>
      <c r="W3431" s="44" t="s">
        <v>8461</v>
      </c>
      <c r="X3431" s="241">
        <v>1991</v>
      </c>
      <c r="Y3431" s="241">
        <v>1991</v>
      </c>
      <c r="Z3431" s="241">
        <v>118478</v>
      </c>
      <c r="AA3431" s="173">
        <v>3.6087067163632648E-4</v>
      </c>
      <c r="AB3431" s="174">
        <v>2.1474251850391105E-2</v>
      </c>
      <c r="AC3431" s="241">
        <v>59.506780512305376</v>
      </c>
      <c r="AD3431" s="304">
        <v>5517212</v>
      </c>
      <c r="AE3431" s="305" t="s">
        <v>7172</v>
      </c>
      <c r="AF3431" s="305" t="s">
        <v>8462</v>
      </c>
      <c r="AG3431" s="35" t="s">
        <v>7040</v>
      </c>
      <c r="AH3431" s="44" t="s">
        <v>7041</v>
      </c>
    </row>
    <row r="3432" spans="1:34" ht="15" hidden="1" customHeight="1" x14ac:dyDescent="0.2">
      <c r="A3432" s="257">
        <v>69</v>
      </c>
      <c r="B3432" s="257">
        <v>60</v>
      </c>
      <c r="C3432" s="258" t="s">
        <v>660</v>
      </c>
      <c r="D3432" s="257">
        <v>60075</v>
      </c>
      <c r="E3432" s="258" t="s">
        <v>661</v>
      </c>
      <c r="F3432" s="25">
        <v>2017</v>
      </c>
      <c r="G3432" s="232">
        <v>42861.529861111114</v>
      </c>
      <c r="H3432" s="233">
        <v>42861.529861111114</v>
      </c>
      <c r="I3432" s="412" t="s">
        <v>36</v>
      </c>
      <c r="J3432" s="412" t="s">
        <v>36</v>
      </c>
      <c r="K3432" s="412"/>
      <c r="L3432" s="235">
        <f>N3432-G3432</f>
        <v>6.9444443943211809E-4</v>
      </c>
      <c r="M3432" s="236">
        <v>1</v>
      </c>
      <c r="N3432" s="232">
        <v>42861.530555555553</v>
      </c>
      <c r="O3432" s="233">
        <v>42861.530555555553</v>
      </c>
      <c r="P3432" s="237" t="s">
        <v>37</v>
      </c>
      <c r="Q3432" s="35" t="s">
        <v>222</v>
      </c>
      <c r="R3432" s="35" t="s">
        <v>223</v>
      </c>
      <c r="S3432" s="35" t="s">
        <v>40</v>
      </c>
      <c r="T3432" s="167" t="s">
        <v>8513</v>
      </c>
      <c r="U3432" s="332" t="s">
        <v>40</v>
      </c>
      <c r="V3432" s="240" t="s">
        <v>1385</v>
      </c>
      <c r="W3432" s="35" t="s">
        <v>8514</v>
      </c>
      <c r="X3432" s="241">
        <v>1966</v>
      </c>
      <c r="Y3432" s="241">
        <v>0</v>
      </c>
      <c r="Z3432" s="241">
        <v>0</v>
      </c>
      <c r="AA3432" s="35"/>
      <c r="AB3432" s="35"/>
      <c r="AC3432" s="35"/>
      <c r="AD3432" s="304">
        <v>5517212</v>
      </c>
      <c r="AE3432" s="305" t="s">
        <v>7172</v>
      </c>
      <c r="AF3432" s="305" t="s">
        <v>8515</v>
      </c>
      <c r="AG3432" s="35" t="s">
        <v>7040</v>
      </c>
      <c r="AH3432" s="44" t="s">
        <v>7041</v>
      </c>
    </row>
    <row r="3433" spans="1:34" ht="15" hidden="1" customHeight="1" x14ac:dyDescent="0.2">
      <c r="A3433" s="257">
        <v>69</v>
      </c>
      <c r="B3433" s="257">
        <v>60</v>
      </c>
      <c r="C3433" s="258" t="s">
        <v>660</v>
      </c>
      <c r="D3433" s="257">
        <v>60075</v>
      </c>
      <c r="E3433" s="258" t="s">
        <v>661</v>
      </c>
      <c r="F3433" s="25">
        <v>2017</v>
      </c>
      <c r="G3433" s="232">
        <v>42861.65</v>
      </c>
      <c r="H3433" s="233">
        <v>42861.65</v>
      </c>
      <c r="I3433" s="412" t="s">
        <v>36</v>
      </c>
      <c r="J3433" s="412" t="s">
        <v>36</v>
      </c>
      <c r="K3433" s="412"/>
      <c r="L3433" s="235">
        <f>N3433-G3433</f>
        <v>6.9444443943211809E-4</v>
      </c>
      <c r="M3433" s="236">
        <v>1</v>
      </c>
      <c r="N3433" s="232">
        <v>42861.650694444441</v>
      </c>
      <c r="O3433" s="233">
        <v>42861.650694444441</v>
      </c>
      <c r="P3433" s="237" t="s">
        <v>37</v>
      </c>
      <c r="Q3433" s="35" t="s">
        <v>222</v>
      </c>
      <c r="R3433" s="35" t="s">
        <v>223</v>
      </c>
      <c r="S3433" s="35" t="s">
        <v>40</v>
      </c>
      <c r="T3433" s="167" t="s">
        <v>8513</v>
      </c>
      <c r="U3433" s="332" t="s">
        <v>40</v>
      </c>
      <c r="V3433" s="240" t="s">
        <v>1385</v>
      </c>
      <c r="W3433" s="35" t="s">
        <v>8521</v>
      </c>
      <c r="X3433" s="241">
        <v>1966</v>
      </c>
      <c r="Y3433" s="241">
        <v>0</v>
      </c>
      <c r="Z3433" s="241">
        <v>0</v>
      </c>
      <c r="AA3433" s="35"/>
      <c r="AB3433" s="35"/>
      <c r="AC3433" s="35"/>
      <c r="AD3433" s="304">
        <v>5517212</v>
      </c>
      <c r="AE3433" s="305" t="s">
        <v>7172</v>
      </c>
      <c r="AF3433" s="305" t="s">
        <v>8515</v>
      </c>
      <c r="AG3433" s="35" t="s">
        <v>7040</v>
      </c>
      <c r="AH3433" s="44" t="s">
        <v>7041</v>
      </c>
    </row>
    <row r="3434" spans="1:34" ht="15" hidden="1" customHeight="1" x14ac:dyDescent="0.2">
      <c r="A3434" s="257">
        <v>69</v>
      </c>
      <c r="B3434" s="257">
        <v>60</v>
      </c>
      <c r="C3434" s="258" t="s">
        <v>660</v>
      </c>
      <c r="D3434" s="257">
        <v>60075</v>
      </c>
      <c r="E3434" s="258" t="s">
        <v>661</v>
      </c>
      <c r="F3434" s="25">
        <v>2017</v>
      </c>
      <c r="G3434" s="232">
        <v>42868.738194444442</v>
      </c>
      <c r="H3434" s="233">
        <v>42868.738194444442</v>
      </c>
      <c r="I3434" s="412" t="s">
        <v>36</v>
      </c>
      <c r="J3434" s="412" t="s">
        <v>36</v>
      </c>
      <c r="K3434" s="412"/>
      <c r="L3434" s="235">
        <f>N3434-G3434</f>
        <v>6.944444467080757E-4</v>
      </c>
      <c r="M3434" s="236">
        <v>1</v>
      </c>
      <c r="N3434" s="232">
        <v>42868.738888888889</v>
      </c>
      <c r="O3434" s="233">
        <v>42868.738888888889</v>
      </c>
      <c r="P3434" s="237" t="s">
        <v>37</v>
      </c>
      <c r="Q3434" s="35" t="s">
        <v>222</v>
      </c>
      <c r="R3434" s="35" t="s">
        <v>223</v>
      </c>
      <c r="S3434" s="35" t="s">
        <v>526</v>
      </c>
      <c r="T3434" s="52" t="s">
        <v>8559</v>
      </c>
      <c r="U3434" s="332" t="s">
        <v>40</v>
      </c>
      <c r="V3434" s="240" t="s">
        <v>1385</v>
      </c>
      <c r="W3434" s="44" t="s">
        <v>8560</v>
      </c>
      <c r="X3434" s="255">
        <v>1991</v>
      </c>
      <c r="Y3434" s="241">
        <v>0</v>
      </c>
      <c r="Z3434" s="241">
        <v>0</v>
      </c>
      <c r="AA3434" s="168"/>
      <c r="AB3434" s="168"/>
      <c r="AC3434" s="168"/>
      <c r="AD3434" s="304">
        <v>5517212</v>
      </c>
      <c r="AE3434" s="305" t="s">
        <v>7049</v>
      </c>
      <c r="AF3434" s="305" t="s">
        <v>8561</v>
      </c>
      <c r="AG3434" s="35" t="s">
        <v>7040</v>
      </c>
      <c r="AH3434" s="44" t="s">
        <v>7041</v>
      </c>
    </row>
    <row r="3435" spans="1:34" ht="15" hidden="1" customHeight="1" x14ac:dyDescent="0.2">
      <c r="A3435" s="257">
        <v>69</v>
      </c>
      <c r="B3435" s="257">
        <v>60</v>
      </c>
      <c r="C3435" s="258" t="s">
        <v>660</v>
      </c>
      <c r="D3435" s="257">
        <v>60075</v>
      </c>
      <c r="E3435" s="258" t="s">
        <v>661</v>
      </c>
      <c r="F3435" s="25">
        <v>2017</v>
      </c>
      <c r="G3435" s="232">
        <v>42934.331944444442</v>
      </c>
      <c r="H3435" s="233">
        <v>42934.331944444442</v>
      </c>
      <c r="I3435" s="412" t="s">
        <v>36</v>
      </c>
      <c r="J3435" s="417" t="s">
        <v>7042</v>
      </c>
      <c r="K3435" s="417"/>
      <c r="L3435" s="235">
        <f>N3435-G3435</f>
        <v>0.41875000000436557</v>
      </c>
      <c r="M3435" s="236">
        <v>603</v>
      </c>
      <c r="N3435" s="232">
        <v>42934.750694444447</v>
      </c>
      <c r="O3435" s="233">
        <v>42934.750694444447</v>
      </c>
      <c r="P3435" s="237" t="s">
        <v>37</v>
      </c>
      <c r="Q3435" s="35" t="s">
        <v>222</v>
      </c>
      <c r="R3435" s="35" t="s">
        <v>223</v>
      </c>
      <c r="S3435" s="35" t="s">
        <v>54</v>
      </c>
      <c r="T3435" s="167" t="s">
        <v>8978</v>
      </c>
      <c r="U3435" s="77">
        <v>113134105</v>
      </c>
      <c r="V3435" s="240" t="s">
        <v>1385</v>
      </c>
      <c r="W3435" s="35" t="s">
        <v>8979</v>
      </c>
      <c r="X3435" s="241">
        <v>2200</v>
      </c>
      <c r="Y3435" s="241">
        <v>2200</v>
      </c>
      <c r="Z3435" s="241">
        <v>806570</v>
      </c>
      <c r="AA3435" s="215">
        <v>3.9875212335505685E-4</v>
      </c>
      <c r="AB3435" s="216">
        <v>0.14619159097022191</v>
      </c>
      <c r="AC3435" s="255">
        <v>366.62272727272727</v>
      </c>
      <c r="AD3435" s="304">
        <v>5517212</v>
      </c>
      <c r="AE3435" s="305" t="s">
        <v>7076</v>
      </c>
      <c r="AF3435" s="305" t="s">
        <v>8980</v>
      </c>
      <c r="AG3435" s="35" t="s">
        <v>7040</v>
      </c>
      <c r="AH3435" s="29" t="s">
        <v>7041</v>
      </c>
    </row>
    <row r="3436" spans="1:34" ht="15" hidden="1" customHeight="1" x14ac:dyDescent="0.2">
      <c r="A3436" s="257">
        <v>69</v>
      </c>
      <c r="B3436" s="257">
        <v>60</v>
      </c>
      <c r="C3436" s="258" t="s">
        <v>660</v>
      </c>
      <c r="D3436" s="257">
        <v>60075</v>
      </c>
      <c r="E3436" s="258" t="s">
        <v>661</v>
      </c>
      <c r="F3436" s="25">
        <v>2017</v>
      </c>
      <c r="G3436" s="232">
        <v>43051.79583333333</v>
      </c>
      <c r="H3436" s="233">
        <v>43051.79583333333</v>
      </c>
      <c r="I3436" s="412" t="s">
        <v>36</v>
      </c>
      <c r="J3436" s="412" t="s">
        <v>36</v>
      </c>
      <c r="K3436" s="412"/>
      <c r="L3436" s="235">
        <f>N3436-G3436</f>
        <v>0.29166666667151731</v>
      </c>
      <c r="M3436" s="236">
        <v>420</v>
      </c>
      <c r="N3436" s="232">
        <v>43052.087500000001</v>
      </c>
      <c r="O3436" s="233">
        <v>43052.087500000001</v>
      </c>
      <c r="P3436" s="237" t="s">
        <v>37</v>
      </c>
      <c r="Q3436" s="35" t="s">
        <v>222</v>
      </c>
      <c r="R3436" s="35" t="s">
        <v>223</v>
      </c>
      <c r="S3436" s="35" t="s">
        <v>54</v>
      </c>
      <c r="T3436" s="167" t="s">
        <v>9961</v>
      </c>
      <c r="U3436" s="360">
        <v>113812776</v>
      </c>
      <c r="V3436" s="240" t="s">
        <v>1385</v>
      </c>
      <c r="W3436" s="163" t="s">
        <v>9962</v>
      </c>
      <c r="X3436" s="405">
        <v>1992</v>
      </c>
      <c r="Y3436" s="405">
        <v>1992</v>
      </c>
      <c r="Z3436" s="405">
        <v>499138</v>
      </c>
      <c r="AA3436" s="406">
        <v>3.6105192260148787E-4</v>
      </c>
      <c r="AB3436" s="407">
        <v>9.0469244248725628E-2</v>
      </c>
      <c r="AC3436" s="405">
        <v>250.57128514056225</v>
      </c>
      <c r="AD3436" s="304">
        <v>5517212</v>
      </c>
      <c r="AE3436" s="333" t="s">
        <v>7172</v>
      </c>
      <c r="AF3436" s="383" t="s">
        <v>9963</v>
      </c>
      <c r="AG3436" s="167" t="s">
        <v>7040</v>
      </c>
      <c r="AH3436" s="29" t="s">
        <v>7041</v>
      </c>
    </row>
    <row r="3437" spans="1:34" ht="15" hidden="1" customHeight="1" x14ac:dyDescent="0.2">
      <c r="A3437" s="257">
        <v>69</v>
      </c>
      <c r="B3437" s="257">
        <v>60</v>
      </c>
      <c r="C3437" s="258" t="s">
        <v>660</v>
      </c>
      <c r="D3437" s="257">
        <v>60075</v>
      </c>
      <c r="E3437" s="258" t="s">
        <v>661</v>
      </c>
      <c r="F3437" s="25">
        <v>2018</v>
      </c>
      <c r="G3437" s="232">
        <v>43117.373611111114</v>
      </c>
      <c r="H3437" s="233">
        <v>43117.373611111114</v>
      </c>
      <c r="I3437" s="412" t="s">
        <v>36</v>
      </c>
      <c r="J3437" s="412" t="s">
        <v>36</v>
      </c>
      <c r="K3437" s="412" t="s">
        <v>36</v>
      </c>
      <c r="L3437" s="235">
        <f>N3437-G3437</f>
        <v>6.9444443943211809E-4</v>
      </c>
      <c r="M3437" s="236">
        <v>1</v>
      </c>
      <c r="N3437" s="232">
        <v>43117.374305555553</v>
      </c>
      <c r="O3437" s="233">
        <v>43117.374305555553</v>
      </c>
      <c r="P3437" s="237" t="s">
        <v>37</v>
      </c>
      <c r="Q3437" s="238" t="s">
        <v>10316</v>
      </c>
      <c r="R3437" s="35" t="s">
        <v>10317</v>
      </c>
      <c r="S3437" s="238" t="s">
        <v>526</v>
      </c>
      <c r="T3437" s="167" t="s">
        <v>10318</v>
      </c>
      <c r="U3437" s="170">
        <v>114243227</v>
      </c>
      <c r="V3437" s="240" t="s">
        <v>1385</v>
      </c>
      <c r="W3437" s="168" t="s">
        <v>10319</v>
      </c>
      <c r="X3437" s="255">
        <v>1988</v>
      </c>
      <c r="Y3437" s="241">
        <v>0</v>
      </c>
      <c r="Z3437" s="241">
        <v>0</v>
      </c>
      <c r="AA3437" s="266"/>
      <c r="AB3437" s="266"/>
      <c r="AC3437" s="266"/>
      <c r="AD3437" s="241">
        <v>5517212</v>
      </c>
      <c r="AE3437" s="35" t="s">
        <v>7056</v>
      </c>
      <c r="AF3437" s="153" t="s">
        <v>10246</v>
      </c>
      <c r="AG3437" s="35" t="s">
        <v>7040</v>
      </c>
      <c r="AH3437" s="35" t="s">
        <v>7041</v>
      </c>
    </row>
    <row r="3438" spans="1:34" ht="15" hidden="1" customHeight="1" x14ac:dyDescent="0.2">
      <c r="A3438" s="257">
        <v>69</v>
      </c>
      <c r="B3438" s="257">
        <v>60</v>
      </c>
      <c r="C3438" s="258" t="s">
        <v>660</v>
      </c>
      <c r="D3438" s="257">
        <v>60075</v>
      </c>
      <c r="E3438" s="258" t="s">
        <v>661</v>
      </c>
      <c r="F3438" s="25">
        <v>2018</v>
      </c>
      <c r="G3438" s="284">
        <v>43245.663194444445</v>
      </c>
      <c r="H3438" s="233">
        <v>43245.663194444445</v>
      </c>
      <c r="I3438" s="412" t="s">
        <v>36</v>
      </c>
      <c r="J3438" s="412" t="s">
        <v>36</v>
      </c>
      <c r="K3438" s="412" t="s">
        <v>36</v>
      </c>
      <c r="L3438" s="235">
        <f>N3438-G3438</f>
        <v>9.7222222248092294E-3</v>
      </c>
      <c r="M3438" s="236">
        <v>14</v>
      </c>
      <c r="N3438" s="284">
        <v>43245.67291666667</v>
      </c>
      <c r="O3438" s="233">
        <v>43245.67291666667</v>
      </c>
      <c r="P3438" s="237" t="s">
        <v>37</v>
      </c>
      <c r="Q3438" s="359" t="s">
        <v>43</v>
      </c>
      <c r="R3438" s="35" t="s">
        <v>10204</v>
      </c>
      <c r="S3438" s="277" t="s">
        <v>526</v>
      </c>
      <c r="T3438" s="240" t="s">
        <v>11198</v>
      </c>
      <c r="U3438" s="293">
        <v>114644349</v>
      </c>
      <c r="V3438" s="240" t="s">
        <v>1385</v>
      </c>
      <c r="W3438" s="167" t="s">
        <v>11200</v>
      </c>
      <c r="X3438" s="255">
        <v>0</v>
      </c>
      <c r="Y3438" s="241">
        <v>0</v>
      </c>
      <c r="Z3438" s="241">
        <v>0</v>
      </c>
      <c r="AA3438" s="266"/>
      <c r="AB3438" s="266"/>
      <c r="AC3438" s="266"/>
      <c r="AD3438" s="241">
        <v>5517212</v>
      </c>
      <c r="AE3438" s="461" t="s">
        <v>1270</v>
      </c>
      <c r="AF3438" s="462" t="s">
        <v>1270</v>
      </c>
      <c r="AG3438" s="277" t="s">
        <v>7040</v>
      </c>
      <c r="AH3438" s="277" t="s">
        <v>7173</v>
      </c>
    </row>
    <row r="3439" spans="1:34" ht="15" hidden="1" customHeight="1" x14ac:dyDescent="0.2">
      <c r="A3439" s="257">
        <v>69</v>
      </c>
      <c r="B3439" s="257">
        <v>60</v>
      </c>
      <c r="C3439" s="258" t="s">
        <v>660</v>
      </c>
      <c r="D3439" s="257">
        <v>60075</v>
      </c>
      <c r="E3439" s="258" t="s">
        <v>661</v>
      </c>
      <c r="F3439" s="25">
        <v>2018</v>
      </c>
      <c r="G3439" s="284">
        <v>43381.493750000001</v>
      </c>
      <c r="H3439" s="234">
        <v>43381.493750000001</v>
      </c>
      <c r="I3439" s="412" t="s">
        <v>36</v>
      </c>
      <c r="J3439" s="412" t="s">
        <v>36</v>
      </c>
      <c r="K3439" s="412" t="s">
        <v>36</v>
      </c>
      <c r="L3439" s="235">
        <f>N3439-G3439</f>
        <v>6.9444443943211809E-4</v>
      </c>
      <c r="M3439" s="236">
        <v>1</v>
      </c>
      <c r="N3439" s="284">
        <v>43381.494444444441</v>
      </c>
      <c r="O3439" s="234">
        <v>43381.494444444441</v>
      </c>
      <c r="P3439" s="237" t="s">
        <v>37</v>
      </c>
      <c r="Q3439" s="162" t="s">
        <v>48</v>
      </c>
      <c r="R3439" s="167" t="s">
        <v>10200</v>
      </c>
      <c r="S3439" s="163" t="s">
        <v>40</v>
      </c>
      <c r="T3439" s="167" t="s">
        <v>12089</v>
      </c>
      <c r="U3439" s="416" t="s">
        <v>40</v>
      </c>
      <c r="V3439" s="240" t="s">
        <v>1385</v>
      </c>
      <c r="W3439" s="167" t="s">
        <v>12090</v>
      </c>
      <c r="X3439" s="255">
        <v>1998</v>
      </c>
      <c r="Y3439" s="241">
        <v>0</v>
      </c>
      <c r="Z3439" s="241">
        <v>0</v>
      </c>
      <c r="AA3439" s="266"/>
      <c r="AB3439" s="266"/>
      <c r="AC3439" s="266"/>
      <c r="AD3439" s="241">
        <v>5517212</v>
      </c>
      <c r="AE3439" s="461" t="s">
        <v>7172</v>
      </c>
      <c r="AF3439" s="468" t="s">
        <v>8340</v>
      </c>
      <c r="AG3439" s="163" t="s">
        <v>7040</v>
      </c>
      <c r="AH3439" s="277" t="s">
        <v>7041</v>
      </c>
    </row>
    <row r="3440" spans="1:34" ht="15" hidden="1" customHeight="1" x14ac:dyDescent="0.2">
      <c r="A3440" s="257">
        <v>69</v>
      </c>
      <c r="B3440" s="257">
        <v>60</v>
      </c>
      <c r="C3440" s="258" t="s">
        <v>660</v>
      </c>
      <c r="D3440" s="257">
        <v>60075</v>
      </c>
      <c r="E3440" s="258" t="s">
        <v>661</v>
      </c>
      <c r="F3440" s="25">
        <v>2018</v>
      </c>
      <c r="G3440" s="284">
        <v>43415.270138888889</v>
      </c>
      <c r="H3440" s="234">
        <v>43415.270138888889</v>
      </c>
      <c r="I3440" s="412" t="s">
        <v>36</v>
      </c>
      <c r="J3440" s="417" t="s">
        <v>7042</v>
      </c>
      <c r="K3440" s="412" t="s">
        <v>36</v>
      </c>
      <c r="L3440" s="235">
        <f>N3440-G3440</f>
        <v>1.4090277777795563</v>
      </c>
      <c r="M3440" s="236">
        <v>2029</v>
      </c>
      <c r="N3440" s="284">
        <v>43416.679166666669</v>
      </c>
      <c r="O3440" s="234">
        <v>43416.679166666669</v>
      </c>
      <c r="P3440" s="237" t="s">
        <v>37</v>
      </c>
      <c r="Q3440" s="162" t="s">
        <v>222</v>
      </c>
      <c r="R3440" s="167" t="s">
        <v>10220</v>
      </c>
      <c r="S3440" s="163" t="s">
        <v>54</v>
      </c>
      <c r="T3440" s="167" t="s">
        <v>12324</v>
      </c>
      <c r="U3440" s="293">
        <v>115341102</v>
      </c>
      <c r="V3440" s="240" t="s">
        <v>1385</v>
      </c>
      <c r="W3440" s="167" t="s">
        <v>12325</v>
      </c>
      <c r="X3440" s="255">
        <v>1996</v>
      </c>
      <c r="Y3440" s="255">
        <v>1996</v>
      </c>
      <c r="Z3440" s="255">
        <v>749021</v>
      </c>
      <c r="AA3440" s="264">
        <f>Y3440/AD3440</f>
        <v>3.6177692646213342E-4</v>
      </c>
      <c r="AB3440" s="265">
        <f>Z3440/AD3440</f>
        <v>0.13576077917614912</v>
      </c>
      <c r="AC3440" s="255">
        <f>Z3440/Y3440</f>
        <v>375.26102204408818</v>
      </c>
      <c r="AD3440" s="241">
        <v>5517212</v>
      </c>
      <c r="AE3440" s="461" t="s">
        <v>7076</v>
      </c>
      <c r="AF3440" s="468" t="s">
        <v>12326</v>
      </c>
      <c r="AG3440" s="163" t="s">
        <v>7040</v>
      </c>
      <c r="AH3440" s="277" t="s">
        <v>7041</v>
      </c>
    </row>
    <row r="3441" spans="1:34" ht="15" hidden="1" customHeight="1" x14ac:dyDescent="0.2">
      <c r="A3441" s="257">
        <v>69</v>
      </c>
      <c r="B3441" s="257">
        <v>60</v>
      </c>
      <c r="C3441" s="258" t="s">
        <v>660</v>
      </c>
      <c r="D3441" s="257">
        <v>60075</v>
      </c>
      <c r="E3441" s="258" t="s">
        <v>661</v>
      </c>
      <c r="F3441" s="25">
        <v>2018</v>
      </c>
      <c r="G3441" s="232">
        <v>43464.52847222222</v>
      </c>
      <c r="H3441" s="233">
        <v>43464.52847222222</v>
      </c>
      <c r="I3441" s="412" t="s">
        <v>36</v>
      </c>
      <c r="J3441" s="412" t="s">
        <v>36</v>
      </c>
      <c r="K3441" s="412" t="s">
        <v>36</v>
      </c>
      <c r="L3441" s="235">
        <f>N3441-G3441</f>
        <v>6.944444467080757E-4</v>
      </c>
      <c r="M3441" s="236">
        <v>1</v>
      </c>
      <c r="N3441" s="232">
        <v>43464.529166666667</v>
      </c>
      <c r="O3441" s="233">
        <v>43464.529166666667</v>
      </c>
      <c r="P3441" s="237" t="s">
        <v>37</v>
      </c>
      <c r="Q3441" s="238" t="s">
        <v>222</v>
      </c>
      <c r="R3441" s="35" t="s">
        <v>10220</v>
      </c>
      <c r="S3441" s="277" t="s">
        <v>40</v>
      </c>
      <c r="T3441" s="167" t="s">
        <v>12659</v>
      </c>
      <c r="U3441" s="282" t="s">
        <v>40</v>
      </c>
      <c r="V3441" s="240" t="s">
        <v>1385</v>
      </c>
      <c r="W3441" s="167" t="s">
        <v>12660</v>
      </c>
      <c r="X3441" s="255">
        <v>1995</v>
      </c>
      <c r="Y3441" s="241">
        <v>0</v>
      </c>
      <c r="Z3441" s="241">
        <v>0</v>
      </c>
      <c r="AA3441" s="266"/>
      <c r="AB3441" s="266"/>
      <c r="AC3441" s="266"/>
      <c r="AD3441" s="241">
        <v>5517212</v>
      </c>
      <c r="AE3441" s="467" t="s">
        <v>7172</v>
      </c>
      <c r="AF3441" s="468" t="s">
        <v>9081</v>
      </c>
      <c r="AG3441" s="277" t="s">
        <v>7040</v>
      </c>
      <c r="AH3441" s="277" t="s">
        <v>7041</v>
      </c>
    </row>
    <row r="3442" spans="1:34" ht="15" hidden="1" customHeight="1" x14ac:dyDescent="0.2">
      <c r="A3442" s="523">
        <v>69</v>
      </c>
      <c r="B3442" s="523">
        <v>60</v>
      </c>
      <c r="C3442" s="524" t="s">
        <v>660</v>
      </c>
      <c r="D3442" s="523">
        <v>60075</v>
      </c>
      <c r="E3442" s="524" t="s">
        <v>661</v>
      </c>
      <c r="F3442" s="25">
        <v>2019</v>
      </c>
      <c r="G3442" s="284">
        <v>43473.882638888892</v>
      </c>
      <c r="H3442" s="234">
        <v>43473.882638888892</v>
      </c>
      <c r="I3442" s="412" t="s">
        <v>36</v>
      </c>
      <c r="J3442" s="412" t="s">
        <v>36</v>
      </c>
      <c r="K3442" s="412" t="s">
        <v>36</v>
      </c>
      <c r="L3442" s="235">
        <f>N3442-G3442</f>
        <v>6.9444443943211809E-4</v>
      </c>
      <c r="M3442" s="236">
        <v>1</v>
      </c>
      <c r="N3442" s="284">
        <v>43473.883333333331</v>
      </c>
      <c r="O3442" s="234">
        <v>43473.883333333331</v>
      </c>
      <c r="P3442" s="237" t="s">
        <v>37</v>
      </c>
      <c r="Q3442" s="162" t="s">
        <v>48</v>
      </c>
      <c r="R3442" s="167" t="s">
        <v>10200</v>
      </c>
      <c r="S3442" s="238" t="s">
        <v>40</v>
      </c>
      <c r="T3442" s="162" t="s">
        <v>12769</v>
      </c>
      <c r="U3442" s="414" t="s">
        <v>40</v>
      </c>
      <c r="V3442" s="240" t="s">
        <v>1385</v>
      </c>
      <c r="W3442" s="162" t="s">
        <v>12770</v>
      </c>
      <c r="X3442" s="536">
        <v>1996</v>
      </c>
      <c r="Y3442" s="255">
        <v>0</v>
      </c>
      <c r="Z3442" s="255">
        <v>0</v>
      </c>
      <c r="AA3442" s="264">
        <f>Y3442/AD3442</f>
        <v>0</v>
      </c>
      <c r="AB3442" s="265">
        <f>Z3442/AD3442</f>
        <v>0</v>
      </c>
      <c r="AC3442" s="255">
        <v>0</v>
      </c>
      <c r="AD3442" s="255">
        <v>5548929</v>
      </c>
      <c r="AE3442" s="240" t="s">
        <v>8271</v>
      </c>
      <c r="AF3442" s="527" t="s">
        <v>7443</v>
      </c>
      <c r="AG3442" s="240" t="s">
        <v>7040</v>
      </c>
      <c r="AH3442" s="525" t="s">
        <v>7041</v>
      </c>
    </row>
    <row r="3443" spans="1:34" ht="15" hidden="1" customHeight="1" x14ac:dyDescent="0.2">
      <c r="A3443" s="521">
        <v>69</v>
      </c>
      <c r="B3443" s="521">
        <v>60</v>
      </c>
      <c r="C3443" s="522" t="s">
        <v>660</v>
      </c>
      <c r="D3443" s="521">
        <v>60075</v>
      </c>
      <c r="E3443" s="522" t="s">
        <v>661</v>
      </c>
      <c r="F3443" s="25">
        <v>2019</v>
      </c>
      <c r="G3443" s="232">
        <v>43494.7</v>
      </c>
      <c r="H3443" s="233">
        <v>43494.7</v>
      </c>
      <c r="I3443" s="412" t="s">
        <v>36</v>
      </c>
      <c r="J3443" s="417" t="s">
        <v>7042</v>
      </c>
      <c r="K3443" s="412" t="s">
        <v>36</v>
      </c>
      <c r="L3443" s="235">
        <f>N3443-G3443</f>
        <v>0.46805555556056788</v>
      </c>
      <c r="M3443" s="236">
        <v>674</v>
      </c>
      <c r="N3443" s="232">
        <v>43495.168055555558</v>
      </c>
      <c r="O3443" s="233">
        <v>43495.168055555558</v>
      </c>
      <c r="P3443" s="237" t="s">
        <v>37</v>
      </c>
      <c r="Q3443" s="359" t="s">
        <v>222</v>
      </c>
      <c r="R3443" s="35" t="s">
        <v>10220</v>
      </c>
      <c r="S3443" s="238" t="s">
        <v>54</v>
      </c>
      <c r="T3443" s="167" t="s">
        <v>12956</v>
      </c>
      <c r="U3443" s="376">
        <v>115763622</v>
      </c>
      <c r="V3443" s="240" t="s">
        <v>1385</v>
      </c>
      <c r="W3443" s="167" t="s">
        <v>12957</v>
      </c>
      <c r="X3443" s="164">
        <v>1995</v>
      </c>
      <c r="Y3443" s="164">
        <v>357</v>
      </c>
      <c r="Z3443" s="241">
        <v>242886</v>
      </c>
      <c r="AA3443" s="259">
        <f>Y3443/AD3443</f>
        <v>6.4336739576231734E-5</v>
      </c>
      <c r="AB3443" s="260">
        <f>Z3443/AD3443</f>
        <v>4.37716899963939E-2</v>
      </c>
      <c r="AC3443" s="241">
        <f>Z3443/Y3443</f>
        <v>680.35294117647061</v>
      </c>
      <c r="AD3443" s="241">
        <v>5548929</v>
      </c>
      <c r="AE3443" s="239" t="s">
        <v>7063</v>
      </c>
      <c r="AF3443" s="229" t="s">
        <v>8629</v>
      </c>
      <c r="AG3443" s="239" t="s">
        <v>7040</v>
      </c>
      <c r="AH3443" s="57" t="s">
        <v>7041</v>
      </c>
    </row>
    <row r="3444" spans="1:34" ht="15" hidden="1" customHeight="1" x14ac:dyDescent="0.2">
      <c r="A3444" s="521">
        <v>69</v>
      </c>
      <c r="B3444" s="521">
        <v>60</v>
      </c>
      <c r="C3444" s="522" t="s">
        <v>660</v>
      </c>
      <c r="D3444" s="521">
        <v>60075</v>
      </c>
      <c r="E3444" s="522" t="s">
        <v>661</v>
      </c>
      <c r="F3444" s="25">
        <v>2019</v>
      </c>
      <c r="G3444" s="232">
        <v>43506.09097222222</v>
      </c>
      <c r="H3444" s="233">
        <v>43506.09097222222</v>
      </c>
      <c r="I3444" s="417" t="s">
        <v>7042</v>
      </c>
      <c r="J3444" s="412" t="s">
        <v>36</v>
      </c>
      <c r="K3444" s="412" t="s">
        <v>36</v>
      </c>
      <c r="L3444" s="235">
        <f>N3444-G3444</f>
        <v>6.944444467080757E-4</v>
      </c>
      <c r="M3444" s="236">
        <v>1</v>
      </c>
      <c r="N3444" s="232">
        <v>43506.091666666667</v>
      </c>
      <c r="O3444" s="233">
        <v>43506.091666666667</v>
      </c>
      <c r="P3444" s="237" t="s">
        <v>37</v>
      </c>
      <c r="Q3444" s="162" t="s">
        <v>213</v>
      </c>
      <c r="R3444" s="167" t="s">
        <v>10774</v>
      </c>
      <c r="S3444" s="238" t="s">
        <v>40</v>
      </c>
      <c r="T3444" s="167" t="s">
        <v>13113</v>
      </c>
      <c r="U3444" s="483">
        <v>116469685</v>
      </c>
      <c r="V3444" s="240" t="s">
        <v>1385</v>
      </c>
      <c r="W3444" s="167" t="s">
        <v>13114</v>
      </c>
      <c r="X3444" s="164">
        <v>1996</v>
      </c>
      <c r="Y3444" s="241">
        <v>0</v>
      </c>
      <c r="Z3444" s="241">
        <v>0</v>
      </c>
      <c r="AA3444" s="264">
        <f>Y3444/AD3444</f>
        <v>0</v>
      </c>
      <c r="AB3444" s="265">
        <f>Z3444/AD3444</f>
        <v>0</v>
      </c>
      <c r="AC3444" s="255">
        <v>0</v>
      </c>
      <c r="AD3444" s="255">
        <v>5548929</v>
      </c>
      <c r="AE3444" s="239" t="s">
        <v>7083</v>
      </c>
      <c r="AF3444" s="229" t="s">
        <v>13115</v>
      </c>
      <c r="AG3444" s="239" t="s">
        <v>7040</v>
      </c>
      <c r="AH3444" s="57" t="s">
        <v>7041</v>
      </c>
    </row>
    <row r="3445" spans="1:34" ht="15" hidden="1" customHeight="1" x14ac:dyDescent="0.2">
      <c r="A3445" s="521">
        <v>69</v>
      </c>
      <c r="B3445" s="521">
        <v>60</v>
      </c>
      <c r="C3445" s="522" t="s">
        <v>660</v>
      </c>
      <c r="D3445" s="521">
        <v>60075</v>
      </c>
      <c r="E3445" s="522" t="s">
        <v>661</v>
      </c>
      <c r="F3445" s="25">
        <v>2019</v>
      </c>
      <c r="G3445" s="232">
        <v>43506.428472222222</v>
      </c>
      <c r="H3445" s="233">
        <v>43506.428472222222</v>
      </c>
      <c r="I3445" s="417" t="s">
        <v>7042</v>
      </c>
      <c r="J3445" s="417" t="s">
        <v>7042</v>
      </c>
      <c r="K3445" s="412" t="s">
        <v>36</v>
      </c>
      <c r="L3445" s="235">
        <f>N3445-G3445</f>
        <v>0.69861111111094942</v>
      </c>
      <c r="M3445" s="236">
        <v>1006</v>
      </c>
      <c r="N3445" s="232">
        <v>43507.127083333333</v>
      </c>
      <c r="O3445" s="233">
        <v>43507.127083333333</v>
      </c>
      <c r="P3445" s="237" t="s">
        <v>37</v>
      </c>
      <c r="Q3445" s="162" t="s">
        <v>1246</v>
      </c>
      <c r="R3445" s="167" t="s">
        <v>10421</v>
      </c>
      <c r="S3445" s="238" t="s">
        <v>68</v>
      </c>
      <c r="T3445" s="167" t="s">
        <v>13137</v>
      </c>
      <c r="U3445" s="483">
        <v>116469685</v>
      </c>
      <c r="V3445" s="240" t="s">
        <v>1385</v>
      </c>
      <c r="W3445" s="167" t="s">
        <v>13138</v>
      </c>
      <c r="X3445" s="164">
        <v>1953</v>
      </c>
      <c r="Y3445" s="164">
        <v>1953</v>
      </c>
      <c r="Z3445" s="490">
        <f>1150256+148888</f>
        <v>1299144</v>
      </c>
      <c r="AA3445" s="264">
        <f>Y3445/AD3445</f>
        <v>3.5195981062291482E-4</v>
      </c>
      <c r="AB3445" s="265">
        <f>Z3445/AD3445</f>
        <v>0.23412517983200001</v>
      </c>
      <c r="AC3445" s="255">
        <f>Z3445/Y3445</f>
        <v>665.20430107526886</v>
      </c>
      <c r="AD3445" s="255">
        <v>5548929</v>
      </c>
      <c r="AE3445" s="239" t="s">
        <v>7049</v>
      </c>
      <c r="AF3445" s="229" t="s">
        <v>13139</v>
      </c>
      <c r="AG3445" s="239" t="s">
        <v>7040</v>
      </c>
      <c r="AH3445" s="57" t="s">
        <v>7041</v>
      </c>
    </row>
    <row r="3446" spans="1:34" ht="15" hidden="1" customHeight="1" x14ac:dyDescent="0.2">
      <c r="A3446" s="521">
        <v>69</v>
      </c>
      <c r="B3446" s="521">
        <v>60</v>
      </c>
      <c r="C3446" s="522" t="s">
        <v>660</v>
      </c>
      <c r="D3446" s="521">
        <v>60075</v>
      </c>
      <c r="E3446" s="522" t="s">
        <v>661</v>
      </c>
      <c r="F3446" s="25">
        <v>2019</v>
      </c>
      <c r="G3446" s="573">
        <v>43616.98541666667</v>
      </c>
      <c r="H3446" s="574">
        <v>43616.98541666667</v>
      </c>
      <c r="I3446" s="572" t="s">
        <v>36</v>
      </c>
      <c r="J3446" s="572" t="s">
        <v>36</v>
      </c>
      <c r="K3446" s="572" t="s">
        <v>36</v>
      </c>
      <c r="L3446" s="235">
        <f>N3446-G3446</f>
        <v>6.9444443943211809E-4</v>
      </c>
      <c r="M3446" s="236">
        <v>1</v>
      </c>
      <c r="N3446" s="573">
        <v>43616.986111111109</v>
      </c>
      <c r="O3446" s="574">
        <v>43616.986111111109</v>
      </c>
      <c r="P3446" s="237" t="s">
        <v>37</v>
      </c>
      <c r="Q3446" s="359" t="s">
        <v>222</v>
      </c>
      <c r="R3446" s="35" t="s">
        <v>10220</v>
      </c>
      <c r="S3446" s="277" t="s">
        <v>40</v>
      </c>
      <c r="T3446" s="167" t="s">
        <v>14252</v>
      </c>
      <c r="U3446" s="192" t="s">
        <v>40</v>
      </c>
      <c r="V3446" s="49" t="s">
        <v>1385</v>
      </c>
      <c r="W3446" s="167" t="s">
        <v>14253</v>
      </c>
      <c r="X3446" s="536">
        <v>1535</v>
      </c>
      <c r="Y3446" s="255">
        <v>0</v>
      </c>
      <c r="Z3446" s="255">
        <v>0</v>
      </c>
      <c r="AA3446" s="264">
        <f>Y3446/AD3446</f>
        <v>0</v>
      </c>
      <c r="AB3446" s="265">
        <f>Z3446/AD3446</f>
        <v>0</v>
      </c>
      <c r="AC3446" s="255">
        <v>0</v>
      </c>
      <c r="AD3446" s="255">
        <v>5548929</v>
      </c>
      <c r="AE3446" s="240" t="s">
        <v>7172</v>
      </c>
      <c r="AF3446" s="527" t="s">
        <v>8462</v>
      </c>
      <c r="AG3446" s="49" t="s">
        <v>7040</v>
      </c>
      <c r="AH3446" s="525" t="s">
        <v>7041</v>
      </c>
    </row>
    <row r="3447" spans="1:34" ht="15" hidden="1" customHeight="1" x14ac:dyDescent="0.2">
      <c r="A3447" s="521">
        <v>69</v>
      </c>
      <c r="B3447" s="521">
        <v>60</v>
      </c>
      <c r="C3447" s="522" t="s">
        <v>660</v>
      </c>
      <c r="D3447" s="521">
        <v>60075</v>
      </c>
      <c r="E3447" s="522" t="s">
        <v>661</v>
      </c>
      <c r="F3447" s="25">
        <v>2019</v>
      </c>
      <c r="G3447" s="573">
        <v>43616.993055555555</v>
      </c>
      <c r="H3447" s="574">
        <v>43616.993055555555</v>
      </c>
      <c r="I3447" s="572" t="s">
        <v>36</v>
      </c>
      <c r="J3447" s="572" t="s">
        <v>36</v>
      </c>
      <c r="K3447" s="572" t="s">
        <v>36</v>
      </c>
      <c r="L3447" s="235">
        <f>N3447-G3447</f>
        <v>6.944444467080757E-4</v>
      </c>
      <c r="M3447" s="236">
        <v>1</v>
      </c>
      <c r="N3447" s="573">
        <v>43616.993750000001</v>
      </c>
      <c r="O3447" s="574">
        <v>43616.993750000001</v>
      </c>
      <c r="P3447" s="237" t="s">
        <v>37</v>
      </c>
      <c r="Q3447" s="359" t="s">
        <v>222</v>
      </c>
      <c r="R3447" s="35" t="s">
        <v>10220</v>
      </c>
      <c r="S3447" s="277" t="s">
        <v>40</v>
      </c>
      <c r="T3447" s="167" t="s">
        <v>14257</v>
      </c>
      <c r="U3447" s="192" t="s">
        <v>40</v>
      </c>
      <c r="V3447" s="49" t="s">
        <v>1385</v>
      </c>
      <c r="W3447" s="167" t="s">
        <v>14258</v>
      </c>
      <c r="X3447" s="536">
        <v>1535</v>
      </c>
      <c r="Y3447" s="255">
        <v>0</v>
      </c>
      <c r="Z3447" s="255">
        <v>0</v>
      </c>
      <c r="AA3447" s="264">
        <f>Y3447/AD3447</f>
        <v>0</v>
      </c>
      <c r="AB3447" s="265">
        <f>Z3447/AD3447</f>
        <v>0</v>
      </c>
      <c r="AC3447" s="255">
        <v>0</v>
      </c>
      <c r="AD3447" s="255">
        <v>5548929</v>
      </c>
      <c r="AE3447" s="240" t="s">
        <v>7172</v>
      </c>
      <c r="AF3447" s="527" t="s">
        <v>8462</v>
      </c>
      <c r="AG3447" s="49" t="s">
        <v>7040</v>
      </c>
      <c r="AH3447" s="525" t="s">
        <v>7041</v>
      </c>
    </row>
    <row r="3448" spans="1:34" ht="15" hidden="1" customHeight="1" x14ac:dyDescent="0.2">
      <c r="A3448" s="257">
        <v>69</v>
      </c>
      <c r="B3448" s="257">
        <v>60</v>
      </c>
      <c r="C3448" s="258" t="s">
        <v>1646</v>
      </c>
      <c r="D3448" s="257">
        <v>60076</v>
      </c>
      <c r="E3448" s="258" t="s">
        <v>1647</v>
      </c>
      <c r="F3448" s="25">
        <v>2017</v>
      </c>
      <c r="G3448" s="232">
        <v>42773.15347222222</v>
      </c>
      <c r="H3448" s="233">
        <v>42773.15347222222</v>
      </c>
      <c r="I3448" s="417" t="s">
        <v>7042</v>
      </c>
      <c r="J3448" s="412" t="s">
        <v>36</v>
      </c>
      <c r="K3448" s="412"/>
      <c r="L3448" s="235">
        <f>N3448-G3448</f>
        <v>1.1111111110949423E-2</v>
      </c>
      <c r="M3448" s="236">
        <v>16</v>
      </c>
      <c r="N3448" s="232">
        <v>42773.164583333331</v>
      </c>
      <c r="O3448" s="233">
        <v>42773.164583333331</v>
      </c>
      <c r="P3448" s="237" t="s">
        <v>37</v>
      </c>
      <c r="Q3448" s="35" t="s">
        <v>52</v>
      </c>
      <c r="R3448" s="35" t="s">
        <v>106</v>
      </c>
      <c r="S3448" s="35" t="s">
        <v>106</v>
      </c>
      <c r="T3448" s="52" t="s">
        <v>7716</v>
      </c>
      <c r="U3448" s="303" t="s">
        <v>40</v>
      </c>
      <c r="V3448" s="49" t="s">
        <v>1385</v>
      </c>
      <c r="W3448" s="44" t="s">
        <v>7717</v>
      </c>
      <c r="X3448" s="255">
        <v>3127</v>
      </c>
      <c r="Y3448" s="255">
        <v>3127</v>
      </c>
      <c r="Z3448" s="255">
        <v>50032</v>
      </c>
      <c r="AA3448" s="173">
        <v>5.667717680596649E-4</v>
      </c>
      <c r="AB3448" s="174">
        <v>9.0683482889546384E-3</v>
      </c>
      <c r="AC3448" s="241">
        <v>16</v>
      </c>
      <c r="AD3448" s="304">
        <v>5517212</v>
      </c>
      <c r="AE3448" s="35" t="s">
        <v>7083</v>
      </c>
      <c r="AF3448" s="305" t="s">
        <v>7718</v>
      </c>
      <c r="AG3448" s="35" t="s">
        <v>7040</v>
      </c>
      <c r="AH3448" s="44" t="s">
        <v>7041</v>
      </c>
    </row>
    <row r="3449" spans="1:34" ht="15" hidden="1" customHeight="1" x14ac:dyDescent="0.2">
      <c r="A3449" s="257">
        <v>69</v>
      </c>
      <c r="B3449" s="257">
        <v>60</v>
      </c>
      <c r="C3449" s="258" t="s">
        <v>1646</v>
      </c>
      <c r="D3449" s="257">
        <v>60076</v>
      </c>
      <c r="E3449" s="258" t="s">
        <v>1647</v>
      </c>
      <c r="F3449" s="25">
        <v>2017</v>
      </c>
      <c r="G3449" s="232">
        <v>42773.365277777775</v>
      </c>
      <c r="H3449" s="233">
        <v>42773.365277777775</v>
      </c>
      <c r="I3449" s="417" t="s">
        <v>7042</v>
      </c>
      <c r="J3449" s="412" t="s">
        <v>36</v>
      </c>
      <c r="K3449" s="412"/>
      <c r="L3449" s="235">
        <f>N3449-G3449</f>
        <v>4.8611111124046147E-3</v>
      </c>
      <c r="M3449" s="236">
        <v>7</v>
      </c>
      <c r="N3449" s="232">
        <v>42773.370138888888</v>
      </c>
      <c r="O3449" s="233">
        <v>42773.370138888888</v>
      </c>
      <c r="P3449" s="237" t="s">
        <v>37</v>
      </c>
      <c r="Q3449" s="35" t="s">
        <v>52</v>
      </c>
      <c r="R3449" s="35" t="s">
        <v>106</v>
      </c>
      <c r="S3449" s="35" t="s">
        <v>106</v>
      </c>
      <c r="T3449" s="52" t="s">
        <v>7728</v>
      </c>
      <c r="U3449" s="303" t="s">
        <v>40</v>
      </c>
      <c r="V3449" s="49" t="s">
        <v>1385</v>
      </c>
      <c r="W3449" s="44" t="s">
        <v>7729</v>
      </c>
      <c r="X3449" s="255">
        <v>3127</v>
      </c>
      <c r="Y3449" s="255">
        <v>3127</v>
      </c>
      <c r="Z3449" s="255">
        <v>21889</v>
      </c>
      <c r="AA3449" s="173">
        <v>5.667717680596649E-4</v>
      </c>
      <c r="AB3449" s="174">
        <v>3.9674023764176541E-3</v>
      </c>
      <c r="AC3449" s="241">
        <v>7</v>
      </c>
      <c r="AD3449" s="304">
        <v>5517212</v>
      </c>
      <c r="AE3449" s="35" t="s">
        <v>1270</v>
      </c>
      <c r="AF3449" s="305" t="s">
        <v>1270</v>
      </c>
      <c r="AG3449" s="35" t="s">
        <v>7066</v>
      </c>
      <c r="AH3449" s="44" t="s">
        <v>7067</v>
      </c>
    </row>
    <row r="3450" spans="1:34" ht="15" hidden="1" customHeight="1" x14ac:dyDescent="0.2">
      <c r="A3450" s="58">
        <v>69</v>
      </c>
      <c r="B3450" s="58">
        <v>60</v>
      </c>
      <c r="C3450" s="76" t="s">
        <v>1403</v>
      </c>
      <c r="D3450" s="31">
        <v>60078</v>
      </c>
      <c r="E3450" s="60" t="s">
        <v>1404</v>
      </c>
      <c r="F3450" s="25">
        <v>2014</v>
      </c>
      <c r="G3450" s="61">
        <v>41673.522222222222</v>
      </c>
      <c r="H3450" s="62">
        <v>41673.522222222222</v>
      </c>
      <c r="I3450" s="625" t="s">
        <v>36</v>
      </c>
      <c r="J3450" s="625" t="s">
        <v>36</v>
      </c>
      <c r="K3450" s="625"/>
      <c r="L3450" s="64">
        <f>N3450-G3450</f>
        <v>0.3125</v>
      </c>
      <c r="M3450" s="65">
        <v>450</v>
      </c>
      <c r="N3450" s="61">
        <v>41673.834722222222</v>
      </c>
      <c r="O3450" s="62">
        <v>41673.834722222222</v>
      </c>
      <c r="P3450" s="66" t="s">
        <v>37</v>
      </c>
      <c r="Q3450" s="67" t="s">
        <v>52</v>
      </c>
      <c r="R3450" s="67" t="s">
        <v>302</v>
      </c>
      <c r="S3450" s="68" t="s">
        <v>68</v>
      </c>
      <c r="T3450" s="69" t="s">
        <v>1771</v>
      </c>
      <c r="U3450" s="77">
        <v>10080</v>
      </c>
      <c r="V3450" s="78" t="s">
        <v>1390</v>
      </c>
      <c r="W3450" s="69" t="s">
        <v>1772</v>
      </c>
      <c r="X3450" s="32">
        <v>1</v>
      </c>
      <c r="Y3450" s="32">
        <v>1</v>
      </c>
      <c r="Z3450" s="32">
        <v>0</v>
      </c>
      <c r="AA3450" s="79">
        <v>0</v>
      </c>
      <c r="AB3450" s="80">
        <v>0</v>
      </c>
      <c r="AC3450" s="32">
        <v>0</v>
      </c>
    </row>
    <row r="3451" spans="1:34" ht="15" hidden="1" customHeight="1" x14ac:dyDescent="0.2">
      <c r="A3451" s="257">
        <v>69</v>
      </c>
      <c r="B3451" s="257">
        <v>60</v>
      </c>
      <c r="C3451" s="258" t="s">
        <v>1403</v>
      </c>
      <c r="D3451" s="257">
        <v>60078</v>
      </c>
      <c r="E3451" s="258" t="s">
        <v>1404</v>
      </c>
      <c r="F3451" s="25">
        <v>2017</v>
      </c>
      <c r="G3451" s="232">
        <v>42959.544444444444</v>
      </c>
      <c r="H3451" s="233">
        <v>42959.544444444444</v>
      </c>
      <c r="I3451" s="412" t="s">
        <v>36</v>
      </c>
      <c r="J3451" s="412" t="s">
        <v>36</v>
      </c>
      <c r="K3451" s="412"/>
      <c r="L3451" s="235">
        <f>N3451-G3451</f>
        <v>0.16319444444525288</v>
      </c>
      <c r="M3451" s="236">
        <v>235</v>
      </c>
      <c r="N3451" s="232">
        <v>42959.707638888889</v>
      </c>
      <c r="O3451" s="233">
        <v>42959.707638888889</v>
      </c>
      <c r="P3451" s="328" t="s">
        <v>242</v>
      </c>
      <c r="Q3451" s="35" t="s">
        <v>43</v>
      </c>
      <c r="R3451" s="35" t="s">
        <v>266</v>
      </c>
      <c r="S3451" s="35" t="s">
        <v>80</v>
      </c>
      <c r="T3451" s="167" t="s">
        <v>9183</v>
      </c>
      <c r="U3451" s="303" t="s">
        <v>40</v>
      </c>
      <c r="V3451" s="240" t="s">
        <v>1390</v>
      </c>
      <c r="W3451" s="167" t="s">
        <v>9184</v>
      </c>
      <c r="X3451" s="241">
        <v>0</v>
      </c>
      <c r="Y3451" s="241">
        <v>0</v>
      </c>
      <c r="Z3451" s="241">
        <v>0</v>
      </c>
      <c r="AA3451" s="266"/>
      <c r="AB3451" s="266"/>
      <c r="AC3451" s="266"/>
      <c r="AD3451" s="304">
        <v>5517212</v>
      </c>
      <c r="AE3451" s="305" t="s">
        <v>1270</v>
      </c>
      <c r="AF3451" s="305" t="s">
        <v>1270</v>
      </c>
      <c r="AG3451" s="35" t="s">
        <v>7066</v>
      </c>
      <c r="AH3451" s="29" t="s">
        <v>7067</v>
      </c>
    </row>
    <row r="3452" spans="1:34" ht="15" hidden="1" customHeight="1" x14ac:dyDescent="0.2">
      <c r="A3452" s="257">
        <v>69</v>
      </c>
      <c r="B3452" s="257">
        <v>60</v>
      </c>
      <c r="C3452" s="258" t="s">
        <v>1403</v>
      </c>
      <c r="D3452" s="257">
        <v>60078</v>
      </c>
      <c r="E3452" s="258" t="s">
        <v>1404</v>
      </c>
      <c r="F3452" s="25">
        <v>2018</v>
      </c>
      <c r="G3452" s="284">
        <v>43288.35</v>
      </c>
      <c r="H3452" s="233">
        <v>43288.35</v>
      </c>
      <c r="I3452" s="412" t="s">
        <v>36</v>
      </c>
      <c r="J3452" s="412" t="s">
        <v>36</v>
      </c>
      <c r="K3452" s="412" t="s">
        <v>36</v>
      </c>
      <c r="L3452" s="235">
        <f>N3452-G3452</f>
        <v>0.34166666666715173</v>
      </c>
      <c r="M3452" s="236">
        <v>492</v>
      </c>
      <c r="N3452" s="284">
        <v>43288.691666666666</v>
      </c>
      <c r="O3452" s="233">
        <v>43288.691666666666</v>
      </c>
      <c r="P3452" s="237" t="s">
        <v>37</v>
      </c>
      <c r="Q3452" s="359" t="s">
        <v>48</v>
      </c>
      <c r="R3452" s="35" t="s">
        <v>10200</v>
      </c>
      <c r="S3452" s="277" t="s">
        <v>40</v>
      </c>
      <c r="T3452" s="167" t="s">
        <v>11489</v>
      </c>
      <c r="U3452" s="88">
        <v>114759567</v>
      </c>
      <c r="V3452" s="240" t="s">
        <v>1390</v>
      </c>
      <c r="W3452" s="167" t="s">
        <v>11491</v>
      </c>
      <c r="X3452" s="255">
        <v>4539</v>
      </c>
      <c r="Y3452" s="241">
        <v>0</v>
      </c>
      <c r="Z3452" s="241">
        <v>0</v>
      </c>
      <c r="AA3452" s="277"/>
      <c r="AB3452" s="277"/>
      <c r="AC3452" s="277"/>
      <c r="AD3452" s="241">
        <v>5517212</v>
      </c>
      <c r="AE3452" s="461" t="s">
        <v>1270</v>
      </c>
      <c r="AF3452" s="462" t="s">
        <v>1270</v>
      </c>
      <c r="AG3452" s="277" t="s">
        <v>7040</v>
      </c>
      <c r="AH3452" s="277" t="s">
        <v>7173</v>
      </c>
    </row>
    <row r="3453" spans="1:34" ht="15" hidden="1" customHeight="1" x14ac:dyDescent="0.2">
      <c r="A3453" s="58">
        <v>69</v>
      </c>
      <c r="B3453" s="58">
        <v>60</v>
      </c>
      <c r="C3453" s="76" t="s">
        <v>852</v>
      </c>
      <c r="D3453" s="31">
        <v>60079</v>
      </c>
      <c r="E3453" s="60" t="s">
        <v>853</v>
      </c>
      <c r="F3453" s="25">
        <v>2014</v>
      </c>
      <c r="G3453" s="61">
        <v>41757.449305555558</v>
      </c>
      <c r="H3453" s="62">
        <v>41757.449305555558</v>
      </c>
      <c r="I3453" s="625" t="s">
        <v>36</v>
      </c>
      <c r="J3453" s="625" t="s">
        <v>36</v>
      </c>
      <c r="K3453" s="625"/>
      <c r="L3453" s="64">
        <f>N3453-G3453</f>
        <v>9.7916666665696539E-2</v>
      </c>
      <c r="M3453" s="65">
        <v>141</v>
      </c>
      <c r="N3453" s="61">
        <v>41757.547222222223</v>
      </c>
      <c r="O3453" s="62">
        <v>41757.547222222223</v>
      </c>
      <c r="P3453" s="86" t="s">
        <v>242</v>
      </c>
      <c r="Q3453" s="69" t="s">
        <v>43</v>
      </c>
      <c r="R3453" s="69" t="s">
        <v>266</v>
      </c>
      <c r="S3453" s="87" t="s">
        <v>526</v>
      </c>
      <c r="T3453" s="69" t="s">
        <v>2154</v>
      </c>
      <c r="U3453" s="303" t="s">
        <v>40</v>
      </c>
      <c r="V3453" s="78" t="s">
        <v>1385</v>
      </c>
      <c r="W3453" s="69" t="s">
        <v>2155</v>
      </c>
      <c r="X3453" s="32">
        <v>0</v>
      </c>
      <c r="Y3453" s="32">
        <v>0</v>
      </c>
      <c r="Z3453" s="32"/>
      <c r="AA3453" s="79"/>
      <c r="AB3453" s="80"/>
      <c r="AC3453" s="32"/>
    </row>
    <row r="3454" spans="1:34" ht="15" hidden="1" customHeight="1" x14ac:dyDescent="0.2">
      <c r="A3454" s="58">
        <v>69</v>
      </c>
      <c r="B3454" s="58">
        <v>60</v>
      </c>
      <c r="C3454" s="76" t="s">
        <v>852</v>
      </c>
      <c r="D3454" s="31">
        <v>60079</v>
      </c>
      <c r="E3454" s="60" t="s">
        <v>853</v>
      </c>
      <c r="F3454" s="25">
        <v>2014</v>
      </c>
      <c r="G3454" s="61">
        <v>41815.709722222222</v>
      </c>
      <c r="H3454" s="62">
        <v>41815.709722222222</v>
      </c>
      <c r="I3454" s="625" t="s">
        <v>36</v>
      </c>
      <c r="J3454" s="625" t="s">
        <v>36</v>
      </c>
      <c r="K3454" s="625"/>
      <c r="L3454" s="64">
        <f>N3454-G3454</f>
        <v>6.944444467080757E-4</v>
      </c>
      <c r="M3454" s="65">
        <v>1</v>
      </c>
      <c r="N3454" s="61">
        <v>41815.710416666669</v>
      </c>
      <c r="O3454" s="62">
        <v>41815.710416666669</v>
      </c>
      <c r="P3454" s="86" t="s">
        <v>242</v>
      </c>
      <c r="Q3454" s="69" t="s">
        <v>43</v>
      </c>
      <c r="R3454" s="69" t="s">
        <v>266</v>
      </c>
      <c r="S3454" s="87" t="s">
        <v>526</v>
      </c>
      <c r="T3454" s="69" t="s">
        <v>2414</v>
      </c>
      <c r="U3454" s="303" t="s">
        <v>40</v>
      </c>
      <c r="V3454" s="87" t="s">
        <v>1385</v>
      </c>
      <c r="W3454" s="69" t="s">
        <v>2415</v>
      </c>
      <c r="X3454" s="32">
        <v>0</v>
      </c>
      <c r="Y3454" s="32">
        <v>0</v>
      </c>
      <c r="Z3454" s="83"/>
      <c r="AA3454" s="84"/>
      <c r="AB3454" s="85"/>
      <c r="AC3454" s="83"/>
    </row>
    <row r="3455" spans="1:34" ht="15" hidden="1" customHeight="1" x14ac:dyDescent="0.2">
      <c r="A3455" s="58">
        <v>69</v>
      </c>
      <c r="B3455" s="58">
        <v>60</v>
      </c>
      <c r="C3455" s="76" t="s">
        <v>852</v>
      </c>
      <c r="D3455" s="31">
        <v>60079</v>
      </c>
      <c r="E3455" s="60" t="s">
        <v>853</v>
      </c>
      <c r="F3455" s="25">
        <v>2014</v>
      </c>
      <c r="G3455" s="61">
        <v>41816.34375</v>
      </c>
      <c r="H3455" s="62">
        <v>41816.34375</v>
      </c>
      <c r="I3455" s="625" t="s">
        <v>36</v>
      </c>
      <c r="J3455" s="625" t="s">
        <v>36</v>
      </c>
      <c r="K3455" s="625"/>
      <c r="L3455" s="64">
        <f>N3455-G3455</f>
        <v>0.48680555555620231</v>
      </c>
      <c r="M3455" s="65">
        <v>701</v>
      </c>
      <c r="N3455" s="61">
        <v>41816.830555555556</v>
      </c>
      <c r="O3455" s="62">
        <v>41816.830555555556</v>
      </c>
      <c r="P3455" s="86" t="s">
        <v>242</v>
      </c>
      <c r="Q3455" s="69" t="s">
        <v>43</v>
      </c>
      <c r="R3455" s="69" t="s">
        <v>266</v>
      </c>
      <c r="S3455" s="87" t="s">
        <v>526</v>
      </c>
      <c r="T3455" s="69" t="s">
        <v>2419</v>
      </c>
      <c r="U3455" s="303" t="s">
        <v>40</v>
      </c>
      <c r="V3455" s="87" t="s">
        <v>1385</v>
      </c>
      <c r="W3455" s="69" t="s">
        <v>2420</v>
      </c>
      <c r="X3455" s="32">
        <v>0</v>
      </c>
      <c r="Y3455" s="32">
        <v>0</v>
      </c>
      <c r="Z3455" s="83"/>
      <c r="AA3455" s="84"/>
      <c r="AB3455" s="85"/>
      <c r="AC3455" s="83"/>
    </row>
    <row r="3456" spans="1:34" ht="15" hidden="1" customHeight="1" x14ac:dyDescent="0.2">
      <c r="A3456" s="105">
        <v>69</v>
      </c>
      <c r="B3456" s="105">
        <v>60</v>
      </c>
      <c r="C3456" s="76" t="s">
        <v>852</v>
      </c>
      <c r="D3456" s="31">
        <v>60079</v>
      </c>
      <c r="E3456" s="60" t="s">
        <v>853</v>
      </c>
      <c r="F3456" s="25">
        <v>2014</v>
      </c>
      <c r="G3456" s="61">
        <v>41920.468055555553</v>
      </c>
      <c r="H3456" s="62">
        <v>41920.468055555553</v>
      </c>
      <c r="I3456" s="625" t="s">
        <v>36</v>
      </c>
      <c r="J3456" s="625" t="s">
        <v>36</v>
      </c>
      <c r="K3456" s="625"/>
      <c r="L3456" s="64">
        <f>N3456-G3456</f>
        <v>6.944444467080757E-4</v>
      </c>
      <c r="M3456" s="65">
        <v>1</v>
      </c>
      <c r="N3456" s="61">
        <v>41920.46875</v>
      </c>
      <c r="O3456" s="62">
        <v>41920.46875</v>
      </c>
      <c r="P3456" s="66" t="s">
        <v>37</v>
      </c>
      <c r="Q3456" s="69" t="s">
        <v>71</v>
      </c>
      <c r="R3456" s="69" t="s">
        <v>600</v>
      </c>
      <c r="S3456" s="87" t="s">
        <v>579</v>
      </c>
      <c r="T3456" s="69" t="s">
        <v>2836</v>
      </c>
      <c r="U3456" s="77">
        <v>10716</v>
      </c>
      <c r="V3456" s="87" t="s">
        <v>1385</v>
      </c>
      <c r="W3456" s="69" t="s">
        <v>2837</v>
      </c>
      <c r="X3456" s="32">
        <v>0</v>
      </c>
      <c r="Y3456" s="32">
        <v>0</v>
      </c>
      <c r="Z3456" s="83"/>
      <c r="AA3456" s="84"/>
      <c r="AB3456" s="85"/>
      <c r="AC3456" s="83"/>
    </row>
    <row r="3457" spans="1:34" ht="15" hidden="1" customHeight="1" x14ac:dyDescent="0.2">
      <c r="A3457" s="175">
        <v>69</v>
      </c>
      <c r="B3457" s="175">
        <v>60</v>
      </c>
      <c r="C3457" s="24" t="s">
        <v>852</v>
      </c>
      <c r="D3457" s="175">
        <v>60079</v>
      </c>
      <c r="E3457" s="24" t="s">
        <v>853</v>
      </c>
      <c r="F3457" s="25">
        <v>2015</v>
      </c>
      <c r="G3457" s="156">
        <v>42213.524305555555</v>
      </c>
      <c r="H3457" s="157">
        <v>42213.524305555555</v>
      </c>
      <c r="I3457" s="620" t="s">
        <v>36</v>
      </c>
      <c r="J3457" s="620" t="s">
        <v>36</v>
      </c>
      <c r="K3457" s="620"/>
      <c r="L3457" s="159">
        <f>N3457-G3457</f>
        <v>3.0555555553291924E-2</v>
      </c>
      <c r="M3457" s="160">
        <v>44</v>
      </c>
      <c r="N3457" s="156">
        <v>42213.554861111108</v>
      </c>
      <c r="O3457" s="157">
        <v>42213.554861111108</v>
      </c>
      <c r="P3457" s="161" t="s">
        <v>37</v>
      </c>
      <c r="Q3457" s="35" t="s">
        <v>43</v>
      </c>
      <c r="R3457" s="35" t="s">
        <v>266</v>
      </c>
      <c r="S3457" s="35" t="s">
        <v>526</v>
      </c>
      <c r="T3457" s="35" t="s">
        <v>4471</v>
      </c>
      <c r="U3457" s="176">
        <v>11290</v>
      </c>
      <c r="V3457" s="167" t="s">
        <v>1385</v>
      </c>
      <c r="W3457" s="35" t="s">
        <v>4472</v>
      </c>
      <c r="X3457" s="202">
        <v>2</v>
      </c>
      <c r="Y3457" s="168"/>
      <c r="Z3457" s="168"/>
      <c r="AA3457" s="168"/>
      <c r="AB3457" s="168"/>
      <c r="AC3457" s="168"/>
    </row>
    <row r="3458" spans="1:34" ht="15" hidden="1" customHeight="1" x14ac:dyDescent="0.2">
      <c r="A3458" s="257">
        <v>69</v>
      </c>
      <c r="B3458" s="257">
        <v>60</v>
      </c>
      <c r="C3458" s="258" t="s">
        <v>852</v>
      </c>
      <c r="D3458" s="257">
        <v>60079</v>
      </c>
      <c r="E3458" s="258" t="s">
        <v>853</v>
      </c>
      <c r="F3458" s="25">
        <v>2016</v>
      </c>
      <c r="G3458" s="284">
        <v>42560.129166666666</v>
      </c>
      <c r="H3458" s="234">
        <v>42560.129166666666</v>
      </c>
      <c r="I3458" s="412" t="s">
        <v>36</v>
      </c>
      <c r="J3458" s="412" t="s">
        <v>36</v>
      </c>
      <c r="K3458" s="412"/>
      <c r="L3458" s="235">
        <f>N3458-G3458</f>
        <v>6.944444467080757E-4</v>
      </c>
      <c r="M3458" s="236">
        <v>1</v>
      </c>
      <c r="N3458" s="284">
        <v>42560.129861111112</v>
      </c>
      <c r="O3458" s="234">
        <v>42560.129861111112</v>
      </c>
      <c r="P3458" s="248" t="s">
        <v>242</v>
      </c>
      <c r="Q3458" s="238" t="s">
        <v>43</v>
      </c>
      <c r="R3458" s="238" t="s">
        <v>266</v>
      </c>
      <c r="S3458" s="35" t="s">
        <v>101</v>
      </c>
      <c r="T3458" s="35" t="s">
        <v>6353</v>
      </c>
      <c r="U3458" s="282" t="s">
        <v>40</v>
      </c>
      <c r="V3458" s="240" t="s">
        <v>1385</v>
      </c>
      <c r="W3458" s="168" t="s">
        <v>6354</v>
      </c>
      <c r="X3458" s="177">
        <v>2</v>
      </c>
      <c r="Y3458" s="177">
        <v>0</v>
      </c>
      <c r="Z3458" s="55">
        <v>0</v>
      </c>
      <c r="AA3458" s="168"/>
      <c r="AB3458" s="168"/>
      <c r="AC3458" s="168"/>
    </row>
    <row r="3459" spans="1:34" ht="15" hidden="1" customHeight="1" x14ac:dyDescent="0.2">
      <c r="A3459" s="257">
        <v>69</v>
      </c>
      <c r="B3459" s="257">
        <v>60</v>
      </c>
      <c r="C3459" s="258" t="s">
        <v>852</v>
      </c>
      <c r="D3459" s="257">
        <v>60079</v>
      </c>
      <c r="E3459" s="258" t="s">
        <v>853</v>
      </c>
      <c r="F3459" s="25">
        <v>2016</v>
      </c>
      <c r="G3459" s="284">
        <v>42560.342361111114</v>
      </c>
      <c r="H3459" s="234">
        <v>42560.342361111114</v>
      </c>
      <c r="I3459" s="412" t="s">
        <v>36</v>
      </c>
      <c r="J3459" s="412" t="s">
        <v>36</v>
      </c>
      <c r="K3459" s="412"/>
      <c r="L3459" s="235">
        <f>N3459-G3459</f>
        <v>6.9444443943211809E-4</v>
      </c>
      <c r="M3459" s="236">
        <v>1</v>
      </c>
      <c r="N3459" s="284">
        <v>42560.343055555553</v>
      </c>
      <c r="O3459" s="234">
        <v>42560.343055555553</v>
      </c>
      <c r="P3459" s="248" t="s">
        <v>242</v>
      </c>
      <c r="Q3459" s="238" t="s">
        <v>43</v>
      </c>
      <c r="R3459" s="238" t="s">
        <v>266</v>
      </c>
      <c r="S3459" s="35" t="s">
        <v>101</v>
      </c>
      <c r="T3459" s="35" t="s">
        <v>6353</v>
      </c>
      <c r="U3459" s="282" t="s">
        <v>40</v>
      </c>
      <c r="V3459" s="240" t="s">
        <v>1385</v>
      </c>
      <c r="W3459" s="35" t="s">
        <v>6357</v>
      </c>
      <c r="X3459" s="177">
        <v>2</v>
      </c>
      <c r="Y3459" s="177">
        <v>0</v>
      </c>
      <c r="Z3459" s="55">
        <v>0</v>
      </c>
      <c r="AA3459" s="168"/>
      <c r="AB3459" s="168"/>
      <c r="AC3459" s="168"/>
    </row>
    <row r="3460" spans="1:34" ht="15" hidden="1" customHeight="1" x14ac:dyDescent="0.2">
      <c r="A3460" s="257">
        <v>69</v>
      </c>
      <c r="B3460" s="257">
        <v>60</v>
      </c>
      <c r="C3460" s="258" t="s">
        <v>852</v>
      </c>
      <c r="D3460" s="257">
        <v>60079</v>
      </c>
      <c r="E3460" s="258" t="s">
        <v>853</v>
      </c>
      <c r="F3460" s="25">
        <v>2017</v>
      </c>
      <c r="G3460" s="232">
        <v>42977.298611111109</v>
      </c>
      <c r="H3460" s="233">
        <v>42977.298611111109</v>
      </c>
      <c r="I3460" s="412" t="s">
        <v>36</v>
      </c>
      <c r="J3460" s="412" t="s">
        <v>36</v>
      </c>
      <c r="K3460" s="412"/>
      <c r="L3460" s="235">
        <f>N3460-G3460</f>
        <v>6.944444467080757E-4</v>
      </c>
      <c r="M3460" s="236">
        <v>1</v>
      </c>
      <c r="N3460" s="232">
        <v>42977.299305555556</v>
      </c>
      <c r="O3460" s="233">
        <v>42977.299305555556</v>
      </c>
      <c r="P3460" s="328" t="s">
        <v>242</v>
      </c>
      <c r="Q3460" s="35" t="s">
        <v>43</v>
      </c>
      <c r="R3460" s="35" t="s">
        <v>266</v>
      </c>
      <c r="S3460" s="35" t="s">
        <v>40</v>
      </c>
      <c r="T3460" s="167" t="s">
        <v>9267</v>
      </c>
      <c r="U3460" s="303" t="s">
        <v>40</v>
      </c>
      <c r="V3460" s="240" t="s">
        <v>1385</v>
      </c>
      <c r="W3460" s="167" t="s">
        <v>9268</v>
      </c>
      <c r="X3460" s="241">
        <v>1</v>
      </c>
      <c r="Y3460" s="241">
        <v>0</v>
      </c>
      <c r="Z3460" s="241">
        <v>0</v>
      </c>
      <c r="AA3460" s="266"/>
      <c r="AB3460" s="266"/>
      <c r="AC3460" s="266"/>
      <c r="AD3460" s="304">
        <v>5517212</v>
      </c>
      <c r="AE3460" s="333" t="s">
        <v>1270</v>
      </c>
      <c r="AF3460" s="333" t="s">
        <v>1270</v>
      </c>
      <c r="AG3460" s="35" t="s">
        <v>7040</v>
      </c>
      <c r="AH3460" s="29" t="s">
        <v>7041</v>
      </c>
    </row>
    <row r="3461" spans="1:34" ht="15" hidden="1" customHeight="1" x14ac:dyDescent="0.2">
      <c r="A3461" s="257">
        <v>69</v>
      </c>
      <c r="B3461" s="257">
        <v>60</v>
      </c>
      <c r="C3461" s="258" t="s">
        <v>852</v>
      </c>
      <c r="D3461" s="257">
        <v>60079</v>
      </c>
      <c r="E3461" s="258" t="s">
        <v>853</v>
      </c>
      <c r="F3461" s="25">
        <v>2017</v>
      </c>
      <c r="G3461" s="232">
        <v>42977.322916666664</v>
      </c>
      <c r="H3461" s="233">
        <v>42977.322916666664</v>
      </c>
      <c r="I3461" s="412" t="s">
        <v>36</v>
      </c>
      <c r="J3461" s="412" t="s">
        <v>36</v>
      </c>
      <c r="K3461" s="412"/>
      <c r="L3461" s="235">
        <f>N3461-G3461</f>
        <v>7.1527777778101154E-2</v>
      </c>
      <c r="M3461" s="236">
        <v>103</v>
      </c>
      <c r="N3461" s="232">
        <v>42977.394444444442</v>
      </c>
      <c r="O3461" s="233">
        <v>42977.394444444442</v>
      </c>
      <c r="P3461" s="328" t="s">
        <v>242</v>
      </c>
      <c r="Q3461" s="35" t="s">
        <v>43</v>
      </c>
      <c r="R3461" s="35" t="s">
        <v>266</v>
      </c>
      <c r="S3461" s="35" t="s">
        <v>526</v>
      </c>
      <c r="T3461" s="167" t="s">
        <v>9269</v>
      </c>
      <c r="U3461" s="303" t="s">
        <v>40</v>
      </c>
      <c r="V3461" s="240" t="s">
        <v>1385</v>
      </c>
      <c r="W3461" s="167" t="s">
        <v>9270</v>
      </c>
      <c r="X3461" s="241">
        <v>1</v>
      </c>
      <c r="Y3461" s="241">
        <v>0</v>
      </c>
      <c r="Z3461" s="241">
        <v>0</v>
      </c>
      <c r="AA3461" s="266"/>
      <c r="AB3461" s="266"/>
      <c r="AC3461" s="266"/>
      <c r="AD3461" s="304">
        <v>5517212</v>
      </c>
      <c r="AE3461" s="333" t="s">
        <v>1270</v>
      </c>
      <c r="AF3461" s="333" t="s">
        <v>1270</v>
      </c>
      <c r="AG3461" s="167" t="s">
        <v>7066</v>
      </c>
      <c r="AH3461" s="29" t="s">
        <v>7067</v>
      </c>
    </row>
    <row r="3462" spans="1:34" ht="15" hidden="1" customHeight="1" x14ac:dyDescent="0.2">
      <c r="A3462" s="257">
        <v>69</v>
      </c>
      <c r="B3462" s="257">
        <v>60</v>
      </c>
      <c r="C3462" s="258" t="s">
        <v>852</v>
      </c>
      <c r="D3462" s="257">
        <v>60079</v>
      </c>
      <c r="E3462" s="258" t="s">
        <v>853</v>
      </c>
      <c r="F3462" s="25">
        <v>2018</v>
      </c>
      <c r="G3462" s="284">
        <v>43277.740277777775</v>
      </c>
      <c r="H3462" s="233">
        <v>43277.740277777775</v>
      </c>
      <c r="I3462" s="412" t="s">
        <v>36</v>
      </c>
      <c r="J3462" s="412" t="s">
        <v>36</v>
      </c>
      <c r="K3462" s="412" t="s">
        <v>36</v>
      </c>
      <c r="L3462" s="235">
        <f>N3462-G3462</f>
        <v>6.805555555911269E-2</v>
      </c>
      <c r="M3462" s="236">
        <v>98</v>
      </c>
      <c r="N3462" s="284">
        <v>43277.808333333334</v>
      </c>
      <c r="O3462" s="233">
        <v>43277.808333333334</v>
      </c>
      <c r="P3462" s="237" t="s">
        <v>37</v>
      </c>
      <c r="Q3462" s="359" t="s">
        <v>43</v>
      </c>
      <c r="R3462" s="35" t="s">
        <v>10204</v>
      </c>
      <c r="S3462" s="277" t="s">
        <v>80</v>
      </c>
      <c r="T3462" s="167" t="s">
        <v>11391</v>
      </c>
      <c r="U3462" s="88">
        <v>114732213</v>
      </c>
      <c r="V3462" s="240" t="s">
        <v>1385</v>
      </c>
      <c r="W3462" s="167" t="s">
        <v>11392</v>
      </c>
      <c r="X3462" s="255">
        <v>2</v>
      </c>
      <c r="Y3462" s="241">
        <v>0</v>
      </c>
      <c r="Z3462" s="241">
        <v>0</v>
      </c>
      <c r="AA3462" s="266"/>
      <c r="AB3462" s="266"/>
      <c r="AC3462" s="266"/>
      <c r="AD3462" s="241">
        <v>5517212</v>
      </c>
      <c r="AE3462" s="461" t="s">
        <v>1270</v>
      </c>
      <c r="AF3462" s="462" t="s">
        <v>1270</v>
      </c>
      <c r="AG3462" s="277" t="s">
        <v>7066</v>
      </c>
      <c r="AH3462" s="277" t="s">
        <v>7067</v>
      </c>
    </row>
    <row r="3463" spans="1:34" ht="15" hidden="1" customHeight="1" x14ac:dyDescent="0.2">
      <c r="A3463" s="257">
        <v>69</v>
      </c>
      <c r="B3463" s="257">
        <v>60</v>
      </c>
      <c r="C3463" s="258" t="s">
        <v>852</v>
      </c>
      <c r="D3463" s="257">
        <v>60079</v>
      </c>
      <c r="E3463" s="258" t="s">
        <v>853</v>
      </c>
      <c r="F3463" s="25">
        <v>2018</v>
      </c>
      <c r="G3463" s="284">
        <v>43396.301388888889</v>
      </c>
      <c r="H3463" s="234">
        <v>43396.301388888889</v>
      </c>
      <c r="I3463" s="412" t="s">
        <v>36</v>
      </c>
      <c r="J3463" s="412" t="s">
        <v>36</v>
      </c>
      <c r="K3463" s="412" t="s">
        <v>36</v>
      </c>
      <c r="L3463" s="235">
        <f>N3463-G3463</f>
        <v>3.0756944444437977</v>
      </c>
      <c r="M3463" s="236">
        <v>4429</v>
      </c>
      <c r="N3463" s="284">
        <v>43399.377083333333</v>
      </c>
      <c r="O3463" s="234">
        <v>43399.377083333333</v>
      </c>
      <c r="P3463" s="237" t="s">
        <v>173</v>
      </c>
      <c r="Q3463" s="162" t="s">
        <v>43</v>
      </c>
      <c r="R3463" s="167" t="s">
        <v>10739</v>
      </c>
      <c r="S3463" s="163" t="s">
        <v>40</v>
      </c>
      <c r="T3463" s="167" t="s">
        <v>12181</v>
      </c>
      <c r="U3463" s="416" t="s">
        <v>40</v>
      </c>
      <c r="V3463" s="240" t="s">
        <v>1385</v>
      </c>
      <c r="W3463" s="167" t="s">
        <v>12182</v>
      </c>
      <c r="X3463" s="255">
        <v>0</v>
      </c>
      <c r="Y3463" s="241">
        <v>0</v>
      </c>
      <c r="Z3463" s="241">
        <v>0</v>
      </c>
      <c r="AA3463" s="266"/>
      <c r="AB3463" s="266"/>
      <c r="AC3463" s="266"/>
      <c r="AD3463" s="241">
        <v>5517212</v>
      </c>
      <c r="AE3463" s="461" t="s">
        <v>1270</v>
      </c>
      <c r="AF3463" s="462" t="s">
        <v>1270</v>
      </c>
      <c r="AG3463" s="277" t="s">
        <v>7066</v>
      </c>
      <c r="AH3463" s="277" t="s">
        <v>7067</v>
      </c>
    </row>
    <row r="3464" spans="1:34" ht="15" hidden="1" customHeight="1" x14ac:dyDescent="0.2">
      <c r="A3464" s="105">
        <v>69</v>
      </c>
      <c r="B3464" s="105">
        <v>60</v>
      </c>
      <c r="C3464" s="76" t="s">
        <v>1388</v>
      </c>
      <c r="D3464" s="31">
        <v>60080</v>
      </c>
      <c r="E3464" s="60" t="s">
        <v>1389</v>
      </c>
      <c r="F3464" s="25">
        <v>2014</v>
      </c>
      <c r="G3464" s="61">
        <v>41920.468055555553</v>
      </c>
      <c r="H3464" s="62">
        <v>41920.468055555553</v>
      </c>
      <c r="I3464" s="625" t="s">
        <v>36</v>
      </c>
      <c r="J3464" s="625" t="s">
        <v>36</v>
      </c>
      <c r="K3464" s="625"/>
      <c r="L3464" s="64">
        <f>N3464-G3464</f>
        <v>6.944444467080757E-4</v>
      </c>
      <c r="M3464" s="65">
        <v>1</v>
      </c>
      <c r="N3464" s="61">
        <v>41920.46875</v>
      </c>
      <c r="O3464" s="62">
        <v>41920.46875</v>
      </c>
      <c r="P3464" s="66" t="s">
        <v>37</v>
      </c>
      <c r="Q3464" s="69" t="s">
        <v>71</v>
      </c>
      <c r="R3464" s="69" t="s">
        <v>600</v>
      </c>
      <c r="S3464" s="87" t="s">
        <v>579</v>
      </c>
      <c r="T3464" s="69" t="s">
        <v>2836</v>
      </c>
      <c r="U3464" s="77">
        <v>10716</v>
      </c>
      <c r="V3464" s="87" t="s">
        <v>1385</v>
      </c>
      <c r="W3464" s="69" t="s">
        <v>2837</v>
      </c>
      <c r="X3464" s="32">
        <v>0</v>
      </c>
      <c r="Y3464" s="32">
        <v>0</v>
      </c>
      <c r="Z3464" s="83"/>
      <c r="AA3464" s="84"/>
      <c r="AB3464" s="85"/>
      <c r="AC3464" s="83"/>
    </row>
    <row r="3465" spans="1:34" ht="15" hidden="1" customHeight="1" x14ac:dyDescent="0.2">
      <c r="A3465" s="175">
        <v>69</v>
      </c>
      <c r="B3465" s="175">
        <v>60</v>
      </c>
      <c r="C3465" s="24" t="s">
        <v>1388</v>
      </c>
      <c r="D3465" s="175">
        <v>60080</v>
      </c>
      <c r="E3465" s="24" t="s">
        <v>1389</v>
      </c>
      <c r="F3465" s="25">
        <v>2015</v>
      </c>
      <c r="G3465" s="156">
        <v>42213.524305555555</v>
      </c>
      <c r="H3465" s="157">
        <v>42213.524305555555</v>
      </c>
      <c r="I3465" s="620" t="s">
        <v>36</v>
      </c>
      <c r="J3465" s="620" t="s">
        <v>36</v>
      </c>
      <c r="K3465" s="620"/>
      <c r="L3465" s="159">
        <f>N3465-G3465</f>
        <v>1.1805555557657499E-2</v>
      </c>
      <c r="M3465" s="160">
        <v>17</v>
      </c>
      <c r="N3465" s="156">
        <v>42213.536111111112</v>
      </c>
      <c r="O3465" s="157">
        <v>42213.536111111112</v>
      </c>
      <c r="P3465" s="161" t="s">
        <v>37</v>
      </c>
      <c r="Q3465" s="35" t="s">
        <v>43</v>
      </c>
      <c r="R3465" s="35" t="s">
        <v>266</v>
      </c>
      <c r="S3465" s="35" t="s">
        <v>526</v>
      </c>
      <c r="T3465" s="35" t="s">
        <v>4473</v>
      </c>
      <c r="U3465" s="176">
        <v>11290</v>
      </c>
      <c r="V3465" s="167" t="s">
        <v>1385</v>
      </c>
      <c r="W3465" s="35" t="s">
        <v>4474</v>
      </c>
      <c r="X3465" s="202">
        <v>4588</v>
      </c>
      <c r="Y3465" s="202">
        <v>4588</v>
      </c>
      <c r="Z3465" s="202">
        <v>327793</v>
      </c>
      <c r="AA3465" s="203">
        <v>8.4760103781246509E-4</v>
      </c>
      <c r="AB3465" s="204">
        <v>6.0557473188243546E-2</v>
      </c>
      <c r="AC3465" s="205">
        <v>71.445727986050571</v>
      </c>
    </row>
    <row r="3466" spans="1:34" ht="15" hidden="1" customHeight="1" x14ac:dyDescent="0.2">
      <c r="A3466" s="257">
        <v>69</v>
      </c>
      <c r="B3466" s="257">
        <v>60</v>
      </c>
      <c r="C3466" s="258" t="s">
        <v>1388</v>
      </c>
      <c r="D3466" s="257">
        <v>60080</v>
      </c>
      <c r="E3466" s="258" t="s">
        <v>1389</v>
      </c>
      <c r="F3466" s="25">
        <v>2016</v>
      </c>
      <c r="G3466" s="284">
        <v>42611.461805555555</v>
      </c>
      <c r="H3466" s="234">
        <v>42611.461805555555</v>
      </c>
      <c r="I3466" s="412" t="s">
        <v>36</v>
      </c>
      <c r="J3466" s="412" t="s">
        <v>36</v>
      </c>
      <c r="K3466" s="412"/>
      <c r="L3466" s="235">
        <f>N3466-G3466</f>
        <v>2.7777777795563452E-3</v>
      </c>
      <c r="M3466" s="236">
        <v>4</v>
      </c>
      <c r="N3466" s="284">
        <v>42611.464583333334</v>
      </c>
      <c r="O3466" s="234">
        <v>42611.464583333334</v>
      </c>
      <c r="P3466" s="248" t="s">
        <v>242</v>
      </c>
      <c r="Q3466" s="238" t="s">
        <v>43</v>
      </c>
      <c r="R3466" s="238" t="s">
        <v>266</v>
      </c>
      <c r="S3466" s="35" t="s">
        <v>526</v>
      </c>
      <c r="T3466" s="35" t="s">
        <v>6514</v>
      </c>
      <c r="U3466" s="282" t="s">
        <v>40</v>
      </c>
      <c r="V3466" s="240" t="s">
        <v>1385</v>
      </c>
      <c r="W3466" s="35" t="s">
        <v>6515</v>
      </c>
      <c r="X3466" s="177">
        <v>0</v>
      </c>
      <c r="Y3466" s="55">
        <v>0</v>
      </c>
      <c r="Z3466" s="55">
        <v>0</v>
      </c>
      <c r="AA3466" s="35"/>
      <c r="AB3466" s="35"/>
      <c r="AC3466" s="241"/>
    </row>
    <row r="3467" spans="1:34" ht="15" hidden="1" customHeight="1" x14ac:dyDescent="0.2">
      <c r="A3467" s="257">
        <v>69</v>
      </c>
      <c r="B3467" s="257">
        <v>60</v>
      </c>
      <c r="C3467" s="258" t="s">
        <v>1388</v>
      </c>
      <c r="D3467" s="257">
        <v>60080</v>
      </c>
      <c r="E3467" s="258" t="s">
        <v>1389</v>
      </c>
      <c r="F3467" s="25">
        <v>2018</v>
      </c>
      <c r="G3467" s="284">
        <v>43396.530555555553</v>
      </c>
      <c r="H3467" s="234">
        <v>43396.530555555553</v>
      </c>
      <c r="I3467" s="412" t="s">
        <v>36</v>
      </c>
      <c r="J3467" s="412" t="s">
        <v>36</v>
      </c>
      <c r="K3467" s="412" t="s">
        <v>36</v>
      </c>
      <c r="L3467" s="235">
        <f>N3467-G3467</f>
        <v>2.898611111115315</v>
      </c>
      <c r="M3467" s="236">
        <v>4174</v>
      </c>
      <c r="N3467" s="284">
        <v>43399.429166666669</v>
      </c>
      <c r="O3467" s="234">
        <v>43399.429166666669</v>
      </c>
      <c r="P3467" s="237" t="s">
        <v>37</v>
      </c>
      <c r="Q3467" s="162" t="s">
        <v>43</v>
      </c>
      <c r="R3467" s="167" t="s">
        <v>10739</v>
      </c>
      <c r="S3467" s="163" t="s">
        <v>40</v>
      </c>
      <c r="T3467" s="167" t="s">
        <v>12192</v>
      </c>
      <c r="U3467" s="416" t="s">
        <v>40</v>
      </c>
      <c r="V3467" s="240" t="s">
        <v>1385</v>
      </c>
      <c r="W3467" s="35" t="s">
        <v>12193</v>
      </c>
      <c r="X3467" s="255">
        <v>0</v>
      </c>
      <c r="Y3467" s="241">
        <v>0</v>
      </c>
      <c r="Z3467" s="241">
        <v>0</v>
      </c>
      <c r="AA3467" s="266"/>
      <c r="AB3467" s="266"/>
      <c r="AC3467" s="266"/>
      <c r="AD3467" s="241">
        <v>5517212</v>
      </c>
      <c r="AE3467" s="461" t="s">
        <v>1270</v>
      </c>
      <c r="AF3467" s="462" t="s">
        <v>1270</v>
      </c>
      <c r="AG3467" s="277" t="s">
        <v>7066</v>
      </c>
      <c r="AH3467" s="277" t="s">
        <v>7067</v>
      </c>
    </row>
    <row r="3468" spans="1:34" ht="15" hidden="1" customHeight="1" x14ac:dyDescent="0.2">
      <c r="A3468" s="105">
        <v>69</v>
      </c>
      <c r="B3468" s="105">
        <v>60</v>
      </c>
      <c r="C3468" s="76" t="s">
        <v>226</v>
      </c>
      <c r="D3468" s="31">
        <v>60081</v>
      </c>
      <c r="E3468" s="60" t="s">
        <v>227</v>
      </c>
      <c r="F3468" s="25">
        <v>2014</v>
      </c>
      <c r="G3468" s="61">
        <v>41899.828472222223</v>
      </c>
      <c r="H3468" s="62">
        <v>41899.828472222223</v>
      </c>
      <c r="I3468" s="625" t="s">
        <v>36</v>
      </c>
      <c r="J3468" s="628" t="s">
        <v>313</v>
      </c>
      <c r="K3468" s="628"/>
      <c r="L3468" s="64">
        <f>N3468-G3468</f>
        <v>15.084027777775191</v>
      </c>
      <c r="M3468" s="65">
        <v>21721</v>
      </c>
      <c r="N3468" s="61">
        <v>41914.912499999999</v>
      </c>
      <c r="O3468" s="62">
        <v>41914.912499999999</v>
      </c>
      <c r="P3468" s="130" t="s">
        <v>173</v>
      </c>
      <c r="Q3468" s="69" t="s">
        <v>382</v>
      </c>
      <c r="R3468" s="69" t="s">
        <v>383</v>
      </c>
      <c r="S3468" s="87" t="s">
        <v>54</v>
      </c>
      <c r="T3468" s="69" t="s">
        <v>2719</v>
      </c>
      <c r="U3468" s="77">
        <v>10607</v>
      </c>
      <c r="V3468" s="87" t="s">
        <v>384</v>
      </c>
      <c r="W3468" s="69" t="s">
        <v>2720</v>
      </c>
      <c r="X3468" s="32">
        <v>0</v>
      </c>
      <c r="Y3468" s="32">
        <v>0</v>
      </c>
      <c r="Z3468" s="83"/>
      <c r="AA3468" s="84"/>
      <c r="AB3468" s="85"/>
      <c r="AC3468" s="83"/>
    </row>
    <row r="3469" spans="1:34" ht="15" hidden="1" customHeight="1" x14ac:dyDescent="0.2">
      <c r="A3469" s="153">
        <v>69</v>
      </c>
      <c r="B3469" s="153">
        <v>60</v>
      </c>
      <c r="C3469" s="24" t="s">
        <v>226</v>
      </c>
      <c r="D3469" s="175">
        <v>60081</v>
      </c>
      <c r="E3469" s="24" t="s">
        <v>227</v>
      </c>
      <c r="F3469" s="25">
        <v>2015</v>
      </c>
      <c r="G3469" s="156">
        <v>42028.574999999997</v>
      </c>
      <c r="H3469" s="157">
        <v>42028.574999999997</v>
      </c>
      <c r="I3469" s="620" t="s">
        <v>36</v>
      </c>
      <c r="J3469" s="620" t="s">
        <v>36</v>
      </c>
      <c r="K3469" s="620"/>
      <c r="L3469" s="159">
        <f>N3469-G3469</f>
        <v>6.944444467080757E-4</v>
      </c>
      <c r="M3469" s="160">
        <v>1</v>
      </c>
      <c r="N3469" s="156">
        <v>42028.575694444444</v>
      </c>
      <c r="O3469" s="157">
        <v>42028.575694444444</v>
      </c>
      <c r="P3469" s="161" t="s">
        <v>37</v>
      </c>
      <c r="Q3469" s="35" t="s">
        <v>382</v>
      </c>
      <c r="R3469" s="35" t="s">
        <v>383</v>
      </c>
      <c r="S3469" s="35" t="s">
        <v>40</v>
      </c>
      <c r="T3469" s="35" t="s">
        <v>3355</v>
      </c>
      <c r="U3469" s="303" t="s">
        <v>40</v>
      </c>
      <c r="V3469" s="167" t="s">
        <v>384</v>
      </c>
      <c r="W3469" s="35" t="s">
        <v>3356</v>
      </c>
      <c r="X3469" s="55">
        <v>2</v>
      </c>
      <c r="Y3469" s="55">
        <v>0</v>
      </c>
      <c r="Z3469" s="168"/>
      <c r="AA3469" s="168"/>
      <c r="AB3469" s="168"/>
      <c r="AC3469" s="168"/>
    </row>
    <row r="3470" spans="1:34" ht="15" hidden="1" customHeight="1" x14ac:dyDescent="0.2">
      <c r="A3470" s="175">
        <v>69</v>
      </c>
      <c r="B3470" s="175">
        <v>60</v>
      </c>
      <c r="C3470" s="24" t="s">
        <v>226</v>
      </c>
      <c r="D3470" s="175">
        <v>60081</v>
      </c>
      <c r="E3470" s="24" t="s">
        <v>227</v>
      </c>
      <c r="F3470" s="25">
        <v>2015</v>
      </c>
      <c r="G3470" s="156">
        <v>42159.87777777778</v>
      </c>
      <c r="H3470" s="157">
        <v>42159.87777777778</v>
      </c>
      <c r="I3470" s="620" t="s">
        <v>36</v>
      </c>
      <c r="J3470" s="620" t="s">
        <v>36</v>
      </c>
      <c r="K3470" s="620"/>
      <c r="L3470" s="159">
        <f>N3470-G3470</f>
        <v>6.9444443943211809E-4</v>
      </c>
      <c r="M3470" s="160">
        <v>1</v>
      </c>
      <c r="N3470" s="156">
        <v>42159.878472222219</v>
      </c>
      <c r="O3470" s="157">
        <v>42159.878472222219</v>
      </c>
      <c r="P3470" s="161" t="s">
        <v>37</v>
      </c>
      <c r="Q3470" s="35" t="s">
        <v>213</v>
      </c>
      <c r="R3470" s="35" t="s">
        <v>287</v>
      </c>
      <c r="S3470" s="35" t="s">
        <v>101</v>
      </c>
      <c r="T3470" s="35" t="s">
        <v>4093</v>
      </c>
      <c r="U3470" s="303" t="s">
        <v>40</v>
      </c>
      <c r="V3470" s="167" t="s">
        <v>384</v>
      </c>
      <c r="W3470" s="35" t="s">
        <v>4094</v>
      </c>
      <c r="X3470" s="55">
        <v>0</v>
      </c>
      <c r="Y3470" s="55">
        <v>0</v>
      </c>
      <c r="Z3470" s="168"/>
      <c r="AA3470" s="168"/>
      <c r="AB3470" s="168"/>
      <c r="AC3470" s="168"/>
    </row>
    <row r="3471" spans="1:34" ht="15" hidden="1" customHeight="1" x14ac:dyDescent="0.2">
      <c r="A3471" s="257">
        <v>69</v>
      </c>
      <c r="B3471" s="257">
        <v>60</v>
      </c>
      <c r="C3471" s="258" t="s">
        <v>226</v>
      </c>
      <c r="D3471" s="257">
        <v>60081</v>
      </c>
      <c r="E3471" s="258" t="s">
        <v>227</v>
      </c>
      <c r="F3471" s="25">
        <v>2016</v>
      </c>
      <c r="G3471" s="284">
        <v>42515.568749999999</v>
      </c>
      <c r="H3471" s="234">
        <v>42515.568749999999</v>
      </c>
      <c r="I3471" s="412" t="s">
        <v>36</v>
      </c>
      <c r="J3471" s="412" t="s">
        <v>36</v>
      </c>
      <c r="K3471" s="412"/>
      <c r="L3471" s="235">
        <f>N3471-G3471</f>
        <v>6.944444467080757E-4</v>
      </c>
      <c r="M3471" s="236">
        <v>1</v>
      </c>
      <c r="N3471" s="284">
        <v>42515.569444444445</v>
      </c>
      <c r="O3471" s="234">
        <v>42515.569444444445</v>
      </c>
      <c r="P3471" s="237" t="s">
        <v>37</v>
      </c>
      <c r="Q3471" s="168"/>
      <c r="R3471" s="168"/>
      <c r="S3471" s="168"/>
      <c r="T3471" s="35" t="s">
        <v>6123</v>
      </c>
      <c r="U3471" s="282" t="s">
        <v>40</v>
      </c>
      <c r="V3471" s="240" t="s">
        <v>384</v>
      </c>
      <c r="W3471" s="35" t="s">
        <v>6124</v>
      </c>
      <c r="X3471" s="55">
        <v>2</v>
      </c>
      <c r="Y3471" s="55">
        <v>0</v>
      </c>
      <c r="Z3471" s="55">
        <v>0</v>
      </c>
      <c r="AA3471" s="35"/>
      <c r="AB3471" s="35"/>
      <c r="AC3471" s="35"/>
    </row>
    <row r="3472" spans="1:34" ht="15" hidden="1" customHeight="1" x14ac:dyDescent="0.2">
      <c r="A3472" s="257">
        <v>69</v>
      </c>
      <c r="B3472" s="257">
        <v>60</v>
      </c>
      <c r="C3472" s="258" t="s">
        <v>226</v>
      </c>
      <c r="D3472" s="257">
        <v>60081</v>
      </c>
      <c r="E3472" s="258" t="s">
        <v>227</v>
      </c>
      <c r="F3472" s="25">
        <v>2016</v>
      </c>
      <c r="G3472" s="284">
        <v>42645.818055555559</v>
      </c>
      <c r="H3472" s="234">
        <v>42645.818055555559</v>
      </c>
      <c r="I3472" s="412" t="s">
        <v>36</v>
      </c>
      <c r="J3472" s="412" t="s">
        <v>36</v>
      </c>
      <c r="K3472" s="412"/>
      <c r="L3472" s="235">
        <f>N3472-G3472</f>
        <v>6.9444443943211809E-4</v>
      </c>
      <c r="M3472" s="236">
        <v>1</v>
      </c>
      <c r="N3472" s="284">
        <v>42645.818749999999</v>
      </c>
      <c r="O3472" s="234">
        <v>42645.818749999999</v>
      </c>
      <c r="P3472" s="237" t="s">
        <v>37</v>
      </c>
      <c r="Q3472" s="238" t="s">
        <v>213</v>
      </c>
      <c r="R3472" s="238" t="s">
        <v>287</v>
      </c>
      <c r="S3472" s="35" t="s">
        <v>40</v>
      </c>
      <c r="T3472" s="35" t="s">
        <v>6648</v>
      </c>
      <c r="U3472" s="282" t="s">
        <v>40</v>
      </c>
      <c r="V3472" s="240" t="s">
        <v>384</v>
      </c>
      <c r="W3472" s="35" t="s">
        <v>6649</v>
      </c>
      <c r="X3472" s="177">
        <v>2</v>
      </c>
      <c r="Y3472" s="55">
        <v>0</v>
      </c>
      <c r="Z3472" s="55">
        <v>0</v>
      </c>
      <c r="AA3472" s="35"/>
      <c r="AB3472" s="35"/>
      <c r="AC3472" s="241"/>
    </row>
    <row r="3473" spans="1:34" ht="15" hidden="1" customHeight="1" x14ac:dyDescent="0.2">
      <c r="A3473" s="257">
        <v>69</v>
      </c>
      <c r="B3473" s="257">
        <v>60</v>
      </c>
      <c r="C3473" s="258" t="s">
        <v>226</v>
      </c>
      <c r="D3473" s="257">
        <v>60081</v>
      </c>
      <c r="E3473" s="258" t="s">
        <v>227</v>
      </c>
      <c r="F3473" s="25">
        <v>2016</v>
      </c>
      <c r="G3473" s="284">
        <v>42654.969444444447</v>
      </c>
      <c r="H3473" s="234">
        <v>42654.969444444447</v>
      </c>
      <c r="I3473" s="412" t="s">
        <v>36</v>
      </c>
      <c r="J3473" s="412" t="s">
        <v>36</v>
      </c>
      <c r="K3473" s="412"/>
      <c r="L3473" s="235">
        <f>N3473-G3473</f>
        <v>0.32638888888322981</v>
      </c>
      <c r="M3473" s="236">
        <v>470</v>
      </c>
      <c r="N3473" s="284">
        <v>42655.29583333333</v>
      </c>
      <c r="O3473" s="234">
        <v>42655.29583333333</v>
      </c>
      <c r="P3473" s="237" t="s">
        <v>37</v>
      </c>
      <c r="Q3473" s="238" t="s">
        <v>38</v>
      </c>
      <c r="R3473" s="238" t="s">
        <v>39</v>
      </c>
      <c r="S3473" s="35" t="s">
        <v>54</v>
      </c>
      <c r="T3473" s="35" t="s">
        <v>6683</v>
      </c>
      <c r="U3473" s="88">
        <v>12560</v>
      </c>
      <c r="V3473" s="240" t="s">
        <v>384</v>
      </c>
      <c r="W3473" s="35" t="s">
        <v>6684</v>
      </c>
      <c r="X3473" s="177">
        <v>0</v>
      </c>
      <c r="Y3473" s="55">
        <v>0</v>
      </c>
      <c r="Z3473" s="55">
        <v>0</v>
      </c>
      <c r="AA3473" s="35"/>
      <c r="AB3473" s="35"/>
      <c r="AC3473" s="241"/>
    </row>
    <row r="3474" spans="1:34" ht="15" hidden="1" customHeight="1" x14ac:dyDescent="0.2">
      <c r="A3474" s="257">
        <v>69</v>
      </c>
      <c r="B3474" s="257">
        <v>60</v>
      </c>
      <c r="C3474" s="258" t="s">
        <v>226</v>
      </c>
      <c r="D3474" s="257">
        <v>60081</v>
      </c>
      <c r="E3474" s="258" t="s">
        <v>227</v>
      </c>
      <c r="F3474" s="25">
        <v>2016</v>
      </c>
      <c r="G3474" s="284">
        <v>42668.443749999999</v>
      </c>
      <c r="H3474" s="234">
        <v>42668.443749999999</v>
      </c>
      <c r="I3474" s="412" t="s">
        <v>36</v>
      </c>
      <c r="J3474" s="412" t="s">
        <v>36</v>
      </c>
      <c r="K3474" s="412"/>
      <c r="L3474" s="235">
        <f>N3474-G3474</f>
        <v>6.944444467080757E-4</v>
      </c>
      <c r="M3474" s="236">
        <v>1</v>
      </c>
      <c r="N3474" s="284">
        <v>42668.444444444445</v>
      </c>
      <c r="O3474" s="234">
        <v>42668.444444444445</v>
      </c>
      <c r="P3474" s="237" t="s">
        <v>37</v>
      </c>
      <c r="Q3474" s="35" t="s">
        <v>48</v>
      </c>
      <c r="R3474" s="35" t="s">
        <v>49</v>
      </c>
      <c r="S3474" s="35" t="s">
        <v>40</v>
      </c>
      <c r="T3474" s="35" t="s">
        <v>6788</v>
      </c>
      <c r="U3474" s="282" t="s">
        <v>40</v>
      </c>
      <c r="V3474" s="240" t="s">
        <v>384</v>
      </c>
      <c r="W3474" s="35" t="s">
        <v>6789</v>
      </c>
      <c r="X3474" s="177">
        <v>0</v>
      </c>
      <c r="Y3474" s="55">
        <v>0</v>
      </c>
      <c r="Z3474" s="55">
        <v>0</v>
      </c>
      <c r="AA3474" s="35"/>
      <c r="AB3474" s="35"/>
      <c r="AC3474" s="241"/>
    </row>
    <row r="3475" spans="1:34" ht="15" hidden="1" customHeight="1" x14ac:dyDescent="0.2">
      <c r="A3475" s="257">
        <v>69</v>
      </c>
      <c r="B3475" s="257">
        <v>60</v>
      </c>
      <c r="C3475" s="258" t="s">
        <v>226</v>
      </c>
      <c r="D3475" s="257">
        <v>60081</v>
      </c>
      <c r="E3475" s="258" t="s">
        <v>227</v>
      </c>
      <c r="F3475" s="25">
        <v>2017</v>
      </c>
      <c r="G3475" s="232">
        <v>42743.517361111109</v>
      </c>
      <c r="H3475" s="233">
        <v>42743.517361111109</v>
      </c>
      <c r="I3475" s="417" t="s">
        <v>7042</v>
      </c>
      <c r="J3475" s="412" t="s">
        <v>36</v>
      </c>
      <c r="K3475" s="412"/>
      <c r="L3475" s="235">
        <f>N3475-G3475</f>
        <v>2.0833333328482695E-3</v>
      </c>
      <c r="M3475" s="236">
        <v>3</v>
      </c>
      <c r="N3475" s="232">
        <v>42743.519444444442</v>
      </c>
      <c r="O3475" s="233">
        <v>42743.519444444442</v>
      </c>
      <c r="P3475" s="237" t="s">
        <v>37</v>
      </c>
      <c r="Q3475" s="238" t="s">
        <v>52</v>
      </c>
      <c r="R3475" s="238" t="s">
        <v>5649</v>
      </c>
      <c r="S3475" s="35" t="s">
        <v>80</v>
      </c>
      <c r="T3475" s="52" t="s">
        <v>7208</v>
      </c>
      <c r="U3475" s="303" t="s">
        <v>40</v>
      </c>
      <c r="V3475" s="49" t="s">
        <v>384</v>
      </c>
      <c r="W3475" s="44" t="s">
        <v>7211</v>
      </c>
      <c r="X3475" s="241">
        <v>0</v>
      </c>
      <c r="Y3475" s="241">
        <v>0</v>
      </c>
      <c r="Z3475" s="241">
        <v>0</v>
      </c>
      <c r="AA3475" s="168"/>
      <c r="AB3475" s="168"/>
      <c r="AC3475" s="168"/>
      <c r="AD3475" s="304">
        <v>5517212</v>
      </c>
      <c r="AE3475" s="35" t="s">
        <v>1270</v>
      </c>
      <c r="AF3475" s="35" t="s">
        <v>1270</v>
      </c>
      <c r="AG3475" s="35" t="s">
        <v>7040</v>
      </c>
      <c r="AH3475" s="44" t="s">
        <v>7173</v>
      </c>
    </row>
    <row r="3476" spans="1:34" ht="15" hidden="1" customHeight="1" x14ac:dyDescent="0.2">
      <c r="A3476" s="257">
        <v>69</v>
      </c>
      <c r="B3476" s="257">
        <v>60</v>
      </c>
      <c r="C3476" s="258" t="s">
        <v>226</v>
      </c>
      <c r="D3476" s="257">
        <v>60081</v>
      </c>
      <c r="E3476" s="258" t="s">
        <v>227</v>
      </c>
      <c r="F3476" s="25">
        <v>2017</v>
      </c>
      <c r="G3476" s="232">
        <v>42745.540277777778</v>
      </c>
      <c r="H3476" s="233">
        <v>42745.540277777778</v>
      </c>
      <c r="I3476" s="417" t="s">
        <v>7042</v>
      </c>
      <c r="J3476" s="412" t="s">
        <v>36</v>
      </c>
      <c r="K3476" s="412"/>
      <c r="L3476" s="235">
        <f>N3476-G3476</f>
        <v>2.5000000001455192E-2</v>
      </c>
      <c r="M3476" s="236">
        <v>36</v>
      </c>
      <c r="N3476" s="232">
        <v>42745.56527777778</v>
      </c>
      <c r="O3476" s="233">
        <v>42745.56527777778</v>
      </c>
      <c r="P3476" s="237" t="s">
        <v>37</v>
      </c>
      <c r="Q3476" s="238" t="s">
        <v>213</v>
      </c>
      <c r="R3476" s="238" t="s">
        <v>1263</v>
      </c>
      <c r="S3476" s="35" t="s">
        <v>40</v>
      </c>
      <c r="T3476" s="52" t="s">
        <v>7278</v>
      </c>
      <c r="U3476" s="303" t="s">
        <v>40</v>
      </c>
      <c r="V3476" s="49" t="s">
        <v>384</v>
      </c>
      <c r="W3476" s="44" t="s">
        <v>7279</v>
      </c>
      <c r="X3476" s="241">
        <v>0</v>
      </c>
      <c r="Y3476" s="241">
        <v>0</v>
      </c>
      <c r="Z3476" s="241">
        <v>0</v>
      </c>
      <c r="AA3476" s="168"/>
      <c r="AB3476" s="168"/>
      <c r="AC3476" s="168"/>
      <c r="AD3476" s="304">
        <v>5517212</v>
      </c>
      <c r="AE3476" s="35" t="s">
        <v>1270</v>
      </c>
      <c r="AF3476" s="305" t="s">
        <v>1270</v>
      </c>
      <c r="AG3476" s="35" t="s">
        <v>7040</v>
      </c>
      <c r="AH3476" s="44" t="s">
        <v>7041</v>
      </c>
    </row>
    <row r="3477" spans="1:34" ht="15" hidden="1" customHeight="1" x14ac:dyDescent="0.2">
      <c r="A3477" s="257">
        <v>69</v>
      </c>
      <c r="B3477" s="257">
        <v>60</v>
      </c>
      <c r="C3477" s="258" t="s">
        <v>226</v>
      </c>
      <c r="D3477" s="257">
        <v>60081</v>
      </c>
      <c r="E3477" s="258" t="s">
        <v>227</v>
      </c>
      <c r="F3477" s="25">
        <v>2017</v>
      </c>
      <c r="G3477" s="232">
        <v>42746.376388888886</v>
      </c>
      <c r="H3477" s="233">
        <v>42746.376388888886</v>
      </c>
      <c r="I3477" s="417" t="s">
        <v>7042</v>
      </c>
      <c r="J3477" s="412" t="s">
        <v>36</v>
      </c>
      <c r="K3477" s="412"/>
      <c r="L3477" s="235">
        <f>N3477-G3477</f>
        <v>0.10763888889050577</v>
      </c>
      <c r="M3477" s="236">
        <v>155</v>
      </c>
      <c r="N3477" s="232">
        <v>42746.484027777777</v>
      </c>
      <c r="O3477" s="233">
        <v>42746.484027777777</v>
      </c>
      <c r="P3477" s="237" t="s">
        <v>37</v>
      </c>
      <c r="Q3477" s="238" t="s">
        <v>222</v>
      </c>
      <c r="R3477" s="238" t="s">
        <v>223</v>
      </c>
      <c r="S3477" s="35" t="s">
        <v>526</v>
      </c>
      <c r="T3477" s="52" t="s">
        <v>7327</v>
      </c>
      <c r="U3477" s="303" t="s">
        <v>40</v>
      </c>
      <c r="V3477" s="49" t="s">
        <v>384</v>
      </c>
      <c r="W3477" s="44" t="s">
        <v>7329</v>
      </c>
      <c r="X3477" s="255">
        <v>0</v>
      </c>
      <c r="Y3477" s="241">
        <v>0</v>
      </c>
      <c r="Z3477" s="241">
        <v>0</v>
      </c>
      <c r="AA3477" s="168"/>
      <c r="AB3477" s="168"/>
      <c r="AC3477" s="168"/>
      <c r="AD3477" s="304">
        <v>5517212</v>
      </c>
      <c r="AE3477" s="35" t="s">
        <v>1270</v>
      </c>
      <c r="AF3477" s="305" t="s">
        <v>1270</v>
      </c>
      <c r="AG3477" s="35" t="s">
        <v>7040</v>
      </c>
      <c r="AH3477" s="44" t="s">
        <v>7173</v>
      </c>
    </row>
    <row r="3478" spans="1:34" ht="15" hidden="1" customHeight="1" x14ac:dyDescent="0.2">
      <c r="A3478" s="257">
        <v>69</v>
      </c>
      <c r="B3478" s="257">
        <v>60</v>
      </c>
      <c r="C3478" s="258" t="s">
        <v>226</v>
      </c>
      <c r="D3478" s="257">
        <v>60081</v>
      </c>
      <c r="E3478" s="258" t="s">
        <v>227</v>
      </c>
      <c r="F3478" s="25">
        <v>2017</v>
      </c>
      <c r="G3478" s="232">
        <v>42759.26666666667</v>
      </c>
      <c r="H3478" s="233">
        <v>42759.26666666667</v>
      </c>
      <c r="I3478" s="412" t="s">
        <v>36</v>
      </c>
      <c r="J3478" s="412" t="s">
        <v>36</v>
      </c>
      <c r="K3478" s="412"/>
      <c r="L3478" s="235">
        <f>N3478-G3478</f>
        <v>1.5368055555518367</v>
      </c>
      <c r="M3478" s="236">
        <v>2213</v>
      </c>
      <c r="N3478" s="232">
        <v>42760.803472222222</v>
      </c>
      <c r="O3478" s="233">
        <v>42760.803472222222</v>
      </c>
      <c r="P3478" s="237" t="s">
        <v>37</v>
      </c>
      <c r="Q3478" s="35" t="s">
        <v>222</v>
      </c>
      <c r="R3478" s="35" t="s">
        <v>223</v>
      </c>
      <c r="S3478" s="35" t="s">
        <v>54</v>
      </c>
      <c r="T3478" s="52" t="s">
        <v>7612</v>
      </c>
      <c r="U3478" s="303" t="s">
        <v>40</v>
      </c>
      <c r="V3478" s="49" t="s">
        <v>384</v>
      </c>
      <c r="W3478" s="44" t="s">
        <v>7613</v>
      </c>
      <c r="X3478" s="255">
        <v>0</v>
      </c>
      <c r="Y3478" s="255">
        <v>0</v>
      </c>
      <c r="Z3478" s="255">
        <v>0</v>
      </c>
      <c r="AA3478" s="35"/>
      <c r="AB3478" s="35"/>
      <c r="AC3478" s="35"/>
      <c r="AD3478" s="304">
        <v>5517212</v>
      </c>
      <c r="AE3478" s="305" t="s">
        <v>1270</v>
      </c>
      <c r="AF3478" s="305" t="s">
        <v>1270</v>
      </c>
      <c r="AG3478" s="35" t="s">
        <v>7040</v>
      </c>
      <c r="AH3478" s="44" t="s">
        <v>7041</v>
      </c>
    </row>
    <row r="3479" spans="1:34" ht="15" hidden="1" customHeight="1" x14ac:dyDescent="0.2">
      <c r="A3479" s="257">
        <v>69</v>
      </c>
      <c r="B3479" s="257">
        <v>60</v>
      </c>
      <c r="C3479" s="258" t="s">
        <v>226</v>
      </c>
      <c r="D3479" s="257">
        <v>60081</v>
      </c>
      <c r="E3479" s="258" t="s">
        <v>227</v>
      </c>
      <c r="F3479" s="25">
        <v>2017</v>
      </c>
      <c r="G3479" s="232">
        <v>42990.634027777778</v>
      </c>
      <c r="H3479" s="233">
        <v>42990.634027777778</v>
      </c>
      <c r="I3479" s="412" t="s">
        <v>36</v>
      </c>
      <c r="J3479" s="412" t="s">
        <v>36</v>
      </c>
      <c r="K3479" s="412"/>
      <c r="L3479" s="235">
        <f>N3479-G3479</f>
        <v>4.5138888890505768E-2</v>
      </c>
      <c r="M3479" s="236">
        <v>65</v>
      </c>
      <c r="N3479" s="232">
        <v>42990.679166666669</v>
      </c>
      <c r="O3479" s="233">
        <v>42990.679166666669</v>
      </c>
      <c r="P3479" s="237" t="s">
        <v>37</v>
      </c>
      <c r="Q3479" s="35" t="s">
        <v>213</v>
      </c>
      <c r="R3479" s="35" t="s">
        <v>287</v>
      </c>
      <c r="S3479" s="35" t="s">
        <v>579</v>
      </c>
      <c r="T3479" s="167" t="s">
        <v>9475</v>
      </c>
      <c r="U3479" s="303" t="s">
        <v>40</v>
      </c>
      <c r="V3479" s="240" t="s">
        <v>384</v>
      </c>
      <c r="W3479" s="167" t="s">
        <v>9476</v>
      </c>
      <c r="X3479" s="241">
        <v>2</v>
      </c>
      <c r="Y3479" s="241">
        <v>0</v>
      </c>
      <c r="Z3479" s="241">
        <v>0</v>
      </c>
      <c r="AA3479" s="266"/>
      <c r="AB3479" s="266"/>
      <c r="AC3479" s="266"/>
      <c r="AD3479" s="304">
        <v>5517212</v>
      </c>
      <c r="AE3479" s="382" t="s">
        <v>7083</v>
      </c>
      <c r="AF3479" s="383" t="s">
        <v>9477</v>
      </c>
      <c r="AG3479" s="167" t="s">
        <v>7040</v>
      </c>
      <c r="AH3479" s="29" t="s">
        <v>7041</v>
      </c>
    </row>
    <row r="3480" spans="1:34" ht="15" hidden="1" customHeight="1" x14ac:dyDescent="0.2">
      <c r="A3480" s="257">
        <v>69</v>
      </c>
      <c r="B3480" s="257">
        <v>60</v>
      </c>
      <c r="C3480" s="258" t="s">
        <v>226</v>
      </c>
      <c r="D3480" s="257">
        <v>60081</v>
      </c>
      <c r="E3480" s="258" t="s">
        <v>227</v>
      </c>
      <c r="F3480" s="25">
        <v>2018</v>
      </c>
      <c r="G3480" s="232">
        <v>43175.248611111114</v>
      </c>
      <c r="H3480" s="233">
        <v>43175.248611111114</v>
      </c>
      <c r="I3480" s="417" t="s">
        <v>7042</v>
      </c>
      <c r="J3480" s="412" t="s">
        <v>36</v>
      </c>
      <c r="K3480" s="412" t="s">
        <v>36</v>
      </c>
      <c r="L3480" s="235">
        <f>N3480-G3480</f>
        <v>2.7034722222160781</v>
      </c>
      <c r="M3480" s="236">
        <v>3893</v>
      </c>
      <c r="N3480" s="232">
        <v>43177.95208333333</v>
      </c>
      <c r="O3480" s="233">
        <v>43177.95208333333</v>
      </c>
      <c r="P3480" s="237" t="s">
        <v>37</v>
      </c>
      <c r="Q3480" s="359" t="s">
        <v>1285</v>
      </c>
      <c r="R3480" s="35" t="s">
        <v>10214</v>
      </c>
      <c r="S3480" s="277" t="s">
        <v>54</v>
      </c>
      <c r="T3480" s="167" t="s">
        <v>10716</v>
      </c>
      <c r="U3480" s="282" t="s">
        <v>40</v>
      </c>
      <c r="V3480" s="240" t="s">
        <v>384</v>
      </c>
      <c r="W3480" s="167" t="s">
        <v>10717</v>
      </c>
      <c r="X3480" s="255">
        <v>0</v>
      </c>
      <c r="Y3480" s="241">
        <v>0</v>
      </c>
      <c r="Z3480" s="241">
        <v>0</v>
      </c>
      <c r="AA3480" s="266"/>
      <c r="AB3480" s="266"/>
      <c r="AC3480" s="266"/>
      <c r="AD3480" s="241">
        <v>5517212</v>
      </c>
      <c r="AE3480" s="461" t="s">
        <v>7060</v>
      </c>
      <c r="AF3480" s="462" t="s">
        <v>7503</v>
      </c>
      <c r="AG3480" s="277" t="s">
        <v>7040</v>
      </c>
      <c r="AH3480" s="277" t="s">
        <v>7041</v>
      </c>
    </row>
    <row r="3481" spans="1:34" ht="15" hidden="1" customHeight="1" x14ac:dyDescent="0.2">
      <c r="A3481" s="257">
        <v>69</v>
      </c>
      <c r="B3481" s="257">
        <v>60</v>
      </c>
      <c r="C3481" s="258" t="s">
        <v>226</v>
      </c>
      <c r="D3481" s="257">
        <v>60081</v>
      </c>
      <c r="E3481" s="258" t="s">
        <v>227</v>
      </c>
      <c r="F3481" s="25">
        <v>2018</v>
      </c>
      <c r="G3481" s="284">
        <v>43212.500694444447</v>
      </c>
      <c r="H3481" s="233">
        <v>43212.500694444447</v>
      </c>
      <c r="I3481" s="412" t="s">
        <v>36</v>
      </c>
      <c r="J3481" s="412" t="s">
        <v>36</v>
      </c>
      <c r="K3481" s="412" t="s">
        <v>36</v>
      </c>
      <c r="L3481" s="235">
        <f>N3481-G3481</f>
        <v>3.9583333331393078E-2</v>
      </c>
      <c r="M3481" s="236">
        <v>57</v>
      </c>
      <c r="N3481" s="284">
        <v>43212.540277777778</v>
      </c>
      <c r="O3481" s="234">
        <v>43212.540277777778</v>
      </c>
      <c r="P3481" s="237" t="s">
        <v>37</v>
      </c>
      <c r="Q3481" s="359" t="s">
        <v>48</v>
      </c>
      <c r="R3481" s="35" t="s">
        <v>10200</v>
      </c>
      <c r="S3481" s="277" t="s">
        <v>40</v>
      </c>
      <c r="T3481" s="167" t="s">
        <v>10988</v>
      </c>
      <c r="U3481" s="282" t="s">
        <v>40</v>
      </c>
      <c r="V3481" s="240" t="s">
        <v>384</v>
      </c>
      <c r="W3481" s="167" t="s">
        <v>10989</v>
      </c>
      <c r="X3481" s="255">
        <v>0</v>
      </c>
      <c r="Y3481" s="241">
        <v>0</v>
      </c>
      <c r="Z3481" s="241">
        <v>0</v>
      </c>
      <c r="AA3481" s="266"/>
      <c r="AB3481" s="266"/>
      <c r="AC3481" s="266"/>
      <c r="AD3481" s="241">
        <v>5517212</v>
      </c>
      <c r="AE3481" s="461" t="s">
        <v>1270</v>
      </c>
      <c r="AF3481" s="462" t="s">
        <v>1270</v>
      </c>
      <c r="AG3481" s="277" t="s">
        <v>7040</v>
      </c>
      <c r="AH3481" s="277" t="s">
        <v>7173</v>
      </c>
    </row>
    <row r="3482" spans="1:34" ht="15" hidden="1" customHeight="1" x14ac:dyDescent="0.2">
      <c r="A3482" s="257">
        <v>69</v>
      </c>
      <c r="B3482" s="257">
        <v>60</v>
      </c>
      <c r="C3482" s="258" t="s">
        <v>226</v>
      </c>
      <c r="D3482" s="257">
        <v>60081</v>
      </c>
      <c r="E3482" s="258" t="s">
        <v>227</v>
      </c>
      <c r="F3482" s="25">
        <v>2018</v>
      </c>
      <c r="G3482" s="284">
        <v>43241.78402777778</v>
      </c>
      <c r="H3482" s="233">
        <v>43241.78402777778</v>
      </c>
      <c r="I3482" s="412" t="s">
        <v>36</v>
      </c>
      <c r="J3482" s="412" t="s">
        <v>36</v>
      </c>
      <c r="K3482" s="412" t="s">
        <v>36</v>
      </c>
      <c r="L3482" s="235">
        <f>N3482-G3482</f>
        <v>6.9444443943211809E-4</v>
      </c>
      <c r="M3482" s="236">
        <v>1</v>
      </c>
      <c r="N3482" s="284">
        <v>43241.784722222219</v>
      </c>
      <c r="O3482" s="233">
        <v>43241.784722222219</v>
      </c>
      <c r="P3482" s="237" t="s">
        <v>37</v>
      </c>
      <c r="Q3482" s="359" t="s">
        <v>213</v>
      </c>
      <c r="R3482" s="35" t="s">
        <v>10774</v>
      </c>
      <c r="S3482" s="277" t="s">
        <v>40</v>
      </c>
      <c r="T3482" s="167" t="s">
        <v>11170</v>
      </c>
      <c r="U3482" s="282" t="s">
        <v>40</v>
      </c>
      <c r="V3482" s="240" t="s">
        <v>384</v>
      </c>
      <c r="W3482" s="167" t="s">
        <v>11171</v>
      </c>
      <c r="X3482" s="255">
        <v>0</v>
      </c>
      <c r="Y3482" s="241">
        <v>0</v>
      </c>
      <c r="Z3482" s="241">
        <v>0</v>
      </c>
      <c r="AA3482" s="266"/>
      <c r="AB3482" s="266"/>
      <c r="AC3482" s="266"/>
      <c r="AD3482" s="241">
        <v>5517212</v>
      </c>
      <c r="AE3482" s="461" t="s">
        <v>1270</v>
      </c>
      <c r="AF3482" s="462" t="s">
        <v>11172</v>
      </c>
      <c r="AG3482" s="277" t="s">
        <v>7040</v>
      </c>
      <c r="AH3482" s="277" t="s">
        <v>7041</v>
      </c>
    </row>
    <row r="3483" spans="1:34" ht="15" hidden="1" customHeight="1" x14ac:dyDescent="0.2">
      <c r="A3483" s="257">
        <v>69</v>
      </c>
      <c r="B3483" s="257">
        <v>60</v>
      </c>
      <c r="C3483" s="258" t="s">
        <v>226</v>
      </c>
      <c r="D3483" s="257">
        <v>60081</v>
      </c>
      <c r="E3483" s="258" t="s">
        <v>227</v>
      </c>
      <c r="F3483" s="25">
        <v>2018</v>
      </c>
      <c r="G3483" s="284">
        <v>43241.793749999997</v>
      </c>
      <c r="H3483" s="233">
        <v>43241.793749999997</v>
      </c>
      <c r="I3483" s="412" t="s">
        <v>36</v>
      </c>
      <c r="J3483" s="412" t="s">
        <v>36</v>
      </c>
      <c r="K3483" s="412" t="s">
        <v>36</v>
      </c>
      <c r="L3483" s="235">
        <f>N3483-G3483</f>
        <v>6.944444467080757E-4</v>
      </c>
      <c r="M3483" s="236">
        <v>1</v>
      </c>
      <c r="N3483" s="284">
        <v>43241.794444444444</v>
      </c>
      <c r="O3483" s="233">
        <v>43241.794444444444</v>
      </c>
      <c r="P3483" s="237" t="s">
        <v>37</v>
      </c>
      <c r="Q3483" s="359" t="s">
        <v>213</v>
      </c>
      <c r="R3483" s="35" t="s">
        <v>10774</v>
      </c>
      <c r="S3483" s="277" t="s">
        <v>40</v>
      </c>
      <c r="T3483" s="167" t="s">
        <v>11170</v>
      </c>
      <c r="U3483" s="282" t="s">
        <v>40</v>
      </c>
      <c r="V3483" s="240" t="s">
        <v>384</v>
      </c>
      <c r="W3483" s="167" t="s">
        <v>11173</v>
      </c>
      <c r="X3483" s="255">
        <v>0</v>
      </c>
      <c r="Y3483" s="241">
        <v>0</v>
      </c>
      <c r="Z3483" s="241">
        <v>0</v>
      </c>
      <c r="AA3483" s="266"/>
      <c r="AB3483" s="266"/>
      <c r="AC3483" s="266"/>
      <c r="AD3483" s="241">
        <v>5517212</v>
      </c>
      <c r="AE3483" s="461" t="s">
        <v>1270</v>
      </c>
      <c r="AF3483" s="462" t="s">
        <v>11172</v>
      </c>
      <c r="AG3483" s="277" t="s">
        <v>7040</v>
      </c>
      <c r="AH3483" s="277" t="s">
        <v>7041</v>
      </c>
    </row>
    <row r="3484" spans="1:34" ht="15" hidden="1" customHeight="1" x14ac:dyDescent="0.2">
      <c r="A3484" s="257">
        <v>69</v>
      </c>
      <c r="B3484" s="257">
        <v>60</v>
      </c>
      <c r="C3484" s="258" t="s">
        <v>226</v>
      </c>
      <c r="D3484" s="257">
        <v>60081</v>
      </c>
      <c r="E3484" s="258" t="s">
        <v>227</v>
      </c>
      <c r="F3484" s="25">
        <v>2018</v>
      </c>
      <c r="G3484" s="284">
        <v>43242.606249999997</v>
      </c>
      <c r="H3484" s="233">
        <v>43242.606249999997</v>
      </c>
      <c r="I3484" s="412" t="s">
        <v>36</v>
      </c>
      <c r="J3484" s="412" t="s">
        <v>36</v>
      </c>
      <c r="K3484" s="412" t="s">
        <v>36</v>
      </c>
      <c r="L3484" s="235">
        <f>N3484-G3484</f>
        <v>0.13750000000436557</v>
      </c>
      <c r="M3484" s="236">
        <v>198</v>
      </c>
      <c r="N3484" s="284">
        <v>43242.743750000001</v>
      </c>
      <c r="O3484" s="233">
        <v>43242.743750000001</v>
      </c>
      <c r="P3484" s="237" t="s">
        <v>37</v>
      </c>
      <c r="Q3484" s="359" t="s">
        <v>1285</v>
      </c>
      <c r="R3484" s="35" t="s">
        <v>10214</v>
      </c>
      <c r="S3484" s="277" t="s">
        <v>54</v>
      </c>
      <c r="T3484" s="167" t="s">
        <v>11174</v>
      </c>
      <c r="U3484" s="282" t="s">
        <v>40</v>
      </c>
      <c r="V3484" s="240" t="s">
        <v>384</v>
      </c>
      <c r="W3484" s="167" t="s">
        <v>11175</v>
      </c>
      <c r="X3484" s="255">
        <v>0</v>
      </c>
      <c r="Y3484" s="241">
        <v>0</v>
      </c>
      <c r="Z3484" s="241">
        <v>0</v>
      </c>
      <c r="AA3484" s="266"/>
      <c r="AB3484" s="266"/>
      <c r="AC3484" s="266"/>
      <c r="AD3484" s="241">
        <v>5517212</v>
      </c>
      <c r="AE3484" s="467" t="s">
        <v>1270</v>
      </c>
      <c r="AF3484" s="468" t="s">
        <v>1270</v>
      </c>
      <c r="AG3484" s="163" t="s">
        <v>7066</v>
      </c>
      <c r="AH3484" s="163" t="s">
        <v>7067</v>
      </c>
    </row>
    <row r="3485" spans="1:34" ht="15" hidden="1" customHeight="1" x14ac:dyDescent="0.2">
      <c r="A3485" s="257">
        <v>69</v>
      </c>
      <c r="B3485" s="257">
        <v>60</v>
      </c>
      <c r="C3485" s="258" t="s">
        <v>226</v>
      </c>
      <c r="D3485" s="257">
        <v>60081</v>
      </c>
      <c r="E3485" s="258" t="s">
        <v>227</v>
      </c>
      <c r="F3485" s="25">
        <v>2018</v>
      </c>
      <c r="G3485" s="284">
        <v>43273.694444444445</v>
      </c>
      <c r="H3485" s="233">
        <v>43273.694444444445</v>
      </c>
      <c r="I3485" s="412" t="s">
        <v>36</v>
      </c>
      <c r="J3485" s="412" t="s">
        <v>36</v>
      </c>
      <c r="K3485" s="412" t="s">
        <v>36</v>
      </c>
      <c r="L3485" s="235">
        <f>N3485-G3485</f>
        <v>6.944444467080757E-4</v>
      </c>
      <c r="M3485" s="236">
        <v>1</v>
      </c>
      <c r="N3485" s="284">
        <v>43273.695138888892</v>
      </c>
      <c r="O3485" s="233">
        <v>43273.695138888892</v>
      </c>
      <c r="P3485" s="328" t="s">
        <v>242</v>
      </c>
      <c r="Q3485" s="359" t="s">
        <v>43</v>
      </c>
      <c r="R3485" s="35" t="s">
        <v>10204</v>
      </c>
      <c r="S3485" s="277" t="s">
        <v>40</v>
      </c>
      <c r="T3485" s="167" t="s">
        <v>11368</v>
      </c>
      <c r="U3485" s="282" t="s">
        <v>40</v>
      </c>
      <c r="V3485" s="240" t="s">
        <v>384</v>
      </c>
      <c r="W3485" s="167" t="s">
        <v>11369</v>
      </c>
      <c r="X3485" s="255">
        <v>0</v>
      </c>
      <c r="Y3485" s="241">
        <v>0</v>
      </c>
      <c r="Z3485" s="241">
        <v>0</v>
      </c>
      <c r="AA3485" s="266"/>
      <c r="AB3485" s="266"/>
      <c r="AC3485" s="266"/>
      <c r="AD3485" s="241">
        <v>5517212</v>
      </c>
      <c r="AE3485" s="461" t="s">
        <v>7060</v>
      </c>
      <c r="AF3485" s="462" t="s">
        <v>7463</v>
      </c>
      <c r="AG3485" s="277" t="s">
        <v>7040</v>
      </c>
      <c r="AH3485" s="277" t="s">
        <v>7041</v>
      </c>
    </row>
    <row r="3486" spans="1:34" ht="15" hidden="1" customHeight="1" x14ac:dyDescent="0.2">
      <c r="A3486" s="257">
        <v>69</v>
      </c>
      <c r="B3486" s="257">
        <v>60</v>
      </c>
      <c r="C3486" s="258" t="s">
        <v>226</v>
      </c>
      <c r="D3486" s="257">
        <v>60081</v>
      </c>
      <c r="E3486" s="258" t="s">
        <v>227</v>
      </c>
      <c r="F3486" s="25">
        <v>2018</v>
      </c>
      <c r="G3486" s="284">
        <v>43273.727083333331</v>
      </c>
      <c r="H3486" s="233">
        <v>43273.727083333331</v>
      </c>
      <c r="I3486" s="412" t="s">
        <v>36</v>
      </c>
      <c r="J3486" s="412" t="s">
        <v>36</v>
      </c>
      <c r="K3486" s="412" t="s">
        <v>36</v>
      </c>
      <c r="L3486" s="235">
        <f>N3486-G3486</f>
        <v>1.2500000004365575E-2</v>
      </c>
      <c r="M3486" s="236">
        <v>18</v>
      </c>
      <c r="N3486" s="284">
        <v>43273.739583333336</v>
      </c>
      <c r="O3486" s="233">
        <v>43273.739583333336</v>
      </c>
      <c r="P3486" s="328" t="s">
        <v>242</v>
      </c>
      <c r="Q3486" s="359" t="s">
        <v>43</v>
      </c>
      <c r="R3486" s="35" t="s">
        <v>10204</v>
      </c>
      <c r="S3486" s="277" t="s">
        <v>40</v>
      </c>
      <c r="T3486" s="167" t="s">
        <v>11370</v>
      </c>
      <c r="U3486" s="282" t="s">
        <v>40</v>
      </c>
      <c r="V3486" s="240" t="s">
        <v>384</v>
      </c>
      <c r="W3486" s="167" t="s">
        <v>11371</v>
      </c>
      <c r="X3486" s="255">
        <v>0</v>
      </c>
      <c r="Y3486" s="241">
        <v>0</v>
      </c>
      <c r="Z3486" s="241">
        <v>0</v>
      </c>
      <c r="AA3486" s="266"/>
      <c r="AB3486" s="266"/>
      <c r="AC3486" s="266"/>
      <c r="AD3486" s="241">
        <v>5517212</v>
      </c>
      <c r="AE3486" s="461" t="s">
        <v>7060</v>
      </c>
      <c r="AF3486" s="462" t="s">
        <v>7463</v>
      </c>
      <c r="AG3486" s="277" t="s">
        <v>7040</v>
      </c>
      <c r="AH3486" s="277" t="s">
        <v>7041</v>
      </c>
    </row>
    <row r="3487" spans="1:34" ht="15" hidden="1" customHeight="1" x14ac:dyDescent="0.2">
      <c r="A3487" s="257">
        <v>69</v>
      </c>
      <c r="B3487" s="257">
        <v>60</v>
      </c>
      <c r="C3487" s="258" t="s">
        <v>226</v>
      </c>
      <c r="D3487" s="257">
        <v>60081</v>
      </c>
      <c r="E3487" s="258" t="s">
        <v>227</v>
      </c>
      <c r="F3487" s="25">
        <v>2018</v>
      </c>
      <c r="G3487" s="284">
        <v>43273.831944444442</v>
      </c>
      <c r="H3487" s="233">
        <v>43273.831944444442</v>
      </c>
      <c r="I3487" s="412" t="s">
        <v>36</v>
      </c>
      <c r="J3487" s="412" t="s">
        <v>36</v>
      </c>
      <c r="K3487" s="412" t="s">
        <v>36</v>
      </c>
      <c r="L3487" s="235">
        <f>N3487-G3487</f>
        <v>2.9416666666656965</v>
      </c>
      <c r="M3487" s="236">
        <v>4236</v>
      </c>
      <c r="N3487" s="284">
        <v>43276.773611111108</v>
      </c>
      <c r="O3487" s="233">
        <v>43276.773611111108</v>
      </c>
      <c r="P3487" s="328" t="s">
        <v>242</v>
      </c>
      <c r="Q3487" s="359" t="s">
        <v>43</v>
      </c>
      <c r="R3487" s="35" t="s">
        <v>10204</v>
      </c>
      <c r="S3487" s="277" t="s">
        <v>107</v>
      </c>
      <c r="T3487" s="167" t="s">
        <v>11372</v>
      </c>
      <c r="U3487" s="282" t="s">
        <v>40</v>
      </c>
      <c r="V3487" s="240" t="s">
        <v>384</v>
      </c>
      <c r="W3487" s="167" t="s">
        <v>11373</v>
      </c>
      <c r="X3487" s="255">
        <v>0</v>
      </c>
      <c r="Y3487" s="241">
        <v>0</v>
      </c>
      <c r="Z3487" s="241">
        <v>0</v>
      </c>
      <c r="AA3487" s="266"/>
      <c r="AB3487" s="266"/>
      <c r="AC3487" s="266"/>
      <c r="AD3487" s="241">
        <v>5517212</v>
      </c>
      <c r="AE3487" s="461" t="s">
        <v>7060</v>
      </c>
      <c r="AF3487" s="462" t="s">
        <v>7463</v>
      </c>
      <c r="AG3487" s="277" t="s">
        <v>7040</v>
      </c>
      <c r="AH3487" s="277" t="s">
        <v>7041</v>
      </c>
    </row>
    <row r="3488" spans="1:34" ht="15" hidden="1" customHeight="1" x14ac:dyDescent="0.2">
      <c r="A3488" s="257">
        <v>69</v>
      </c>
      <c r="B3488" s="257">
        <v>60</v>
      </c>
      <c r="C3488" s="258" t="s">
        <v>226</v>
      </c>
      <c r="D3488" s="257">
        <v>60081</v>
      </c>
      <c r="E3488" s="258" t="s">
        <v>227</v>
      </c>
      <c r="F3488" s="25">
        <v>2018</v>
      </c>
      <c r="G3488" s="284">
        <v>43387.893750000003</v>
      </c>
      <c r="H3488" s="234">
        <v>43387.893750000003</v>
      </c>
      <c r="I3488" s="417" t="s">
        <v>7042</v>
      </c>
      <c r="J3488" s="412" t="s">
        <v>36</v>
      </c>
      <c r="K3488" s="412" t="s">
        <v>36</v>
      </c>
      <c r="L3488" s="235">
        <f>N3488-G3488</f>
        <v>0.70416666666278616</v>
      </c>
      <c r="M3488" s="236">
        <v>1014</v>
      </c>
      <c r="N3488" s="284">
        <v>43388.597916666666</v>
      </c>
      <c r="O3488" s="234">
        <v>43388.597916666666</v>
      </c>
      <c r="P3488" s="237" t="s">
        <v>37</v>
      </c>
      <c r="Q3488" s="162" t="s">
        <v>43</v>
      </c>
      <c r="R3488" s="167" t="s">
        <v>10739</v>
      </c>
      <c r="S3488" s="163" t="s">
        <v>40</v>
      </c>
      <c r="T3488" s="167" t="s">
        <v>12144</v>
      </c>
      <c r="U3488" s="416" t="s">
        <v>40</v>
      </c>
      <c r="V3488" s="240" t="s">
        <v>384</v>
      </c>
      <c r="W3488" s="35" t="s">
        <v>12145</v>
      </c>
      <c r="X3488" s="255">
        <v>0</v>
      </c>
      <c r="Y3488" s="241">
        <v>0</v>
      </c>
      <c r="Z3488" s="241">
        <v>0</v>
      </c>
      <c r="AA3488" s="266"/>
      <c r="AB3488" s="266"/>
      <c r="AC3488" s="266"/>
      <c r="AD3488" s="241">
        <v>5517212</v>
      </c>
      <c r="AE3488" s="461" t="s">
        <v>1270</v>
      </c>
      <c r="AF3488" s="462" t="s">
        <v>1270</v>
      </c>
      <c r="AG3488" s="277" t="s">
        <v>7066</v>
      </c>
      <c r="AH3488" s="277" t="s">
        <v>7067</v>
      </c>
    </row>
    <row r="3489" spans="1:34" ht="15" hidden="1" customHeight="1" x14ac:dyDescent="0.2">
      <c r="A3489" s="521">
        <v>69</v>
      </c>
      <c r="B3489" s="521">
        <v>60</v>
      </c>
      <c r="C3489" s="522" t="s">
        <v>226</v>
      </c>
      <c r="D3489" s="521">
        <v>60081</v>
      </c>
      <c r="E3489" s="522" t="s">
        <v>227</v>
      </c>
      <c r="F3489" s="25">
        <v>2019</v>
      </c>
      <c r="G3489" s="232">
        <v>43470.675000000003</v>
      </c>
      <c r="H3489" s="233">
        <v>43470.675000000003</v>
      </c>
      <c r="I3489" s="412" t="s">
        <v>36</v>
      </c>
      <c r="J3489" s="412" t="s">
        <v>36</v>
      </c>
      <c r="K3489" s="412" t="s">
        <v>36</v>
      </c>
      <c r="L3489" s="235">
        <f>N3489-G3489</f>
        <v>0.34236111110658385</v>
      </c>
      <c r="M3489" s="236">
        <v>493</v>
      </c>
      <c r="N3489" s="232">
        <v>43471.017361111109</v>
      </c>
      <c r="O3489" s="233">
        <v>43471.017361111109</v>
      </c>
      <c r="P3489" s="237" t="s">
        <v>37</v>
      </c>
      <c r="Q3489" s="238" t="s">
        <v>1285</v>
      </c>
      <c r="R3489" s="240" t="s">
        <v>10192</v>
      </c>
      <c r="S3489" s="238" t="s">
        <v>68</v>
      </c>
      <c r="T3489" s="167" t="s">
        <v>12693</v>
      </c>
      <c r="U3489" s="416" t="s">
        <v>40</v>
      </c>
      <c r="V3489" s="240" t="s">
        <v>384</v>
      </c>
      <c r="W3489" s="167" t="s">
        <v>12694</v>
      </c>
      <c r="X3489" s="241">
        <v>9</v>
      </c>
      <c r="Y3489" s="241">
        <v>0</v>
      </c>
      <c r="Z3489" s="241">
        <v>0</v>
      </c>
      <c r="AA3489" s="264">
        <f>Y3489/AD3489</f>
        <v>0</v>
      </c>
      <c r="AB3489" s="265">
        <f>Z3489/AD3489</f>
        <v>0</v>
      </c>
      <c r="AC3489" s="255">
        <v>0</v>
      </c>
      <c r="AD3489" s="241">
        <v>5548929</v>
      </c>
      <c r="AE3489" s="57" t="s">
        <v>1270</v>
      </c>
      <c r="AF3489" s="383" t="s">
        <v>1270</v>
      </c>
      <c r="AG3489" s="240" t="s">
        <v>7066</v>
      </c>
      <c r="AH3489" s="57" t="s">
        <v>12671</v>
      </c>
    </row>
    <row r="3490" spans="1:34" ht="15" hidden="1" customHeight="1" x14ac:dyDescent="0.2">
      <c r="A3490" s="523">
        <v>69</v>
      </c>
      <c r="B3490" s="523">
        <v>60</v>
      </c>
      <c r="C3490" s="524" t="s">
        <v>226</v>
      </c>
      <c r="D3490" s="523">
        <v>60081</v>
      </c>
      <c r="E3490" s="524" t="s">
        <v>227</v>
      </c>
      <c r="F3490" s="25">
        <v>2019</v>
      </c>
      <c r="G3490" s="284">
        <v>43481.987500000003</v>
      </c>
      <c r="H3490" s="234">
        <v>43481.987500000003</v>
      </c>
      <c r="I3490" s="417" t="s">
        <v>7042</v>
      </c>
      <c r="J3490" s="412" t="s">
        <v>36</v>
      </c>
      <c r="K3490" s="412" t="s">
        <v>36</v>
      </c>
      <c r="L3490" s="235">
        <f>N3490-G3490</f>
        <v>2.7777777722803876E-3</v>
      </c>
      <c r="M3490" s="236">
        <v>4</v>
      </c>
      <c r="N3490" s="284">
        <v>43481.990277777775</v>
      </c>
      <c r="O3490" s="234">
        <v>43481.990277777775</v>
      </c>
      <c r="P3490" s="237" t="s">
        <v>37</v>
      </c>
      <c r="Q3490" s="162" t="s">
        <v>48</v>
      </c>
      <c r="R3490" s="167" t="s">
        <v>10200</v>
      </c>
      <c r="S3490" s="238" t="s">
        <v>40</v>
      </c>
      <c r="T3490" s="167" t="s">
        <v>12863</v>
      </c>
      <c r="U3490" s="414" t="s">
        <v>40</v>
      </c>
      <c r="V3490" s="240" t="s">
        <v>384</v>
      </c>
      <c r="W3490" s="167" t="s">
        <v>12864</v>
      </c>
      <c r="X3490" s="536">
        <v>2</v>
      </c>
      <c r="Y3490" s="255">
        <v>0</v>
      </c>
      <c r="Z3490" s="255">
        <v>0</v>
      </c>
      <c r="AA3490" s="264">
        <f>Y3490/AD3490</f>
        <v>0</v>
      </c>
      <c r="AB3490" s="265">
        <f>Z3490/AD3490</f>
        <v>0</v>
      </c>
      <c r="AC3490" s="255">
        <v>0</v>
      </c>
      <c r="AD3490" s="255">
        <v>5548929</v>
      </c>
      <c r="AE3490" s="240" t="s">
        <v>7056</v>
      </c>
      <c r="AF3490" s="527" t="s">
        <v>12865</v>
      </c>
      <c r="AG3490" s="240" t="s">
        <v>7040</v>
      </c>
      <c r="AH3490" s="525" t="s">
        <v>7041</v>
      </c>
    </row>
    <row r="3491" spans="1:34" ht="15" hidden="1" customHeight="1" x14ac:dyDescent="0.2">
      <c r="A3491" s="523">
        <v>69</v>
      </c>
      <c r="B3491" s="523">
        <v>60</v>
      </c>
      <c r="C3491" s="524" t="s">
        <v>226</v>
      </c>
      <c r="D3491" s="523">
        <v>60081</v>
      </c>
      <c r="E3491" s="524" t="s">
        <v>227</v>
      </c>
      <c r="F3491" s="25">
        <v>2019</v>
      </c>
      <c r="G3491" s="284">
        <v>43505.586111111108</v>
      </c>
      <c r="H3491" s="234">
        <v>43505.586111111108</v>
      </c>
      <c r="I3491" s="417" t="s">
        <v>7042</v>
      </c>
      <c r="J3491" s="412" t="s">
        <v>36</v>
      </c>
      <c r="K3491" s="412" t="s">
        <v>36</v>
      </c>
      <c r="L3491" s="235">
        <f>N3491-G3491</f>
        <v>0.25069444444670808</v>
      </c>
      <c r="M3491" s="236">
        <v>361</v>
      </c>
      <c r="N3491" s="284">
        <v>43505.836805555555</v>
      </c>
      <c r="O3491" s="234">
        <v>43505.836805555555</v>
      </c>
      <c r="P3491" s="237" t="s">
        <v>37</v>
      </c>
      <c r="Q3491" s="162" t="s">
        <v>1285</v>
      </c>
      <c r="R3491" s="167" t="s">
        <v>10214</v>
      </c>
      <c r="S3491" s="238" t="s">
        <v>54</v>
      </c>
      <c r="T3491" s="167" t="s">
        <v>13097</v>
      </c>
      <c r="U3491" s="414" t="s">
        <v>40</v>
      </c>
      <c r="V3491" s="240" t="s">
        <v>384</v>
      </c>
      <c r="W3491" s="167" t="s">
        <v>13098</v>
      </c>
      <c r="X3491" s="536">
        <v>0</v>
      </c>
      <c r="Y3491" s="255">
        <v>0</v>
      </c>
      <c r="Z3491" s="255">
        <v>0</v>
      </c>
      <c r="AA3491" s="264">
        <f>Y3491/AD3491</f>
        <v>0</v>
      </c>
      <c r="AB3491" s="265">
        <f>Z3491/AD3491</f>
        <v>0</v>
      </c>
      <c r="AC3491" s="255">
        <v>0</v>
      </c>
      <c r="AD3491" s="255">
        <v>5548929</v>
      </c>
      <c r="AE3491" s="240" t="s">
        <v>1270</v>
      </c>
      <c r="AF3491" s="527" t="s">
        <v>1270</v>
      </c>
      <c r="AG3491" s="555" t="s">
        <v>7066</v>
      </c>
      <c r="AH3491" s="525" t="s">
        <v>12671</v>
      </c>
    </row>
    <row r="3492" spans="1:34" ht="15" hidden="1" customHeight="1" x14ac:dyDescent="0.2">
      <c r="A3492" s="523">
        <v>69</v>
      </c>
      <c r="B3492" s="523">
        <v>60</v>
      </c>
      <c r="C3492" s="524" t="s">
        <v>226</v>
      </c>
      <c r="D3492" s="523">
        <v>60081</v>
      </c>
      <c r="E3492" s="524" t="s">
        <v>227</v>
      </c>
      <c r="F3492" s="25">
        <v>2019</v>
      </c>
      <c r="G3492" s="573">
        <v>43537.282638888886</v>
      </c>
      <c r="H3492" s="574">
        <v>43537.282638888886</v>
      </c>
      <c r="I3492" s="572" t="s">
        <v>36</v>
      </c>
      <c r="J3492" s="572" t="s">
        <v>36</v>
      </c>
      <c r="K3492" s="572" t="s">
        <v>36</v>
      </c>
      <c r="L3492" s="235">
        <f>N3492-G3492</f>
        <v>1.1111111110949423E-2</v>
      </c>
      <c r="M3492" s="236">
        <v>16</v>
      </c>
      <c r="N3492" s="573">
        <v>43537.293749999997</v>
      </c>
      <c r="O3492" s="574">
        <v>43537.293749999997</v>
      </c>
      <c r="P3492" s="237" t="s">
        <v>37</v>
      </c>
      <c r="Q3492" s="162" t="s">
        <v>10316</v>
      </c>
      <c r="R3492" s="167" t="s">
        <v>10317</v>
      </c>
      <c r="S3492" s="238" t="s">
        <v>579</v>
      </c>
      <c r="T3492" s="167" t="s">
        <v>13568</v>
      </c>
      <c r="U3492" s="483">
        <v>116734412</v>
      </c>
      <c r="V3492" s="240" t="s">
        <v>384</v>
      </c>
      <c r="W3492" s="35" t="s">
        <v>13569</v>
      </c>
      <c r="X3492" s="164">
        <v>0</v>
      </c>
      <c r="Y3492" s="241">
        <v>0</v>
      </c>
      <c r="Z3492" s="241">
        <v>0</v>
      </c>
      <c r="AA3492" s="264">
        <f>Y3492/AD3492</f>
        <v>0</v>
      </c>
      <c r="AB3492" s="265">
        <f>Z3492/AD3492</f>
        <v>0</v>
      </c>
      <c r="AC3492" s="255">
        <v>0</v>
      </c>
      <c r="AD3492" s="255">
        <v>5548929</v>
      </c>
      <c r="AE3492" s="240" t="s">
        <v>1270</v>
      </c>
      <c r="AF3492" s="527" t="s">
        <v>1270</v>
      </c>
      <c r="AG3492" s="239" t="s">
        <v>7040</v>
      </c>
      <c r="AH3492" s="57" t="s">
        <v>7173</v>
      </c>
    </row>
    <row r="3493" spans="1:34" ht="15" hidden="1" customHeight="1" x14ac:dyDescent="0.2">
      <c r="A3493" s="521">
        <v>69</v>
      </c>
      <c r="B3493" s="521">
        <v>60</v>
      </c>
      <c r="C3493" s="522" t="s">
        <v>226</v>
      </c>
      <c r="D3493" s="521">
        <v>60081</v>
      </c>
      <c r="E3493" s="522" t="s">
        <v>227</v>
      </c>
      <c r="F3493" s="25">
        <v>2019</v>
      </c>
      <c r="G3493" s="573">
        <v>43551.595833333333</v>
      </c>
      <c r="H3493" s="574">
        <v>43551.595833333333</v>
      </c>
      <c r="I3493" s="572" t="s">
        <v>36</v>
      </c>
      <c r="J3493" s="572" t="s">
        <v>36</v>
      </c>
      <c r="K3493" s="572" t="s">
        <v>36</v>
      </c>
      <c r="L3493" s="235">
        <f>N3493-G3493</f>
        <v>6.944444467080757E-4</v>
      </c>
      <c r="M3493" s="236">
        <v>1</v>
      </c>
      <c r="N3493" s="573">
        <v>43551.59652777778</v>
      </c>
      <c r="O3493" s="574">
        <v>43551.59652777778</v>
      </c>
      <c r="P3493" s="237" t="s">
        <v>37</v>
      </c>
      <c r="Q3493" s="162" t="s">
        <v>213</v>
      </c>
      <c r="R3493" s="167" t="s">
        <v>10774</v>
      </c>
      <c r="S3493" s="238" t="s">
        <v>40</v>
      </c>
      <c r="T3493" s="167" t="s">
        <v>13687</v>
      </c>
      <c r="U3493" s="459" t="s">
        <v>40</v>
      </c>
      <c r="V3493" s="240" t="s">
        <v>384</v>
      </c>
      <c r="W3493" s="167" t="s">
        <v>13688</v>
      </c>
      <c r="X3493" s="536">
        <v>0</v>
      </c>
      <c r="Y3493" s="255">
        <v>0</v>
      </c>
      <c r="Z3493" s="255">
        <v>0</v>
      </c>
      <c r="AA3493" s="264">
        <f>Y3493/AD3493</f>
        <v>0</v>
      </c>
      <c r="AB3493" s="265">
        <f>Z3493/AD3493</f>
        <v>0</v>
      </c>
      <c r="AC3493" s="255">
        <v>0</v>
      </c>
      <c r="AD3493" s="255">
        <v>5548929</v>
      </c>
      <c r="AE3493" s="240" t="s">
        <v>1270</v>
      </c>
      <c r="AF3493" s="527" t="s">
        <v>1270</v>
      </c>
      <c r="AG3493" s="240" t="s">
        <v>7040</v>
      </c>
      <c r="AH3493" s="525" t="s">
        <v>7173</v>
      </c>
    </row>
    <row r="3494" spans="1:34" ht="15" hidden="1" customHeight="1" x14ac:dyDescent="0.2">
      <c r="A3494" s="521">
        <v>69</v>
      </c>
      <c r="B3494" s="521">
        <v>60</v>
      </c>
      <c r="C3494" s="522" t="s">
        <v>226</v>
      </c>
      <c r="D3494" s="521">
        <v>60081</v>
      </c>
      <c r="E3494" s="522" t="s">
        <v>227</v>
      </c>
      <c r="F3494" s="25">
        <v>2019</v>
      </c>
      <c r="G3494" s="573">
        <v>43581.277083333334</v>
      </c>
      <c r="H3494" s="574">
        <v>43581.277083333334</v>
      </c>
      <c r="I3494" s="572" t="s">
        <v>36</v>
      </c>
      <c r="J3494" s="572" t="s">
        <v>36</v>
      </c>
      <c r="K3494" s="572" t="s">
        <v>36</v>
      </c>
      <c r="L3494" s="235">
        <f>N3494-G3494</f>
        <v>24.593055555553292</v>
      </c>
      <c r="M3494" s="236">
        <v>35414</v>
      </c>
      <c r="N3494" s="573">
        <v>43605.870138888888</v>
      </c>
      <c r="O3494" s="574">
        <v>43605.870138888888</v>
      </c>
      <c r="P3494" s="294" t="s">
        <v>173</v>
      </c>
      <c r="Q3494" s="162" t="s">
        <v>1285</v>
      </c>
      <c r="R3494" s="167" t="s">
        <v>10192</v>
      </c>
      <c r="S3494" s="238" t="s">
        <v>68</v>
      </c>
      <c r="T3494" s="167" t="s">
        <v>13911</v>
      </c>
      <c r="U3494" s="459" t="s">
        <v>40</v>
      </c>
      <c r="V3494" s="240" t="s">
        <v>384</v>
      </c>
      <c r="W3494" s="167" t="s">
        <v>13912</v>
      </c>
      <c r="X3494" s="536">
        <v>0</v>
      </c>
      <c r="Y3494" s="255">
        <v>0</v>
      </c>
      <c r="Z3494" s="255">
        <v>0</v>
      </c>
      <c r="AA3494" s="264">
        <f>Y3494/AD3494</f>
        <v>0</v>
      </c>
      <c r="AB3494" s="265">
        <f>Z3494/AD3494</f>
        <v>0</v>
      </c>
      <c r="AC3494" s="255">
        <v>0</v>
      </c>
      <c r="AD3494" s="255">
        <v>5548929</v>
      </c>
      <c r="AE3494" s="240" t="s">
        <v>1270</v>
      </c>
      <c r="AF3494" s="527" t="s">
        <v>1270</v>
      </c>
      <c r="AG3494" s="555" t="s">
        <v>7066</v>
      </c>
      <c r="AH3494" s="525" t="s">
        <v>12671</v>
      </c>
    </row>
    <row r="3495" spans="1:34" ht="15" hidden="1" customHeight="1" x14ac:dyDescent="0.2">
      <c r="A3495" s="521">
        <v>69</v>
      </c>
      <c r="B3495" s="521">
        <v>60</v>
      </c>
      <c r="C3495" s="522" t="s">
        <v>226</v>
      </c>
      <c r="D3495" s="521">
        <v>60081</v>
      </c>
      <c r="E3495" s="522" t="s">
        <v>227</v>
      </c>
      <c r="F3495" s="25">
        <v>2019</v>
      </c>
      <c r="G3495" s="573">
        <v>43617.743055555555</v>
      </c>
      <c r="H3495" s="574">
        <v>43617.743055555555</v>
      </c>
      <c r="I3495" s="572" t="s">
        <v>36</v>
      </c>
      <c r="J3495" s="572" t="s">
        <v>36</v>
      </c>
      <c r="K3495" s="572" t="s">
        <v>36</v>
      </c>
      <c r="L3495" s="235">
        <f>N3495-G3495</f>
        <v>0.13958333333721384</v>
      </c>
      <c r="M3495" s="236">
        <v>201</v>
      </c>
      <c r="N3495" s="573">
        <v>43617.882638888892</v>
      </c>
      <c r="O3495" s="574">
        <v>43617.882638888892</v>
      </c>
      <c r="P3495" s="237" t="s">
        <v>37</v>
      </c>
      <c r="Q3495" s="359" t="s">
        <v>213</v>
      </c>
      <c r="R3495" s="35" t="s">
        <v>10774</v>
      </c>
      <c r="S3495" s="277" t="s">
        <v>101</v>
      </c>
      <c r="T3495" s="167" t="s">
        <v>14264</v>
      </c>
      <c r="U3495" s="192" t="s">
        <v>40</v>
      </c>
      <c r="V3495" s="49" t="s">
        <v>384</v>
      </c>
      <c r="W3495" s="167" t="s">
        <v>14265</v>
      </c>
      <c r="X3495" s="536">
        <v>0</v>
      </c>
      <c r="Y3495" s="255">
        <v>0</v>
      </c>
      <c r="Z3495" s="255">
        <v>0</v>
      </c>
      <c r="AA3495" s="264">
        <f>Y3495/AD3495</f>
        <v>0</v>
      </c>
      <c r="AB3495" s="265">
        <f>Z3495/AD3495</f>
        <v>0</v>
      </c>
      <c r="AC3495" s="255">
        <v>0</v>
      </c>
      <c r="AD3495" s="255">
        <v>5548929</v>
      </c>
      <c r="AE3495" s="240" t="s">
        <v>7063</v>
      </c>
      <c r="AF3495" s="527" t="s">
        <v>1270</v>
      </c>
      <c r="AG3495" s="49" t="s">
        <v>7040</v>
      </c>
      <c r="AH3495" s="525" t="s">
        <v>7041</v>
      </c>
    </row>
    <row r="3496" spans="1:34" ht="15" hidden="1" customHeight="1" x14ac:dyDescent="0.2">
      <c r="A3496" s="58">
        <v>69</v>
      </c>
      <c r="B3496" s="58">
        <v>60</v>
      </c>
      <c r="C3496" s="76" t="s">
        <v>502</v>
      </c>
      <c r="D3496" s="31">
        <v>60082</v>
      </c>
      <c r="E3496" s="60" t="s">
        <v>503</v>
      </c>
      <c r="F3496" s="25">
        <v>2014</v>
      </c>
      <c r="G3496" s="61">
        <v>41677.617361111108</v>
      </c>
      <c r="H3496" s="62">
        <v>41677.617361111108</v>
      </c>
      <c r="I3496" s="625" t="s">
        <v>36</v>
      </c>
      <c r="J3496" s="625" t="s">
        <v>36</v>
      </c>
      <c r="K3496" s="625"/>
      <c r="L3496" s="64">
        <f>N3496-G3496</f>
        <v>6.944444467080757E-4</v>
      </c>
      <c r="M3496" s="65">
        <v>1</v>
      </c>
      <c r="N3496" s="61">
        <v>41677.618055555555</v>
      </c>
      <c r="O3496" s="62">
        <v>41677.618055555555</v>
      </c>
      <c r="P3496" s="66" t="s">
        <v>37</v>
      </c>
      <c r="Q3496" s="67" t="s">
        <v>48</v>
      </c>
      <c r="R3496" s="67" t="s">
        <v>49</v>
      </c>
      <c r="S3496" s="68" t="s">
        <v>40</v>
      </c>
      <c r="T3496" s="69" t="s">
        <v>1792</v>
      </c>
      <c r="U3496" s="303" t="s">
        <v>40</v>
      </c>
      <c r="V3496" s="78" t="s">
        <v>1385</v>
      </c>
      <c r="W3496" s="69" t="s">
        <v>1793</v>
      </c>
      <c r="X3496" s="32">
        <v>3737</v>
      </c>
      <c r="Y3496" s="32">
        <v>0</v>
      </c>
      <c r="Z3496" s="32">
        <v>0</v>
      </c>
      <c r="AA3496" s="79">
        <v>0</v>
      </c>
      <c r="AB3496" s="80">
        <v>0</v>
      </c>
      <c r="AC3496" s="32">
        <v>0</v>
      </c>
    </row>
    <row r="3497" spans="1:34" ht="15" hidden="1" customHeight="1" x14ac:dyDescent="0.2">
      <c r="A3497" s="58">
        <v>69</v>
      </c>
      <c r="B3497" s="58">
        <v>60</v>
      </c>
      <c r="C3497" s="76" t="s">
        <v>502</v>
      </c>
      <c r="D3497" s="31">
        <v>60082</v>
      </c>
      <c r="E3497" s="60" t="s">
        <v>503</v>
      </c>
      <c r="F3497" s="25">
        <v>2014</v>
      </c>
      <c r="G3497" s="61">
        <v>41695.583333333336</v>
      </c>
      <c r="H3497" s="62">
        <v>41695.583333333336</v>
      </c>
      <c r="I3497" s="625" t="s">
        <v>36</v>
      </c>
      <c r="J3497" s="625" t="s">
        <v>36</v>
      </c>
      <c r="K3497" s="625"/>
      <c r="L3497" s="64">
        <f>N3497-G3497</f>
        <v>6.9444443943211809E-4</v>
      </c>
      <c r="M3497" s="65">
        <v>1</v>
      </c>
      <c r="N3497" s="61">
        <v>41695.584027777775</v>
      </c>
      <c r="O3497" s="62">
        <v>41695.584027777775</v>
      </c>
      <c r="P3497" s="66" t="s">
        <v>37</v>
      </c>
      <c r="Q3497" s="67" t="s">
        <v>145</v>
      </c>
      <c r="R3497" s="67" t="s">
        <v>146</v>
      </c>
      <c r="S3497" s="68" t="s">
        <v>40</v>
      </c>
      <c r="T3497" s="69" t="s">
        <v>1858</v>
      </c>
      <c r="U3497" s="303" t="s">
        <v>40</v>
      </c>
      <c r="V3497" s="78" t="s">
        <v>1385</v>
      </c>
      <c r="W3497" s="69" t="s">
        <v>1859</v>
      </c>
      <c r="X3497" s="32">
        <v>3555</v>
      </c>
      <c r="Y3497" s="32">
        <v>0</v>
      </c>
      <c r="Z3497" s="32">
        <v>0</v>
      </c>
      <c r="AA3497" s="79">
        <v>0</v>
      </c>
      <c r="AB3497" s="80">
        <v>0</v>
      </c>
      <c r="AC3497" s="32">
        <v>0</v>
      </c>
    </row>
    <row r="3498" spans="1:34" ht="15" hidden="1" customHeight="1" x14ac:dyDescent="0.2">
      <c r="A3498" s="58">
        <v>69</v>
      </c>
      <c r="B3498" s="58">
        <v>60</v>
      </c>
      <c r="C3498" s="76" t="s">
        <v>502</v>
      </c>
      <c r="D3498" s="31">
        <v>60082</v>
      </c>
      <c r="E3498" s="60" t="s">
        <v>503</v>
      </c>
      <c r="F3498" s="25">
        <v>2014</v>
      </c>
      <c r="G3498" s="61">
        <v>41730.676388888889</v>
      </c>
      <c r="H3498" s="62">
        <v>41730.676388888889</v>
      </c>
      <c r="I3498" s="625" t="s">
        <v>36</v>
      </c>
      <c r="J3498" s="625" t="s">
        <v>36</v>
      </c>
      <c r="K3498" s="625"/>
      <c r="L3498" s="64">
        <f>N3498-G3498</f>
        <v>6.944444467080757E-4</v>
      </c>
      <c r="M3498" s="65">
        <v>1</v>
      </c>
      <c r="N3498" s="61">
        <v>41730.677083333336</v>
      </c>
      <c r="O3498" s="62">
        <v>41730.677083333336</v>
      </c>
      <c r="P3498" s="66" t="s">
        <v>37</v>
      </c>
      <c r="Q3498" s="69" t="s">
        <v>48</v>
      </c>
      <c r="R3498" s="69" t="s">
        <v>49</v>
      </c>
      <c r="S3498" s="87" t="s">
        <v>40</v>
      </c>
      <c r="T3498" s="69" t="s">
        <v>2052</v>
      </c>
      <c r="U3498" s="303" t="s">
        <v>40</v>
      </c>
      <c r="V3498" s="78" t="s">
        <v>1385</v>
      </c>
      <c r="W3498" s="69" t="s">
        <v>2009</v>
      </c>
      <c r="X3498" s="32">
        <v>1673</v>
      </c>
      <c r="Y3498" s="32">
        <v>0</v>
      </c>
      <c r="Z3498" s="83"/>
      <c r="AA3498" s="84"/>
      <c r="AB3498" s="85"/>
      <c r="AC3498" s="83"/>
    </row>
    <row r="3499" spans="1:34" ht="15" hidden="1" customHeight="1" x14ac:dyDescent="0.2">
      <c r="A3499" s="58">
        <v>69</v>
      </c>
      <c r="B3499" s="58">
        <v>60</v>
      </c>
      <c r="C3499" s="76" t="s">
        <v>502</v>
      </c>
      <c r="D3499" s="31">
        <v>60082</v>
      </c>
      <c r="E3499" s="60" t="s">
        <v>503</v>
      </c>
      <c r="F3499" s="25">
        <v>2014</v>
      </c>
      <c r="G3499" s="61">
        <v>41847.320833333331</v>
      </c>
      <c r="H3499" s="62">
        <v>41847.320833333331</v>
      </c>
      <c r="I3499" s="625" t="s">
        <v>36</v>
      </c>
      <c r="J3499" s="625" t="s">
        <v>36</v>
      </c>
      <c r="K3499" s="625"/>
      <c r="L3499" s="64">
        <f>N3499-G3499</f>
        <v>6.944444467080757E-4</v>
      </c>
      <c r="M3499" s="65">
        <v>1</v>
      </c>
      <c r="N3499" s="61">
        <v>41847.321527777778</v>
      </c>
      <c r="O3499" s="62">
        <v>41847.321527777778</v>
      </c>
      <c r="P3499" s="66" t="s">
        <v>37</v>
      </c>
      <c r="Q3499" s="69" t="s">
        <v>48</v>
      </c>
      <c r="R3499" s="69" t="s">
        <v>49</v>
      </c>
      <c r="S3499" s="87" t="s">
        <v>40</v>
      </c>
      <c r="T3499" s="69" t="s">
        <v>2532</v>
      </c>
      <c r="U3499" s="303" t="s">
        <v>40</v>
      </c>
      <c r="V3499" s="87" t="s">
        <v>1385</v>
      </c>
      <c r="W3499" s="69" t="s">
        <v>2533</v>
      </c>
      <c r="X3499" s="32">
        <v>3730</v>
      </c>
      <c r="Y3499" s="32">
        <v>0</v>
      </c>
      <c r="Z3499" s="83"/>
      <c r="AA3499" s="84"/>
      <c r="AB3499" s="85"/>
      <c r="AC3499" s="83"/>
    </row>
    <row r="3500" spans="1:34" ht="15" hidden="1" customHeight="1" x14ac:dyDescent="0.2">
      <c r="A3500" s="175">
        <v>69</v>
      </c>
      <c r="B3500" s="175">
        <v>60</v>
      </c>
      <c r="C3500" s="24" t="s">
        <v>502</v>
      </c>
      <c r="D3500" s="175">
        <v>60082</v>
      </c>
      <c r="E3500" s="24" t="s">
        <v>503</v>
      </c>
      <c r="F3500" s="25">
        <v>2015</v>
      </c>
      <c r="G3500" s="156">
        <v>42237.51666666667</v>
      </c>
      <c r="H3500" s="157">
        <v>42237.51666666667</v>
      </c>
      <c r="I3500" s="620" t="s">
        <v>36</v>
      </c>
      <c r="J3500" s="620" t="s">
        <v>36</v>
      </c>
      <c r="K3500" s="620"/>
      <c r="L3500" s="159">
        <f>N3500-G3500</f>
        <v>6.9444443943211809E-4</v>
      </c>
      <c r="M3500" s="160">
        <v>1</v>
      </c>
      <c r="N3500" s="156">
        <v>42237.517361111109</v>
      </c>
      <c r="O3500" s="157">
        <v>42237.517361111109</v>
      </c>
      <c r="P3500" s="161" t="s">
        <v>37</v>
      </c>
      <c r="Q3500" s="35" t="s">
        <v>145</v>
      </c>
      <c r="R3500" s="35" t="s">
        <v>146</v>
      </c>
      <c r="S3500" s="35" t="s">
        <v>40</v>
      </c>
      <c r="T3500" s="35" t="s">
        <v>4628</v>
      </c>
      <c r="U3500" s="303" t="s">
        <v>40</v>
      </c>
      <c r="V3500" s="167" t="s">
        <v>788</v>
      </c>
      <c r="W3500" s="35" t="s">
        <v>4629</v>
      </c>
      <c r="X3500" s="55">
        <v>1700</v>
      </c>
      <c r="Y3500" s="168"/>
      <c r="Z3500" s="168"/>
      <c r="AA3500" s="168"/>
      <c r="AB3500" s="168"/>
      <c r="AC3500" s="168"/>
    </row>
    <row r="3501" spans="1:34" ht="15" hidden="1" customHeight="1" x14ac:dyDescent="0.2">
      <c r="A3501" s="175">
        <v>69</v>
      </c>
      <c r="B3501" s="175">
        <v>60</v>
      </c>
      <c r="C3501" s="24" t="s">
        <v>502</v>
      </c>
      <c r="D3501" s="175">
        <v>60082</v>
      </c>
      <c r="E3501" s="43" t="s">
        <v>503</v>
      </c>
      <c r="F3501" s="25">
        <v>2015</v>
      </c>
      <c r="G3501" s="156">
        <v>42259.734722222223</v>
      </c>
      <c r="H3501" s="157">
        <v>42259.734722222223</v>
      </c>
      <c r="I3501" s="620" t="s">
        <v>36</v>
      </c>
      <c r="J3501" s="620" t="s">
        <v>36</v>
      </c>
      <c r="K3501" s="620"/>
      <c r="L3501" s="159">
        <f>N3501-G3501</f>
        <v>6.944444467080757E-4</v>
      </c>
      <c r="M3501" s="160">
        <v>1</v>
      </c>
      <c r="N3501" s="156">
        <v>42259.73541666667</v>
      </c>
      <c r="O3501" s="157">
        <v>42259.73541666667</v>
      </c>
      <c r="P3501" s="161" t="s">
        <v>37</v>
      </c>
      <c r="Q3501" s="35" t="s">
        <v>382</v>
      </c>
      <c r="R3501" s="35" t="s">
        <v>383</v>
      </c>
      <c r="S3501" s="35" t="s">
        <v>526</v>
      </c>
      <c r="T3501" s="35" t="s">
        <v>4763</v>
      </c>
      <c r="U3501" s="303" t="s">
        <v>40</v>
      </c>
      <c r="V3501" s="167" t="s">
        <v>1385</v>
      </c>
      <c r="W3501" s="35" t="s">
        <v>4764</v>
      </c>
      <c r="X3501" s="55">
        <v>3785</v>
      </c>
      <c r="Y3501" s="168"/>
      <c r="Z3501" s="168"/>
      <c r="AA3501" s="168"/>
      <c r="AB3501" s="168"/>
      <c r="AC3501" s="168"/>
    </row>
    <row r="3502" spans="1:34" ht="15" hidden="1" customHeight="1" x14ac:dyDescent="0.2">
      <c r="A3502" s="175">
        <v>69</v>
      </c>
      <c r="B3502" s="175">
        <v>60</v>
      </c>
      <c r="C3502" s="24" t="s">
        <v>502</v>
      </c>
      <c r="D3502" s="175">
        <v>60082</v>
      </c>
      <c r="E3502" s="43" t="s">
        <v>503</v>
      </c>
      <c r="F3502" s="25">
        <v>2015</v>
      </c>
      <c r="G3502" s="156">
        <v>42259.893055555556</v>
      </c>
      <c r="H3502" s="157">
        <v>42259.893055555556</v>
      </c>
      <c r="I3502" s="620" t="s">
        <v>36</v>
      </c>
      <c r="J3502" s="620" t="s">
        <v>36</v>
      </c>
      <c r="K3502" s="620"/>
      <c r="L3502" s="159">
        <f>N3502-G3502</f>
        <v>1.8868055555576575</v>
      </c>
      <c r="M3502" s="160">
        <v>2717</v>
      </c>
      <c r="N3502" s="156">
        <v>42261.779861111114</v>
      </c>
      <c r="O3502" s="157">
        <v>42261.779861111114</v>
      </c>
      <c r="P3502" s="161" t="s">
        <v>37</v>
      </c>
      <c r="Q3502" s="35" t="s">
        <v>382</v>
      </c>
      <c r="R3502" s="35" t="s">
        <v>383</v>
      </c>
      <c r="S3502" s="35" t="s">
        <v>526</v>
      </c>
      <c r="T3502" s="35" t="s">
        <v>4767</v>
      </c>
      <c r="U3502" s="303" t="s">
        <v>40</v>
      </c>
      <c r="V3502" s="167" t="s">
        <v>1385</v>
      </c>
      <c r="W3502" s="35" t="s">
        <v>4768</v>
      </c>
      <c r="X3502" s="55">
        <v>4958</v>
      </c>
      <c r="Y3502" s="55">
        <v>4958</v>
      </c>
      <c r="Z3502" s="191"/>
      <c r="AA3502" s="191"/>
      <c r="AB3502" s="191"/>
      <c r="AC3502" s="191"/>
    </row>
    <row r="3503" spans="1:34" ht="15" hidden="1" customHeight="1" x14ac:dyDescent="0.2">
      <c r="A3503" s="175">
        <v>69</v>
      </c>
      <c r="B3503" s="175">
        <v>60</v>
      </c>
      <c r="C3503" s="24" t="s">
        <v>502</v>
      </c>
      <c r="D3503" s="175">
        <v>60082</v>
      </c>
      <c r="E3503" s="43" t="s">
        <v>503</v>
      </c>
      <c r="F3503" s="25">
        <v>2015</v>
      </c>
      <c r="G3503" s="156">
        <v>42310.613194444442</v>
      </c>
      <c r="H3503" s="157">
        <v>42310.613194444442</v>
      </c>
      <c r="I3503" s="620" t="s">
        <v>36</v>
      </c>
      <c r="J3503" s="620" t="s">
        <v>36</v>
      </c>
      <c r="K3503" s="620"/>
      <c r="L3503" s="159">
        <f>N3503-G3503</f>
        <v>6.944444467080757E-4</v>
      </c>
      <c r="M3503" s="160">
        <v>1</v>
      </c>
      <c r="N3503" s="156">
        <v>42310.613888888889</v>
      </c>
      <c r="O3503" s="157">
        <v>42310.613888888889</v>
      </c>
      <c r="P3503" s="161" t="s">
        <v>37</v>
      </c>
      <c r="Q3503" s="35" t="s">
        <v>213</v>
      </c>
      <c r="R3503" s="35" t="s">
        <v>287</v>
      </c>
      <c r="S3503" s="35" t="s">
        <v>40</v>
      </c>
      <c r="T3503" s="35" t="s">
        <v>5084</v>
      </c>
      <c r="U3503" s="303" t="s">
        <v>40</v>
      </c>
      <c r="V3503" s="167" t="s">
        <v>1385</v>
      </c>
      <c r="W3503" s="35" t="s">
        <v>5085</v>
      </c>
      <c r="X3503" s="55">
        <v>3772</v>
      </c>
      <c r="Y3503" s="168"/>
      <c r="Z3503" s="168"/>
      <c r="AA3503" s="168"/>
      <c r="AB3503" s="168"/>
      <c r="AC3503" s="168"/>
    </row>
    <row r="3504" spans="1:34" ht="15" hidden="1" customHeight="1" x14ac:dyDescent="0.2">
      <c r="A3504" s="257">
        <v>69</v>
      </c>
      <c r="B3504" s="257">
        <v>60</v>
      </c>
      <c r="C3504" s="258" t="s">
        <v>502</v>
      </c>
      <c r="D3504" s="257">
        <v>60082</v>
      </c>
      <c r="E3504" s="258" t="s">
        <v>503</v>
      </c>
      <c r="F3504" s="25">
        <v>2016</v>
      </c>
      <c r="G3504" s="232">
        <v>42417.74722222222</v>
      </c>
      <c r="H3504" s="233">
        <v>42417.74722222222</v>
      </c>
      <c r="I3504" s="417" t="s">
        <v>313</v>
      </c>
      <c r="J3504" s="417" t="s">
        <v>313</v>
      </c>
      <c r="K3504" s="417"/>
      <c r="L3504" s="235">
        <f>N3504-G3504</f>
        <v>0.83055555555620231</v>
      </c>
      <c r="M3504" s="236">
        <v>1196</v>
      </c>
      <c r="N3504" s="232">
        <v>42418.577777777777</v>
      </c>
      <c r="O3504" s="233">
        <v>42418.577777777777</v>
      </c>
      <c r="P3504" s="237" t="s">
        <v>37</v>
      </c>
      <c r="Q3504" s="238" t="s">
        <v>222</v>
      </c>
      <c r="R3504" s="238" t="s">
        <v>223</v>
      </c>
      <c r="S3504" s="238" t="s">
        <v>54</v>
      </c>
      <c r="T3504" s="35" t="s">
        <v>5572</v>
      </c>
      <c r="U3504" s="88">
        <v>11913</v>
      </c>
      <c r="V3504" s="240" t="s">
        <v>1385</v>
      </c>
      <c r="W3504" s="35" t="s">
        <v>5573</v>
      </c>
      <c r="X3504" s="55">
        <v>3676</v>
      </c>
      <c r="Y3504" s="55">
        <v>3676</v>
      </c>
      <c r="Z3504" s="55">
        <v>330840</v>
      </c>
      <c r="AA3504" s="259">
        <v>6.7057421474318337E-4</v>
      </c>
      <c r="AB3504" s="260">
        <v>6.0351679326886502E-2</v>
      </c>
      <c r="AC3504" s="241">
        <v>90</v>
      </c>
    </row>
    <row r="3505" spans="1:34" ht="15" hidden="1" customHeight="1" x14ac:dyDescent="0.2">
      <c r="A3505" s="257">
        <v>69</v>
      </c>
      <c r="B3505" s="257">
        <v>60</v>
      </c>
      <c r="C3505" s="258" t="s">
        <v>502</v>
      </c>
      <c r="D3505" s="257">
        <v>60082</v>
      </c>
      <c r="E3505" s="258" t="s">
        <v>503</v>
      </c>
      <c r="F3505" s="25">
        <v>2016</v>
      </c>
      <c r="G3505" s="284">
        <v>42549.355555555558</v>
      </c>
      <c r="H3505" s="234">
        <v>42549.355555555558</v>
      </c>
      <c r="I3505" s="412" t="s">
        <v>36</v>
      </c>
      <c r="J3505" s="412" t="s">
        <v>36</v>
      </c>
      <c r="K3505" s="412"/>
      <c r="L3505" s="235">
        <f>N3505-G3505</f>
        <v>6.9444443943211809E-4</v>
      </c>
      <c r="M3505" s="236">
        <v>1</v>
      </c>
      <c r="N3505" s="284">
        <v>42549.356249999997</v>
      </c>
      <c r="O3505" s="234">
        <v>42549.356249999997</v>
      </c>
      <c r="P3505" s="237" t="s">
        <v>37</v>
      </c>
      <c r="Q3505" s="238" t="s">
        <v>48</v>
      </c>
      <c r="R3505" s="238" t="s">
        <v>49</v>
      </c>
      <c r="S3505" s="35" t="s">
        <v>40</v>
      </c>
      <c r="T3505" s="35" t="s">
        <v>6296</v>
      </c>
      <c r="U3505" s="282" t="s">
        <v>40</v>
      </c>
      <c r="V3505" s="240" t="s">
        <v>1385</v>
      </c>
      <c r="W3505" s="35" t="s">
        <v>6297</v>
      </c>
      <c r="X3505" s="177">
        <v>3788</v>
      </c>
      <c r="Y3505" s="177">
        <v>0</v>
      </c>
      <c r="Z3505" s="55">
        <v>0</v>
      </c>
      <c r="AA3505" s="35"/>
      <c r="AB3505" s="35"/>
      <c r="AC3505" s="35"/>
    </row>
    <row r="3506" spans="1:34" ht="15" hidden="1" customHeight="1" x14ac:dyDescent="0.2">
      <c r="A3506" s="257">
        <v>69</v>
      </c>
      <c r="B3506" s="257">
        <v>60</v>
      </c>
      <c r="C3506" s="258" t="s">
        <v>502</v>
      </c>
      <c r="D3506" s="257">
        <v>60082</v>
      </c>
      <c r="E3506" s="258" t="s">
        <v>503</v>
      </c>
      <c r="F3506" s="25">
        <v>2016</v>
      </c>
      <c r="G3506" s="284">
        <v>42554.492361111108</v>
      </c>
      <c r="H3506" s="234">
        <v>42554.492361111108</v>
      </c>
      <c r="I3506" s="412" t="s">
        <v>36</v>
      </c>
      <c r="J3506" s="412" t="s">
        <v>36</v>
      </c>
      <c r="K3506" s="412"/>
      <c r="L3506" s="235">
        <f>N3506-G3506</f>
        <v>6.944444467080757E-4</v>
      </c>
      <c r="M3506" s="236">
        <v>1</v>
      </c>
      <c r="N3506" s="284">
        <v>42554.493055555555</v>
      </c>
      <c r="O3506" s="234">
        <v>42554.493055555555</v>
      </c>
      <c r="P3506" s="237" t="s">
        <v>37</v>
      </c>
      <c r="Q3506" s="238" t="s">
        <v>48</v>
      </c>
      <c r="R3506" s="238" t="s">
        <v>49</v>
      </c>
      <c r="S3506" s="35" t="s">
        <v>40</v>
      </c>
      <c r="T3506" s="35" t="s">
        <v>6334</v>
      </c>
      <c r="U3506" s="282" t="s">
        <v>40</v>
      </c>
      <c r="V3506" s="240" t="s">
        <v>1385</v>
      </c>
      <c r="W3506" s="35" t="s">
        <v>6335</v>
      </c>
      <c r="X3506" s="177">
        <v>3601</v>
      </c>
      <c r="Y3506" s="177">
        <v>0</v>
      </c>
      <c r="Z3506" s="55">
        <v>0</v>
      </c>
      <c r="AA3506" s="168"/>
      <c r="AB3506" s="168"/>
      <c r="AC3506" s="168"/>
    </row>
    <row r="3507" spans="1:34" ht="15" hidden="1" customHeight="1" x14ac:dyDescent="0.2">
      <c r="A3507" s="257">
        <v>69</v>
      </c>
      <c r="B3507" s="257">
        <v>60</v>
      </c>
      <c r="C3507" s="258" t="s">
        <v>502</v>
      </c>
      <c r="D3507" s="257">
        <v>60082</v>
      </c>
      <c r="E3507" s="258" t="s">
        <v>503</v>
      </c>
      <c r="F3507" s="25">
        <v>2017</v>
      </c>
      <c r="G3507" s="232">
        <v>42745.739583333336</v>
      </c>
      <c r="H3507" s="233">
        <v>42745.739583333336</v>
      </c>
      <c r="I3507" s="417" t="s">
        <v>7042</v>
      </c>
      <c r="J3507" s="412" t="s">
        <v>36</v>
      </c>
      <c r="K3507" s="412"/>
      <c r="L3507" s="235">
        <f>N3507-G3507</f>
        <v>1.0979166666656965</v>
      </c>
      <c r="M3507" s="236">
        <v>1581</v>
      </c>
      <c r="N3507" s="232">
        <v>42746.837500000001</v>
      </c>
      <c r="O3507" s="233">
        <v>42746.837500000001</v>
      </c>
      <c r="P3507" s="237" t="s">
        <v>37</v>
      </c>
      <c r="Q3507" s="238" t="s">
        <v>222</v>
      </c>
      <c r="R3507" s="238" t="s">
        <v>223</v>
      </c>
      <c r="S3507" s="35" t="s">
        <v>68</v>
      </c>
      <c r="T3507" s="52" t="s">
        <v>7289</v>
      </c>
      <c r="U3507" s="303" t="s">
        <v>40</v>
      </c>
      <c r="V3507" s="49" t="s">
        <v>1385</v>
      </c>
      <c r="W3507" s="44" t="s">
        <v>7290</v>
      </c>
      <c r="X3507" s="241">
        <v>3297</v>
      </c>
      <c r="Y3507" s="241">
        <v>3297</v>
      </c>
      <c r="Z3507" s="241">
        <v>278408</v>
      </c>
      <c r="AA3507" s="173">
        <v>5.9758443213710113E-4</v>
      </c>
      <c r="AB3507" s="174">
        <v>5.0461718708652126E-2</v>
      </c>
      <c r="AC3507" s="241">
        <v>84.442826812253557</v>
      </c>
      <c r="AD3507" s="304">
        <v>5517212</v>
      </c>
      <c r="AE3507" s="35" t="s">
        <v>7060</v>
      </c>
      <c r="AF3507" s="305" t="s">
        <v>7291</v>
      </c>
      <c r="AG3507" s="35" t="s">
        <v>7040</v>
      </c>
      <c r="AH3507" s="44" t="s">
        <v>7041</v>
      </c>
    </row>
    <row r="3508" spans="1:34" ht="15" hidden="1" customHeight="1" x14ac:dyDescent="0.2">
      <c r="A3508" s="257">
        <v>69</v>
      </c>
      <c r="B3508" s="257">
        <v>60</v>
      </c>
      <c r="C3508" s="258" t="s">
        <v>502</v>
      </c>
      <c r="D3508" s="257">
        <v>60082</v>
      </c>
      <c r="E3508" s="258" t="s">
        <v>503</v>
      </c>
      <c r="F3508" s="25">
        <v>2017</v>
      </c>
      <c r="G3508" s="232">
        <v>42846.661805555559</v>
      </c>
      <c r="H3508" s="233">
        <v>42846.661805555559</v>
      </c>
      <c r="I3508" s="417" t="s">
        <v>7042</v>
      </c>
      <c r="J3508" s="412" t="s">
        <v>36</v>
      </c>
      <c r="K3508" s="412"/>
      <c r="L3508" s="235">
        <f>N3508-G3508</f>
        <v>6.9444443943211809E-4</v>
      </c>
      <c r="M3508" s="236">
        <v>1</v>
      </c>
      <c r="N3508" s="232">
        <v>42846.662499999999</v>
      </c>
      <c r="O3508" s="233">
        <v>42846.662499999999</v>
      </c>
      <c r="P3508" s="237" t="s">
        <v>37</v>
      </c>
      <c r="Q3508" s="35" t="s">
        <v>48</v>
      </c>
      <c r="R3508" s="35" t="s">
        <v>49</v>
      </c>
      <c r="S3508" s="35" t="s">
        <v>40</v>
      </c>
      <c r="T3508" s="167" t="s">
        <v>8418</v>
      </c>
      <c r="U3508" s="354" t="s">
        <v>40</v>
      </c>
      <c r="V3508" s="240" t="s">
        <v>1385</v>
      </c>
      <c r="W3508" s="35" t="s">
        <v>8419</v>
      </c>
      <c r="X3508" s="241">
        <v>0</v>
      </c>
      <c r="Y3508" s="241">
        <v>0</v>
      </c>
      <c r="Z3508" s="241">
        <v>0</v>
      </c>
      <c r="AA3508" s="168"/>
      <c r="AB3508" s="168"/>
      <c r="AC3508" s="168"/>
      <c r="AD3508" s="304">
        <v>5517212</v>
      </c>
      <c r="AE3508" s="305" t="s">
        <v>7102</v>
      </c>
      <c r="AF3508" s="305" t="s">
        <v>8226</v>
      </c>
      <c r="AG3508" s="35" t="s">
        <v>7040</v>
      </c>
      <c r="AH3508" s="44" t="s">
        <v>7041</v>
      </c>
    </row>
    <row r="3509" spans="1:34" ht="15" hidden="1" customHeight="1" x14ac:dyDescent="0.2">
      <c r="A3509" s="257">
        <v>69</v>
      </c>
      <c r="B3509" s="257">
        <v>60</v>
      </c>
      <c r="C3509" s="258" t="s">
        <v>502</v>
      </c>
      <c r="D3509" s="257">
        <v>60082</v>
      </c>
      <c r="E3509" s="258" t="s">
        <v>503</v>
      </c>
      <c r="F3509" s="25">
        <v>2017</v>
      </c>
      <c r="G3509" s="232">
        <v>42879.345833333333</v>
      </c>
      <c r="H3509" s="233">
        <v>42879.345833333333</v>
      </c>
      <c r="I3509" s="412" t="s">
        <v>36</v>
      </c>
      <c r="J3509" s="412" t="s">
        <v>36</v>
      </c>
      <c r="K3509" s="412"/>
      <c r="L3509" s="235">
        <f>N3509-G3509</f>
        <v>6.944444467080757E-4</v>
      </c>
      <c r="M3509" s="236">
        <v>1</v>
      </c>
      <c r="N3509" s="232">
        <v>42879.34652777778</v>
      </c>
      <c r="O3509" s="233">
        <v>42879.34652777778</v>
      </c>
      <c r="P3509" s="237" t="s">
        <v>37</v>
      </c>
      <c r="Q3509" s="35" t="s">
        <v>48</v>
      </c>
      <c r="R3509" s="35" t="s">
        <v>49</v>
      </c>
      <c r="S3509" s="35" t="s">
        <v>40</v>
      </c>
      <c r="T3509" s="52" t="s">
        <v>8613</v>
      </c>
      <c r="U3509" s="332" t="s">
        <v>40</v>
      </c>
      <c r="V3509" s="240" t="s">
        <v>1385</v>
      </c>
      <c r="W3509" s="44" t="s">
        <v>8614</v>
      </c>
      <c r="X3509" s="255">
        <v>3805</v>
      </c>
      <c r="Y3509" s="241">
        <v>0</v>
      </c>
      <c r="Z3509" s="241">
        <v>0</v>
      </c>
      <c r="AA3509" s="168"/>
      <c r="AB3509" s="168"/>
      <c r="AC3509" s="168"/>
      <c r="AD3509" s="304">
        <v>5517212</v>
      </c>
      <c r="AE3509" s="305" t="s">
        <v>8615</v>
      </c>
      <c r="AF3509" s="305" t="s">
        <v>8616</v>
      </c>
      <c r="AG3509" s="35" t="s">
        <v>7040</v>
      </c>
      <c r="AH3509" s="44" t="s">
        <v>7041</v>
      </c>
    </row>
    <row r="3510" spans="1:34" ht="15" hidden="1" customHeight="1" x14ac:dyDescent="0.2">
      <c r="A3510" s="257">
        <v>69</v>
      </c>
      <c r="B3510" s="257">
        <v>60</v>
      </c>
      <c r="C3510" s="258" t="s">
        <v>502</v>
      </c>
      <c r="D3510" s="257">
        <v>60082</v>
      </c>
      <c r="E3510" s="258" t="s">
        <v>503</v>
      </c>
      <c r="F3510" s="25">
        <v>2017</v>
      </c>
      <c r="G3510" s="232">
        <v>42929.476388888892</v>
      </c>
      <c r="H3510" s="233">
        <v>42929.476388888892</v>
      </c>
      <c r="I3510" s="412" t="s">
        <v>36</v>
      </c>
      <c r="J3510" s="412" t="s">
        <v>36</v>
      </c>
      <c r="K3510" s="412"/>
      <c r="L3510" s="235">
        <f>N3510-G3510</f>
        <v>6.9444443943211809E-4</v>
      </c>
      <c r="M3510" s="236">
        <v>1</v>
      </c>
      <c r="N3510" s="232">
        <v>42929.477083333331</v>
      </c>
      <c r="O3510" s="233">
        <v>42929.477083333331</v>
      </c>
      <c r="P3510" s="237" t="s">
        <v>37</v>
      </c>
      <c r="Q3510" s="35" t="s">
        <v>48</v>
      </c>
      <c r="R3510" s="35" t="s">
        <v>49</v>
      </c>
      <c r="S3510" s="35" t="s">
        <v>40</v>
      </c>
      <c r="T3510" s="52" t="s">
        <v>8928</v>
      </c>
      <c r="U3510" s="303" t="s">
        <v>40</v>
      </c>
      <c r="V3510" s="240" t="s">
        <v>1385</v>
      </c>
      <c r="W3510" s="44" t="s">
        <v>8929</v>
      </c>
      <c r="X3510" s="241">
        <v>3806</v>
      </c>
      <c r="Y3510" s="241">
        <v>0</v>
      </c>
      <c r="Z3510" s="241">
        <v>0</v>
      </c>
      <c r="AA3510" s="168"/>
      <c r="AB3510" s="168"/>
      <c r="AC3510" s="168"/>
      <c r="AD3510" s="304">
        <v>5517212</v>
      </c>
      <c r="AE3510" s="305" t="s">
        <v>7060</v>
      </c>
      <c r="AF3510" s="305" t="s">
        <v>8930</v>
      </c>
      <c r="AG3510" s="35" t="s">
        <v>7040</v>
      </c>
      <c r="AH3510" s="29" t="s">
        <v>7041</v>
      </c>
    </row>
    <row r="3511" spans="1:34" ht="15" hidden="1" customHeight="1" x14ac:dyDescent="0.2">
      <c r="A3511" s="257">
        <v>69</v>
      </c>
      <c r="B3511" s="257">
        <v>60</v>
      </c>
      <c r="C3511" s="258" t="s">
        <v>502</v>
      </c>
      <c r="D3511" s="257">
        <v>60082</v>
      </c>
      <c r="E3511" s="258" t="s">
        <v>503</v>
      </c>
      <c r="F3511" s="25">
        <v>2017</v>
      </c>
      <c r="G3511" s="232">
        <v>42934.402083333334</v>
      </c>
      <c r="H3511" s="233">
        <v>42934.402083333334</v>
      </c>
      <c r="I3511" s="412" t="s">
        <v>36</v>
      </c>
      <c r="J3511" s="412" t="s">
        <v>36</v>
      </c>
      <c r="K3511" s="412"/>
      <c r="L3511" s="235">
        <f>N3511-G3511</f>
        <v>6.944444467080757E-4</v>
      </c>
      <c r="M3511" s="236">
        <v>1</v>
      </c>
      <c r="N3511" s="232">
        <v>42934.402777777781</v>
      </c>
      <c r="O3511" s="233">
        <v>42934.402777777781</v>
      </c>
      <c r="P3511" s="237" t="s">
        <v>37</v>
      </c>
      <c r="Q3511" s="35" t="s">
        <v>145</v>
      </c>
      <c r="R3511" s="35" t="s">
        <v>146</v>
      </c>
      <c r="S3511" s="35" t="s">
        <v>40</v>
      </c>
      <c r="T3511" s="167" t="s">
        <v>8983</v>
      </c>
      <c r="U3511" s="303" t="s">
        <v>40</v>
      </c>
      <c r="V3511" s="240" t="s">
        <v>1385</v>
      </c>
      <c r="W3511" s="35" t="s">
        <v>8984</v>
      </c>
      <c r="X3511" s="241">
        <v>3807</v>
      </c>
      <c r="Y3511" s="241">
        <v>0</v>
      </c>
      <c r="Z3511" s="241">
        <v>0</v>
      </c>
      <c r="AA3511" s="168"/>
      <c r="AB3511" s="168"/>
      <c r="AC3511" s="168"/>
      <c r="AD3511" s="304">
        <v>5517212</v>
      </c>
      <c r="AE3511" s="305" t="s">
        <v>7060</v>
      </c>
      <c r="AF3511" s="305" t="s">
        <v>8985</v>
      </c>
      <c r="AG3511" s="35" t="s">
        <v>7040</v>
      </c>
      <c r="AH3511" s="29" t="s">
        <v>7041</v>
      </c>
    </row>
    <row r="3512" spans="1:34" ht="15" hidden="1" customHeight="1" x14ac:dyDescent="0.2">
      <c r="A3512" s="257">
        <v>69</v>
      </c>
      <c r="B3512" s="257">
        <v>60</v>
      </c>
      <c r="C3512" s="258" t="s">
        <v>502</v>
      </c>
      <c r="D3512" s="257">
        <v>60082</v>
      </c>
      <c r="E3512" s="258" t="s">
        <v>503</v>
      </c>
      <c r="F3512" s="25">
        <v>2017</v>
      </c>
      <c r="G3512" s="232">
        <v>42941.005555555559</v>
      </c>
      <c r="H3512" s="233">
        <v>42941.005555555559</v>
      </c>
      <c r="I3512" s="412" t="s">
        <v>36</v>
      </c>
      <c r="J3512" s="417" t="s">
        <v>7042</v>
      </c>
      <c r="K3512" s="417"/>
      <c r="L3512" s="235">
        <f>N3512-G3512</f>
        <v>1.0243055555547471</v>
      </c>
      <c r="M3512" s="236">
        <v>1475</v>
      </c>
      <c r="N3512" s="232">
        <v>42942.029861111114</v>
      </c>
      <c r="O3512" s="233">
        <v>42942.029861111114</v>
      </c>
      <c r="P3512" s="237" t="s">
        <v>37</v>
      </c>
      <c r="Q3512" s="35" t="s">
        <v>222</v>
      </c>
      <c r="R3512" s="35" t="s">
        <v>223</v>
      </c>
      <c r="S3512" s="35" t="s">
        <v>68</v>
      </c>
      <c r="T3512" s="167" t="s">
        <v>9043</v>
      </c>
      <c r="U3512" s="303" t="s">
        <v>40</v>
      </c>
      <c r="V3512" s="240" t="s">
        <v>1385</v>
      </c>
      <c r="W3512" s="167" t="s">
        <v>9044</v>
      </c>
      <c r="X3512" s="241">
        <v>3807</v>
      </c>
      <c r="Y3512" s="241">
        <v>3807</v>
      </c>
      <c r="Z3512" s="241">
        <v>194157</v>
      </c>
      <c r="AA3512" s="215">
        <v>6.9002242436940972E-4</v>
      </c>
      <c r="AB3512" s="216">
        <v>3.51911436428399E-2</v>
      </c>
      <c r="AC3512" s="255">
        <v>51</v>
      </c>
      <c r="AD3512" s="304">
        <v>5517212</v>
      </c>
      <c r="AE3512" s="305" t="s">
        <v>7056</v>
      </c>
      <c r="AF3512" s="305" t="s">
        <v>9045</v>
      </c>
      <c r="AG3512" s="35" t="s">
        <v>7040</v>
      </c>
      <c r="AH3512" s="29" t="s">
        <v>7041</v>
      </c>
    </row>
    <row r="3513" spans="1:34" ht="15" hidden="1" customHeight="1" x14ac:dyDescent="0.2">
      <c r="A3513" s="257">
        <v>69</v>
      </c>
      <c r="B3513" s="257">
        <v>60</v>
      </c>
      <c r="C3513" s="258" t="s">
        <v>502</v>
      </c>
      <c r="D3513" s="257">
        <v>60082</v>
      </c>
      <c r="E3513" s="258" t="s">
        <v>503</v>
      </c>
      <c r="F3513" s="25">
        <v>2017</v>
      </c>
      <c r="G3513" s="232">
        <v>42957.343055555553</v>
      </c>
      <c r="H3513" s="233">
        <v>42957.343055555553</v>
      </c>
      <c r="I3513" s="412" t="s">
        <v>36</v>
      </c>
      <c r="J3513" s="412" t="s">
        <v>36</v>
      </c>
      <c r="K3513" s="412"/>
      <c r="L3513" s="235">
        <f>N3513-G3513</f>
        <v>6.944444467080757E-4</v>
      </c>
      <c r="M3513" s="236">
        <v>1</v>
      </c>
      <c r="N3513" s="232">
        <v>42957.34375</v>
      </c>
      <c r="O3513" s="233">
        <v>42957.34375</v>
      </c>
      <c r="P3513" s="237" t="s">
        <v>37</v>
      </c>
      <c r="Q3513" s="35" t="s">
        <v>48</v>
      </c>
      <c r="R3513" s="35" t="s">
        <v>49</v>
      </c>
      <c r="S3513" s="35" t="s">
        <v>40</v>
      </c>
      <c r="T3513" s="167" t="s">
        <v>9164</v>
      </c>
      <c r="U3513" s="303" t="s">
        <v>40</v>
      </c>
      <c r="V3513" s="240" t="s">
        <v>1385</v>
      </c>
      <c r="W3513" s="167" t="s">
        <v>9165</v>
      </c>
      <c r="X3513" s="241">
        <v>3808</v>
      </c>
      <c r="Y3513" s="241">
        <v>0</v>
      </c>
      <c r="Z3513" s="241">
        <v>0</v>
      </c>
      <c r="AA3513" s="266"/>
      <c r="AB3513" s="266"/>
      <c r="AC3513" s="266"/>
      <c r="AD3513" s="304">
        <v>5517212</v>
      </c>
      <c r="AE3513" s="305" t="s">
        <v>7102</v>
      </c>
      <c r="AF3513" s="305" t="s">
        <v>9166</v>
      </c>
      <c r="AG3513" s="35" t="s">
        <v>7040</v>
      </c>
      <c r="AH3513" s="29" t="s">
        <v>7041</v>
      </c>
    </row>
    <row r="3514" spans="1:34" ht="15" hidden="1" customHeight="1" x14ac:dyDescent="0.2">
      <c r="A3514" s="257">
        <v>69</v>
      </c>
      <c r="B3514" s="257">
        <v>60</v>
      </c>
      <c r="C3514" s="258" t="s">
        <v>502</v>
      </c>
      <c r="D3514" s="257">
        <v>60082</v>
      </c>
      <c r="E3514" s="258" t="s">
        <v>503</v>
      </c>
      <c r="F3514" s="25">
        <v>2017</v>
      </c>
      <c r="G3514" s="232">
        <v>43001.468055555553</v>
      </c>
      <c r="H3514" s="233">
        <v>43001.468055555553</v>
      </c>
      <c r="I3514" s="412" t="s">
        <v>36</v>
      </c>
      <c r="J3514" s="412" t="s">
        <v>36</v>
      </c>
      <c r="K3514" s="412"/>
      <c r="L3514" s="235">
        <f>N3514-G3514</f>
        <v>6.944444467080757E-4</v>
      </c>
      <c r="M3514" s="236">
        <v>1</v>
      </c>
      <c r="N3514" s="232">
        <v>43001.46875</v>
      </c>
      <c r="O3514" s="233">
        <v>43001.46875</v>
      </c>
      <c r="P3514" s="237" t="s">
        <v>37</v>
      </c>
      <c r="Q3514" s="35" t="s">
        <v>382</v>
      </c>
      <c r="R3514" s="35" t="s">
        <v>383</v>
      </c>
      <c r="S3514" s="35" t="s">
        <v>526</v>
      </c>
      <c r="T3514" s="167" t="s">
        <v>9574</v>
      </c>
      <c r="U3514" s="307" t="s">
        <v>40</v>
      </c>
      <c r="V3514" s="240" t="s">
        <v>1385</v>
      </c>
      <c r="W3514" s="167" t="s">
        <v>9575</v>
      </c>
      <c r="X3514" s="241">
        <v>3810</v>
      </c>
      <c r="Y3514" s="241">
        <v>0</v>
      </c>
      <c r="Z3514" s="241">
        <v>0</v>
      </c>
      <c r="AA3514" s="266"/>
      <c r="AB3514" s="266"/>
      <c r="AC3514" s="266"/>
      <c r="AD3514" s="304">
        <v>5517212</v>
      </c>
      <c r="AE3514" s="333" t="s">
        <v>7063</v>
      </c>
      <c r="AF3514" s="383" t="s">
        <v>9573</v>
      </c>
      <c r="AG3514" s="167" t="s">
        <v>7040</v>
      </c>
      <c r="AH3514" s="29" t="s">
        <v>7041</v>
      </c>
    </row>
    <row r="3515" spans="1:34" ht="15" hidden="1" customHeight="1" x14ac:dyDescent="0.2">
      <c r="A3515" s="257">
        <v>69</v>
      </c>
      <c r="B3515" s="257">
        <v>60</v>
      </c>
      <c r="C3515" s="258" t="s">
        <v>502</v>
      </c>
      <c r="D3515" s="257">
        <v>60082</v>
      </c>
      <c r="E3515" s="331" t="s">
        <v>503</v>
      </c>
      <c r="F3515" s="25">
        <v>2017</v>
      </c>
      <c r="G3515" s="284">
        <v>43017.064583333333</v>
      </c>
      <c r="H3515" s="233">
        <v>43017.064583333333</v>
      </c>
      <c r="I3515" s="417" t="s">
        <v>7042</v>
      </c>
      <c r="J3515" s="412" t="s">
        <v>36</v>
      </c>
      <c r="K3515" s="412"/>
      <c r="L3515" s="235">
        <f>N3515-G3515</f>
        <v>6.944444467080757E-4</v>
      </c>
      <c r="M3515" s="236">
        <v>1</v>
      </c>
      <c r="N3515" s="232">
        <v>43017.06527777778</v>
      </c>
      <c r="O3515" s="233">
        <v>43017.06527777778</v>
      </c>
      <c r="P3515" s="237" t="s">
        <v>37</v>
      </c>
      <c r="Q3515" s="35" t="s">
        <v>382</v>
      </c>
      <c r="R3515" s="35" t="s">
        <v>383</v>
      </c>
      <c r="S3515" s="277" t="s">
        <v>40</v>
      </c>
      <c r="T3515" s="167" t="s">
        <v>9701</v>
      </c>
      <c r="U3515" s="332" t="s">
        <v>40</v>
      </c>
      <c r="V3515" s="240" t="s">
        <v>1385</v>
      </c>
      <c r="W3515" s="167" t="s">
        <v>9702</v>
      </c>
      <c r="X3515" s="241">
        <v>3791</v>
      </c>
      <c r="Y3515" s="241">
        <v>0</v>
      </c>
      <c r="Z3515" s="241">
        <v>0</v>
      </c>
      <c r="AA3515" s="277"/>
      <c r="AB3515" s="277"/>
      <c r="AC3515" s="277"/>
      <c r="AD3515" s="304">
        <v>5517212</v>
      </c>
      <c r="AE3515" s="333" t="s">
        <v>7172</v>
      </c>
      <c r="AF3515" s="383" t="s">
        <v>9703</v>
      </c>
      <c r="AG3515" s="167" t="s">
        <v>7040</v>
      </c>
      <c r="AH3515" s="29" t="s">
        <v>7041</v>
      </c>
    </row>
    <row r="3516" spans="1:34" ht="15" hidden="1" customHeight="1" x14ac:dyDescent="0.2">
      <c r="A3516" s="257">
        <v>69</v>
      </c>
      <c r="B3516" s="257">
        <v>60</v>
      </c>
      <c r="C3516" s="258" t="s">
        <v>502</v>
      </c>
      <c r="D3516" s="257">
        <v>60082</v>
      </c>
      <c r="E3516" s="331" t="s">
        <v>503</v>
      </c>
      <c r="F3516" s="25">
        <v>2017</v>
      </c>
      <c r="G3516" s="284">
        <v>43017.07916666667</v>
      </c>
      <c r="H3516" s="233">
        <v>43017.07916666667</v>
      </c>
      <c r="I3516" s="417" t="s">
        <v>7042</v>
      </c>
      <c r="J3516" s="412" t="s">
        <v>36</v>
      </c>
      <c r="K3516" s="412"/>
      <c r="L3516" s="235">
        <f>N3516-G3516</f>
        <v>13.47152777777228</v>
      </c>
      <c r="M3516" s="236">
        <v>19399</v>
      </c>
      <c r="N3516" s="232">
        <v>43030.550694444442</v>
      </c>
      <c r="O3516" s="233">
        <v>43030.550694444442</v>
      </c>
      <c r="P3516" s="294" t="s">
        <v>173</v>
      </c>
      <c r="Q3516" s="35" t="s">
        <v>382</v>
      </c>
      <c r="R3516" s="35" t="s">
        <v>383</v>
      </c>
      <c r="S3516" s="35" t="s">
        <v>68</v>
      </c>
      <c r="T3516" s="167" t="s">
        <v>9708</v>
      </c>
      <c r="U3516" s="332" t="s">
        <v>40</v>
      </c>
      <c r="V3516" s="240" t="s">
        <v>1385</v>
      </c>
      <c r="W3516" s="167" t="s">
        <v>9709</v>
      </c>
      <c r="X3516" s="255">
        <v>2130</v>
      </c>
      <c r="Y3516" s="255">
        <v>2130</v>
      </c>
      <c r="Z3516" s="255">
        <v>247080</v>
      </c>
      <c r="AA3516" s="215">
        <v>3.8606455579375958E-4</v>
      </c>
      <c r="AB3516" s="216">
        <v>4.4783488472076111E-2</v>
      </c>
      <c r="AC3516" s="255">
        <v>116</v>
      </c>
      <c r="AD3516" s="304">
        <v>5517212</v>
      </c>
      <c r="AE3516" s="333" t="s">
        <v>7172</v>
      </c>
      <c r="AF3516" s="383" t="s">
        <v>9710</v>
      </c>
      <c r="AG3516" s="167" t="s">
        <v>7040</v>
      </c>
      <c r="AH3516" s="29" t="s">
        <v>7041</v>
      </c>
    </row>
    <row r="3517" spans="1:34" ht="15" hidden="1" customHeight="1" x14ac:dyDescent="0.2">
      <c r="A3517" s="257">
        <v>69</v>
      </c>
      <c r="B3517" s="257">
        <v>60</v>
      </c>
      <c r="C3517" s="258" t="s">
        <v>502</v>
      </c>
      <c r="D3517" s="257">
        <v>60082</v>
      </c>
      <c r="E3517" s="258" t="s">
        <v>503</v>
      </c>
      <c r="F3517" s="25">
        <v>2017</v>
      </c>
      <c r="G3517" s="232">
        <v>43028.47152777778</v>
      </c>
      <c r="H3517" s="233">
        <v>43028.47152777778</v>
      </c>
      <c r="I3517" s="417" t="s">
        <v>7042</v>
      </c>
      <c r="J3517" s="412" t="s">
        <v>36</v>
      </c>
      <c r="K3517" s="412"/>
      <c r="L3517" s="235">
        <f>N3517-G3517</f>
        <v>0.21041666666133096</v>
      </c>
      <c r="M3517" s="236">
        <v>303</v>
      </c>
      <c r="N3517" s="232">
        <v>43028.681944444441</v>
      </c>
      <c r="O3517" s="233">
        <v>43028.681944444441</v>
      </c>
      <c r="P3517" s="237" t="s">
        <v>37</v>
      </c>
      <c r="Q3517" s="35" t="s">
        <v>52</v>
      </c>
      <c r="R3517" s="35" t="s">
        <v>53</v>
      </c>
      <c r="S3517" s="35" t="s">
        <v>54</v>
      </c>
      <c r="T3517" s="167" t="s">
        <v>9834</v>
      </c>
      <c r="U3517" s="332" t="s">
        <v>40</v>
      </c>
      <c r="V3517" s="240" t="s">
        <v>1385</v>
      </c>
      <c r="W3517" s="167" t="s">
        <v>9835</v>
      </c>
      <c r="X3517" s="241">
        <v>0</v>
      </c>
      <c r="Y3517" s="241">
        <v>0</v>
      </c>
      <c r="Z3517" s="241">
        <v>0</v>
      </c>
      <c r="AA3517" s="266"/>
      <c r="AB3517" s="266"/>
      <c r="AC3517" s="266"/>
      <c r="AD3517" s="304">
        <v>5517212</v>
      </c>
      <c r="AE3517" s="333" t="s">
        <v>1270</v>
      </c>
      <c r="AF3517" s="333" t="s">
        <v>1270</v>
      </c>
      <c r="AG3517" s="167" t="s">
        <v>7066</v>
      </c>
      <c r="AH3517" s="29" t="s">
        <v>7067</v>
      </c>
    </row>
    <row r="3518" spans="1:34" ht="15" hidden="1" customHeight="1" x14ac:dyDescent="0.2">
      <c r="A3518" s="257">
        <v>69</v>
      </c>
      <c r="B3518" s="257">
        <v>60</v>
      </c>
      <c r="C3518" s="258" t="s">
        <v>502</v>
      </c>
      <c r="D3518" s="257">
        <v>60082</v>
      </c>
      <c r="E3518" s="258" t="s">
        <v>503</v>
      </c>
      <c r="F3518" s="25">
        <v>2017</v>
      </c>
      <c r="G3518" s="232">
        <v>43073.438888888886</v>
      </c>
      <c r="H3518" s="233">
        <v>43073.438888888886</v>
      </c>
      <c r="I3518" s="417" t="s">
        <v>7042</v>
      </c>
      <c r="J3518" s="412" t="s">
        <v>36</v>
      </c>
      <c r="K3518" s="412"/>
      <c r="L3518" s="235">
        <f>N3518-G3518</f>
        <v>6.3194444446708076E-2</v>
      </c>
      <c r="M3518" s="236">
        <v>91</v>
      </c>
      <c r="N3518" s="232">
        <v>43073.502083333333</v>
      </c>
      <c r="O3518" s="233">
        <v>43073.502083333333</v>
      </c>
      <c r="P3518" s="237" t="s">
        <v>37</v>
      </c>
      <c r="Q3518" s="167" t="s">
        <v>222</v>
      </c>
      <c r="R3518" s="167" t="s">
        <v>223</v>
      </c>
      <c r="S3518" s="35" t="s">
        <v>526</v>
      </c>
      <c r="T3518" s="167" t="s">
        <v>10089</v>
      </c>
      <c r="U3518" s="332" t="s">
        <v>40</v>
      </c>
      <c r="V3518" s="240" t="s">
        <v>1385</v>
      </c>
      <c r="W3518" s="167" t="s">
        <v>10090</v>
      </c>
      <c r="X3518" s="255">
        <v>0</v>
      </c>
      <c r="Y3518" s="241">
        <v>0</v>
      </c>
      <c r="Z3518" s="241">
        <v>0</v>
      </c>
      <c r="AA3518" s="266"/>
      <c r="AB3518" s="266"/>
      <c r="AC3518" s="266"/>
      <c r="AD3518" s="304">
        <v>5517212</v>
      </c>
      <c r="AE3518" s="333" t="s">
        <v>1270</v>
      </c>
      <c r="AF3518" s="333" t="s">
        <v>1270</v>
      </c>
      <c r="AG3518" s="167" t="s">
        <v>7066</v>
      </c>
      <c r="AH3518" s="29" t="s">
        <v>7067</v>
      </c>
    </row>
    <row r="3519" spans="1:34" ht="15" hidden="1" customHeight="1" x14ac:dyDescent="0.2">
      <c r="A3519" s="257">
        <v>69</v>
      </c>
      <c r="B3519" s="257">
        <v>60</v>
      </c>
      <c r="C3519" s="258" t="s">
        <v>502</v>
      </c>
      <c r="D3519" s="257">
        <v>60082</v>
      </c>
      <c r="E3519" s="258" t="s">
        <v>503</v>
      </c>
      <c r="F3519" s="25">
        <v>2017</v>
      </c>
      <c r="G3519" s="232">
        <v>43085.327777777777</v>
      </c>
      <c r="H3519" s="233">
        <v>43085.327777777777</v>
      </c>
      <c r="I3519" s="417" t="s">
        <v>7042</v>
      </c>
      <c r="J3519" s="412" t="s">
        <v>36</v>
      </c>
      <c r="K3519" s="412"/>
      <c r="L3519" s="235">
        <f>N3519-G3519</f>
        <v>0.398611111115315</v>
      </c>
      <c r="M3519" s="236">
        <v>574</v>
      </c>
      <c r="N3519" s="232">
        <v>43085.726388888892</v>
      </c>
      <c r="O3519" s="233">
        <v>43085.726388888892</v>
      </c>
      <c r="P3519" s="237" t="s">
        <v>37</v>
      </c>
      <c r="Q3519" s="167" t="s">
        <v>222</v>
      </c>
      <c r="R3519" s="167" t="s">
        <v>223</v>
      </c>
      <c r="S3519" s="35" t="s">
        <v>54</v>
      </c>
      <c r="T3519" s="167" t="s">
        <v>10139</v>
      </c>
      <c r="U3519" s="293">
        <v>114121305</v>
      </c>
      <c r="V3519" s="240" t="s">
        <v>1385</v>
      </c>
      <c r="W3519" s="167" t="s">
        <v>10140</v>
      </c>
      <c r="X3519" s="255">
        <v>3542</v>
      </c>
      <c r="Y3519" s="255">
        <v>3542</v>
      </c>
      <c r="Z3519" s="255">
        <v>402106</v>
      </c>
      <c r="AA3519" s="215">
        <v>6.4199091860164153E-4</v>
      </c>
      <c r="AB3519" s="216">
        <v>7.2882100597185681E-2</v>
      </c>
      <c r="AC3519" s="255">
        <v>113.52512704686617</v>
      </c>
      <c r="AD3519" s="304">
        <v>5517212</v>
      </c>
      <c r="AE3519" s="333" t="s">
        <v>7049</v>
      </c>
      <c r="AF3519" s="383" t="s">
        <v>10141</v>
      </c>
      <c r="AG3519" s="167" t="s">
        <v>7040</v>
      </c>
      <c r="AH3519" s="29" t="s">
        <v>7041</v>
      </c>
    </row>
    <row r="3520" spans="1:34" ht="15" hidden="1" customHeight="1" x14ac:dyDescent="0.2">
      <c r="A3520" s="257">
        <v>69</v>
      </c>
      <c r="B3520" s="257">
        <v>60</v>
      </c>
      <c r="C3520" s="258" t="s">
        <v>502</v>
      </c>
      <c r="D3520" s="257">
        <v>60082</v>
      </c>
      <c r="E3520" s="331" t="s">
        <v>503</v>
      </c>
      <c r="F3520" s="25">
        <v>2018</v>
      </c>
      <c r="G3520" s="232">
        <v>43123.467361111114</v>
      </c>
      <c r="H3520" s="233">
        <v>43123.467361111114</v>
      </c>
      <c r="I3520" s="412" t="s">
        <v>36</v>
      </c>
      <c r="J3520" s="412" t="s">
        <v>36</v>
      </c>
      <c r="K3520" s="412" t="s">
        <v>36</v>
      </c>
      <c r="L3520" s="235">
        <f>N3520-G3520</f>
        <v>0.22083333333284827</v>
      </c>
      <c r="M3520" s="236">
        <v>318</v>
      </c>
      <c r="N3520" s="232">
        <v>43123.688194444447</v>
      </c>
      <c r="O3520" s="233">
        <v>43123.688194444447</v>
      </c>
      <c r="P3520" s="237" t="s">
        <v>37</v>
      </c>
      <c r="Q3520" s="238" t="s">
        <v>1285</v>
      </c>
      <c r="R3520" s="35" t="s">
        <v>10214</v>
      </c>
      <c r="S3520" s="238" t="s">
        <v>98</v>
      </c>
      <c r="T3520" s="167" t="s">
        <v>10361</v>
      </c>
      <c r="U3520" s="192" t="s">
        <v>40</v>
      </c>
      <c r="V3520" s="240" t="s">
        <v>1385</v>
      </c>
      <c r="W3520" s="167" t="s">
        <v>10362</v>
      </c>
      <c r="X3520" s="255">
        <v>0</v>
      </c>
      <c r="Y3520" s="241">
        <v>0</v>
      </c>
      <c r="Z3520" s="241">
        <v>0</v>
      </c>
      <c r="AA3520" s="266"/>
      <c r="AB3520" s="266"/>
      <c r="AC3520" s="266"/>
      <c r="AD3520" s="241">
        <v>5517212</v>
      </c>
      <c r="AE3520" s="35" t="s">
        <v>1270</v>
      </c>
      <c r="AF3520" s="153" t="s">
        <v>1270</v>
      </c>
      <c r="AG3520" s="35" t="s">
        <v>7066</v>
      </c>
      <c r="AH3520" s="57" t="s">
        <v>7067</v>
      </c>
    </row>
    <row r="3521" spans="1:34" ht="15" hidden="1" customHeight="1" x14ac:dyDescent="0.2">
      <c r="A3521" s="257">
        <v>69</v>
      </c>
      <c r="B3521" s="257">
        <v>60</v>
      </c>
      <c r="C3521" s="258" t="s">
        <v>502</v>
      </c>
      <c r="D3521" s="257">
        <v>60082</v>
      </c>
      <c r="E3521" s="258" t="s">
        <v>503</v>
      </c>
      <c r="F3521" s="25">
        <v>2018</v>
      </c>
      <c r="G3521" s="284">
        <v>43216.11041666667</v>
      </c>
      <c r="H3521" s="233">
        <v>43216.11041666667</v>
      </c>
      <c r="I3521" s="412" t="s">
        <v>36</v>
      </c>
      <c r="J3521" s="412" t="s">
        <v>36</v>
      </c>
      <c r="K3521" s="412" t="s">
        <v>36</v>
      </c>
      <c r="L3521" s="235">
        <f>N3521-G3521</f>
        <v>6.9444443943211809E-4</v>
      </c>
      <c r="M3521" s="236">
        <v>1</v>
      </c>
      <c r="N3521" s="284">
        <v>43216.111111111109</v>
      </c>
      <c r="O3521" s="233">
        <v>43216.111111111109</v>
      </c>
      <c r="P3521" s="237" t="s">
        <v>37</v>
      </c>
      <c r="Q3521" s="359" t="s">
        <v>145</v>
      </c>
      <c r="R3521" s="35" t="s">
        <v>10207</v>
      </c>
      <c r="S3521" s="277" t="s">
        <v>40</v>
      </c>
      <c r="T3521" s="167" t="s">
        <v>11031</v>
      </c>
      <c r="U3521" s="282" t="s">
        <v>40</v>
      </c>
      <c r="V3521" s="240" t="s">
        <v>1385</v>
      </c>
      <c r="W3521" s="277" t="s">
        <v>11032</v>
      </c>
      <c r="X3521" s="255">
        <v>3811</v>
      </c>
      <c r="Y3521" s="241">
        <v>0</v>
      </c>
      <c r="Z3521" s="241">
        <v>0</v>
      </c>
      <c r="AA3521" s="277"/>
      <c r="AB3521" s="277"/>
      <c r="AC3521" s="277"/>
      <c r="AD3521" s="241">
        <v>5517212</v>
      </c>
      <c r="AE3521" s="461" t="s">
        <v>7102</v>
      </c>
      <c r="AF3521" s="462" t="s">
        <v>7299</v>
      </c>
      <c r="AG3521" s="277" t="s">
        <v>7040</v>
      </c>
      <c r="AH3521" s="277" t="s">
        <v>7041</v>
      </c>
    </row>
    <row r="3522" spans="1:34" ht="15" hidden="1" customHeight="1" x14ac:dyDescent="0.2">
      <c r="A3522" s="257">
        <v>69</v>
      </c>
      <c r="B3522" s="257">
        <v>60</v>
      </c>
      <c r="C3522" s="258" t="s">
        <v>502</v>
      </c>
      <c r="D3522" s="257">
        <v>60082</v>
      </c>
      <c r="E3522" s="258" t="s">
        <v>503</v>
      </c>
      <c r="F3522" s="25">
        <v>2018</v>
      </c>
      <c r="G3522" s="284">
        <v>43370.529861111114</v>
      </c>
      <c r="H3522" s="234">
        <v>43370.529861111114</v>
      </c>
      <c r="I3522" s="412" t="s">
        <v>36</v>
      </c>
      <c r="J3522" s="417" t="s">
        <v>7042</v>
      </c>
      <c r="K3522" s="417" t="s">
        <v>7042</v>
      </c>
      <c r="L3522" s="235">
        <f>N3522-G3522</f>
        <v>0.87152777777373558</v>
      </c>
      <c r="M3522" s="236">
        <v>1255</v>
      </c>
      <c r="N3522" s="284">
        <v>43371.401388888888</v>
      </c>
      <c r="O3522" s="234">
        <v>43371.401388888888</v>
      </c>
      <c r="P3522" s="237" t="s">
        <v>37</v>
      </c>
      <c r="Q3522" s="162" t="s">
        <v>1246</v>
      </c>
      <c r="R3522" s="167" t="s">
        <v>10736</v>
      </c>
      <c r="S3522" s="163" t="s">
        <v>54</v>
      </c>
      <c r="T3522" s="167" t="s">
        <v>11967</v>
      </c>
      <c r="U3522" s="293">
        <v>115007491</v>
      </c>
      <c r="V3522" s="240" t="s">
        <v>1385</v>
      </c>
      <c r="W3522" s="168" t="s">
        <v>11968</v>
      </c>
      <c r="X3522" s="255">
        <v>8331</v>
      </c>
      <c r="Y3522" s="255">
        <v>8331</v>
      </c>
      <c r="Z3522" s="241">
        <v>1488992</v>
      </c>
      <c r="AA3522" s="264">
        <f>Y3522/AD3522</f>
        <v>1.5100017907595357E-3</v>
      </c>
      <c r="AB3522" s="265">
        <f>Z3522/AD3522</f>
        <v>0.26988123711758766</v>
      </c>
      <c r="AC3522" s="255">
        <f>Z3522/Y3522</f>
        <v>178.72908414356019</v>
      </c>
      <c r="AD3522" s="241">
        <v>5517212</v>
      </c>
      <c r="AE3522" s="461" t="s">
        <v>7083</v>
      </c>
      <c r="AF3522" s="468" t="s">
        <v>7463</v>
      </c>
      <c r="AG3522" s="163" t="s">
        <v>7040</v>
      </c>
      <c r="AH3522" s="277" t="s">
        <v>7041</v>
      </c>
    </row>
    <row r="3523" spans="1:34" ht="15" hidden="1" customHeight="1" x14ac:dyDescent="0.2">
      <c r="A3523" s="257">
        <v>69</v>
      </c>
      <c r="B3523" s="257">
        <v>60</v>
      </c>
      <c r="C3523" s="258" t="s">
        <v>502</v>
      </c>
      <c r="D3523" s="257">
        <v>60082</v>
      </c>
      <c r="E3523" s="258" t="s">
        <v>503</v>
      </c>
      <c r="F3523" s="25">
        <v>2018</v>
      </c>
      <c r="G3523" s="284">
        <v>43387.856944444444</v>
      </c>
      <c r="H3523" s="234">
        <v>43387.856944444444</v>
      </c>
      <c r="I3523" s="417" t="s">
        <v>7042</v>
      </c>
      <c r="J3523" s="412" t="s">
        <v>36</v>
      </c>
      <c r="K3523" s="412" t="s">
        <v>36</v>
      </c>
      <c r="L3523" s="235">
        <f>N3523-G3523</f>
        <v>0.58055555555620231</v>
      </c>
      <c r="M3523" s="236">
        <v>836</v>
      </c>
      <c r="N3523" s="284">
        <v>43388.4375</v>
      </c>
      <c r="O3523" s="234">
        <v>43388.4375</v>
      </c>
      <c r="P3523" s="237" t="s">
        <v>37</v>
      </c>
      <c r="Q3523" s="162" t="s">
        <v>43</v>
      </c>
      <c r="R3523" s="167" t="s">
        <v>10739</v>
      </c>
      <c r="S3523" s="163" t="s">
        <v>40</v>
      </c>
      <c r="T3523" s="167" t="s">
        <v>12138</v>
      </c>
      <c r="U3523" s="416" t="s">
        <v>40</v>
      </c>
      <c r="V3523" s="240" t="s">
        <v>1385</v>
      </c>
      <c r="W3523" s="167" t="s">
        <v>12139</v>
      </c>
      <c r="X3523" s="405">
        <v>336</v>
      </c>
      <c r="Y3523" s="405">
        <v>336</v>
      </c>
      <c r="Z3523" s="405">
        <v>71904</v>
      </c>
      <c r="AA3523" s="506">
        <f>Y3523/AD3523</f>
        <v>6.0900324294226865E-5</v>
      </c>
      <c r="AB3523" s="507">
        <f>Z3523/AD3523</f>
        <v>1.3032669398964549E-2</v>
      </c>
      <c r="AC3523" s="405">
        <f>Z3523/Y3523</f>
        <v>214</v>
      </c>
      <c r="AD3523" s="241">
        <v>5517212</v>
      </c>
      <c r="AE3523" s="461" t="s">
        <v>1270</v>
      </c>
      <c r="AF3523" s="462" t="s">
        <v>1270</v>
      </c>
      <c r="AG3523" s="277" t="s">
        <v>7066</v>
      </c>
      <c r="AH3523" s="277" t="s">
        <v>7067</v>
      </c>
    </row>
    <row r="3524" spans="1:34" ht="15" hidden="1" customHeight="1" x14ac:dyDescent="0.2">
      <c r="A3524" s="257">
        <v>69</v>
      </c>
      <c r="B3524" s="257">
        <v>60</v>
      </c>
      <c r="C3524" s="258" t="s">
        <v>502</v>
      </c>
      <c r="D3524" s="257">
        <v>60082</v>
      </c>
      <c r="E3524" s="258" t="s">
        <v>503</v>
      </c>
      <c r="F3524" s="25">
        <v>2018</v>
      </c>
      <c r="G3524" s="232">
        <v>43437.272916666669</v>
      </c>
      <c r="H3524" s="233">
        <v>43437.272916666669</v>
      </c>
      <c r="I3524" s="412" t="s">
        <v>36</v>
      </c>
      <c r="J3524" s="412" t="s">
        <v>36</v>
      </c>
      <c r="K3524" s="412" t="s">
        <v>36</v>
      </c>
      <c r="L3524" s="235">
        <f>N3524-G3524</f>
        <v>0.31458333333284827</v>
      </c>
      <c r="M3524" s="236">
        <v>453</v>
      </c>
      <c r="N3524" s="232">
        <v>43437.587500000001</v>
      </c>
      <c r="O3524" s="233">
        <v>43437.587500000001</v>
      </c>
      <c r="P3524" s="237" t="s">
        <v>37</v>
      </c>
      <c r="Q3524" s="238" t="s">
        <v>43</v>
      </c>
      <c r="R3524" s="35" t="s">
        <v>10388</v>
      </c>
      <c r="S3524" s="238" t="s">
        <v>526</v>
      </c>
      <c r="T3524" s="167" t="s">
        <v>12473</v>
      </c>
      <c r="U3524" s="282" t="s">
        <v>40</v>
      </c>
      <c r="V3524" s="240" t="s">
        <v>1385</v>
      </c>
      <c r="W3524" s="167" t="s">
        <v>12474</v>
      </c>
      <c r="X3524" s="255">
        <v>0</v>
      </c>
      <c r="Y3524" s="241">
        <v>0</v>
      </c>
      <c r="Z3524" s="241">
        <v>0</v>
      </c>
      <c r="AA3524" s="266"/>
      <c r="AB3524" s="266"/>
      <c r="AC3524" s="266"/>
      <c r="AD3524" s="241">
        <v>5517212</v>
      </c>
      <c r="AE3524" s="35" t="s">
        <v>1270</v>
      </c>
      <c r="AF3524" s="153" t="s">
        <v>1270</v>
      </c>
      <c r="AG3524" s="35" t="s">
        <v>7066</v>
      </c>
      <c r="AH3524" s="57" t="s">
        <v>7067</v>
      </c>
    </row>
    <row r="3525" spans="1:34" ht="15" hidden="1" customHeight="1" x14ac:dyDescent="0.2">
      <c r="A3525" s="523">
        <v>69</v>
      </c>
      <c r="B3525" s="523">
        <v>60</v>
      </c>
      <c r="C3525" s="524" t="s">
        <v>502</v>
      </c>
      <c r="D3525" s="523">
        <v>60082</v>
      </c>
      <c r="E3525" s="524" t="s">
        <v>503</v>
      </c>
      <c r="F3525" s="25">
        <v>2019</v>
      </c>
      <c r="G3525" s="284">
        <v>43470.675694444442</v>
      </c>
      <c r="H3525" s="234">
        <v>43470.675694444442</v>
      </c>
      <c r="I3525" s="412" t="s">
        <v>36</v>
      </c>
      <c r="J3525" s="412" t="s">
        <v>36</v>
      </c>
      <c r="K3525" s="412" t="s">
        <v>36</v>
      </c>
      <c r="L3525" s="235">
        <f>N3525-G3525</f>
        <v>6.944444467080757E-4</v>
      </c>
      <c r="M3525" s="236">
        <v>1</v>
      </c>
      <c r="N3525" s="284">
        <v>43470.676388888889</v>
      </c>
      <c r="O3525" s="234">
        <v>43470.676388888889</v>
      </c>
      <c r="P3525" s="237" t="s">
        <v>37</v>
      </c>
      <c r="Q3525" s="238" t="s">
        <v>48</v>
      </c>
      <c r="R3525" s="240" t="s">
        <v>10200</v>
      </c>
      <c r="S3525" s="238" t="s">
        <v>40</v>
      </c>
      <c r="T3525" s="167" t="s">
        <v>12695</v>
      </c>
      <c r="U3525" s="414" t="s">
        <v>40</v>
      </c>
      <c r="V3525" s="240" t="s">
        <v>1385</v>
      </c>
      <c r="W3525" s="167" t="s">
        <v>12697</v>
      </c>
      <c r="X3525" s="255">
        <v>0</v>
      </c>
      <c r="Y3525" s="255">
        <v>0</v>
      </c>
      <c r="Z3525" s="255">
        <v>0</v>
      </c>
      <c r="AA3525" s="264">
        <f>Y3525/AD3525</f>
        <v>0</v>
      </c>
      <c r="AB3525" s="265">
        <f>Z3525/AD3525</f>
        <v>0</v>
      </c>
      <c r="AC3525" s="255">
        <v>0</v>
      </c>
      <c r="AD3525" s="255">
        <v>5548929</v>
      </c>
      <c r="AE3525" s="525" t="s">
        <v>1270</v>
      </c>
      <c r="AF3525" s="526" t="s">
        <v>1270</v>
      </c>
      <c r="AG3525" s="240" t="s">
        <v>7040</v>
      </c>
      <c r="AH3525" s="525" t="s">
        <v>7173</v>
      </c>
    </row>
    <row r="3526" spans="1:34" ht="15" hidden="1" customHeight="1" x14ac:dyDescent="0.2">
      <c r="A3526" s="523">
        <v>69</v>
      </c>
      <c r="B3526" s="523">
        <v>60</v>
      </c>
      <c r="C3526" s="524" t="s">
        <v>502</v>
      </c>
      <c r="D3526" s="523">
        <v>60082</v>
      </c>
      <c r="E3526" s="524" t="s">
        <v>503</v>
      </c>
      <c r="F3526" s="25">
        <v>2019</v>
      </c>
      <c r="G3526" s="284">
        <v>43481.811805555553</v>
      </c>
      <c r="H3526" s="234">
        <v>43481.811805555553</v>
      </c>
      <c r="I3526" s="417" t="s">
        <v>7042</v>
      </c>
      <c r="J3526" s="412" t="s">
        <v>36</v>
      </c>
      <c r="K3526" s="412" t="s">
        <v>36</v>
      </c>
      <c r="L3526" s="235">
        <f>N3526-G3526</f>
        <v>0.83888888888759539</v>
      </c>
      <c r="M3526" s="236">
        <v>1208</v>
      </c>
      <c r="N3526" s="284">
        <v>43482.650694444441</v>
      </c>
      <c r="O3526" s="234">
        <v>43482.650694444441</v>
      </c>
      <c r="P3526" s="237" t="s">
        <v>37</v>
      </c>
      <c r="Q3526" s="162" t="s">
        <v>222</v>
      </c>
      <c r="R3526" s="167" t="s">
        <v>10220</v>
      </c>
      <c r="S3526" s="238" t="s">
        <v>68</v>
      </c>
      <c r="T3526" s="167" t="s">
        <v>12837</v>
      </c>
      <c r="U3526" s="376">
        <v>115709155</v>
      </c>
      <c r="V3526" s="240" t="s">
        <v>1385</v>
      </c>
      <c r="W3526" s="167" t="s">
        <v>12838</v>
      </c>
      <c r="X3526" s="536">
        <v>3512</v>
      </c>
      <c r="Y3526" s="536">
        <v>3512</v>
      </c>
      <c r="Z3526" s="255">
        <v>969312</v>
      </c>
      <c r="AA3526" s="264">
        <f>Y3526/AD3526</f>
        <v>6.329149282681397E-4</v>
      </c>
      <c r="AB3526" s="265">
        <f>Z3526/AD3526</f>
        <v>0.17468452020200656</v>
      </c>
      <c r="AC3526" s="255">
        <f>Z3526/Y3526</f>
        <v>276</v>
      </c>
      <c r="AD3526" s="255">
        <v>5548929</v>
      </c>
      <c r="AE3526" s="240" t="s">
        <v>7083</v>
      </c>
      <c r="AF3526" s="527" t="s">
        <v>12839</v>
      </c>
      <c r="AG3526" s="240" t="s">
        <v>7040</v>
      </c>
      <c r="AH3526" s="525" t="s">
        <v>12286</v>
      </c>
    </row>
    <row r="3527" spans="1:34" ht="15" hidden="1" customHeight="1" x14ac:dyDescent="0.2">
      <c r="A3527" s="58">
        <v>69</v>
      </c>
      <c r="B3527" s="58">
        <v>60</v>
      </c>
      <c r="C3527" s="76" t="s">
        <v>720</v>
      </c>
      <c r="D3527" s="31">
        <v>60083</v>
      </c>
      <c r="E3527" s="60" t="s">
        <v>721</v>
      </c>
      <c r="F3527" s="25">
        <v>2014</v>
      </c>
      <c r="G3527" s="61">
        <v>41708.773611111108</v>
      </c>
      <c r="H3527" s="62">
        <v>41708.773611111108</v>
      </c>
      <c r="I3527" s="625" t="s">
        <v>36</v>
      </c>
      <c r="J3527" s="625" t="s">
        <v>36</v>
      </c>
      <c r="K3527" s="625"/>
      <c r="L3527" s="64">
        <f>N3527-G3527</f>
        <v>6.944444467080757E-4</v>
      </c>
      <c r="M3527" s="65">
        <v>1</v>
      </c>
      <c r="N3527" s="61">
        <v>41708.774305555555</v>
      </c>
      <c r="O3527" s="62">
        <v>41708.774305555555</v>
      </c>
      <c r="P3527" s="66" t="s">
        <v>37</v>
      </c>
      <c r="Q3527" s="69" t="s">
        <v>145</v>
      </c>
      <c r="R3527" s="69" t="s">
        <v>146</v>
      </c>
      <c r="S3527" s="87" t="s">
        <v>40</v>
      </c>
      <c r="T3527" s="69" t="s">
        <v>1955</v>
      </c>
      <c r="U3527" s="414" t="s">
        <v>40</v>
      </c>
      <c r="V3527" s="78" t="s">
        <v>1385</v>
      </c>
      <c r="W3527" s="69" t="s">
        <v>1956</v>
      </c>
      <c r="X3527" s="32">
        <v>1</v>
      </c>
      <c r="Y3527" s="32">
        <v>0</v>
      </c>
      <c r="Z3527" s="83"/>
      <c r="AA3527" s="84"/>
      <c r="AB3527" s="85"/>
      <c r="AC3527" s="83"/>
    </row>
    <row r="3528" spans="1:34" ht="15" hidden="1" customHeight="1" x14ac:dyDescent="0.2">
      <c r="A3528" s="58">
        <v>69</v>
      </c>
      <c r="B3528" s="58">
        <v>60</v>
      </c>
      <c r="C3528" s="76" t="s">
        <v>720</v>
      </c>
      <c r="D3528" s="31">
        <v>60083</v>
      </c>
      <c r="E3528" s="60" t="s">
        <v>721</v>
      </c>
      <c r="F3528" s="25">
        <v>2014</v>
      </c>
      <c r="G3528" s="61">
        <v>41854.454861111109</v>
      </c>
      <c r="H3528" s="62">
        <v>41854.454861111109</v>
      </c>
      <c r="I3528" s="625" t="s">
        <v>36</v>
      </c>
      <c r="J3528" s="625" t="s">
        <v>36</v>
      </c>
      <c r="K3528" s="625"/>
      <c r="L3528" s="64">
        <f>N3528-G3528</f>
        <v>6.944444467080757E-4</v>
      </c>
      <c r="M3528" s="65">
        <v>1</v>
      </c>
      <c r="N3528" s="61">
        <v>41854.455555555556</v>
      </c>
      <c r="O3528" s="62">
        <v>41854.455555555556</v>
      </c>
      <c r="P3528" s="66" t="s">
        <v>37</v>
      </c>
      <c r="Q3528" s="69" t="s">
        <v>145</v>
      </c>
      <c r="R3528" s="69" t="s">
        <v>146</v>
      </c>
      <c r="S3528" s="87" t="s">
        <v>40</v>
      </c>
      <c r="T3528" s="69" t="s">
        <v>2552</v>
      </c>
      <c r="U3528" s="77">
        <v>10467</v>
      </c>
      <c r="V3528" s="87" t="s">
        <v>1385</v>
      </c>
      <c r="W3528" s="69" t="s">
        <v>2553</v>
      </c>
      <c r="X3528" s="32">
        <v>1</v>
      </c>
      <c r="Y3528" s="32">
        <v>0</v>
      </c>
      <c r="Z3528" s="83"/>
      <c r="AA3528" s="84"/>
      <c r="AB3528" s="85"/>
      <c r="AC3528" s="83"/>
    </row>
    <row r="3529" spans="1:34" ht="15" hidden="1" customHeight="1" x14ac:dyDescent="0.2">
      <c r="A3529" s="153">
        <v>69</v>
      </c>
      <c r="B3529" s="153">
        <v>60</v>
      </c>
      <c r="C3529" s="24" t="s">
        <v>720</v>
      </c>
      <c r="D3529" s="175">
        <v>60083</v>
      </c>
      <c r="E3529" s="24" t="s">
        <v>721</v>
      </c>
      <c r="F3529" s="25">
        <v>2015</v>
      </c>
      <c r="G3529" s="156">
        <v>42054.495138888888</v>
      </c>
      <c r="H3529" s="157">
        <v>42054.495138888888</v>
      </c>
      <c r="I3529" s="620" t="s">
        <v>36</v>
      </c>
      <c r="J3529" s="620" t="s">
        <v>36</v>
      </c>
      <c r="K3529" s="620"/>
      <c r="L3529" s="159">
        <f>N3529-G3529</f>
        <v>3.4722222262644209E-3</v>
      </c>
      <c r="M3529" s="160">
        <v>5</v>
      </c>
      <c r="N3529" s="156">
        <v>42054.498611111114</v>
      </c>
      <c r="O3529" s="157">
        <v>42054.498611111114</v>
      </c>
      <c r="P3529" s="171" t="s">
        <v>242</v>
      </c>
      <c r="Q3529" s="35" t="s">
        <v>43</v>
      </c>
      <c r="R3529" s="35" t="s">
        <v>266</v>
      </c>
      <c r="S3529" s="35" t="s">
        <v>526</v>
      </c>
      <c r="T3529" s="35" t="s">
        <v>3532</v>
      </c>
      <c r="U3529" s="414" t="s">
        <v>40</v>
      </c>
      <c r="V3529" s="167" t="s">
        <v>1385</v>
      </c>
      <c r="W3529" s="35" t="s">
        <v>3533</v>
      </c>
      <c r="X3529" s="55">
        <v>0</v>
      </c>
      <c r="Y3529" s="55">
        <v>0</v>
      </c>
      <c r="Z3529" s="168"/>
      <c r="AA3529" s="168"/>
      <c r="AB3529" s="168"/>
      <c r="AC3529" s="168"/>
      <c r="AD3529" s="41"/>
      <c r="AE3529" s="41"/>
      <c r="AF3529" s="41"/>
      <c r="AG3529" s="41"/>
      <c r="AH3529" s="41"/>
    </row>
    <row r="3530" spans="1:34" ht="15" hidden="1" customHeight="1" x14ac:dyDescent="0.2">
      <c r="A3530" s="153">
        <v>69</v>
      </c>
      <c r="B3530" s="153">
        <v>60</v>
      </c>
      <c r="C3530" s="24" t="s">
        <v>720</v>
      </c>
      <c r="D3530" s="175">
        <v>60083</v>
      </c>
      <c r="E3530" s="24" t="s">
        <v>721</v>
      </c>
      <c r="F3530" s="25">
        <v>2015</v>
      </c>
      <c r="G3530" s="156">
        <v>42061.322916666664</v>
      </c>
      <c r="H3530" s="157">
        <v>42061.322916666664</v>
      </c>
      <c r="I3530" s="620" t="s">
        <v>36</v>
      </c>
      <c r="J3530" s="620" t="s">
        <v>36</v>
      </c>
      <c r="K3530" s="620"/>
      <c r="L3530" s="159">
        <f>N3530-G3530</f>
        <v>5.6250000001455192E-2</v>
      </c>
      <c r="M3530" s="160">
        <v>81</v>
      </c>
      <c r="N3530" s="156">
        <v>42061.379166666666</v>
      </c>
      <c r="O3530" s="157">
        <v>42061.379166666666</v>
      </c>
      <c r="P3530" s="161" t="s">
        <v>37</v>
      </c>
      <c r="Q3530" s="35" t="s">
        <v>1285</v>
      </c>
      <c r="R3530" s="35" t="s">
        <v>114</v>
      </c>
      <c r="S3530" s="35" t="s">
        <v>107</v>
      </c>
      <c r="T3530" s="35" t="s">
        <v>3547</v>
      </c>
      <c r="U3530" s="170">
        <v>10940</v>
      </c>
      <c r="V3530" s="167" t="s">
        <v>1385</v>
      </c>
      <c r="W3530" s="35" t="s">
        <v>3548</v>
      </c>
      <c r="X3530" s="55">
        <v>1</v>
      </c>
      <c r="Y3530" s="55">
        <v>0</v>
      </c>
      <c r="Z3530" s="168"/>
      <c r="AA3530" s="168"/>
      <c r="AB3530" s="168"/>
      <c r="AC3530" s="168"/>
    </row>
    <row r="3531" spans="1:34" ht="15" hidden="1" customHeight="1" x14ac:dyDescent="0.2">
      <c r="A3531" s="175">
        <v>69</v>
      </c>
      <c r="B3531" s="175">
        <v>60</v>
      </c>
      <c r="C3531" s="24" t="s">
        <v>720</v>
      </c>
      <c r="D3531" s="175">
        <v>60083</v>
      </c>
      <c r="E3531" s="24" t="s">
        <v>721</v>
      </c>
      <c r="F3531" s="25">
        <v>2015</v>
      </c>
      <c r="G3531" s="156">
        <v>42135.282638888886</v>
      </c>
      <c r="H3531" s="157">
        <v>42135.282638888886</v>
      </c>
      <c r="I3531" s="620" t="s">
        <v>36</v>
      </c>
      <c r="J3531" s="620" t="s">
        <v>36</v>
      </c>
      <c r="K3531" s="620"/>
      <c r="L3531" s="159">
        <f>N3531-G3531</f>
        <v>6.944444467080757E-4</v>
      </c>
      <c r="M3531" s="160">
        <v>1</v>
      </c>
      <c r="N3531" s="156">
        <v>42135.283333333333</v>
      </c>
      <c r="O3531" s="157">
        <v>42135.283333333333</v>
      </c>
      <c r="P3531" s="161" t="s">
        <v>37</v>
      </c>
      <c r="Q3531" s="35" t="s">
        <v>145</v>
      </c>
      <c r="R3531" s="35" t="s">
        <v>146</v>
      </c>
      <c r="S3531" s="35" t="s">
        <v>68</v>
      </c>
      <c r="T3531" s="35" t="s">
        <v>3954</v>
      </c>
      <c r="U3531" s="414" t="s">
        <v>40</v>
      </c>
      <c r="V3531" s="167" t="s">
        <v>1385</v>
      </c>
      <c r="W3531" s="35" t="s">
        <v>3955</v>
      </c>
      <c r="X3531" s="55">
        <v>0</v>
      </c>
      <c r="Y3531" s="55">
        <v>0</v>
      </c>
      <c r="Z3531" s="168"/>
      <c r="AA3531" s="168"/>
      <c r="AB3531" s="168"/>
      <c r="AC3531" s="168"/>
    </row>
    <row r="3532" spans="1:34" ht="15" hidden="1" customHeight="1" x14ac:dyDescent="0.2">
      <c r="A3532" s="175">
        <v>69</v>
      </c>
      <c r="B3532" s="175">
        <v>60</v>
      </c>
      <c r="C3532" s="24" t="s">
        <v>720</v>
      </c>
      <c r="D3532" s="175">
        <v>60083</v>
      </c>
      <c r="E3532" s="43" t="s">
        <v>721</v>
      </c>
      <c r="F3532" s="25">
        <v>2015</v>
      </c>
      <c r="G3532" s="156">
        <v>42260.188888888886</v>
      </c>
      <c r="H3532" s="157">
        <v>42260.188888888886</v>
      </c>
      <c r="I3532" s="620" t="s">
        <v>36</v>
      </c>
      <c r="J3532" s="620" t="s">
        <v>36</v>
      </c>
      <c r="K3532" s="620"/>
      <c r="L3532" s="168"/>
      <c r="M3532" s="168"/>
      <c r="N3532" s="156">
        <v>42260.355555555558</v>
      </c>
      <c r="O3532" s="157">
        <v>42260.188888888886</v>
      </c>
      <c r="P3532" s="171" t="s">
        <v>242</v>
      </c>
      <c r="Q3532" s="35" t="s">
        <v>382</v>
      </c>
      <c r="R3532" s="35" t="s">
        <v>383</v>
      </c>
      <c r="S3532" s="35" t="s">
        <v>526</v>
      </c>
      <c r="T3532" s="35" t="s">
        <v>4773</v>
      </c>
      <c r="U3532" s="414" t="s">
        <v>40</v>
      </c>
      <c r="V3532" s="167" t="s">
        <v>1385</v>
      </c>
      <c r="W3532" s="35" t="s">
        <v>3533</v>
      </c>
      <c r="X3532" s="55">
        <v>0</v>
      </c>
      <c r="Y3532" s="168"/>
      <c r="Z3532" s="168"/>
      <c r="AA3532" s="168"/>
      <c r="AB3532" s="168"/>
      <c r="AC3532" s="168"/>
    </row>
    <row r="3533" spans="1:34" ht="15" hidden="1" customHeight="1" x14ac:dyDescent="0.2">
      <c r="A3533" s="257">
        <v>69</v>
      </c>
      <c r="B3533" s="257">
        <v>60</v>
      </c>
      <c r="C3533" s="258" t="s">
        <v>720</v>
      </c>
      <c r="D3533" s="257">
        <v>60083</v>
      </c>
      <c r="E3533" s="258" t="s">
        <v>721</v>
      </c>
      <c r="F3533" s="25">
        <v>2016</v>
      </c>
      <c r="G3533" s="284">
        <v>42514.643750000003</v>
      </c>
      <c r="H3533" s="234">
        <v>42514.643750000003</v>
      </c>
      <c r="I3533" s="412" t="s">
        <v>36</v>
      </c>
      <c r="J3533" s="412" t="s">
        <v>36</v>
      </c>
      <c r="K3533" s="412"/>
      <c r="L3533" s="235">
        <f>N3533-G3533</f>
        <v>6.9444443943211809E-4</v>
      </c>
      <c r="M3533" s="236">
        <v>1</v>
      </c>
      <c r="N3533" s="284">
        <v>42514.644444444442</v>
      </c>
      <c r="O3533" s="234">
        <v>42514.644444444442</v>
      </c>
      <c r="P3533" s="237" t="s">
        <v>37</v>
      </c>
      <c r="Q3533" s="238" t="s">
        <v>213</v>
      </c>
      <c r="R3533" s="238" t="s">
        <v>287</v>
      </c>
      <c r="S3533" s="35" t="s">
        <v>88</v>
      </c>
      <c r="T3533" s="35" t="s">
        <v>6111</v>
      </c>
      <c r="U3533" s="88">
        <v>12192</v>
      </c>
      <c r="V3533" s="240" t="s">
        <v>1385</v>
      </c>
      <c r="W3533" s="35" t="s">
        <v>6112</v>
      </c>
      <c r="X3533" s="55">
        <v>0</v>
      </c>
      <c r="Y3533" s="55">
        <v>0</v>
      </c>
      <c r="Z3533" s="55">
        <v>0</v>
      </c>
      <c r="AA3533" s="35"/>
      <c r="AB3533" s="35"/>
      <c r="AC3533" s="35"/>
    </row>
    <row r="3534" spans="1:34" ht="15" hidden="1" customHeight="1" x14ac:dyDescent="0.2">
      <c r="A3534" s="257">
        <v>69</v>
      </c>
      <c r="B3534" s="257">
        <v>60</v>
      </c>
      <c r="C3534" s="258" t="s">
        <v>720</v>
      </c>
      <c r="D3534" s="257">
        <v>60083</v>
      </c>
      <c r="E3534" s="258" t="s">
        <v>721</v>
      </c>
      <c r="F3534" s="25">
        <v>2016</v>
      </c>
      <c r="G3534" s="284">
        <v>42578.711805555555</v>
      </c>
      <c r="H3534" s="234">
        <v>42578.711805555555</v>
      </c>
      <c r="I3534" s="412" t="s">
        <v>36</v>
      </c>
      <c r="J3534" s="412" t="s">
        <v>36</v>
      </c>
      <c r="K3534" s="412"/>
      <c r="L3534" s="235">
        <f>N3534-G3534</f>
        <v>6.944444467080757E-4</v>
      </c>
      <c r="M3534" s="236">
        <v>1</v>
      </c>
      <c r="N3534" s="284">
        <v>42578.712500000001</v>
      </c>
      <c r="O3534" s="234">
        <v>42578.712500000001</v>
      </c>
      <c r="P3534" s="237" t="s">
        <v>37</v>
      </c>
      <c r="Q3534" s="238" t="s">
        <v>145</v>
      </c>
      <c r="R3534" s="238" t="s">
        <v>146</v>
      </c>
      <c r="S3534" s="35" t="s">
        <v>101</v>
      </c>
      <c r="T3534" s="35" t="s">
        <v>6411</v>
      </c>
      <c r="U3534" s="88">
        <v>12353</v>
      </c>
      <c r="V3534" s="240" t="s">
        <v>1385</v>
      </c>
      <c r="W3534" s="35" t="s">
        <v>6412</v>
      </c>
      <c r="X3534" s="177">
        <v>0</v>
      </c>
      <c r="Y3534" s="177">
        <v>0</v>
      </c>
      <c r="Z3534" s="55">
        <v>0</v>
      </c>
      <c r="AA3534" s="168"/>
      <c r="AB3534" s="168"/>
      <c r="AC3534" s="168"/>
    </row>
    <row r="3535" spans="1:34" ht="15" hidden="1" customHeight="1" x14ac:dyDescent="0.2">
      <c r="A3535" s="257">
        <v>69</v>
      </c>
      <c r="B3535" s="257">
        <v>60</v>
      </c>
      <c r="C3535" s="258" t="s">
        <v>720</v>
      </c>
      <c r="D3535" s="257">
        <v>60083</v>
      </c>
      <c r="E3535" s="258" t="s">
        <v>721</v>
      </c>
      <c r="F3535" s="25">
        <v>2016</v>
      </c>
      <c r="G3535" s="284">
        <v>42578.951388888891</v>
      </c>
      <c r="H3535" s="234">
        <v>42578.951388888891</v>
      </c>
      <c r="I3535" s="412" t="s">
        <v>36</v>
      </c>
      <c r="J3535" s="412" t="s">
        <v>36</v>
      </c>
      <c r="K3535" s="412"/>
      <c r="L3535" s="235">
        <f>N3535-G3535</f>
        <v>0.22708333333139308</v>
      </c>
      <c r="M3535" s="236">
        <v>327</v>
      </c>
      <c r="N3535" s="284">
        <v>42579.178472222222</v>
      </c>
      <c r="O3535" s="234">
        <v>42579.178472222222</v>
      </c>
      <c r="P3535" s="237" t="s">
        <v>37</v>
      </c>
      <c r="Q3535" s="238" t="s">
        <v>52</v>
      </c>
      <c r="R3535" s="238" t="s">
        <v>67</v>
      </c>
      <c r="S3535" s="35" t="s">
        <v>101</v>
      </c>
      <c r="T3535" s="35" t="s">
        <v>6413</v>
      </c>
      <c r="U3535" s="88">
        <v>12353</v>
      </c>
      <c r="V3535" s="240" t="s">
        <v>1385</v>
      </c>
      <c r="W3535" s="35" t="s">
        <v>6414</v>
      </c>
      <c r="X3535" s="177">
        <v>0</v>
      </c>
      <c r="Y3535" s="177">
        <v>0</v>
      </c>
      <c r="Z3535" s="55">
        <v>0</v>
      </c>
      <c r="AA3535" s="168"/>
      <c r="AB3535" s="168"/>
      <c r="AC3535" s="168"/>
    </row>
    <row r="3536" spans="1:34" ht="15" hidden="1" customHeight="1" x14ac:dyDescent="0.2">
      <c r="A3536" s="257">
        <v>69</v>
      </c>
      <c r="B3536" s="257">
        <v>60</v>
      </c>
      <c r="C3536" s="258" t="s">
        <v>720</v>
      </c>
      <c r="D3536" s="257">
        <v>60083</v>
      </c>
      <c r="E3536" s="258" t="s">
        <v>721</v>
      </c>
      <c r="F3536" s="25">
        <v>2017</v>
      </c>
      <c r="G3536" s="232">
        <v>42991.247916666667</v>
      </c>
      <c r="H3536" s="233">
        <v>42991.247916666667</v>
      </c>
      <c r="I3536" s="412" t="s">
        <v>36</v>
      </c>
      <c r="J3536" s="412" t="s">
        <v>36</v>
      </c>
      <c r="K3536" s="412"/>
      <c r="L3536" s="235">
        <f>N3536-G3536</f>
        <v>6.944444467080757E-4</v>
      </c>
      <c r="M3536" s="236">
        <v>1</v>
      </c>
      <c r="N3536" s="232">
        <v>42991.248611111114</v>
      </c>
      <c r="O3536" s="233">
        <v>42991.248611111114</v>
      </c>
      <c r="P3536" s="237" t="s">
        <v>37</v>
      </c>
      <c r="Q3536" s="35" t="s">
        <v>213</v>
      </c>
      <c r="R3536" s="35" t="s">
        <v>287</v>
      </c>
      <c r="S3536" s="35" t="s">
        <v>98</v>
      </c>
      <c r="T3536" s="167" t="s">
        <v>9480</v>
      </c>
      <c r="U3536" s="303" t="s">
        <v>40</v>
      </c>
      <c r="V3536" s="240" t="s">
        <v>1385</v>
      </c>
      <c r="W3536" s="163" t="s">
        <v>9481</v>
      </c>
      <c r="X3536" s="241">
        <v>0</v>
      </c>
      <c r="Y3536" s="241">
        <v>0</v>
      </c>
      <c r="Z3536" s="241">
        <v>0</v>
      </c>
      <c r="AA3536" s="266"/>
      <c r="AB3536" s="266"/>
      <c r="AC3536" s="266"/>
      <c r="AD3536" s="304">
        <v>5517212</v>
      </c>
      <c r="AE3536" s="382" t="s">
        <v>7083</v>
      </c>
      <c r="AF3536" s="383" t="s">
        <v>9482</v>
      </c>
      <c r="AG3536" s="167" t="s">
        <v>7040</v>
      </c>
      <c r="AH3536" s="29" t="s">
        <v>7041</v>
      </c>
    </row>
    <row r="3537" spans="1:34" ht="15" hidden="1" customHeight="1" x14ac:dyDescent="0.2">
      <c r="A3537" s="257">
        <v>69</v>
      </c>
      <c r="B3537" s="257">
        <v>60</v>
      </c>
      <c r="C3537" s="258" t="s">
        <v>720</v>
      </c>
      <c r="D3537" s="257">
        <v>60083</v>
      </c>
      <c r="E3537" s="258" t="s">
        <v>721</v>
      </c>
      <c r="F3537" s="25">
        <v>2017</v>
      </c>
      <c r="G3537" s="232">
        <v>42991.250694444447</v>
      </c>
      <c r="H3537" s="233">
        <v>42991.250694444447</v>
      </c>
      <c r="I3537" s="412" t="s">
        <v>36</v>
      </c>
      <c r="J3537" s="412" t="s">
        <v>36</v>
      </c>
      <c r="K3537" s="412"/>
      <c r="L3537" s="235">
        <f>N3537-G3537</f>
        <v>6.9444443943211809E-4</v>
      </c>
      <c r="M3537" s="236">
        <v>1</v>
      </c>
      <c r="N3537" s="232">
        <v>42991.251388888886</v>
      </c>
      <c r="O3537" s="233">
        <v>42991.251388888886</v>
      </c>
      <c r="P3537" s="237" t="s">
        <v>37</v>
      </c>
      <c r="Q3537" s="35" t="s">
        <v>52</v>
      </c>
      <c r="R3537" s="35" t="s">
        <v>59</v>
      </c>
      <c r="S3537" s="35" t="s">
        <v>98</v>
      </c>
      <c r="T3537" s="167" t="s">
        <v>9480</v>
      </c>
      <c r="U3537" s="303" t="s">
        <v>40</v>
      </c>
      <c r="V3537" s="240" t="s">
        <v>1385</v>
      </c>
      <c r="W3537" s="163" t="s">
        <v>9483</v>
      </c>
      <c r="X3537" s="241">
        <v>0</v>
      </c>
      <c r="Y3537" s="241">
        <v>0</v>
      </c>
      <c r="Z3537" s="241">
        <v>0</v>
      </c>
      <c r="AA3537" s="266"/>
      <c r="AB3537" s="266"/>
      <c r="AC3537" s="266"/>
      <c r="AD3537" s="304">
        <v>5517212</v>
      </c>
      <c r="AE3537" s="382" t="s">
        <v>7083</v>
      </c>
      <c r="AF3537" s="383" t="s">
        <v>9482</v>
      </c>
      <c r="AG3537" s="167" t="s">
        <v>7040</v>
      </c>
      <c r="AH3537" s="29" t="s">
        <v>7041</v>
      </c>
    </row>
    <row r="3538" spans="1:34" ht="15" hidden="1" customHeight="1" x14ac:dyDescent="0.2">
      <c r="A3538" s="257">
        <v>69</v>
      </c>
      <c r="B3538" s="257">
        <v>60</v>
      </c>
      <c r="C3538" s="258" t="s">
        <v>720</v>
      </c>
      <c r="D3538" s="257">
        <v>60083</v>
      </c>
      <c r="E3538" s="331" t="s">
        <v>721</v>
      </c>
      <c r="F3538" s="25">
        <v>2017</v>
      </c>
      <c r="G3538" s="284">
        <v>43017.001388888886</v>
      </c>
      <c r="H3538" s="233">
        <v>43017.001388888886</v>
      </c>
      <c r="I3538" s="417" t="s">
        <v>7042</v>
      </c>
      <c r="J3538" s="412" t="s">
        <v>36</v>
      </c>
      <c r="K3538" s="412"/>
      <c r="L3538" s="235">
        <f>N3538-G3538</f>
        <v>6.944444467080757E-4</v>
      </c>
      <c r="M3538" s="236">
        <v>1</v>
      </c>
      <c r="N3538" s="232">
        <v>43017.002083333333</v>
      </c>
      <c r="O3538" s="233">
        <v>43017.002083333333</v>
      </c>
      <c r="P3538" s="237" t="s">
        <v>37</v>
      </c>
      <c r="Q3538" s="35" t="s">
        <v>382</v>
      </c>
      <c r="R3538" s="35" t="s">
        <v>383</v>
      </c>
      <c r="S3538" s="35" t="s">
        <v>40</v>
      </c>
      <c r="T3538" s="167" t="s">
        <v>9680</v>
      </c>
      <c r="U3538" s="332" t="s">
        <v>40</v>
      </c>
      <c r="V3538" s="240" t="s">
        <v>1385</v>
      </c>
      <c r="W3538" s="167" t="s">
        <v>9681</v>
      </c>
      <c r="X3538" s="241">
        <v>0</v>
      </c>
      <c r="Y3538" s="241">
        <v>0</v>
      </c>
      <c r="Z3538" s="241">
        <v>0</v>
      </c>
      <c r="AA3538" s="266"/>
      <c r="AB3538" s="266"/>
      <c r="AC3538" s="266"/>
      <c r="AD3538" s="304">
        <v>5517212</v>
      </c>
      <c r="AE3538" s="333" t="s">
        <v>7045</v>
      </c>
      <c r="AF3538" s="383" t="s">
        <v>9682</v>
      </c>
      <c r="AG3538" s="167" t="s">
        <v>7040</v>
      </c>
      <c r="AH3538" s="29" t="s">
        <v>7041</v>
      </c>
    </row>
    <row r="3539" spans="1:34" ht="15" hidden="1" customHeight="1" x14ac:dyDescent="0.2">
      <c r="A3539" s="257">
        <v>69</v>
      </c>
      <c r="B3539" s="257">
        <v>60</v>
      </c>
      <c r="C3539" s="258" t="s">
        <v>720</v>
      </c>
      <c r="D3539" s="257">
        <v>60083</v>
      </c>
      <c r="E3539" s="331" t="s">
        <v>721</v>
      </c>
      <c r="F3539" s="25">
        <v>2017</v>
      </c>
      <c r="G3539" s="284">
        <v>43017.020833333336</v>
      </c>
      <c r="H3539" s="233">
        <v>43017.020833333336</v>
      </c>
      <c r="I3539" s="417" t="s">
        <v>7042</v>
      </c>
      <c r="J3539" s="412" t="s">
        <v>36</v>
      </c>
      <c r="K3539" s="412"/>
      <c r="L3539" s="235">
        <f>N3539-G3539</f>
        <v>6.9444443943211809E-4</v>
      </c>
      <c r="M3539" s="236">
        <v>1</v>
      </c>
      <c r="N3539" s="232">
        <v>43017.021527777775</v>
      </c>
      <c r="O3539" s="233">
        <v>43017.021527777775</v>
      </c>
      <c r="P3539" s="237" t="s">
        <v>37</v>
      </c>
      <c r="Q3539" s="35" t="s">
        <v>382</v>
      </c>
      <c r="R3539" s="35" t="s">
        <v>383</v>
      </c>
      <c r="S3539" s="35" t="s">
        <v>40</v>
      </c>
      <c r="T3539" s="167" t="s">
        <v>9680</v>
      </c>
      <c r="U3539" s="332" t="s">
        <v>40</v>
      </c>
      <c r="V3539" s="240" t="s">
        <v>1385</v>
      </c>
      <c r="W3539" s="167" t="s">
        <v>9685</v>
      </c>
      <c r="X3539" s="241">
        <v>0</v>
      </c>
      <c r="Y3539" s="241">
        <v>0</v>
      </c>
      <c r="Z3539" s="241">
        <v>0</v>
      </c>
      <c r="AA3539" s="266"/>
      <c r="AB3539" s="266"/>
      <c r="AC3539" s="266"/>
      <c r="AD3539" s="304">
        <v>5517212</v>
      </c>
      <c r="AE3539" s="333" t="s">
        <v>7045</v>
      </c>
      <c r="AF3539" s="383" t="s">
        <v>9686</v>
      </c>
      <c r="AG3539" s="167" t="s">
        <v>7040</v>
      </c>
      <c r="AH3539" s="29" t="s">
        <v>7041</v>
      </c>
    </row>
    <row r="3540" spans="1:34" ht="15" hidden="1" customHeight="1" x14ac:dyDescent="0.2">
      <c r="A3540" s="257">
        <v>69</v>
      </c>
      <c r="B3540" s="257">
        <v>60</v>
      </c>
      <c r="C3540" s="258" t="s">
        <v>720</v>
      </c>
      <c r="D3540" s="257">
        <v>60083</v>
      </c>
      <c r="E3540" s="331" t="s">
        <v>721</v>
      </c>
      <c r="F3540" s="25">
        <v>2017</v>
      </c>
      <c r="G3540" s="284">
        <v>43017.083333333336</v>
      </c>
      <c r="H3540" s="233">
        <v>43017.083333333336</v>
      </c>
      <c r="I3540" s="417" t="s">
        <v>7042</v>
      </c>
      <c r="J3540" s="412" t="s">
        <v>36</v>
      </c>
      <c r="K3540" s="412"/>
      <c r="L3540" s="235">
        <f>N3540-G3540</f>
        <v>6.9444443943211809E-4</v>
      </c>
      <c r="M3540" s="236">
        <v>1</v>
      </c>
      <c r="N3540" s="232">
        <v>43017.084027777775</v>
      </c>
      <c r="O3540" s="233">
        <v>43017.084027777775</v>
      </c>
      <c r="P3540" s="237" t="s">
        <v>37</v>
      </c>
      <c r="Q3540" s="35" t="s">
        <v>382</v>
      </c>
      <c r="R3540" s="35" t="s">
        <v>383</v>
      </c>
      <c r="S3540" s="35" t="s">
        <v>40</v>
      </c>
      <c r="T3540" s="167" t="s">
        <v>9680</v>
      </c>
      <c r="U3540" s="332" t="s">
        <v>40</v>
      </c>
      <c r="V3540" s="240" t="s">
        <v>1385</v>
      </c>
      <c r="W3540" s="167" t="s">
        <v>9714</v>
      </c>
      <c r="X3540" s="241">
        <v>0</v>
      </c>
      <c r="Y3540" s="241">
        <v>0</v>
      </c>
      <c r="Z3540" s="241">
        <v>0</v>
      </c>
      <c r="AA3540" s="266"/>
      <c r="AB3540" s="266"/>
      <c r="AC3540" s="266"/>
      <c r="AD3540" s="304">
        <v>5517212</v>
      </c>
      <c r="AE3540" s="333" t="s">
        <v>7045</v>
      </c>
      <c r="AF3540" s="383" t="s">
        <v>9682</v>
      </c>
      <c r="AG3540" s="167" t="s">
        <v>7040</v>
      </c>
      <c r="AH3540" s="29" t="s">
        <v>7041</v>
      </c>
    </row>
    <row r="3541" spans="1:34" ht="15" hidden="1" customHeight="1" x14ac:dyDescent="0.2">
      <c r="A3541" s="257">
        <v>69</v>
      </c>
      <c r="B3541" s="257">
        <v>60</v>
      </c>
      <c r="C3541" s="258" t="s">
        <v>720</v>
      </c>
      <c r="D3541" s="257">
        <v>60083</v>
      </c>
      <c r="E3541" s="331" t="s">
        <v>721</v>
      </c>
      <c r="F3541" s="25">
        <v>2017</v>
      </c>
      <c r="G3541" s="284">
        <v>43017.084027777775</v>
      </c>
      <c r="H3541" s="233">
        <v>43017.084027777775</v>
      </c>
      <c r="I3541" s="417" t="s">
        <v>7042</v>
      </c>
      <c r="J3541" s="417" t="s">
        <v>7042</v>
      </c>
      <c r="K3541" s="417"/>
      <c r="L3541" s="235">
        <f>N3541-G3541</f>
        <v>4.5923611111138598</v>
      </c>
      <c r="M3541" s="236">
        <v>6613</v>
      </c>
      <c r="N3541" s="232">
        <v>43021.676388888889</v>
      </c>
      <c r="O3541" s="233">
        <v>43021.676388888889</v>
      </c>
      <c r="P3541" s="294" t="s">
        <v>173</v>
      </c>
      <c r="Q3541" s="35" t="s">
        <v>382</v>
      </c>
      <c r="R3541" s="35" t="s">
        <v>383</v>
      </c>
      <c r="S3541" s="277" t="s">
        <v>54</v>
      </c>
      <c r="T3541" s="167" t="s">
        <v>9715</v>
      </c>
      <c r="U3541" s="332" t="s">
        <v>40</v>
      </c>
      <c r="V3541" s="240" t="s">
        <v>1385</v>
      </c>
      <c r="W3541" s="167" t="s">
        <v>9716</v>
      </c>
      <c r="X3541" s="241">
        <v>0</v>
      </c>
      <c r="Y3541" s="241">
        <v>0</v>
      </c>
      <c r="Z3541" s="241">
        <v>0</v>
      </c>
      <c r="AA3541" s="277"/>
      <c r="AB3541" s="277"/>
      <c r="AC3541" s="277"/>
      <c r="AD3541" s="304">
        <v>5517212</v>
      </c>
      <c r="AE3541" s="333" t="s">
        <v>7172</v>
      </c>
      <c r="AF3541" s="383" t="s">
        <v>9717</v>
      </c>
      <c r="AG3541" s="167" t="s">
        <v>7040</v>
      </c>
      <c r="AH3541" s="29" t="s">
        <v>7041</v>
      </c>
    </row>
    <row r="3542" spans="1:34" ht="15" hidden="1" customHeight="1" x14ac:dyDescent="0.2">
      <c r="A3542" s="257">
        <v>69</v>
      </c>
      <c r="B3542" s="257">
        <v>60</v>
      </c>
      <c r="C3542" s="258" t="s">
        <v>720</v>
      </c>
      <c r="D3542" s="257">
        <v>60083</v>
      </c>
      <c r="E3542" s="258" t="s">
        <v>721</v>
      </c>
      <c r="F3542" s="25">
        <v>2017</v>
      </c>
      <c r="G3542" s="232">
        <v>43026.331250000003</v>
      </c>
      <c r="H3542" s="233">
        <v>43026.331250000003</v>
      </c>
      <c r="I3542" s="412" t="s">
        <v>36</v>
      </c>
      <c r="J3542" s="412" t="s">
        <v>36</v>
      </c>
      <c r="K3542" s="412"/>
      <c r="L3542" s="235">
        <f>N3542-G3542</f>
        <v>0.39583333332848269</v>
      </c>
      <c r="M3542" s="236">
        <v>570</v>
      </c>
      <c r="N3542" s="232">
        <v>43026.727083333331</v>
      </c>
      <c r="O3542" s="233">
        <v>43026.727083333331</v>
      </c>
      <c r="P3542" s="237" t="s">
        <v>37</v>
      </c>
      <c r="Q3542" s="35" t="s">
        <v>43</v>
      </c>
      <c r="R3542" s="35" t="s">
        <v>44</v>
      </c>
      <c r="S3542" s="277" t="s">
        <v>101</v>
      </c>
      <c r="T3542" s="167" t="s">
        <v>9806</v>
      </c>
      <c r="U3542" s="332" t="s">
        <v>40</v>
      </c>
      <c r="V3542" s="240" t="s">
        <v>1385</v>
      </c>
      <c r="W3542" s="167" t="s">
        <v>9807</v>
      </c>
      <c r="X3542" s="241">
        <v>0</v>
      </c>
      <c r="Y3542" s="241">
        <v>0</v>
      </c>
      <c r="Z3542" s="241">
        <v>0</v>
      </c>
      <c r="AA3542" s="277"/>
      <c r="AB3542" s="277"/>
      <c r="AC3542" s="277"/>
      <c r="AD3542" s="304">
        <v>5517212</v>
      </c>
      <c r="AE3542" s="333" t="s">
        <v>1270</v>
      </c>
      <c r="AF3542" s="333" t="s">
        <v>1270</v>
      </c>
      <c r="AG3542" s="167" t="s">
        <v>7066</v>
      </c>
      <c r="AH3542" s="29" t="s">
        <v>7067</v>
      </c>
    </row>
    <row r="3543" spans="1:34" ht="15" hidden="1" customHeight="1" x14ac:dyDescent="0.2">
      <c r="A3543" s="257">
        <v>69</v>
      </c>
      <c r="B3543" s="257">
        <v>60</v>
      </c>
      <c r="C3543" s="258" t="s">
        <v>720</v>
      </c>
      <c r="D3543" s="257">
        <v>60083</v>
      </c>
      <c r="E3543" s="258" t="s">
        <v>721</v>
      </c>
      <c r="F3543" s="25">
        <v>2017</v>
      </c>
      <c r="G3543" s="232">
        <v>43068.554861111108</v>
      </c>
      <c r="H3543" s="233">
        <v>43068.554861111108</v>
      </c>
      <c r="I3543" s="412" t="s">
        <v>36</v>
      </c>
      <c r="J3543" s="412" t="s">
        <v>36</v>
      </c>
      <c r="K3543" s="412"/>
      <c r="L3543" s="235">
        <f>N3543-G3543</f>
        <v>1.1118055555562023</v>
      </c>
      <c r="M3543" s="236">
        <v>1601</v>
      </c>
      <c r="N3543" s="232">
        <v>43069.666666666664</v>
      </c>
      <c r="O3543" s="233">
        <v>43069.666666666664</v>
      </c>
      <c r="P3543" s="328" t="s">
        <v>242</v>
      </c>
      <c r="Q3543" s="167" t="s">
        <v>43</v>
      </c>
      <c r="R3543" s="167" t="s">
        <v>1663</v>
      </c>
      <c r="S3543" s="35" t="s">
        <v>40</v>
      </c>
      <c r="T3543" s="167" t="s">
        <v>10054</v>
      </c>
      <c r="U3543" s="332" t="s">
        <v>40</v>
      </c>
      <c r="V3543" s="240" t="s">
        <v>1385</v>
      </c>
      <c r="W3543" s="167" t="s">
        <v>10055</v>
      </c>
      <c r="X3543" s="255">
        <v>0</v>
      </c>
      <c r="Y3543" s="241">
        <v>0</v>
      </c>
      <c r="Z3543" s="241">
        <v>0</v>
      </c>
      <c r="AA3543" s="266"/>
      <c r="AB3543" s="266"/>
      <c r="AC3543" s="266"/>
      <c r="AD3543" s="304">
        <v>5517212</v>
      </c>
      <c r="AE3543" s="333" t="s">
        <v>1270</v>
      </c>
      <c r="AF3543" s="333" t="s">
        <v>1270</v>
      </c>
      <c r="AG3543" s="167" t="s">
        <v>7066</v>
      </c>
      <c r="AH3543" s="29" t="s">
        <v>7067</v>
      </c>
    </row>
    <row r="3544" spans="1:34" ht="15" hidden="1" customHeight="1" x14ac:dyDescent="0.2">
      <c r="A3544" s="257">
        <v>69</v>
      </c>
      <c r="B3544" s="257">
        <v>60</v>
      </c>
      <c r="C3544" s="258" t="s">
        <v>720</v>
      </c>
      <c r="D3544" s="257">
        <v>60083</v>
      </c>
      <c r="E3544" s="258" t="s">
        <v>721</v>
      </c>
      <c r="F3544" s="25">
        <v>2018</v>
      </c>
      <c r="G3544" s="232">
        <v>43160.574999999997</v>
      </c>
      <c r="H3544" s="233">
        <v>43160.574999999997</v>
      </c>
      <c r="I3544" s="412" t="s">
        <v>36</v>
      </c>
      <c r="J3544" s="412" t="s">
        <v>36</v>
      </c>
      <c r="K3544" s="412" t="s">
        <v>36</v>
      </c>
      <c r="L3544" s="235">
        <f>N3544-G3544</f>
        <v>6.944444467080757E-4</v>
      </c>
      <c r="M3544" s="236">
        <v>1</v>
      </c>
      <c r="N3544" s="232">
        <v>43160.575694444444</v>
      </c>
      <c r="O3544" s="233">
        <v>43160.575694444444</v>
      </c>
      <c r="P3544" s="237" t="s">
        <v>37</v>
      </c>
      <c r="Q3544" s="359" t="s">
        <v>48</v>
      </c>
      <c r="R3544" s="35" t="s">
        <v>10200</v>
      </c>
      <c r="S3544" s="277" t="s">
        <v>54</v>
      </c>
      <c r="T3544" s="167" t="s">
        <v>10580</v>
      </c>
      <c r="U3544" s="282" t="s">
        <v>40</v>
      </c>
      <c r="V3544" s="240" t="s">
        <v>1385</v>
      </c>
      <c r="W3544" s="167" t="s">
        <v>10581</v>
      </c>
      <c r="X3544" s="255">
        <v>0</v>
      </c>
      <c r="Y3544" s="241">
        <v>0</v>
      </c>
      <c r="Z3544" s="241">
        <v>0</v>
      </c>
      <c r="AA3544" s="266"/>
      <c r="AB3544" s="266"/>
      <c r="AC3544" s="266"/>
      <c r="AD3544" s="241">
        <v>5517212</v>
      </c>
      <c r="AE3544" s="461" t="s">
        <v>7060</v>
      </c>
      <c r="AF3544" s="462" t="s">
        <v>10582</v>
      </c>
      <c r="AG3544" s="277" t="s">
        <v>7040</v>
      </c>
      <c r="AH3544" s="277" t="s">
        <v>7041</v>
      </c>
    </row>
    <row r="3545" spans="1:34" ht="15" hidden="1" customHeight="1" x14ac:dyDescent="0.2">
      <c r="A3545" s="257">
        <v>69</v>
      </c>
      <c r="B3545" s="257">
        <v>60</v>
      </c>
      <c r="C3545" s="258" t="s">
        <v>720</v>
      </c>
      <c r="D3545" s="257">
        <v>60083</v>
      </c>
      <c r="E3545" s="258" t="s">
        <v>721</v>
      </c>
      <c r="F3545" s="25">
        <v>2018</v>
      </c>
      <c r="G3545" s="284">
        <v>43352.184027777781</v>
      </c>
      <c r="H3545" s="234">
        <v>43352.184027777781</v>
      </c>
      <c r="I3545" s="412" t="s">
        <v>36</v>
      </c>
      <c r="J3545" s="412" t="s">
        <v>36</v>
      </c>
      <c r="K3545" s="417" t="s">
        <v>7042</v>
      </c>
      <c r="L3545" s="235">
        <f>N3545-G3545</f>
        <v>0.32777777777664596</v>
      </c>
      <c r="M3545" s="236">
        <v>472</v>
      </c>
      <c r="N3545" s="284">
        <v>43352.511805555558</v>
      </c>
      <c r="O3545" s="234">
        <v>43352.511805555558</v>
      </c>
      <c r="P3545" s="237" t="s">
        <v>37</v>
      </c>
      <c r="Q3545" s="162" t="s">
        <v>145</v>
      </c>
      <c r="R3545" s="167" t="s">
        <v>10207</v>
      </c>
      <c r="S3545" s="163" t="s">
        <v>40</v>
      </c>
      <c r="T3545" s="167" t="s">
        <v>11868</v>
      </c>
      <c r="U3545" s="293">
        <v>114958476</v>
      </c>
      <c r="V3545" s="240" t="s">
        <v>1385</v>
      </c>
      <c r="W3545" s="167" t="s">
        <v>11869</v>
      </c>
      <c r="X3545" s="255">
        <v>0</v>
      </c>
      <c r="Y3545" s="241">
        <v>0</v>
      </c>
      <c r="Z3545" s="241">
        <v>0</v>
      </c>
      <c r="AA3545" s="266"/>
      <c r="AB3545" s="266"/>
      <c r="AC3545" s="266"/>
      <c r="AD3545" s="241">
        <v>5517212</v>
      </c>
      <c r="AE3545" s="467" t="s">
        <v>7063</v>
      </c>
      <c r="AF3545" s="468" t="s">
        <v>9166</v>
      </c>
      <c r="AG3545" s="163" t="s">
        <v>7040</v>
      </c>
      <c r="AH3545" s="277" t="s">
        <v>7041</v>
      </c>
    </row>
    <row r="3546" spans="1:34" ht="15" hidden="1" customHeight="1" x14ac:dyDescent="0.2">
      <c r="A3546" s="523">
        <v>69</v>
      </c>
      <c r="B3546" s="523">
        <v>60</v>
      </c>
      <c r="C3546" s="524" t="s">
        <v>720</v>
      </c>
      <c r="D3546" s="523">
        <v>60083</v>
      </c>
      <c r="E3546" s="524" t="s">
        <v>721</v>
      </c>
      <c r="F3546" s="25">
        <v>2019</v>
      </c>
      <c r="G3546" s="573">
        <v>43591.250694444447</v>
      </c>
      <c r="H3546" s="574">
        <v>43591.250694444447</v>
      </c>
      <c r="I3546" s="572" t="s">
        <v>36</v>
      </c>
      <c r="J3546" s="572" t="s">
        <v>36</v>
      </c>
      <c r="K3546" s="572" t="s">
        <v>36</v>
      </c>
      <c r="L3546" s="235">
        <f>N3546-G3546</f>
        <v>6.9444443943211809E-4</v>
      </c>
      <c r="M3546" s="236">
        <v>1</v>
      </c>
      <c r="N3546" s="573">
        <v>43591.251388888886</v>
      </c>
      <c r="O3546" s="574">
        <v>43591.251388888886</v>
      </c>
      <c r="P3546" s="237" t="s">
        <v>37</v>
      </c>
      <c r="Q3546" s="162" t="s">
        <v>48</v>
      </c>
      <c r="R3546" s="167" t="s">
        <v>10200</v>
      </c>
      <c r="S3546" s="238" t="s">
        <v>40</v>
      </c>
      <c r="T3546" s="167" t="s">
        <v>13962</v>
      </c>
      <c r="U3546" s="459" t="s">
        <v>40</v>
      </c>
      <c r="V3546" s="49" t="s">
        <v>1385</v>
      </c>
      <c r="W3546" s="167" t="s">
        <v>13963</v>
      </c>
      <c r="X3546" s="536">
        <v>0</v>
      </c>
      <c r="Y3546" s="255">
        <v>0</v>
      </c>
      <c r="Z3546" s="255">
        <v>0</v>
      </c>
      <c r="AA3546" s="264">
        <f>Y3546/AD3546</f>
        <v>0</v>
      </c>
      <c r="AB3546" s="265">
        <f>Z3546/AD3546</f>
        <v>0</v>
      </c>
      <c r="AC3546" s="255">
        <v>0</v>
      </c>
      <c r="AD3546" s="255">
        <v>5548929</v>
      </c>
      <c r="AE3546" s="240" t="s">
        <v>7102</v>
      </c>
      <c r="AF3546" s="527" t="s">
        <v>8930</v>
      </c>
      <c r="AG3546" s="240" t="s">
        <v>7040</v>
      </c>
      <c r="AH3546" s="525" t="s">
        <v>7041</v>
      </c>
    </row>
    <row r="3547" spans="1:34" ht="15" hidden="1" customHeight="1" x14ac:dyDescent="0.2">
      <c r="A3547" s="105">
        <v>69</v>
      </c>
      <c r="B3547" s="105">
        <v>60</v>
      </c>
      <c r="C3547" s="76" t="s">
        <v>1288</v>
      </c>
      <c r="D3547" s="31">
        <v>60085</v>
      </c>
      <c r="E3547" s="60" t="s">
        <v>1289</v>
      </c>
      <c r="F3547" s="25">
        <v>2014</v>
      </c>
      <c r="G3547" s="61">
        <v>41928.567361111112</v>
      </c>
      <c r="H3547" s="62">
        <v>41928.567361111112</v>
      </c>
      <c r="I3547" s="625" t="s">
        <v>36</v>
      </c>
      <c r="J3547" s="625" t="s">
        <v>36</v>
      </c>
      <c r="K3547" s="625"/>
      <c r="L3547" s="64">
        <f>N3547-G3547</f>
        <v>6.944444467080757E-4</v>
      </c>
      <c r="M3547" s="65">
        <v>1</v>
      </c>
      <c r="N3547" s="61">
        <v>41928.568055555559</v>
      </c>
      <c r="O3547" s="62">
        <v>41928.568055555559</v>
      </c>
      <c r="P3547" s="66" t="s">
        <v>37</v>
      </c>
      <c r="Q3547" s="69" t="s">
        <v>48</v>
      </c>
      <c r="R3547" s="69" t="s">
        <v>49</v>
      </c>
      <c r="S3547" s="87" t="s">
        <v>40</v>
      </c>
      <c r="T3547" s="69" t="s">
        <v>2871</v>
      </c>
      <c r="U3547" s="414" t="s">
        <v>40</v>
      </c>
      <c r="V3547" s="87" t="s">
        <v>1385</v>
      </c>
      <c r="W3547" s="69" t="s">
        <v>2872</v>
      </c>
      <c r="X3547" s="32">
        <v>28414</v>
      </c>
      <c r="Y3547" s="32">
        <v>0</v>
      </c>
      <c r="Z3547" s="83"/>
      <c r="AA3547" s="84"/>
      <c r="AB3547" s="85"/>
      <c r="AC3547" s="83"/>
    </row>
    <row r="3548" spans="1:34" ht="15" hidden="1" customHeight="1" x14ac:dyDescent="0.2">
      <c r="A3548" s="175">
        <v>69</v>
      </c>
      <c r="B3548" s="175">
        <v>60</v>
      </c>
      <c r="C3548" s="24" t="s">
        <v>1288</v>
      </c>
      <c r="D3548" s="175">
        <v>60085</v>
      </c>
      <c r="E3548" s="24" t="s">
        <v>1289</v>
      </c>
      <c r="F3548" s="25">
        <v>2015</v>
      </c>
      <c r="G3548" s="156">
        <v>42119.270833333336</v>
      </c>
      <c r="H3548" s="157">
        <v>42119.270833333336</v>
      </c>
      <c r="I3548" s="620" t="s">
        <v>36</v>
      </c>
      <c r="J3548" s="620" t="s">
        <v>36</v>
      </c>
      <c r="K3548" s="620"/>
      <c r="L3548" s="159">
        <f>N3548-G3548</f>
        <v>6.9444443943211809E-4</v>
      </c>
      <c r="M3548" s="160">
        <v>1</v>
      </c>
      <c r="N3548" s="156">
        <v>42119.271527777775</v>
      </c>
      <c r="O3548" s="157">
        <v>42119.271527777775</v>
      </c>
      <c r="P3548" s="161" t="s">
        <v>37</v>
      </c>
      <c r="Q3548" s="35" t="s">
        <v>48</v>
      </c>
      <c r="R3548" s="35" t="s">
        <v>49</v>
      </c>
      <c r="S3548" s="35" t="s">
        <v>40</v>
      </c>
      <c r="T3548" s="35" t="s">
        <v>3838</v>
      </c>
      <c r="U3548" s="414" t="s">
        <v>40</v>
      </c>
      <c r="V3548" s="167" t="s">
        <v>1385</v>
      </c>
      <c r="W3548" s="35" t="s">
        <v>3839</v>
      </c>
      <c r="X3548" s="55">
        <v>28421</v>
      </c>
      <c r="Y3548" s="55">
        <v>0</v>
      </c>
      <c r="Z3548" s="168"/>
      <c r="AA3548" s="168"/>
      <c r="AB3548" s="168"/>
      <c r="AC3548" s="168"/>
    </row>
    <row r="3549" spans="1:34" ht="15" customHeight="1" x14ac:dyDescent="0.2">
      <c r="A3549" s="175">
        <v>115</v>
      </c>
      <c r="B3549" s="175">
        <v>115</v>
      </c>
      <c r="C3549" s="24" t="s">
        <v>1288</v>
      </c>
      <c r="D3549" s="175">
        <v>60085</v>
      </c>
      <c r="E3549" s="43" t="s">
        <v>1289</v>
      </c>
      <c r="F3549" s="25">
        <v>2015</v>
      </c>
      <c r="G3549" s="156">
        <v>42328.625694444447</v>
      </c>
      <c r="H3549" s="157">
        <v>42328.625694444447</v>
      </c>
      <c r="I3549" s="620" t="s">
        <v>36</v>
      </c>
      <c r="J3549" s="620" t="s">
        <v>36</v>
      </c>
      <c r="K3549" s="620"/>
      <c r="L3549" s="159">
        <f>N3549-G3549</f>
        <v>8.7499999994179234E-2</v>
      </c>
      <c r="M3549" s="160">
        <v>126</v>
      </c>
      <c r="N3549" s="156">
        <v>42328.713194444441</v>
      </c>
      <c r="O3549" s="157">
        <v>42328.713194444441</v>
      </c>
      <c r="P3549" s="161" t="s">
        <v>37</v>
      </c>
      <c r="Q3549" s="162" t="s">
        <v>52</v>
      </c>
      <c r="R3549" s="35" t="s">
        <v>1584</v>
      </c>
      <c r="S3549" s="35" t="s">
        <v>88</v>
      </c>
      <c r="T3549" s="35" t="s">
        <v>5203</v>
      </c>
      <c r="U3549" s="414" t="s">
        <v>40</v>
      </c>
      <c r="V3549" s="167" t="s">
        <v>1385</v>
      </c>
      <c r="W3549" s="35" t="s">
        <v>5204</v>
      </c>
      <c r="X3549" s="55">
        <v>7052</v>
      </c>
      <c r="Y3549" s="55">
        <v>7052</v>
      </c>
      <c r="Z3549" s="55">
        <v>531073</v>
      </c>
      <c r="AA3549" s="173">
        <f>Y3549/5412924</f>
        <v>1.3028078724179389E-3</v>
      </c>
      <c r="AB3549" s="174">
        <f>Z3549/5412924</f>
        <v>9.8112037043195141E-2</v>
      </c>
      <c r="AC3549" s="55">
        <f>Z3549/Y3549</f>
        <v>75.308139534883722</v>
      </c>
    </row>
    <row r="3550" spans="1:34" ht="15" hidden="1" customHeight="1" x14ac:dyDescent="0.2">
      <c r="A3550" s="249">
        <v>69</v>
      </c>
      <c r="B3550" s="249">
        <v>60</v>
      </c>
      <c r="C3550" s="250" t="s">
        <v>1288</v>
      </c>
      <c r="D3550" s="249">
        <v>60085</v>
      </c>
      <c r="E3550" s="250" t="s">
        <v>1289</v>
      </c>
      <c r="F3550" s="25">
        <v>2016</v>
      </c>
      <c r="G3550" s="232">
        <v>42391.354861111111</v>
      </c>
      <c r="H3550" s="233">
        <v>42391.354861111111</v>
      </c>
      <c r="I3550" s="412" t="s">
        <v>36</v>
      </c>
      <c r="J3550" s="417" t="s">
        <v>313</v>
      </c>
      <c r="K3550" s="417"/>
      <c r="L3550" s="235">
        <f>N3550-G3550</f>
        <v>0.43472222222044365</v>
      </c>
      <c r="M3550" s="236">
        <v>626</v>
      </c>
      <c r="N3550" s="232">
        <v>42391.789583333331</v>
      </c>
      <c r="O3550" s="233">
        <v>42391.789583333331</v>
      </c>
      <c r="P3550" s="237" t="s">
        <v>37</v>
      </c>
      <c r="Q3550" s="238" t="s">
        <v>38</v>
      </c>
      <c r="R3550" s="238" t="s">
        <v>135</v>
      </c>
      <c r="S3550" s="238" t="s">
        <v>54</v>
      </c>
      <c r="T3550" s="239" t="s">
        <v>5500</v>
      </c>
      <c r="U3550" s="253">
        <v>11849</v>
      </c>
      <c r="V3550" s="240" t="s">
        <v>1385</v>
      </c>
      <c r="W3550" s="239" t="s">
        <v>5501</v>
      </c>
      <c r="X3550" s="241">
        <v>16587</v>
      </c>
      <c r="Y3550" s="241">
        <v>0</v>
      </c>
      <c r="Z3550" s="241">
        <v>0</v>
      </c>
      <c r="AA3550" s="251"/>
      <c r="AB3550" s="251"/>
      <c r="AC3550" s="251"/>
    </row>
    <row r="3551" spans="1:34" ht="15" hidden="1" customHeight="1" x14ac:dyDescent="0.2">
      <c r="A3551" s="257">
        <v>69</v>
      </c>
      <c r="B3551" s="257">
        <v>60</v>
      </c>
      <c r="C3551" s="258" t="s">
        <v>1288</v>
      </c>
      <c r="D3551" s="257">
        <v>60085</v>
      </c>
      <c r="E3551" s="258" t="s">
        <v>1289</v>
      </c>
      <c r="F3551" s="25">
        <v>2016</v>
      </c>
      <c r="G3551" s="232">
        <v>42467.598611111112</v>
      </c>
      <c r="H3551" s="233">
        <v>42467.598611111112</v>
      </c>
      <c r="I3551" s="412" t="s">
        <v>36</v>
      </c>
      <c r="J3551" s="412" t="s">
        <v>36</v>
      </c>
      <c r="K3551" s="412"/>
      <c r="L3551" s="235">
        <f>N3551-G3551</f>
        <v>2.7777777795563452E-3</v>
      </c>
      <c r="M3551" s="236">
        <v>4</v>
      </c>
      <c r="N3551" s="232">
        <v>42467.601388888892</v>
      </c>
      <c r="O3551" s="233">
        <v>42467.601388888892</v>
      </c>
      <c r="P3551" s="237" t="s">
        <v>37</v>
      </c>
      <c r="Q3551" s="35" t="s">
        <v>5502</v>
      </c>
      <c r="R3551" s="35" t="s">
        <v>600</v>
      </c>
      <c r="S3551" s="35" t="s">
        <v>579</v>
      </c>
      <c r="T3551" s="35" t="s">
        <v>5835</v>
      </c>
      <c r="U3551" s="88">
        <v>12084</v>
      </c>
      <c r="V3551" s="240" t="s">
        <v>1385</v>
      </c>
      <c r="W3551" s="35" t="s">
        <v>5836</v>
      </c>
      <c r="X3551" s="55">
        <v>3571</v>
      </c>
      <c r="Y3551" s="55">
        <v>0</v>
      </c>
      <c r="Z3551" s="55">
        <v>0</v>
      </c>
      <c r="AA3551" s="168"/>
      <c r="AB3551" s="168"/>
      <c r="AC3551" s="168"/>
    </row>
    <row r="3552" spans="1:34" ht="15" hidden="1" customHeight="1" x14ac:dyDescent="0.2">
      <c r="A3552" s="257">
        <v>69</v>
      </c>
      <c r="B3552" s="257">
        <v>60</v>
      </c>
      <c r="C3552" s="258" t="s">
        <v>1288</v>
      </c>
      <c r="D3552" s="257">
        <v>60085</v>
      </c>
      <c r="E3552" s="258" t="s">
        <v>1289</v>
      </c>
      <c r="F3552" s="25">
        <v>2017</v>
      </c>
      <c r="G3552" s="232">
        <v>42958.710416666669</v>
      </c>
      <c r="H3552" s="233">
        <v>42958.710416666669</v>
      </c>
      <c r="I3552" s="412" t="s">
        <v>36</v>
      </c>
      <c r="J3552" s="412" t="s">
        <v>36</v>
      </c>
      <c r="K3552" s="412"/>
      <c r="L3552" s="235">
        <f>N3552-G3552</f>
        <v>2.9861111106583849E-2</v>
      </c>
      <c r="M3552" s="236">
        <v>43</v>
      </c>
      <c r="N3552" s="232">
        <v>42958.740277777775</v>
      </c>
      <c r="O3552" s="233">
        <v>42958.740277777775</v>
      </c>
      <c r="P3552" s="328" t="s">
        <v>242</v>
      </c>
      <c r="Q3552" s="35" t="s">
        <v>43</v>
      </c>
      <c r="R3552" s="35" t="s">
        <v>266</v>
      </c>
      <c r="S3552" s="35" t="s">
        <v>526</v>
      </c>
      <c r="T3552" s="167" t="s">
        <v>9176</v>
      </c>
      <c r="U3552" s="303" t="s">
        <v>40</v>
      </c>
      <c r="V3552" s="240" t="s">
        <v>1385</v>
      </c>
      <c r="W3552" s="167" t="s">
        <v>9177</v>
      </c>
      <c r="X3552" s="241">
        <v>0</v>
      </c>
      <c r="Y3552" s="241">
        <v>0</v>
      </c>
      <c r="Z3552" s="241">
        <v>0</v>
      </c>
      <c r="AA3552" s="266"/>
      <c r="AB3552" s="266"/>
      <c r="AC3552" s="266"/>
      <c r="AD3552" s="304">
        <v>5517212</v>
      </c>
      <c r="AE3552" s="305" t="s">
        <v>1270</v>
      </c>
      <c r="AF3552" s="305" t="s">
        <v>1270</v>
      </c>
      <c r="AG3552" s="35" t="s">
        <v>7066</v>
      </c>
      <c r="AH3552" s="29" t="s">
        <v>7067</v>
      </c>
    </row>
    <row r="3553" spans="1:34" ht="15" hidden="1" customHeight="1" x14ac:dyDescent="0.2">
      <c r="A3553" s="257">
        <v>69</v>
      </c>
      <c r="B3553" s="257">
        <v>60</v>
      </c>
      <c r="C3553" s="258" t="s">
        <v>1288</v>
      </c>
      <c r="D3553" s="257">
        <v>60085</v>
      </c>
      <c r="E3553" s="258" t="s">
        <v>1289</v>
      </c>
      <c r="F3553" s="25">
        <v>2017</v>
      </c>
      <c r="G3553" s="232">
        <v>42985.423611111109</v>
      </c>
      <c r="H3553" s="233">
        <v>42985.423611111109</v>
      </c>
      <c r="I3553" s="412" t="s">
        <v>36</v>
      </c>
      <c r="J3553" s="412" t="s">
        <v>36</v>
      </c>
      <c r="K3553" s="412"/>
      <c r="L3553" s="235">
        <f>N3553-G3553</f>
        <v>3.1944444446708076E-2</v>
      </c>
      <c r="M3553" s="236">
        <v>46</v>
      </c>
      <c r="N3553" s="232">
        <v>42985.455555555556</v>
      </c>
      <c r="O3553" s="233">
        <v>42985.455555555556</v>
      </c>
      <c r="P3553" s="328" t="s">
        <v>242</v>
      </c>
      <c r="Q3553" s="35" t="s">
        <v>43</v>
      </c>
      <c r="R3553" s="35" t="s">
        <v>266</v>
      </c>
      <c r="S3553" s="35" t="s">
        <v>107</v>
      </c>
      <c r="T3553" s="167" t="s">
        <v>9370</v>
      </c>
      <c r="U3553" s="303" t="s">
        <v>40</v>
      </c>
      <c r="V3553" s="240" t="s">
        <v>1385</v>
      </c>
      <c r="W3553" s="167" t="s">
        <v>9371</v>
      </c>
      <c r="X3553" s="241">
        <v>0</v>
      </c>
      <c r="Y3553" s="241">
        <v>0</v>
      </c>
      <c r="Z3553" s="241">
        <v>0</v>
      </c>
      <c r="AA3553" s="266"/>
      <c r="AB3553" s="266"/>
      <c r="AC3553" s="266"/>
      <c r="AD3553" s="304">
        <v>5517212</v>
      </c>
      <c r="AE3553" s="333" t="s">
        <v>1270</v>
      </c>
      <c r="AF3553" s="333" t="s">
        <v>1270</v>
      </c>
      <c r="AG3553" s="167" t="s">
        <v>7066</v>
      </c>
      <c r="AH3553" s="29" t="s">
        <v>7067</v>
      </c>
    </row>
    <row r="3554" spans="1:34" ht="15" hidden="1" customHeight="1" x14ac:dyDescent="0.2">
      <c r="A3554" s="257">
        <v>69</v>
      </c>
      <c r="B3554" s="257">
        <v>60</v>
      </c>
      <c r="C3554" s="258" t="s">
        <v>1288</v>
      </c>
      <c r="D3554" s="257">
        <v>60085</v>
      </c>
      <c r="E3554" s="258" t="s">
        <v>1289</v>
      </c>
      <c r="F3554" s="25">
        <v>2017</v>
      </c>
      <c r="G3554" s="232">
        <v>42997.424305555556</v>
      </c>
      <c r="H3554" s="233">
        <v>42997.424305555556</v>
      </c>
      <c r="I3554" s="412" t="s">
        <v>36</v>
      </c>
      <c r="J3554" s="412" t="s">
        <v>36</v>
      </c>
      <c r="K3554" s="412"/>
      <c r="L3554" s="235">
        <f>N3554-G3554</f>
        <v>0.1131944444423425</v>
      </c>
      <c r="M3554" s="236">
        <v>163</v>
      </c>
      <c r="N3554" s="232">
        <v>42997.537499999999</v>
      </c>
      <c r="O3554" s="233">
        <v>42997.537499999999</v>
      </c>
      <c r="P3554" s="328" t="s">
        <v>242</v>
      </c>
      <c r="Q3554" s="35" t="s">
        <v>43</v>
      </c>
      <c r="R3554" s="35" t="s">
        <v>266</v>
      </c>
      <c r="S3554" s="35" t="s">
        <v>526</v>
      </c>
      <c r="T3554" s="167" t="s">
        <v>9537</v>
      </c>
      <c r="U3554" s="303" t="s">
        <v>40</v>
      </c>
      <c r="V3554" s="240" t="s">
        <v>1385</v>
      </c>
      <c r="W3554" s="277" t="s">
        <v>9538</v>
      </c>
      <c r="X3554" s="241">
        <v>0</v>
      </c>
      <c r="Y3554" s="241">
        <v>0</v>
      </c>
      <c r="Z3554" s="241">
        <v>0</v>
      </c>
      <c r="AA3554" s="266"/>
      <c r="AB3554" s="266"/>
      <c r="AC3554" s="266"/>
      <c r="AD3554" s="304">
        <v>5517212</v>
      </c>
      <c r="AE3554" s="333" t="s">
        <v>1270</v>
      </c>
      <c r="AF3554" s="333" t="s">
        <v>1270</v>
      </c>
      <c r="AG3554" s="167" t="s">
        <v>7066</v>
      </c>
      <c r="AH3554" s="29" t="s">
        <v>7067</v>
      </c>
    </row>
    <row r="3555" spans="1:34" ht="15" hidden="1" customHeight="1" x14ac:dyDescent="0.2">
      <c r="A3555" s="257">
        <v>69</v>
      </c>
      <c r="B3555" s="257">
        <v>60</v>
      </c>
      <c r="C3555" s="258" t="s">
        <v>1288</v>
      </c>
      <c r="D3555" s="257">
        <v>60085</v>
      </c>
      <c r="E3555" s="258" t="s">
        <v>1289</v>
      </c>
      <c r="F3555" s="25">
        <v>2017</v>
      </c>
      <c r="G3555" s="232">
        <v>43006.355555555558</v>
      </c>
      <c r="H3555" s="233">
        <v>43006.355555555558</v>
      </c>
      <c r="I3555" s="412" t="s">
        <v>36</v>
      </c>
      <c r="J3555" s="412" t="s">
        <v>36</v>
      </c>
      <c r="K3555" s="412"/>
      <c r="L3555" s="235">
        <f>N3555-G3555</f>
        <v>9.9999999998544808E-2</v>
      </c>
      <c r="M3555" s="236">
        <v>144</v>
      </c>
      <c r="N3555" s="232">
        <v>43006.455555555556</v>
      </c>
      <c r="O3555" s="233">
        <v>43006.455555555556</v>
      </c>
      <c r="P3555" s="328" t="s">
        <v>242</v>
      </c>
      <c r="Q3555" s="35" t="s">
        <v>43</v>
      </c>
      <c r="R3555" s="35" t="s">
        <v>266</v>
      </c>
      <c r="S3555" s="35" t="s">
        <v>526</v>
      </c>
      <c r="T3555" s="167" t="s">
        <v>9605</v>
      </c>
      <c r="U3555" s="332" t="s">
        <v>40</v>
      </c>
      <c r="V3555" s="240" t="s">
        <v>1385</v>
      </c>
      <c r="W3555" s="167" t="s">
        <v>9606</v>
      </c>
      <c r="X3555" s="241">
        <v>0</v>
      </c>
      <c r="Y3555" s="241">
        <v>0</v>
      </c>
      <c r="Z3555" s="241">
        <v>0</v>
      </c>
      <c r="AA3555" s="266"/>
      <c r="AB3555" s="266"/>
      <c r="AC3555" s="266"/>
      <c r="AD3555" s="304">
        <v>5517212</v>
      </c>
      <c r="AE3555" s="333" t="s">
        <v>1270</v>
      </c>
      <c r="AF3555" s="333" t="s">
        <v>1270</v>
      </c>
      <c r="AG3555" s="167" t="s">
        <v>7066</v>
      </c>
      <c r="AH3555" s="29" t="s">
        <v>7067</v>
      </c>
    </row>
    <row r="3556" spans="1:34" ht="15" hidden="1" customHeight="1" x14ac:dyDescent="0.2">
      <c r="A3556" s="257">
        <v>69</v>
      </c>
      <c r="B3556" s="257">
        <v>60</v>
      </c>
      <c r="C3556" s="258" t="s">
        <v>1288</v>
      </c>
      <c r="D3556" s="257">
        <v>60085</v>
      </c>
      <c r="E3556" s="258" t="s">
        <v>1289</v>
      </c>
      <c r="F3556" s="25">
        <v>2018</v>
      </c>
      <c r="G3556" s="232">
        <v>43116.76666666667</v>
      </c>
      <c r="H3556" s="233">
        <v>43116.76666666667</v>
      </c>
      <c r="I3556" s="412" t="s">
        <v>36</v>
      </c>
      <c r="J3556" s="412" t="s">
        <v>36</v>
      </c>
      <c r="K3556" s="412" t="s">
        <v>36</v>
      </c>
      <c r="L3556" s="235">
        <f>N3556-G3556</f>
        <v>0.36527777777519077</v>
      </c>
      <c r="M3556" s="236">
        <v>526</v>
      </c>
      <c r="N3556" s="232">
        <v>43117.131944444445</v>
      </c>
      <c r="O3556" s="233">
        <v>43117.131944444445</v>
      </c>
      <c r="P3556" s="237" t="s">
        <v>37</v>
      </c>
      <c r="Q3556" s="238" t="s">
        <v>1246</v>
      </c>
      <c r="R3556" s="35" t="s">
        <v>10189</v>
      </c>
      <c r="S3556" s="238" t="s">
        <v>68</v>
      </c>
      <c r="T3556" s="167" t="s">
        <v>10313</v>
      </c>
      <c r="U3556" s="192" t="s">
        <v>40</v>
      </c>
      <c r="V3556" s="240" t="s">
        <v>1385</v>
      </c>
      <c r="W3556" s="167" t="s">
        <v>10314</v>
      </c>
      <c r="X3556" s="241">
        <v>28814</v>
      </c>
      <c r="Y3556" s="241">
        <v>0</v>
      </c>
      <c r="Z3556" s="241">
        <v>0</v>
      </c>
      <c r="AA3556" s="266"/>
      <c r="AB3556" s="266"/>
      <c r="AC3556" s="266"/>
      <c r="AD3556" s="241">
        <v>5517212</v>
      </c>
      <c r="AE3556" s="35" t="s">
        <v>7102</v>
      </c>
      <c r="AF3556" s="153" t="s">
        <v>10315</v>
      </c>
      <c r="AG3556" s="35" t="s">
        <v>7040</v>
      </c>
      <c r="AH3556" s="35" t="s">
        <v>7041</v>
      </c>
    </row>
    <row r="3557" spans="1:34" ht="15" hidden="1" customHeight="1" x14ac:dyDescent="0.2">
      <c r="A3557" s="257">
        <v>69</v>
      </c>
      <c r="B3557" s="257">
        <v>60</v>
      </c>
      <c r="C3557" s="258" t="s">
        <v>1288</v>
      </c>
      <c r="D3557" s="257">
        <v>60085</v>
      </c>
      <c r="E3557" s="258" t="s">
        <v>1289</v>
      </c>
      <c r="F3557" s="25">
        <v>2018</v>
      </c>
      <c r="G3557" s="284">
        <v>43312.301388888889</v>
      </c>
      <c r="H3557" s="234">
        <v>43312.301388888889</v>
      </c>
      <c r="I3557" s="412" t="s">
        <v>36</v>
      </c>
      <c r="J3557" s="412" t="s">
        <v>36</v>
      </c>
      <c r="K3557" s="412" t="s">
        <v>36</v>
      </c>
      <c r="L3557" s="235">
        <f>N3557-G3557</f>
        <v>1.1902777777795563</v>
      </c>
      <c r="M3557" s="236">
        <v>1714</v>
      </c>
      <c r="N3557" s="284">
        <v>43313.491666666669</v>
      </c>
      <c r="O3557" s="234">
        <v>43313.491666666669</v>
      </c>
      <c r="P3557" s="328" t="s">
        <v>242</v>
      </c>
      <c r="Q3557" s="162" t="s">
        <v>43</v>
      </c>
      <c r="R3557" s="167" t="s">
        <v>10204</v>
      </c>
      <c r="S3557" s="163" t="s">
        <v>526</v>
      </c>
      <c r="T3557" s="167" t="s">
        <v>11675</v>
      </c>
      <c r="U3557" s="287" t="s">
        <v>40</v>
      </c>
      <c r="V3557" s="240" t="s">
        <v>1385</v>
      </c>
      <c r="W3557" s="167" t="s">
        <v>11676</v>
      </c>
      <c r="X3557" s="255">
        <v>0</v>
      </c>
      <c r="Y3557" s="241">
        <v>0</v>
      </c>
      <c r="Z3557" s="241">
        <v>0</v>
      </c>
      <c r="AA3557" s="266"/>
      <c r="AB3557" s="266"/>
      <c r="AC3557" s="266"/>
      <c r="AD3557" s="241">
        <v>5517212</v>
      </c>
      <c r="AE3557" s="467" t="s">
        <v>1270</v>
      </c>
      <c r="AF3557" s="468" t="s">
        <v>1270</v>
      </c>
      <c r="AG3557" s="163" t="s">
        <v>7066</v>
      </c>
      <c r="AH3557" s="277" t="s">
        <v>7041</v>
      </c>
    </row>
    <row r="3558" spans="1:34" ht="15" hidden="1" customHeight="1" x14ac:dyDescent="0.2">
      <c r="A3558" s="105">
        <v>69</v>
      </c>
      <c r="B3558" s="105">
        <v>60</v>
      </c>
      <c r="C3558" s="76" t="s">
        <v>191</v>
      </c>
      <c r="D3558" s="31">
        <v>60087</v>
      </c>
      <c r="E3558" s="60" t="s">
        <v>192</v>
      </c>
      <c r="F3558" s="25">
        <v>2014</v>
      </c>
      <c r="G3558" s="61">
        <v>41894.246527777781</v>
      </c>
      <c r="H3558" s="62">
        <v>41894.246527777781</v>
      </c>
      <c r="I3558" s="625" t="s">
        <v>36</v>
      </c>
      <c r="J3558" s="628" t="s">
        <v>313</v>
      </c>
      <c r="K3558" s="628"/>
      <c r="L3558" s="64">
        <f>N3558-G3558</f>
        <v>0.31874999999854481</v>
      </c>
      <c r="M3558" s="65">
        <v>459</v>
      </c>
      <c r="N3558" s="61">
        <v>41894.56527777778</v>
      </c>
      <c r="O3558" s="62">
        <v>41894.56527777778</v>
      </c>
      <c r="P3558" s="66" t="s">
        <v>37</v>
      </c>
      <c r="Q3558" s="69" t="s">
        <v>38</v>
      </c>
      <c r="R3558" s="69" t="s">
        <v>135</v>
      </c>
      <c r="S3558" s="87" t="s">
        <v>68</v>
      </c>
      <c r="T3558" s="69" t="s">
        <v>2704</v>
      </c>
      <c r="U3558" s="77">
        <v>10562</v>
      </c>
      <c r="V3558" s="87" t="s">
        <v>384</v>
      </c>
      <c r="W3558" s="69" t="s">
        <v>2705</v>
      </c>
      <c r="X3558" s="32">
        <v>4044</v>
      </c>
      <c r="Y3558" s="32">
        <v>4044</v>
      </c>
      <c r="Z3558" s="32">
        <v>501456</v>
      </c>
      <c r="AA3558" s="79">
        <f>Y3558/5380759</f>
        <v>7.5156683285759502E-4</v>
      </c>
      <c r="AB3558" s="80">
        <f>Z3558/5380759</f>
        <v>9.3194287274341786E-2</v>
      </c>
      <c r="AC3558" s="32">
        <f>Z3558/Y3558</f>
        <v>124</v>
      </c>
    </row>
    <row r="3559" spans="1:34" ht="15" hidden="1" customHeight="1" x14ac:dyDescent="0.2">
      <c r="A3559" s="105">
        <v>69</v>
      </c>
      <c r="B3559" s="105">
        <v>60</v>
      </c>
      <c r="C3559" s="76" t="s">
        <v>191</v>
      </c>
      <c r="D3559" s="31">
        <v>60087</v>
      </c>
      <c r="E3559" s="60" t="s">
        <v>192</v>
      </c>
      <c r="F3559" s="25">
        <v>2014</v>
      </c>
      <c r="G3559" s="61">
        <v>41897.747916666667</v>
      </c>
      <c r="H3559" s="62">
        <v>41897.747916666667</v>
      </c>
      <c r="I3559" s="625" t="s">
        <v>36</v>
      </c>
      <c r="J3559" s="625" t="s">
        <v>36</v>
      </c>
      <c r="K3559" s="625"/>
      <c r="L3559" s="64">
        <f>N3559-G3559</f>
        <v>5.0000000002910383E-2</v>
      </c>
      <c r="M3559" s="65">
        <v>72</v>
      </c>
      <c r="N3559" s="61">
        <v>41897.79791666667</v>
      </c>
      <c r="O3559" s="62">
        <v>41897.79791666667</v>
      </c>
      <c r="P3559" s="66" t="s">
        <v>37</v>
      </c>
      <c r="Q3559" s="69" t="s">
        <v>145</v>
      </c>
      <c r="R3559" s="69" t="s">
        <v>146</v>
      </c>
      <c r="S3559" s="87" t="s">
        <v>45</v>
      </c>
      <c r="T3559" s="69" t="s">
        <v>2712</v>
      </c>
      <c r="U3559" s="77">
        <v>10583</v>
      </c>
      <c r="V3559" s="87" t="s">
        <v>384</v>
      </c>
      <c r="W3559" s="69" t="s">
        <v>2713</v>
      </c>
      <c r="X3559" s="32">
        <v>4044</v>
      </c>
      <c r="Y3559" s="32">
        <v>4044</v>
      </c>
      <c r="Z3559" s="32">
        <f>4044*72</f>
        <v>291168</v>
      </c>
      <c r="AA3559" s="79">
        <f>Y3559/5380759</f>
        <v>7.5156683285759502E-4</v>
      </c>
      <c r="AB3559" s="80">
        <f>Z3559/5380759</f>
        <v>5.411281196574684E-2</v>
      </c>
      <c r="AC3559" s="32">
        <f>Z3559/Y3559</f>
        <v>72</v>
      </c>
    </row>
    <row r="3560" spans="1:34" ht="15" hidden="1" customHeight="1" x14ac:dyDescent="0.2">
      <c r="A3560" s="105">
        <v>69</v>
      </c>
      <c r="B3560" s="105">
        <v>60</v>
      </c>
      <c r="C3560" s="76" t="s">
        <v>191</v>
      </c>
      <c r="D3560" s="31">
        <v>60087</v>
      </c>
      <c r="E3560" s="60" t="s">
        <v>192</v>
      </c>
      <c r="F3560" s="25">
        <v>2014</v>
      </c>
      <c r="G3560" s="61">
        <v>41900.081250000003</v>
      </c>
      <c r="H3560" s="62">
        <v>41900.081250000003</v>
      </c>
      <c r="I3560" s="625" t="s">
        <v>36</v>
      </c>
      <c r="J3560" s="625" t="s">
        <v>36</v>
      </c>
      <c r="K3560" s="625"/>
      <c r="L3560" s="64">
        <f>N3560-G3560</f>
        <v>0.63194444443797693</v>
      </c>
      <c r="M3560" s="65">
        <v>910</v>
      </c>
      <c r="N3560" s="61">
        <v>41900.713194444441</v>
      </c>
      <c r="O3560" s="62">
        <v>41900.713194444441</v>
      </c>
      <c r="P3560" s="66" t="s">
        <v>37</v>
      </c>
      <c r="Q3560" s="69" t="s">
        <v>382</v>
      </c>
      <c r="R3560" s="69" t="s">
        <v>383</v>
      </c>
      <c r="S3560" s="87" t="s">
        <v>68</v>
      </c>
      <c r="T3560" s="69" t="s">
        <v>2723</v>
      </c>
      <c r="U3560" s="293">
        <v>10576</v>
      </c>
      <c r="V3560" s="87" t="s">
        <v>384</v>
      </c>
      <c r="W3560" s="69" t="s">
        <v>2724</v>
      </c>
      <c r="X3560" s="92">
        <v>4044</v>
      </c>
      <c r="Y3560" s="92">
        <v>4044</v>
      </c>
      <c r="Z3560" s="92">
        <v>127104</v>
      </c>
      <c r="AA3560" s="79">
        <f>Y3560/5380759</f>
        <v>7.5156683285759502E-4</v>
      </c>
      <c r="AB3560" s="80">
        <f>Z3560/5380759</f>
        <v>2.3621946271892125E-2</v>
      </c>
      <c r="AC3560" s="32">
        <f>Z3560/Y3560</f>
        <v>31.430267062314542</v>
      </c>
    </row>
    <row r="3561" spans="1:34" ht="15" hidden="1" customHeight="1" x14ac:dyDescent="0.2">
      <c r="A3561" s="175">
        <v>69</v>
      </c>
      <c r="B3561" s="175">
        <v>60</v>
      </c>
      <c r="C3561" s="24" t="s">
        <v>191</v>
      </c>
      <c r="D3561" s="175">
        <v>60087</v>
      </c>
      <c r="E3561" s="43" t="s">
        <v>192</v>
      </c>
      <c r="F3561" s="25">
        <v>2015</v>
      </c>
      <c r="G3561" s="156">
        <v>42360.046527777777</v>
      </c>
      <c r="H3561" s="157">
        <v>42360.046527777777</v>
      </c>
      <c r="I3561" s="620" t="s">
        <v>36</v>
      </c>
      <c r="J3561" s="626" t="s">
        <v>313</v>
      </c>
      <c r="K3561" s="626"/>
      <c r="L3561" s="159">
        <f>N3561-G3561</f>
        <v>0.49027777778246673</v>
      </c>
      <c r="M3561" s="160">
        <v>706</v>
      </c>
      <c r="N3561" s="156">
        <v>42360.536805555559</v>
      </c>
      <c r="O3561" s="157">
        <v>42360.536805555559</v>
      </c>
      <c r="P3561" s="161" t="s">
        <v>37</v>
      </c>
      <c r="Q3561" s="35" t="s">
        <v>38</v>
      </c>
      <c r="R3561" s="35" t="s">
        <v>135</v>
      </c>
      <c r="S3561" s="35" t="s">
        <v>54</v>
      </c>
      <c r="T3561" s="35" t="s">
        <v>5376</v>
      </c>
      <c r="U3561" s="170">
        <v>11766</v>
      </c>
      <c r="V3561" s="167" t="s">
        <v>384</v>
      </c>
      <c r="W3561" s="35" t="s">
        <v>5377</v>
      </c>
      <c r="X3561" s="55">
        <v>4100</v>
      </c>
      <c r="Y3561" s="55">
        <v>4100</v>
      </c>
      <c r="Z3561" s="55">
        <v>315622</v>
      </c>
      <c r="AA3561" s="173">
        <f>Y3561/5412924</f>
        <v>7.5744643745229016E-4</v>
      </c>
      <c r="AB3561" s="174">
        <f>Z3561/5412924</f>
        <v>5.8308965727211393E-2</v>
      </c>
      <c r="AC3561" s="55">
        <f>Z3561/Y3561</f>
        <v>76.980975609756101</v>
      </c>
    </row>
    <row r="3562" spans="1:34" ht="15" hidden="1" customHeight="1" x14ac:dyDescent="0.2">
      <c r="A3562" s="257">
        <v>69</v>
      </c>
      <c r="B3562" s="257">
        <v>60</v>
      </c>
      <c r="C3562" s="258" t="s">
        <v>191</v>
      </c>
      <c r="D3562" s="257">
        <v>60087</v>
      </c>
      <c r="E3562" s="258" t="s">
        <v>192</v>
      </c>
      <c r="F3562" s="25">
        <v>2016</v>
      </c>
      <c r="G3562" s="284">
        <v>42532.381944444445</v>
      </c>
      <c r="H3562" s="234">
        <v>42532.381944444445</v>
      </c>
      <c r="I3562" s="412" t="s">
        <v>36</v>
      </c>
      <c r="J3562" s="412" t="s">
        <v>36</v>
      </c>
      <c r="K3562" s="412"/>
      <c r="L3562" s="235">
        <f>N3562-G3562</f>
        <v>6.944444467080757E-4</v>
      </c>
      <c r="M3562" s="236">
        <v>1</v>
      </c>
      <c r="N3562" s="284">
        <v>42532.382638888892</v>
      </c>
      <c r="O3562" s="234">
        <v>42532.382638888892</v>
      </c>
      <c r="P3562" s="237" t="s">
        <v>37</v>
      </c>
      <c r="Q3562" s="238" t="s">
        <v>48</v>
      </c>
      <c r="R3562" s="238" t="s">
        <v>49</v>
      </c>
      <c r="S3562" s="35" t="s">
        <v>40</v>
      </c>
      <c r="T3562" s="35" t="s">
        <v>6190</v>
      </c>
      <c r="U3562" s="282" t="s">
        <v>40</v>
      </c>
      <c r="V3562" s="240" t="s">
        <v>384</v>
      </c>
      <c r="W3562" s="35" t="s">
        <v>6191</v>
      </c>
      <c r="X3562" s="55">
        <v>4121</v>
      </c>
      <c r="Y3562" s="177">
        <v>0</v>
      </c>
      <c r="Z3562" s="55">
        <v>0</v>
      </c>
      <c r="AA3562" s="35"/>
      <c r="AB3562" s="35"/>
      <c r="AC3562" s="35"/>
    </row>
    <row r="3563" spans="1:34" ht="15" hidden="1" customHeight="1" x14ac:dyDescent="0.2">
      <c r="A3563" s="257">
        <v>69</v>
      </c>
      <c r="B3563" s="257">
        <v>60</v>
      </c>
      <c r="C3563" s="258" t="s">
        <v>191</v>
      </c>
      <c r="D3563" s="257">
        <v>60087</v>
      </c>
      <c r="E3563" s="258" t="s">
        <v>192</v>
      </c>
      <c r="F3563" s="25">
        <v>2016</v>
      </c>
      <c r="G3563" s="284">
        <v>42555.188888888886</v>
      </c>
      <c r="H3563" s="234">
        <v>42555.188888888886</v>
      </c>
      <c r="I3563" s="412" t="s">
        <v>36</v>
      </c>
      <c r="J3563" s="412" t="s">
        <v>36</v>
      </c>
      <c r="K3563" s="412"/>
      <c r="L3563" s="235">
        <f>N3563-G3563</f>
        <v>6.944444467080757E-4</v>
      </c>
      <c r="M3563" s="236">
        <v>1</v>
      </c>
      <c r="N3563" s="284">
        <v>42555.189583333333</v>
      </c>
      <c r="O3563" s="234">
        <v>42555.189583333333</v>
      </c>
      <c r="P3563" s="237" t="s">
        <v>37</v>
      </c>
      <c r="Q3563" s="238" t="s">
        <v>145</v>
      </c>
      <c r="R3563" s="238" t="s">
        <v>146</v>
      </c>
      <c r="S3563" s="35" t="s">
        <v>40</v>
      </c>
      <c r="T3563" s="35" t="s">
        <v>6336</v>
      </c>
      <c r="U3563" s="88">
        <v>12296</v>
      </c>
      <c r="V3563" s="240" t="s">
        <v>384</v>
      </c>
      <c r="W3563" s="35" t="s">
        <v>6337</v>
      </c>
      <c r="X3563" s="177">
        <v>4123</v>
      </c>
      <c r="Y3563" s="177">
        <v>0</v>
      </c>
      <c r="Z3563" s="55">
        <v>0</v>
      </c>
      <c r="AA3563" s="168"/>
      <c r="AB3563" s="168"/>
      <c r="AC3563" s="168"/>
    </row>
    <row r="3564" spans="1:34" ht="15" hidden="1" customHeight="1" x14ac:dyDescent="0.2">
      <c r="A3564" s="257">
        <v>69</v>
      </c>
      <c r="B3564" s="257">
        <v>60</v>
      </c>
      <c r="C3564" s="258" t="s">
        <v>191</v>
      </c>
      <c r="D3564" s="257">
        <v>60087</v>
      </c>
      <c r="E3564" s="258" t="s">
        <v>192</v>
      </c>
      <c r="F3564" s="25">
        <v>2017</v>
      </c>
      <c r="G3564" s="232">
        <v>42776.411805555559</v>
      </c>
      <c r="H3564" s="233">
        <v>42776.411805555559</v>
      </c>
      <c r="I3564" s="412" t="s">
        <v>36</v>
      </c>
      <c r="J3564" s="412" t="s">
        <v>36</v>
      </c>
      <c r="K3564" s="412"/>
      <c r="L3564" s="235">
        <f>N3564-G3564</f>
        <v>6.9444443943211809E-4</v>
      </c>
      <c r="M3564" s="236">
        <v>1</v>
      </c>
      <c r="N3564" s="232">
        <v>42776.412499999999</v>
      </c>
      <c r="O3564" s="233">
        <v>42776.412499999999</v>
      </c>
      <c r="P3564" s="237" t="s">
        <v>37</v>
      </c>
      <c r="Q3564" s="35" t="s">
        <v>52</v>
      </c>
      <c r="R3564" s="35" t="s">
        <v>67</v>
      </c>
      <c r="S3564" s="35" t="s">
        <v>101</v>
      </c>
      <c r="T3564" s="52" t="s">
        <v>7780</v>
      </c>
      <c r="U3564" s="303" t="s">
        <v>40</v>
      </c>
      <c r="V3564" s="49" t="s">
        <v>384</v>
      </c>
      <c r="W3564" s="44" t="s">
        <v>7781</v>
      </c>
      <c r="X3564" s="255">
        <v>4117</v>
      </c>
      <c r="Y3564" s="241">
        <v>0</v>
      </c>
      <c r="Z3564" s="241">
        <v>0</v>
      </c>
      <c r="AA3564" s="168"/>
      <c r="AB3564" s="168"/>
      <c r="AC3564" s="168"/>
      <c r="AD3564" s="304">
        <v>5517212</v>
      </c>
      <c r="AE3564" s="35" t="s">
        <v>7060</v>
      </c>
      <c r="AF3564" s="305" t="s">
        <v>7782</v>
      </c>
      <c r="AG3564" s="35" t="s">
        <v>7040</v>
      </c>
      <c r="AH3564" s="44" t="s">
        <v>7041</v>
      </c>
    </row>
    <row r="3565" spans="1:34" ht="15" hidden="1" customHeight="1" x14ac:dyDescent="0.2">
      <c r="A3565" s="257">
        <v>69</v>
      </c>
      <c r="B3565" s="257">
        <v>60</v>
      </c>
      <c r="C3565" s="258" t="s">
        <v>191</v>
      </c>
      <c r="D3565" s="257">
        <v>60087</v>
      </c>
      <c r="E3565" s="258" t="s">
        <v>192</v>
      </c>
      <c r="F3565" s="25">
        <v>2017</v>
      </c>
      <c r="G3565" s="232">
        <v>42851.451388888891</v>
      </c>
      <c r="H3565" s="233">
        <v>42851.451388888891</v>
      </c>
      <c r="I3565" s="412" t="s">
        <v>36</v>
      </c>
      <c r="J3565" s="412" t="s">
        <v>36</v>
      </c>
      <c r="K3565" s="412"/>
      <c r="L3565" s="235">
        <f>N3565-G3565</f>
        <v>0.17291666666278616</v>
      </c>
      <c r="M3565" s="236">
        <v>249</v>
      </c>
      <c r="N3565" s="232">
        <v>42851.624305555553</v>
      </c>
      <c r="O3565" s="233">
        <v>42851.624305555553</v>
      </c>
      <c r="P3565" s="237" t="s">
        <v>37</v>
      </c>
      <c r="Q3565" s="35" t="s">
        <v>38</v>
      </c>
      <c r="R3565" s="35" t="s">
        <v>135</v>
      </c>
      <c r="S3565" s="35" t="s">
        <v>68</v>
      </c>
      <c r="T3565" s="52" t="s">
        <v>8441</v>
      </c>
      <c r="U3565" s="332" t="s">
        <v>40</v>
      </c>
      <c r="V3565" s="240" t="s">
        <v>384</v>
      </c>
      <c r="W3565" s="44" t="s">
        <v>8442</v>
      </c>
      <c r="X3565" s="241">
        <v>0</v>
      </c>
      <c r="Y3565" s="241">
        <v>0</v>
      </c>
      <c r="Z3565" s="241">
        <v>0</v>
      </c>
      <c r="AA3565" s="168"/>
      <c r="AB3565" s="168"/>
      <c r="AC3565" s="168"/>
      <c r="AD3565" s="304">
        <v>5517212</v>
      </c>
      <c r="AE3565" s="305" t="s">
        <v>1270</v>
      </c>
      <c r="AF3565" s="305" t="s">
        <v>1270</v>
      </c>
      <c r="AG3565" s="35" t="s">
        <v>7066</v>
      </c>
      <c r="AH3565" s="44" t="s">
        <v>7067</v>
      </c>
    </row>
    <row r="3566" spans="1:34" ht="15" hidden="1" customHeight="1" x14ac:dyDescent="0.2">
      <c r="A3566" s="257">
        <v>69</v>
      </c>
      <c r="B3566" s="257">
        <v>60</v>
      </c>
      <c r="C3566" s="258" t="s">
        <v>191</v>
      </c>
      <c r="D3566" s="257">
        <v>60087</v>
      </c>
      <c r="E3566" s="258" t="s">
        <v>192</v>
      </c>
      <c r="F3566" s="25">
        <v>2018</v>
      </c>
      <c r="G3566" s="232">
        <v>43150.256944444445</v>
      </c>
      <c r="H3566" s="233">
        <v>43150.256944444445</v>
      </c>
      <c r="I3566" s="412" t="s">
        <v>36</v>
      </c>
      <c r="J3566" s="417" t="s">
        <v>7042</v>
      </c>
      <c r="K3566" s="412" t="s">
        <v>36</v>
      </c>
      <c r="L3566" s="235">
        <f>N3566-G3566</f>
        <v>0.31111111111385981</v>
      </c>
      <c r="M3566" s="236">
        <v>448</v>
      </c>
      <c r="N3566" s="232">
        <v>43150.568055555559</v>
      </c>
      <c r="O3566" s="233">
        <v>43150.568055555559</v>
      </c>
      <c r="P3566" s="237" t="s">
        <v>37</v>
      </c>
      <c r="Q3566" s="359" t="s">
        <v>1285</v>
      </c>
      <c r="R3566" s="35" t="s">
        <v>10331</v>
      </c>
      <c r="S3566" s="277" t="s">
        <v>54</v>
      </c>
      <c r="T3566" s="240" t="s">
        <v>10499</v>
      </c>
      <c r="U3566" s="253">
        <v>114322909</v>
      </c>
      <c r="V3566" s="240" t="s">
        <v>384</v>
      </c>
      <c r="W3566" s="167" t="s">
        <v>10500</v>
      </c>
      <c r="X3566" s="255">
        <v>6156</v>
      </c>
      <c r="Y3566" s="255">
        <v>6156</v>
      </c>
      <c r="Z3566" s="255">
        <v>713791</v>
      </c>
      <c r="AA3566" s="259">
        <f>Y3566/AD3566</f>
        <v>1.1157809415335137E-3</v>
      </c>
      <c r="AB3566" s="260">
        <f>Z3566/AD3566</f>
        <v>0.12937530767351335</v>
      </c>
      <c r="AC3566" s="241">
        <f>Z3566/Y3566</f>
        <v>115.95045484080572</v>
      </c>
      <c r="AD3566" s="241">
        <v>5517212</v>
      </c>
      <c r="AE3566" s="277" t="s">
        <v>7063</v>
      </c>
      <c r="AF3566" s="439" t="s">
        <v>10501</v>
      </c>
      <c r="AG3566" s="277" t="s">
        <v>7040</v>
      </c>
      <c r="AH3566" s="277" t="s">
        <v>7041</v>
      </c>
    </row>
    <row r="3567" spans="1:34" ht="15" hidden="1" customHeight="1" x14ac:dyDescent="0.2">
      <c r="A3567" s="257">
        <v>69</v>
      </c>
      <c r="B3567" s="257">
        <v>60</v>
      </c>
      <c r="C3567" s="258" t="s">
        <v>191</v>
      </c>
      <c r="D3567" s="257">
        <v>60087</v>
      </c>
      <c r="E3567" s="258" t="s">
        <v>192</v>
      </c>
      <c r="F3567" s="25">
        <v>2018</v>
      </c>
      <c r="G3567" s="232">
        <v>43208.771527777775</v>
      </c>
      <c r="H3567" s="233">
        <v>43208.771527777775</v>
      </c>
      <c r="I3567" s="412" t="s">
        <v>36</v>
      </c>
      <c r="J3567" s="412" t="s">
        <v>36</v>
      </c>
      <c r="K3567" s="412" t="s">
        <v>36</v>
      </c>
      <c r="L3567" s="235">
        <f>N3567-G3567</f>
        <v>0.96944444444670808</v>
      </c>
      <c r="M3567" s="236">
        <v>1396</v>
      </c>
      <c r="N3567" s="232">
        <v>43209.740972222222</v>
      </c>
      <c r="O3567" s="233">
        <v>43209.740972222222</v>
      </c>
      <c r="P3567" s="237" t="s">
        <v>37</v>
      </c>
      <c r="Q3567" s="359" t="s">
        <v>1285</v>
      </c>
      <c r="R3567" s="35" t="s">
        <v>10433</v>
      </c>
      <c r="S3567" s="277" t="s">
        <v>107</v>
      </c>
      <c r="T3567" s="167" t="s">
        <v>10963</v>
      </c>
      <c r="U3567" s="282" t="s">
        <v>40</v>
      </c>
      <c r="V3567" s="240" t="s">
        <v>384</v>
      </c>
      <c r="W3567" s="167" t="s">
        <v>10964</v>
      </c>
      <c r="X3567" s="255">
        <v>0</v>
      </c>
      <c r="Y3567" s="241">
        <v>0</v>
      </c>
      <c r="Z3567" s="241">
        <v>0</v>
      </c>
      <c r="AA3567" s="266"/>
      <c r="AB3567" s="266"/>
      <c r="AC3567" s="266"/>
      <c r="AD3567" s="241">
        <v>5517212</v>
      </c>
      <c r="AE3567" s="461" t="s">
        <v>1270</v>
      </c>
      <c r="AF3567" s="462" t="s">
        <v>1270</v>
      </c>
      <c r="AG3567" s="277" t="s">
        <v>7066</v>
      </c>
      <c r="AH3567" s="277" t="s">
        <v>7067</v>
      </c>
    </row>
    <row r="3568" spans="1:34" ht="15" hidden="1" customHeight="1" x14ac:dyDescent="0.2">
      <c r="A3568" s="257">
        <v>69</v>
      </c>
      <c r="B3568" s="257">
        <v>60</v>
      </c>
      <c r="C3568" s="258" t="s">
        <v>191</v>
      </c>
      <c r="D3568" s="257">
        <v>60087</v>
      </c>
      <c r="E3568" s="258" t="s">
        <v>192</v>
      </c>
      <c r="F3568" s="25">
        <v>2018</v>
      </c>
      <c r="G3568" s="284">
        <v>43372.361111111109</v>
      </c>
      <c r="H3568" s="234">
        <v>43372.361111111109</v>
      </c>
      <c r="I3568" s="412" t="s">
        <v>36</v>
      </c>
      <c r="J3568" s="412" t="s">
        <v>36</v>
      </c>
      <c r="K3568" s="412" t="s">
        <v>36</v>
      </c>
      <c r="L3568" s="235">
        <f>N3568-G3568</f>
        <v>0.29444444444379769</v>
      </c>
      <c r="M3568" s="236">
        <v>424</v>
      </c>
      <c r="N3568" s="284">
        <v>43372.655555555553</v>
      </c>
      <c r="O3568" s="234">
        <v>43372.655555555553</v>
      </c>
      <c r="P3568" s="237" t="s">
        <v>37</v>
      </c>
      <c r="Q3568" s="162" t="s">
        <v>1246</v>
      </c>
      <c r="R3568" s="167" t="s">
        <v>10509</v>
      </c>
      <c r="S3568" s="163" t="s">
        <v>526</v>
      </c>
      <c r="T3568" s="167" t="s">
        <v>11974</v>
      </c>
      <c r="U3568" s="293">
        <v>115011912</v>
      </c>
      <c r="V3568" s="240" t="s">
        <v>384</v>
      </c>
      <c r="W3568" s="167" t="s">
        <v>11975</v>
      </c>
      <c r="X3568" s="255">
        <v>4111</v>
      </c>
      <c r="Y3568" s="255">
        <v>4111</v>
      </c>
      <c r="Z3568" s="241">
        <v>55275</v>
      </c>
      <c r="AA3568" s="264">
        <f>Y3568/AD3568</f>
        <v>7.4512271777847216E-4</v>
      </c>
      <c r="AB3568" s="265">
        <f>Z3568/AD3568</f>
        <v>1.0018647099295805E-2</v>
      </c>
      <c r="AC3568" s="255">
        <f>Z3568/Y3568</f>
        <v>13.44563366577475</v>
      </c>
      <c r="AD3568" s="241">
        <v>5517212</v>
      </c>
      <c r="AE3568" s="461" t="s">
        <v>7172</v>
      </c>
      <c r="AF3568" s="468" t="s">
        <v>11976</v>
      </c>
      <c r="AG3568" s="163" t="s">
        <v>7040</v>
      </c>
      <c r="AH3568" s="277" t="s">
        <v>7041</v>
      </c>
    </row>
    <row r="3569" spans="1:34" ht="15" hidden="1" customHeight="1" x14ac:dyDescent="0.2">
      <c r="A3569" s="257">
        <v>69</v>
      </c>
      <c r="B3569" s="257">
        <v>60</v>
      </c>
      <c r="C3569" s="258" t="s">
        <v>191</v>
      </c>
      <c r="D3569" s="257">
        <v>60087</v>
      </c>
      <c r="E3569" s="258" t="s">
        <v>192</v>
      </c>
      <c r="F3569" s="25">
        <v>2018</v>
      </c>
      <c r="G3569" s="284">
        <v>43375.18472222222</v>
      </c>
      <c r="H3569" s="234">
        <v>43375.18472222222</v>
      </c>
      <c r="I3569" s="412" t="s">
        <v>36</v>
      </c>
      <c r="J3569" s="412" t="s">
        <v>36</v>
      </c>
      <c r="K3569" s="412" t="s">
        <v>36</v>
      </c>
      <c r="L3569" s="235">
        <f>N3569-G3569</f>
        <v>6.944444467080757E-4</v>
      </c>
      <c r="M3569" s="236">
        <v>1</v>
      </c>
      <c r="N3569" s="284">
        <v>43375.185416666667</v>
      </c>
      <c r="O3569" s="234">
        <v>43375.185416666667</v>
      </c>
      <c r="P3569" s="237" t="s">
        <v>37</v>
      </c>
      <c r="Q3569" s="162" t="s">
        <v>43</v>
      </c>
      <c r="R3569" s="167" t="s">
        <v>10388</v>
      </c>
      <c r="S3569" s="163" t="s">
        <v>40</v>
      </c>
      <c r="T3569" s="167" t="s">
        <v>12007</v>
      </c>
      <c r="U3569" s="293">
        <v>115017792</v>
      </c>
      <c r="V3569" s="240" t="s">
        <v>384</v>
      </c>
      <c r="W3569" s="167" t="s">
        <v>12008</v>
      </c>
      <c r="X3569" s="255">
        <v>2732</v>
      </c>
      <c r="Y3569" s="241">
        <v>0</v>
      </c>
      <c r="Z3569" s="241">
        <v>0</v>
      </c>
      <c r="AA3569" s="266"/>
      <c r="AB3569" s="266"/>
      <c r="AC3569" s="266"/>
      <c r="AD3569" s="241">
        <v>5517212</v>
      </c>
      <c r="AE3569" s="461" t="s">
        <v>7060</v>
      </c>
      <c r="AF3569" s="468" t="s">
        <v>12009</v>
      </c>
      <c r="AG3569" s="163" t="s">
        <v>7040</v>
      </c>
      <c r="AH3569" s="277" t="s">
        <v>7041</v>
      </c>
    </row>
    <row r="3570" spans="1:34" ht="15" hidden="1" customHeight="1" x14ac:dyDescent="0.2">
      <c r="A3570" s="257">
        <v>69</v>
      </c>
      <c r="B3570" s="257">
        <v>60</v>
      </c>
      <c r="C3570" s="258" t="s">
        <v>191</v>
      </c>
      <c r="D3570" s="257">
        <v>60087</v>
      </c>
      <c r="E3570" s="258" t="s">
        <v>192</v>
      </c>
      <c r="F3570" s="25">
        <v>2018</v>
      </c>
      <c r="G3570" s="284">
        <v>43375.19027777778</v>
      </c>
      <c r="H3570" s="234">
        <v>43375.19027777778</v>
      </c>
      <c r="I3570" s="412" t="s">
        <v>36</v>
      </c>
      <c r="J3570" s="412" t="s">
        <v>36</v>
      </c>
      <c r="K3570" s="412" t="s">
        <v>36</v>
      </c>
      <c r="L3570" s="235">
        <f>N3570-G3570</f>
        <v>0.38819444444379769</v>
      </c>
      <c r="M3570" s="236">
        <v>559</v>
      </c>
      <c r="N3570" s="284">
        <v>43375.578472222223</v>
      </c>
      <c r="O3570" s="234">
        <v>43375.578472222223</v>
      </c>
      <c r="P3570" s="237" t="s">
        <v>37</v>
      </c>
      <c r="Q3570" s="162" t="s">
        <v>43</v>
      </c>
      <c r="R3570" s="167" t="s">
        <v>10388</v>
      </c>
      <c r="S3570" s="163" t="s">
        <v>68</v>
      </c>
      <c r="T3570" s="167" t="s">
        <v>12010</v>
      </c>
      <c r="U3570" s="293">
        <v>115017792</v>
      </c>
      <c r="V3570" s="240" t="s">
        <v>384</v>
      </c>
      <c r="W3570" s="167" t="s">
        <v>12011</v>
      </c>
      <c r="X3570" s="255">
        <f>916+3195</f>
        <v>4111</v>
      </c>
      <c r="Y3570" s="255">
        <v>4111</v>
      </c>
      <c r="Z3570" s="241">
        <f>8244+25560</f>
        <v>33804</v>
      </c>
      <c r="AA3570" s="264">
        <f>Y3570/AD3570</f>
        <v>7.4512271777847216E-4</v>
      </c>
      <c r="AB3570" s="265">
        <f>Z3570/AD3570</f>
        <v>6.1270076263156099E-3</v>
      </c>
      <c r="AC3570" s="255">
        <f>Z3570/Y3570</f>
        <v>8.222816832887375</v>
      </c>
      <c r="AD3570" s="241">
        <v>5517212</v>
      </c>
      <c r="AE3570" s="461" t="s">
        <v>7060</v>
      </c>
      <c r="AF3570" s="468" t="s">
        <v>12009</v>
      </c>
      <c r="AG3570" s="163" t="s">
        <v>7040</v>
      </c>
      <c r="AH3570" s="277" t="s">
        <v>7041</v>
      </c>
    </row>
    <row r="3571" spans="1:34" ht="15" hidden="1" customHeight="1" x14ac:dyDescent="0.2">
      <c r="A3571" s="521">
        <v>69</v>
      </c>
      <c r="B3571" s="521">
        <v>60</v>
      </c>
      <c r="C3571" s="522" t="s">
        <v>191</v>
      </c>
      <c r="D3571" s="521">
        <v>60087</v>
      </c>
      <c r="E3571" s="522" t="s">
        <v>192</v>
      </c>
      <c r="F3571" s="25">
        <v>2019</v>
      </c>
      <c r="G3571" s="573">
        <v>43594.343055555553</v>
      </c>
      <c r="H3571" s="574">
        <v>43594.343055555553</v>
      </c>
      <c r="I3571" s="572" t="s">
        <v>36</v>
      </c>
      <c r="J3571" s="572" t="s">
        <v>36</v>
      </c>
      <c r="K3571" s="572" t="s">
        <v>36</v>
      </c>
      <c r="L3571" s="235">
        <f>N3571-G3571</f>
        <v>0.22430555555911269</v>
      </c>
      <c r="M3571" s="236">
        <v>323</v>
      </c>
      <c r="N3571" s="573">
        <v>43594.567361111112</v>
      </c>
      <c r="O3571" s="574">
        <v>43594.567361111112</v>
      </c>
      <c r="P3571" s="237" t="s">
        <v>37</v>
      </c>
      <c r="Q3571" s="162" t="s">
        <v>1285</v>
      </c>
      <c r="R3571" s="167" t="s">
        <v>10331</v>
      </c>
      <c r="S3571" s="238" t="s">
        <v>54</v>
      </c>
      <c r="T3571" s="167" t="s">
        <v>13990</v>
      </c>
      <c r="U3571" s="77">
        <v>117195790</v>
      </c>
      <c r="V3571" s="49" t="s">
        <v>384</v>
      </c>
      <c r="W3571" s="167" t="s">
        <v>13991</v>
      </c>
      <c r="X3571" s="536">
        <v>0</v>
      </c>
      <c r="Y3571" s="255">
        <v>0</v>
      </c>
      <c r="Z3571" s="255">
        <v>0</v>
      </c>
      <c r="AA3571" s="264">
        <f>Y3571/AD3571</f>
        <v>0</v>
      </c>
      <c r="AB3571" s="265">
        <f>Z3571/AD3571</f>
        <v>0</v>
      </c>
      <c r="AC3571" s="255">
        <v>0</v>
      </c>
      <c r="AD3571" s="255">
        <v>5548929</v>
      </c>
      <c r="AE3571" s="240" t="s">
        <v>1270</v>
      </c>
      <c r="AF3571" s="527" t="s">
        <v>1270</v>
      </c>
      <c r="AG3571" s="555" t="s">
        <v>7066</v>
      </c>
      <c r="AH3571" s="525" t="s">
        <v>12671</v>
      </c>
    </row>
    <row r="3572" spans="1:34" ht="15" hidden="1" customHeight="1" x14ac:dyDescent="0.2">
      <c r="A3572" s="105">
        <v>69</v>
      </c>
      <c r="B3572" s="105">
        <v>60</v>
      </c>
      <c r="C3572" s="76" t="s">
        <v>536</v>
      </c>
      <c r="D3572" s="31">
        <v>60088</v>
      </c>
      <c r="E3572" s="60" t="s">
        <v>537</v>
      </c>
      <c r="F3572" s="25">
        <v>2014</v>
      </c>
      <c r="G3572" s="61">
        <v>41897.747916666667</v>
      </c>
      <c r="H3572" s="62">
        <v>41897.747916666667</v>
      </c>
      <c r="I3572" s="625" t="s">
        <v>36</v>
      </c>
      <c r="J3572" s="625" t="s">
        <v>36</v>
      </c>
      <c r="K3572" s="625"/>
      <c r="L3572" s="64">
        <f>N3572-G3572</f>
        <v>5.0694444442342501E-2</v>
      </c>
      <c r="M3572" s="65">
        <v>73</v>
      </c>
      <c r="N3572" s="61">
        <v>41897.798611111109</v>
      </c>
      <c r="O3572" s="62">
        <v>41897.798611111109</v>
      </c>
      <c r="P3572" s="66" t="s">
        <v>37</v>
      </c>
      <c r="Q3572" s="69" t="s">
        <v>145</v>
      </c>
      <c r="R3572" s="69" t="s">
        <v>146</v>
      </c>
      <c r="S3572" s="87" t="s">
        <v>45</v>
      </c>
      <c r="T3572" s="69" t="s">
        <v>2712</v>
      </c>
      <c r="U3572" s="77">
        <v>10583</v>
      </c>
      <c r="V3572" s="87" t="s">
        <v>384</v>
      </c>
      <c r="W3572" s="69" t="s">
        <v>2713</v>
      </c>
      <c r="X3572" s="32">
        <v>3491</v>
      </c>
      <c r="Y3572" s="32">
        <v>3491</v>
      </c>
      <c r="Z3572" s="32">
        <f>3491*73</f>
        <v>254843</v>
      </c>
      <c r="AA3572" s="79">
        <f>Y3572/5380759</f>
        <v>6.4879322786989715E-4</v>
      </c>
      <c r="AB3572" s="80">
        <f>Z3572/5380759</f>
        <v>4.7361905634502495E-2</v>
      </c>
      <c r="AC3572" s="32">
        <f>Z3572/Y3572</f>
        <v>73</v>
      </c>
    </row>
    <row r="3573" spans="1:34" ht="15" hidden="1" customHeight="1" x14ac:dyDescent="0.2">
      <c r="A3573" s="105">
        <v>69</v>
      </c>
      <c r="B3573" s="105">
        <v>60</v>
      </c>
      <c r="C3573" s="76" t="s">
        <v>536</v>
      </c>
      <c r="D3573" s="31">
        <v>60088</v>
      </c>
      <c r="E3573" s="60" t="s">
        <v>537</v>
      </c>
      <c r="F3573" s="25">
        <v>2014</v>
      </c>
      <c r="G3573" s="106">
        <v>41984.272916666669</v>
      </c>
      <c r="H3573" s="63">
        <v>41984.272916666669</v>
      </c>
      <c r="I3573" s="628" t="s">
        <v>313</v>
      </c>
      <c r="J3573" s="625" t="s">
        <v>36</v>
      </c>
      <c r="K3573" s="625"/>
      <c r="L3573" s="64">
        <f>N3573-G3573</f>
        <v>6.9444443943211809E-4</v>
      </c>
      <c r="M3573" s="65">
        <v>1</v>
      </c>
      <c r="N3573" s="106">
        <v>41984.273611111108</v>
      </c>
      <c r="O3573" s="63">
        <v>41984.273611111108</v>
      </c>
      <c r="P3573" s="66" t="s">
        <v>37</v>
      </c>
      <c r="Q3573" s="99" t="s">
        <v>1752</v>
      </c>
      <c r="R3573" s="99" t="s">
        <v>320</v>
      </c>
      <c r="S3573" s="78" t="s">
        <v>40</v>
      </c>
      <c r="T3573" s="69" t="s">
        <v>3144</v>
      </c>
      <c r="U3573" s="282" t="s">
        <v>40</v>
      </c>
      <c r="V3573" s="87" t="s">
        <v>384</v>
      </c>
      <c r="W3573" s="69" t="s">
        <v>3145</v>
      </c>
      <c r="X3573" s="32">
        <v>2081</v>
      </c>
      <c r="Y3573" s="32">
        <v>0</v>
      </c>
      <c r="Z3573" s="83"/>
      <c r="AA3573" s="84"/>
      <c r="AB3573" s="85"/>
      <c r="AC3573" s="83"/>
    </row>
    <row r="3574" spans="1:34" ht="15" hidden="1" customHeight="1" x14ac:dyDescent="0.2">
      <c r="A3574" s="58">
        <v>69</v>
      </c>
      <c r="B3574" s="58">
        <v>60</v>
      </c>
      <c r="C3574" s="76" t="s">
        <v>536</v>
      </c>
      <c r="D3574" s="31">
        <v>60088</v>
      </c>
      <c r="E3574" s="60" t="s">
        <v>537</v>
      </c>
      <c r="F3574" s="25">
        <v>2014</v>
      </c>
      <c r="G3574" s="61">
        <v>41999.838194444441</v>
      </c>
      <c r="H3574" s="62">
        <v>41999.838194444441</v>
      </c>
      <c r="I3574" s="625" t="s">
        <v>36</v>
      </c>
      <c r="J3574" s="625" t="s">
        <v>36</v>
      </c>
      <c r="K3574" s="625"/>
      <c r="L3574" s="64">
        <f>N3574-G3574</f>
        <v>6.944444467080757E-4</v>
      </c>
      <c r="M3574" s="65">
        <v>1</v>
      </c>
      <c r="N3574" s="61">
        <v>41999.838888888888</v>
      </c>
      <c r="O3574" s="62">
        <v>41999.838888888888</v>
      </c>
      <c r="P3574" s="66" t="s">
        <v>37</v>
      </c>
      <c r="Q3574" s="69" t="s">
        <v>48</v>
      </c>
      <c r="R3574" s="69" t="s">
        <v>49</v>
      </c>
      <c r="S3574" s="87" t="s">
        <v>40</v>
      </c>
      <c r="T3574" s="69" t="s">
        <v>3270</v>
      </c>
      <c r="U3574" s="282" t="s">
        <v>40</v>
      </c>
      <c r="V3574" s="87" t="s">
        <v>384</v>
      </c>
      <c r="W3574" s="69" t="s">
        <v>3271</v>
      </c>
      <c r="X3574" s="32">
        <v>2081</v>
      </c>
      <c r="Y3574" s="32">
        <v>0</v>
      </c>
      <c r="Z3574" s="83"/>
      <c r="AA3574" s="84"/>
      <c r="AB3574" s="85"/>
      <c r="AC3574" s="83"/>
    </row>
    <row r="3575" spans="1:34" ht="15" hidden="1" customHeight="1" x14ac:dyDescent="0.2">
      <c r="A3575" s="175">
        <v>69</v>
      </c>
      <c r="B3575" s="175">
        <v>60</v>
      </c>
      <c r="C3575" s="24" t="s">
        <v>536</v>
      </c>
      <c r="D3575" s="175">
        <v>60088</v>
      </c>
      <c r="E3575" s="24" t="s">
        <v>537</v>
      </c>
      <c r="F3575" s="25">
        <v>2015</v>
      </c>
      <c r="G3575" s="156">
        <v>42114.42291666667</v>
      </c>
      <c r="H3575" s="157">
        <v>42114.42291666667</v>
      </c>
      <c r="I3575" s="620" t="s">
        <v>36</v>
      </c>
      <c r="J3575" s="620" t="s">
        <v>36</v>
      </c>
      <c r="K3575" s="620"/>
      <c r="L3575" s="159">
        <f>N3575-G3575</f>
        <v>6.9444443943211809E-4</v>
      </c>
      <c r="M3575" s="160">
        <v>1</v>
      </c>
      <c r="N3575" s="156">
        <v>42114.423611111109</v>
      </c>
      <c r="O3575" s="157">
        <v>42114.423611111109</v>
      </c>
      <c r="P3575" s="161" t="s">
        <v>37</v>
      </c>
      <c r="Q3575" s="35" t="s">
        <v>1285</v>
      </c>
      <c r="R3575" s="35" t="s">
        <v>67</v>
      </c>
      <c r="S3575" s="35" t="s">
        <v>101</v>
      </c>
      <c r="T3575" s="35" t="s">
        <v>3795</v>
      </c>
      <c r="U3575" s="282" t="s">
        <v>40</v>
      </c>
      <c r="V3575" s="167" t="s">
        <v>384</v>
      </c>
      <c r="W3575" s="35" t="s">
        <v>3796</v>
      </c>
      <c r="X3575" s="55">
        <v>2081</v>
      </c>
      <c r="Y3575" s="55">
        <v>0</v>
      </c>
      <c r="Z3575" s="168"/>
      <c r="AA3575" s="168"/>
      <c r="AB3575" s="168"/>
      <c r="AC3575" s="168"/>
    </row>
    <row r="3576" spans="1:34" ht="15" hidden="1" customHeight="1" x14ac:dyDescent="0.2">
      <c r="A3576" s="175">
        <v>69</v>
      </c>
      <c r="B3576" s="175">
        <v>60</v>
      </c>
      <c r="C3576" s="24" t="s">
        <v>536</v>
      </c>
      <c r="D3576" s="175">
        <v>60088</v>
      </c>
      <c r="E3576" s="24" t="s">
        <v>537</v>
      </c>
      <c r="F3576" s="25">
        <v>2015</v>
      </c>
      <c r="G3576" s="156">
        <v>42142.676388888889</v>
      </c>
      <c r="H3576" s="157">
        <v>42142.676388888889</v>
      </c>
      <c r="I3576" s="620" t="s">
        <v>36</v>
      </c>
      <c r="J3576" s="620" t="s">
        <v>36</v>
      </c>
      <c r="K3576" s="620"/>
      <c r="L3576" s="159">
        <f>N3576-G3576</f>
        <v>2.9166666667151731E-2</v>
      </c>
      <c r="M3576" s="160">
        <v>42</v>
      </c>
      <c r="N3576" s="156">
        <v>42142.705555555556</v>
      </c>
      <c r="O3576" s="157">
        <v>42142.705555555556</v>
      </c>
      <c r="P3576" s="161" t="s">
        <v>37</v>
      </c>
      <c r="Q3576" s="35" t="s">
        <v>38</v>
      </c>
      <c r="R3576" s="35" t="s">
        <v>39</v>
      </c>
      <c r="S3576" s="35" t="s">
        <v>80</v>
      </c>
      <c r="T3576" s="35" t="s">
        <v>4015</v>
      </c>
      <c r="U3576" s="282" t="s">
        <v>40</v>
      </c>
      <c r="V3576" s="167" t="s">
        <v>384</v>
      </c>
      <c r="W3576" s="35" t="s">
        <v>4016</v>
      </c>
      <c r="X3576" s="55">
        <v>0</v>
      </c>
      <c r="Y3576" s="55">
        <v>0</v>
      </c>
      <c r="Z3576" s="168"/>
      <c r="AA3576" s="168"/>
      <c r="AB3576" s="168"/>
      <c r="AC3576" s="168"/>
    </row>
    <row r="3577" spans="1:34" ht="15" hidden="1" customHeight="1" x14ac:dyDescent="0.2">
      <c r="A3577" s="175">
        <v>69</v>
      </c>
      <c r="B3577" s="175">
        <v>60</v>
      </c>
      <c r="C3577" s="24" t="s">
        <v>536</v>
      </c>
      <c r="D3577" s="175">
        <v>60088</v>
      </c>
      <c r="E3577" s="24" t="s">
        <v>537</v>
      </c>
      <c r="F3577" s="25">
        <v>2015</v>
      </c>
      <c r="G3577" s="156">
        <v>42142.738888888889</v>
      </c>
      <c r="H3577" s="157">
        <v>42142.738888888889</v>
      </c>
      <c r="I3577" s="620" t="s">
        <v>36</v>
      </c>
      <c r="J3577" s="620" t="s">
        <v>36</v>
      </c>
      <c r="K3577" s="620"/>
      <c r="L3577" s="159">
        <f>N3577-G3577</f>
        <v>1.0416666664241347E-2</v>
      </c>
      <c r="M3577" s="160">
        <v>15</v>
      </c>
      <c r="N3577" s="156">
        <v>42142.749305555553</v>
      </c>
      <c r="O3577" s="157">
        <v>42142.749305555553</v>
      </c>
      <c r="P3577" s="161" t="s">
        <v>37</v>
      </c>
      <c r="Q3577" s="35" t="s">
        <v>38</v>
      </c>
      <c r="R3577" s="35" t="s">
        <v>39</v>
      </c>
      <c r="S3577" s="35" t="s">
        <v>80</v>
      </c>
      <c r="T3577" s="35" t="s">
        <v>4017</v>
      </c>
      <c r="U3577" s="282" t="s">
        <v>40</v>
      </c>
      <c r="V3577" s="167" t="s">
        <v>384</v>
      </c>
      <c r="W3577" s="35" t="s">
        <v>4016</v>
      </c>
      <c r="X3577" s="55">
        <v>0</v>
      </c>
      <c r="Y3577" s="55">
        <v>0</v>
      </c>
      <c r="Z3577" s="168"/>
      <c r="AA3577" s="168"/>
      <c r="AB3577" s="168"/>
      <c r="AC3577" s="168"/>
    </row>
    <row r="3578" spans="1:34" ht="15" hidden="1" customHeight="1" x14ac:dyDescent="0.2">
      <c r="A3578" s="175">
        <v>69</v>
      </c>
      <c r="B3578" s="175">
        <v>60</v>
      </c>
      <c r="C3578" s="24" t="s">
        <v>536</v>
      </c>
      <c r="D3578" s="175">
        <v>60088</v>
      </c>
      <c r="E3578" s="43" t="s">
        <v>537</v>
      </c>
      <c r="F3578" s="25">
        <v>2015</v>
      </c>
      <c r="G3578" s="156">
        <v>42351.3125</v>
      </c>
      <c r="H3578" s="157">
        <v>42351.3125</v>
      </c>
      <c r="I3578" s="626" t="s">
        <v>313</v>
      </c>
      <c r="J3578" s="620" t="s">
        <v>36</v>
      </c>
      <c r="K3578" s="620"/>
      <c r="L3578" s="159">
        <f>N3578-G3578</f>
        <v>6.944444467080757E-4</v>
      </c>
      <c r="M3578" s="160">
        <v>1</v>
      </c>
      <c r="N3578" s="156">
        <v>42351.313194444447</v>
      </c>
      <c r="O3578" s="157">
        <v>42351.313194444447</v>
      </c>
      <c r="P3578" s="161" t="s">
        <v>37</v>
      </c>
      <c r="Q3578" s="35" t="s">
        <v>38</v>
      </c>
      <c r="R3578" s="35" t="s">
        <v>413</v>
      </c>
      <c r="S3578" s="35" t="s">
        <v>40</v>
      </c>
      <c r="T3578" s="35" t="s">
        <v>5344</v>
      </c>
      <c r="U3578" s="282" t="s">
        <v>40</v>
      </c>
      <c r="V3578" s="167" t="s">
        <v>384</v>
      </c>
      <c r="W3578" s="35" t="s">
        <v>5345</v>
      </c>
      <c r="X3578" s="55">
        <v>1981</v>
      </c>
      <c r="Y3578" s="168"/>
      <c r="Z3578" s="168"/>
      <c r="AA3578" s="168"/>
      <c r="AB3578" s="168"/>
      <c r="AC3578" s="168"/>
    </row>
    <row r="3579" spans="1:34" ht="15" hidden="1" customHeight="1" x14ac:dyDescent="0.2">
      <c r="A3579" s="257">
        <v>69</v>
      </c>
      <c r="B3579" s="257">
        <v>60</v>
      </c>
      <c r="C3579" s="258" t="s">
        <v>536</v>
      </c>
      <c r="D3579" s="257">
        <v>60088</v>
      </c>
      <c r="E3579" s="258" t="s">
        <v>537</v>
      </c>
      <c r="F3579" s="25">
        <v>2016</v>
      </c>
      <c r="G3579" s="284">
        <v>42517.472916666666</v>
      </c>
      <c r="H3579" s="234">
        <v>42517.472916666666</v>
      </c>
      <c r="I3579" s="412" t="s">
        <v>36</v>
      </c>
      <c r="J3579" s="412" t="s">
        <v>36</v>
      </c>
      <c r="K3579" s="412"/>
      <c r="L3579" s="235">
        <f>N3579-G3579</f>
        <v>0.27569444444816327</v>
      </c>
      <c r="M3579" s="236">
        <v>397</v>
      </c>
      <c r="N3579" s="284">
        <v>42517.748611111114</v>
      </c>
      <c r="O3579" s="234">
        <v>42517.748611111114</v>
      </c>
      <c r="P3579" s="237" t="s">
        <v>37</v>
      </c>
      <c r="Q3579" s="238" t="s">
        <v>52</v>
      </c>
      <c r="R3579" s="238" t="s">
        <v>302</v>
      </c>
      <c r="S3579" s="35" t="s">
        <v>68</v>
      </c>
      <c r="T3579" s="35" t="s">
        <v>6129</v>
      </c>
      <c r="U3579" s="282" t="s">
        <v>40</v>
      </c>
      <c r="V3579" s="240" t="s">
        <v>384</v>
      </c>
      <c r="W3579" s="35" t="s">
        <v>6130</v>
      </c>
      <c r="X3579" s="55">
        <v>2185</v>
      </c>
      <c r="Y3579" s="55">
        <v>2185</v>
      </c>
      <c r="Z3579" s="55">
        <v>120899</v>
      </c>
      <c r="AA3579" s="259">
        <v>3.9858668640202819E-4</v>
      </c>
      <c r="AB3579" s="260">
        <v>2.2054339496255747E-2</v>
      </c>
      <c r="AC3579" s="241">
        <v>55.331350114416473</v>
      </c>
    </row>
    <row r="3580" spans="1:34" ht="15" hidden="1" customHeight="1" x14ac:dyDescent="0.2">
      <c r="A3580" s="257">
        <v>69</v>
      </c>
      <c r="B3580" s="257">
        <v>60</v>
      </c>
      <c r="C3580" s="258" t="s">
        <v>536</v>
      </c>
      <c r="D3580" s="257">
        <v>60088</v>
      </c>
      <c r="E3580" s="258" t="s">
        <v>537</v>
      </c>
      <c r="F3580" s="25">
        <v>2016</v>
      </c>
      <c r="G3580" s="284">
        <v>42608.426388888889</v>
      </c>
      <c r="H3580" s="234">
        <v>42608.426388888889</v>
      </c>
      <c r="I3580" s="412" t="s">
        <v>36</v>
      </c>
      <c r="J3580" s="412" t="s">
        <v>36</v>
      </c>
      <c r="K3580" s="412"/>
      <c r="L3580" s="235">
        <f>N3580-G3580</f>
        <v>6.944444467080757E-4</v>
      </c>
      <c r="M3580" s="236">
        <v>1</v>
      </c>
      <c r="N3580" s="284">
        <v>42608.427083333336</v>
      </c>
      <c r="O3580" s="234">
        <v>42608.427083333336</v>
      </c>
      <c r="P3580" s="237" t="s">
        <v>37</v>
      </c>
      <c r="Q3580" s="238" t="s">
        <v>48</v>
      </c>
      <c r="R3580" s="238" t="s">
        <v>49</v>
      </c>
      <c r="S3580" s="35" t="s">
        <v>40</v>
      </c>
      <c r="T3580" s="35" t="s">
        <v>6508</v>
      </c>
      <c r="U3580" s="282" t="s">
        <v>40</v>
      </c>
      <c r="V3580" s="240" t="s">
        <v>384</v>
      </c>
      <c r="W3580" s="35" t="s">
        <v>6509</v>
      </c>
      <c r="X3580" s="177">
        <v>3486</v>
      </c>
      <c r="Y3580" s="55">
        <v>0</v>
      </c>
      <c r="Z3580" s="55">
        <v>0</v>
      </c>
      <c r="AA3580" s="35"/>
      <c r="AB3580" s="35"/>
      <c r="AC3580" s="241"/>
    </row>
    <row r="3581" spans="1:34" ht="15" hidden="1" customHeight="1" x14ac:dyDescent="0.2">
      <c r="A3581" s="257">
        <v>69</v>
      </c>
      <c r="B3581" s="257">
        <v>60</v>
      </c>
      <c r="C3581" s="258" t="s">
        <v>536</v>
      </c>
      <c r="D3581" s="257">
        <v>60088</v>
      </c>
      <c r="E3581" s="258" t="s">
        <v>537</v>
      </c>
      <c r="F3581" s="25">
        <v>2017</v>
      </c>
      <c r="G3581" s="232">
        <v>42755.196527777778</v>
      </c>
      <c r="H3581" s="233">
        <v>42755.196527777778</v>
      </c>
      <c r="I3581" s="417" t="s">
        <v>7042</v>
      </c>
      <c r="J3581" s="412" t="s">
        <v>36</v>
      </c>
      <c r="K3581" s="412"/>
      <c r="L3581" s="235">
        <f>N3581-G3581</f>
        <v>6.944444467080757E-4</v>
      </c>
      <c r="M3581" s="236">
        <v>1</v>
      </c>
      <c r="N3581" s="232">
        <v>42755.197222222225</v>
      </c>
      <c r="O3581" s="233">
        <v>42755.197222222225</v>
      </c>
      <c r="P3581" s="237" t="s">
        <v>37</v>
      </c>
      <c r="Q3581" s="35" t="s">
        <v>222</v>
      </c>
      <c r="R3581" s="35" t="s">
        <v>223</v>
      </c>
      <c r="S3581" s="35" t="s">
        <v>526</v>
      </c>
      <c r="T3581" s="167" t="s">
        <v>7444</v>
      </c>
      <c r="U3581" s="303" t="s">
        <v>40</v>
      </c>
      <c r="V3581" s="49" t="s">
        <v>384</v>
      </c>
      <c r="W3581" s="35" t="s">
        <v>7445</v>
      </c>
      <c r="X3581" s="255">
        <v>2179</v>
      </c>
      <c r="Y3581" s="241">
        <v>0</v>
      </c>
      <c r="Z3581" s="241">
        <v>0</v>
      </c>
      <c r="AA3581" s="168"/>
      <c r="AB3581" s="168"/>
      <c r="AC3581" s="168"/>
      <c r="AD3581" s="304">
        <v>5517212</v>
      </c>
      <c r="AE3581" s="35" t="s">
        <v>7056</v>
      </c>
      <c r="AF3581" s="305" t="s">
        <v>7446</v>
      </c>
      <c r="AG3581" s="35" t="s">
        <v>7040</v>
      </c>
      <c r="AH3581" s="44" t="s">
        <v>7041</v>
      </c>
    </row>
    <row r="3582" spans="1:34" ht="15" hidden="1" customHeight="1" x14ac:dyDescent="0.2">
      <c r="A3582" s="257">
        <v>69</v>
      </c>
      <c r="B3582" s="257">
        <v>60</v>
      </c>
      <c r="C3582" s="258" t="s">
        <v>536</v>
      </c>
      <c r="D3582" s="257">
        <v>60088</v>
      </c>
      <c r="E3582" s="258" t="s">
        <v>537</v>
      </c>
      <c r="F3582" s="25">
        <v>2017</v>
      </c>
      <c r="G3582" s="232">
        <v>42771.931250000001</v>
      </c>
      <c r="H3582" s="233">
        <v>42771.931250000001</v>
      </c>
      <c r="I3582" s="412" t="s">
        <v>36</v>
      </c>
      <c r="J3582" s="412" t="s">
        <v>36</v>
      </c>
      <c r="K3582" s="412"/>
      <c r="L3582" s="235">
        <f>N3582-G3582</f>
        <v>6.9444443943211809E-4</v>
      </c>
      <c r="M3582" s="236">
        <v>1</v>
      </c>
      <c r="N3582" s="232">
        <v>42771.931944444441</v>
      </c>
      <c r="O3582" s="233">
        <v>42771.931944444441</v>
      </c>
      <c r="P3582" s="237" t="s">
        <v>37</v>
      </c>
      <c r="Q3582" s="35" t="s">
        <v>48</v>
      </c>
      <c r="R3582" s="35" t="s">
        <v>49</v>
      </c>
      <c r="S3582" s="35" t="s">
        <v>40</v>
      </c>
      <c r="T3582" s="52" t="s">
        <v>7672</v>
      </c>
      <c r="U3582" s="303" t="s">
        <v>40</v>
      </c>
      <c r="V3582" s="49" t="s">
        <v>384</v>
      </c>
      <c r="W3582" s="44" t="s">
        <v>7673</v>
      </c>
      <c r="X3582" s="255">
        <v>2179</v>
      </c>
      <c r="Y3582" s="255">
        <v>0</v>
      </c>
      <c r="Z3582" s="255">
        <v>0</v>
      </c>
      <c r="AA3582" s="168"/>
      <c r="AB3582" s="168"/>
      <c r="AC3582" s="168"/>
      <c r="AD3582" s="304">
        <v>5517212</v>
      </c>
      <c r="AE3582" s="35" t="s">
        <v>7083</v>
      </c>
      <c r="AF3582" s="305" t="s">
        <v>7674</v>
      </c>
      <c r="AG3582" s="35" t="s">
        <v>7040</v>
      </c>
      <c r="AH3582" s="44" t="s">
        <v>7041</v>
      </c>
    </row>
    <row r="3583" spans="1:34" ht="15" hidden="1" customHeight="1" x14ac:dyDescent="0.2">
      <c r="A3583" s="257">
        <v>69</v>
      </c>
      <c r="B3583" s="257">
        <v>60</v>
      </c>
      <c r="C3583" s="258" t="s">
        <v>536</v>
      </c>
      <c r="D3583" s="257">
        <v>60088</v>
      </c>
      <c r="E3583" s="258" t="s">
        <v>537</v>
      </c>
      <c r="F3583" s="25">
        <v>2017</v>
      </c>
      <c r="G3583" s="232">
        <v>42864.087500000001</v>
      </c>
      <c r="H3583" s="233">
        <v>42864.087500000001</v>
      </c>
      <c r="I3583" s="412" t="s">
        <v>36</v>
      </c>
      <c r="J3583" s="412" t="s">
        <v>36</v>
      </c>
      <c r="K3583" s="412"/>
      <c r="L3583" s="235">
        <f>N3583-G3583</f>
        <v>0.27222222222189885</v>
      </c>
      <c r="M3583" s="236">
        <v>392</v>
      </c>
      <c r="N3583" s="232">
        <v>42864.359722222223</v>
      </c>
      <c r="O3583" s="233">
        <v>42864.359722222223</v>
      </c>
      <c r="P3583" s="237" t="s">
        <v>37</v>
      </c>
      <c r="Q3583" s="35" t="s">
        <v>52</v>
      </c>
      <c r="R3583" s="35" t="s">
        <v>302</v>
      </c>
      <c r="S3583" s="35" t="s">
        <v>68</v>
      </c>
      <c r="T3583" s="52" t="s">
        <v>8534</v>
      </c>
      <c r="U3583" s="332" t="s">
        <v>40</v>
      </c>
      <c r="V3583" s="240" t="s">
        <v>384</v>
      </c>
      <c r="W3583" s="44" t="s">
        <v>8535</v>
      </c>
      <c r="X3583" s="241">
        <v>0</v>
      </c>
      <c r="Y3583" s="241">
        <v>0</v>
      </c>
      <c r="Z3583" s="241">
        <v>0</v>
      </c>
      <c r="AA3583" s="168"/>
      <c r="AB3583" s="168"/>
      <c r="AC3583" s="168"/>
      <c r="AD3583" s="304">
        <v>5517212</v>
      </c>
      <c r="AE3583" s="305" t="s">
        <v>1270</v>
      </c>
      <c r="AF3583" s="305" t="s">
        <v>1270</v>
      </c>
      <c r="AG3583" s="35" t="s">
        <v>7066</v>
      </c>
      <c r="AH3583" s="44" t="s">
        <v>7067</v>
      </c>
    </row>
    <row r="3584" spans="1:34" ht="15" hidden="1" customHeight="1" x14ac:dyDescent="0.2">
      <c r="A3584" s="257">
        <v>69</v>
      </c>
      <c r="B3584" s="257">
        <v>60</v>
      </c>
      <c r="C3584" s="258" t="s">
        <v>536</v>
      </c>
      <c r="D3584" s="257">
        <v>60088</v>
      </c>
      <c r="E3584" s="258" t="s">
        <v>537</v>
      </c>
      <c r="F3584" s="25">
        <v>2017</v>
      </c>
      <c r="G3584" s="232">
        <v>42887.64166666667</v>
      </c>
      <c r="H3584" s="233">
        <v>42887.64166666667</v>
      </c>
      <c r="I3584" s="412" t="s">
        <v>36</v>
      </c>
      <c r="J3584" s="412" t="s">
        <v>36</v>
      </c>
      <c r="K3584" s="412"/>
      <c r="L3584" s="235">
        <f>N3584-G3584</f>
        <v>4.8611111051286571E-3</v>
      </c>
      <c r="M3584" s="236">
        <v>7</v>
      </c>
      <c r="N3584" s="232">
        <v>42887.646527777775</v>
      </c>
      <c r="O3584" s="233">
        <v>42887.646527777775</v>
      </c>
      <c r="P3584" s="237" t="s">
        <v>37</v>
      </c>
      <c r="Q3584" s="35" t="s">
        <v>382</v>
      </c>
      <c r="R3584" s="35" t="s">
        <v>383</v>
      </c>
      <c r="S3584" s="35" t="s">
        <v>68</v>
      </c>
      <c r="T3584" s="52" t="s">
        <v>8649</v>
      </c>
      <c r="U3584" s="293">
        <v>112922662</v>
      </c>
      <c r="V3584" s="240" t="s">
        <v>384</v>
      </c>
      <c r="W3584" s="44" t="s">
        <v>8650</v>
      </c>
      <c r="X3584" s="241">
        <v>3062</v>
      </c>
      <c r="Y3584" s="241">
        <v>3062</v>
      </c>
      <c r="Z3584" s="241">
        <v>21980</v>
      </c>
      <c r="AA3584" s="173">
        <v>5.5499045532417463E-4</v>
      </c>
      <c r="AB3584" s="174">
        <v>3.983896214247341E-3</v>
      </c>
      <c r="AC3584" s="241">
        <v>7.1783148269105164</v>
      </c>
      <c r="AD3584" s="304">
        <v>5517212</v>
      </c>
      <c r="AE3584" s="305" t="s">
        <v>1270</v>
      </c>
      <c r="AF3584" s="305" t="s">
        <v>1270</v>
      </c>
      <c r="AG3584" s="35" t="s">
        <v>7066</v>
      </c>
      <c r="AH3584" s="44" t="s">
        <v>7067</v>
      </c>
    </row>
    <row r="3585" spans="1:34" ht="15" hidden="1" customHeight="1" x14ac:dyDescent="0.2">
      <c r="A3585" s="257">
        <v>69</v>
      </c>
      <c r="B3585" s="257">
        <v>60</v>
      </c>
      <c r="C3585" s="258" t="s">
        <v>536</v>
      </c>
      <c r="D3585" s="257">
        <v>60088</v>
      </c>
      <c r="E3585" s="258" t="s">
        <v>537</v>
      </c>
      <c r="F3585" s="25">
        <v>2017</v>
      </c>
      <c r="G3585" s="232">
        <v>42987.7</v>
      </c>
      <c r="H3585" s="233">
        <v>42987.7</v>
      </c>
      <c r="I3585" s="412" t="s">
        <v>36</v>
      </c>
      <c r="J3585" s="412" t="s">
        <v>36</v>
      </c>
      <c r="K3585" s="412"/>
      <c r="L3585" s="235">
        <f>N3585-G3585</f>
        <v>6.944444467080757E-4</v>
      </c>
      <c r="M3585" s="236">
        <v>1</v>
      </c>
      <c r="N3585" s="232">
        <v>42987.700694444444</v>
      </c>
      <c r="O3585" s="233">
        <v>42987.700694444444</v>
      </c>
      <c r="P3585" s="237" t="s">
        <v>37</v>
      </c>
      <c r="Q3585" s="35" t="s">
        <v>52</v>
      </c>
      <c r="R3585" s="35" t="s">
        <v>67</v>
      </c>
      <c r="S3585" s="35" t="s">
        <v>101</v>
      </c>
      <c r="T3585" s="167" t="s">
        <v>9385</v>
      </c>
      <c r="U3585" s="303" t="s">
        <v>40</v>
      </c>
      <c r="V3585" s="240" t="s">
        <v>384</v>
      </c>
      <c r="W3585" s="167" t="s">
        <v>9386</v>
      </c>
      <c r="X3585" s="241">
        <v>3483</v>
      </c>
      <c r="Y3585" s="241">
        <v>0</v>
      </c>
      <c r="Z3585" s="241">
        <v>0</v>
      </c>
      <c r="AA3585" s="266"/>
      <c r="AB3585" s="266"/>
      <c r="AC3585" s="266"/>
      <c r="AD3585" s="304">
        <v>5517212</v>
      </c>
      <c r="AE3585" s="382" t="s">
        <v>7063</v>
      </c>
      <c r="AF3585" s="383" t="s">
        <v>9387</v>
      </c>
      <c r="AG3585" s="167" t="s">
        <v>7040</v>
      </c>
      <c r="AH3585" s="29" t="s">
        <v>7041</v>
      </c>
    </row>
    <row r="3586" spans="1:34" ht="15" hidden="1" customHeight="1" x14ac:dyDescent="0.2">
      <c r="A3586" s="257">
        <v>69</v>
      </c>
      <c r="B3586" s="257">
        <v>60</v>
      </c>
      <c r="C3586" s="258" t="s">
        <v>536</v>
      </c>
      <c r="D3586" s="257">
        <v>60088</v>
      </c>
      <c r="E3586" s="258" t="s">
        <v>537</v>
      </c>
      <c r="F3586" s="25">
        <v>2017</v>
      </c>
      <c r="G3586" s="232">
        <v>43060.918055555558</v>
      </c>
      <c r="H3586" s="233">
        <v>43060.918055555558</v>
      </c>
      <c r="I3586" s="412" t="s">
        <v>36</v>
      </c>
      <c r="J3586" s="412" t="s">
        <v>36</v>
      </c>
      <c r="K3586" s="412"/>
      <c r="L3586" s="235">
        <f>N3586-G3586</f>
        <v>6.9444443943211809E-4</v>
      </c>
      <c r="M3586" s="236">
        <v>1</v>
      </c>
      <c r="N3586" s="232">
        <v>43060.918749999997</v>
      </c>
      <c r="O3586" s="233">
        <v>43060.918749999997</v>
      </c>
      <c r="P3586" s="237" t="s">
        <v>37</v>
      </c>
      <c r="Q3586" s="167" t="s">
        <v>62</v>
      </c>
      <c r="R3586" s="167" t="s">
        <v>397</v>
      </c>
      <c r="S3586" s="35" t="s">
        <v>40</v>
      </c>
      <c r="T3586" s="167" t="s">
        <v>10028</v>
      </c>
      <c r="U3586" s="332" t="s">
        <v>40</v>
      </c>
      <c r="V3586" s="240" t="s">
        <v>384</v>
      </c>
      <c r="W3586" s="167" t="s">
        <v>10029</v>
      </c>
      <c r="X3586" s="255">
        <v>2174</v>
      </c>
      <c r="Y3586" s="241">
        <v>0</v>
      </c>
      <c r="Z3586" s="241">
        <v>0</v>
      </c>
      <c r="AA3586" s="266"/>
      <c r="AB3586" s="266"/>
      <c r="AC3586" s="266"/>
      <c r="AD3586" s="304">
        <v>5517212</v>
      </c>
      <c r="AE3586" s="333" t="s">
        <v>7060</v>
      </c>
      <c r="AF3586" s="383" t="s">
        <v>10030</v>
      </c>
      <c r="AG3586" s="167" t="s">
        <v>7040</v>
      </c>
      <c r="AH3586" s="29" t="s">
        <v>7041</v>
      </c>
    </row>
    <row r="3587" spans="1:34" ht="15" hidden="1" customHeight="1" x14ac:dyDescent="0.2">
      <c r="A3587" s="257">
        <v>69</v>
      </c>
      <c r="B3587" s="257">
        <v>60</v>
      </c>
      <c r="C3587" s="258" t="s">
        <v>536</v>
      </c>
      <c r="D3587" s="257">
        <v>60088</v>
      </c>
      <c r="E3587" s="258" t="s">
        <v>537</v>
      </c>
      <c r="F3587" s="25">
        <v>2018</v>
      </c>
      <c r="G3587" s="284">
        <v>43433.023611111108</v>
      </c>
      <c r="H3587" s="234">
        <v>43433.023611111108</v>
      </c>
      <c r="I3587" s="417" t="s">
        <v>7042</v>
      </c>
      <c r="J3587" s="412" t="s">
        <v>36</v>
      </c>
      <c r="K3587" s="412" t="s">
        <v>36</v>
      </c>
      <c r="L3587" s="235">
        <f>N3587-G3587</f>
        <v>0.27638888889487134</v>
      </c>
      <c r="M3587" s="236">
        <v>398</v>
      </c>
      <c r="N3587" s="284">
        <v>43433.3</v>
      </c>
      <c r="O3587" s="234">
        <v>43433.3</v>
      </c>
      <c r="P3587" s="237" t="s">
        <v>37</v>
      </c>
      <c r="Q3587" s="162" t="s">
        <v>1285</v>
      </c>
      <c r="R3587" s="167" t="s">
        <v>10214</v>
      </c>
      <c r="S3587" s="163" t="s">
        <v>54</v>
      </c>
      <c r="T3587" s="167" t="s">
        <v>12446</v>
      </c>
      <c r="U3587" s="293">
        <v>115421538</v>
      </c>
      <c r="V3587" s="240" t="s">
        <v>384</v>
      </c>
      <c r="W3587" s="167" t="s">
        <v>12447</v>
      </c>
      <c r="X3587" s="255">
        <v>2181</v>
      </c>
      <c r="Y3587" s="255">
        <v>2181</v>
      </c>
      <c r="Z3587" s="255">
        <v>113671</v>
      </c>
      <c r="AA3587" s="264">
        <f>Y3587/AD3587</f>
        <v>3.9530835501699045E-4</v>
      </c>
      <c r="AB3587" s="265">
        <f>Z3587/AD3587</f>
        <v>2.0602978460860306E-2</v>
      </c>
      <c r="AC3587" s="255">
        <f>Z3587/Y3587</f>
        <v>52.118752865657953</v>
      </c>
      <c r="AD3587" s="241">
        <v>5517212</v>
      </c>
      <c r="AE3587" s="461" t="s">
        <v>7172</v>
      </c>
      <c r="AF3587" s="468" t="s">
        <v>11225</v>
      </c>
      <c r="AG3587" s="163" t="s">
        <v>7040</v>
      </c>
      <c r="AH3587" s="57" t="s">
        <v>7041</v>
      </c>
    </row>
    <row r="3588" spans="1:34" ht="15" hidden="1" customHeight="1" x14ac:dyDescent="0.2">
      <c r="A3588" s="257">
        <v>69</v>
      </c>
      <c r="B3588" s="257">
        <v>60</v>
      </c>
      <c r="C3588" s="258" t="s">
        <v>536</v>
      </c>
      <c r="D3588" s="257">
        <v>60088</v>
      </c>
      <c r="E3588" s="258" t="s">
        <v>537</v>
      </c>
      <c r="F3588" s="25">
        <v>2018</v>
      </c>
      <c r="G3588" s="284">
        <v>43433.474999999999</v>
      </c>
      <c r="H3588" s="234">
        <v>43433.474999999999</v>
      </c>
      <c r="I3588" s="417" t="s">
        <v>7042</v>
      </c>
      <c r="J3588" s="412" t="s">
        <v>36</v>
      </c>
      <c r="K3588" s="412" t="s">
        <v>36</v>
      </c>
      <c r="L3588" s="235">
        <f>N3588-G3588</f>
        <v>6.944444467080757E-4</v>
      </c>
      <c r="M3588" s="236">
        <v>1</v>
      </c>
      <c r="N3588" s="284">
        <v>43433.475694444445</v>
      </c>
      <c r="O3588" s="234">
        <v>43433.475694444445</v>
      </c>
      <c r="P3588" s="237" t="s">
        <v>37</v>
      </c>
      <c r="Q3588" s="162" t="s">
        <v>62</v>
      </c>
      <c r="R3588" s="167" t="s">
        <v>10303</v>
      </c>
      <c r="S3588" s="163" t="s">
        <v>40</v>
      </c>
      <c r="T3588" s="167" t="s">
        <v>12459</v>
      </c>
      <c r="U3588" s="416" t="s">
        <v>40</v>
      </c>
      <c r="V3588" s="240" t="s">
        <v>384</v>
      </c>
      <c r="W3588" s="167" t="s">
        <v>12460</v>
      </c>
      <c r="X3588" s="255">
        <v>2181</v>
      </c>
      <c r="Y3588" s="241">
        <v>0</v>
      </c>
      <c r="Z3588" s="241">
        <v>0</v>
      </c>
      <c r="AA3588" s="266"/>
      <c r="AB3588" s="266"/>
      <c r="AC3588" s="266"/>
      <c r="AD3588" s="241">
        <v>5517212</v>
      </c>
      <c r="AE3588" s="461" t="s">
        <v>7102</v>
      </c>
      <c r="AF3588" s="468" t="s">
        <v>12461</v>
      </c>
      <c r="AG3588" s="163" t="s">
        <v>7040</v>
      </c>
      <c r="AH3588" s="57" t="s">
        <v>7041</v>
      </c>
    </row>
    <row r="3589" spans="1:34" ht="15" hidden="1" customHeight="1" x14ac:dyDescent="0.2">
      <c r="A3589" s="521">
        <v>69</v>
      </c>
      <c r="B3589" s="521">
        <v>60</v>
      </c>
      <c r="C3589" s="522" t="s">
        <v>536</v>
      </c>
      <c r="D3589" s="521">
        <v>60088</v>
      </c>
      <c r="E3589" s="522" t="s">
        <v>537</v>
      </c>
      <c r="F3589" s="25">
        <v>2019</v>
      </c>
      <c r="G3589" s="573">
        <v>43547.54583333333</v>
      </c>
      <c r="H3589" s="574">
        <v>43547.54583333333</v>
      </c>
      <c r="I3589" s="572" t="s">
        <v>36</v>
      </c>
      <c r="J3589" s="572" t="s">
        <v>36</v>
      </c>
      <c r="K3589" s="572" t="s">
        <v>36</v>
      </c>
      <c r="L3589" s="235">
        <f>N3589-G3589</f>
        <v>6.944444467080757E-4</v>
      </c>
      <c r="M3589" s="236">
        <v>1</v>
      </c>
      <c r="N3589" s="573">
        <v>43547.546527777777</v>
      </c>
      <c r="O3589" s="574">
        <v>43547.546527777777</v>
      </c>
      <c r="P3589" s="237" t="s">
        <v>37</v>
      </c>
      <c r="Q3589" s="162" t="s">
        <v>213</v>
      </c>
      <c r="R3589" s="167" t="s">
        <v>10774</v>
      </c>
      <c r="S3589" s="238" t="s">
        <v>40</v>
      </c>
      <c r="T3589" s="167" t="s">
        <v>13642</v>
      </c>
      <c r="U3589" s="459" t="s">
        <v>40</v>
      </c>
      <c r="V3589" s="240" t="s">
        <v>384</v>
      </c>
      <c r="W3589" s="167" t="s">
        <v>13643</v>
      </c>
      <c r="X3589" s="536">
        <v>0</v>
      </c>
      <c r="Y3589" s="255">
        <v>0</v>
      </c>
      <c r="Z3589" s="255">
        <v>0</v>
      </c>
      <c r="AA3589" s="264">
        <f>Y3589/AD3589</f>
        <v>0</v>
      </c>
      <c r="AB3589" s="265">
        <f>Z3589/AD3589</f>
        <v>0</v>
      </c>
      <c r="AC3589" s="255">
        <v>0</v>
      </c>
      <c r="AD3589" s="255">
        <v>5548929</v>
      </c>
      <c r="AE3589" s="240" t="s">
        <v>7083</v>
      </c>
      <c r="AF3589" s="527" t="s">
        <v>13644</v>
      </c>
      <c r="AG3589" s="240" t="s">
        <v>7040</v>
      </c>
      <c r="AH3589" s="525" t="s">
        <v>7041</v>
      </c>
    </row>
    <row r="3590" spans="1:34" ht="15" hidden="1" customHeight="1" x14ac:dyDescent="0.2">
      <c r="A3590" s="521">
        <v>69</v>
      </c>
      <c r="B3590" s="521">
        <v>60</v>
      </c>
      <c r="C3590" s="522" t="s">
        <v>536</v>
      </c>
      <c r="D3590" s="521">
        <v>60088</v>
      </c>
      <c r="E3590" s="522" t="s">
        <v>537</v>
      </c>
      <c r="F3590" s="25">
        <v>2019</v>
      </c>
      <c r="G3590" s="573">
        <v>43559.431250000001</v>
      </c>
      <c r="H3590" s="574">
        <v>43559.431250000001</v>
      </c>
      <c r="I3590" s="572" t="s">
        <v>36</v>
      </c>
      <c r="J3590" s="572" t="s">
        <v>36</v>
      </c>
      <c r="K3590" s="572" t="s">
        <v>36</v>
      </c>
      <c r="L3590" s="235">
        <f>N3590-G3590</f>
        <v>8.9583333334303461E-2</v>
      </c>
      <c r="M3590" s="236">
        <v>129</v>
      </c>
      <c r="N3590" s="573">
        <v>43559.520833333336</v>
      </c>
      <c r="O3590" s="574">
        <v>43559.520833333336</v>
      </c>
      <c r="P3590" s="237" t="s">
        <v>37</v>
      </c>
      <c r="Q3590" s="162" t="s">
        <v>1285</v>
      </c>
      <c r="R3590" s="167" t="s">
        <v>10326</v>
      </c>
      <c r="S3590" s="238" t="s">
        <v>717</v>
      </c>
      <c r="T3590" s="167" t="s">
        <v>13766</v>
      </c>
      <c r="U3590" s="224">
        <v>116960892</v>
      </c>
      <c r="V3590" s="240" t="s">
        <v>384</v>
      </c>
      <c r="W3590" s="167" t="s">
        <v>13767</v>
      </c>
      <c r="X3590" s="536">
        <v>3475</v>
      </c>
      <c r="Y3590" s="536">
        <v>1294</v>
      </c>
      <c r="Z3590" s="536">
        <v>166926</v>
      </c>
      <c r="AA3590" s="264">
        <f>Y3590/AD3590</f>
        <v>2.3319815409424054E-4</v>
      </c>
      <c r="AB3590" s="265">
        <f>Z3590/AD3590</f>
        <v>3.0082561878157027E-2</v>
      </c>
      <c r="AC3590" s="255">
        <f>Z3590/Y3590</f>
        <v>129</v>
      </c>
      <c r="AD3590" s="255">
        <v>5548929</v>
      </c>
      <c r="AE3590" s="240" t="s">
        <v>1270</v>
      </c>
      <c r="AF3590" s="527" t="s">
        <v>1270</v>
      </c>
      <c r="AG3590" s="555" t="s">
        <v>7066</v>
      </c>
      <c r="AH3590" s="525" t="s">
        <v>12671</v>
      </c>
    </row>
    <row r="3591" spans="1:34" ht="15" hidden="1" customHeight="1" x14ac:dyDescent="0.2">
      <c r="A3591" s="521">
        <v>69</v>
      </c>
      <c r="B3591" s="521">
        <v>60</v>
      </c>
      <c r="C3591" s="522" t="s">
        <v>536</v>
      </c>
      <c r="D3591" s="521">
        <v>60088</v>
      </c>
      <c r="E3591" s="522" t="s">
        <v>537</v>
      </c>
      <c r="F3591" s="25">
        <v>2019</v>
      </c>
      <c r="G3591" s="573">
        <v>43566.354861111111</v>
      </c>
      <c r="H3591" s="574">
        <v>43566.354861111111</v>
      </c>
      <c r="I3591" s="572" t="s">
        <v>36</v>
      </c>
      <c r="J3591" s="572" t="s">
        <v>36</v>
      </c>
      <c r="K3591" s="572" t="s">
        <v>36</v>
      </c>
      <c r="L3591" s="235">
        <f>N3591-G3591</f>
        <v>6.944444467080757E-4</v>
      </c>
      <c r="M3591" s="236">
        <v>1</v>
      </c>
      <c r="N3591" s="573">
        <v>43566.355555555558</v>
      </c>
      <c r="O3591" s="574">
        <v>43566.355555555558</v>
      </c>
      <c r="P3591" s="237" t="s">
        <v>37</v>
      </c>
      <c r="Q3591" s="162" t="s">
        <v>1285</v>
      </c>
      <c r="R3591" s="167" t="s">
        <v>10231</v>
      </c>
      <c r="S3591" s="238" t="s">
        <v>101</v>
      </c>
      <c r="T3591" s="167" t="s">
        <v>13812</v>
      </c>
      <c r="U3591" s="459" t="s">
        <v>40</v>
      </c>
      <c r="V3591" s="240" t="s">
        <v>384</v>
      </c>
      <c r="W3591" s="167" t="s">
        <v>13813</v>
      </c>
      <c r="X3591" s="536">
        <v>3437</v>
      </c>
      <c r="Y3591" s="255">
        <v>0</v>
      </c>
      <c r="Z3591" s="255">
        <v>0</v>
      </c>
      <c r="AA3591" s="264">
        <f>Y3591/AD3591</f>
        <v>0</v>
      </c>
      <c r="AB3591" s="265">
        <f>Z3591/AD3591</f>
        <v>0</v>
      </c>
      <c r="AC3591" s="255">
        <v>0</v>
      </c>
      <c r="AD3591" s="255">
        <v>5548929</v>
      </c>
      <c r="AE3591" s="240" t="s">
        <v>7102</v>
      </c>
      <c r="AF3591" s="527" t="s">
        <v>13359</v>
      </c>
      <c r="AG3591" s="240" t="s">
        <v>7040</v>
      </c>
      <c r="AH3591" s="525" t="s">
        <v>7041</v>
      </c>
    </row>
    <row r="3592" spans="1:34" ht="15" hidden="1" customHeight="1" x14ac:dyDescent="0.2">
      <c r="A3592" s="58">
        <v>69</v>
      </c>
      <c r="B3592" s="58">
        <v>60</v>
      </c>
      <c r="C3592" s="76" t="s">
        <v>217</v>
      </c>
      <c r="D3592" s="31">
        <v>60089</v>
      </c>
      <c r="E3592" s="60" t="s">
        <v>218</v>
      </c>
      <c r="F3592" s="25">
        <v>2014</v>
      </c>
      <c r="G3592" s="61">
        <v>41727.822222222225</v>
      </c>
      <c r="H3592" s="62">
        <v>41727.822222222225</v>
      </c>
      <c r="I3592" s="625" t="s">
        <v>36</v>
      </c>
      <c r="J3592" s="625" t="s">
        <v>36</v>
      </c>
      <c r="K3592" s="625"/>
      <c r="L3592" s="64">
        <f>N3592-G3592</f>
        <v>6.9444443943211809E-4</v>
      </c>
      <c r="M3592" s="65">
        <v>1</v>
      </c>
      <c r="N3592" s="61">
        <v>41727.822916666664</v>
      </c>
      <c r="O3592" s="62">
        <v>41727.822916666664</v>
      </c>
      <c r="P3592" s="66" t="s">
        <v>37</v>
      </c>
      <c r="Q3592" s="69" t="s">
        <v>1752</v>
      </c>
      <c r="R3592" s="69" t="s">
        <v>214</v>
      </c>
      <c r="S3592" s="87" t="s">
        <v>101</v>
      </c>
      <c r="T3592" s="69" t="s">
        <v>2034</v>
      </c>
      <c r="U3592" s="459" t="s">
        <v>40</v>
      </c>
      <c r="V3592" s="78" t="s">
        <v>384</v>
      </c>
      <c r="W3592" s="69" t="s">
        <v>2035</v>
      </c>
      <c r="X3592" s="32">
        <v>3397</v>
      </c>
      <c r="Y3592" s="32">
        <v>0</v>
      </c>
      <c r="Z3592" s="83"/>
      <c r="AA3592" s="84"/>
      <c r="AB3592" s="85"/>
      <c r="AC3592" s="83"/>
    </row>
    <row r="3593" spans="1:34" ht="15" hidden="1" customHeight="1" x14ac:dyDescent="0.2">
      <c r="A3593" s="58">
        <v>69</v>
      </c>
      <c r="B3593" s="58">
        <v>60</v>
      </c>
      <c r="C3593" s="76" t="s">
        <v>217</v>
      </c>
      <c r="D3593" s="31">
        <v>60089</v>
      </c>
      <c r="E3593" s="60" t="s">
        <v>218</v>
      </c>
      <c r="F3593" s="25">
        <v>2014</v>
      </c>
      <c r="G3593" s="61">
        <v>41807.454861111109</v>
      </c>
      <c r="H3593" s="62">
        <v>41807.454861111109</v>
      </c>
      <c r="I3593" s="625" t="s">
        <v>36</v>
      </c>
      <c r="J3593" s="625" t="s">
        <v>36</v>
      </c>
      <c r="K3593" s="625"/>
      <c r="L3593" s="64">
        <f>N3593-G3593</f>
        <v>0.26736111110949423</v>
      </c>
      <c r="M3593" s="65">
        <v>385</v>
      </c>
      <c r="N3593" s="61">
        <v>41807.722222222219</v>
      </c>
      <c r="O3593" s="62">
        <v>41807.722222222219</v>
      </c>
      <c r="P3593" s="66" t="s">
        <v>37</v>
      </c>
      <c r="Q3593" s="69" t="s">
        <v>52</v>
      </c>
      <c r="R3593" s="69" t="s">
        <v>67</v>
      </c>
      <c r="S3593" s="87" t="s">
        <v>68</v>
      </c>
      <c r="T3593" s="69" t="s">
        <v>2388</v>
      </c>
      <c r="U3593" s="459" t="s">
        <v>40</v>
      </c>
      <c r="V3593" s="87" t="s">
        <v>384</v>
      </c>
      <c r="W3593" s="69" t="s">
        <v>2389</v>
      </c>
      <c r="X3593" s="32">
        <v>0</v>
      </c>
      <c r="Y3593" s="32">
        <v>0</v>
      </c>
      <c r="Z3593" s="83"/>
      <c r="AA3593" s="84"/>
      <c r="AB3593" s="85"/>
      <c r="AC3593" s="83"/>
    </row>
    <row r="3594" spans="1:34" ht="15" hidden="1" customHeight="1" x14ac:dyDescent="0.2">
      <c r="A3594" s="58">
        <v>69</v>
      </c>
      <c r="B3594" s="58">
        <v>60</v>
      </c>
      <c r="C3594" s="76" t="s">
        <v>217</v>
      </c>
      <c r="D3594" s="31">
        <v>60089</v>
      </c>
      <c r="E3594" s="60" t="s">
        <v>218</v>
      </c>
      <c r="F3594" s="25">
        <v>2014</v>
      </c>
      <c r="G3594" s="61">
        <v>41872.382638888892</v>
      </c>
      <c r="H3594" s="62">
        <v>41872.382638888892</v>
      </c>
      <c r="I3594" s="625" t="s">
        <v>36</v>
      </c>
      <c r="J3594" s="628" t="s">
        <v>313</v>
      </c>
      <c r="K3594" s="628"/>
      <c r="L3594" s="64">
        <f>N3594-G3594</f>
        <v>0.32638888888322981</v>
      </c>
      <c r="M3594" s="65">
        <v>470</v>
      </c>
      <c r="N3594" s="61">
        <v>41872.709027777775</v>
      </c>
      <c r="O3594" s="62">
        <v>41872.709027777775</v>
      </c>
      <c r="P3594" s="66" t="s">
        <v>37</v>
      </c>
      <c r="Q3594" s="69" t="s">
        <v>145</v>
      </c>
      <c r="R3594" s="69" t="s">
        <v>146</v>
      </c>
      <c r="S3594" s="87" t="s">
        <v>54</v>
      </c>
      <c r="T3594" s="69" t="s">
        <v>2615</v>
      </c>
      <c r="U3594" s="77">
        <v>10499</v>
      </c>
      <c r="V3594" s="87" t="s">
        <v>384</v>
      </c>
      <c r="W3594" s="69" t="s">
        <v>2616</v>
      </c>
      <c r="X3594" s="32">
        <v>3419</v>
      </c>
      <c r="Y3594" s="32">
        <v>3418</v>
      </c>
      <c r="Z3594" s="32">
        <v>381757</v>
      </c>
      <c r="AA3594" s="79">
        <v>6.3522636862197324E-4</v>
      </c>
      <c r="AB3594" s="80">
        <v>7.0948540902872628E-2</v>
      </c>
      <c r="AC3594" s="32">
        <v>111.69016968987712</v>
      </c>
    </row>
    <row r="3595" spans="1:34" ht="15" hidden="1" customHeight="1" x14ac:dyDescent="0.2">
      <c r="A3595" s="58">
        <v>69</v>
      </c>
      <c r="B3595" s="58">
        <v>60</v>
      </c>
      <c r="C3595" s="76" t="s">
        <v>217</v>
      </c>
      <c r="D3595" s="31">
        <v>60089</v>
      </c>
      <c r="E3595" s="60" t="s">
        <v>218</v>
      </c>
      <c r="F3595" s="25">
        <v>2014</v>
      </c>
      <c r="G3595" s="61">
        <v>41873.411111111112</v>
      </c>
      <c r="H3595" s="62">
        <v>41873.411111111112</v>
      </c>
      <c r="I3595" s="625" t="s">
        <v>36</v>
      </c>
      <c r="J3595" s="625" t="s">
        <v>36</v>
      </c>
      <c r="K3595" s="625"/>
      <c r="L3595" s="64">
        <f>N3595-G3595</f>
        <v>6.944444467080757E-4</v>
      </c>
      <c r="M3595" s="65">
        <v>1</v>
      </c>
      <c r="N3595" s="61">
        <v>41873.411805555559</v>
      </c>
      <c r="O3595" s="62">
        <v>41873.411805555559</v>
      </c>
      <c r="P3595" s="66" t="s">
        <v>37</v>
      </c>
      <c r="Q3595" s="69" t="s">
        <v>38</v>
      </c>
      <c r="R3595" s="69" t="s">
        <v>413</v>
      </c>
      <c r="S3595" s="87" t="s">
        <v>40</v>
      </c>
      <c r="T3595" s="69" t="s">
        <v>2622</v>
      </c>
      <c r="U3595" s="282" t="s">
        <v>40</v>
      </c>
      <c r="V3595" s="87" t="s">
        <v>384</v>
      </c>
      <c r="W3595" s="69" t="s">
        <v>2623</v>
      </c>
      <c r="X3595" s="32">
        <v>3418</v>
      </c>
      <c r="Y3595" s="32">
        <v>0</v>
      </c>
      <c r="Z3595" s="83"/>
      <c r="AA3595" s="84"/>
      <c r="AB3595" s="85"/>
      <c r="AC3595" s="83"/>
    </row>
    <row r="3596" spans="1:34" ht="15" hidden="1" customHeight="1" x14ac:dyDescent="0.2">
      <c r="A3596" s="105">
        <v>69</v>
      </c>
      <c r="B3596" s="105">
        <v>60</v>
      </c>
      <c r="C3596" s="76" t="s">
        <v>217</v>
      </c>
      <c r="D3596" s="31">
        <v>60089</v>
      </c>
      <c r="E3596" s="60" t="s">
        <v>218</v>
      </c>
      <c r="F3596" s="25">
        <v>2014</v>
      </c>
      <c r="G3596" s="61">
        <v>41897.747916666667</v>
      </c>
      <c r="H3596" s="62">
        <v>41897.747916666667</v>
      </c>
      <c r="I3596" s="625" t="s">
        <v>36</v>
      </c>
      <c r="J3596" s="625" t="s">
        <v>36</v>
      </c>
      <c r="K3596" s="625"/>
      <c r="L3596" s="64">
        <f>N3596-G3596</f>
        <v>5.1388888889050577E-2</v>
      </c>
      <c r="M3596" s="65">
        <v>74</v>
      </c>
      <c r="N3596" s="61">
        <v>41897.799305555556</v>
      </c>
      <c r="O3596" s="62">
        <v>41897.799305555556</v>
      </c>
      <c r="P3596" s="66" t="s">
        <v>37</v>
      </c>
      <c r="Q3596" s="69" t="s">
        <v>145</v>
      </c>
      <c r="R3596" s="69" t="s">
        <v>146</v>
      </c>
      <c r="S3596" s="87" t="s">
        <v>45</v>
      </c>
      <c r="T3596" s="69" t="s">
        <v>2712</v>
      </c>
      <c r="U3596" s="77">
        <v>10583</v>
      </c>
      <c r="V3596" s="87" t="s">
        <v>384</v>
      </c>
      <c r="W3596" s="69" t="s">
        <v>2713</v>
      </c>
      <c r="X3596" s="32">
        <v>2398</v>
      </c>
      <c r="Y3596" s="32">
        <v>2398</v>
      </c>
      <c r="Z3596" s="32">
        <f>2398*74</f>
        <v>177452</v>
      </c>
      <c r="AA3596" s="79">
        <f>Y3596/5380759</f>
        <v>4.4566203392495371E-4</v>
      </c>
      <c r="AB3596" s="80">
        <f>Z3596/5380759</f>
        <v>3.2978990510446574E-2</v>
      </c>
      <c r="AC3596" s="32">
        <f>Z3596/Y3596</f>
        <v>74</v>
      </c>
    </row>
    <row r="3597" spans="1:34" ht="15" hidden="1" customHeight="1" x14ac:dyDescent="0.2">
      <c r="A3597" s="175">
        <v>69</v>
      </c>
      <c r="B3597" s="175">
        <v>60</v>
      </c>
      <c r="C3597" s="24" t="s">
        <v>217</v>
      </c>
      <c r="D3597" s="175">
        <v>60089</v>
      </c>
      <c r="E3597" s="24" t="s">
        <v>218</v>
      </c>
      <c r="F3597" s="25">
        <v>2015</v>
      </c>
      <c r="G3597" s="156">
        <v>42245.111111111109</v>
      </c>
      <c r="H3597" s="157">
        <v>42245.111111111109</v>
      </c>
      <c r="I3597" s="620" t="s">
        <v>36</v>
      </c>
      <c r="J3597" s="620" t="s">
        <v>36</v>
      </c>
      <c r="K3597" s="620"/>
      <c r="L3597" s="159">
        <f>N3597-G3597</f>
        <v>6.944444467080757E-4</v>
      </c>
      <c r="M3597" s="160">
        <v>1</v>
      </c>
      <c r="N3597" s="156">
        <v>42245.111805555556</v>
      </c>
      <c r="O3597" s="157">
        <v>42245.111805555556</v>
      </c>
      <c r="P3597" s="161" t="s">
        <v>37</v>
      </c>
      <c r="Q3597" s="35" t="s">
        <v>1285</v>
      </c>
      <c r="R3597" s="35" t="s">
        <v>67</v>
      </c>
      <c r="S3597" s="35" t="s">
        <v>101</v>
      </c>
      <c r="T3597" s="35" t="s">
        <v>4670</v>
      </c>
      <c r="U3597" s="282" t="s">
        <v>40</v>
      </c>
      <c r="V3597" s="167" t="s">
        <v>384</v>
      </c>
      <c r="W3597" s="35" t="s">
        <v>4671</v>
      </c>
      <c r="X3597" s="55">
        <v>4060</v>
      </c>
      <c r="Y3597" s="168"/>
      <c r="Z3597" s="168"/>
      <c r="AA3597" s="168"/>
      <c r="AB3597" s="168"/>
      <c r="AC3597" s="168"/>
    </row>
    <row r="3598" spans="1:34" ht="15" hidden="1" customHeight="1" x14ac:dyDescent="0.2">
      <c r="A3598" s="175">
        <v>69</v>
      </c>
      <c r="B3598" s="175">
        <v>60</v>
      </c>
      <c r="C3598" s="24" t="s">
        <v>217</v>
      </c>
      <c r="D3598" s="175">
        <v>60089</v>
      </c>
      <c r="E3598" s="43" t="s">
        <v>218</v>
      </c>
      <c r="F3598" s="25">
        <v>2015</v>
      </c>
      <c r="G3598" s="156">
        <v>42258.587500000001</v>
      </c>
      <c r="H3598" s="157">
        <v>42258.587500000001</v>
      </c>
      <c r="I3598" s="620" t="s">
        <v>36</v>
      </c>
      <c r="J3598" s="620" t="s">
        <v>36</v>
      </c>
      <c r="K3598" s="620"/>
      <c r="L3598" s="159">
        <f>N3598-G3598</f>
        <v>0.10208333333139308</v>
      </c>
      <c r="M3598" s="160">
        <v>147</v>
      </c>
      <c r="N3598" s="156">
        <v>42258.689583333333</v>
      </c>
      <c r="O3598" s="157">
        <v>42258.689583333333</v>
      </c>
      <c r="P3598" s="161" t="s">
        <v>37</v>
      </c>
      <c r="Q3598" s="162" t="s">
        <v>52</v>
      </c>
      <c r="R3598" s="35" t="s">
        <v>67</v>
      </c>
      <c r="S3598" s="35" t="s">
        <v>101</v>
      </c>
      <c r="T3598" s="35" t="s">
        <v>4749</v>
      </c>
      <c r="U3598" s="170">
        <v>11490</v>
      </c>
      <c r="V3598" s="167" t="s">
        <v>384</v>
      </c>
      <c r="W3598" s="35" t="s">
        <v>4750</v>
      </c>
      <c r="X3598" s="55">
        <v>0</v>
      </c>
      <c r="Y3598" s="168"/>
      <c r="Z3598" s="168"/>
      <c r="AA3598" s="168"/>
      <c r="AB3598" s="168"/>
      <c r="AC3598" s="168"/>
    </row>
    <row r="3599" spans="1:34" ht="15" hidden="1" customHeight="1" x14ac:dyDescent="0.2">
      <c r="A3599" s="175">
        <v>69</v>
      </c>
      <c r="B3599" s="175">
        <v>60</v>
      </c>
      <c r="C3599" s="24" t="s">
        <v>217</v>
      </c>
      <c r="D3599" s="175">
        <v>60089</v>
      </c>
      <c r="E3599" s="43" t="s">
        <v>218</v>
      </c>
      <c r="F3599" s="25">
        <v>2015</v>
      </c>
      <c r="G3599" s="156">
        <v>42270.652777777781</v>
      </c>
      <c r="H3599" s="157">
        <v>42270.652777777781</v>
      </c>
      <c r="I3599" s="620" t="s">
        <v>36</v>
      </c>
      <c r="J3599" s="620" t="s">
        <v>36</v>
      </c>
      <c r="K3599" s="620"/>
      <c r="L3599" s="159">
        <f>N3599-G3599</f>
        <v>6.9444443943211809E-4</v>
      </c>
      <c r="M3599" s="160">
        <v>1</v>
      </c>
      <c r="N3599" s="156">
        <v>42270.65347222222</v>
      </c>
      <c r="O3599" s="157">
        <v>42270.65347222222</v>
      </c>
      <c r="P3599" s="161" t="s">
        <v>37</v>
      </c>
      <c r="Q3599" s="162" t="s">
        <v>145</v>
      </c>
      <c r="R3599" s="35" t="s">
        <v>146</v>
      </c>
      <c r="S3599" s="35" t="s">
        <v>40</v>
      </c>
      <c r="T3599" s="35" t="s">
        <v>4813</v>
      </c>
      <c r="U3599" s="170">
        <v>11585</v>
      </c>
      <c r="V3599" s="167" t="s">
        <v>384</v>
      </c>
      <c r="W3599" s="35" t="s">
        <v>4814</v>
      </c>
      <c r="X3599" s="55">
        <v>4056</v>
      </c>
      <c r="Y3599" s="55"/>
      <c r="Z3599" s="168"/>
      <c r="AA3599" s="168"/>
      <c r="AB3599" s="168"/>
      <c r="AC3599" s="168"/>
    </row>
    <row r="3600" spans="1:34" ht="15" hidden="1" customHeight="1" x14ac:dyDescent="0.2">
      <c r="A3600" s="257">
        <v>69</v>
      </c>
      <c r="B3600" s="257">
        <v>60</v>
      </c>
      <c r="C3600" s="258" t="s">
        <v>217</v>
      </c>
      <c r="D3600" s="257">
        <v>60089</v>
      </c>
      <c r="E3600" s="258" t="s">
        <v>218</v>
      </c>
      <c r="F3600" s="25">
        <v>2016</v>
      </c>
      <c r="G3600" s="232">
        <v>42486.434027777781</v>
      </c>
      <c r="H3600" s="233">
        <v>42486.434027777781</v>
      </c>
      <c r="I3600" s="412" t="s">
        <v>36</v>
      </c>
      <c r="J3600" s="412" t="s">
        <v>36</v>
      </c>
      <c r="K3600" s="412"/>
      <c r="L3600" s="235">
        <f>N3600-G3600</f>
        <v>8.3333333328482695E-2</v>
      </c>
      <c r="M3600" s="236">
        <v>120</v>
      </c>
      <c r="N3600" s="232">
        <v>42486.517361111109</v>
      </c>
      <c r="O3600" s="233">
        <v>42486.517361111109</v>
      </c>
      <c r="P3600" s="237" t="s">
        <v>37</v>
      </c>
      <c r="Q3600" s="238" t="s">
        <v>38</v>
      </c>
      <c r="R3600" s="238" t="s">
        <v>135</v>
      </c>
      <c r="S3600" s="35" t="s">
        <v>68</v>
      </c>
      <c r="T3600" s="35" t="s">
        <v>5971</v>
      </c>
      <c r="U3600" s="282" t="s">
        <v>40</v>
      </c>
      <c r="V3600" s="240" t="s">
        <v>384</v>
      </c>
      <c r="W3600" s="35" t="s">
        <v>5972</v>
      </c>
      <c r="X3600" s="55">
        <v>0</v>
      </c>
      <c r="Y3600" s="55">
        <v>0</v>
      </c>
      <c r="Z3600" s="55">
        <v>0</v>
      </c>
      <c r="AA3600" s="168"/>
      <c r="AB3600" s="168"/>
      <c r="AC3600" s="168"/>
    </row>
    <row r="3601" spans="1:34" ht="15" hidden="1" customHeight="1" x14ac:dyDescent="0.2">
      <c r="A3601" s="257">
        <v>69</v>
      </c>
      <c r="B3601" s="257">
        <v>60</v>
      </c>
      <c r="C3601" s="258" t="s">
        <v>217</v>
      </c>
      <c r="D3601" s="257">
        <v>60089</v>
      </c>
      <c r="E3601" s="258" t="s">
        <v>218</v>
      </c>
      <c r="F3601" s="25">
        <v>2016</v>
      </c>
      <c r="G3601" s="284">
        <v>42525.6875</v>
      </c>
      <c r="H3601" s="234">
        <v>42525.6875</v>
      </c>
      <c r="I3601" s="412" t="s">
        <v>36</v>
      </c>
      <c r="J3601" s="412" t="s">
        <v>36</v>
      </c>
      <c r="K3601" s="412"/>
      <c r="L3601" s="235">
        <f>N3601-G3601</f>
        <v>6.944444467080757E-4</v>
      </c>
      <c r="M3601" s="236">
        <v>1</v>
      </c>
      <c r="N3601" s="284">
        <v>42525.688194444447</v>
      </c>
      <c r="O3601" s="234">
        <v>42525.688194444447</v>
      </c>
      <c r="P3601" s="237" t="s">
        <v>37</v>
      </c>
      <c r="Q3601" s="238" t="s">
        <v>48</v>
      </c>
      <c r="R3601" s="238" t="s">
        <v>49</v>
      </c>
      <c r="S3601" s="35" t="s">
        <v>40</v>
      </c>
      <c r="T3601" s="35" t="s">
        <v>6159</v>
      </c>
      <c r="U3601" s="282" t="s">
        <v>40</v>
      </c>
      <c r="V3601" s="240" t="s">
        <v>384</v>
      </c>
      <c r="W3601" s="35" t="s">
        <v>6160</v>
      </c>
      <c r="X3601" s="55">
        <v>4110</v>
      </c>
      <c r="Y3601" s="55">
        <v>0</v>
      </c>
      <c r="Z3601" s="55">
        <v>0</v>
      </c>
      <c r="AA3601" s="35"/>
      <c r="AB3601" s="35"/>
      <c r="AC3601" s="35"/>
    </row>
    <row r="3602" spans="1:34" ht="15" hidden="1" customHeight="1" x14ac:dyDescent="0.2">
      <c r="A3602" s="257">
        <v>69</v>
      </c>
      <c r="B3602" s="257">
        <v>60</v>
      </c>
      <c r="C3602" s="258" t="s">
        <v>217</v>
      </c>
      <c r="D3602" s="257">
        <v>60089</v>
      </c>
      <c r="E3602" s="258" t="s">
        <v>218</v>
      </c>
      <c r="F3602" s="25">
        <v>2017</v>
      </c>
      <c r="G3602" s="232">
        <v>42985.194444444445</v>
      </c>
      <c r="H3602" s="233">
        <v>42985.194444444445</v>
      </c>
      <c r="I3602" s="412" t="s">
        <v>36</v>
      </c>
      <c r="J3602" s="412" t="s">
        <v>36</v>
      </c>
      <c r="K3602" s="412"/>
      <c r="L3602" s="235">
        <f>N3602-G3602</f>
        <v>6.944444467080757E-4</v>
      </c>
      <c r="M3602" s="236">
        <v>1</v>
      </c>
      <c r="N3602" s="232">
        <v>42985.195138888892</v>
      </c>
      <c r="O3602" s="233">
        <v>42985.195138888892</v>
      </c>
      <c r="P3602" s="237" t="s">
        <v>37</v>
      </c>
      <c r="Q3602" s="35" t="s">
        <v>213</v>
      </c>
      <c r="R3602" s="35" t="s">
        <v>287</v>
      </c>
      <c r="S3602" s="35" t="s">
        <v>101</v>
      </c>
      <c r="T3602" s="167" t="s">
        <v>9353</v>
      </c>
      <c r="U3602" s="303" t="s">
        <v>40</v>
      </c>
      <c r="V3602" s="240" t="s">
        <v>384</v>
      </c>
      <c r="W3602" s="167" t="s">
        <v>9354</v>
      </c>
      <c r="X3602" s="241">
        <v>4349</v>
      </c>
      <c r="Y3602" s="241">
        <v>0</v>
      </c>
      <c r="Z3602" s="241">
        <v>0</v>
      </c>
      <c r="AA3602" s="266"/>
      <c r="AB3602" s="266"/>
      <c r="AC3602" s="266"/>
      <c r="AD3602" s="304">
        <v>5517212</v>
      </c>
      <c r="AE3602" s="333" t="s">
        <v>7083</v>
      </c>
      <c r="AF3602" s="333" t="s">
        <v>7582</v>
      </c>
      <c r="AG3602" s="167" t="s">
        <v>7040</v>
      </c>
      <c r="AH3602" s="29" t="s">
        <v>7041</v>
      </c>
    </row>
    <row r="3603" spans="1:34" ht="15" hidden="1" customHeight="1" x14ac:dyDescent="0.2">
      <c r="A3603" s="257">
        <v>69</v>
      </c>
      <c r="B3603" s="257">
        <v>60</v>
      </c>
      <c r="C3603" s="258" t="s">
        <v>217</v>
      </c>
      <c r="D3603" s="257">
        <v>60089</v>
      </c>
      <c r="E3603" s="258" t="s">
        <v>218</v>
      </c>
      <c r="F3603" s="25">
        <v>2017</v>
      </c>
      <c r="G3603" s="232">
        <v>43060.918055555558</v>
      </c>
      <c r="H3603" s="233">
        <v>43060.918055555558</v>
      </c>
      <c r="I3603" s="412" t="s">
        <v>36</v>
      </c>
      <c r="J3603" s="412" t="s">
        <v>36</v>
      </c>
      <c r="K3603" s="412"/>
      <c r="L3603" s="235">
        <f>N3603-G3603</f>
        <v>6.9444443943211809E-4</v>
      </c>
      <c r="M3603" s="236">
        <v>1</v>
      </c>
      <c r="N3603" s="232">
        <v>43060.918749999997</v>
      </c>
      <c r="O3603" s="233">
        <v>43060.918749999997</v>
      </c>
      <c r="P3603" s="237" t="s">
        <v>37</v>
      </c>
      <c r="Q3603" s="167" t="s">
        <v>62</v>
      </c>
      <c r="R3603" s="167" t="s">
        <v>397</v>
      </c>
      <c r="S3603" s="35" t="s">
        <v>40</v>
      </c>
      <c r="T3603" s="167" t="s">
        <v>10031</v>
      </c>
      <c r="U3603" s="332" t="s">
        <v>40</v>
      </c>
      <c r="V3603" s="240" t="s">
        <v>384</v>
      </c>
      <c r="W3603" s="167" t="s">
        <v>10032</v>
      </c>
      <c r="X3603" s="255">
        <v>4393</v>
      </c>
      <c r="Y3603" s="241">
        <v>0</v>
      </c>
      <c r="Z3603" s="241">
        <v>0</v>
      </c>
      <c r="AA3603" s="266"/>
      <c r="AB3603" s="266"/>
      <c r="AC3603" s="266"/>
      <c r="AD3603" s="304">
        <v>5517212</v>
      </c>
      <c r="AE3603" s="333" t="s">
        <v>7063</v>
      </c>
      <c r="AF3603" s="383" t="s">
        <v>10033</v>
      </c>
      <c r="AG3603" s="167" t="s">
        <v>7040</v>
      </c>
      <c r="AH3603" s="29" t="s">
        <v>7041</v>
      </c>
    </row>
    <row r="3604" spans="1:34" ht="15" hidden="1" customHeight="1" x14ac:dyDescent="0.2">
      <c r="A3604" s="257">
        <v>69</v>
      </c>
      <c r="B3604" s="257">
        <v>60</v>
      </c>
      <c r="C3604" s="258" t="s">
        <v>217</v>
      </c>
      <c r="D3604" s="257">
        <v>60089</v>
      </c>
      <c r="E3604" s="258" t="s">
        <v>218</v>
      </c>
      <c r="F3604" s="25">
        <v>2018</v>
      </c>
      <c r="G3604" s="284">
        <v>43376.704861111109</v>
      </c>
      <c r="H3604" s="234">
        <v>43376.704861111109</v>
      </c>
      <c r="I3604" s="412" t="s">
        <v>36</v>
      </c>
      <c r="J3604" s="412" t="s">
        <v>36</v>
      </c>
      <c r="K3604" s="412" t="s">
        <v>36</v>
      </c>
      <c r="L3604" s="235">
        <f>N3604-G3604</f>
        <v>6.944444467080757E-4</v>
      </c>
      <c r="M3604" s="236">
        <v>1</v>
      </c>
      <c r="N3604" s="284">
        <v>43376.705555555556</v>
      </c>
      <c r="O3604" s="234">
        <v>43376.705555555556</v>
      </c>
      <c r="P3604" s="237" t="s">
        <v>37</v>
      </c>
      <c r="Q3604" s="162" t="s">
        <v>213</v>
      </c>
      <c r="R3604" s="167" t="s">
        <v>10774</v>
      </c>
      <c r="S3604" s="163" t="s">
        <v>40</v>
      </c>
      <c r="T3604" s="167" t="s">
        <v>12047</v>
      </c>
      <c r="U3604" s="416" t="s">
        <v>40</v>
      </c>
      <c r="V3604" s="240" t="s">
        <v>384</v>
      </c>
      <c r="W3604" s="167" t="s">
        <v>12048</v>
      </c>
      <c r="X3604" s="255">
        <v>1156</v>
      </c>
      <c r="Y3604" s="241">
        <v>0</v>
      </c>
      <c r="Z3604" s="241">
        <v>0</v>
      </c>
      <c r="AA3604" s="266"/>
      <c r="AB3604" s="266"/>
      <c r="AC3604" s="266"/>
      <c r="AD3604" s="241">
        <v>5517212</v>
      </c>
      <c r="AE3604" s="461" t="s">
        <v>7083</v>
      </c>
      <c r="AF3604" s="468" t="s">
        <v>8711</v>
      </c>
      <c r="AG3604" s="163" t="s">
        <v>7040</v>
      </c>
      <c r="AH3604" s="277" t="s">
        <v>7041</v>
      </c>
    </row>
    <row r="3605" spans="1:34" ht="15" hidden="1" customHeight="1" x14ac:dyDescent="0.2">
      <c r="A3605" s="521">
        <v>69</v>
      </c>
      <c r="B3605" s="521">
        <v>60</v>
      </c>
      <c r="C3605" s="522" t="s">
        <v>217</v>
      </c>
      <c r="D3605" s="521">
        <v>60089</v>
      </c>
      <c r="E3605" s="522" t="s">
        <v>218</v>
      </c>
      <c r="F3605" s="25">
        <v>2019</v>
      </c>
      <c r="G3605" s="573">
        <v>43615.73541666667</v>
      </c>
      <c r="H3605" s="574">
        <v>43615.73541666667</v>
      </c>
      <c r="I3605" s="572" t="s">
        <v>36</v>
      </c>
      <c r="J3605" s="572" t="s">
        <v>36</v>
      </c>
      <c r="K3605" s="572" t="s">
        <v>36</v>
      </c>
      <c r="L3605" s="235">
        <f>N3605-G3605</f>
        <v>6.9444443943211809E-4</v>
      </c>
      <c r="M3605" s="236">
        <v>1</v>
      </c>
      <c r="N3605" s="573">
        <v>43615.736111111109</v>
      </c>
      <c r="O3605" s="574">
        <v>43615.736111111109</v>
      </c>
      <c r="P3605" s="237" t="s">
        <v>37</v>
      </c>
      <c r="Q3605" s="359" t="s">
        <v>213</v>
      </c>
      <c r="R3605" s="35" t="s">
        <v>10774</v>
      </c>
      <c r="S3605" s="277" t="s">
        <v>40</v>
      </c>
      <c r="T3605" s="167" t="s">
        <v>14237</v>
      </c>
      <c r="U3605" s="192" t="s">
        <v>40</v>
      </c>
      <c r="V3605" s="49" t="s">
        <v>384</v>
      </c>
      <c r="W3605" s="167" t="s">
        <v>14238</v>
      </c>
      <c r="X3605" s="536">
        <v>4586</v>
      </c>
      <c r="Y3605" s="255">
        <v>0</v>
      </c>
      <c r="Z3605" s="255">
        <v>0</v>
      </c>
      <c r="AA3605" s="264">
        <f>Y3605/AD3605</f>
        <v>0</v>
      </c>
      <c r="AB3605" s="265">
        <f>Z3605/AD3605</f>
        <v>0</v>
      </c>
      <c r="AC3605" s="255">
        <v>0</v>
      </c>
      <c r="AD3605" s="255">
        <v>5548929</v>
      </c>
      <c r="AE3605" s="240" t="s">
        <v>7083</v>
      </c>
      <c r="AF3605" s="527" t="s">
        <v>14239</v>
      </c>
      <c r="AG3605" s="49" t="s">
        <v>7040</v>
      </c>
      <c r="AH3605" s="525" t="s">
        <v>7041</v>
      </c>
    </row>
    <row r="3606" spans="1:34" ht="15" hidden="1" customHeight="1" x14ac:dyDescent="0.2">
      <c r="A3606" s="58">
        <v>69</v>
      </c>
      <c r="B3606" s="58">
        <v>60</v>
      </c>
      <c r="C3606" s="76" t="s">
        <v>676</v>
      </c>
      <c r="D3606" s="31">
        <v>60090</v>
      </c>
      <c r="E3606" s="60" t="s">
        <v>677</v>
      </c>
      <c r="F3606" s="25">
        <v>2014</v>
      </c>
      <c r="G3606" s="61">
        <v>41862.46875</v>
      </c>
      <c r="H3606" s="62">
        <v>41862.46875</v>
      </c>
      <c r="I3606" s="625" t="s">
        <v>36</v>
      </c>
      <c r="J3606" s="625" t="s">
        <v>36</v>
      </c>
      <c r="K3606" s="625"/>
      <c r="L3606" s="64">
        <f>N3606-G3606</f>
        <v>6.944444467080757E-4</v>
      </c>
      <c r="M3606" s="65">
        <v>1</v>
      </c>
      <c r="N3606" s="61">
        <v>41862.469444444447</v>
      </c>
      <c r="O3606" s="62">
        <v>41862.469444444447</v>
      </c>
      <c r="P3606" s="66" t="s">
        <v>37</v>
      </c>
      <c r="Q3606" s="69" t="s">
        <v>1752</v>
      </c>
      <c r="R3606" s="69" t="s">
        <v>287</v>
      </c>
      <c r="S3606" s="87" t="s">
        <v>40</v>
      </c>
      <c r="T3606" s="69" t="s">
        <v>2589</v>
      </c>
      <c r="U3606" s="282" t="s">
        <v>40</v>
      </c>
      <c r="V3606" s="87" t="s">
        <v>384</v>
      </c>
      <c r="W3606" s="69" t="s">
        <v>2588</v>
      </c>
      <c r="X3606" s="32">
        <v>2</v>
      </c>
      <c r="Y3606" s="32">
        <v>0</v>
      </c>
      <c r="Z3606" s="83"/>
      <c r="AA3606" s="84"/>
      <c r="AB3606" s="85"/>
      <c r="AC3606" s="83"/>
    </row>
    <row r="3607" spans="1:34" ht="15" hidden="1" customHeight="1" x14ac:dyDescent="0.2">
      <c r="A3607" s="153">
        <v>69</v>
      </c>
      <c r="B3607" s="153">
        <v>60</v>
      </c>
      <c r="C3607" s="24" t="s">
        <v>676</v>
      </c>
      <c r="D3607" s="175">
        <v>60090</v>
      </c>
      <c r="E3607" s="24" t="s">
        <v>677</v>
      </c>
      <c r="F3607" s="25">
        <v>2015</v>
      </c>
      <c r="G3607" s="179">
        <v>42041.24722222222</v>
      </c>
      <c r="H3607" s="158">
        <v>42041.24722222222</v>
      </c>
      <c r="I3607" s="626" t="s">
        <v>313</v>
      </c>
      <c r="J3607" s="620" t="s">
        <v>36</v>
      </c>
      <c r="K3607" s="620"/>
      <c r="L3607" s="159">
        <f>N3607-G3607</f>
        <v>0.25624999999854481</v>
      </c>
      <c r="M3607" s="160">
        <v>369</v>
      </c>
      <c r="N3607" s="156">
        <v>42041.503472222219</v>
      </c>
      <c r="O3607" s="157">
        <v>42041.503472222219</v>
      </c>
      <c r="P3607" s="161" t="s">
        <v>37</v>
      </c>
      <c r="Q3607" s="35" t="s">
        <v>222</v>
      </c>
      <c r="R3607" s="35" t="s">
        <v>223</v>
      </c>
      <c r="S3607" s="35" t="s">
        <v>526</v>
      </c>
      <c r="T3607" s="35" t="s">
        <v>3407</v>
      </c>
      <c r="U3607" s="170">
        <v>10881</v>
      </c>
      <c r="V3607" s="167" t="s">
        <v>384</v>
      </c>
      <c r="W3607" s="35" t="s">
        <v>3408</v>
      </c>
      <c r="X3607" s="55">
        <v>2</v>
      </c>
      <c r="Y3607" s="55">
        <v>0</v>
      </c>
      <c r="Z3607" s="168"/>
      <c r="AA3607" s="168"/>
      <c r="AB3607" s="168"/>
      <c r="AC3607" s="168"/>
    </row>
    <row r="3608" spans="1:34" ht="15" hidden="1" customHeight="1" x14ac:dyDescent="0.2">
      <c r="A3608" s="175">
        <v>69</v>
      </c>
      <c r="B3608" s="175">
        <v>60</v>
      </c>
      <c r="C3608" s="24" t="s">
        <v>676</v>
      </c>
      <c r="D3608" s="175">
        <v>60090</v>
      </c>
      <c r="E3608" s="24" t="s">
        <v>677</v>
      </c>
      <c r="F3608" s="25">
        <v>2015</v>
      </c>
      <c r="G3608" s="156">
        <v>42164.27847222222</v>
      </c>
      <c r="H3608" s="157">
        <v>42164.27847222222</v>
      </c>
      <c r="I3608" s="620" t="s">
        <v>36</v>
      </c>
      <c r="J3608" s="620" t="s">
        <v>36</v>
      </c>
      <c r="K3608" s="620"/>
      <c r="L3608" s="159">
        <f>N3608-G3608</f>
        <v>0.34652777777955635</v>
      </c>
      <c r="M3608" s="160">
        <v>499</v>
      </c>
      <c r="N3608" s="156">
        <v>42164.625</v>
      </c>
      <c r="O3608" s="157">
        <v>42164.625</v>
      </c>
      <c r="P3608" s="161" t="s">
        <v>37</v>
      </c>
      <c r="Q3608" s="35" t="s">
        <v>1285</v>
      </c>
      <c r="R3608" s="35" t="s">
        <v>302</v>
      </c>
      <c r="S3608" s="35" t="s">
        <v>68</v>
      </c>
      <c r="T3608" s="35" t="s">
        <v>4137</v>
      </c>
      <c r="U3608" s="282" t="s">
        <v>40</v>
      </c>
      <c r="V3608" s="167" t="s">
        <v>384</v>
      </c>
      <c r="W3608" s="35" t="s">
        <v>4138</v>
      </c>
      <c r="X3608" s="55">
        <v>0</v>
      </c>
      <c r="Y3608" s="55">
        <v>0</v>
      </c>
      <c r="Z3608" s="168"/>
      <c r="AA3608" s="168"/>
      <c r="AB3608" s="168"/>
      <c r="AC3608" s="168"/>
    </row>
    <row r="3609" spans="1:34" ht="15" hidden="1" customHeight="1" x14ac:dyDescent="0.2">
      <c r="A3609" s="175">
        <v>69</v>
      </c>
      <c r="B3609" s="175">
        <v>60</v>
      </c>
      <c r="C3609" s="24" t="s">
        <v>676</v>
      </c>
      <c r="D3609" s="175">
        <v>60090</v>
      </c>
      <c r="E3609" s="43" t="s">
        <v>677</v>
      </c>
      <c r="F3609" s="25">
        <v>2015</v>
      </c>
      <c r="G3609" s="156">
        <v>42268.171527777777</v>
      </c>
      <c r="H3609" s="157">
        <v>42268.171527777777</v>
      </c>
      <c r="I3609" s="620" t="s">
        <v>36</v>
      </c>
      <c r="J3609" s="620" t="s">
        <v>36</v>
      </c>
      <c r="K3609" s="620"/>
      <c r="L3609" s="159">
        <f>N3609-G3609</f>
        <v>6.944444467080757E-4</v>
      </c>
      <c r="M3609" s="160">
        <v>1</v>
      </c>
      <c r="N3609" s="156">
        <v>42268.172222222223</v>
      </c>
      <c r="O3609" s="157">
        <v>42268.172222222223</v>
      </c>
      <c r="P3609" s="161" t="s">
        <v>37</v>
      </c>
      <c r="Q3609" s="162" t="s">
        <v>48</v>
      </c>
      <c r="R3609" s="162" t="s">
        <v>49</v>
      </c>
      <c r="S3609" s="35" t="s">
        <v>40</v>
      </c>
      <c r="T3609" s="35" t="s">
        <v>4811</v>
      </c>
      <c r="U3609" s="282" t="s">
        <v>40</v>
      </c>
      <c r="V3609" s="167" t="s">
        <v>384</v>
      </c>
      <c r="W3609" s="35" t="s">
        <v>4812</v>
      </c>
      <c r="X3609" s="55">
        <v>2764</v>
      </c>
      <c r="Y3609" s="168"/>
      <c r="Z3609" s="168"/>
      <c r="AA3609" s="168"/>
      <c r="AB3609" s="168"/>
      <c r="AC3609" s="168"/>
    </row>
    <row r="3610" spans="1:34" ht="15" hidden="1" customHeight="1" x14ac:dyDescent="0.2">
      <c r="A3610" s="257">
        <v>69</v>
      </c>
      <c r="B3610" s="257">
        <v>60</v>
      </c>
      <c r="C3610" s="258" t="s">
        <v>676</v>
      </c>
      <c r="D3610" s="257">
        <v>60090</v>
      </c>
      <c r="E3610" s="258" t="s">
        <v>677</v>
      </c>
      <c r="F3610" s="25">
        <v>2016</v>
      </c>
      <c r="G3610" s="232">
        <v>42417.816666666666</v>
      </c>
      <c r="H3610" s="233">
        <v>42417.816666666666</v>
      </c>
      <c r="I3610" s="417" t="s">
        <v>313</v>
      </c>
      <c r="J3610" s="412" t="s">
        <v>36</v>
      </c>
      <c r="K3610" s="412"/>
      <c r="L3610" s="235">
        <f>N3610-G3610</f>
        <v>1.7819444444467081</v>
      </c>
      <c r="M3610" s="236">
        <v>2566</v>
      </c>
      <c r="N3610" s="232">
        <v>42419.598611111112</v>
      </c>
      <c r="O3610" s="233">
        <v>42419.598611111112</v>
      </c>
      <c r="P3610" s="237" t="s">
        <v>37</v>
      </c>
      <c r="Q3610" s="238" t="s">
        <v>52</v>
      </c>
      <c r="R3610" s="238" t="s">
        <v>302</v>
      </c>
      <c r="S3610" s="238" t="s">
        <v>68</v>
      </c>
      <c r="T3610" s="35" t="s">
        <v>5577</v>
      </c>
      <c r="U3610" s="88">
        <v>11933</v>
      </c>
      <c r="V3610" s="240" t="s">
        <v>384</v>
      </c>
      <c r="W3610" s="35" t="s">
        <v>5543</v>
      </c>
      <c r="X3610" s="55">
        <v>2</v>
      </c>
      <c r="Y3610" s="241">
        <v>0</v>
      </c>
      <c r="Z3610" s="241">
        <v>0</v>
      </c>
      <c r="AA3610" s="168"/>
      <c r="AB3610" s="168"/>
      <c r="AC3610" s="168"/>
    </row>
    <row r="3611" spans="1:34" ht="15" hidden="1" customHeight="1" x14ac:dyDescent="0.2">
      <c r="A3611" s="257">
        <v>69</v>
      </c>
      <c r="B3611" s="257">
        <v>60</v>
      </c>
      <c r="C3611" s="258" t="s">
        <v>676</v>
      </c>
      <c r="D3611" s="257">
        <v>60090</v>
      </c>
      <c r="E3611" s="258" t="s">
        <v>677</v>
      </c>
      <c r="F3611" s="25">
        <v>2018</v>
      </c>
      <c r="G3611" s="284">
        <v>43226.631249999999</v>
      </c>
      <c r="H3611" s="233">
        <v>43226.631249999999</v>
      </c>
      <c r="I3611" s="412" t="s">
        <v>36</v>
      </c>
      <c r="J3611" s="412" t="s">
        <v>36</v>
      </c>
      <c r="K3611" s="412" t="s">
        <v>36</v>
      </c>
      <c r="L3611" s="235">
        <f>N3611-G3611</f>
        <v>2.3611111115314998E-2</v>
      </c>
      <c r="M3611" s="236">
        <v>34</v>
      </c>
      <c r="N3611" s="284">
        <v>43226.654861111114</v>
      </c>
      <c r="O3611" s="233">
        <v>43226.654861111114</v>
      </c>
      <c r="P3611" s="237" t="s">
        <v>37</v>
      </c>
      <c r="Q3611" s="359" t="s">
        <v>43</v>
      </c>
      <c r="R3611" s="35" t="s">
        <v>10413</v>
      </c>
      <c r="S3611" s="277" t="s">
        <v>40</v>
      </c>
      <c r="T3611" s="167" t="s">
        <v>11081</v>
      </c>
      <c r="U3611" s="282" t="s">
        <v>40</v>
      </c>
      <c r="V3611" s="240" t="s">
        <v>384</v>
      </c>
      <c r="W3611" s="167" t="s">
        <v>11082</v>
      </c>
      <c r="X3611" s="255">
        <v>0</v>
      </c>
      <c r="Y3611" s="241">
        <v>0</v>
      </c>
      <c r="Z3611" s="241">
        <v>0</v>
      </c>
      <c r="AA3611" s="277"/>
      <c r="AB3611" s="277"/>
      <c r="AC3611" s="277"/>
      <c r="AD3611" s="241">
        <v>5517212</v>
      </c>
      <c r="AE3611" s="461" t="s">
        <v>1270</v>
      </c>
      <c r="AF3611" s="462" t="s">
        <v>1270</v>
      </c>
      <c r="AG3611" s="277" t="s">
        <v>7066</v>
      </c>
      <c r="AH3611" s="277" t="s">
        <v>7067</v>
      </c>
    </row>
    <row r="3612" spans="1:34" ht="15" hidden="1" customHeight="1" x14ac:dyDescent="0.2">
      <c r="A3612" s="257">
        <v>69</v>
      </c>
      <c r="B3612" s="257">
        <v>60</v>
      </c>
      <c r="C3612" s="258" t="s">
        <v>676</v>
      </c>
      <c r="D3612" s="257">
        <v>60090</v>
      </c>
      <c r="E3612" s="258" t="s">
        <v>677</v>
      </c>
      <c r="F3612" s="25">
        <v>2018</v>
      </c>
      <c r="G3612" s="284">
        <v>43387.888194444444</v>
      </c>
      <c r="H3612" s="234">
        <v>43387.888194444444</v>
      </c>
      <c r="I3612" s="417" t="s">
        <v>7042</v>
      </c>
      <c r="J3612" s="412" t="s">
        <v>36</v>
      </c>
      <c r="K3612" s="412" t="s">
        <v>36</v>
      </c>
      <c r="L3612" s="235">
        <f>N3612-G3612</f>
        <v>0.70069444444379769</v>
      </c>
      <c r="M3612" s="236">
        <v>1009</v>
      </c>
      <c r="N3612" s="284">
        <v>43388.588888888888</v>
      </c>
      <c r="O3612" s="234">
        <v>43388.588888888888</v>
      </c>
      <c r="P3612" s="237" t="s">
        <v>37</v>
      </c>
      <c r="Q3612" s="162" t="s">
        <v>43</v>
      </c>
      <c r="R3612" s="167" t="s">
        <v>10739</v>
      </c>
      <c r="S3612" s="163" t="s">
        <v>40</v>
      </c>
      <c r="T3612" s="167" t="s">
        <v>12142</v>
      </c>
      <c r="U3612" s="416" t="s">
        <v>40</v>
      </c>
      <c r="V3612" s="240" t="s">
        <v>384</v>
      </c>
      <c r="W3612" s="167" t="s">
        <v>12143</v>
      </c>
      <c r="X3612" s="255">
        <v>0</v>
      </c>
      <c r="Y3612" s="241">
        <v>0</v>
      </c>
      <c r="Z3612" s="241">
        <v>0</v>
      </c>
      <c r="AA3612" s="266"/>
      <c r="AB3612" s="266"/>
      <c r="AC3612" s="266"/>
      <c r="AD3612" s="241">
        <v>5517212</v>
      </c>
      <c r="AE3612" s="461" t="s">
        <v>1270</v>
      </c>
      <c r="AF3612" s="462" t="s">
        <v>1270</v>
      </c>
      <c r="AG3612" s="277" t="s">
        <v>7066</v>
      </c>
      <c r="AH3612" s="277" t="s">
        <v>7067</v>
      </c>
    </row>
    <row r="3613" spans="1:34" ht="15" hidden="1" customHeight="1" x14ac:dyDescent="0.2">
      <c r="A3613" s="523">
        <v>69</v>
      </c>
      <c r="B3613" s="523">
        <v>60</v>
      </c>
      <c r="C3613" s="524" t="s">
        <v>676</v>
      </c>
      <c r="D3613" s="523">
        <v>60090</v>
      </c>
      <c r="E3613" s="524" t="s">
        <v>677</v>
      </c>
      <c r="F3613" s="25">
        <v>2019</v>
      </c>
      <c r="G3613" s="284">
        <v>43481.969444444447</v>
      </c>
      <c r="H3613" s="234">
        <v>43481.969444444447</v>
      </c>
      <c r="I3613" s="417" t="s">
        <v>7042</v>
      </c>
      <c r="J3613" s="412" t="s">
        <v>36</v>
      </c>
      <c r="K3613" s="412" t="s">
        <v>36</v>
      </c>
      <c r="L3613" s="235">
        <f>N3613-G3613</f>
        <v>6.9444443943211809E-4</v>
      </c>
      <c r="M3613" s="236">
        <v>1</v>
      </c>
      <c r="N3613" s="284">
        <v>43481.970138888886</v>
      </c>
      <c r="O3613" s="234">
        <v>43481.970138888886</v>
      </c>
      <c r="P3613" s="237" t="s">
        <v>37</v>
      </c>
      <c r="Q3613" s="162" t="s">
        <v>48</v>
      </c>
      <c r="R3613" s="167" t="s">
        <v>10200</v>
      </c>
      <c r="S3613" s="238" t="s">
        <v>40</v>
      </c>
      <c r="T3613" s="167" t="s">
        <v>12858</v>
      </c>
      <c r="U3613" s="414" t="s">
        <v>40</v>
      </c>
      <c r="V3613" s="240" t="s">
        <v>384</v>
      </c>
      <c r="W3613" s="167" t="s">
        <v>12859</v>
      </c>
      <c r="X3613" s="536">
        <v>0</v>
      </c>
      <c r="Y3613" s="255">
        <v>0</v>
      </c>
      <c r="Z3613" s="255">
        <v>0</v>
      </c>
      <c r="AA3613" s="264">
        <f>Y3613/AD3613</f>
        <v>0</v>
      </c>
      <c r="AB3613" s="265">
        <f>Z3613/AD3613</f>
        <v>0</v>
      </c>
      <c r="AC3613" s="255">
        <v>0</v>
      </c>
      <c r="AD3613" s="255">
        <v>5548929</v>
      </c>
      <c r="AE3613" s="240" t="s">
        <v>7060</v>
      </c>
      <c r="AF3613" s="527" t="s">
        <v>12860</v>
      </c>
      <c r="AG3613" s="240" t="s">
        <v>7040</v>
      </c>
      <c r="AH3613" s="525" t="s">
        <v>7041</v>
      </c>
    </row>
    <row r="3614" spans="1:34" ht="15" hidden="1" customHeight="1" x14ac:dyDescent="0.2">
      <c r="A3614" s="521">
        <v>69</v>
      </c>
      <c r="B3614" s="521">
        <v>60</v>
      </c>
      <c r="C3614" s="522" t="s">
        <v>676</v>
      </c>
      <c r="D3614" s="521">
        <v>60090</v>
      </c>
      <c r="E3614" s="522" t="s">
        <v>677</v>
      </c>
      <c r="F3614" s="25">
        <v>2019</v>
      </c>
      <c r="G3614" s="573">
        <v>43551.614583333336</v>
      </c>
      <c r="H3614" s="574">
        <v>43551.614583333336</v>
      </c>
      <c r="I3614" s="572" t="s">
        <v>36</v>
      </c>
      <c r="J3614" s="572" t="s">
        <v>36</v>
      </c>
      <c r="K3614" s="572" t="s">
        <v>36</v>
      </c>
      <c r="L3614" s="235">
        <f>N3614-G3614</f>
        <v>6.9444443943211809E-4</v>
      </c>
      <c r="M3614" s="236">
        <v>1</v>
      </c>
      <c r="N3614" s="573">
        <v>43551.615277777775</v>
      </c>
      <c r="O3614" s="574">
        <v>43551.615277777775</v>
      </c>
      <c r="P3614" s="237" t="s">
        <v>37</v>
      </c>
      <c r="Q3614" s="162" t="s">
        <v>213</v>
      </c>
      <c r="R3614" s="167" t="s">
        <v>10774</v>
      </c>
      <c r="S3614" s="238" t="s">
        <v>40</v>
      </c>
      <c r="T3614" s="167" t="s">
        <v>13694</v>
      </c>
      <c r="U3614" s="459" t="s">
        <v>40</v>
      </c>
      <c r="V3614" s="240" t="s">
        <v>384</v>
      </c>
      <c r="W3614" s="167" t="s">
        <v>13695</v>
      </c>
      <c r="X3614" s="536">
        <v>2140</v>
      </c>
      <c r="Y3614" s="255">
        <v>0</v>
      </c>
      <c r="Z3614" s="255">
        <v>0</v>
      </c>
      <c r="AA3614" s="264">
        <f>Y3614/AD3614</f>
        <v>0</v>
      </c>
      <c r="AB3614" s="265">
        <f>Z3614/AD3614</f>
        <v>0</v>
      </c>
      <c r="AC3614" s="255">
        <v>0</v>
      </c>
      <c r="AD3614" s="255">
        <v>5548929</v>
      </c>
      <c r="AE3614" s="240" t="s">
        <v>7172</v>
      </c>
      <c r="AF3614" s="527" t="s">
        <v>13696</v>
      </c>
      <c r="AG3614" s="240" t="s">
        <v>7040</v>
      </c>
      <c r="AH3614" s="525" t="s">
        <v>7041</v>
      </c>
    </row>
    <row r="3615" spans="1:34" ht="15" hidden="1" customHeight="1" x14ac:dyDescent="0.2">
      <c r="A3615" s="257">
        <v>69</v>
      </c>
      <c r="B3615" s="257">
        <v>60</v>
      </c>
      <c r="C3615" s="258" t="s">
        <v>910</v>
      </c>
      <c r="D3615" s="257">
        <v>60092</v>
      </c>
      <c r="E3615" s="258" t="s">
        <v>911</v>
      </c>
      <c r="F3615" s="25">
        <v>2017</v>
      </c>
      <c r="G3615" s="232">
        <v>42989.68472222222</v>
      </c>
      <c r="H3615" s="233">
        <v>42989.68472222222</v>
      </c>
      <c r="I3615" s="417" t="s">
        <v>7042</v>
      </c>
      <c r="J3615" s="412" t="s">
        <v>36</v>
      </c>
      <c r="K3615" s="412"/>
      <c r="L3615" s="235">
        <f>N3615-G3615</f>
        <v>34.184027777781012</v>
      </c>
      <c r="M3615" s="236">
        <v>49225</v>
      </c>
      <c r="N3615" s="232">
        <v>43023.868750000001</v>
      </c>
      <c r="O3615" s="233">
        <v>43023.868750000001</v>
      </c>
      <c r="P3615" s="294" t="s">
        <v>173</v>
      </c>
      <c r="Q3615" s="35" t="s">
        <v>213</v>
      </c>
      <c r="R3615" s="35" t="s">
        <v>287</v>
      </c>
      <c r="S3615" s="35" t="s">
        <v>40</v>
      </c>
      <c r="T3615" s="167" t="s">
        <v>9426</v>
      </c>
      <c r="U3615" s="303" t="s">
        <v>40</v>
      </c>
      <c r="V3615" s="240" t="s">
        <v>761</v>
      </c>
      <c r="W3615" s="167" t="s">
        <v>9427</v>
      </c>
      <c r="X3615" s="241">
        <v>1213</v>
      </c>
      <c r="Y3615" s="241">
        <v>1213</v>
      </c>
      <c r="Z3615" s="241">
        <v>400965</v>
      </c>
      <c r="AA3615" s="215">
        <v>2.1985742074076545E-4</v>
      </c>
      <c r="AB3615" s="216">
        <v>7.2675293245936537E-2</v>
      </c>
      <c r="AC3615" s="255">
        <v>330.55647155812034</v>
      </c>
      <c r="AD3615" s="304">
        <v>5517212</v>
      </c>
      <c r="AE3615" s="382" t="s">
        <v>7063</v>
      </c>
      <c r="AF3615" s="383" t="s">
        <v>9428</v>
      </c>
      <c r="AG3615" s="167" t="s">
        <v>7040</v>
      </c>
      <c r="AH3615" s="29" t="s">
        <v>7041</v>
      </c>
    </row>
    <row r="3616" spans="1:34" ht="15" hidden="1" customHeight="1" x14ac:dyDescent="0.2">
      <c r="A3616" s="257">
        <v>69</v>
      </c>
      <c r="B3616" s="257">
        <v>60</v>
      </c>
      <c r="C3616" s="258" t="s">
        <v>910</v>
      </c>
      <c r="D3616" s="257">
        <v>60092</v>
      </c>
      <c r="E3616" s="258" t="s">
        <v>911</v>
      </c>
      <c r="F3616" s="25">
        <v>2018</v>
      </c>
      <c r="G3616" s="284">
        <v>43223.481944444444</v>
      </c>
      <c r="H3616" s="233">
        <v>43223.481944444444</v>
      </c>
      <c r="I3616" s="412" t="s">
        <v>36</v>
      </c>
      <c r="J3616" s="412" t="s">
        <v>36</v>
      </c>
      <c r="K3616" s="412" t="s">
        <v>36</v>
      </c>
      <c r="L3616" s="235">
        <f>N3616-G3616</f>
        <v>0.29097222222480923</v>
      </c>
      <c r="M3616" s="236">
        <v>419</v>
      </c>
      <c r="N3616" s="284">
        <v>43223.772916666669</v>
      </c>
      <c r="O3616" s="233">
        <v>43223.772916666669</v>
      </c>
      <c r="P3616" s="237" t="s">
        <v>37</v>
      </c>
      <c r="Q3616" s="359" t="s">
        <v>1246</v>
      </c>
      <c r="R3616" s="35" t="s">
        <v>10189</v>
      </c>
      <c r="S3616" s="277" t="s">
        <v>68</v>
      </c>
      <c r="T3616" s="167" t="s">
        <v>11064</v>
      </c>
      <c r="U3616" s="282" t="s">
        <v>40</v>
      </c>
      <c r="V3616" s="240" t="s">
        <v>761</v>
      </c>
      <c r="W3616" s="167" t="s">
        <v>11065</v>
      </c>
      <c r="X3616" s="255">
        <v>0</v>
      </c>
      <c r="Y3616" s="241">
        <v>0</v>
      </c>
      <c r="Z3616" s="241">
        <v>0</v>
      </c>
      <c r="AA3616" s="277"/>
      <c r="AB3616" s="277"/>
      <c r="AC3616" s="277"/>
      <c r="AD3616" s="241">
        <v>5517212</v>
      </c>
      <c r="AE3616" s="461" t="s">
        <v>1270</v>
      </c>
      <c r="AF3616" s="462" t="s">
        <v>1270</v>
      </c>
      <c r="AG3616" s="277" t="s">
        <v>7066</v>
      </c>
      <c r="AH3616" s="277" t="s">
        <v>7067</v>
      </c>
    </row>
    <row r="3617" spans="1:34" ht="15" hidden="1" customHeight="1" x14ac:dyDescent="0.2">
      <c r="A3617" s="257">
        <v>69</v>
      </c>
      <c r="B3617" s="257">
        <v>60</v>
      </c>
      <c r="C3617" s="258" t="s">
        <v>910</v>
      </c>
      <c r="D3617" s="257">
        <v>60092</v>
      </c>
      <c r="E3617" s="258" t="s">
        <v>911</v>
      </c>
      <c r="F3617" s="25">
        <v>2018</v>
      </c>
      <c r="G3617" s="284">
        <v>43339.463888888888</v>
      </c>
      <c r="H3617" s="234">
        <v>43339.463888888888</v>
      </c>
      <c r="I3617" s="412" t="s">
        <v>36</v>
      </c>
      <c r="J3617" s="412" t="s">
        <v>36</v>
      </c>
      <c r="K3617" s="412" t="s">
        <v>36</v>
      </c>
      <c r="L3617" s="235">
        <f>N3617-G3617</f>
        <v>0.20625000000291038</v>
      </c>
      <c r="M3617" s="236">
        <v>297</v>
      </c>
      <c r="N3617" s="284">
        <v>43339.670138888891</v>
      </c>
      <c r="O3617" s="234">
        <v>43339.670138888891</v>
      </c>
      <c r="P3617" s="237" t="s">
        <v>37</v>
      </c>
      <c r="Q3617" s="162" t="s">
        <v>1246</v>
      </c>
      <c r="R3617" s="167" t="s">
        <v>10189</v>
      </c>
      <c r="S3617" s="163" t="s">
        <v>68</v>
      </c>
      <c r="T3617" s="167" t="s">
        <v>11797</v>
      </c>
      <c r="U3617" s="287" t="s">
        <v>40</v>
      </c>
      <c r="V3617" s="240" t="s">
        <v>761</v>
      </c>
      <c r="W3617" s="167" t="s">
        <v>11798</v>
      </c>
      <c r="X3617" s="255">
        <v>0</v>
      </c>
      <c r="Y3617" s="241">
        <v>0</v>
      </c>
      <c r="Z3617" s="241">
        <v>0</v>
      </c>
      <c r="AA3617" s="266"/>
      <c r="AB3617" s="266"/>
      <c r="AC3617" s="266"/>
      <c r="AD3617" s="241">
        <v>5517212</v>
      </c>
      <c r="AE3617" s="461" t="s">
        <v>1270</v>
      </c>
      <c r="AF3617" s="462" t="s">
        <v>1270</v>
      </c>
      <c r="AG3617" s="277" t="s">
        <v>7066</v>
      </c>
      <c r="AH3617" s="277" t="s">
        <v>7067</v>
      </c>
    </row>
    <row r="3618" spans="1:34" ht="15" hidden="1" customHeight="1" x14ac:dyDescent="0.2">
      <c r="A3618" s="58">
        <v>69</v>
      </c>
      <c r="B3618" s="58">
        <v>60</v>
      </c>
      <c r="C3618" s="76" t="s">
        <v>711</v>
      </c>
      <c r="D3618" s="31">
        <v>60093</v>
      </c>
      <c r="E3618" s="60" t="s">
        <v>712</v>
      </c>
      <c r="F3618" s="25">
        <v>2014</v>
      </c>
      <c r="G3618" s="61">
        <v>41698.377083333333</v>
      </c>
      <c r="H3618" s="62">
        <v>41698.377083333333</v>
      </c>
      <c r="I3618" s="625" t="s">
        <v>36</v>
      </c>
      <c r="J3618" s="625" t="s">
        <v>36</v>
      </c>
      <c r="K3618" s="625"/>
      <c r="L3618" s="64">
        <f>N3618-G3618</f>
        <v>6.944444467080757E-4</v>
      </c>
      <c r="M3618" s="65">
        <v>1</v>
      </c>
      <c r="N3618" s="61">
        <v>41698.37777777778</v>
      </c>
      <c r="O3618" s="62">
        <v>41698.37777777778</v>
      </c>
      <c r="P3618" s="66" t="s">
        <v>37</v>
      </c>
      <c r="Q3618" s="67" t="s">
        <v>222</v>
      </c>
      <c r="R3618" s="67" t="s">
        <v>223</v>
      </c>
      <c r="S3618" s="68" t="s">
        <v>40</v>
      </c>
      <c r="T3618" s="69" t="s">
        <v>1878</v>
      </c>
      <c r="U3618" s="287" t="s">
        <v>40</v>
      </c>
      <c r="V3618" s="78" t="s">
        <v>1385</v>
      </c>
      <c r="W3618" s="69" t="s">
        <v>1879</v>
      </c>
      <c r="X3618" s="32">
        <v>3715</v>
      </c>
      <c r="Y3618" s="32">
        <v>0</v>
      </c>
      <c r="Z3618" s="83"/>
      <c r="AA3618" s="84"/>
      <c r="AB3618" s="85"/>
      <c r="AC3618" s="83"/>
    </row>
    <row r="3619" spans="1:34" ht="15" hidden="1" customHeight="1" x14ac:dyDescent="0.2">
      <c r="A3619" s="105">
        <v>69</v>
      </c>
      <c r="B3619" s="105">
        <v>60</v>
      </c>
      <c r="C3619" s="76" t="s">
        <v>711</v>
      </c>
      <c r="D3619" s="31">
        <v>60093</v>
      </c>
      <c r="E3619" s="60" t="s">
        <v>712</v>
      </c>
      <c r="F3619" s="25">
        <v>2014</v>
      </c>
      <c r="G3619" s="61">
        <v>41908.754861111112</v>
      </c>
      <c r="H3619" s="62">
        <v>41908.754861111112</v>
      </c>
      <c r="I3619" s="625" t="s">
        <v>36</v>
      </c>
      <c r="J3619" s="625" t="s">
        <v>36</v>
      </c>
      <c r="K3619" s="625"/>
      <c r="L3619" s="64">
        <f>N3619-G3619</f>
        <v>6.944444467080757E-4</v>
      </c>
      <c r="M3619" s="65">
        <v>1</v>
      </c>
      <c r="N3619" s="61">
        <v>41908.755555555559</v>
      </c>
      <c r="O3619" s="62">
        <v>41908.755555555559</v>
      </c>
      <c r="P3619" s="66" t="s">
        <v>37</v>
      </c>
      <c r="Q3619" s="69" t="s">
        <v>48</v>
      </c>
      <c r="R3619" s="69" t="s">
        <v>49</v>
      </c>
      <c r="S3619" s="87" t="s">
        <v>40</v>
      </c>
      <c r="T3619" s="69" t="s">
        <v>2782</v>
      </c>
      <c r="U3619" s="287" t="s">
        <v>40</v>
      </c>
      <c r="V3619" s="87" t="s">
        <v>1385</v>
      </c>
      <c r="W3619" s="69" t="s">
        <v>2783</v>
      </c>
      <c r="X3619" s="32">
        <v>6288</v>
      </c>
      <c r="Y3619" s="32">
        <v>0</v>
      </c>
      <c r="Z3619" s="83"/>
      <c r="AA3619" s="84"/>
      <c r="AB3619" s="85"/>
      <c r="AC3619" s="83"/>
    </row>
    <row r="3620" spans="1:34" ht="15" hidden="1" customHeight="1" x14ac:dyDescent="0.2">
      <c r="A3620" s="105">
        <v>69</v>
      </c>
      <c r="B3620" s="105">
        <v>60</v>
      </c>
      <c r="C3620" s="76" t="s">
        <v>711</v>
      </c>
      <c r="D3620" s="31">
        <v>60093</v>
      </c>
      <c r="E3620" s="60" t="s">
        <v>712</v>
      </c>
      <c r="F3620" s="25">
        <v>2014</v>
      </c>
      <c r="G3620" s="106">
        <v>41984.230555555558</v>
      </c>
      <c r="H3620" s="63">
        <v>41984.230555555558</v>
      </c>
      <c r="I3620" s="628" t="s">
        <v>313</v>
      </c>
      <c r="J3620" s="625" t="s">
        <v>36</v>
      </c>
      <c r="K3620" s="625"/>
      <c r="L3620" s="64">
        <f>N3620-G3620</f>
        <v>6.9444443943211809E-4</v>
      </c>
      <c r="M3620" s="65">
        <v>1</v>
      </c>
      <c r="N3620" s="106">
        <v>41984.231249999997</v>
      </c>
      <c r="O3620" s="63">
        <v>41984.231249999997</v>
      </c>
      <c r="P3620" s="66" t="s">
        <v>37</v>
      </c>
      <c r="Q3620" s="69" t="s">
        <v>1752</v>
      </c>
      <c r="R3620" s="69" t="s">
        <v>320</v>
      </c>
      <c r="S3620" s="87" t="s">
        <v>40</v>
      </c>
      <c r="T3620" s="69" t="s">
        <v>3137</v>
      </c>
      <c r="U3620" s="287" t="s">
        <v>40</v>
      </c>
      <c r="V3620" s="87" t="s">
        <v>1385</v>
      </c>
      <c r="W3620" s="69" t="s">
        <v>3138</v>
      </c>
      <c r="X3620" s="32">
        <v>6324</v>
      </c>
      <c r="Y3620" s="32">
        <v>0</v>
      </c>
      <c r="Z3620" s="83"/>
      <c r="AA3620" s="84"/>
      <c r="AB3620" s="85"/>
      <c r="AC3620" s="83"/>
    </row>
    <row r="3621" spans="1:34" ht="15" hidden="1" customHeight="1" x14ac:dyDescent="0.2">
      <c r="A3621" s="153">
        <v>69</v>
      </c>
      <c r="B3621" s="153">
        <v>60</v>
      </c>
      <c r="C3621" s="24" t="s">
        <v>711</v>
      </c>
      <c r="D3621" s="175">
        <v>60093</v>
      </c>
      <c r="E3621" s="24" t="s">
        <v>712</v>
      </c>
      <c r="F3621" s="25">
        <v>2015</v>
      </c>
      <c r="G3621" s="179">
        <v>42041.343055555553</v>
      </c>
      <c r="H3621" s="158">
        <v>42041.343055555553</v>
      </c>
      <c r="I3621" s="626" t="s">
        <v>313</v>
      </c>
      <c r="J3621" s="626" t="s">
        <v>313</v>
      </c>
      <c r="K3621" s="626"/>
      <c r="L3621" s="159">
        <f>N3621-G3621</f>
        <v>0.45138888889050577</v>
      </c>
      <c r="M3621" s="160">
        <v>650</v>
      </c>
      <c r="N3621" s="156">
        <v>42041.794444444444</v>
      </c>
      <c r="O3621" s="157">
        <v>42041.794444444444</v>
      </c>
      <c r="P3621" s="161" t="s">
        <v>37</v>
      </c>
      <c r="Q3621" s="35" t="s">
        <v>222</v>
      </c>
      <c r="R3621" s="35" t="s">
        <v>223</v>
      </c>
      <c r="S3621" s="35" t="s">
        <v>54</v>
      </c>
      <c r="T3621" s="35" t="s">
        <v>3412</v>
      </c>
      <c r="U3621" s="170">
        <v>10877</v>
      </c>
      <c r="V3621" s="167" t="s">
        <v>1385</v>
      </c>
      <c r="W3621" s="35" t="s">
        <v>3413</v>
      </c>
      <c r="X3621" s="55">
        <v>6297</v>
      </c>
      <c r="Y3621" s="55">
        <v>230</v>
      </c>
      <c r="Z3621" s="181"/>
      <c r="AA3621" s="181"/>
      <c r="AB3621" s="181"/>
      <c r="AC3621" s="181"/>
    </row>
    <row r="3622" spans="1:34" ht="15" hidden="1" customHeight="1" x14ac:dyDescent="0.2">
      <c r="A3622" s="153">
        <v>69</v>
      </c>
      <c r="B3622" s="153">
        <v>60</v>
      </c>
      <c r="C3622" s="24" t="s">
        <v>711</v>
      </c>
      <c r="D3622" s="175">
        <v>60093</v>
      </c>
      <c r="E3622" s="24" t="s">
        <v>712</v>
      </c>
      <c r="F3622" s="25">
        <v>2015</v>
      </c>
      <c r="G3622" s="156">
        <v>42101.022222222222</v>
      </c>
      <c r="H3622" s="157">
        <v>42101.022222222222</v>
      </c>
      <c r="I3622" s="620" t="s">
        <v>36</v>
      </c>
      <c r="J3622" s="620" t="s">
        <v>36</v>
      </c>
      <c r="K3622" s="620"/>
      <c r="L3622" s="159">
        <f>N3622-G3622</f>
        <v>8.2638888889050577E-2</v>
      </c>
      <c r="M3622" s="160">
        <v>119</v>
      </c>
      <c r="N3622" s="156">
        <v>42101.104861111111</v>
      </c>
      <c r="O3622" s="157">
        <v>42101.104861111111</v>
      </c>
      <c r="P3622" s="161" t="s">
        <v>37</v>
      </c>
      <c r="Q3622" s="35" t="s">
        <v>48</v>
      </c>
      <c r="R3622" s="35" t="s">
        <v>49</v>
      </c>
      <c r="S3622" s="35" t="s">
        <v>40</v>
      </c>
      <c r="T3622" s="35" t="s">
        <v>3704</v>
      </c>
      <c r="U3622" s="287" t="s">
        <v>40</v>
      </c>
      <c r="V3622" s="167" t="s">
        <v>1385</v>
      </c>
      <c r="W3622" s="35" t="s">
        <v>3705</v>
      </c>
      <c r="X3622" s="55">
        <v>6311</v>
      </c>
      <c r="Y3622" s="55">
        <v>2590</v>
      </c>
      <c r="Z3622" s="55">
        <v>77970</v>
      </c>
      <c r="AA3622" s="173">
        <f>Y3622/5412924</f>
        <v>4.7848445682961742E-4</v>
      </c>
      <c r="AB3622" s="174">
        <f>Z3622/5412924</f>
        <v>1.4404414323940259E-2</v>
      </c>
      <c r="AC3622" s="55">
        <f>Z3622/Y3622</f>
        <v>30.104247104247104</v>
      </c>
    </row>
    <row r="3623" spans="1:34" ht="15" hidden="1" customHeight="1" x14ac:dyDescent="0.2">
      <c r="A3623" s="257">
        <v>69</v>
      </c>
      <c r="B3623" s="257">
        <v>60</v>
      </c>
      <c r="C3623" s="258" t="s">
        <v>621</v>
      </c>
      <c r="D3623" s="257">
        <v>60094</v>
      </c>
      <c r="E3623" s="258" t="s">
        <v>622</v>
      </c>
      <c r="F3623" s="25">
        <v>2016</v>
      </c>
      <c r="G3623" s="232">
        <v>42453.365972222222</v>
      </c>
      <c r="H3623" s="233">
        <v>42453.365972222222</v>
      </c>
      <c r="I3623" s="412" t="s">
        <v>36</v>
      </c>
      <c r="J3623" s="412" t="s">
        <v>36</v>
      </c>
      <c r="K3623" s="412"/>
      <c r="L3623" s="235">
        <f>N3623-G3623</f>
        <v>0.43888888888614019</v>
      </c>
      <c r="M3623" s="236">
        <v>632</v>
      </c>
      <c r="N3623" s="232">
        <v>42453.804861111108</v>
      </c>
      <c r="O3623" s="233">
        <v>42453.804861111108</v>
      </c>
      <c r="P3623" s="237" t="s">
        <v>37</v>
      </c>
      <c r="Q3623" s="238" t="s">
        <v>145</v>
      </c>
      <c r="R3623" s="238" t="s">
        <v>696</v>
      </c>
      <c r="S3623" s="238" t="s">
        <v>101</v>
      </c>
      <c r="T3623" s="276" t="s">
        <v>5796</v>
      </c>
      <c r="U3623" s="77">
        <v>12031</v>
      </c>
      <c r="V3623" s="240" t="s">
        <v>384</v>
      </c>
      <c r="W3623" s="35" t="s">
        <v>5797</v>
      </c>
      <c r="X3623" s="244">
        <v>8161</v>
      </c>
      <c r="Y3623" s="244">
        <v>8161</v>
      </c>
      <c r="Z3623" s="244">
        <v>401542</v>
      </c>
      <c r="AA3623" s="259">
        <v>1.4887258341999782E-3</v>
      </c>
      <c r="AB3623" s="260">
        <v>7.3249105368990028E-2</v>
      </c>
      <c r="AC3623" s="241">
        <v>49.202548707266267</v>
      </c>
    </row>
    <row r="3624" spans="1:34" ht="15" hidden="1" customHeight="1" x14ac:dyDescent="0.2">
      <c r="A3624" s="257">
        <v>69</v>
      </c>
      <c r="B3624" s="257">
        <v>60</v>
      </c>
      <c r="C3624" s="258" t="s">
        <v>621</v>
      </c>
      <c r="D3624" s="257">
        <v>60094</v>
      </c>
      <c r="E3624" s="258" t="s">
        <v>622</v>
      </c>
      <c r="F3624" s="25">
        <v>2017</v>
      </c>
      <c r="G3624" s="232">
        <v>42936.563194444447</v>
      </c>
      <c r="H3624" s="233">
        <v>42936.563194444447</v>
      </c>
      <c r="I3624" s="412" t="s">
        <v>36</v>
      </c>
      <c r="J3624" s="412" t="s">
        <v>36</v>
      </c>
      <c r="K3624" s="412"/>
      <c r="L3624" s="235">
        <f>N3624-G3624</f>
        <v>5.9027777773735579E-2</v>
      </c>
      <c r="M3624" s="236">
        <v>85</v>
      </c>
      <c r="N3624" s="232">
        <v>42936.62222222222</v>
      </c>
      <c r="O3624" s="233">
        <v>42936.62222222222</v>
      </c>
      <c r="P3624" s="328" t="s">
        <v>242</v>
      </c>
      <c r="Q3624" s="35" t="s">
        <v>382</v>
      </c>
      <c r="R3624" s="35" t="s">
        <v>383</v>
      </c>
      <c r="S3624" s="35" t="s">
        <v>526</v>
      </c>
      <c r="T3624" s="167" t="s">
        <v>9017</v>
      </c>
      <c r="U3624" s="303" t="s">
        <v>40</v>
      </c>
      <c r="V3624" s="240" t="s">
        <v>384</v>
      </c>
      <c r="W3624" s="167" t="s">
        <v>9018</v>
      </c>
      <c r="X3624" s="241">
        <v>0</v>
      </c>
      <c r="Y3624" s="241">
        <v>0</v>
      </c>
      <c r="Z3624" s="241">
        <v>0</v>
      </c>
      <c r="AA3624" s="168"/>
      <c r="AB3624" s="168"/>
      <c r="AC3624" s="168"/>
      <c r="AD3624" s="304">
        <v>5517212</v>
      </c>
      <c r="AE3624" s="305" t="s">
        <v>1270</v>
      </c>
      <c r="AF3624" s="305" t="s">
        <v>1270</v>
      </c>
      <c r="AG3624" s="35" t="s">
        <v>7066</v>
      </c>
      <c r="AH3624" s="29" t="s">
        <v>7067</v>
      </c>
    </row>
    <row r="3625" spans="1:34" ht="15" hidden="1" customHeight="1" x14ac:dyDescent="0.2">
      <c r="A3625" s="257">
        <v>69</v>
      </c>
      <c r="B3625" s="257">
        <v>60</v>
      </c>
      <c r="C3625" s="258" t="s">
        <v>621</v>
      </c>
      <c r="D3625" s="257">
        <v>60094</v>
      </c>
      <c r="E3625" s="258" t="s">
        <v>622</v>
      </c>
      <c r="F3625" s="25">
        <v>2017</v>
      </c>
      <c r="G3625" s="232">
        <v>43024.320833333331</v>
      </c>
      <c r="H3625" s="233">
        <v>43024.320833333331</v>
      </c>
      <c r="I3625" s="412" t="s">
        <v>36</v>
      </c>
      <c r="J3625" s="412" t="s">
        <v>36</v>
      </c>
      <c r="K3625" s="412"/>
      <c r="L3625" s="235">
        <f>N3625-G3625</f>
        <v>6.944444467080757E-4</v>
      </c>
      <c r="M3625" s="236">
        <v>1</v>
      </c>
      <c r="N3625" s="232">
        <v>43024.321527777778</v>
      </c>
      <c r="O3625" s="233">
        <v>43024.321527777778</v>
      </c>
      <c r="P3625" s="237" t="s">
        <v>37</v>
      </c>
      <c r="Q3625" s="35" t="s">
        <v>145</v>
      </c>
      <c r="R3625" s="35" t="s">
        <v>696</v>
      </c>
      <c r="S3625" s="277" t="s">
        <v>106</v>
      </c>
      <c r="T3625" s="167" t="s">
        <v>9797</v>
      </c>
      <c r="U3625" s="253">
        <v>113740487</v>
      </c>
      <c r="V3625" s="240" t="s">
        <v>384</v>
      </c>
      <c r="W3625" s="167" t="s">
        <v>9798</v>
      </c>
      <c r="X3625" s="241">
        <v>10195</v>
      </c>
      <c r="Y3625" s="241">
        <v>2074</v>
      </c>
      <c r="Z3625" s="241">
        <v>167772</v>
      </c>
      <c r="AA3625" s="215">
        <v>3.7591450174472181E-4</v>
      </c>
      <c r="AB3625" s="216">
        <v>3.0408836927056638E-2</v>
      </c>
      <c r="AC3625" s="255">
        <v>80.892960462873674</v>
      </c>
      <c r="AD3625" s="304">
        <v>5517212</v>
      </c>
      <c r="AE3625" s="333" t="s">
        <v>7189</v>
      </c>
      <c r="AF3625" s="383" t="s">
        <v>9799</v>
      </c>
      <c r="AG3625" s="167" t="s">
        <v>7040</v>
      </c>
      <c r="AH3625" s="29" t="s">
        <v>7173</v>
      </c>
    </row>
    <row r="3626" spans="1:34" ht="15" hidden="1" customHeight="1" x14ac:dyDescent="0.2">
      <c r="A3626" s="257">
        <v>69</v>
      </c>
      <c r="B3626" s="257">
        <v>60</v>
      </c>
      <c r="C3626" s="258" t="s">
        <v>621</v>
      </c>
      <c r="D3626" s="257">
        <v>60094</v>
      </c>
      <c r="E3626" s="258" t="s">
        <v>622</v>
      </c>
      <c r="F3626" s="25">
        <v>2017</v>
      </c>
      <c r="G3626" s="232">
        <v>43026.397222222222</v>
      </c>
      <c r="H3626" s="233">
        <v>43026.397222222222</v>
      </c>
      <c r="I3626" s="412" t="s">
        <v>36</v>
      </c>
      <c r="J3626" s="412" t="s">
        <v>36</v>
      </c>
      <c r="K3626" s="412"/>
      <c r="L3626" s="235">
        <f>N3626-G3626</f>
        <v>9.0972222220443655E-2</v>
      </c>
      <c r="M3626" s="236">
        <v>131</v>
      </c>
      <c r="N3626" s="232">
        <v>43026.488194444442</v>
      </c>
      <c r="O3626" s="233">
        <v>43026.488194444442</v>
      </c>
      <c r="P3626" s="237" t="s">
        <v>37</v>
      </c>
      <c r="Q3626" s="35" t="s">
        <v>43</v>
      </c>
      <c r="R3626" s="35" t="s">
        <v>44</v>
      </c>
      <c r="S3626" s="277" t="s">
        <v>80</v>
      </c>
      <c r="T3626" s="167" t="s">
        <v>9808</v>
      </c>
      <c r="U3626" s="332" t="s">
        <v>40</v>
      </c>
      <c r="V3626" s="240" t="s">
        <v>384</v>
      </c>
      <c r="W3626" s="167" t="s">
        <v>9809</v>
      </c>
      <c r="X3626" s="241">
        <v>0</v>
      </c>
      <c r="Y3626" s="241">
        <v>0</v>
      </c>
      <c r="Z3626" s="241">
        <v>0</v>
      </c>
      <c r="AA3626" s="277"/>
      <c r="AB3626" s="277"/>
      <c r="AC3626" s="277"/>
      <c r="AD3626" s="304">
        <v>5517212</v>
      </c>
      <c r="AE3626" s="333" t="s">
        <v>1270</v>
      </c>
      <c r="AF3626" s="333" t="s">
        <v>1270</v>
      </c>
      <c r="AG3626" s="167" t="s">
        <v>7066</v>
      </c>
      <c r="AH3626" s="29" t="s">
        <v>7067</v>
      </c>
    </row>
    <row r="3627" spans="1:34" ht="15" hidden="1" customHeight="1" x14ac:dyDescent="0.2">
      <c r="A3627" s="257">
        <v>69</v>
      </c>
      <c r="B3627" s="257">
        <v>60</v>
      </c>
      <c r="C3627" s="258" t="s">
        <v>621</v>
      </c>
      <c r="D3627" s="257">
        <v>60094</v>
      </c>
      <c r="E3627" s="258" t="s">
        <v>622</v>
      </c>
      <c r="F3627" s="25">
        <v>2018</v>
      </c>
      <c r="G3627" s="284">
        <v>43286.378472222219</v>
      </c>
      <c r="H3627" s="233">
        <v>43286.378472222219</v>
      </c>
      <c r="I3627" s="412" t="s">
        <v>36</v>
      </c>
      <c r="J3627" s="412" t="s">
        <v>36</v>
      </c>
      <c r="K3627" s="412" t="s">
        <v>36</v>
      </c>
      <c r="L3627" s="235">
        <f>N3627-G3627</f>
        <v>6.944444467080757E-4</v>
      </c>
      <c r="M3627" s="236">
        <v>1</v>
      </c>
      <c r="N3627" s="284">
        <v>43286.379166666666</v>
      </c>
      <c r="O3627" s="233">
        <v>43286.379166666666</v>
      </c>
      <c r="P3627" s="237" t="s">
        <v>37</v>
      </c>
      <c r="Q3627" s="359" t="s">
        <v>48</v>
      </c>
      <c r="R3627" s="35" t="s">
        <v>10200</v>
      </c>
      <c r="S3627" s="277" t="s">
        <v>40</v>
      </c>
      <c r="T3627" s="167" t="s">
        <v>11482</v>
      </c>
      <c r="U3627" s="282" t="s">
        <v>40</v>
      </c>
      <c r="V3627" s="240" t="s">
        <v>384</v>
      </c>
      <c r="W3627" s="167" t="s">
        <v>11483</v>
      </c>
      <c r="X3627" s="255">
        <v>10229</v>
      </c>
      <c r="Y3627" s="241">
        <v>0</v>
      </c>
      <c r="Z3627" s="241">
        <v>0</v>
      </c>
      <c r="AA3627" s="266"/>
      <c r="AB3627" s="266"/>
      <c r="AC3627" s="266"/>
      <c r="AD3627" s="241">
        <v>5517212</v>
      </c>
      <c r="AE3627" s="467" t="s">
        <v>7060</v>
      </c>
      <c r="AF3627" s="468" t="s">
        <v>10550</v>
      </c>
      <c r="AG3627" s="277" t="s">
        <v>7040</v>
      </c>
      <c r="AH3627" s="277" t="s">
        <v>7176</v>
      </c>
    </row>
    <row r="3628" spans="1:34" ht="15" hidden="1" customHeight="1" x14ac:dyDescent="0.2">
      <c r="A3628" s="58">
        <v>69</v>
      </c>
      <c r="B3628" s="58">
        <v>60</v>
      </c>
      <c r="C3628" s="76" t="s">
        <v>323</v>
      </c>
      <c r="D3628" s="31">
        <v>60095</v>
      </c>
      <c r="E3628" s="60" t="s">
        <v>324</v>
      </c>
      <c r="F3628" s="25">
        <v>2014</v>
      </c>
      <c r="G3628" s="61">
        <v>41839.827777777777</v>
      </c>
      <c r="H3628" s="62">
        <v>41839.827777777777</v>
      </c>
      <c r="I3628" s="625" t="s">
        <v>36</v>
      </c>
      <c r="J3628" s="625" t="s">
        <v>36</v>
      </c>
      <c r="K3628" s="625"/>
      <c r="L3628" s="64">
        <f>N3628-G3628</f>
        <v>0.17847222222189885</v>
      </c>
      <c r="M3628" s="65">
        <v>257</v>
      </c>
      <c r="N3628" s="61">
        <v>41840.006249999999</v>
      </c>
      <c r="O3628" s="62">
        <v>41840.006249999999</v>
      </c>
      <c r="P3628" s="66" t="s">
        <v>37</v>
      </c>
      <c r="Q3628" s="69" t="s">
        <v>1752</v>
      </c>
      <c r="R3628" s="69" t="s">
        <v>287</v>
      </c>
      <c r="S3628" s="87" t="s">
        <v>40</v>
      </c>
      <c r="T3628" s="69" t="s">
        <v>2505</v>
      </c>
      <c r="U3628" s="282" t="s">
        <v>40</v>
      </c>
      <c r="V3628" s="87" t="s">
        <v>384</v>
      </c>
      <c r="W3628" s="69" t="s">
        <v>2506</v>
      </c>
      <c r="X3628" s="32">
        <v>1648</v>
      </c>
      <c r="Y3628" s="32">
        <v>1648</v>
      </c>
      <c r="Z3628" s="32">
        <v>433424</v>
      </c>
      <c r="AA3628" s="112">
        <f>Y3628/5380759</f>
        <v>3.0627649370655699E-4</v>
      </c>
      <c r="AB3628" s="113">
        <f>Z3628/5380759</f>
        <v>8.0550717844824496E-2</v>
      </c>
      <c r="AC3628" s="111">
        <f>Z3628/Y3628</f>
        <v>263</v>
      </c>
    </row>
    <row r="3629" spans="1:34" ht="15" hidden="1" customHeight="1" x14ac:dyDescent="0.2">
      <c r="A3629" s="257">
        <v>69</v>
      </c>
      <c r="B3629" s="257">
        <v>60</v>
      </c>
      <c r="C3629" s="258" t="s">
        <v>323</v>
      </c>
      <c r="D3629" s="257">
        <v>60095</v>
      </c>
      <c r="E3629" s="258" t="s">
        <v>324</v>
      </c>
      <c r="F3629" s="25">
        <v>2016</v>
      </c>
      <c r="G3629" s="232">
        <v>42417.911805555559</v>
      </c>
      <c r="H3629" s="233">
        <v>42417.911805555559</v>
      </c>
      <c r="I3629" s="417" t="s">
        <v>313</v>
      </c>
      <c r="J3629" s="412" t="s">
        <v>36</v>
      </c>
      <c r="K3629" s="412"/>
      <c r="L3629" s="235">
        <f>N3629-G3629</f>
        <v>6.9444443943211809E-4</v>
      </c>
      <c r="M3629" s="236">
        <v>1</v>
      </c>
      <c r="N3629" s="232">
        <v>42417.912499999999</v>
      </c>
      <c r="O3629" s="233">
        <v>42417.912499999999</v>
      </c>
      <c r="P3629" s="237" t="s">
        <v>37</v>
      </c>
      <c r="Q3629" s="238" t="s">
        <v>52</v>
      </c>
      <c r="R3629" s="238" t="s">
        <v>67</v>
      </c>
      <c r="S3629" s="238" t="s">
        <v>101</v>
      </c>
      <c r="T3629" s="35" t="s">
        <v>5582</v>
      </c>
      <c r="U3629" s="170">
        <v>11914</v>
      </c>
      <c r="V3629" s="240" t="s">
        <v>384</v>
      </c>
      <c r="W3629" s="35" t="s">
        <v>5581</v>
      </c>
      <c r="X3629" s="55">
        <v>0</v>
      </c>
      <c r="Y3629" s="55">
        <v>0</v>
      </c>
      <c r="Z3629" s="55">
        <v>0</v>
      </c>
      <c r="AA3629" s="259"/>
      <c r="AB3629" s="260"/>
      <c r="AC3629" s="241"/>
    </row>
    <row r="3630" spans="1:34" ht="15" hidden="1" customHeight="1" x14ac:dyDescent="0.2">
      <c r="A3630" s="257">
        <v>69</v>
      </c>
      <c r="B3630" s="257">
        <v>60</v>
      </c>
      <c r="C3630" s="258" t="s">
        <v>323</v>
      </c>
      <c r="D3630" s="257">
        <v>60095</v>
      </c>
      <c r="E3630" s="258" t="s">
        <v>324</v>
      </c>
      <c r="F3630" s="25">
        <v>2016</v>
      </c>
      <c r="G3630" s="284">
        <v>42648.339583333334</v>
      </c>
      <c r="H3630" s="234">
        <v>42648.339583333334</v>
      </c>
      <c r="I3630" s="412" t="s">
        <v>36</v>
      </c>
      <c r="J3630" s="412" t="s">
        <v>36</v>
      </c>
      <c r="K3630" s="412"/>
      <c r="L3630" s="235">
        <f>N3630-G3630</f>
        <v>6.944444467080757E-4</v>
      </c>
      <c r="M3630" s="236">
        <v>1</v>
      </c>
      <c r="N3630" s="284">
        <v>42648.340277777781</v>
      </c>
      <c r="O3630" s="234">
        <v>42648.340277777781</v>
      </c>
      <c r="P3630" s="237" t="s">
        <v>37</v>
      </c>
      <c r="Q3630" s="238" t="s">
        <v>222</v>
      </c>
      <c r="R3630" s="238" t="s">
        <v>223</v>
      </c>
      <c r="S3630" s="35" t="s">
        <v>526</v>
      </c>
      <c r="T3630" s="35" t="s">
        <v>6664</v>
      </c>
      <c r="U3630" s="282" t="s">
        <v>40</v>
      </c>
      <c r="V3630" s="240" t="s">
        <v>384</v>
      </c>
      <c r="W3630" s="35" t="s">
        <v>6666</v>
      </c>
      <c r="X3630" s="177">
        <v>0</v>
      </c>
      <c r="Y3630" s="55">
        <v>0</v>
      </c>
      <c r="Z3630" s="55">
        <v>0</v>
      </c>
      <c r="AA3630" s="35"/>
      <c r="AB3630" s="35"/>
      <c r="AC3630" s="241"/>
    </row>
    <row r="3631" spans="1:34" ht="15" hidden="1" customHeight="1" x14ac:dyDescent="0.2">
      <c r="A3631" s="257">
        <v>69</v>
      </c>
      <c r="B3631" s="257">
        <v>60</v>
      </c>
      <c r="C3631" s="258" t="s">
        <v>323</v>
      </c>
      <c r="D3631" s="257">
        <v>60095</v>
      </c>
      <c r="E3631" s="258" t="s">
        <v>324</v>
      </c>
      <c r="F3631" s="25">
        <v>2017</v>
      </c>
      <c r="G3631" s="232">
        <v>42753.792361111111</v>
      </c>
      <c r="H3631" s="233">
        <v>42753.792361111111</v>
      </c>
      <c r="I3631" s="417" t="s">
        <v>7042</v>
      </c>
      <c r="J3631" s="412" t="s">
        <v>36</v>
      </c>
      <c r="K3631" s="412"/>
      <c r="L3631" s="235">
        <f>N3631-G3631</f>
        <v>6.944444467080757E-4</v>
      </c>
      <c r="M3631" s="236">
        <v>1</v>
      </c>
      <c r="N3631" s="232">
        <v>42753.793055555558</v>
      </c>
      <c r="O3631" s="233">
        <v>42753.793055555558</v>
      </c>
      <c r="P3631" s="237" t="s">
        <v>37</v>
      </c>
      <c r="Q3631" s="35" t="s">
        <v>213</v>
      </c>
      <c r="R3631" s="35" t="s">
        <v>1263</v>
      </c>
      <c r="S3631" s="35" t="s">
        <v>40</v>
      </c>
      <c r="T3631" s="52" t="s">
        <v>7392</v>
      </c>
      <c r="U3631" s="303" t="s">
        <v>40</v>
      </c>
      <c r="V3631" s="49" t="s">
        <v>384</v>
      </c>
      <c r="W3631" s="44" t="s">
        <v>7393</v>
      </c>
      <c r="X3631" s="255">
        <v>1654</v>
      </c>
      <c r="Y3631" s="241">
        <v>0</v>
      </c>
      <c r="Z3631" s="241">
        <v>0</v>
      </c>
      <c r="AA3631" s="168"/>
      <c r="AB3631" s="168"/>
      <c r="AC3631" s="168"/>
      <c r="AD3631" s="304">
        <v>5517212</v>
      </c>
      <c r="AE3631" s="35" t="s">
        <v>7102</v>
      </c>
      <c r="AF3631" s="305" t="s">
        <v>7394</v>
      </c>
      <c r="AG3631" s="35" t="s">
        <v>7040</v>
      </c>
      <c r="AH3631" s="44" t="s">
        <v>7041</v>
      </c>
    </row>
    <row r="3632" spans="1:34" ht="15" hidden="1" customHeight="1" x14ac:dyDescent="0.2">
      <c r="A3632" s="257">
        <v>69</v>
      </c>
      <c r="B3632" s="257">
        <v>60</v>
      </c>
      <c r="C3632" s="258" t="s">
        <v>323</v>
      </c>
      <c r="D3632" s="257">
        <v>60095</v>
      </c>
      <c r="E3632" s="258" t="s">
        <v>324</v>
      </c>
      <c r="F3632" s="25">
        <v>2017</v>
      </c>
      <c r="G3632" s="232">
        <v>42753.793055555558</v>
      </c>
      <c r="H3632" s="233">
        <v>42753.793055555558</v>
      </c>
      <c r="I3632" s="417" t="s">
        <v>7042</v>
      </c>
      <c r="J3632" s="412" t="s">
        <v>36</v>
      </c>
      <c r="K3632" s="412"/>
      <c r="L3632" s="235">
        <f>N3632-G3632</f>
        <v>0.25555555555183673</v>
      </c>
      <c r="M3632" s="236">
        <v>368</v>
      </c>
      <c r="N3632" s="232">
        <v>42754.048611111109</v>
      </c>
      <c r="O3632" s="233">
        <v>42754.048611111109</v>
      </c>
      <c r="P3632" s="237" t="s">
        <v>37</v>
      </c>
      <c r="Q3632" s="35" t="s">
        <v>213</v>
      </c>
      <c r="R3632" s="35" t="s">
        <v>1263</v>
      </c>
      <c r="S3632" s="35" t="s">
        <v>40</v>
      </c>
      <c r="T3632" s="52" t="s">
        <v>7395</v>
      </c>
      <c r="U3632" s="303" t="s">
        <v>40</v>
      </c>
      <c r="V3632" s="49" t="s">
        <v>384</v>
      </c>
      <c r="W3632" s="44" t="s">
        <v>7396</v>
      </c>
      <c r="X3632" s="255">
        <v>1654</v>
      </c>
      <c r="Y3632" s="255">
        <v>1654</v>
      </c>
      <c r="Z3632" s="255">
        <v>512740</v>
      </c>
      <c r="AA3632" s="173">
        <v>2.9978909637693818E-4</v>
      </c>
      <c r="AB3632" s="174">
        <v>9.2934619876850838E-2</v>
      </c>
      <c r="AC3632" s="241">
        <v>310</v>
      </c>
      <c r="AD3632" s="304">
        <v>5517212</v>
      </c>
      <c r="AE3632" s="35" t="s">
        <v>7060</v>
      </c>
      <c r="AF3632" s="305" t="s">
        <v>7397</v>
      </c>
      <c r="AG3632" s="35" t="s">
        <v>7040</v>
      </c>
      <c r="AH3632" s="44" t="s">
        <v>7041</v>
      </c>
    </row>
    <row r="3633" spans="1:34" ht="15" hidden="1" customHeight="1" x14ac:dyDescent="0.2">
      <c r="A3633" s="257">
        <v>69</v>
      </c>
      <c r="B3633" s="257">
        <v>60</v>
      </c>
      <c r="C3633" s="258" t="s">
        <v>323</v>
      </c>
      <c r="D3633" s="257">
        <v>60095</v>
      </c>
      <c r="E3633" s="258" t="s">
        <v>324</v>
      </c>
      <c r="F3633" s="25">
        <v>2017</v>
      </c>
      <c r="G3633" s="232">
        <v>42754.06527777778</v>
      </c>
      <c r="H3633" s="233">
        <v>42754.06527777778</v>
      </c>
      <c r="I3633" s="412" t="s">
        <v>36</v>
      </c>
      <c r="J3633" s="412" t="s">
        <v>36</v>
      </c>
      <c r="K3633" s="412"/>
      <c r="L3633" s="235">
        <f>N3633-G3633</f>
        <v>9.0277777781011537E-3</v>
      </c>
      <c r="M3633" s="236">
        <v>13</v>
      </c>
      <c r="N3633" s="232">
        <v>42754.074305555558</v>
      </c>
      <c r="O3633" s="233">
        <v>42754.074305555558</v>
      </c>
      <c r="P3633" s="237" t="s">
        <v>37</v>
      </c>
      <c r="Q3633" s="35" t="s">
        <v>222</v>
      </c>
      <c r="R3633" s="35" t="s">
        <v>223</v>
      </c>
      <c r="S3633" s="35" t="s">
        <v>526</v>
      </c>
      <c r="T3633" s="167" t="s">
        <v>7413</v>
      </c>
      <c r="U3633" s="303" t="s">
        <v>40</v>
      </c>
      <c r="V3633" s="49" t="s">
        <v>384</v>
      </c>
      <c r="W3633" s="35" t="s">
        <v>7416</v>
      </c>
      <c r="X3633" s="255">
        <v>0</v>
      </c>
      <c r="Y3633" s="241">
        <v>0</v>
      </c>
      <c r="Z3633" s="241">
        <v>0</v>
      </c>
      <c r="AA3633" s="168"/>
      <c r="AB3633" s="168"/>
      <c r="AC3633" s="168"/>
      <c r="AD3633" s="304">
        <v>5517212</v>
      </c>
      <c r="AE3633" s="35" t="s">
        <v>1270</v>
      </c>
      <c r="AF3633" s="305" t="s">
        <v>1270</v>
      </c>
      <c r="AG3633" s="35" t="s">
        <v>7040</v>
      </c>
      <c r="AH3633" s="44" t="s">
        <v>7173</v>
      </c>
    </row>
    <row r="3634" spans="1:34" ht="15" hidden="1" customHeight="1" x14ac:dyDescent="0.2">
      <c r="A3634" s="257">
        <v>69</v>
      </c>
      <c r="B3634" s="257">
        <v>60</v>
      </c>
      <c r="C3634" s="258" t="s">
        <v>323</v>
      </c>
      <c r="D3634" s="257">
        <v>60095</v>
      </c>
      <c r="E3634" s="258" t="s">
        <v>324</v>
      </c>
      <c r="F3634" s="25">
        <v>2017</v>
      </c>
      <c r="G3634" s="232">
        <v>42754.106249999997</v>
      </c>
      <c r="H3634" s="233">
        <v>42754.106249999997</v>
      </c>
      <c r="I3634" s="412" t="s">
        <v>36</v>
      </c>
      <c r="J3634" s="412" t="s">
        <v>36</v>
      </c>
      <c r="K3634" s="412"/>
      <c r="L3634" s="235">
        <f>N3634-G3634</f>
        <v>6.944444467080757E-4</v>
      </c>
      <c r="M3634" s="236">
        <v>1</v>
      </c>
      <c r="N3634" s="232">
        <v>42754.106944444444</v>
      </c>
      <c r="O3634" s="233">
        <v>42754.106944444444</v>
      </c>
      <c r="P3634" s="237" t="s">
        <v>37</v>
      </c>
      <c r="Q3634" s="35" t="s">
        <v>213</v>
      </c>
      <c r="R3634" s="35" t="s">
        <v>1263</v>
      </c>
      <c r="S3634" s="35" t="s">
        <v>40</v>
      </c>
      <c r="T3634" s="167" t="s">
        <v>7417</v>
      </c>
      <c r="U3634" s="303" t="s">
        <v>40</v>
      </c>
      <c r="V3634" s="49" t="s">
        <v>384</v>
      </c>
      <c r="W3634" s="35" t="s">
        <v>7418</v>
      </c>
      <c r="X3634" s="255">
        <v>0</v>
      </c>
      <c r="Y3634" s="241">
        <v>0</v>
      </c>
      <c r="Z3634" s="241">
        <v>0</v>
      </c>
      <c r="AA3634" s="168"/>
      <c r="AB3634" s="168"/>
      <c r="AC3634" s="168"/>
      <c r="AD3634" s="304">
        <v>5517212</v>
      </c>
      <c r="AE3634" s="35" t="s">
        <v>1270</v>
      </c>
      <c r="AF3634" s="305" t="s">
        <v>1270</v>
      </c>
      <c r="AG3634" s="35" t="s">
        <v>7040</v>
      </c>
      <c r="AH3634" s="44" t="s">
        <v>7173</v>
      </c>
    </row>
    <row r="3635" spans="1:34" ht="15" hidden="1" customHeight="1" x14ac:dyDescent="0.2">
      <c r="A3635" s="257">
        <v>69</v>
      </c>
      <c r="B3635" s="257">
        <v>60</v>
      </c>
      <c r="C3635" s="258" t="s">
        <v>323</v>
      </c>
      <c r="D3635" s="257">
        <v>60095</v>
      </c>
      <c r="E3635" s="258" t="s">
        <v>324</v>
      </c>
      <c r="F3635" s="25">
        <v>2017</v>
      </c>
      <c r="G3635" s="232">
        <v>42782.152083333334</v>
      </c>
      <c r="H3635" s="233">
        <v>42782.152083333334</v>
      </c>
      <c r="I3635" s="412" t="s">
        <v>36</v>
      </c>
      <c r="J3635" s="412" t="s">
        <v>36</v>
      </c>
      <c r="K3635" s="412"/>
      <c r="L3635" s="235">
        <f>N3635-G3635</f>
        <v>6.944444467080757E-4</v>
      </c>
      <c r="M3635" s="236">
        <v>1</v>
      </c>
      <c r="N3635" s="232">
        <v>42782.152777777781</v>
      </c>
      <c r="O3635" s="233">
        <v>42782.152777777781</v>
      </c>
      <c r="P3635" s="237" t="s">
        <v>37</v>
      </c>
      <c r="Q3635" s="35" t="s">
        <v>222</v>
      </c>
      <c r="R3635" s="35" t="s">
        <v>223</v>
      </c>
      <c r="S3635" s="35" t="s">
        <v>526</v>
      </c>
      <c r="T3635" s="52" t="s">
        <v>7835</v>
      </c>
      <c r="U3635" s="303" t="s">
        <v>40</v>
      </c>
      <c r="V3635" s="49" t="s">
        <v>384</v>
      </c>
      <c r="W3635" s="44" t="s">
        <v>7838</v>
      </c>
      <c r="X3635" s="255">
        <v>0</v>
      </c>
      <c r="Y3635" s="241">
        <v>0</v>
      </c>
      <c r="Z3635" s="241">
        <v>0</v>
      </c>
      <c r="AA3635" s="168"/>
      <c r="AB3635" s="168"/>
      <c r="AC3635" s="168"/>
      <c r="AD3635" s="304">
        <v>5517212</v>
      </c>
      <c r="AE3635" s="35" t="s">
        <v>1270</v>
      </c>
      <c r="AF3635" s="305" t="s">
        <v>1270</v>
      </c>
      <c r="AG3635" s="35" t="s">
        <v>7040</v>
      </c>
      <c r="AH3635" s="44" t="s">
        <v>7173</v>
      </c>
    </row>
    <row r="3636" spans="1:34" ht="15" hidden="1" customHeight="1" x14ac:dyDescent="0.2">
      <c r="A3636" s="257">
        <v>69</v>
      </c>
      <c r="B3636" s="257">
        <v>60</v>
      </c>
      <c r="C3636" s="258" t="s">
        <v>323</v>
      </c>
      <c r="D3636" s="257">
        <v>60095</v>
      </c>
      <c r="E3636" s="258" t="s">
        <v>324</v>
      </c>
      <c r="F3636" s="25">
        <v>2017</v>
      </c>
      <c r="G3636" s="232">
        <v>42787.020138888889</v>
      </c>
      <c r="H3636" s="233">
        <v>42787.020138888889</v>
      </c>
      <c r="I3636" s="417" t="s">
        <v>7042</v>
      </c>
      <c r="J3636" s="412" t="s">
        <v>36</v>
      </c>
      <c r="K3636" s="412"/>
      <c r="L3636" s="235">
        <f>N3636-G3636</f>
        <v>0.15625</v>
      </c>
      <c r="M3636" s="236">
        <v>225</v>
      </c>
      <c r="N3636" s="232">
        <v>42787.176388888889</v>
      </c>
      <c r="O3636" s="233">
        <v>42787.176388888889</v>
      </c>
      <c r="P3636" s="237" t="s">
        <v>37</v>
      </c>
      <c r="Q3636" s="35" t="s">
        <v>222</v>
      </c>
      <c r="R3636" s="35" t="s">
        <v>223</v>
      </c>
      <c r="S3636" s="35" t="s">
        <v>101</v>
      </c>
      <c r="T3636" s="167" t="s">
        <v>7971</v>
      </c>
      <c r="U3636" s="303" t="s">
        <v>40</v>
      </c>
      <c r="V3636" s="49" t="s">
        <v>384</v>
      </c>
      <c r="W3636" s="35" t="s">
        <v>7973</v>
      </c>
      <c r="X3636" s="255">
        <v>0</v>
      </c>
      <c r="Y3636" s="241">
        <v>0</v>
      </c>
      <c r="Z3636" s="241">
        <v>0</v>
      </c>
      <c r="AA3636" s="168"/>
      <c r="AB3636" s="168"/>
      <c r="AC3636" s="168"/>
      <c r="AD3636" s="304">
        <v>5517212</v>
      </c>
      <c r="AE3636" s="305" t="s">
        <v>1270</v>
      </c>
      <c r="AF3636" s="305" t="s">
        <v>1270</v>
      </c>
      <c r="AG3636" s="35" t="s">
        <v>7040</v>
      </c>
      <c r="AH3636" s="52" t="s">
        <v>7173</v>
      </c>
    </row>
    <row r="3637" spans="1:34" ht="15" hidden="1" customHeight="1" x14ac:dyDescent="0.2">
      <c r="A3637" s="257">
        <v>69</v>
      </c>
      <c r="B3637" s="257">
        <v>60</v>
      </c>
      <c r="C3637" s="258" t="s">
        <v>323</v>
      </c>
      <c r="D3637" s="257">
        <v>60095</v>
      </c>
      <c r="E3637" s="258" t="s">
        <v>324</v>
      </c>
      <c r="F3637" s="25">
        <v>2017</v>
      </c>
      <c r="G3637" s="232">
        <v>42982.760416666664</v>
      </c>
      <c r="H3637" s="233">
        <v>42982.760416666664</v>
      </c>
      <c r="I3637" s="412" t="s">
        <v>36</v>
      </c>
      <c r="J3637" s="412" t="s">
        <v>36</v>
      </c>
      <c r="K3637" s="412"/>
      <c r="L3637" s="235">
        <f>N3637-G3637</f>
        <v>6.944444467080757E-4</v>
      </c>
      <c r="M3637" s="236">
        <v>1</v>
      </c>
      <c r="N3637" s="232">
        <v>42982.761111111111</v>
      </c>
      <c r="O3637" s="233">
        <v>42982.761111111111</v>
      </c>
      <c r="P3637" s="237" t="s">
        <v>37</v>
      </c>
      <c r="Q3637" s="35" t="s">
        <v>222</v>
      </c>
      <c r="R3637" s="35" t="s">
        <v>223</v>
      </c>
      <c r="S3637" s="35" t="s">
        <v>526</v>
      </c>
      <c r="T3637" s="167" t="s">
        <v>9327</v>
      </c>
      <c r="U3637" s="303" t="s">
        <v>40</v>
      </c>
      <c r="V3637" s="240" t="s">
        <v>384</v>
      </c>
      <c r="W3637" s="167" t="s">
        <v>9328</v>
      </c>
      <c r="X3637" s="241">
        <v>1655</v>
      </c>
      <c r="Y3637" s="241">
        <v>0</v>
      </c>
      <c r="Z3637" s="241">
        <v>0</v>
      </c>
      <c r="AA3637" s="266"/>
      <c r="AB3637" s="266"/>
      <c r="AC3637" s="266"/>
      <c r="AD3637" s="304">
        <v>5517212</v>
      </c>
      <c r="AE3637" s="333" t="s">
        <v>7172</v>
      </c>
      <c r="AF3637" s="333" t="s">
        <v>9329</v>
      </c>
      <c r="AG3637" s="167" t="s">
        <v>7040</v>
      </c>
      <c r="AH3637" s="29" t="s">
        <v>7041</v>
      </c>
    </row>
    <row r="3638" spans="1:34" ht="15" hidden="1" customHeight="1" x14ac:dyDescent="0.2">
      <c r="A3638" s="257">
        <v>69</v>
      </c>
      <c r="B3638" s="257">
        <v>60</v>
      </c>
      <c r="C3638" s="258" t="s">
        <v>323</v>
      </c>
      <c r="D3638" s="257">
        <v>60095</v>
      </c>
      <c r="E3638" s="258" t="s">
        <v>324</v>
      </c>
      <c r="F3638" s="25">
        <v>2017</v>
      </c>
      <c r="G3638" s="232">
        <v>42984.740972222222</v>
      </c>
      <c r="H3638" s="233">
        <v>42984.740972222222</v>
      </c>
      <c r="I3638" s="412" t="s">
        <v>36</v>
      </c>
      <c r="J3638" s="412" t="s">
        <v>36</v>
      </c>
      <c r="K3638" s="412"/>
      <c r="L3638" s="235">
        <f>N3638-G3638</f>
        <v>6.944444467080757E-4</v>
      </c>
      <c r="M3638" s="236">
        <v>1</v>
      </c>
      <c r="N3638" s="232">
        <v>42984.741666666669</v>
      </c>
      <c r="O3638" s="233">
        <v>42984.741666666669</v>
      </c>
      <c r="P3638" s="237" t="s">
        <v>37</v>
      </c>
      <c r="Q3638" s="35" t="s">
        <v>213</v>
      </c>
      <c r="R3638" s="35" t="s">
        <v>287</v>
      </c>
      <c r="S3638" s="35" t="s">
        <v>40</v>
      </c>
      <c r="T3638" s="167" t="s">
        <v>9342</v>
      </c>
      <c r="U3638" s="303" t="s">
        <v>40</v>
      </c>
      <c r="V3638" s="240" t="s">
        <v>384</v>
      </c>
      <c r="W3638" s="167" t="s">
        <v>9343</v>
      </c>
      <c r="X3638" s="241">
        <v>1655</v>
      </c>
      <c r="Y3638" s="241">
        <v>0</v>
      </c>
      <c r="Z3638" s="241">
        <v>0</v>
      </c>
      <c r="AA3638" s="266"/>
      <c r="AB3638" s="266"/>
      <c r="AC3638" s="266"/>
      <c r="AD3638" s="304">
        <v>5517212</v>
      </c>
      <c r="AE3638" s="333" t="s">
        <v>7083</v>
      </c>
      <c r="AF3638" s="333" t="s">
        <v>9253</v>
      </c>
      <c r="AG3638" s="167" t="s">
        <v>7040</v>
      </c>
      <c r="AH3638" s="29" t="s">
        <v>7041</v>
      </c>
    </row>
    <row r="3639" spans="1:34" ht="15" hidden="1" customHeight="1" x14ac:dyDescent="0.2">
      <c r="A3639" s="257">
        <v>69</v>
      </c>
      <c r="B3639" s="257">
        <v>60</v>
      </c>
      <c r="C3639" s="258" t="s">
        <v>323</v>
      </c>
      <c r="D3639" s="257">
        <v>60095</v>
      </c>
      <c r="E3639" s="258" t="s">
        <v>324</v>
      </c>
      <c r="F3639" s="25">
        <v>2018</v>
      </c>
      <c r="G3639" s="284">
        <v>43306.738888888889</v>
      </c>
      <c r="H3639" s="234">
        <v>43306.738888888889</v>
      </c>
      <c r="I3639" s="412" t="s">
        <v>36</v>
      </c>
      <c r="J3639" s="412" t="s">
        <v>36</v>
      </c>
      <c r="K3639" s="412" t="s">
        <v>36</v>
      </c>
      <c r="L3639" s="235">
        <f>N3639-G3639</f>
        <v>0.30277777777519077</v>
      </c>
      <c r="M3639" s="236">
        <v>436</v>
      </c>
      <c r="N3639" s="284">
        <v>43307.041666666664</v>
      </c>
      <c r="O3639" s="234">
        <v>43307.041666666664</v>
      </c>
      <c r="P3639" s="237" t="s">
        <v>37</v>
      </c>
      <c r="Q3639" s="359" t="s">
        <v>43</v>
      </c>
      <c r="R3639" s="35" t="s">
        <v>10424</v>
      </c>
      <c r="S3639" s="277" t="s">
        <v>45</v>
      </c>
      <c r="T3639" s="167" t="s">
        <v>11619</v>
      </c>
      <c r="U3639" s="88">
        <v>114821500</v>
      </c>
      <c r="V3639" s="240" t="s">
        <v>384</v>
      </c>
      <c r="W3639" s="167" t="s">
        <v>11620</v>
      </c>
      <c r="X3639" s="255">
        <v>4022</v>
      </c>
      <c r="Y3639" s="255">
        <v>4022</v>
      </c>
      <c r="Z3639" s="255">
        <v>1242719</v>
      </c>
      <c r="AA3639" s="264">
        <f>Y3639/AD3639</f>
        <v>7.2899138187910854E-4</v>
      </c>
      <c r="AB3639" s="265">
        <f>Z3639/AD3639</f>
        <v>0.22524401817439677</v>
      </c>
      <c r="AC3639" s="255">
        <f>Z3639/Y3639</f>
        <v>308.98035803083042</v>
      </c>
      <c r="AD3639" s="241">
        <v>5517212</v>
      </c>
      <c r="AE3639" s="461" t="s">
        <v>1270</v>
      </c>
      <c r="AF3639" s="462" t="s">
        <v>1270</v>
      </c>
      <c r="AG3639" s="277" t="s">
        <v>7066</v>
      </c>
      <c r="AH3639" s="277" t="s">
        <v>7067</v>
      </c>
    </row>
    <row r="3640" spans="1:34" ht="15" hidden="1" customHeight="1" x14ac:dyDescent="0.2">
      <c r="A3640" s="257">
        <v>69</v>
      </c>
      <c r="B3640" s="257">
        <v>60</v>
      </c>
      <c r="C3640" s="258" t="s">
        <v>323</v>
      </c>
      <c r="D3640" s="257">
        <v>60095</v>
      </c>
      <c r="E3640" s="258" t="s">
        <v>324</v>
      </c>
      <c r="F3640" s="25">
        <v>2018</v>
      </c>
      <c r="G3640" s="284">
        <v>43412.336111111108</v>
      </c>
      <c r="H3640" s="234">
        <v>43412.336111111108</v>
      </c>
      <c r="I3640" s="417" t="s">
        <v>7042</v>
      </c>
      <c r="J3640" s="412" t="s">
        <v>36</v>
      </c>
      <c r="K3640" s="412" t="s">
        <v>36</v>
      </c>
      <c r="L3640" s="235">
        <f>N3640-G3640</f>
        <v>4.444444445107365E-2</v>
      </c>
      <c r="M3640" s="236">
        <v>64</v>
      </c>
      <c r="N3640" s="284">
        <v>43412.380555555559</v>
      </c>
      <c r="O3640" s="234">
        <v>43412.380555555559</v>
      </c>
      <c r="P3640" s="237" t="s">
        <v>37</v>
      </c>
      <c r="Q3640" s="162" t="s">
        <v>382</v>
      </c>
      <c r="R3640" s="167" t="s">
        <v>10211</v>
      </c>
      <c r="S3640" s="277" t="s">
        <v>526</v>
      </c>
      <c r="T3640" s="167" t="s">
        <v>12289</v>
      </c>
      <c r="U3640" s="416" t="s">
        <v>40</v>
      </c>
      <c r="V3640" s="240" t="s">
        <v>384</v>
      </c>
      <c r="W3640" s="277" t="s">
        <v>12293</v>
      </c>
      <c r="X3640" s="255">
        <v>0</v>
      </c>
      <c r="Y3640" s="241">
        <v>0</v>
      </c>
      <c r="Z3640" s="241">
        <v>0</v>
      </c>
      <c r="AA3640" s="266"/>
      <c r="AB3640" s="266"/>
      <c r="AC3640" s="266"/>
      <c r="AD3640" s="241">
        <v>5517212</v>
      </c>
      <c r="AE3640" s="461" t="s">
        <v>1270</v>
      </c>
      <c r="AF3640" s="462" t="s">
        <v>1270</v>
      </c>
      <c r="AG3640" s="163" t="s">
        <v>7040</v>
      </c>
      <c r="AH3640" s="277" t="s">
        <v>7173</v>
      </c>
    </row>
    <row r="3641" spans="1:34" ht="15" hidden="1" customHeight="1" x14ac:dyDescent="0.2">
      <c r="A3641" s="521">
        <v>69</v>
      </c>
      <c r="B3641" s="521">
        <v>60</v>
      </c>
      <c r="C3641" s="522" t="s">
        <v>323</v>
      </c>
      <c r="D3641" s="521">
        <v>60095</v>
      </c>
      <c r="E3641" s="522" t="s">
        <v>324</v>
      </c>
      <c r="F3641" s="25">
        <v>2019</v>
      </c>
      <c r="G3641" s="232">
        <v>43501.104861111111</v>
      </c>
      <c r="H3641" s="233">
        <v>43501.104861111111</v>
      </c>
      <c r="I3641" s="417" t="s">
        <v>7042</v>
      </c>
      <c r="J3641" s="412" t="s">
        <v>36</v>
      </c>
      <c r="K3641" s="412" t="s">
        <v>36</v>
      </c>
      <c r="L3641" s="235">
        <f>N3641-G3641</f>
        <v>6.944444467080757E-4</v>
      </c>
      <c r="M3641" s="236">
        <v>1</v>
      </c>
      <c r="N3641" s="232">
        <v>43501.105555555558</v>
      </c>
      <c r="O3641" s="233">
        <v>43501.105555555558</v>
      </c>
      <c r="P3641" s="237" t="s">
        <v>37</v>
      </c>
      <c r="Q3641" s="162" t="s">
        <v>213</v>
      </c>
      <c r="R3641" s="167" t="s">
        <v>10343</v>
      </c>
      <c r="S3641" s="238" t="s">
        <v>40</v>
      </c>
      <c r="T3641" s="167" t="s">
        <v>13042</v>
      </c>
      <c r="U3641" s="376">
        <v>115787236</v>
      </c>
      <c r="V3641" s="240" t="s">
        <v>384</v>
      </c>
      <c r="W3641" s="167" t="s">
        <v>13043</v>
      </c>
      <c r="X3641" s="164">
        <v>1658</v>
      </c>
      <c r="Y3641" s="241">
        <v>0</v>
      </c>
      <c r="Z3641" s="241">
        <v>0</v>
      </c>
      <c r="AA3641" s="264">
        <f>Y3641/AD3641</f>
        <v>0</v>
      </c>
      <c r="AB3641" s="265">
        <f>Z3641/AD3641</f>
        <v>0</v>
      </c>
      <c r="AC3641" s="255">
        <v>0</v>
      </c>
      <c r="AD3641" s="255">
        <v>5548929</v>
      </c>
      <c r="AE3641" s="239" t="s">
        <v>1270</v>
      </c>
      <c r="AF3641" s="229" t="s">
        <v>1270</v>
      </c>
      <c r="AG3641" s="239" t="s">
        <v>7040</v>
      </c>
      <c r="AH3641" s="57" t="s">
        <v>7173</v>
      </c>
    </row>
    <row r="3642" spans="1:34" ht="15" hidden="1" customHeight="1" x14ac:dyDescent="0.2">
      <c r="A3642" s="521">
        <v>69</v>
      </c>
      <c r="B3642" s="521">
        <v>60</v>
      </c>
      <c r="C3642" s="522" t="s">
        <v>323</v>
      </c>
      <c r="D3642" s="521">
        <v>60095</v>
      </c>
      <c r="E3642" s="522" t="s">
        <v>324</v>
      </c>
      <c r="F3642" s="25">
        <v>2019</v>
      </c>
      <c r="G3642" s="570">
        <v>43522.963888888888</v>
      </c>
      <c r="H3642" s="571">
        <v>43522.963888888888</v>
      </c>
      <c r="I3642" s="417" t="s">
        <v>7042</v>
      </c>
      <c r="J3642" s="572" t="s">
        <v>36</v>
      </c>
      <c r="K3642" s="572" t="s">
        <v>36</v>
      </c>
      <c r="L3642" s="235">
        <f>N3642-G3642</f>
        <v>6.944444467080757E-4</v>
      </c>
      <c r="M3642" s="236">
        <v>1</v>
      </c>
      <c r="N3642" s="570">
        <v>43522.964583333334</v>
      </c>
      <c r="O3642" s="571">
        <v>43522.964583333334</v>
      </c>
      <c r="P3642" s="237" t="s">
        <v>37</v>
      </c>
      <c r="Q3642" s="162" t="s">
        <v>213</v>
      </c>
      <c r="R3642" s="167" t="s">
        <v>10343</v>
      </c>
      <c r="S3642" s="238" t="s">
        <v>40</v>
      </c>
      <c r="T3642" s="167" t="s">
        <v>13455</v>
      </c>
      <c r="U3642" s="77">
        <v>116622374</v>
      </c>
      <c r="V3642" s="240" t="s">
        <v>384</v>
      </c>
      <c r="W3642" s="167" t="s">
        <v>13456</v>
      </c>
      <c r="X3642" s="164">
        <v>1658</v>
      </c>
      <c r="Y3642" s="241">
        <v>0</v>
      </c>
      <c r="Z3642" s="241">
        <v>0</v>
      </c>
      <c r="AA3642" s="264">
        <f>Y3642/AD3642</f>
        <v>0</v>
      </c>
      <c r="AB3642" s="265">
        <f>Z3642/AD3642</f>
        <v>0</v>
      </c>
      <c r="AC3642" s="255">
        <v>0</v>
      </c>
      <c r="AD3642" s="255">
        <v>5548929</v>
      </c>
      <c r="AE3642" s="239" t="s">
        <v>7060</v>
      </c>
      <c r="AF3642" s="229" t="s">
        <v>13457</v>
      </c>
      <c r="AG3642" s="239" t="s">
        <v>7040</v>
      </c>
      <c r="AH3642" s="57" t="s">
        <v>7041</v>
      </c>
    </row>
    <row r="3643" spans="1:34" ht="15" hidden="1" customHeight="1" x14ac:dyDescent="0.2">
      <c r="A3643" s="521">
        <v>69</v>
      </c>
      <c r="B3643" s="521">
        <v>60</v>
      </c>
      <c r="C3643" s="522" t="s">
        <v>323</v>
      </c>
      <c r="D3643" s="521">
        <v>60095</v>
      </c>
      <c r="E3643" s="522" t="s">
        <v>324</v>
      </c>
      <c r="F3643" s="25">
        <v>2019</v>
      </c>
      <c r="G3643" s="570">
        <v>43522.986111111109</v>
      </c>
      <c r="H3643" s="571">
        <v>43522.986111111109</v>
      </c>
      <c r="I3643" s="417" t="s">
        <v>7042</v>
      </c>
      <c r="J3643" s="572" t="s">
        <v>36</v>
      </c>
      <c r="K3643" s="572" t="s">
        <v>36</v>
      </c>
      <c r="L3643" s="235">
        <f>N3643-G3643</f>
        <v>6.944444467080757E-4</v>
      </c>
      <c r="M3643" s="236">
        <v>1</v>
      </c>
      <c r="N3643" s="570">
        <v>43522.986805555556</v>
      </c>
      <c r="O3643" s="571">
        <v>43522.986805555556</v>
      </c>
      <c r="P3643" s="237" t="s">
        <v>37</v>
      </c>
      <c r="Q3643" s="162" t="s">
        <v>213</v>
      </c>
      <c r="R3643" s="167" t="s">
        <v>10343</v>
      </c>
      <c r="S3643" s="238" t="s">
        <v>40</v>
      </c>
      <c r="T3643" s="167" t="s">
        <v>13455</v>
      </c>
      <c r="U3643" s="77">
        <v>116622374</v>
      </c>
      <c r="V3643" s="240" t="s">
        <v>384</v>
      </c>
      <c r="W3643" s="167" t="s">
        <v>13458</v>
      </c>
      <c r="X3643" s="164">
        <v>1658</v>
      </c>
      <c r="Y3643" s="241">
        <v>0</v>
      </c>
      <c r="Z3643" s="241">
        <v>0</v>
      </c>
      <c r="AA3643" s="264">
        <f>Y3643/AD3643</f>
        <v>0</v>
      </c>
      <c r="AB3643" s="265">
        <f>Z3643/AD3643</f>
        <v>0</v>
      </c>
      <c r="AC3643" s="255">
        <v>0</v>
      </c>
      <c r="AD3643" s="255">
        <v>5548929</v>
      </c>
      <c r="AE3643" s="239" t="s">
        <v>13459</v>
      </c>
      <c r="AF3643" s="229" t="s">
        <v>13460</v>
      </c>
      <c r="AG3643" s="239" t="s">
        <v>7040</v>
      </c>
      <c r="AH3643" s="57" t="s">
        <v>7041</v>
      </c>
    </row>
    <row r="3644" spans="1:34" ht="15" hidden="1" customHeight="1" x14ac:dyDescent="0.2">
      <c r="A3644" s="521">
        <v>69</v>
      </c>
      <c r="B3644" s="521">
        <v>60</v>
      </c>
      <c r="C3644" s="522" t="s">
        <v>323</v>
      </c>
      <c r="D3644" s="521">
        <v>60095</v>
      </c>
      <c r="E3644" s="522" t="s">
        <v>324</v>
      </c>
      <c r="F3644" s="25">
        <v>2019</v>
      </c>
      <c r="G3644" s="570">
        <v>43522.990972222222</v>
      </c>
      <c r="H3644" s="571">
        <v>43522.990972222222</v>
      </c>
      <c r="I3644" s="417" t="s">
        <v>7042</v>
      </c>
      <c r="J3644" s="417" t="s">
        <v>7042</v>
      </c>
      <c r="K3644" s="572" t="s">
        <v>36</v>
      </c>
      <c r="L3644" s="235">
        <f>N3644-G3644</f>
        <v>0.6756944444423425</v>
      </c>
      <c r="M3644" s="236">
        <v>973</v>
      </c>
      <c r="N3644" s="570">
        <v>43523.666666666664</v>
      </c>
      <c r="O3644" s="571">
        <v>43523.666666666664</v>
      </c>
      <c r="P3644" s="237" t="s">
        <v>37</v>
      </c>
      <c r="Q3644" s="162" t="s">
        <v>43</v>
      </c>
      <c r="R3644" s="167" t="s">
        <v>10388</v>
      </c>
      <c r="S3644" s="238" t="s">
        <v>54</v>
      </c>
      <c r="T3644" s="167" t="s">
        <v>13461</v>
      </c>
      <c r="U3644" s="77">
        <v>116622374</v>
      </c>
      <c r="V3644" s="240" t="s">
        <v>384</v>
      </c>
      <c r="W3644" s="167" t="s">
        <v>13462</v>
      </c>
      <c r="X3644" s="164">
        <v>1658</v>
      </c>
      <c r="Y3644" s="164">
        <v>1658</v>
      </c>
      <c r="Z3644" s="536">
        <v>1633795</v>
      </c>
      <c r="AA3644" s="264">
        <f>Y3644/AD3644</f>
        <v>2.9879639836804546E-4</v>
      </c>
      <c r="AB3644" s="265">
        <f>Z3644/AD3644</f>
        <v>0.29443429533879423</v>
      </c>
      <c r="AC3644" s="255">
        <f>Z3644/Y3644</f>
        <v>985.40108564535581</v>
      </c>
      <c r="AD3644" s="255">
        <v>5548929</v>
      </c>
      <c r="AE3644" s="239" t="s">
        <v>7049</v>
      </c>
      <c r="AF3644" s="229" t="s">
        <v>13457</v>
      </c>
      <c r="AG3644" s="239" t="s">
        <v>7040</v>
      </c>
      <c r="AH3644" s="57" t="s">
        <v>7041</v>
      </c>
    </row>
    <row r="3645" spans="1:34" ht="15" hidden="1" customHeight="1" x14ac:dyDescent="0.2">
      <c r="A3645" s="175">
        <v>69</v>
      </c>
      <c r="B3645" s="175">
        <v>60</v>
      </c>
      <c r="C3645" s="24" t="s">
        <v>1085</v>
      </c>
      <c r="D3645" s="175">
        <v>60096</v>
      </c>
      <c r="E3645" s="24" t="s">
        <v>1086</v>
      </c>
      <c r="F3645" s="25">
        <v>2015</v>
      </c>
      <c r="G3645" s="156">
        <v>42180.725694444445</v>
      </c>
      <c r="H3645" s="157">
        <v>42180.725694444445</v>
      </c>
      <c r="I3645" s="620" t="s">
        <v>36</v>
      </c>
      <c r="J3645" s="620" t="s">
        <v>36</v>
      </c>
      <c r="K3645" s="620"/>
      <c r="L3645" s="159">
        <f>N3645-G3645</f>
        <v>0.36944444444088731</v>
      </c>
      <c r="M3645" s="160">
        <v>532</v>
      </c>
      <c r="N3645" s="156">
        <v>42181.095138888886</v>
      </c>
      <c r="O3645" s="157">
        <v>42181.095138888886</v>
      </c>
      <c r="P3645" s="171" t="s">
        <v>242</v>
      </c>
      <c r="Q3645" s="35" t="s">
        <v>43</v>
      </c>
      <c r="R3645" s="35" t="s">
        <v>1663</v>
      </c>
      <c r="S3645" s="35" t="s">
        <v>88</v>
      </c>
      <c r="T3645" s="35" t="s">
        <v>4196</v>
      </c>
      <c r="U3645" s="282" t="s">
        <v>40</v>
      </c>
      <c r="V3645" s="167" t="s">
        <v>1336</v>
      </c>
      <c r="W3645" s="201" t="s">
        <v>4197</v>
      </c>
      <c r="X3645" s="55">
        <v>0</v>
      </c>
      <c r="Y3645" s="55">
        <v>0</v>
      </c>
      <c r="Z3645" s="168"/>
      <c r="AA3645" s="168"/>
      <c r="AB3645" s="168"/>
      <c r="AC3645" s="168"/>
    </row>
    <row r="3646" spans="1:34" ht="15" hidden="1" customHeight="1" x14ac:dyDescent="0.2">
      <c r="A3646" s="175">
        <v>69</v>
      </c>
      <c r="B3646" s="175">
        <v>60</v>
      </c>
      <c r="C3646" s="24" t="s">
        <v>1085</v>
      </c>
      <c r="D3646" s="175">
        <v>60096</v>
      </c>
      <c r="E3646" s="24" t="s">
        <v>1086</v>
      </c>
      <c r="F3646" s="25">
        <v>2015</v>
      </c>
      <c r="G3646" s="156">
        <v>42181.627083333333</v>
      </c>
      <c r="H3646" s="157">
        <v>42181.627083333333</v>
      </c>
      <c r="I3646" s="620" t="s">
        <v>36</v>
      </c>
      <c r="J3646" s="620" t="s">
        <v>36</v>
      </c>
      <c r="K3646" s="620"/>
      <c r="L3646" s="159">
        <f>N3646-G3646</f>
        <v>0.4180555555576575</v>
      </c>
      <c r="M3646" s="160">
        <v>602</v>
      </c>
      <c r="N3646" s="156">
        <v>42182.045138888891</v>
      </c>
      <c r="O3646" s="157">
        <v>42182.045138888891</v>
      </c>
      <c r="P3646" s="171" t="s">
        <v>242</v>
      </c>
      <c r="Q3646" s="35" t="s">
        <v>43</v>
      </c>
      <c r="R3646" s="35" t="s">
        <v>1663</v>
      </c>
      <c r="S3646" s="35" t="s">
        <v>88</v>
      </c>
      <c r="T3646" s="35" t="s">
        <v>4202</v>
      </c>
      <c r="U3646" s="282" t="s">
        <v>40</v>
      </c>
      <c r="V3646" s="167" t="s">
        <v>1336</v>
      </c>
      <c r="W3646" s="201" t="s">
        <v>4197</v>
      </c>
      <c r="X3646" s="55">
        <v>0</v>
      </c>
      <c r="Y3646" s="55">
        <v>0</v>
      </c>
      <c r="Z3646" s="168"/>
      <c r="AA3646" s="168"/>
      <c r="AB3646" s="168"/>
      <c r="AC3646" s="168"/>
    </row>
    <row r="3647" spans="1:34" ht="15" hidden="1" customHeight="1" x14ac:dyDescent="0.2">
      <c r="A3647" s="257">
        <v>69</v>
      </c>
      <c r="B3647" s="257">
        <v>60</v>
      </c>
      <c r="C3647" s="258" t="s">
        <v>1085</v>
      </c>
      <c r="D3647" s="257">
        <v>60096</v>
      </c>
      <c r="E3647" s="258" t="s">
        <v>1086</v>
      </c>
      <c r="F3647" s="25">
        <v>2018</v>
      </c>
      <c r="G3647" s="232">
        <v>43188.386805555558</v>
      </c>
      <c r="H3647" s="233">
        <v>43188.386805555558</v>
      </c>
      <c r="I3647" s="412" t="s">
        <v>36</v>
      </c>
      <c r="J3647" s="412" t="s">
        <v>36</v>
      </c>
      <c r="K3647" s="412" t="s">
        <v>36</v>
      </c>
      <c r="L3647" s="235">
        <f>N3647-G3647</f>
        <v>0.51666666666278616</v>
      </c>
      <c r="M3647" s="236">
        <v>744</v>
      </c>
      <c r="N3647" s="232">
        <v>43188.90347222222</v>
      </c>
      <c r="O3647" s="233">
        <v>43188.90347222222</v>
      </c>
      <c r="P3647" s="237" t="s">
        <v>37</v>
      </c>
      <c r="Q3647" s="359" t="s">
        <v>1246</v>
      </c>
      <c r="R3647" s="35" t="s">
        <v>10189</v>
      </c>
      <c r="S3647" s="277" t="s">
        <v>68</v>
      </c>
      <c r="T3647" s="167" t="s">
        <v>10819</v>
      </c>
      <c r="U3647" s="282" t="s">
        <v>40</v>
      </c>
      <c r="V3647" s="240" t="s">
        <v>1336</v>
      </c>
      <c r="W3647" s="167" t="s">
        <v>10820</v>
      </c>
      <c r="X3647" s="255">
        <v>0</v>
      </c>
      <c r="Y3647" s="241">
        <v>0</v>
      </c>
      <c r="Z3647" s="241">
        <v>0</v>
      </c>
      <c r="AA3647" s="266"/>
      <c r="AB3647" s="266"/>
      <c r="AC3647" s="266"/>
      <c r="AD3647" s="241">
        <v>5517212</v>
      </c>
      <c r="AE3647" s="461" t="s">
        <v>1270</v>
      </c>
      <c r="AF3647" s="462" t="s">
        <v>1270</v>
      </c>
      <c r="AG3647" s="277" t="s">
        <v>7066</v>
      </c>
      <c r="AH3647" s="277" t="s">
        <v>7067</v>
      </c>
    </row>
    <row r="3648" spans="1:34" ht="15" hidden="1" customHeight="1" x14ac:dyDescent="0.2">
      <c r="A3648" s="153">
        <v>69</v>
      </c>
      <c r="B3648" s="153">
        <v>60</v>
      </c>
      <c r="C3648" s="24" t="s">
        <v>908</v>
      </c>
      <c r="D3648" s="175">
        <v>60097</v>
      </c>
      <c r="E3648" s="24" t="s">
        <v>909</v>
      </c>
      <c r="F3648" s="25">
        <v>2015</v>
      </c>
      <c r="G3648" s="179">
        <v>42041.150694444441</v>
      </c>
      <c r="H3648" s="158">
        <v>42041.150694444441</v>
      </c>
      <c r="I3648" s="626" t="s">
        <v>313</v>
      </c>
      <c r="J3648" s="620" t="s">
        <v>36</v>
      </c>
      <c r="K3648" s="620"/>
      <c r="L3648" s="159">
        <f>N3648-G3648</f>
        <v>6.944444467080757E-4</v>
      </c>
      <c r="M3648" s="160">
        <v>1</v>
      </c>
      <c r="N3648" s="156">
        <v>42041.151388888888</v>
      </c>
      <c r="O3648" s="157">
        <v>42041.151388888888</v>
      </c>
      <c r="P3648" s="161" t="s">
        <v>37</v>
      </c>
      <c r="Q3648" s="35" t="s">
        <v>213</v>
      </c>
      <c r="R3648" s="35" t="s">
        <v>320</v>
      </c>
      <c r="S3648" s="35" t="s">
        <v>40</v>
      </c>
      <c r="T3648" s="35" t="s">
        <v>3400</v>
      </c>
      <c r="U3648" s="282" t="s">
        <v>40</v>
      </c>
      <c r="V3648" s="167" t="s">
        <v>384</v>
      </c>
      <c r="W3648" s="35" t="s">
        <v>3401</v>
      </c>
      <c r="X3648" s="55">
        <v>0</v>
      </c>
      <c r="Y3648" s="55">
        <v>0</v>
      </c>
      <c r="Z3648" s="168"/>
      <c r="AA3648" s="168"/>
      <c r="AB3648" s="168"/>
      <c r="AC3648" s="168"/>
    </row>
    <row r="3649" spans="1:34" ht="15" hidden="1" customHeight="1" x14ac:dyDescent="0.2">
      <c r="A3649" s="175">
        <v>69</v>
      </c>
      <c r="B3649" s="175">
        <v>60</v>
      </c>
      <c r="C3649" s="24" t="s">
        <v>908</v>
      </c>
      <c r="D3649" s="175">
        <v>60097</v>
      </c>
      <c r="E3649" s="24" t="s">
        <v>909</v>
      </c>
      <c r="F3649" s="25">
        <v>2015</v>
      </c>
      <c r="G3649" s="156">
        <v>42118.802777777775</v>
      </c>
      <c r="H3649" s="157">
        <v>42118.802777777775</v>
      </c>
      <c r="I3649" s="620" t="s">
        <v>36</v>
      </c>
      <c r="J3649" s="620" t="s">
        <v>36</v>
      </c>
      <c r="K3649" s="620"/>
      <c r="L3649" s="159">
        <f>N3649-G3649</f>
        <v>6.944444467080757E-4</v>
      </c>
      <c r="M3649" s="160">
        <v>1</v>
      </c>
      <c r="N3649" s="156">
        <v>42118.803472222222</v>
      </c>
      <c r="O3649" s="157">
        <v>42118.803472222222</v>
      </c>
      <c r="P3649" s="161" t="s">
        <v>37</v>
      </c>
      <c r="Q3649" s="35" t="s">
        <v>48</v>
      </c>
      <c r="R3649" s="35" t="s">
        <v>49</v>
      </c>
      <c r="S3649" s="35" t="s">
        <v>40</v>
      </c>
      <c r="T3649" s="35" t="s">
        <v>3831</v>
      </c>
      <c r="U3649" s="282" t="s">
        <v>40</v>
      </c>
      <c r="V3649" s="167" t="s">
        <v>384</v>
      </c>
      <c r="W3649" s="35" t="s">
        <v>3832</v>
      </c>
      <c r="X3649" s="55">
        <v>0</v>
      </c>
      <c r="Y3649" s="55">
        <v>0</v>
      </c>
      <c r="Z3649" s="168"/>
      <c r="AA3649" s="168"/>
      <c r="AB3649" s="168"/>
      <c r="AC3649" s="168"/>
    </row>
    <row r="3650" spans="1:34" ht="15" hidden="1" customHeight="1" x14ac:dyDescent="0.2">
      <c r="A3650" s="257">
        <v>69</v>
      </c>
      <c r="B3650" s="257">
        <v>60</v>
      </c>
      <c r="C3650" s="258" t="s">
        <v>908</v>
      </c>
      <c r="D3650" s="257">
        <v>60097</v>
      </c>
      <c r="E3650" s="258" t="s">
        <v>909</v>
      </c>
      <c r="F3650" s="25">
        <v>2016</v>
      </c>
      <c r="G3650" s="232">
        <v>42415.902083333334</v>
      </c>
      <c r="H3650" s="233">
        <v>42415.902083333334</v>
      </c>
      <c r="I3650" s="412" t="s">
        <v>36</v>
      </c>
      <c r="J3650" s="412" t="s">
        <v>36</v>
      </c>
      <c r="K3650" s="412"/>
      <c r="L3650" s="235">
        <f>N3650-G3650</f>
        <v>6.944444467080757E-4</v>
      </c>
      <c r="M3650" s="236">
        <v>1</v>
      </c>
      <c r="N3650" s="232">
        <v>42415.902777777781</v>
      </c>
      <c r="O3650" s="233">
        <v>42415.902777777781</v>
      </c>
      <c r="P3650" s="267" t="s">
        <v>37</v>
      </c>
      <c r="Q3650" s="238" t="s">
        <v>52</v>
      </c>
      <c r="R3650" s="238" t="s">
        <v>67</v>
      </c>
      <c r="S3650" s="238" t="s">
        <v>101</v>
      </c>
      <c r="T3650" s="35" t="s">
        <v>5563</v>
      </c>
      <c r="U3650" s="254" t="s">
        <v>40</v>
      </c>
      <c r="V3650" s="240" t="s">
        <v>384</v>
      </c>
      <c r="W3650" s="35" t="s">
        <v>5564</v>
      </c>
      <c r="X3650" s="241">
        <v>738</v>
      </c>
      <c r="Y3650" s="241">
        <v>0</v>
      </c>
      <c r="Z3650" s="241">
        <v>0</v>
      </c>
      <c r="AA3650" s="266"/>
      <c r="AB3650" s="266"/>
      <c r="AC3650" s="266"/>
    </row>
    <row r="3651" spans="1:34" ht="15" hidden="1" customHeight="1" x14ac:dyDescent="0.2">
      <c r="A3651" s="257">
        <v>69</v>
      </c>
      <c r="B3651" s="257">
        <v>60</v>
      </c>
      <c r="C3651" s="258" t="s">
        <v>908</v>
      </c>
      <c r="D3651" s="257">
        <v>60097</v>
      </c>
      <c r="E3651" s="258" t="s">
        <v>909</v>
      </c>
      <c r="F3651" s="25">
        <v>2016</v>
      </c>
      <c r="G3651" s="232">
        <v>42483.588194444441</v>
      </c>
      <c r="H3651" s="233">
        <v>42483.588194444441</v>
      </c>
      <c r="I3651" s="412" t="s">
        <v>36</v>
      </c>
      <c r="J3651" s="412" t="s">
        <v>36</v>
      </c>
      <c r="K3651" s="412"/>
      <c r="L3651" s="235">
        <f>N3651-G3651</f>
        <v>6.944444467080757E-4</v>
      </c>
      <c r="M3651" s="236">
        <v>1</v>
      </c>
      <c r="N3651" s="232">
        <v>42483.588888888888</v>
      </c>
      <c r="O3651" s="233">
        <v>42483.588888888888</v>
      </c>
      <c r="P3651" s="237" t="s">
        <v>37</v>
      </c>
      <c r="Q3651" s="238" t="s">
        <v>52</v>
      </c>
      <c r="R3651" s="238" t="s">
        <v>67</v>
      </c>
      <c r="S3651" s="35" t="s">
        <v>101</v>
      </c>
      <c r="T3651" s="35" t="s">
        <v>5942</v>
      </c>
      <c r="U3651" s="282" t="s">
        <v>40</v>
      </c>
      <c r="V3651" s="240" t="s">
        <v>384</v>
      </c>
      <c r="W3651" s="35" t="s">
        <v>5943</v>
      </c>
      <c r="X3651" s="55">
        <v>732</v>
      </c>
      <c r="Y3651" s="55">
        <v>0</v>
      </c>
      <c r="Z3651" s="55">
        <v>0</v>
      </c>
      <c r="AA3651" s="168"/>
      <c r="AB3651" s="168"/>
      <c r="AC3651" s="168"/>
    </row>
    <row r="3652" spans="1:34" ht="15" hidden="1" customHeight="1" x14ac:dyDescent="0.2">
      <c r="A3652" s="257">
        <v>69</v>
      </c>
      <c r="B3652" s="257">
        <v>60</v>
      </c>
      <c r="C3652" s="258" t="s">
        <v>908</v>
      </c>
      <c r="D3652" s="257">
        <v>60097</v>
      </c>
      <c r="E3652" s="258" t="s">
        <v>909</v>
      </c>
      <c r="F3652" s="25">
        <v>2017</v>
      </c>
      <c r="G3652" s="232">
        <v>42754.106249999997</v>
      </c>
      <c r="H3652" s="233">
        <v>42754.106249999997</v>
      </c>
      <c r="I3652" s="412" t="s">
        <v>36</v>
      </c>
      <c r="J3652" s="412" t="s">
        <v>36</v>
      </c>
      <c r="K3652" s="412"/>
      <c r="L3652" s="235">
        <f>N3652-G3652</f>
        <v>6.944444467080757E-4</v>
      </c>
      <c r="M3652" s="236">
        <v>1</v>
      </c>
      <c r="N3652" s="232">
        <v>42754.106944444444</v>
      </c>
      <c r="O3652" s="233">
        <v>42754.106944444444</v>
      </c>
      <c r="P3652" s="237" t="s">
        <v>37</v>
      </c>
      <c r="Q3652" s="35" t="s">
        <v>213</v>
      </c>
      <c r="R3652" s="35" t="s">
        <v>1263</v>
      </c>
      <c r="S3652" s="35" t="s">
        <v>40</v>
      </c>
      <c r="T3652" s="167" t="s">
        <v>7417</v>
      </c>
      <c r="U3652" s="303" t="s">
        <v>40</v>
      </c>
      <c r="V3652" s="49" t="s">
        <v>384</v>
      </c>
      <c r="W3652" s="35" t="s">
        <v>7419</v>
      </c>
      <c r="X3652" s="255">
        <v>7698</v>
      </c>
      <c r="Y3652" s="255">
        <v>2959</v>
      </c>
      <c r="Z3652" s="337">
        <v>269269</v>
      </c>
      <c r="AA3652" s="173">
        <v>5.3632160591255145E-4</v>
      </c>
      <c r="AB3652" s="174">
        <v>4.8805266138042182E-2</v>
      </c>
      <c r="AC3652" s="241">
        <v>91</v>
      </c>
      <c r="AD3652" s="304">
        <v>5517212</v>
      </c>
      <c r="AE3652" s="35" t="s">
        <v>7049</v>
      </c>
      <c r="AF3652" s="305" t="s">
        <v>7420</v>
      </c>
      <c r="AG3652" s="35" t="s">
        <v>7040</v>
      </c>
      <c r="AH3652" s="44" t="s">
        <v>7176</v>
      </c>
    </row>
    <row r="3653" spans="1:34" ht="15" hidden="1" customHeight="1" x14ac:dyDescent="0.2">
      <c r="A3653" s="257">
        <v>69</v>
      </c>
      <c r="B3653" s="257">
        <v>60</v>
      </c>
      <c r="C3653" s="258" t="s">
        <v>908</v>
      </c>
      <c r="D3653" s="257">
        <v>60097</v>
      </c>
      <c r="E3653" s="258" t="s">
        <v>909</v>
      </c>
      <c r="F3653" s="25">
        <v>2017</v>
      </c>
      <c r="G3653" s="232">
        <v>42991.381944444445</v>
      </c>
      <c r="H3653" s="233">
        <v>42991.381944444445</v>
      </c>
      <c r="I3653" s="412" t="s">
        <v>36</v>
      </c>
      <c r="J3653" s="412" t="s">
        <v>36</v>
      </c>
      <c r="K3653" s="412"/>
      <c r="L3653" s="235">
        <f>N3653-G3653</f>
        <v>6.944444467080757E-4</v>
      </c>
      <c r="M3653" s="236">
        <v>1</v>
      </c>
      <c r="N3653" s="232">
        <v>42991.382638888892</v>
      </c>
      <c r="O3653" s="233">
        <v>42991.382638888892</v>
      </c>
      <c r="P3653" s="237" t="s">
        <v>37</v>
      </c>
      <c r="Q3653" s="35" t="s">
        <v>52</v>
      </c>
      <c r="R3653" s="35" t="s">
        <v>67</v>
      </c>
      <c r="S3653" s="35" t="s">
        <v>101</v>
      </c>
      <c r="T3653" s="167" t="s">
        <v>9493</v>
      </c>
      <c r="U3653" s="303" t="s">
        <v>40</v>
      </c>
      <c r="V3653" s="240" t="s">
        <v>384</v>
      </c>
      <c r="W3653" s="167" t="s">
        <v>9494</v>
      </c>
      <c r="X3653" s="241">
        <v>746</v>
      </c>
      <c r="Y3653" s="241">
        <v>0</v>
      </c>
      <c r="Z3653" s="241">
        <v>0</v>
      </c>
      <c r="AA3653" s="266"/>
      <c r="AB3653" s="266"/>
      <c r="AC3653" s="266"/>
      <c r="AD3653" s="304">
        <v>5517212</v>
      </c>
      <c r="AE3653" s="382" t="s">
        <v>7102</v>
      </c>
      <c r="AF3653" s="383" t="s">
        <v>9495</v>
      </c>
      <c r="AG3653" s="167" t="s">
        <v>7040</v>
      </c>
      <c r="AH3653" s="29" t="s">
        <v>7176</v>
      </c>
    </row>
    <row r="3654" spans="1:34" ht="15" hidden="1" customHeight="1" x14ac:dyDescent="0.2">
      <c r="A3654" s="257">
        <v>69</v>
      </c>
      <c r="B3654" s="257">
        <v>60</v>
      </c>
      <c r="C3654" s="258" t="s">
        <v>908</v>
      </c>
      <c r="D3654" s="257">
        <v>60097</v>
      </c>
      <c r="E3654" s="258" t="s">
        <v>909</v>
      </c>
      <c r="F3654" s="25">
        <v>2018</v>
      </c>
      <c r="G3654" s="284">
        <v>43235.652083333334</v>
      </c>
      <c r="H3654" s="233">
        <v>43235.652083333334</v>
      </c>
      <c r="I3654" s="412" t="s">
        <v>36</v>
      </c>
      <c r="J3654" s="412" t="s">
        <v>36</v>
      </c>
      <c r="K3654" s="417" t="s">
        <v>7042</v>
      </c>
      <c r="L3654" s="235">
        <f>N3654-G3654</f>
        <v>2.569444444088731E-2</v>
      </c>
      <c r="M3654" s="236">
        <v>37</v>
      </c>
      <c r="N3654" s="284">
        <v>43235.677777777775</v>
      </c>
      <c r="O3654" s="233">
        <v>43235.677777777775</v>
      </c>
      <c r="P3654" s="237" t="s">
        <v>37</v>
      </c>
      <c r="Q3654" s="359" t="s">
        <v>213</v>
      </c>
      <c r="R3654" s="35" t="s">
        <v>10774</v>
      </c>
      <c r="S3654" s="277" t="s">
        <v>101</v>
      </c>
      <c r="T3654" s="167" t="s">
        <v>11118</v>
      </c>
      <c r="U3654" s="282" t="s">
        <v>40</v>
      </c>
      <c r="V3654" s="240" t="s">
        <v>384</v>
      </c>
      <c r="W3654" s="167" t="s">
        <v>11119</v>
      </c>
      <c r="X3654" s="255">
        <v>0</v>
      </c>
      <c r="Y3654" s="241">
        <v>0</v>
      </c>
      <c r="Z3654" s="241">
        <v>0</v>
      </c>
      <c r="AA3654" s="277"/>
      <c r="AB3654" s="277"/>
      <c r="AC3654" s="277"/>
      <c r="AD3654" s="241">
        <v>5517212</v>
      </c>
      <c r="AE3654" s="461" t="s">
        <v>7172</v>
      </c>
      <c r="AF3654" s="462" t="s">
        <v>11120</v>
      </c>
      <c r="AG3654" s="277" t="s">
        <v>7040</v>
      </c>
      <c r="AH3654" s="277" t="s">
        <v>7176</v>
      </c>
    </row>
    <row r="3655" spans="1:34" ht="15" hidden="1" customHeight="1" x14ac:dyDescent="0.2">
      <c r="A3655" s="257">
        <v>69</v>
      </c>
      <c r="B3655" s="257">
        <v>60</v>
      </c>
      <c r="C3655" s="258" t="s">
        <v>908</v>
      </c>
      <c r="D3655" s="257">
        <v>60097</v>
      </c>
      <c r="E3655" s="258" t="s">
        <v>909</v>
      </c>
      <c r="F3655" s="25">
        <v>2018</v>
      </c>
      <c r="G3655" s="284">
        <v>43321.725694444445</v>
      </c>
      <c r="H3655" s="234">
        <v>43321.725694444445</v>
      </c>
      <c r="I3655" s="412" t="s">
        <v>36</v>
      </c>
      <c r="J3655" s="412" t="s">
        <v>36</v>
      </c>
      <c r="K3655" s="417" t="s">
        <v>7042</v>
      </c>
      <c r="L3655" s="235">
        <f>N3655-G3655</f>
        <v>0.25972222222480923</v>
      </c>
      <c r="M3655" s="236">
        <v>374</v>
      </c>
      <c r="N3655" s="284">
        <v>43321.98541666667</v>
      </c>
      <c r="O3655" s="234">
        <v>43321.98541666667</v>
      </c>
      <c r="P3655" s="237" t="s">
        <v>37</v>
      </c>
      <c r="Q3655" s="162" t="s">
        <v>382</v>
      </c>
      <c r="R3655" s="167" t="s">
        <v>10211</v>
      </c>
      <c r="S3655" s="163" t="s">
        <v>526</v>
      </c>
      <c r="T3655" s="167" t="s">
        <v>11726</v>
      </c>
      <c r="U3655" s="287" t="s">
        <v>40</v>
      </c>
      <c r="V3655" s="240" t="s">
        <v>384</v>
      </c>
      <c r="W3655" s="167" t="s">
        <v>11727</v>
      </c>
      <c r="X3655" s="255">
        <v>0</v>
      </c>
      <c r="Y3655" s="241">
        <v>0</v>
      </c>
      <c r="Z3655" s="241">
        <v>0</v>
      </c>
      <c r="AA3655" s="266"/>
      <c r="AB3655" s="266"/>
      <c r="AC3655" s="266"/>
      <c r="AD3655" s="241">
        <v>5517212</v>
      </c>
      <c r="AE3655" s="461" t="s">
        <v>1270</v>
      </c>
      <c r="AF3655" s="462" t="s">
        <v>1270</v>
      </c>
      <c r="AG3655" s="163" t="s">
        <v>7040</v>
      </c>
      <c r="AH3655" s="163" t="s">
        <v>7173</v>
      </c>
    </row>
    <row r="3656" spans="1:34" ht="15" hidden="1" customHeight="1" x14ac:dyDescent="0.2">
      <c r="A3656" s="523">
        <v>69</v>
      </c>
      <c r="B3656" s="523">
        <v>60</v>
      </c>
      <c r="C3656" s="524" t="s">
        <v>908</v>
      </c>
      <c r="D3656" s="523">
        <v>60097</v>
      </c>
      <c r="E3656" s="524" t="s">
        <v>909</v>
      </c>
      <c r="F3656" s="25">
        <v>2019</v>
      </c>
      <c r="G3656" s="284">
        <v>43473.649305555555</v>
      </c>
      <c r="H3656" s="234">
        <v>43473.649305555555</v>
      </c>
      <c r="I3656" s="412" t="s">
        <v>36</v>
      </c>
      <c r="J3656" s="412" t="s">
        <v>36</v>
      </c>
      <c r="K3656" s="412" t="s">
        <v>36</v>
      </c>
      <c r="L3656" s="235">
        <f>N3656-G3656</f>
        <v>3.5416666665696539E-2</v>
      </c>
      <c r="M3656" s="236">
        <v>51</v>
      </c>
      <c r="N3656" s="284">
        <v>43473.68472222222</v>
      </c>
      <c r="O3656" s="234">
        <v>43473.68472222222</v>
      </c>
      <c r="P3656" s="237" t="s">
        <v>37</v>
      </c>
      <c r="Q3656" s="162" t="s">
        <v>48</v>
      </c>
      <c r="R3656" s="167" t="s">
        <v>10200</v>
      </c>
      <c r="S3656" s="238" t="s">
        <v>40</v>
      </c>
      <c r="T3656" s="162" t="s">
        <v>12764</v>
      </c>
      <c r="U3656" s="414" t="s">
        <v>40</v>
      </c>
      <c r="V3656" s="240" t="s">
        <v>384</v>
      </c>
      <c r="W3656" s="162" t="s">
        <v>12765</v>
      </c>
      <c r="X3656" s="536">
        <v>9</v>
      </c>
      <c r="Y3656" s="255">
        <v>0</v>
      </c>
      <c r="Z3656" s="255">
        <v>0</v>
      </c>
      <c r="AA3656" s="264">
        <f>Y3656/AD3656</f>
        <v>0</v>
      </c>
      <c r="AB3656" s="265">
        <f>Z3656/AD3656</f>
        <v>0</v>
      </c>
      <c r="AC3656" s="255">
        <v>0</v>
      </c>
      <c r="AD3656" s="255">
        <v>5548929</v>
      </c>
      <c r="AE3656" s="240" t="s">
        <v>1270</v>
      </c>
      <c r="AF3656" s="527" t="s">
        <v>1270</v>
      </c>
      <c r="AG3656" s="240" t="s">
        <v>7040</v>
      </c>
      <c r="AH3656" s="525" t="s">
        <v>12286</v>
      </c>
    </row>
    <row r="3657" spans="1:34" ht="15" hidden="1" customHeight="1" x14ac:dyDescent="0.2">
      <c r="A3657" s="58">
        <v>69</v>
      </c>
      <c r="B3657" s="58">
        <v>60</v>
      </c>
      <c r="C3657" s="76" t="s">
        <v>198</v>
      </c>
      <c r="D3657" s="31">
        <v>60098</v>
      </c>
      <c r="E3657" s="60" t="s">
        <v>199</v>
      </c>
      <c r="F3657" s="25">
        <v>2014</v>
      </c>
      <c r="G3657" s="61">
        <v>41839.802083333336</v>
      </c>
      <c r="H3657" s="62">
        <v>41839.802083333336</v>
      </c>
      <c r="I3657" s="625" t="s">
        <v>36</v>
      </c>
      <c r="J3657" s="625" t="s">
        <v>36</v>
      </c>
      <c r="K3657" s="625"/>
      <c r="L3657" s="64">
        <f>N3657-G3657</f>
        <v>6.9444443943211809E-4</v>
      </c>
      <c r="M3657" s="65">
        <v>1</v>
      </c>
      <c r="N3657" s="61">
        <v>41839.802777777775</v>
      </c>
      <c r="O3657" s="62">
        <v>41839.802777777775</v>
      </c>
      <c r="P3657" s="66" t="s">
        <v>37</v>
      </c>
      <c r="Q3657" s="69" t="s">
        <v>1752</v>
      </c>
      <c r="R3657" s="69" t="s">
        <v>287</v>
      </c>
      <c r="S3657" s="87" t="s">
        <v>101</v>
      </c>
      <c r="T3657" s="69" t="s">
        <v>2503</v>
      </c>
      <c r="U3657" s="414" t="s">
        <v>40</v>
      </c>
      <c r="V3657" s="87" t="s">
        <v>384</v>
      </c>
      <c r="W3657" s="69" t="s">
        <v>2504</v>
      </c>
      <c r="X3657" s="32">
        <v>0</v>
      </c>
      <c r="Y3657" s="32">
        <v>0</v>
      </c>
      <c r="Z3657" s="83"/>
      <c r="AA3657" s="84"/>
      <c r="AB3657" s="85"/>
      <c r="AC3657" s="83"/>
    </row>
    <row r="3658" spans="1:34" ht="15" hidden="1" customHeight="1" x14ac:dyDescent="0.2">
      <c r="A3658" s="58">
        <v>69</v>
      </c>
      <c r="B3658" s="58">
        <v>60</v>
      </c>
      <c r="C3658" s="76" t="s">
        <v>198</v>
      </c>
      <c r="D3658" s="31">
        <v>60098</v>
      </c>
      <c r="E3658" s="60" t="s">
        <v>199</v>
      </c>
      <c r="F3658" s="25">
        <v>2014</v>
      </c>
      <c r="G3658" s="61">
        <v>41850.744444444441</v>
      </c>
      <c r="H3658" s="62">
        <v>41850.744444444441</v>
      </c>
      <c r="I3658" s="625" t="s">
        <v>36</v>
      </c>
      <c r="J3658" s="625" t="s">
        <v>36</v>
      </c>
      <c r="K3658" s="625"/>
      <c r="L3658" s="64">
        <f>N3658-G3658</f>
        <v>6.944444467080757E-4</v>
      </c>
      <c r="M3658" s="65">
        <v>1</v>
      </c>
      <c r="N3658" s="61">
        <v>41850.745138888888</v>
      </c>
      <c r="O3658" s="62">
        <v>41850.745138888888</v>
      </c>
      <c r="P3658" s="66" t="s">
        <v>37</v>
      </c>
      <c r="Q3658" s="69" t="s">
        <v>1752</v>
      </c>
      <c r="R3658" s="69" t="s">
        <v>287</v>
      </c>
      <c r="S3658" s="87" t="s">
        <v>40</v>
      </c>
      <c r="T3658" s="69" t="s">
        <v>2544</v>
      </c>
      <c r="U3658" s="414" t="s">
        <v>40</v>
      </c>
      <c r="V3658" s="87" t="s">
        <v>384</v>
      </c>
      <c r="W3658" s="69" t="s">
        <v>2545</v>
      </c>
      <c r="X3658" s="32">
        <v>9</v>
      </c>
      <c r="Y3658" s="32">
        <v>0</v>
      </c>
      <c r="Z3658" s="83"/>
      <c r="AA3658" s="84"/>
      <c r="AB3658" s="85"/>
      <c r="AC3658" s="83"/>
    </row>
    <row r="3659" spans="1:34" ht="15" hidden="1" customHeight="1" x14ac:dyDescent="0.2">
      <c r="A3659" s="58">
        <v>69</v>
      </c>
      <c r="B3659" s="58">
        <v>60</v>
      </c>
      <c r="C3659" s="76" t="s">
        <v>198</v>
      </c>
      <c r="D3659" s="31">
        <v>60098</v>
      </c>
      <c r="E3659" s="60" t="s">
        <v>199</v>
      </c>
      <c r="F3659" s="25">
        <v>2014</v>
      </c>
      <c r="G3659" s="61">
        <v>41858.726388888892</v>
      </c>
      <c r="H3659" s="62">
        <v>41858.726388888892</v>
      </c>
      <c r="I3659" s="625" t="s">
        <v>36</v>
      </c>
      <c r="J3659" s="625" t="s">
        <v>36</v>
      </c>
      <c r="K3659" s="625"/>
      <c r="L3659" s="64">
        <f>N3659-G3659</f>
        <v>6.9444443943211809E-4</v>
      </c>
      <c r="M3659" s="65">
        <v>1</v>
      </c>
      <c r="N3659" s="61">
        <v>41858.727083333331</v>
      </c>
      <c r="O3659" s="62">
        <v>41858.727083333331</v>
      </c>
      <c r="P3659" s="66" t="s">
        <v>37</v>
      </c>
      <c r="Q3659" s="69" t="s">
        <v>1752</v>
      </c>
      <c r="R3659" s="69" t="s">
        <v>287</v>
      </c>
      <c r="S3659" s="87" t="s">
        <v>40</v>
      </c>
      <c r="T3659" s="69" t="s">
        <v>2581</v>
      </c>
      <c r="U3659" s="414" t="s">
        <v>40</v>
      </c>
      <c r="V3659" s="87" t="s">
        <v>384</v>
      </c>
      <c r="W3659" s="69" t="s">
        <v>2582</v>
      </c>
      <c r="X3659" s="32">
        <v>9</v>
      </c>
      <c r="Y3659" s="32">
        <v>0</v>
      </c>
      <c r="Z3659" s="83"/>
      <c r="AA3659" s="84"/>
      <c r="AB3659" s="85"/>
      <c r="AC3659" s="83"/>
    </row>
    <row r="3660" spans="1:34" ht="15" hidden="1" customHeight="1" x14ac:dyDescent="0.2">
      <c r="A3660" s="105">
        <v>69</v>
      </c>
      <c r="B3660" s="105">
        <v>60</v>
      </c>
      <c r="C3660" s="76" t="s">
        <v>198</v>
      </c>
      <c r="D3660" s="31">
        <v>60098</v>
      </c>
      <c r="E3660" s="60" t="s">
        <v>199</v>
      </c>
      <c r="F3660" s="25">
        <v>2014</v>
      </c>
      <c r="G3660" s="61">
        <v>41918.611111111109</v>
      </c>
      <c r="H3660" s="62">
        <v>41918.611111111109</v>
      </c>
      <c r="I3660" s="625" t="s">
        <v>36</v>
      </c>
      <c r="J3660" s="625" t="s">
        <v>36</v>
      </c>
      <c r="K3660" s="625"/>
      <c r="L3660" s="64">
        <f>N3660-G3660</f>
        <v>6.944444467080757E-4</v>
      </c>
      <c r="M3660" s="65">
        <v>1</v>
      </c>
      <c r="N3660" s="61">
        <v>41918.611805555556</v>
      </c>
      <c r="O3660" s="62">
        <v>41918.611805555556</v>
      </c>
      <c r="P3660" s="66" t="s">
        <v>37</v>
      </c>
      <c r="Q3660" s="69" t="s">
        <v>43</v>
      </c>
      <c r="R3660" s="69" t="s">
        <v>997</v>
      </c>
      <c r="S3660" s="87" t="s">
        <v>579</v>
      </c>
      <c r="T3660" s="69" t="s">
        <v>2822</v>
      </c>
      <c r="U3660" s="414" t="s">
        <v>40</v>
      </c>
      <c r="V3660" s="87" t="s">
        <v>384</v>
      </c>
      <c r="W3660" s="69" t="s">
        <v>2823</v>
      </c>
      <c r="X3660" s="32">
        <v>9</v>
      </c>
      <c r="Y3660" s="32">
        <v>0</v>
      </c>
      <c r="Z3660" s="83"/>
      <c r="AA3660" s="84"/>
      <c r="AB3660" s="85"/>
      <c r="AC3660" s="83"/>
    </row>
    <row r="3661" spans="1:34" ht="15" hidden="1" customHeight="1" x14ac:dyDescent="0.2">
      <c r="A3661" s="105">
        <v>69</v>
      </c>
      <c r="B3661" s="105">
        <v>60</v>
      </c>
      <c r="C3661" s="76" t="s">
        <v>198</v>
      </c>
      <c r="D3661" s="31">
        <v>60098</v>
      </c>
      <c r="E3661" s="60" t="s">
        <v>199</v>
      </c>
      <c r="F3661" s="25">
        <v>2014</v>
      </c>
      <c r="G3661" s="106">
        <v>41984.240972222222</v>
      </c>
      <c r="H3661" s="63">
        <v>41984.240972222222</v>
      </c>
      <c r="I3661" s="628" t="s">
        <v>313</v>
      </c>
      <c r="J3661" s="625" t="s">
        <v>36</v>
      </c>
      <c r="K3661" s="625"/>
      <c r="L3661" s="64">
        <f>N3661-G3661</f>
        <v>6.944444467080757E-4</v>
      </c>
      <c r="M3661" s="65">
        <v>1</v>
      </c>
      <c r="N3661" s="106">
        <v>41984.241666666669</v>
      </c>
      <c r="O3661" s="63">
        <v>41984.241666666669</v>
      </c>
      <c r="P3661" s="66" t="s">
        <v>37</v>
      </c>
      <c r="Q3661" s="99" t="s">
        <v>222</v>
      </c>
      <c r="R3661" s="99" t="s">
        <v>223</v>
      </c>
      <c r="S3661" s="78" t="s">
        <v>40</v>
      </c>
      <c r="T3661" s="69" t="s">
        <v>3140</v>
      </c>
      <c r="U3661" s="414" t="s">
        <v>40</v>
      </c>
      <c r="V3661" s="87" t="s">
        <v>384</v>
      </c>
      <c r="W3661" s="69" t="s">
        <v>3141</v>
      </c>
      <c r="X3661" s="32">
        <v>10</v>
      </c>
      <c r="Y3661" s="32">
        <v>0</v>
      </c>
      <c r="Z3661" s="83"/>
      <c r="AA3661" s="84"/>
      <c r="AB3661" s="85"/>
      <c r="AC3661" s="83"/>
    </row>
    <row r="3662" spans="1:34" ht="15" hidden="1" customHeight="1" x14ac:dyDescent="0.2">
      <c r="A3662" s="153">
        <v>69</v>
      </c>
      <c r="B3662" s="153">
        <v>60</v>
      </c>
      <c r="C3662" s="24" t="s">
        <v>198</v>
      </c>
      <c r="D3662" s="175">
        <v>60098</v>
      </c>
      <c r="E3662" s="24" t="s">
        <v>199</v>
      </c>
      <c r="F3662" s="25">
        <v>2015</v>
      </c>
      <c r="G3662" s="156">
        <v>42020.240972222222</v>
      </c>
      <c r="H3662" s="157">
        <v>42020.240972222222</v>
      </c>
      <c r="I3662" s="620" t="s">
        <v>36</v>
      </c>
      <c r="J3662" s="620" t="s">
        <v>36</v>
      </c>
      <c r="K3662" s="620"/>
      <c r="L3662" s="159">
        <f>N3662-G3662</f>
        <v>6.944444467080757E-4</v>
      </c>
      <c r="M3662" s="160">
        <v>1</v>
      </c>
      <c r="N3662" s="156">
        <v>42020.241666666669</v>
      </c>
      <c r="O3662" s="157">
        <v>42020.241666666669</v>
      </c>
      <c r="P3662" s="161" t="s">
        <v>37</v>
      </c>
      <c r="Q3662" s="35" t="s">
        <v>38</v>
      </c>
      <c r="R3662" s="35" t="s">
        <v>39</v>
      </c>
      <c r="S3662" s="35" t="s">
        <v>40</v>
      </c>
      <c r="T3662" s="35" t="s">
        <v>3335</v>
      </c>
      <c r="U3662" s="414" t="s">
        <v>40</v>
      </c>
      <c r="V3662" s="167" t="s">
        <v>384</v>
      </c>
      <c r="W3662" s="35" t="s">
        <v>3336</v>
      </c>
      <c r="X3662" s="55">
        <v>10</v>
      </c>
      <c r="Y3662" s="55">
        <v>0</v>
      </c>
      <c r="Z3662" s="168"/>
      <c r="AA3662" s="168"/>
      <c r="AB3662" s="168"/>
      <c r="AC3662" s="168"/>
    </row>
    <row r="3663" spans="1:34" ht="15" hidden="1" customHeight="1" x14ac:dyDescent="0.2">
      <c r="A3663" s="153">
        <v>69</v>
      </c>
      <c r="B3663" s="153">
        <v>60</v>
      </c>
      <c r="C3663" s="24" t="s">
        <v>198</v>
      </c>
      <c r="D3663" s="175">
        <v>60098</v>
      </c>
      <c r="E3663" s="24" t="s">
        <v>199</v>
      </c>
      <c r="F3663" s="25">
        <v>2015</v>
      </c>
      <c r="G3663" s="156">
        <v>42020.241666666669</v>
      </c>
      <c r="H3663" s="157">
        <v>42020.241666666669</v>
      </c>
      <c r="I3663" s="620" t="s">
        <v>36</v>
      </c>
      <c r="J3663" s="620" t="s">
        <v>36</v>
      </c>
      <c r="K3663" s="620"/>
      <c r="L3663" s="159">
        <f>N3663-G3663</f>
        <v>0.31666666666569654</v>
      </c>
      <c r="M3663" s="160">
        <v>456</v>
      </c>
      <c r="N3663" s="156">
        <v>42020.558333333334</v>
      </c>
      <c r="O3663" s="157">
        <v>42020.558333333334</v>
      </c>
      <c r="P3663" s="161" t="s">
        <v>37</v>
      </c>
      <c r="Q3663" s="35" t="s">
        <v>38</v>
      </c>
      <c r="R3663" s="35" t="s">
        <v>39</v>
      </c>
      <c r="S3663" s="35" t="s">
        <v>101</v>
      </c>
      <c r="T3663" s="35" t="s">
        <v>3337</v>
      </c>
      <c r="U3663" s="414" t="s">
        <v>40</v>
      </c>
      <c r="V3663" s="167" t="s">
        <v>384</v>
      </c>
      <c r="W3663" s="35" t="s">
        <v>3336</v>
      </c>
      <c r="X3663" s="55">
        <v>10</v>
      </c>
      <c r="Y3663" s="55">
        <v>9</v>
      </c>
      <c r="Z3663" s="55">
        <v>1683</v>
      </c>
      <c r="AA3663" s="173">
        <f>Y3663/5412924</f>
        <v>1.6626873017245392E-6</v>
      </c>
      <c r="AB3663" s="174">
        <f>Z3663/5412924</f>
        <v>3.1092252542248882E-4</v>
      </c>
      <c r="AC3663" s="55">
        <f>Z3663/Y3663</f>
        <v>187</v>
      </c>
    </row>
    <row r="3664" spans="1:34" ht="15" hidden="1" customHeight="1" x14ac:dyDescent="0.2">
      <c r="A3664" s="153">
        <v>69</v>
      </c>
      <c r="B3664" s="153">
        <v>60</v>
      </c>
      <c r="C3664" s="24" t="s">
        <v>198</v>
      </c>
      <c r="D3664" s="175">
        <v>60098</v>
      </c>
      <c r="E3664" s="24" t="s">
        <v>199</v>
      </c>
      <c r="F3664" s="25">
        <v>2015</v>
      </c>
      <c r="G3664" s="179">
        <v>42041.01666666667</v>
      </c>
      <c r="H3664" s="158">
        <v>42041.01666666667</v>
      </c>
      <c r="I3664" s="626" t="s">
        <v>313</v>
      </c>
      <c r="J3664" s="626" t="s">
        <v>313</v>
      </c>
      <c r="K3664" s="626"/>
      <c r="L3664" s="159">
        <f>N3664-G3664</f>
        <v>4.9194444444437977</v>
      </c>
      <c r="M3664" s="160">
        <v>7084</v>
      </c>
      <c r="N3664" s="156">
        <v>42045.936111111114</v>
      </c>
      <c r="O3664" s="157">
        <v>42045.936111111114</v>
      </c>
      <c r="P3664" s="180" t="s">
        <v>173</v>
      </c>
      <c r="Q3664" s="35" t="s">
        <v>222</v>
      </c>
      <c r="R3664" s="35" t="s">
        <v>223</v>
      </c>
      <c r="S3664" s="35" t="s">
        <v>68</v>
      </c>
      <c r="T3664" s="35" t="s">
        <v>3392</v>
      </c>
      <c r="U3664" s="176">
        <v>10912</v>
      </c>
      <c r="V3664" s="167" t="s">
        <v>384</v>
      </c>
      <c r="W3664" s="35" t="s">
        <v>3393</v>
      </c>
      <c r="X3664" s="55">
        <v>9</v>
      </c>
      <c r="Y3664" s="55">
        <v>9</v>
      </c>
      <c r="Z3664" s="181"/>
      <c r="AA3664" s="181"/>
      <c r="AB3664" s="181"/>
      <c r="AC3664" s="181"/>
    </row>
    <row r="3665" spans="1:34" ht="15" hidden="1" customHeight="1" x14ac:dyDescent="0.2">
      <c r="A3665" s="175">
        <v>69</v>
      </c>
      <c r="B3665" s="175">
        <v>60</v>
      </c>
      <c r="C3665" s="24" t="s">
        <v>198</v>
      </c>
      <c r="D3665" s="175">
        <v>60098</v>
      </c>
      <c r="E3665" s="24" t="s">
        <v>199</v>
      </c>
      <c r="F3665" s="25">
        <v>2015</v>
      </c>
      <c r="G3665" s="156">
        <v>42118.802777777775</v>
      </c>
      <c r="H3665" s="157">
        <v>42118.802777777775</v>
      </c>
      <c r="I3665" s="620" t="s">
        <v>36</v>
      </c>
      <c r="J3665" s="620" t="s">
        <v>36</v>
      </c>
      <c r="K3665" s="620"/>
      <c r="L3665" s="159">
        <f>N3665-G3665</f>
        <v>6.944444467080757E-4</v>
      </c>
      <c r="M3665" s="160">
        <v>1</v>
      </c>
      <c r="N3665" s="156">
        <v>42118.803472222222</v>
      </c>
      <c r="O3665" s="157">
        <v>42118.803472222222</v>
      </c>
      <c r="P3665" s="161" t="s">
        <v>37</v>
      </c>
      <c r="Q3665" s="35" t="s">
        <v>48</v>
      </c>
      <c r="R3665" s="35" t="s">
        <v>49</v>
      </c>
      <c r="S3665" s="35" t="s">
        <v>40</v>
      </c>
      <c r="T3665" s="35" t="s">
        <v>3831</v>
      </c>
      <c r="U3665" s="414" t="s">
        <v>40</v>
      </c>
      <c r="V3665" s="167" t="s">
        <v>384</v>
      </c>
      <c r="W3665" s="35" t="s">
        <v>3832</v>
      </c>
      <c r="X3665" s="55">
        <v>0</v>
      </c>
      <c r="Y3665" s="55">
        <v>0</v>
      </c>
      <c r="Z3665" s="168"/>
      <c r="AA3665" s="168"/>
      <c r="AB3665" s="168"/>
      <c r="AC3665" s="168"/>
    </row>
    <row r="3666" spans="1:34" ht="15" hidden="1" customHeight="1" x14ac:dyDescent="0.2">
      <c r="A3666" s="175">
        <v>69</v>
      </c>
      <c r="B3666" s="175">
        <v>60</v>
      </c>
      <c r="C3666" s="24" t="s">
        <v>198</v>
      </c>
      <c r="D3666" s="175">
        <v>60098</v>
      </c>
      <c r="E3666" s="24" t="s">
        <v>199</v>
      </c>
      <c r="F3666" s="25">
        <v>2015</v>
      </c>
      <c r="G3666" s="156">
        <v>42141.606944444444</v>
      </c>
      <c r="H3666" s="157">
        <v>42141.606944444444</v>
      </c>
      <c r="I3666" s="620" t="s">
        <v>36</v>
      </c>
      <c r="J3666" s="620" t="s">
        <v>36</v>
      </c>
      <c r="K3666" s="620"/>
      <c r="L3666" s="159">
        <f>N3666-G3666</f>
        <v>6.944444467080757E-4</v>
      </c>
      <c r="M3666" s="160">
        <v>1</v>
      </c>
      <c r="N3666" s="156">
        <v>42141.607638888891</v>
      </c>
      <c r="O3666" s="157">
        <v>42141.607638888891</v>
      </c>
      <c r="P3666" s="161" t="s">
        <v>37</v>
      </c>
      <c r="Q3666" s="35" t="s">
        <v>213</v>
      </c>
      <c r="R3666" s="35" t="s">
        <v>287</v>
      </c>
      <c r="S3666" s="35" t="s">
        <v>40</v>
      </c>
      <c r="T3666" s="35" t="s">
        <v>4009</v>
      </c>
      <c r="U3666" s="414" t="s">
        <v>40</v>
      </c>
      <c r="V3666" s="167" t="s">
        <v>384</v>
      </c>
      <c r="W3666" s="35" t="s">
        <v>4010</v>
      </c>
      <c r="X3666" s="55">
        <v>9</v>
      </c>
      <c r="Y3666" s="55">
        <v>0</v>
      </c>
      <c r="Z3666" s="168"/>
      <c r="AA3666" s="168"/>
      <c r="AB3666" s="168"/>
      <c r="AC3666" s="168"/>
    </row>
    <row r="3667" spans="1:34" ht="15" hidden="1" customHeight="1" x14ac:dyDescent="0.2">
      <c r="A3667" s="175">
        <v>69</v>
      </c>
      <c r="B3667" s="175">
        <v>60</v>
      </c>
      <c r="C3667" s="24" t="s">
        <v>198</v>
      </c>
      <c r="D3667" s="175">
        <v>60098</v>
      </c>
      <c r="E3667" s="24" t="s">
        <v>199</v>
      </c>
      <c r="F3667" s="25">
        <v>2015</v>
      </c>
      <c r="G3667" s="156">
        <v>42194.699305555558</v>
      </c>
      <c r="H3667" s="157">
        <v>42194.699305555558</v>
      </c>
      <c r="I3667" s="620" t="s">
        <v>36</v>
      </c>
      <c r="J3667" s="620" t="s">
        <v>36</v>
      </c>
      <c r="K3667" s="620"/>
      <c r="L3667" s="159">
        <f>N3667-G3667</f>
        <v>6.9444443943211809E-4</v>
      </c>
      <c r="M3667" s="160">
        <v>1</v>
      </c>
      <c r="N3667" s="156">
        <v>42194.7</v>
      </c>
      <c r="O3667" s="157">
        <v>42194.7</v>
      </c>
      <c r="P3667" s="161" t="s">
        <v>37</v>
      </c>
      <c r="Q3667" s="35" t="s">
        <v>213</v>
      </c>
      <c r="R3667" s="35" t="s">
        <v>287</v>
      </c>
      <c r="S3667" s="35" t="s">
        <v>40</v>
      </c>
      <c r="T3667" s="35" t="s">
        <v>4286</v>
      </c>
      <c r="U3667" s="414" t="s">
        <v>40</v>
      </c>
      <c r="V3667" s="167" t="s">
        <v>384</v>
      </c>
      <c r="W3667" s="35" t="s">
        <v>4287</v>
      </c>
      <c r="X3667" s="55">
        <v>9</v>
      </c>
      <c r="Y3667" s="55">
        <v>0</v>
      </c>
      <c r="Z3667" s="168"/>
      <c r="AA3667" s="168"/>
      <c r="AB3667" s="168"/>
      <c r="AC3667" s="168"/>
    </row>
    <row r="3668" spans="1:34" ht="15" hidden="1" customHeight="1" x14ac:dyDescent="0.2">
      <c r="A3668" s="175">
        <v>69</v>
      </c>
      <c r="B3668" s="175">
        <v>60</v>
      </c>
      <c r="C3668" s="24" t="s">
        <v>198</v>
      </c>
      <c r="D3668" s="175">
        <v>60098</v>
      </c>
      <c r="E3668" s="43" t="s">
        <v>199</v>
      </c>
      <c r="F3668" s="25">
        <v>2015</v>
      </c>
      <c r="G3668" s="156">
        <v>42341.467361111114</v>
      </c>
      <c r="H3668" s="157">
        <v>42341.467361111114</v>
      </c>
      <c r="I3668" s="620" t="s">
        <v>36</v>
      </c>
      <c r="J3668" s="620" t="s">
        <v>36</v>
      </c>
      <c r="K3668" s="620"/>
      <c r="L3668" s="159">
        <f>N3668-G3668</f>
        <v>6.9444443943211809E-4</v>
      </c>
      <c r="M3668" s="160">
        <v>1</v>
      </c>
      <c r="N3668" s="156">
        <v>42341.468055555553</v>
      </c>
      <c r="O3668" s="157">
        <v>42341.468055555553</v>
      </c>
      <c r="P3668" s="161" t="s">
        <v>37</v>
      </c>
      <c r="Q3668" s="35" t="s">
        <v>222</v>
      </c>
      <c r="R3668" s="35" t="s">
        <v>223</v>
      </c>
      <c r="S3668" s="35" t="s">
        <v>40</v>
      </c>
      <c r="T3668" s="35" t="s">
        <v>5265</v>
      </c>
      <c r="U3668" s="414" t="s">
        <v>40</v>
      </c>
      <c r="V3668" s="167" t="s">
        <v>384</v>
      </c>
      <c r="W3668" s="35" t="s">
        <v>5266</v>
      </c>
      <c r="X3668" s="55">
        <v>9</v>
      </c>
      <c r="Y3668" s="168"/>
      <c r="Z3668" s="168"/>
      <c r="AA3668" s="168"/>
      <c r="AB3668" s="168"/>
      <c r="AC3668" s="168"/>
    </row>
    <row r="3669" spans="1:34" ht="15" hidden="1" customHeight="1" x14ac:dyDescent="0.2">
      <c r="A3669" s="175">
        <v>69</v>
      </c>
      <c r="B3669" s="175">
        <v>60</v>
      </c>
      <c r="C3669" s="24" t="s">
        <v>198</v>
      </c>
      <c r="D3669" s="175">
        <v>60098</v>
      </c>
      <c r="E3669" s="43" t="s">
        <v>199</v>
      </c>
      <c r="F3669" s="25">
        <v>2015</v>
      </c>
      <c r="G3669" s="156">
        <v>42341.48333333333</v>
      </c>
      <c r="H3669" s="157">
        <v>42341.48333333333</v>
      </c>
      <c r="I3669" s="620" t="s">
        <v>36</v>
      </c>
      <c r="J3669" s="620" t="s">
        <v>36</v>
      </c>
      <c r="K3669" s="620"/>
      <c r="L3669" s="159">
        <f>N3669-G3669</f>
        <v>6.944444467080757E-4</v>
      </c>
      <c r="M3669" s="160">
        <v>1</v>
      </c>
      <c r="N3669" s="156">
        <v>42341.484027777777</v>
      </c>
      <c r="O3669" s="157">
        <v>42341.484027777777</v>
      </c>
      <c r="P3669" s="161" t="s">
        <v>37</v>
      </c>
      <c r="Q3669" s="35" t="s">
        <v>222</v>
      </c>
      <c r="R3669" s="35" t="s">
        <v>223</v>
      </c>
      <c r="S3669" s="35" t="s">
        <v>40</v>
      </c>
      <c r="T3669" s="35" t="s">
        <v>5269</v>
      </c>
      <c r="U3669" s="414" t="s">
        <v>40</v>
      </c>
      <c r="V3669" s="167" t="s">
        <v>384</v>
      </c>
      <c r="W3669" s="35" t="s">
        <v>5270</v>
      </c>
      <c r="X3669" s="55">
        <v>9</v>
      </c>
      <c r="Y3669" s="168"/>
      <c r="Z3669" s="168"/>
      <c r="AA3669" s="168"/>
      <c r="AB3669" s="168"/>
      <c r="AC3669" s="168"/>
    </row>
    <row r="3670" spans="1:34" ht="15" hidden="1" customHeight="1" x14ac:dyDescent="0.2">
      <c r="A3670" s="175">
        <v>69</v>
      </c>
      <c r="B3670" s="175">
        <v>60</v>
      </c>
      <c r="C3670" s="24" t="s">
        <v>198</v>
      </c>
      <c r="D3670" s="175">
        <v>60098</v>
      </c>
      <c r="E3670" s="43" t="s">
        <v>199</v>
      </c>
      <c r="F3670" s="25">
        <v>2015</v>
      </c>
      <c r="G3670" s="156">
        <v>42348.042361111111</v>
      </c>
      <c r="H3670" s="157">
        <v>42348.042361111111</v>
      </c>
      <c r="I3670" s="620" t="s">
        <v>36</v>
      </c>
      <c r="J3670" s="620" t="s">
        <v>36</v>
      </c>
      <c r="K3670" s="620"/>
      <c r="L3670" s="159">
        <f>N3670-G3670</f>
        <v>6.944444467080757E-4</v>
      </c>
      <c r="M3670" s="160">
        <v>1</v>
      </c>
      <c r="N3670" s="156">
        <v>42348.043055555558</v>
      </c>
      <c r="O3670" s="157">
        <v>42348.043055555558</v>
      </c>
      <c r="P3670" s="161" t="s">
        <v>37</v>
      </c>
      <c r="Q3670" s="35" t="s">
        <v>213</v>
      </c>
      <c r="R3670" s="35" t="s">
        <v>320</v>
      </c>
      <c r="S3670" s="35" t="s">
        <v>40</v>
      </c>
      <c r="T3670" s="35" t="s">
        <v>5304</v>
      </c>
      <c r="U3670" s="414" t="s">
        <v>40</v>
      </c>
      <c r="V3670" s="167" t="s">
        <v>384</v>
      </c>
      <c r="W3670" s="35" t="s">
        <v>5305</v>
      </c>
      <c r="X3670" s="55">
        <v>9</v>
      </c>
      <c r="Y3670" s="168"/>
      <c r="Z3670" s="168"/>
      <c r="AA3670" s="168"/>
      <c r="AB3670" s="168"/>
      <c r="AC3670" s="168"/>
    </row>
    <row r="3671" spans="1:34" ht="15" hidden="1" customHeight="1" x14ac:dyDescent="0.2">
      <c r="A3671" s="175">
        <v>69</v>
      </c>
      <c r="B3671" s="175">
        <v>60</v>
      </c>
      <c r="C3671" s="24" t="s">
        <v>198</v>
      </c>
      <c r="D3671" s="175">
        <v>60098</v>
      </c>
      <c r="E3671" s="43" t="s">
        <v>199</v>
      </c>
      <c r="F3671" s="25">
        <v>2015</v>
      </c>
      <c r="G3671" s="156">
        <v>42351.208333333336</v>
      </c>
      <c r="H3671" s="157">
        <v>42351.208333333336</v>
      </c>
      <c r="I3671" s="626" t="s">
        <v>313</v>
      </c>
      <c r="J3671" s="620" t="s">
        <v>36</v>
      </c>
      <c r="K3671" s="620"/>
      <c r="L3671" s="159">
        <f>N3671-G3671</f>
        <v>6.9444443943211809E-4</v>
      </c>
      <c r="M3671" s="160">
        <v>1</v>
      </c>
      <c r="N3671" s="156">
        <v>42351.209027777775</v>
      </c>
      <c r="O3671" s="157">
        <v>42351.209027777775</v>
      </c>
      <c r="P3671" s="161" t="s">
        <v>37</v>
      </c>
      <c r="Q3671" s="35" t="s">
        <v>213</v>
      </c>
      <c r="R3671" s="35" t="s">
        <v>1263</v>
      </c>
      <c r="S3671" s="35" t="s">
        <v>40</v>
      </c>
      <c r="T3671" s="35" t="s">
        <v>5336</v>
      </c>
      <c r="U3671" s="414" t="s">
        <v>40</v>
      </c>
      <c r="V3671" s="167" t="s">
        <v>384</v>
      </c>
      <c r="W3671" s="35" t="s">
        <v>5337</v>
      </c>
      <c r="X3671" s="55">
        <v>9</v>
      </c>
      <c r="Y3671" s="168"/>
      <c r="Z3671" s="168"/>
      <c r="AA3671" s="168"/>
      <c r="AB3671" s="168"/>
      <c r="AC3671" s="168"/>
    </row>
    <row r="3672" spans="1:34" ht="15" hidden="1" customHeight="1" x14ac:dyDescent="0.2">
      <c r="A3672" s="175">
        <v>69</v>
      </c>
      <c r="B3672" s="175">
        <v>60</v>
      </c>
      <c r="C3672" s="24" t="s">
        <v>198</v>
      </c>
      <c r="D3672" s="175">
        <v>60098</v>
      </c>
      <c r="E3672" s="43" t="s">
        <v>199</v>
      </c>
      <c r="F3672" s="25">
        <v>2015</v>
      </c>
      <c r="G3672" s="156">
        <v>42357.36041666667</v>
      </c>
      <c r="H3672" s="157">
        <v>42357.36041666667</v>
      </c>
      <c r="I3672" s="620" t="s">
        <v>36</v>
      </c>
      <c r="J3672" s="620" t="s">
        <v>36</v>
      </c>
      <c r="K3672" s="620"/>
      <c r="L3672" s="159">
        <f>N3672-G3672</f>
        <v>6.9444443943211809E-4</v>
      </c>
      <c r="M3672" s="160">
        <v>1</v>
      </c>
      <c r="N3672" s="156">
        <v>42357.361111111109</v>
      </c>
      <c r="O3672" s="157">
        <v>42357.361111111109</v>
      </c>
      <c r="P3672" s="161" t="s">
        <v>37</v>
      </c>
      <c r="Q3672" s="162" t="s">
        <v>48</v>
      </c>
      <c r="R3672" s="162" t="s">
        <v>49</v>
      </c>
      <c r="S3672" s="35" t="s">
        <v>40</v>
      </c>
      <c r="T3672" s="35" t="s">
        <v>5365</v>
      </c>
      <c r="U3672" s="414" t="s">
        <v>40</v>
      </c>
      <c r="V3672" s="167" t="s">
        <v>384</v>
      </c>
      <c r="W3672" s="35" t="s">
        <v>5366</v>
      </c>
      <c r="X3672" s="55">
        <v>0</v>
      </c>
      <c r="Y3672" s="168"/>
      <c r="Z3672" s="168"/>
      <c r="AA3672" s="168"/>
      <c r="AB3672" s="168"/>
      <c r="AC3672" s="168"/>
    </row>
    <row r="3673" spans="1:34" ht="15" hidden="1" customHeight="1" x14ac:dyDescent="0.2">
      <c r="A3673" s="257">
        <v>69</v>
      </c>
      <c r="B3673" s="257">
        <v>60</v>
      </c>
      <c r="C3673" s="258" t="s">
        <v>198</v>
      </c>
      <c r="D3673" s="257">
        <v>60098</v>
      </c>
      <c r="E3673" s="258" t="s">
        <v>199</v>
      </c>
      <c r="F3673" s="25">
        <v>2016</v>
      </c>
      <c r="G3673" s="232">
        <v>42430.463888888888</v>
      </c>
      <c r="H3673" s="233">
        <v>42430.463888888888</v>
      </c>
      <c r="I3673" s="412" t="s">
        <v>36</v>
      </c>
      <c r="J3673" s="412" t="s">
        <v>36</v>
      </c>
      <c r="K3673" s="412"/>
      <c r="L3673" s="235">
        <f>N3673-G3673</f>
        <v>6.944444467080757E-4</v>
      </c>
      <c r="M3673" s="236">
        <v>1</v>
      </c>
      <c r="N3673" s="232">
        <v>42430.464583333334</v>
      </c>
      <c r="O3673" s="233">
        <v>42430.464583333334</v>
      </c>
      <c r="P3673" s="237" t="s">
        <v>37</v>
      </c>
      <c r="Q3673" s="238" t="s">
        <v>222</v>
      </c>
      <c r="R3673" s="238" t="s">
        <v>223</v>
      </c>
      <c r="S3673" s="238" t="s">
        <v>40</v>
      </c>
      <c r="T3673" s="35" t="s">
        <v>5632</v>
      </c>
      <c r="U3673" s="254" t="s">
        <v>40</v>
      </c>
      <c r="V3673" s="240" t="s">
        <v>384</v>
      </c>
      <c r="W3673" s="35" t="s">
        <v>5633</v>
      </c>
      <c r="X3673" s="55">
        <v>9</v>
      </c>
      <c r="Y3673" s="55">
        <v>0</v>
      </c>
      <c r="Z3673" s="55">
        <v>0</v>
      </c>
      <c r="AA3673" s="168"/>
      <c r="AB3673" s="168"/>
      <c r="AC3673" s="168"/>
    </row>
    <row r="3674" spans="1:34" ht="15" hidden="1" customHeight="1" x14ac:dyDescent="0.2">
      <c r="A3674" s="257">
        <v>69</v>
      </c>
      <c r="B3674" s="257">
        <v>60</v>
      </c>
      <c r="C3674" s="258" t="s">
        <v>198</v>
      </c>
      <c r="D3674" s="257">
        <v>60098</v>
      </c>
      <c r="E3674" s="258" t="s">
        <v>199</v>
      </c>
      <c r="F3674" s="25">
        <v>2016</v>
      </c>
      <c r="G3674" s="232">
        <v>42468.786805555559</v>
      </c>
      <c r="H3674" s="233">
        <v>42468.786805555559</v>
      </c>
      <c r="I3674" s="412" t="s">
        <v>36</v>
      </c>
      <c r="J3674" s="412" t="s">
        <v>36</v>
      </c>
      <c r="K3674" s="412"/>
      <c r="L3674" s="235">
        <f>N3674-G3674</f>
        <v>6.9444443943211809E-4</v>
      </c>
      <c r="M3674" s="236">
        <v>1</v>
      </c>
      <c r="N3674" s="232">
        <v>42468.787499999999</v>
      </c>
      <c r="O3674" s="233">
        <v>42468.787499999999</v>
      </c>
      <c r="P3674" s="237" t="s">
        <v>37</v>
      </c>
      <c r="Q3674" s="35" t="s">
        <v>213</v>
      </c>
      <c r="R3674" s="238" t="s">
        <v>287</v>
      </c>
      <c r="S3674" s="35" t="s">
        <v>40</v>
      </c>
      <c r="T3674" s="35" t="s">
        <v>5851</v>
      </c>
      <c r="U3674" s="282" t="s">
        <v>40</v>
      </c>
      <c r="V3674" s="240" t="s">
        <v>384</v>
      </c>
      <c r="W3674" s="35" t="s">
        <v>5852</v>
      </c>
      <c r="X3674" s="55">
        <v>9</v>
      </c>
      <c r="Y3674" s="55">
        <v>0</v>
      </c>
      <c r="Z3674" s="55">
        <v>0</v>
      </c>
      <c r="AA3674" s="168"/>
      <c r="AB3674" s="168"/>
      <c r="AC3674" s="168"/>
    </row>
    <row r="3675" spans="1:34" ht="15" hidden="1" customHeight="1" x14ac:dyDescent="0.2">
      <c r="A3675" s="257">
        <v>69</v>
      </c>
      <c r="B3675" s="257">
        <v>60</v>
      </c>
      <c r="C3675" s="258" t="s">
        <v>198</v>
      </c>
      <c r="D3675" s="257">
        <v>60098</v>
      </c>
      <c r="E3675" s="258" t="s">
        <v>199</v>
      </c>
      <c r="F3675" s="25">
        <v>2016</v>
      </c>
      <c r="G3675" s="232">
        <v>42483.588194444441</v>
      </c>
      <c r="H3675" s="233">
        <v>42483.588194444441</v>
      </c>
      <c r="I3675" s="412" t="s">
        <v>36</v>
      </c>
      <c r="J3675" s="412" t="s">
        <v>36</v>
      </c>
      <c r="K3675" s="412"/>
      <c r="L3675" s="235">
        <f>N3675-G3675</f>
        <v>6.944444467080757E-4</v>
      </c>
      <c r="M3675" s="236">
        <v>1</v>
      </c>
      <c r="N3675" s="232">
        <v>42483.588888888888</v>
      </c>
      <c r="O3675" s="233">
        <v>42483.588888888888</v>
      </c>
      <c r="P3675" s="237" t="s">
        <v>37</v>
      </c>
      <c r="Q3675" s="238" t="s">
        <v>52</v>
      </c>
      <c r="R3675" s="238" t="s">
        <v>67</v>
      </c>
      <c r="S3675" s="35" t="s">
        <v>101</v>
      </c>
      <c r="T3675" s="35" t="s">
        <v>5942</v>
      </c>
      <c r="U3675" s="282" t="s">
        <v>40</v>
      </c>
      <c r="V3675" s="240" t="s">
        <v>384</v>
      </c>
      <c r="W3675" s="35" t="s">
        <v>5944</v>
      </c>
      <c r="X3675" s="55">
        <v>9</v>
      </c>
      <c r="Y3675" s="55">
        <v>0</v>
      </c>
      <c r="Z3675" s="55">
        <v>0</v>
      </c>
      <c r="AA3675" s="168"/>
      <c r="AB3675" s="168"/>
      <c r="AC3675" s="168"/>
    </row>
    <row r="3676" spans="1:34" ht="15" hidden="1" customHeight="1" x14ac:dyDescent="0.2">
      <c r="A3676" s="257">
        <v>69</v>
      </c>
      <c r="B3676" s="257">
        <v>60</v>
      </c>
      <c r="C3676" s="258" t="s">
        <v>198</v>
      </c>
      <c r="D3676" s="257">
        <v>60098</v>
      </c>
      <c r="E3676" s="258" t="s">
        <v>199</v>
      </c>
      <c r="F3676" s="25">
        <v>2016</v>
      </c>
      <c r="G3676" s="284">
        <v>42657.038888888892</v>
      </c>
      <c r="H3676" s="234">
        <v>42657.038888888892</v>
      </c>
      <c r="I3676" s="417" t="s">
        <v>313</v>
      </c>
      <c r="J3676" s="412" t="s">
        <v>36</v>
      </c>
      <c r="K3676" s="412"/>
      <c r="L3676" s="235">
        <f>N3676-G3676</f>
        <v>6.9444443943211809E-4</v>
      </c>
      <c r="M3676" s="236">
        <v>1</v>
      </c>
      <c r="N3676" s="284">
        <v>42657.039583333331</v>
      </c>
      <c r="O3676" s="234">
        <v>42657.039583333331</v>
      </c>
      <c r="P3676" s="237" t="s">
        <v>37</v>
      </c>
      <c r="Q3676" s="238" t="s">
        <v>48</v>
      </c>
      <c r="R3676" s="238" t="s">
        <v>49</v>
      </c>
      <c r="S3676" s="35" t="s">
        <v>40</v>
      </c>
      <c r="T3676" s="35" t="s">
        <v>6698</v>
      </c>
      <c r="U3676" s="282" t="s">
        <v>40</v>
      </c>
      <c r="V3676" s="240" t="s">
        <v>384</v>
      </c>
      <c r="W3676" s="35" t="s">
        <v>6699</v>
      </c>
      <c r="X3676" s="177">
        <v>9</v>
      </c>
      <c r="Y3676" s="55">
        <v>0</v>
      </c>
      <c r="Z3676" s="55">
        <v>0</v>
      </c>
      <c r="AA3676" s="35"/>
      <c r="AB3676" s="35"/>
      <c r="AC3676" s="241"/>
    </row>
    <row r="3677" spans="1:34" ht="15" hidden="1" customHeight="1" x14ac:dyDescent="0.2">
      <c r="A3677" s="257">
        <v>69</v>
      </c>
      <c r="B3677" s="257">
        <v>60</v>
      </c>
      <c r="C3677" s="258" t="s">
        <v>198</v>
      </c>
      <c r="D3677" s="257">
        <v>60098</v>
      </c>
      <c r="E3677" s="258" t="s">
        <v>199</v>
      </c>
      <c r="F3677" s="25">
        <v>2016</v>
      </c>
      <c r="G3677" s="284">
        <v>42658.523611111108</v>
      </c>
      <c r="H3677" s="234">
        <v>42658.523611111108</v>
      </c>
      <c r="I3677" s="412" t="s">
        <v>36</v>
      </c>
      <c r="J3677" s="412" t="s">
        <v>36</v>
      </c>
      <c r="K3677" s="412"/>
      <c r="L3677" s="235">
        <f>N3677-G3677</f>
        <v>6.944444467080757E-4</v>
      </c>
      <c r="M3677" s="236">
        <v>1</v>
      </c>
      <c r="N3677" s="284">
        <v>42658.524305555555</v>
      </c>
      <c r="O3677" s="234">
        <v>42658.524305555555</v>
      </c>
      <c r="P3677" s="237" t="s">
        <v>37</v>
      </c>
      <c r="Q3677" s="35" t="s">
        <v>48</v>
      </c>
      <c r="R3677" s="35" t="s">
        <v>49</v>
      </c>
      <c r="S3677" s="35" t="s">
        <v>40</v>
      </c>
      <c r="T3677" s="35" t="s">
        <v>6731</v>
      </c>
      <c r="U3677" s="282" t="s">
        <v>40</v>
      </c>
      <c r="V3677" s="240" t="s">
        <v>384</v>
      </c>
      <c r="W3677" s="35" t="s">
        <v>6732</v>
      </c>
      <c r="X3677" s="177">
        <v>9</v>
      </c>
      <c r="Y3677" s="55">
        <v>0</v>
      </c>
      <c r="Z3677" s="55">
        <v>0</v>
      </c>
      <c r="AA3677" s="35"/>
      <c r="AB3677" s="35"/>
      <c r="AC3677" s="241"/>
    </row>
    <row r="3678" spans="1:34" ht="15" hidden="1" customHeight="1" x14ac:dyDescent="0.2">
      <c r="A3678" s="257">
        <v>69</v>
      </c>
      <c r="B3678" s="257">
        <v>60</v>
      </c>
      <c r="C3678" s="258" t="s">
        <v>198</v>
      </c>
      <c r="D3678" s="257">
        <v>60098</v>
      </c>
      <c r="E3678" s="258" t="s">
        <v>199</v>
      </c>
      <c r="F3678" s="25">
        <v>2016</v>
      </c>
      <c r="G3678" s="284">
        <v>42731.313888888886</v>
      </c>
      <c r="H3678" s="234">
        <v>42731.313888888886</v>
      </c>
      <c r="I3678" s="412" t="s">
        <v>36</v>
      </c>
      <c r="J3678" s="412" t="s">
        <v>36</v>
      </c>
      <c r="K3678" s="412"/>
      <c r="L3678" s="235">
        <f>N3678-G3678</f>
        <v>6.944444467080757E-4</v>
      </c>
      <c r="M3678" s="236">
        <v>1</v>
      </c>
      <c r="N3678" s="284">
        <v>42731.314583333333</v>
      </c>
      <c r="O3678" s="234">
        <v>42731.314583333333</v>
      </c>
      <c r="P3678" s="237" t="s">
        <v>37</v>
      </c>
      <c r="Q3678" s="35" t="s">
        <v>52</v>
      </c>
      <c r="R3678" s="35" t="s">
        <v>302</v>
      </c>
      <c r="S3678" s="35" t="s">
        <v>68</v>
      </c>
      <c r="T3678" s="35" t="s">
        <v>7030</v>
      </c>
      <c r="U3678" s="282" t="s">
        <v>40</v>
      </c>
      <c r="V3678" s="240" t="s">
        <v>384</v>
      </c>
      <c r="W3678" s="35" t="s">
        <v>7031</v>
      </c>
      <c r="X3678" s="177">
        <v>2</v>
      </c>
      <c r="Y3678" s="55">
        <v>0</v>
      </c>
      <c r="Z3678" s="55">
        <v>0</v>
      </c>
      <c r="AA3678" s="168"/>
      <c r="AB3678" s="168"/>
      <c r="AC3678" s="168"/>
    </row>
    <row r="3679" spans="1:34" ht="15" hidden="1" customHeight="1" x14ac:dyDescent="0.2">
      <c r="A3679" s="257">
        <v>69</v>
      </c>
      <c r="B3679" s="257">
        <v>60</v>
      </c>
      <c r="C3679" s="258" t="s">
        <v>198</v>
      </c>
      <c r="D3679" s="257">
        <v>60098</v>
      </c>
      <c r="E3679" s="258" t="s">
        <v>199</v>
      </c>
      <c r="F3679" s="25">
        <v>2017</v>
      </c>
      <c r="G3679" s="232">
        <v>42743.572916666664</v>
      </c>
      <c r="H3679" s="233">
        <v>42743.572916666664</v>
      </c>
      <c r="I3679" s="417" t="s">
        <v>7042</v>
      </c>
      <c r="J3679" s="412" t="s">
        <v>36</v>
      </c>
      <c r="K3679" s="412"/>
      <c r="L3679" s="235">
        <f>N3679-G3679</f>
        <v>6.944444467080757E-4</v>
      </c>
      <c r="M3679" s="236">
        <v>1</v>
      </c>
      <c r="N3679" s="232">
        <v>42743.573611111111</v>
      </c>
      <c r="O3679" s="233">
        <v>42743.573611111111</v>
      </c>
      <c r="P3679" s="237" t="s">
        <v>37</v>
      </c>
      <c r="Q3679" s="238" t="s">
        <v>213</v>
      </c>
      <c r="R3679" s="238" t="s">
        <v>1263</v>
      </c>
      <c r="S3679" s="35" t="s">
        <v>40</v>
      </c>
      <c r="T3679" s="167" t="s">
        <v>7225</v>
      </c>
      <c r="U3679" s="303" t="s">
        <v>40</v>
      </c>
      <c r="V3679" s="49" t="s">
        <v>384</v>
      </c>
      <c r="W3679" s="35" t="s">
        <v>7226</v>
      </c>
      <c r="X3679" s="241">
        <v>9</v>
      </c>
      <c r="Y3679" s="241">
        <v>0</v>
      </c>
      <c r="Z3679" s="241">
        <v>0</v>
      </c>
      <c r="AA3679" s="168"/>
      <c r="AB3679" s="168"/>
      <c r="AC3679" s="168"/>
      <c r="AD3679" s="304">
        <v>5517212</v>
      </c>
      <c r="AE3679" s="35" t="s">
        <v>7056</v>
      </c>
      <c r="AF3679" s="305" t="s">
        <v>7227</v>
      </c>
      <c r="AG3679" s="35" t="s">
        <v>7040</v>
      </c>
      <c r="AH3679" s="44" t="s">
        <v>7041</v>
      </c>
    </row>
    <row r="3680" spans="1:34" ht="15" hidden="1" customHeight="1" x14ac:dyDescent="0.2">
      <c r="A3680" s="257">
        <v>69</v>
      </c>
      <c r="B3680" s="257">
        <v>60</v>
      </c>
      <c r="C3680" s="258" t="s">
        <v>198</v>
      </c>
      <c r="D3680" s="257">
        <v>60098</v>
      </c>
      <c r="E3680" s="258" t="s">
        <v>199</v>
      </c>
      <c r="F3680" s="25">
        <v>2017</v>
      </c>
      <c r="G3680" s="232">
        <v>42754.106249999997</v>
      </c>
      <c r="H3680" s="233">
        <v>42754.106249999997</v>
      </c>
      <c r="I3680" s="412" t="s">
        <v>36</v>
      </c>
      <c r="J3680" s="412" t="s">
        <v>36</v>
      </c>
      <c r="K3680" s="412"/>
      <c r="L3680" s="235">
        <f>N3680-G3680</f>
        <v>6.944444467080757E-4</v>
      </c>
      <c r="M3680" s="236">
        <v>1</v>
      </c>
      <c r="N3680" s="232">
        <v>42754.106944444444</v>
      </c>
      <c r="O3680" s="233">
        <v>42754.106944444444</v>
      </c>
      <c r="P3680" s="237" t="s">
        <v>37</v>
      </c>
      <c r="Q3680" s="35" t="s">
        <v>213</v>
      </c>
      <c r="R3680" s="35" t="s">
        <v>1263</v>
      </c>
      <c r="S3680" s="35" t="s">
        <v>40</v>
      </c>
      <c r="T3680" s="167" t="s">
        <v>7417</v>
      </c>
      <c r="U3680" s="303" t="s">
        <v>40</v>
      </c>
      <c r="V3680" s="49" t="s">
        <v>384</v>
      </c>
      <c r="W3680" s="35" t="s">
        <v>7421</v>
      </c>
      <c r="X3680" s="255">
        <v>0</v>
      </c>
      <c r="Y3680" s="241">
        <v>0</v>
      </c>
      <c r="Z3680" s="241">
        <v>0</v>
      </c>
      <c r="AA3680" s="168"/>
      <c r="AB3680" s="168"/>
      <c r="AC3680" s="168"/>
      <c r="AD3680" s="304">
        <v>5517212</v>
      </c>
      <c r="AE3680" s="35" t="s">
        <v>1270</v>
      </c>
      <c r="AF3680" s="305" t="s">
        <v>1270</v>
      </c>
      <c r="AG3680" s="35" t="s">
        <v>7040</v>
      </c>
      <c r="AH3680" s="44" t="s">
        <v>7173</v>
      </c>
    </row>
    <row r="3681" spans="1:34" ht="15" hidden="1" customHeight="1" x14ac:dyDescent="0.2">
      <c r="A3681" s="257">
        <v>69</v>
      </c>
      <c r="B3681" s="257">
        <v>60</v>
      </c>
      <c r="C3681" s="258" t="s">
        <v>198</v>
      </c>
      <c r="D3681" s="257">
        <v>60098</v>
      </c>
      <c r="E3681" s="258" t="s">
        <v>199</v>
      </c>
      <c r="F3681" s="25">
        <v>2017</v>
      </c>
      <c r="G3681" s="232">
        <v>42787.018750000003</v>
      </c>
      <c r="H3681" s="233">
        <v>42787.018750000003</v>
      </c>
      <c r="I3681" s="417" t="s">
        <v>7042</v>
      </c>
      <c r="J3681" s="412" t="s">
        <v>36</v>
      </c>
      <c r="K3681" s="412"/>
      <c r="L3681" s="235">
        <f>N3681-G3681</f>
        <v>6.9444443943211809E-4</v>
      </c>
      <c r="M3681" s="236">
        <v>1</v>
      </c>
      <c r="N3681" s="232">
        <v>42787.019444444442</v>
      </c>
      <c r="O3681" s="233">
        <v>42787.019444444442</v>
      </c>
      <c r="P3681" s="237" t="s">
        <v>37</v>
      </c>
      <c r="Q3681" s="35" t="s">
        <v>213</v>
      </c>
      <c r="R3681" s="35" t="s">
        <v>1263</v>
      </c>
      <c r="S3681" s="35" t="s">
        <v>40</v>
      </c>
      <c r="T3681" s="52" t="s">
        <v>7969</v>
      </c>
      <c r="U3681" s="303" t="s">
        <v>40</v>
      </c>
      <c r="V3681" s="49" t="s">
        <v>384</v>
      </c>
      <c r="W3681" s="44" t="s">
        <v>7970</v>
      </c>
      <c r="X3681" s="255">
        <v>9</v>
      </c>
      <c r="Y3681" s="241">
        <v>0</v>
      </c>
      <c r="Z3681" s="241">
        <v>0</v>
      </c>
      <c r="AA3681" s="168"/>
      <c r="AB3681" s="168"/>
      <c r="AC3681" s="168"/>
      <c r="AD3681" s="304">
        <v>5517212</v>
      </c>
      <c r="AE3681" s="305" t="s">
        <v>1270</v>
      </c>
      <c r="AF3681" s="305" t="s">
        <v>1270</v>
      </c>
      <c r="AG3681" s="35" t="s">
        <v>7040</v>
      </c>
      <c r="AH3681" s="52" t="s">
        <v>7041</v>
      </c>
    </row>
    <row r="3682" spans="1:34" ht="15" hidden="1" customHeight="1" x14ac:dyDescent="0.2">
      <c r="A3682" s="257">
        <v>69</v>
      </c>
      <c r="B3682" s="257">
        <v>60</v>
      </c>
      <c r="C3682" s="258" t="s">
        <v>198</v>
      </c>
      <c r="D3682" s="257">
        <v>60098</v>
      </c>
      <c r="E3682" s="258" t="s">
        <v>199</v>
      </c>
      <c r="F3682" s="25">
        <v>2017</v>
      </c>
      <c r="G3682" s="232">
        <v>42787.03402777778</v>
      </c>
      <c r="H3682" s="233">
        <v>42787.03402777778</v>
      </c>
      <c r="I3682" s="417" t="s">
        <v>7042</v>
      </c>
      <c r="J3682" s="412" t="s">
        <v>36</v>
      </c>
      <c r="K3682" s="412"/>
      <c r="L3682" s="235">
        <f>N3682-G3682</f>
        <v>6.9444443943211809E-4</v>
      </c>
      <c r="M3682" s="236">
        <v>1</v>
      </c>
      <c r="N3682" s="232">
        <v>42787.034722222219</v>
      </c>
      <c r="O3682" s="233">
        <v>42787.034722222219</v>
      </c>
      <c r="P3682" s="237" t="s">
        <v>37</v>
      </c>
      <c r="Q3682" s="35" t="s">
        <v>213</v>
      </c>
      <c r="R3682" s="35" t="s">
        <v>1263</v>
      </c>
      <c r="S3682" s="35" t="s">
        <v>40</v>
      </c>
      <c r="T3682" s="52" t="s">
        <v>7969</v>
      </c>
      <c r="U3682" s="303" t="s">
        <v>40</v>
      </c>
      <c r="V3682" s="49" t="s">
        <v>384</v>
      </c>
      <c r="W3682" s="44" t="s">
        <v>7976</v>
      </c>
      <c r="X3682" s="255">
        <v>9</v>
      </c>
      <c r="Y3682" s="241">
        <v>0</v>
      </c>
      <c r="Z3682" s="241">
        <v>0</v>
      </c>
      <c r="AA3682" s="168"/>
      <c r="AB3682" s="168"/>
      <c r="AC3682" s="168"/>
      <c r="AD3682" s="304">
        <v>5517212</v>
      </c>
      <c r="AE3682" s="305" t="s">
        <v>1270</v>
      </c>
      <c r="AF3682" s="305" t="s">
        <v>1270</v>
      </c>
      <c r="AG3682" s="35" t="s">
        <v>7040</v>
      </c>
      <c r="AH3682" s="52" t="s">
        <v>7041</v>
      </c>
    </row>
    <row r="3683" spans="1:34" ht="15" hidden="1" customHeight="1" x14ac:dyDescent="0.2">
      <c r="A3683" s="257">
        <v>69</v>
      </c>
      <c r="B3683" s="257">
        <v>60</v>
      </c>
      <c r="C3683" s="258" t="s">
        <v>198</v>
      </c>
      <c r="D3683" s="257">
        <v>60098</v>
      </c>
      <c r="E3683" s="258" t="s">
        <v>199</v>
      </c>
      <c r="F3683" s="25">
        <v>2017</v>
      </c>
      <c r="G3683" s="232">
        <v>42947.401388888888</v>
      </c>
      <c r="H3683" s="233">
        <v>42947.401388888888</v>
      </c>
      <c r="I3683" s="412" t="s">
        <v>36</v>
      </c>
      <c r="J3683" s="412" t="s">
        <v>36</v>
      </c>
      <c r="K3683" s="412"/>
      <c r="L3683" s="235">
        <f>N3683-G3683</f>
        <v>6.944444467080757E-4</v>
      </c>
      <c r="M3683" s="236">
        <v>1</v>
      </c>
      <c r="N3683" s="232">
        <v>42947.402083333334</v>
      </c>
      <c r="O3683" s="233">
        <v>42947.402083333334</v>
      </c>
      <c r="P3683" s="237" t="s">
        <v>37</v>
      </c>
      <c r="Q3683" s="35" t="s">
        <v>52</v>
      </c>
      <c r="R3683" s="35" t="s">
        <v>1511</v>
      </c>
      <c r="S3683" s="35" t="s">
        <v>68</v>
      </c>
      <c r="T3683" s="167" t="s">
        <v>9064</v>
      </c>
      <c r="U3683" s="303" t="s">
        <v>40</v>
      </c>
      <c r="V3683" s="240" t="s">
        <v>384</v>
      </c>
      <c r="W3683" s="167" t="s">
        <v>9065</v>
      </c>
      <c r="X3683" s="241">
        <v>2</v>
      </c>
      <c r="Y3683" s="241">
        <v>0</v>
      </c>
      <c r="Z3683" s="241">
        <v>0</v>
      </c>
      <c r="AA3683" s="168"/>
      <c r="AB3683" s="168"/>
      <c r="AC3683" s="168"/>
      <c r="AD3683" s="304">
        <v>5517212</v>
      </c>
      <c r="AE3683" s="305" t="s">
        <v>7063</v>
      </c>
      <c r="AF3683" s="305" t="s">
        <v>9066</v>
      </c>
      <c r="AG3683" s="35" t="s">
        <v>7040</v>
      </c>
      <c r="AH3683" s="29" t="s">
        <v>7041</v>
      </c>
    </row>
    <row r="3684" spans="1:34" ht="15" hidden="1" customHeight="1" x14ac:dyDescent="0.2">
      <c r="A3684" s="257">
        <v>69</v>
      </c>
      <c r="B3684" s="257">
        <v>60</v>
      </c>
      <c r="C3684" s="258" t="s">
        <v>198</v>
      </c>
      <c r="D3684" s="257">
        <v>60098</v>
      </c>
      <c r="E3684" s="258" t="s">
        <v>199</v>
      </c>
      <c r="F3684" s="25">
        <v>2017</v>
      </c>
      <c r="G3684" s="232">
        <v>42947.404166666667</v>
      </c>
      <c r="H3684" s="233">
        <v>42947.404166666667</v>
      </c>
      <c r="I3684" s="412" t="s">
        <v>36</v>
      </c>
      <c r="J3684" s="412" t="s">
        <v>36</v>
      </c>
      <c r="K3684" s="412"/>
      <c r="L3684" s="235">
        <f>N3684-G3684</f>
        <v>0.29583333332993789</v>
      </c>
      <c r="M3684" s="236">
        <v>426</v>
      </c>
      <c r="N3684" s="232">
        <v>42947.7</v>
      </c>
      <c r="O3684" s="233">
        <v>42947.7</v>
      </c>
      <c r="P3684" s="237" t="s">
        <v>37</v>
      </c>
      <c r="Q3684" s="35" t="s">
        <v>52</v>
      </c>
      <c r="R3684" s="35" t="s">
        <v>1511</v>
      </c>
      <c r="S3684" s="35" t="s">
        <v>68</v>
      </c>
      <c r="T3684" s="167" t="s">
        <v>9067</v>
      </c>
      <c r="U3684" s="303" t="s">
        <v>40</v>
      </c>
      <c r="V3684" s="240" t="s">
        <v>384</v>
      </c>
      <c r="W3684" s="163" t="s">
        <v>9068</v>
      </c>
      <c r="X3684" s="241">
        <v>2</v>
      </c>
      <c r="Y3684" s="241">
        <v>0</v>
      </c>
      <c r="Z3684" s="241">
        <v>0</v>
      </c>
      <c r="AA3684" s="168"/>
      <c r="AB3684" s="168"/>
      <c r="AC3684" s="168"/>
      <c r="AD3684" s="304">
        <v>5517212</v>
      </c>
      <c r="AE3684" s="305" t="s">
        <v>1270</v>
      </c>
      <c r="AF3684" s="305" t="s">
        <v>1270</v>
      </c>
      <c r="AG3684" s="35" t="s">
        <v>7066</v>
      </c>
      <c r="AH3684" s="29" t="s">
        <v>7067</v>
      </c>
    </row>
    <row r="3685" spans="1:34" ht="15" hidden="1" customHeight="1" x14ac:dyDescent="0.2">
      <c r="A3685" s="257">
        <v>69</v>
      </c>
      <c r="B3685" s="257">
        <v>60</v>
      </c>
      <c r="C3685" s="258" t="s">
        <v>198</v>
      </c>
      <c r="D3685" s="257">
        <v>60098</v>
      </c>
      <c r="E3685" s="258" t="s">
        <v>199</v>
      </c>
      <c r="F3685" s="25">
        <v>2017</v>
      </c>
      <c r="G3685" s="232">
        <v>42991.381944444445</v>
      </c>
      <c r="H3685" s="233">
        <v>42991.381944444445</v>
      </c>
      <c r="I3685" s="412" t="s">
        <v>36</v>
      </c>
      <c r="J3685" s="412" t="s">
        <v>36</v>
      </c>
      <c r="K3685" s="412"/>
      <c r="L3685" s="235">
        <f>N3685-G3685</f>
        <v>6.944444467080757E-4</v>
      </c>
      <c r="M3685" s="236">
        <v>1</v>
      </c>
      <c r="N3685" s="232">
        <v>42991.382638888892</v>
      </c>
      <c r="O3685" s="233">
        <v>42991.382638888892</v>
      </c>
      <c r="P3685" s="237" t="s">
        <v>37</v>
      </c>
      <c r="Q3685" s="35" t="s">
        <v>52</v>
      </c>
      <c r="R3685" s="35" t="s">
        <v>67</v>
      </c>
      <c r="S3685" s="35" t="s">
        <v>101</v>
      </c>
      <c r="T3685" s="167" t="s">
        <v>9493</v>
      </c>
      <c r="U3685" s="303" t="s">
        <v>40</v>
      </c>
      <c r="V3685" s="240" t="s">
        <v>384</v>
      </c>
      <c r="W3685" s="167" t="s">
        <v>9496</v>
      </c>
      <c r="X3685" s="241">
        <v>0</v>
      </c>
      <c r="Y3685" s="241">
        <v>0</v>
      </c>
      <c r="Z3685" s="241">
        <v>0</v>
      </c>
      <c r="AA3685" s="266"/>
      <c r="AB3685" s="266"/>
      <c r="AC3685" s="266"/>
      <c r="AD3685" s="304">
        <v>5517212</v>
      </c>
      <c r="AE3685" s="333" t="s">
        <v>1270</v>
      </c>
      <c r="AF3685" s="333" t="s">
        <v>1270</v>
      </c>
      <c r="AG3685" s="167" t="s">
        <v>7040</v>
      </c>
      <c r="AH3685" s="29" t="s">
        <v>7173</v>
      </c>
    </row>
    <row r="3686" spans="1:34" ht="15" hidden="1" customHeight="1" x14ac:dyDescent="0.2">
      <c r="A3686" s="257">
        <v>69</v>
      </c>
      <c r="B3686" s="257">
        <v>60</v>
      </c>
      <c r="C3686" s="258" t="s">
        <v>198</v>
      </c>
      <c r="D3686" s="257">
        <v>60098</v>
      </c>
      <c r="E3686" s="258" t="s">
        <v>199</v>
      </c>
      <c r="F3686" s="25">
        <v>2017</v>
      </c>
      <c r="G3686" s="232">
        <v>43016.525694444441</v>
      </c>
      <c r="H3686" s="233">
        <v>43016.525694444441</v>
      </c>
      <c r="I3686" s="417" t="s">
        <v>7042</v>
      </c>
      <c r="J3686" s="412" t="s">
        <v>36</v>
      </c>
      <c r="K3686" s="412"/>
      <c r="L3686" s="235">
        <f>N3686-G3686</f>
        <v>6.944444467080757E-4</v>
      </c>
      <c r="M3686" s="236">
        <v>1</v>
      </c>
      <c r="N3686" s="232">
        <v>43016.526388888888</v>
      </c>
      <c r="O3686" s="233">
        <v>43016.526388888888</v>
      </c>
      <c r="P3686" s="237" t="s">
        <v>37</v>
      </c>
      <c r="Q3686" s="167" t="s">
        <v>48</v>
      </c>
      <c r="R3686" s="167" t="s">
        <v>49</v>
      </c>
      <c r="S3686" s="167" t="s">
        <v>40</v>
      </c>
      <c r="T3686" s="167" t="s">
        <v>9647</v>
      </c>
      <c r="U3686" s="332" t="s">
        <v>40</v>
      </c>
      <c r="V3686" s="240" t="s">
        <v>384</v>
      </c>
      <c r="W3686" s="167" t="s">
        <v>9648</v>
      </c>
      <c r="X3686" s="241">
        <v>9</v>
      </c>
      <c r="Y3686" s="241">
        <v>0</v>
      </c>
      <c r="Z3686" s="241">
        <v>0</v>
      </c>
      <c r="AA3686" s="266"/>
      <c r="AB3686" s="266"/>
      <c r="AC3686" s="266"/>
      <c r="AD3686" s="304">
        <v>5517212</v>
      </c>
      <c r="AE3686" s="333" t="s">
        <v>7049</v>
      </c>
      <c r="AF3686" s="383" t="s">
        <v>9649</v>
      </c>
      <c r="AG3686" s="167" t="s">
        <v>7040</v>
      </c>
      <c r="AH3686" s="29" t="s">
        <v>7041</v>
      </c>
    </row>
    <row r="3687" spans="1:34" ht="15" hidden="1" customHeight="1" x14ac:dyDescent="0.2">
      <c r="A3687" s="257">
        <v>69</v>
      </c>
      <c r="B3687" s="257">
        <v>60</v>
      </c>
      <c r="C3687" s="258" t="s">
        <v>198</v>
      </c>
      <c r="D3687" s="257">
        <v>60098</v>
      </c>
      <c r="E3687" s="258" t="s">
        <v>199</v>
      </c>
      <c r="F3687" s="25">
        <v>2018</v>
      </c>
      <c r="G3687" s="232">
        <v>43125.379861111112</v>
      </c>
      <c r="H3687" s="233">
        <v>43125.379861111112</v>
      </c>
      <c r="I3687" s="412" t="s">
        <v>36</v>
      </c>
      <c r="J3687" s="412" t="s">
        <v>36</v>
      </c>
      <c r="K3687" s="412" t="s">
        <v>36</v>
      </c>
      <c r="L3687" s="235">
        <f>N3687-G3687</f>
        <v>6.944444467080757E-4</v>
      </c>
      <c r="M3687" s="236">
        <v>1</v>
      </c>
      <c r="N3687" s="232">
        <v>43125.380555555559</v>
      </c>
      <c r="O3687" s="233">
        <v>43125.380555555559</v>
      </c>
      <c r="P3687" s="237" t="s">
        <v>37</v>
      </c>
      <c r="Q3687" s="238" t="s">
        <v>222</v>
      </c>
      <c r="R3687" s="35" t="s">
        <v>10220</v>
      </c>
      <c r="S3687" s="238" t="s">
        <v>526</v>
      </c>
      <c r="T3687" s="167" t="s">
        <v>10383</v>
      </c>
      <c r="U3687" s="282" t="s">
        <v>40</v>
      </c>
      <c r="V3687" s="240" t="s">
        <v>384</v>
      </c>
      <c r="W3687" s="167" t="s">
        <v>10384</v>
      </c>
      <c r="X3687" s="255">
        <v>9</v>
      </c>
      <c r="Y3687" s="241">
        <v>0</v>
      </c>
      <c r="Z3687" s="241">
        <v>0</v>
      </c>
      <c r="AA3687" s="266"/>
      <c r="AB3687" s="266"/>
      <c r="AC3687" s="266"/>
      <c r="AD3687" s="241">
        <v>5517212</v>
      </c>
      <c r="AE3687" s="35" t="s">
        <v>7076</v>
      </c>
      <c r="AF3687" s="153" t="s">
        <v>10385</v>
      </c>
      <c r="AG3687" s="35" t="s">
        <v>7040</v>
      </c>
      <c r="AH3687" s="35" t="s">
        <v>7041</v>
      </c>
    </row>
    <row r="3688" spans="1:34" ht="15" hidden="1" customHeight="1" x14ac:dyDescent="0.2">
      <c r="A3688" s="257">
        <v>69</v>
      </c>
      <c r="B3688" s="257">
        <v>60</v>
      </c>
      <c r="C3688" s="258" t="s">
        <v>198</v>
      </c>
      <c r="D3688" s="257">
        <v>60098</v>
      </c>
      <c r="E3688" s="258" t="s">
        <v>199</v>
      </c>
      <c r="F3688" s="25">
        <v>2018</v>
      </c>
      <c r="G3688" s="232">
        <v>43201.681250000001</v>
      </c>
      <c r="H3688" s="233">
        <v>43200.681250000001</v>
      </c>
      <c r="I3688" s="412" t="s">
        <v>36</v>
      </c>
      <c r="J3688" s="412" t="s">
        <v>36</v>
      </c>
      <c r="K3688" s="412" t="s">
        <v>36</v>
      </c>
      <c r="L3688" s="235">
        <f>N3688-G3688</f>
        <v>6.9444443943211809E-4</v>
      </c>
      <c r="M3688" s="236">
        <v>1</v>
      </c>
      <c r="N3688" s="232">
        <v>43201.681944444441</v>
      </c>
      <c r="O3688" s="233">
        <v>43200.681944444441</v>
      </c>
      <c r="P3688" s="237" t="s">
        <v>37</v>
      </c>
      <c r="Q3688" s="359" t="s">
        <v>48</v>
      </c>
      <c r="R3688" s="35" t="s">
        <v>10200</v>
      </c>
      <c r="S3688" s="277" t="s">
        <v>40</v>
      </c>
      <c r="T3688" s="167" t="s">
        <v>10918</v>
      </c>
      <c r="U3688" s="282" t="s">
        <v>40</v>
      </c>
      <c r="V3688" s="240" t="s">
        <v>384</v>
      </c>
      <c r="W3688" s="167" t="s">
        <v>10919</v>
      </c>
      <c r="X3688" s="255">
        <v>9</v>
      </c>
      <c r="Y3688" s="241">
        <v>0</v>
      </c>
      <c r="Z3688" s="241">
        <v>0</v>
      </c>
      <c r="AA3688" s="266"/>
      <c r="AB3688" s="266"/>
      <c r="AC3688" s="266"/>
      <c r="AD3688" s="241">
        <v>5517212</v>
      </c>
      <c r="AE3688" s="461" t="s">
        <v>7172</v>
      </c>
      <c r="AF3688" s="462" t="s">
        <v>10920</v>
      </c>
      <c r="AG3688" s="277" t="s">
        <v>7040</v>
      </c>
      <c r="AH3688" s="277" t="s">
        <v>7041</v>
      </c>
    </row>
    <row r="3689" spans="1:34" ht="15" hidden="1" customHeight="1" x14ac:dyDescent="0.2">
      <c r="A3689" s="257">
        <v>69</v>
      </c>
      <c r="B3689" s="257">
        <v>60</v>
      </c>
      <c r="C3689" s="258" t="s">
        <v>198</v>
      </c>
      <c r="D3689" s="257">
        <v>60098</v>
      </c>
      <c r="E3689" s="258" t="s">
        <v>199</v>
      </c>
      <c r="F3689" s="25">
        <v>2018</v>
      </c>
      <c r="G3689" s="232">
        <v>43205.527083333334</v>
      </c>
      <c r="H3689" s="233">
        <v>43205.527083333334</v>
      </c>
      <c r="I3689" s="412" t="s">
        <v>36</v>
      </c>
      <c r="J3689" s="412" t="s">
        <v>36</v>
      </c>
      <c r="K3689" s="412" t="s">
        <v>36</v>
      </c>
      <c r="L3689" s="235">
        <f>N3689-G3689</f>
        <v>6.944444467080757E-4</v>
      </c>
      <c r="M3689" s="236">
        <v>1</v>
      </c>
      <c r="N3689" s="232">
        <v>43205.527777777781</v>
      </c>
      <c r="O3689" s="233">
        <v>43205.527777777781</v>
      </c>
      <c r="P3689" s="237" t="s">
        <v>37</v>
      </c>
      <c r="Q3689" s="359" t="s">
        <v>48</v>
      </c>
      <c r="R3689" s="35" t="s">
        <v>10200</v>
      </c>
      <c r="S3689" s="277" t="s">
        <v>40</v>
      </c>
      <c r="T3689" s="167" t="s">
        <v>10933</v>
      </c>
      <c r="U3689" s="282" t="s">
        <v>40</v>
      </c>
      <c r="V3689" s="240" t="s">
        <v>384</v>
      </c>
      <c r="W3689" s="167" t="s">
        <v>10934</v>
      </c>
      <c r="X3689" s="255">
        <v>9</v>
      </c>
      <c r="Y3689" s="241">
        <v>0</v>
      </c>
      <c r="Z3689" s="241">
        <v>0</v>
      </c>
      <c r="AA3689" s="266"/>
      <c r="AB3689" s="266"/>
      <c r="AC3689" s="266"/>
      <c r="AD3689" s="241">
        <v>5517212</v>
      </c>
      <c r="AE3689" s="461" t="s">
        <v>7172</v>
      </c>
      <c r="AF3689" s="462" t="s">
        <v>10935</v>
      </c>
      <c r="AG3689" s="277" t="s">
        <v>7040</v>
      </c>
      <c r="AH3689" s="277" t="s">
        <v>7041</v>
      </c>
    </row>
    <row r="3690" spans="1:34" ht="15" hidden="1" customHeight="1" x14ac:dyDescent="0.2">
      <c r="A3690" s="257">
        <v>69</v>
      </c>
      <c r="B3690" s="257">
        <v>60</v>
      </c>
      <c r="C3690" s="258" t="s">
        <v>198</v>
      </c>
      <c r="D3690" s="257">
        <v>60098</v>
      </c>
      <c r="E3690" s="258" t="s">
        <v>199</v>
      </c>
      <c r="F3690" s="25">
        <v>2018</v>
      </c>
      <c r="G3690" s="284">
        <v>43235.530555555553</v>
      </c>
      <c r="H3690" s="233">
        <v>43235.530555555553</v>
      </c>
      <c r="I3690" s="412" t="s">
        <v>36</v>
      </c>
      <c r="J3690" s="412" t="s">
        <v>36</v>
      </c>
      <c r="K3690" s="412" t="s">
        <v>36</v>
      </c>
      <c r="L3690" s="235">
        <f>N3690-G3690</f>
        <v>6.944444467080757E-4</v>
      </c>
      <c r="M3690" s="236">
        <v>1</v>
      </c>
      <c r="N3690" s="284">
        <v>43235.53125</v>
      </c>
      <c r="O3690" s="233">
        <v>43235.53125</v>
      </c>
      <c r="P3690" s="237" t="s">
        <v>37</v>
      </c>
      <c r="Q3690" s="359" t="s">
        <v>213</v>
      </c>
      <c r="R3690" s="35" t="s">
        <v>10774</v>
      </c>
      <c r="S3690" s="277" t="s">
        <v>40</v>
      </c>
      <c r="T3690" s="167" t="s">
        <v>11113</v>
      </c>
      <c r="U3690" s="282" t="s">
        <v>40</v>
      </c>
      <c r="V3690" s="240" t="s">
        <v>384</v>
      </c>
      <c r="W3690" s="167" t="s">
        <v>11114</v>
      </c>
      <c r="X3690" s="255">
        <v>9</v>
      </c>
      <c r="Y3690" s="241">
        <v>0</v>
      </c>
      <c r="Z3690" s="241">
        <v>0</v>
      </c>
      <c r="AA3690" s="277"/>
      <c r="AB3690" s="277"/>
      <c r="AC3690" s="277"/>
      <c r="AD3690" s="241">
        <v>5517212</v>
      </c>
      <c r="AE3690" s="461" t="s">
        <v>7083</v>
      </c>
      <c r="AF3690" s="462" t="s">
        <v>11115</v>
      </c>
      <c r="AG3690" s="277" t="s">
        <v>7040</v>
      </c>
      <c r="AH3690" s="277" t="s">
        <v>7041</v>
      </c>
    </row>
    <row r="3691" spans="1:34" ht="15" hidden="1" customHeight="1" x14ac:dyDescent="0.2">
      <c r="A3691" s="257">
        <v>69</v>
      </c>
      <c r="B3691" s="257">
        <v>60</v>
      </c>
      <c r="C3691" s="258" t="s">
        <v>198</v>
      </c>
      <c r="D3691" s="257">
        <v>60098</v>
      </c>
      <c r="E3691" s="258" t="s">
        <v>199</v>
      </c>
      <c r="F3691" s="25">
        <v>2018</v>
      </c>
      <c r="G3691" s="284">
        <v>43235.652083333334</v>
      </c>
      <c r="H3691" s="233">
        <v>43235.652083333334</v>
      </c>
      <c r="I3691" s="412" t="s">
        <v>36</v>
      </c>
      <c r="J3691" s="412" t="s">
        <v>36</v>
      </c>
      <c r="K3691" s="412" t="s">
        <v>36</v>
      </c>
      <c r="L3691" s="235">
        <f>N3691-G3691</f>
        <v>2.569444444088731E-2</v>
      </c>
      <c r="M3691" s="236">
        <v>37</v>
      </c>
      <c r="N3691" s="284">
        <v>43235.677777777775</v>
      </c>
      <c r="O3691" s="233">
        <v>43235.677777777775</v>
      </c>
      <c r="P3691" s="237" t="s">
        <v>37</v>
      </c>
      <c r="Q3691" s="359" t="s">
        <v>213</v>
      </c>
      <c r="R3691" s="35" t="s">
        <v>10774</v>
      </c>
      <c r="S3691" s="277" t="s">
        <v>40</v>
      </c>
      <c r="T3691" s="167" t="s">
        <v>11121</v>
      </c>
      <c r="U3691" s="282" t="s">
        <v>40</v>
      </c>
      <c r="V3691" s="240" t="s">
        <v>384</v>
      </c>
      <c r="W3691" s="167" t="s">
        <v>11119</v>
      </c>
      <c r="X3691" s="255">
        <v>9</v>
      </c>
      <c r="Y3691" s="241">
        <v>9</v>
      </c>
      <c r="Z3691" s="241">
        <v>1593</v>
      </c>
      <c r="AA3691" s="264">
        <f>Y3691/AD3691</f>
        <v>1.6312586864525053E-6</v>
      </c>
      <c r="AB3691" s="265">
        <f>Z3691/AD3691</f>
        <v>2.8873278750209347E-4</v>
      </c>
      <c r="AC3691" s="255">
        <f>Z3691/Y3691</f>
        <v>177</v>
      </c>
      <c r="AD3691" s="241">
        <v>5517212</v>
      </c>
      <c r="AE3691" s="461" t="s">
        <v>1270</v>
      </c>
      <c r="AF3691" s="462" t="s">
        <v>1270</v>
      </c>
      <c r="AG3691" s="277" t="s">
        <v>7040</v>
      </c>
      <c r="AH3691" s="277" t="s">
        <v>7173</v>
      </c>
    </row>
    <row r="3692" spans="1:34" ht="15" hidden="1" customHeight="1" x14ac:dyDescent="0.2">
      <c r="A3692" s="272">
        <v>69</v>
      </c>
      <c r="B3692" s="272">
        <v>60</v>
      </c>
      <c r="C3692" s="331" t="s">
        <v>198</v>
      </c>
      <c r="D3692" s="272">
        <v>60098</v>
      </c>
      <c r="E3692" s="331" t="s">
        <v>199</v>
      </c>
      <c r="F3692" s="25">
        <v>2018</v>
      </c>
      <c r="G3692" s="284">
        <v>43236.678472222222</v>
      </c>
      <c r="H3692" s="234">
        <v>43236.678472222222</v>
      </c>
      <c r="I3692" s="412" t="s">
        <v>36</v>
      </c>
      <c r="J3692" s="412" t="s">
        <v>36</v>
      </c>
      <c r="K3692" s="412" t="s">
        <v>36</v>
      </c>
      <c r="L3692" s="235">
        <f>N3692-G3692</f>
        <v>6.944444467080757E-4</v>
      </c>
      <c r="M3692" s="236">
        <v>1</v>
      </c>
      <c r="N3692" s="284">
        <v>43236.679166666669</v>
      </c>
      <c r="O3692" s="234">
        <v>43236.679166666669</v>
      </c>
      <c r="P3692" s="237" t="s">
        <v>37</v>
      </c>
      <c r="Q3692" s="162" t="s">
        <v>48</v>
      </c>
      <c r="R3692" s="167" t="s">
        <v>10200</v>
      </c>
      <c r="S3692" s="163" t="s">
        <v>40</v>
      </c>
      <c r="T3692" s="167" t="s">
        <v>11122</v>
      </c>
      <c r="U3692" s="293">
        <v>114622516</v>
      </c>
      <c r="V3692" s="240" t="s">
        <v>384</v>
      </c>
      <c r="W3692" s="167" t="s">
        <v>11123</v>
      </c>
      <c r="X3692" s="255">
        <v>9</v>
      </c>
      <c r="Y3692" s="255">
        <v>0</v>
      </c>
      <c r="Z3692" s="255">
        <v>0</v>
      </c>
      <c r="AA3692" s="163"/>
      <c r="AB3692" s="163"/>
      <c r="AC3692" s="163"/>
      <c r="AD3692" s="255">
        <v>5517212</v>
      </c>
      <c r="AE3692" s="467" t="s">
        <v>7076</v>
      </c>
      <c r="AF3692" s="468" t="s">
        <v>11124</v>
      </c>
      <c r="AG3692" s="163" t="s">
        <v>7040</v>
      </c>
      <c r="AH3692" s="163" t="s">
        <v>7041</v>
      </c>
    </row>
    <row r="3693" spans="1:34" ht="15" hidden="1" customHeight="1" x14ac:dyDescent="0.2">
      <c r="A3693" s="272">
        <v>69</v>
      </c>
      <c r="B3693" s="272">
        <v>60</v>
      </c>
      <c r="C3693" s="331" t="s">
        <v>198</v>
      </c>
      <c r="D3693" s="272">
        <v>60098</v>
      </c>
      <c r="E3693" s="331" t="s">
        <v>199</v>
      </c>
      <c r="F3693" s="25">
        <v>2018</v>
      </c>
      <c r="G3693" s="284">
        <v>43238.737500000003</v>
      </c>
      <c r="H3693" s="234">
        <v>43238.737500000003</v>
      </c>
      <c r="I3693" s="412" t="s">
        <v>36</v>
      </c>
      <c r="J3693" s="412" t="s">
        <v>36</v>
      </c>
      <c r="K3693" s="412" t="s">
        <v>36</v>
      </c>
      <c r="L3693" s="235">
        <f>N3693-G3693</f>
        <v>6.5972222218988463E-2</v>
      </c>
      <c r="M3693" s="236">
        <v>95</v>
      </c>
      <c r="N3693" s="284">
        <v>43238.803472222222</v>
      </c>
      <c r="O3693" s="234">
        <v>43238.803472222222</v>
      </c>
      <c r="P3693" s="237" t="s">
        <v>37</v>
      </c>
      <c r="Q3693" s="162" t="s">
        <v>1285</v>
      </c>
      <c r="R3693" s="167" t="s">
        <v>10231</v>
      </c>
      <c r="S3693" s="163" t="s">
        <v>101</v>
      </c>
      <c r="T3693" s="167" t="s">
        <v>11144</v>
      </c>
      <c r="U3693" s="293">
        <v>114622516</v>
      </c>
      <c r="V3693" s="240" t="s">
        <v>384</v>
      </c>
      <c r="W3693" s="167" t="s">
        <v>11145</v>
      </c>
      <c r="X3693" s="255">
        <v>9</v>
      </c>
      <c r="Y3693" s="255">
        <v>9</v>
      </c>
      <c r="Z3693" s="255">
        <v>828</v>
      </c>
      <c r="AA3693" s="264">
        <f>Y3693/AD3693</f>
        <v>1.6312586864525053E-6</v>
      </c>
      <c r="AB3693" s="265">
        <f>Z3693/AD3693</f>
        <v>1.5007579915363048E-4</v>
      </c>
      <c r="AC3693" s="255">
        <f>Z3693/Y3693</f>
        <v>92</v>
      </c>
      <c r="AD3693" s="255">
        <v>5517212</v>
      </c>
      <c r="AE3693" s="467" t="s">
        <v>1270</v>
      </c>
      <c r="AF3693" s="468" t="s">
        <v>1270</v>
      </c>
      <c r="AG3693" s="163" t="s">
        <v>7066</v>
      </c>
      <c r="AH3693" s="163" t="s">
        <v>7067</v>
      </c>
    </row>
    <row r="3694" spans="1:34" ht="15" hidden="1" customHeight="1" x14ac:dyDescent="0.2">
      <c r="A3694" s="272">
        <v>69</v>
      </c>
      <c r="B3694" s="272">
        <v>60</v>
      </c>
      <c r="C3694" s="331" t="s">
        <v>198</v>
      </c>
      <c r="D3694" s="272">
        <v>60098</v>
      </c>
      <c r="E3694" s="331" t="s">
        <v>199</v>
      </c>
      <c r="F3694" s="25">
        <v>2018</v>
      </c>
      <c r="G3694" s="284">
        <v>43243.568055555559</v>
      </c>
      <c r="H3694" s="233">
        <v>43243.568055555559</v>
      </c>
      <c r="I3694" s="412" t="s">
        <v>36</v>
      </c>
      <c r="J3694" s="412" t="s">
        <v>36</v>
      </c>
      <c r="K3694" s="412" t="s">
        <v>36</v>
      </c>
      <c r="L3694" s="235">
        <f>N3694-G3694</f>
        <v>6.9444443943211809E-4</v>
      </c>
      <c r="M3694" s="236">
        <v>1</v>
      </c>
      <c r="N3694" s="284">
        <v>43243.568749999999</v>
      </c>
      <c r="O3694" s="233">
        <v>43243.568749999999</v>
      </c>
      <c r="P3694" s="237" t="s">
        <v>37</v>
      </c>
      <c r="Q3694" s="359" t="s">
        <v>213</v>
      </c>
      <c r="R3694" s="35" t="s">
        <v>10774</v>
      </c>
      <c r="S3694" s="277" t="s">
        <v>101</v>
      </c>
      <c r="T3694" s="167" t="s">
        <v>11183</v>
      </c>
      <c r="U3694" s="282" t="s">
        <v>40</v>
      </c>
      <c r="V3694" s="240" t="s">
        <v>384</v>
      </c>
      <c r="W3694" s="167" t="s">
        <v>11184</v>
      </c>
      <c r="X3694" s="255">
        <v>9</v>
      </c>
      <c r="Y3694" s="241">
        <v>0</v>
      </c>
      <c r="Z3694" s="241">
        <v>0</v>
      </c>
      <c r="AA3694" s="266"/>
      <c r="AB3694" s="266"/>
      <c r="AC3694" s="266"/>
      <c r="AD3694" s="241">
        <v>5517212</v>
      </c>
      <c r="AE3694" s="461" t="s">
        <v>7076</v>
      </c>
      <c r="AF3694" s="462" t="s">
        <v>11185</v>
      </c>
      <c r="AG3694" s="277" t="s">
        <v>7040</v>
      </c>
      <c r="AH3694" s="277" t="s">
        <v>7041</v>
      </c>
    </row>
    <row r="3695" spans="1:34" ht="15" hidden="1" customHeight="1" x14ac:dyDescent="0.2">
      <c r="A3695" s="257">
        <v>69</v>
      </c>
      <c r="B3695" s="257">
        <v>60</v>
      </c>
      <c r="C3695" s="258" t="s">
        <v>198</v>
      </c>
      <c r="D3695" s="257">
        <v>60098</v>
      </c>
      <c r="E3695" s="258" t="s">
        <v>199</v>
      </c>
      <c r="F3695" s="25">
        <v>2018</v>
      </c>
      <c r="G3695" s="284">
        <v>43296.209027777775</v>
      </c>
      <c r="H3695" s="233">
        <v>43296.209027777775</v>
      </c>
      <c r="I3695" s="412" t="s">
        <v>36</v>
      </c>
      <c r="J3695" s="412" t="s">
        <v>36</v>
      </c>
      <c r="K3695" s="412" t="s">
        <v>36</v>
      </c>
      <c r="L3695" s="235">
        <f>N3695-G3695</f>
        <v>6.944444467080757E-4</v>
      </c>
      <c r="M3695" s="236">
        <v>1</v>
      </c>
      <c r="N3695" s="284">
        <v>43296.209722222222</v>
      </c>
      <c r="O3695" s="233">
        <v>43296.209722222222</v>
      </c>
      <c r="P3695" s="237" t="s">
        <v>37</v>
      </c>
      <c r="Q3695" s="359" t="s">
        <v>48</v>
      </c>
      <c r="R3695" s="35" t="s">
        <v>10200</v>
      </c>
      <c r="S3695" s="277" t="s">
        <v>40</v>
      </c>
      <c r="T3695" s="167" t="s">
        <v>11543</v>
      </c>
      <c r="U3695" s="282" t="s">
        <v>40</v>
      </c>
      <c r="V3695" s="240" t="s">
        <v>384</v>
      </c>
      <c r="W3695" s="167" t="s">
        <v>11544</v>
      </c>
      <c r="X3695" s="255">
        <v>9</v>
      </c>
      <c r="Y3695" s="241">
        <v>0</v>
      </c>
      <c r="Z3695" s="241">
        <v>0</v>
      </c>
      <c r="AA3695" s="277"/>
      <c r="AB3695" s="277"/>
      <c r="AC3695" s="277"/>
      <c r="AD3695" s="241">
        <v>5517212</v>
      </c>
      <c r="AE3695" s="467" t="s">
        <v>7063</v>
      </c>
      <c r="AF3695" s="468" t="s">
        <v>7492</v>
      </c>
      <c r="AG3695" s="277" t="s">
        <v>7040</v>
      </c>
      <c r="AH3695" s="277" t="s">
        <v>7041</v>
      </c>
    </row>
    <row r="3696" spans="1:34" ht="15" hidden="1" customHeight="1" x14ac:dyDescent="0.2">
      <c r="A3696" s="257">
        <v>69</v>
      </c>
      <c r="B3696" s="257">
        <v>60</v>
      </c>
      <c r="C3696" s="258" t="s">
        <v>198</v>
      </c>
      <c r="D3696" s="257">
        <v>60098</v>
      </c>
      <c r="E3696" s="258" t="s">
        <v>199</v>
      </c>
      <c r="F3696" s="25">
        <v>2018</v>
      </c>
      <c r="G3696" s="284">
        <v>43321.725694444445</v>
      </c>
      <c r="H3696" s="234">
        <v>43321.725694444445</v>
      </c>
      <c r="I3696" s="412" t="s">
        <v>36</v>
      </c>
      <c r="J3696" s="412" t="s">
        <v>36</v>
      </c>
      <c r="K3696" s="412" t="s">
        <v>36</v>
      </c>
      <c r="L3696" s="235">
        <f>N3696-G3696</f>
        <v>0.26527777777664596</v>
      </c>
      <c r="M3696" s="236">
        <v>382</v>
      </c>
      <c r="N3696" s="284">
        <v>43321.990972222222</v>
      </c>
      <c r="O3696" s="234">
        <v>43321.990972222222</v>
      </c>
      <c r="P3696" s="237" t="s">
        <v>37</v>
      </c>
      <c r="Q3696" s="162" t="s">
        <v>382</v>
      </c>
      <c r="R3696" s="167" t="s">
        <v>10211</v>
      </c>
      <c r="S3696" s="163" t="s">
        <v>526</v>
      </c>
      <c r="T3696" s="167" t="s">
        <v>11726</v>
      </c>
      <c r="U3696" s="287" t="s">
        <v>40</v>
      </c>
      <c r="V3696" s="240" t="s">
        <v>384</v>
      </c>
      <c r="W3696" s="167" t="s">
        <v>11728</v>
      </c>
      <c r="X3696" s="255">
        <v>0</v>
      </c>
      <c r="Y3696" s="241">
        <v>0</v>
      </c>
      <c r="Z3696" s="241">
        <v>0</v>
      </c>
      <c r="AA3696" s="266"/>
      <c r="AB3696" s="266"/>
      <c r="AC3696" s="266"/>
      <c r="AD3696" s="241">
        <v>5517212</v>
      </c>
      <c r="AE3696" s="461" t="s">
        <v>1270</v>
      </c>
      <c r="AF3696" s="462" t="s">
        <v>1270</v>
      </c>
      <c r="AG3696" s="163" t="s">
        <v>7040</v>
      </c>
      <c r="AH3696" s="163" t="s">
        <v>7173</v>
      </c>
    </row>
    <row r="3697" spans="1:34" ht="15" hidden="1" customHeight="1" x14ac:dyDescent="0.2">
      <c r="A3697" s="257">
        <v>69</v>
      </c>
      <c r="B3697" s="257">
        <v>60</v>
      </c>
      <c r="C3697" s="258" t="s">
        <v>198</v>
      </c>
      <c r="D3697" s="257">
        <v>60098</v>
      </c>
      <c r="E3697" s="258" t="s">
        <v>199</v>
      </c>
      <c r="F3697" s="25">
        <v>2018</v>
      </c>
      <c r="G3697" s="284">
        <v>43432.301388888889</v>
      </c>
      <c r="H3697" s="234">
        <v>43432.301388888889</v>
      </c>
      <c r="I3697" s="412" t="s">
        <v>36</v>
      </c>
      <c r="J3697" s="412" t="s">
        <v>36</v>
      </c>
      <c r="K3697" s="412" t="s">
        <v>36</v>
      </c>
      <c r="L3697" s="235">
        <f>N3697-G3697</f>
        <v>4.203472222223354</v>
      </c>
      <c r="M3697" s="236">
        <v>6053</v>
      </c>
      <c r="N3697" s="284">
        <v>43436.504861111112</v>
      </c>
      <c r="O3697" s="234">
        <v>43436.504861111112</v>
      </c>
      <c r="P3697" s="294" t="s">
        <v>173</v>
      </c>
      <c r="Q3697" s="162" t="s">
        <v>1285</v>
      </c>
      <c r="R3697" s="167" t="s">
        <v>10192</v>
      </c>
      <c r="S3697" s="163" t="s">
        <v>68</v>
      </c>
      <c r="T3697" s="167" t="s">
        <v>12430</v>
      </c>
      <c r="U3697" s="416" t="s">
        <v>40</v>
      </c>
      <c r="V3697" s="240" t="s">
        <v>384</v>
      </c>
      <c r="W3697" s="167" t="s">
        <v>12431</v>
      </c>
      <c r="X3697" s="255">
        <v>9</v>
      </c>
      <c r="Y3697" s="241">
        <v>9</v>
      </c>
      <c r="Z3697" s="255">
        <v>6408</v>
      </c>
      <c r="AA3697" s="264">
        <f>Y3697/AD3697</f>
        <v>1.6312586864525053E-6</v>
      </c>
      <c r="AB3697" s="265">
        <f>Z3697/AD3697</f>
        <v>1.1614561847541839E-3</v>
      </c>
      <c r="AC3697" s="255">
        <f>Z3697/Y3697</f>
        <v>712</v>
      </c>
      <c r="AD3697" s="241">
        <v>5517212</v>
      </c>
      <c r="AE3697" s="461" t="s">
        <v>1270</v>
      </c>
      <c r="AF3697" s="462" t="s">
        <v>1270</v>
      </c>
      <c r="AG3697" s="277" t="s">
        <v>7066</v>
      </c>
      <c r="AH3697" s="277" t="s">
        <v>7067</v>
      </c>
    </row>
    <row r="3698" spans="1:34" ht="15" hidden="1" customHeight="1" x14ac:dyDescent="0.2">
      <c r="A3698" s="257">
        <v>69</v>
      </c>
      <c r="B3698" s="257">
        <v>60</v>
      </c>
      <c r="C3698" s="258" t="s">
        <v>198</v>
      </c>
      <c r="D3698" s="257">
        <v>60098</v>
      </c>
      <c r="E3698" s="258" t="s">
        <v>199</v>
      </c>
      <c r="F3698" s="25">
        <v>2018</v>
      </c>
      <c r="G3698" s="232">
        <v>43448.537499999999</v>
      </c>
      <c r="H3698" s="233">
        <v>43448.537499999999</v>
      </c>
      <c r="I3698" s="412" t="s">
        <v>36</v>
      </c>
      <c r="J3698" s="412" t="s">
        <v>36</v>
      </c>
      <c r="K3698" s="412" t="s">
        <v>36</v>
      </c>
      <c r="L3698" s="235">
        <f>N3698-G3698</f>
        <v>6.944444467080757E-4</v>
      </c>
      <c r="M3698" s="236">
        <v>1</v>
      </c>
      <c r="N3698" s="232">
        <v>43448.538194444445</v>
      </c>
      <c r="O3698" s="233">
        <v>43448.538194444445</v>
      </c>
      <c r="P3698" s="237" t="s">
        <v>37</v>
      </c>
      <c r="Q3698" s="238" t="s">
        <v>213</v>
      </c>
      <c r="R3698" s="35" t="s">
        <v>10343</v>
      </c>
      <c r="S3698" s="238" t="s">
        <v>40</v>
      </c>
      <c r="T3698" s="167" t="s">
        <v>12578</v>
      </c>
      <c r="U3698" s="282" t="s">
        <v>40</v>
      </c>
      <c r="V3698" s="240" t="s">
        <v>384</v>
      </c>
      <c r="W3698" s="167" t="s">
        <v>12579</v>
      </c>
      <c r="X3698" s="255">
        <v>9</v>
      </c>
      <c r="Y3698" s="241">
        <v>0</v>
      </c>
      <c r="Z3698" s="241">
        <v>0</v>
      </c>
      <c r="AA3698" s="266"/>
      <c r="AB3698" s="266"/>
      <c r="AC3698" s="266"/>
      <c r="AD3698" s="241">
        <v>5517212</v>
      </c>
      <c r="AE3698" s="467" t="s">
        <v>7172</v>
      </c>
      <c r="AF3698" s="468" t="s">
        <v>12580</v>
      </c>
      <c r="AG3698" s="277" t="s">
        <v>7040</v>
      </c>
      <c r="AH3698" s="277" t="s">
        <v>7041</v>
      </c>
    </row>
    <row r="3699" spans="1:34" ht="15" hidden="1" customHeight="1" x14ac:dyDescent="0.2">
      <c r="A3699" s="521">
        <v>69</v>
      </c>
      <c r="B3699" s="521">
        <v>60</v>
      </c>
      <c r="C3699" s="522" t="s">
        <v>198</v>
      </c>
      <c r="D3699" s="521">
        <v>60098</v>
      </c>
      <c r="E3699" s="522" t="s">
        <v>199</v>
      </c>
      <c r="F3699" s="25">
        <v>2019</v>
      </c>
      <c r="G3699" s="232">
        <v>43470.50277777778</v>
      </c>
      <c r="H3699" s="233">
        <v>43470.50277777778</v>
      </c>
      <c r="I3699" s="412" t="s">
        <v>36</v>
      </c>
      <c r="J3699" s="412" t="s">
        <v>36</v>
      </c>
      <c r="K3699" s="412" t="s">
        <v>36</v>
      </c>
      <c r="L3699" s="235">
        <f>N3699-G3699</f>
        <v>6.9444443943211809E-4</v>
      </c>
      <c r="M3699" s="236">
        <v>1</v>
      </c>
      <c r="N3699" s="232">
        <v>43470.503472222219</v>
      </c>
      <c r="O3699" s="233">
        <v>43470.503472222219</v>
      </c>
      <c r="P3699" s="237" t="s">
        <v>37</v>
      </c>
      <c r="Q3699" s="238" t="s">
        <v>213</v>
      </c>
      <c r="R3699" s="240" t="s">
        <v>10343</v>
      </c>
      <c r="S3699" s="238" t="s">
        <v>40</v>
      </c>
      <c r="T3699" s="167" t="s">
        <v>12685</v>
      </c>
      <c r="U3699" s="416" t="s">
        <v>40</v>
      </c>
      <c r="V3699" s="240" t="s">
        <v>384</v>
      </c>
      <c r="W3699" s="167" t="s">
        <v>12686</v>
      </c>
      <c r="X3699" s="241">
        <v>9</v>
      </c>
      <c r="Y3699" s="241">
        <v>0</v>
      </c>
      <c r="Z3699" s="241">
        <v>0</v>
      </c>
      <c r="AA3699" s="264">
        <f>Y3699/AD3699</f>
        <v>0</v>
      </c>
      <c r="AB3699" s="265">
        <f>Z3699/AD3699</f>
        <v>0</v>
      </c>
      <c r="AC3699" s="255">
        <v>0</v>
      </c>
      <c r="AD3699" s="241">
        <v>5548929</v>
      </c>
      <c r="AE3699" s="239" t="s">
        <v>7172</v>
      </c>
      <c r="AF3699" s="229" t="s">
        <v>12687</v>
      </c>
      <c r="AG3699" s="239" t="s">
        <v>7040</v>
      </c>
      <c r="AH3699" s="57" t="s">
        <v>7041</v>
      </c>
    </row>
    <row r="3700" spans="1:34" ht="15" hidden="1" customHeight="1" x14ac:dyDescent="0.2">
      <c r="A3700" s="523">
        <v>69</v>
      </c>
      <c r="B3700" s="523">
        <v>60</v>
      </c>
      <c r="C3700" s="524" t="s">
        <v>198</v>
      </c>
      <c r="D3700" s="523">
        <v>60098</v>
      </c>
      <c r="E3700" s="524" t="s">
        <v>199</v>
      </c>
      <c r="F3700" s="25">
        <v>2019</v>
      </c>
      <c r="G3700" s="284">
        <v>43473.649305555555</v>
      </c>
      <c r="H3700" s="234">
        <v>43473.649305555555</v>
      </c>
      <c r="I3700" s="412" t="s">
        <v>36</v>
      </c>
      <c r="J3700" s="412" t="s">
        <v>36</v>
      </c>
      <c r="K3700" s="412" t="s">
        <v>36</v>
      </c>
      <c r="L3700" s="235">
        <f>N3700-G3700</f>
        <v>1.3888888861401938E-3</v>
      </c>
      <c r="M3700" s="236">
        <v>2</v>
      </c>
      <c r="N3700" s="284">
        <v>43473.650694444441</v>
      </c>
      <c r="O3700" s="234">
        <v>43473.650694444441</v>
      </c>
      <c r="P3700" s="237" t="s">
        <v>37</v>
      </c>
      <c r="Q3700" s="162" t="s">
        <v>48</v>
      </c>
      <c r="R3700" s="167" t="s">
        <v>10200</v>
      </c>
      <c r="S3700" s="238" t="s">
        <v>40</v>
      </c>
      <c r="T3700" s="162" t="s">
        <v>12764</v>
      </c>
      <c r="U3700" s="414" t="s">
        <v>40</v>
      </c>
      <c r="V3700" s="240" t="s">
        <v>384</v>
      </c>
      <c r="W3700" s="162" t="s">
        <v>12766</v>
      </c>
      <c r="X3700" s="536">
        <v>0</v>
      </c>
      <c r="Y3700" s="255">
        <v>0</v>
      </c>
      <c r="Z3700" s="255">
        <v>0</v>
      </c>
      <c r="AA3700" s="264">
        <f>Y3700/AD3700</f>
        <v>0</v>
      </c>
      <c r="AB3700" s="265">
        <f>Z3700/AD3700</f>
        <v>0</v>
      </c>
      <c r="AC3700" s="255">
        <v>0</v>
      </c>
      <c r="AD3700" s="255">
        <v>5548929</v>
      </c>
      <c r="AE3700" s="240" t="s">
        <v>1270</v>
      </c>
      <c r="AF3700" s="527" t="s">
        <v>1270</v>
      </c>
      <c r="AG3700" s="240" t="s">
        <v>7040</v>
      </c>
      <c r="AH3700" s="525" t="s">
        <v>7173</v>
      </c>
    </row>
    <row r="3701" spans="1:34" ht="15" hidden="1" customHeight="1" x14ac:dyDescent="0.2">
      <c r="A3701" s="523">
        <v>69</v>
      </c>
      <c r="B3701" s="523">
        <v>60</v>
      </c>
      <c r="C3701" s="524" t="s">
        <v>198</v>
      </c>
      <c r="D3701" s="523">
        <v>60098</v>
      </c>
      <c r="E3701" s="524" t="s">
        <v>199</v>
      </c>
      <c r="F3701" s="25">
        <v>2019</v>
      </c>
      <c r="G3701" s="284">
        <v>43485.956944444442</v>
      </c>
      <c r="H3701" s="234">
        <v>43485.956944444442</v>
      </c>
      <c r="I3701" s="412" t="s">
        <v>36</v>
      </c>
      <c r="J3701" s="412" t="s">
        <v>36</v>
      </c>
      <c r="K3701" s="412" t="s">
        <v>36</v>
      </c>
      <c r="L3701" s="235">
        <f>N3701-G3701</f>
        <v>6.944444467080757E-4</v>
      </c>
      <c r="M3701" s="236">
        <v>1</v>
      </c>
      <c r="N3701" s="284">
        <v>43485.957638888889</v>
      </c>
      <c r="O3701" s="234">
        <v>43485.957638888889</v>
      </c>
      <c r="P3701" s="237" t="s">
        <v>37</v>
      </c>
      <c r="Q3701" s="162" t="s">
        <v>213</v>
      </c>
      <c r="R3701" s="167" t="s">
        <v>10343</v>
      </c>
      <c r="S3701" s="238" t="s">
        <v>40</v>
      </c>
      <c r="T3701" s="167" t="s">
        <v>12903</v>
      </c>
      <c r="U3701" s="414" t="s">
        <v>40</v>
      </c>
      <c r="V3701" s="240" t="s">
        <v>384</v>
      </c>
      <c r="W3701" s="167" t="s">
        <v>12904</v>
      </c>
      <c r="X3701" s="536">
        <v>9</v>
      </c>
      <c r="Y3701" s="255">
        <v>0</v>
      </c>
      <c r="Z3701" s="255">
        <v>0</v>
      </c>
      <c r="AA3701" s="264">
        <f>Y3701/AD3701</f>
        <v>0</v>
      </c>
      <c r="AB3701" s="265">
        <f>Z3701/AD3701</f>
        <v>0</v>
      </c>
      <c r="AC3701" s="255">
        <v>0</v>
      </c>
      <c r="AD3701" s="255">
        <v>5548929</v>
      </c>
      <c r="AE3701" s="240" t="s">
        <v>7172</v>
      </c>
      <c r="AF3701" s="527" t="s">
        <v>12905</v>
      </c>
      <c r="AG3701" s="240" t="s">
        <v>7040</v>
      </c>
      <c r="AH3701" s="525" t="s">
        <v>7041</v>
      </c>
    </row>
    <row r="3702" spans="1:34" ht="15" hidden="1" customHeight="1" x14ac:dyDescent="0.2">
      <c r="A3702" s="523">
        <v>69</v>
      </c>
      <c r="B3702" s="523">
        <v>60</v>
      </c>
      <c r="C3702" s="524" t="s">
        <v>198</v>
      </c>
      <c r="D3702" s="523">
        <v>60098</v>
      </c>
      <c r="E3702" s="524" t="s">
        <v>199</v>
      </c>
      <c r="F3702" s="25">
        <v>2019</v>
      </c>
      <c r="G3702" s="284">
        <v>43486.375</v>
      </c>
      <c r="H3702" s="234">
        <v>43486.375</v>
      </c>
      <c r="I3702" s="412" t="s">
        <v>36</v>
      </c>
      <c r="J3702" s="412" t="s">
        <v>36</v>
      </c>
      <c r="K3702" s="412" t="s">
        <v>36</v>
      </c>
      <c r="L3702" s="235">
        <f>N3702-G3702</f>
        <v>6.944444467080757E-4</v>
      </c>
      <c r="M3702" s="236">
        <v>1</v>
      </c>
      <c r="N3702" s="284">
        <v>43486.375694444447</v>
      </c>
      <c r="O3702" s="234">
        <v>43486.375694444447</v>
      </c>
      <c r="P3702" s="237" t="s">
        <v>37</v>
      </c>
      <c r="Q3702" s="162" t="s">
        <v>213</v>
      </c>
      <c r="R3702" s="167" t="s">
        <v>10343</v>
      </c>
      <c r="S3702" s="238" t="s">
        <v>40</v>
      </c>
      <c r="T3702" s="167" t="s">
        <v>12906</v>
      </c>
      <c r="U3702" s="414" t="s">
        <v>40</v>
      </c>
      <c r="V3702" s="240" t="s">
        <v>384</v>
      </c>
      <c r="W3702" s="167" t="s">
        <v>12907</v>
      </c>
      <c r="X3702" s="536">
        <v>9</v>
      </c>
      <c r="Y3702" s="255">
        <v>0</v>
      </c>
      <c r="Z3702" s="255">
        <v>0</v>
      </c>
      <c r="AA3702" s="264">
        <f>Y3702/AD3702</f>
        <v>0</v>
      </c>
      <c r="AB3702" s="265">
        <f>Z3702/AD3702</f>
        <v>0</v>
      </c>
      <c r="AC3702" s="255">
        <v>0</v>
      </c>
      <c r="AD3702" s="255">
        <v>5548929</v>
      </c>
      <c r="AE3702" s="240" t="s">
        <v>7056</v>
      </c>
      <c r="AF3702" s="527" t="s">
        <v>12200</v>
      </c>
      <c r="AG3702" s="240" t="s">
        <v>7040</v>
      </c>
      <c r="AH3702" s="525" t="s">
        <v>7041</v>
      </c>
    </row>
    <row r="3703" spans="1:34" ht="15" hidden="1" customHeight="1" x14ac:dyDescent="0.2">
      <c r="A3703" s="521">
        <v>69</v>
      </c>
      <c r="B3703" s="521">
        <v>60</v>
      </c>
      <c r="C3703" s="522" t="s">
        <v>198</v>
      </c>
      <c r="D3703" s="521">
        <v>60098</v>
      </c>
      <c r="E3703" s="522" t="s">
        <v>199</v>
      </c>
      <c r="F3703" s="25">
        <v>2019</v>
      </c>
      <c r="G3703" s="232">
        <v>43509.095138888886</v>
      </c>
      <c r="H3703" s="233">
        <v>43509.095138888886</v>
      </c>
      <c r="I3703" s="417" t="s">
        <v>7042</v>
      </c>
      <c r="J3703" s="412" t="s">
        <v>36</v>
      </c>
      <c r="K3703" s="412" t="s">
        <v>36</v>
      </c>
      <c r="L3703" s="235">
        <f>N3703-G3703</f>
        <v>6.944444467080757E-4</v>
      </c>
      <c r="M3703" s="236">
        <v>1</v>
      </c>
      <c r="N3703" s="232">
        <v>43509.095833333333</v>
      </c>
      <c r="O3703" s="233">
        <v>43509.095833333333</v>
      </c>
      <c r="P3703" s="237" t="s">
        <v>37</v>
      </c>
      <c r="Q3703" s="162" t="s">
        <v>213</v>
      </c>
      <c r="R3703" s="167" t="s">
        <v>10343</v>
      </c>
      <c r="S3703" s="238" t="s">
        <v>40</v>
      </c>
      <c r="T3703" s="167" t="s">
        <v>13209</v>
      </c>
      <c r="U3703" s="416" t="s">
        <v>40</v>
      </c>
      <c r="V3703" s="240" t="s">
        <v>384</v>
      </c>
      <c r="W3703" s="167" t="s">
        <v>13210</v>
      </c>
      <c r="X3703" s="164">
        <v>747</v>
      </c>
      <c r="Y3703" s="241">
        <v>0</v>
      </c>
      <c r="Z3703" s="241">
        <v>0</v>
      </c>
      <c r="AA3703" s="264">
        <f>Y3703/AD3703</f>
        <v>0</v>
      </c>
      <c r="AB3703" s="265">
        <f>Z3703/AD3703</f>
        <v>0</v>
      </c>
      <c r="AC3703" s="255">
        <v>0</v>
      </c>
      <c r="AD3703" s="255">
        <v>5548929</v>
      </c>
      <c r="AE3703" s="239" t="s">
        <v>7056</v>
      </c>
      <c r="AF3703" s="229" t="s">
        <v>7175</v>
      </c>
      <c r="AG3703" s="239" t="s">
        <v>7040</v>
      </c>
      <c r="AH3703" s="57" t="s">
        <v>7041</v>
      </c>
    </row>
    <row r="3704" spans="1:34" ht="15" hidden="1" customHeight="1" x14ac:dyDescent="0.2">
      <c r="A3704" s="521">
        <v>69</v>
      </c>
      <c r="B3704" s="521">
        <v>60</v>
      </c>
      <c r="C3704" s="522" t="s">
        <v>198</v>
      </c>
      <c r="D3704" s="521">
        <v>60098</v>
      </c>
      <c r="E3704" s="522" t="s">
        <v>199</v>
      </c>
      <c r="F3704" s="25">
        <v>2019</v>
      </c>
      <c r="G3704" s="232">
        <v>43515.191666666666</v>
      </c>
      <c r="H3704" s="233">
        <v>43515.191666666666</v>
      </c>
      <c r="I3704" s="412" t="s">
        <v>36</v>
      </c>
      <c r="J3704" s="412" t="s">
        <v>36</v>
      </c>
      <c r="K3704" s="412" t="s">
        <v>36</v>
      </c>
      <c r="L3704" s="235">
        <f>N3704-G3704</f>
        <v>0.53611111111240461</v>
      </c>
      <c r="M3704" s="236">
        <v>772</v>
      </c>
      <c r="N3704" s="232">
        <v>43515.727777777778</v>
      </c>
      <c r="O3704" s="233">
        <v>43515.727777777778</v>
      </c>
      <c r="P3704" s="237" t="s">
        <v>37</v>
      </c>
      <c r="Q3704" s="162" t="s">
        <v>1285</v>
      </c>
      <c r="R3704" s="167" t="s">
        <v>10192</v>
      </c>
      <c r="S3704" s="238" t="s">
        <v>68</v>
      </c>
      <c r="T3704" s="167" t="s">
        <v>13355</v>
      </c>
      <c r="U3704" s="416" t="s">
        <v>40</v>
      </c>
      <c r="V3704" s="240" t="s">
        <v>384</v>
      </c>
      <c r="W3704" s="167" t="s">
        <v>13356</v>
      </c>
      <c r="X3704" s="164">
        <v>9</v>
      </c>
      <c r="Y3704" s="164">
        <v>9</v>
      </c>
      <c r="Z3704" s="164">
        <v>6948</v>
      </c>
      <c r="AA3704" s="264">
        <f>Y3704/AD3704</f>
        <v>1.621934611165506E-6</v>
      </c>
      <c r="AB3704" s="265">
        <f>Z3704/AD3704</f>
        <v>1.2521335198197707E-3</v>
      </c>
      <c r="AC3704" s="255">
        <f>Z3704/Y3704</f>
        <v>772</v>
      </c>
      <c r="AD3704" s="255">
        <v>5548929</v>
      </c>
      <c r="AE3704" s="239" t="s">
        <v>1270</v>
      </c>
      <c r="AF3704" s="229" t="s">
        <v>1270</v>
      </c>
      <c r="AG3704" s="545" t="s">
        <v>7066</v>
      </c>
      <c r="AH3704" s="57" t="s">
        <v>12671</v>
      </c>
    </row>
    <row r="3705" spans="1:34" ht="15" hidden="1" customHeight="1" x14ac:dyDescent="0.2">
      <c r="A3705" s="521">
        <v>69</v>
      </c>
      <c r="B3705" s="521">
        <v>60</v>
      </c>
      <c r="C3705" s="522" t="s">
        <v>198</v>
      </c>
      <c r="D3705" s="521">
        <v>60098</v>
      </c>
      <c r="E3705" s="522" t="s">
        <v>199</v>
      </c>
      <c r="F3705" s="25">
        <v>2019</v>
      </c>
      <c r="G3705" s="573">
        <v>43549.465277777781</v>
      </c>
      <c r="H3705" s="574">
        <v>43549.465277777781</v>
      </c>
      <c r="I3705" s="572" t="s">
        <v>36</v>
      </c>
      <c r="J3705" s="572" t="s">
        <v>36</v>
      </c>
      <c r="K3705" s="572" t="s">
        <v>36</v>
      </c>
      <c r="L3705" s="235">
        <f>N3705-G3705</f>
        <v>6.9444443943211809E-4</v>
      </c>
      <c r="M3705" s="236">
        <v>1</v>
      </c>
      <c r="N3705" s="573">
        <v>43549.46597222222</v>
      </c>
      <c r="O3705" s="574">
        <v>43549.46597222222</v>
      </c>
      <c r="P3705" s="237" t="s">
        <v>37</v>
      </c>
      <c r="Q3705" s="162" t="s">
        <v>213</v>
      </c>
      <c r="R3705" s="167" t="s">
        <v>10774</v>
      </c>
      <c r="S3705" s="238" t="s">
        <v>101</v>
      </c>
      <c r="T3705" s="167" t="s">
        <v>13665</v>
      </c>
      <c r="U3705" s="459" t="s">
        <v>40</v>
      </c>
      <c r="V3705" s="240" t="s">
        <v>384</v>
      </c>
      <c r="W3705" s="167" t="s">
        <v>13666</v>
      </c>
      <c r="X3705" s="536">
        <v>9</v>
      </c>
      <c r="Y3705" s="255">
        <v>0</v>
      </c>
      <c r="Z3705" s="255">
        <v>0</v>
      </c>
      <c r="AA3705" s="264">
        <f>Y3705/AD3705</f>
        <v>0</v>
      </c>
      <c r="AB3705" s="265">
        <f>Z3705/AD3705</f>
        <v>0</v>
      </c>
      <c r="AC3705" s="255">
        <v>0</v>
      </c>
      <c r="AD3705" s="255">
        <v>5548929</v>
      </c>
      <c r="AE3705" s="240" t="s">
        <v>7172</v>
      </c>
      <c r="AF3705" s="527" t="s">
        <v>13667</v>
      </c>
      <c r="AG3705" s="240" t="s">
        <v>7040</v>
      </c>
      <c r="AH3705" s="525" t="s">
        <v>7041</v>
      </c>
    </row>
    <row r="3706" spans="1:34" ht="15" hidden="1" customHeight="1" x14ac:dyDescent="0.2">
      <c r="A3706" s="521">
        <v>69</v>
      </c>
      <c r="B3706" s="521">
        <v>60</v>
      </c>
      <c r="C3706" s="522" t="s">
        <v>198</v>
      </c>
      <c r="D3706" s="521">
        <v>60098</v>
      </c>
      <c r="E3706" s="522" t="s">
        <v>199</v>
      </c>
      <c r="F3706" s="25">
        <v>2019</v>
      </c>
      <c r="G3706" s="573">
        <v>43549.468055555553</v>
      </c>
      <c r="H3706" s="574">
        <v>43549.468055555553</v>
      </c>
      <c r="I3706" s="572" t="s">
        <v>36</v>
      </c>
      <c r="J3706" s="572" t="s">
        <v>36</v>
      </c>
      <c r="K3706" s="572" t="s">
        <v>36</v>
      </c>
      <c r="L3706" s="235">
        <f>N3706-G3706</f>
        <v>6.944444467080757E-4</v>
      </c>
      <c r="M3706" s="236">
        <v>1</v>
      </c>
      <c r="N3706" s="573">
        <v>43549.46875</v>
      </c>
      <c r="O3706" s="574">
        <v>43549.46875</v>
      </c>
      <c r="P3706" s="237" t="s">
        <v>37</v>
      </c>
      <c r="Q3706" s="162" t="s">
        <v>213</v>
      </c>
      <c r="R3706" s="167" t="s">
        <v>10774</v>
      </c>
      <c r="S3706" s="238" t="s">
        <v>101</v>
      </c>
      <c r="T3706" s="167" t="s">
        <v>13668</v>
      </c>
      <c r="U3706" s="459" t="s">
        <v>40</v>
      </c>
      <c r="V3706" s="240" t="s">
        <v>384</v>
      </c>
      <c r="W3706" s="167" t="s">
        <v>13669</v>
      </c>
      <c r="X3706" s="536">
        <v>9</v>
      </c>
      <c r="Y3706" s="255">
        <v>0</v>
      </c>
      <c r="Z3706" s="255">
        <v>0</v>
      </c>
      <c r="AA3706" s="264">
        <f>Y3706/AD3706</f>
        <v>0</v>
      </c>
      <c r="AB3706" s="265">
        <f>Z3706/AD3706</f>
        <v>0</v>
      </c>
      <c r="AC3706" s="255">
        <v>0</v>
      </c>
      <c r="AD3706" s="255">
        <v>5548929</v>
      </c>
      <c r="AE3706" s="240" t="s">
        <v>7172</v>
      </c>
      <c r="AF3706" s="527" t="s">
        <v>13667</v>
      </c>
      <c r="AG3706" s="240" t="s">
        <v>7040</v>
      </c>
      <c r="AH3706" s="525" t="s">
        <v>7041</v>
      </c>
    </row>
    <row r="3707" spans="1:34" ht="15" hidden="1" customHeight="1" x14ac:dyDescent="0.2">
      <c r="A3707" s="153">
        <v>69</v>
      </c>
      <c r="B3707" s="153">
        <v>60</v>
      </c>
      <c r="C3707" s="24" t="s">
        <v>766</v>
      </c>
      <c r="D3707" s="175">
        <v>60099</v>
      </c>
      <c r="E3707" s="24" t="s">
        <v>767</v>
      </c>
      <c r="F3707" s="25">
        <v>2015</v>
      </c>
      <c r="G3707" s="179">
        <v>42041.150694444441</v>
      </c>
      <c r="H3707" s="158">
        <v>42041.150694444441</v>
      </c>
      <c r="I3707" s="626" t="s">
        <v>313</v>
      </c>
      <c r="J3707" s="620" t="s">
        <v>36</v>
      </c>
      <c r="K3707" s="620"/>
      <c r="L3707" s="159">
        <f>N3707-G3707</f>
        <v>6.944444467080757E-4</v>
      </c>
      <c r="M3707" s="160">
        <v>1</v>
      </c>
      <c r="N3707" s="156">
        <v>42041.151388888888</v>
      </c>
      <c r="O3707" s="157">
        <v>42041.151388888888</v>
      </c>
      <c r="P3707" s="161" t="s">
        <v>37</v>
      </c>
      <c r="Q3707" s="35" t="s">
        <v>213</v>
      </c>
      <c r="R3707" s="35" t="s">
        <v>320</v>
      </c>
      <c r="S3707" s="35" t="s">
        <v>40</v>
      </c>
      <c r="T3707" s="35" t="s">
        <v>3402</v>
      </c>
      <c r="U3707" s="459" t="s">
        <v>40</v>
      </c>
      <c r="V3707" s="167" t="s">
        <v>384</v>
      </c>
      <c r="W3707" s="35" t="s">
        <v>3401</v>
      </c>
      <c r="X3707" s="55">
        <v>0</v>
      </c>
      <c r="Y3707" s="55">
        <v>0</v>
      </c>
      <c r="Z3707" s="168"/>
      <c r="AA3707" s="168"/>
      <c r="AB3707" s="168"/>
      <c r="AC3707" s="168"/>
    </row>
    <row r="3708" spans="1:34" ht="15" hidden="1" customHeight="1" x14ac:dyDescent="0.2">
      <c r="A3708" s="175">
        <v>69</v>
      </c>
      <c r="B3708" s="175">
        <v>60</v>
      </c>
      <c r="C3708" s="24" t="s">
        <v>766</v>
      </c>
      <c r="D3708" s="175">
        <v>60099</v>
      </c>
      <c r="E3708" s="24" t="s">
        <v>767</v>
      </c>
      <c r="F3708" s="25">
        <v>2015</v>
      </c>
      <c r="G3708" s="156">
        <v>42118.802777777775</v>
      </c>
      <c r="H3708" s="157">
        <v>42118.802777777775</v>
      </c>
      <c r="I3708" s="620" t="s">
        <v>36</v>
      </c>
      <c r="J3708" s="620" t="s">
        <v>36</v>
      </c>
      <c r="K3708" s="620"/>
      <c r="L3708" s="159">
        <f>N3708-G3708</f>
        <v>6.944444467080757E-4</v>
      </c>
      <c r="M3708" s="160">
        <v>1</v>
      </c>
      <c r="N3708" s="156">
        <v>42118.803472222222</v>
      </c>
      <c r="O3708" s="157">
        <v>42118.803472222222</v>
      </c>
      <c r="P3708" s="161" t="s">
        <v>37</v>
      </c>
      <c r="Q3708" s="35" t="s">
        <v>48</v>
      </c>
      <c r="R3708" s="35" t="s">
        <v>49</v>
      </c>
      <c r="S3708" s="35" t="s">
        <v>40</v>
      </c>
      <c r="T3708" s="35" t="s">
        <v>3831</v>
      </c>
      <c r="U3708" s="459" t="s">
        <v>40</v>
      </c>
      <c r="V3708" s="167" t="s">
        <v>384</v>
      </c>
      <c r="W3708" s="35" t="s">
        <v>3832</v>
      </c>
      <c r="X3708" s="55">
        <v>0</v>
      </c>
      <c r="Y3708" s="55">
        <v>0</v>
      </c>
      <c r="Z3708" s="168"/>
      <c r="AA3708" s="168"/>
      <c r="AB3708" s="168"/>
      <c r="AC3708" s="168"/>
    </row>
    <row r="3709" spans="1:34" ht="15" hidden="1" customHeight="1" x14ac:dyDescent="0.2">
      <c r="A3709" s="257">
        <v>69</v>
      </c>
      <c r="B3709" s="257">
        <v>60</v>
      </c>
      <c r="C3709" s="258" t="s">
        <v>766</v>
      </c>
      <c r="D3709" s="257">
        <v>60099</v>
      </c>
      <c r="E3709" s="258" t="s">
        <v>767</v>
      </c>
      <c r="F3709" s="25">
        <v>2016</v>
      </c>
      <c r="G3709" s="284">
        <v>42607.55</v>
      </c>
      <c r="H3709" s="234">
        <v>42607.55</v>
      </c>
      <c r="I3709" s="412" t="s">
        <v>36</v>
      </c>
      <c r="J3709" s="412" t="s">
        <v>36</v>
      </c>
      <c r="K3709" s="412"/>
      <c r="L3709" s="235">
        <f>N3709-G3709</f>
        <v>6.9444443943211809E-4</v>
      </c>
      <c r="M3709" s="236">
        <v>1</v>
      </c>
      <c r="N3709" s="284">
        <v>42607.550694444442</v>
      </c>
      <c r="O3709" s="234">
        <v>42607.550694444442</v>
      </c>
      <c r="P3709" s="237" t="s">
        <v>37</v>
      </c>
      <c r="Q3709" s="238" t="s">
        <v>145</v>
      </c>
      <c r="R3709" s="238" t="s">
        <v>146</v>
      </c>
      <c r="S3709" s="35" t="s">
        <v>101</v>
      </c>
      <c r="T3709" s="35" t="s">
        <v>6504</v>
      </c>
      <c r="U3709" s="88">
        <v>12434</v>
      </c>
      <c r="V3709" s="240" t="s">
        <v>384</v>
      </c>
      <c r="W3709" s="35" t="s">
        <v>6505</v>
      </c>
      <c r="X3709" s="177">
        <v>2411</v>
      </c>
      <c r="Y3709" s="55">
        <v>0</v>
      </c>
      <c r="Z3709" s="55">
        <v>0</v>
      </c>
      <c r="AA3709" s="35"/>
      <c r="AB3709" s="35"/>
      <c r="AC3709" s="241"/>
    </row>
    <row r="3710" spans="1:34" ht="15" hidden="1" customHeight="1" x14ac:dyDescent="0.2">
      <c r="A3710" s="257">
        <v>69</v>
      </c>
      <c r="B3710" s="257">
        <v>60</v>
      </c>
      <c r="C3710" s="258" t="s">
        <v>766</v>
      </c>
      <c r="D3710" s="257">
        <v>60099</v>
      </c>
      <c r="E3710" s="258" t="s">
        <v>767</v>
      </c>
      <c r="F3710" s="25">
        <v>2016</v>
      </c>
      <c r="G3710" s="284">
        <v>42656.544444444444</v>
      </c>
      <c r="H3710" s="234">
        <v>42656.544444444444</v>
      </c>
      <c r="I3710" s="412" t="s">
        <v>36</v>
      </c>
      <c r="J3710" s="412" t="s">
        <v>36</v>
      </c>
      <c r="K3710" s="412"/>
      <c r="L3710" s="235">
        <f>N3710-G3710</f>
        <v>6.944444467080757E-4</v>
      </c>
      <c r="M3710" s="236">
        <v>1</v>
      </c>
      <c r="N3710" s="284">
        <v>42656.545138888891</v>
      </c>
      <c r="O3710" s="234">
        <v>42656.545138888891</v>
      </c>
      <c r="P3710" s="237" t="s">
        <v>37</v>
      </c>
      <c r="Q3710" s="238" t="s">
        <v>222</v>
      </c>
      <c r="R3710" s="238" t="s">
        <v>223</v>
      </c>
      <c r="S3710" s="35" t="s">
        <v>526</v>
      </c>
      <c r="T3710" s="35" t="s">
        <v>6694</v>
      </c>
      <c r="U3710" s="88">
        <v>12561</v>
      </c>
      <c r="V3710" s="240" t="s">
        <v>384</v>
      </c>
      <c r="W3710" s="35" t="s">
        <v>6695</v>
      </c>
      <c r="X3710" s="177">
        <v>2412</v>
      </c>
      <c r="Y3710" s="55">
        <v>0</v>
      </c>
      <c r="Z3710" s="55">
        <v>0</v>
      </c>
      <c r="AA3710" s="35"/>
      <c r="AB3710" s="35"/>
      <c r="AC3710" s="241"/>
    </row>
    <row r="3711" spans="1:34" ht="15" hidden="1" customHeight="1" x14ac:dyDescent="0.2">
      <c r="A3711" s="257">
        <v>69</v>
      </c>
      <c r="B3711" s="257">
        <v>60</v>
      </c>
      <c r="C3711" s="258" t="s">
        <v>766</v>
      </c>
      <c r="D3711" s="257">
        <v>60099</v>
      </c>
      <c r="E3711" s="258" t="s">
        <v>767</v>
      </c>
      <c r="F3711" s="25">
        <v>2017</v>
      </c>
      <c r="G3711" s="232">
        <v>42738.908333333333</v>
      </c>
      <c r="H3711" s="233">
        <v>42738.908333333333</v>
      </c>
      <c r="I3711" s="417" t="s">
        <v>7042</v>
      </c>
      <c r="J3711" s="412" t="s">
        <v>36</v>
      </c>
      <c r="K3711" s="412"/>
      <c r="L3711" s="235">
        <f>N3711-G3711</f>
        <v>6.944444467080757E-4</v>
      </c>
      <c r="M3711" s="236">
        <v>1</v>
      </c>
      <c r="N3711" s="232">
        <v>42738.90902777778</v>
      </c>
      <c r="O3711" s="233">
        <v>42738.90902777778</v>
      </c>
      <c r="P3711" s="237" t="s">
        <v>37</v>
      </c>
      <c r="Q3711" s="238" t="s">
        <v>213</v>
      </c>
      <c r="R3711" s="238" t="s">
        <v>1263</v>
      </c>
      <c r="S3711" s="238" t="s">
        <v>40</v>
      </c>
      <c r="T3711" s="167" t="s">
        <v>7078</v>
      </c>
      <c r="U3711" s="303" t="s">
        <v>40</v>
      </c>
      <c r="V3711" s="240" t="s">
        <v>384</v>
      </c>
      <c r="W3711" s="44" t="s">
        <v>7079</v>
      </c>
      <c r="X3711" s="241">
        <v>2345</v>
      </c>
      <c r="Y3711" s="241">
        <v>0</v>
      </c>
      <c r="Z3711" s="241">
        <v>0</v>
      </c>
      <c r="AA3711" s="168"/>
      <c r="AB3711" s="168"/>
      <c r="AC3711" s="168"/>
      <c r="AD3711" s="304">
        <v>5517212</v>
      </c>
      <c r="AE3711" s="35" t="s">
        <v>7056</v>
      </c>
      <c r="AF3711" s="305" t="s">
        <v>7080</v>
      </c>
      <c r="AG3711" s="35" t="s">
        <v>7040</v>
      </c>
      <c r="AH3711" s="44" t="s">
        <v>7041</v>
      </c>
    </row>
    <row r="3712" spans="1:34" ht="15" hidden="1" customHeight="1" x14ac:dyDescent="0.2">
      <c r="A3712" s="257">
        <v>69</v>
      </c>
      <c r="B3712" s="257">
        <v>60</v>
      </c>
      <c r="C3712" s="258" t="s">
        <v>766</v>
      </c>
      <c r="D3712" s="257">
        <v>60099</v>
      </c>
      <c r="E3712" s="258" t="s">
        <v>767</v>
      </c>
      <c r="F3712" s="25">
        <v>2017</v>
      </c>
      <c r="G3712" s="232">
        <v>42984.775000000001</v>
      </c>
      <c r="H3712" s="233">
        <v>42984.775000000001</v>
      </c>
      <c r="I3712" s="412" t="s">
        <v>36</v>
      </c>
      <c r="J3712" s="412" t="s">
        <v>36</v>
      </c>
      <c r="K3712" s="412"/>
      <c r="L3712" s="235">
        <f>N3712-G3712</f>
        <v>6.9444443943211809E-4</v>
      </c>
      <c r="M3712" s="236">
        <v>1</v>
      </c>
      <c r="N3712" s="232">
        <v>42984.775694444441</v>
      </c>
      <c r="O3712" s="233">
        <v>42984.775694444441</v>
      </c>
      <c r="P3712" s="237" t="s">
        <v>37</v>
      </c>
      <c r="Q3712" s="35" t="s">
        <v>213</v>
      </c>
      <c r="R3712" s="35" t="s">
        <v>287</v>
      </c>
      <c r="S3712" s="35" t="s">
        <v>40</v>
      </c>
      <c r="T3712" s="167" t="s">
        <v>9344</v>
      </c>
      <c r="U3712" s="303" t="s">
        <v>40</v>
      </c>
      <c r="V3712" s="240" t="s">
        <v>384</v>
      </c>
      <c r="W3712" s="167" t="s">
        <v>9345</v>
      </c>
      <c r="X3712" s="241">
        <v>2410</v>
      </c>
      <c r="Y3712" s="241">
        <v>0</v>
      </c>
      <c r="Z3712" s="241">
        <v>0</v>
      </c>
      <c r="AA3712" s="266"/>
      <c r="AB3712" s="266"/>
      <c r="AC3712" s="266"/>
      <c r="AD3712" s="304">
        <v>5517212</v>
      </c>
      <c r="AE3712" s="333" t="s">
        <v>7083</v>
      </c>
      <c r="AF3712" s="333" t="s">
        <v>9346</v>
      </c>
      <c r="AG3712" s="167" t="s">
        <v>7040</v>
      </c>
      <c r="AH3712" s="29" t="s">
        <v>7041</v>
      </c>
    </row>
    <row r="3713" spans="1:34" ht="15" hidden="1" customHeight="1" x14ac:dyDescent="0.2">
      <c r="A3713" s="257">
        <v>69</v>
      </c>
      <c r="B3713" s="257">
        <v>60</v>
      </c>
      <c r="C3713" s="258" t="s">
        <v>766</v>
      </c>
      <c r="D3713" s="257">
        <v>60099</v>
      </c>
      <c r="E3713" s="258" t="s">
        <v>767</v>
      </c>
      <c r="F3713" s="25">
        <v>2018</v>
      </c>
      <c r="G3713" s="284">
        <v>43235.636805555558</v>
      </c>
      <c r="H3713" s="233">
        <v>43235.636805555558</v>
      </c>
      <c r="I3713" s="412" t="s">
        <v>36</v>
      </c>
      <c r="J3713" s="412" t="s">
        <v>36</v>
      </c>
      <c r="K3713" s="417" t="s">
        <v>7042</v>
      </c>
      <c r="L3713" s="235">
        <f>N3713-G3713</f>
        <v>3.6805555551836733E-2</v>
      </c>
      <c r="M3713" s="236">
        <v>53</v>
      </c>
      <c r="N3713" s="284">
        <v>43235.673611111109</v>
      </c>
      <c r="O3713" s="233">
        <v>43235.673611111109</v>
      </c>
      <c r="P3713" s="237" t="s">
        <v>37</v>
      </c>
      <c r="Q3713" s="359" t="s">
        <v>213</v>
      </c>
      <c r="R3713" s="35" t="s">
        <v>10774</v>
      </c>
      <c r="S3713" s="277" t="s">
        <v>101</v>
      </c>
      <c r="T3713" s="167" t="s">
        <v>11116</v>
      </c>
      <c r="U3713" s="282" t="s">
        <v>40</v>
      </c>
      <c r="V3713" s="240" t="s">
        <v>384</v>
      </c>
      <c r="W3713" s="167" t="s">
        <v>11117</v>
      </c>
      <c r="X3713" s="255">
        <v>3277</v>
      </c>
      <c r="Y3713" s="255">
        <v>3277</v>
      </c>
      <c r="Z3713" s="255">
        <v>176958</v>
      </c>
      <c r="AA3713" s="264">
        <f>Y3713/AD3713</f>
        <v>5.9395941283387334E-4</v>
      </c>
      <c r="AB3713" s="265">
        <f>Z3713/AD3713</f>
        <v>3.2073808293029159E-2</v>
      </c>
      <c r="AC3713" s="255">
        <f>Z3713/Y3713</f>
        <v>54</v>
      </c>
      <c r="AD3713" s="241">
        <v>5517212</v>
      </c>
      <c r="AE3713" s="461" t="s">
        <v>1270</v>
      </c>
      <c r="AF3713" s="462" t="s">
        <v>7543</v>
      </c>
      <c r="AG3713" s="277" t="s">
        <v>7040</v>
      </c>
      <c r="AH3713" s="277" t="s">
        <v>7041</v>
      </c>
    </row>
    <row r="3714" spans="1:34" ht="15" hidden="1" customHeight="1" x14ac:dyDescent="0.2">
      <c r="A3714" s="257">
        <v>69</v>
      </c>
      <c r="B3714" s="257">
        <v>60</v>
      </c>
      <c r="C3714" s="258" t="s">
        <v>766</v>
      </c>
      <c r="D3714" s="257">
        <v>60099</v>
      </c>
      <c r="E3714" s="258" t="s">
        <v>767</v>
      </c>
      <c r="F3714" s="25">
        <v>2018</v>
      </c>
      <c r="G3714" s="284">
        <v>43301.337500000001</v>
      </c>
      <c r="H3714" s="233">
        <v>43301.337500000001</v>
      </c>
      <c r="I3714" s="412" t="s">
        <v>36</v>
      </c>
      <c r="J3714" s="412" t="s">
        <v>36</v>
      </c>
      <c r="K3714" s="417" t="s">
        <v>7042</v>
      </c>
      <c r="L3714" s="235">
        <f>N3714-G3714</f>
        <v>6.3888888886140194E-2</v>
      </c>
      <c r="M3714" s="236">
        <v>92</v>
      </c>
      <c r="N3714" s="284">
        <v>43301.401388888888</v>
      </c>
      <c r="O3714" s="233">
        <v>43301.401388888888</v>
      </c>
      <c r="P3714" s="237" t="s">
        <v>37</v>
      </c>
      <c r="Q3714" s="359" t="s">
        <v>48</v>
      </c>
      <c r="R3714" s="35" t="s">
        <v>10200</v>
      </c>
      <c r="S3714" s="277" t="s">
        <v>40</v>
      </c>
      <c r="T3714" s="167" t="s">
        <v>11569</v>
      </c>
      <c r="U3714" s="77">
        <v>114805178</v>
      </c>
      <c r="V3714" s="240" t="s">
        <v>384</v>
      </c>
      <c r="W3714" s="167" t="s">
        <v>11570</v>
      </c>
      <c r="X3714" s="255">
        <v>2541</v>
      </c>
      <c r="Y3714" s="255">
        <v>2541</v>
      </c>
      <c r="Z3714" s="255">
        <v>248465</v>
      </c>
      <c r="AA3714" s="264">
        <f>Y3714/AD3714</f>
        <v>4.605587024750907E-4</v>
      </c>
      <c r="AB3714" s="265">
        <f>Z3714/AD3714</f>
        <v>4.5034521058824641E-2</v>
      </c>
      <c r="AC3714" s="255">
        <f>Z3714/Y3714</f>
        <v>97.782369146005507</v>
      </c>
      <c r="AD3714" s="241">
        <v>5517212</v>
      </c>
      <c r="AE3714" s="467" t="s">
        <v>7056</v>
      </c>
      <c r="AF3714" s="468" t="s">
        <v>11571</v>
      </c>
      <c r="AG3714" s="277" t="s">
        <v>7040</v>
      </c>
      <c r="AH3714" s="277" t="s">
        <v>7041</v>
      </c>
    </row>
    <row r="3715" spans="1:34" ht="15" hidden="1" customHeight="1" x14ac:dyDescent="0.2">
      <c r="A3715" s="257">
        <v>69</v>
      </c>
      <c r="B3715" s="257">
        <v>60</v>
      </c>
      <c r="C3715" s="258" t="s">
        <v>766</v>
      </c>
      <c r="D3715" s="257">
        <v>60099</v>
      </c>
      <c r="E3715" s="258" t="s">
        <v>767</v>
      </c>
      <c r="F3715" s="25">
        <v>2018</v>
      </c>
      <c r="G3715" s="284">
        <v>43321.751388888886</v>
      </c>
      <c r="H3715" s="234">
        <v>43321.751388888886</v>
      </c>
      <c r="I3715" s="412" t="s">
        <v>36</v>
      </c>
      <c r="J3715" s="412" t="s">
        <v>36</v>
      </c>
      <c r="K3715" s="412" t="s">
        <v>36</v>
      </c>
      <c r="L3715" s="235">
        <f>N3715-G3715</f>
        <v>0.23263888889050577</v>
      </c>
      <c r="M3715" s="236">
        <v>335</v>
      </c>
      <c r="N3715" s="284">
        <v>43321.984027777777</v>
      </c>
      <c r="O3715" s="234">
        <v>43321.984027777777</v>
      </c>
      <c r="P3715" s="237" t="s">
        <v>37</v>
      </c>
      <c r="Q3715" s="162" t="s">
        <v>382</v>
      </c>
      <c r="R3715" s="167" t="s">
        <v>10211</v>
      </c>
      <c r="S3715" s="163" t="s">
        <v>526</v>
      </c>
      <c r="T3715" s="167" t="s">
        <v>11733</v>
      </c>
      <c r="U3715" s="287" t="s">
        <v>40</v>
      </c>
      <c r="V3715" s="240" t="s">
        <v>384</v>
      </c>
      <c r="W3715" s="167" t="s">
        <v>11735</v>
      </c>
      <c r="X3715" s="255">
        <v>2345</v>
      </c>
      <c r="Y3715" s="255">
        <v>2345</v>
      </c>
      <c r="Z3715" s="255">
        <v>885829</v>
      </c>
      <c r="AA3715" s="264">
        <f>Y3715/AD3715</f>
        <v>4.2503351330345834E-4</v>
      </c>
      <c r="AB3715" s="265">
        <f>Z3715/AD3715</f>
        <v>0.16055736121794847</v>
      </c>
      <c r="AC3715" s="255">
        <f>Z3715/Y3715</f>
        <v>377.75223880597014</v>
      </c>
      <c r="AD3715" s="241">
        <v>5517212</v>
      </c>
      <c r="AE3715" s="461" t="s">
        <v>1270</v>
      </c>
      <c r="AF3715" s="462" t="s">
        <v>1270</v>
      </c>
      <c r="AG3715" s="277" t="s">
        <v>7066</v>
      </c>
      <c r="AH3715" s="277" t="s">
        <v>7067</v>
      </c>
    </row>
    <row r="3716" spans="1:34" ht="15" hidden="1" customHeight="1" x14ac:dyDescent="0.2">
      <c r="A3716" s="521">
        <v>69</v>
      </c>
      <c r="B3716" s="521">
        <v>60</v>
      </c>
      <c r="C3716" s="522" t="s">
        <v>766</v>
      </c>
      <c r="D3716" s="521">
        <v>60099</v>
      </c>
      <c r="E3716" s="522" t="s">
        <v>767</v>
      </c>
      <c r="F3716" s="25">
        <v>2019</v>
      </c>
      <c r="G3716" s="232">
        <v>43509.1875</v>
      </c>
      <c r="H3716" s="233">
        <v>43509.1875</v>
      </c>
      <c r="I3716" s="417" t="s">
        <v>7042</v>
      </c>
      <c r="J3716" s="412" t="s">
        <v>36</v>
      </c>
      <c r="K3716" s="412" t="s">
        <v>36</v>
      </c>
      <c r="L3716" s="235">
        <f>N3716-G3716</f>
        <v>6.944444467080757E-4</v>
      </c>
      <c r="M3716" s="236">
        <v>1</v>
      </c>
      <c r="N3716" s="232">
        <v>43509.188194444447</v>
      </c>
      <c r="O3716" s="233">
        <v>43509.188194444447</v>
      </c>
      <c r="P3716" s="237" t="s">
        <v>37</v>
      </c>
      <c r="Q3716" s="162" t="s">
        <v>213</v>
      </c>
      <c r="R3716" s="167" t="s">
        <v>10343</v>
      </c>
      <c r="S3716" s="238" t="s">
        <v>40</v>
      </c>
      <c r="T3716" s="167" t="s">
        <v>13237</v>
      </c>
      <c r="U3716" s="416" t="s">
        <v>40</v>
      </c>
      <c r="V3716" s="240" t="s">
        <v>384</v>
      </c>
      <c r="W3716" s="167" t="s">
        <v>13238</v>
      </c>
      <c r="X3716" s="164">
        <v>2402</v>
      </c>
      <c r="Y3716" s="241">
        <v>0</v>
      </c>
      <c r="Z3716" s="241">
        <v>0</v>
      </c>
      <c r="AA3716" s="264">
        <f>Y3716/AD3716</f>
        <v>0</v>
      </c>
      <c r="AB3716" s="265">
        <f>Z3716/AD3716</f>
        <v>0</v>
      </c>
      <c r="AC3716" s="255">
        <v>0</v>
      </c>
      <c r="AD3716" s="255">
        <v>5548929</v>
      </c>
      <c r="AE3716" s="239" t="s">
        <v>7056</v>
      </c>
      <c r="AF3716" s="229" t="s">
        <v>10409</v>
      </c>
      <c r="AG3716" s="239" t="s">
        <v>7040</v>
      </c>
      <c r="AH3716" s="57" t="s">
        <v>7041</v>
      </c>
    </row>
    <row r="3717" spans="1:34" ht="15" hidden="1" customHeight="1" x14ac:dyDescent="0.2">
      <c r="A3717" s="521">
        <v>69</v>
      </c>
      <c r="B3717" s="521">
        <v>60</v>
      </c>
      <c r="C3717" s="522" t="s">
        <v>766</v>
      </c>
      <c r="D3717" s="521">
        <v>60099</v>
      </c>
      <c r="E3717" s="522" t="s">
        <v>767</v>
      </c>
      <c r="F3717" s="25">
        <v>2019</v>
      </c>
      <c r="G3717" s="573">
        <v>43610.067361111112</v>
      </c>
      <c r="H3717" s="574">
        <v>43610.067361111112</v>
      </c>
      <c r="I3717" s="572" t="s">
        <v>36</v>
      </c>
      <c r="J3717" s="572" t="s">
        <v>36</v>
      </c>
      <c r="K3717" s="598" t="s">
        <v>7042</v>
      </c>
      <c r="L3717" s="235">
        <f>N3717-G3717</f>
        <v>0.10486111111094942</v>
      </c>
      <c r="M3717" s="236">
        <v>151</v>
      </c>
      <c r="N3717" s="573">
        <v>43610.172222222223</v>
      </c>
      <c r="O3717" s="574">
        <v>43610.172222222223</v>
      </c>
      <c r="P3717" s="237" t="s">
        <v>37</v>
      </c>
      <c r="Q3717" s="359" t="s">
        <v>213</v>
      </c>
      <c r="R3717" s="35" t="s">
        <v>10774</v>
      </c>
      <c r="S3717" s="277" t="s">
        <v>40</v>
      </c>
      <c r="T3717" s="167" t="s">
        <v>14171</v>
      </c>
      <c r="U3717" s="192" t="s">
        <v>40</v>
      </c>
      <c r="V3717" s="49" t="s">
        <v>384</v>
      </c>
      <c r="W3717" s="167" t="s">
        <v>14172</v>
      </c>
      <c r="X3717" s="536">
        <v>2425</v>
      </c>
      <c r="Y3717" s="255">
        <v>2425</v>
      </c>
      <c r="Z3717" s="255">
        <v>374003</v>
      </c>
      <c r="AA3717" s="264">
        <f>Y3717/AD3717</f>
        <v>4.3702127023070576E-4</v>
      </c>
      <c r="AB3717" s="265">
        <f>Z3717/AD3717</f>
        <v>6.7400934486636976E-2</v>
      </c>
      <c r="AC3717" s="255">
        <f>Z3717/Y3717</f>
        <v>154.22804123711342</v>
      </c>
      <c r="AD3717" s="255">
        <v>5548929</v>
      </c>
      <c r="AE3717" s="49" t="s">
        <v>7427</v>
      </c>
      <c r="AF3717" s="349" t="s">
        <v>14173</v>
      </c>
      <c r="AG3717" s="49" t="s">
        <v>7040</v>
      </c>
      <c r="AH3717" s="525" t="s">
        <v>7041</v>
      </c>
    </row>
    <row r="3718" spans="1:34" ht="15" hidden="1" customHeight="1" x14ac:dyDescent="0.2">
      <c r="A3718" s="58">
        <v>69</v>
      </c>
      <c r="B3718" s="58">
        <v>60</v>
      </c>
      <c r="C3718" s="76" t="s">
        <v>125</v>
      </c>
      <c r="D3718" s="31">
        <v>60100</v>
      </c>
      <c r="E3718" s="60" t="s">
        <v>126</v>
      </c>
      <c r="F3718" s="25">
        <v>2014</v>
      </c>
      <c r="G3718" s="61">
        <v>41662.631249999999</v>
      </c>
      <c r="H3718" s="62">
        <v>41662.631249999999</v>
      </c>
      <c r="I3718" s="625" t="s">
        <v>36</v>
      </c>
      <c r="J3718" s="625" t="s">
        <v>36</v>
      </c>
      <c r="K3718" s="625"/>
      <c r="L3718" s="64">
        <f>N3718-G3718</f>
        <v>6.944444467080757E-4</v>
      </c>
      <c r="M3718" s="65">
        <v>1</v>
      </c>
      <c r="N3718" s="61">
        <v>41662.631944444445</v>
      </c>
      <c r="O3718" s="62">
        <v>41662.631944444445</v>
      </c>
      <c r="P3718" s="66" t="s">
        <v>37</v>
      </c>
      <c r="Q3718" s="67" t="s">
        <v>145</v>
      </c>
      <c r="R3718" s="67" t="s">
        <v>146</v>
      </c>
      <c r="S3718" s="68" t="s">
        <v>40</v>
      </c>
      <c r="T3718" s="69" t="s">
        <v>1730</v>
      </c>
      <c r="U3718" s="192" t="s">
        <v>40</v>
      </c>
      <c r="V3718" s="78" t="s">
        <v>1336</v>
      </c>
      <c r="W3718" s="69" t="s">
        <v>1731</v>
      </c>
      <c r="X3718" s="32">
        <v>3</v>
      </c>
      <c r="Y3718" s="32">
        <v>0</v>
      </c>
      <c r="Z3718" s="83"/>
      <c r="AA3718" s="84"/>
      <c r="AB3718" s="85"/>
      <c r="AC3718" s="83"/>
    </row>
    <row r="3719" spans="1:34" ht="15" hidden="1" customHeight="1" x14ac:dyDescent="0.2">
      <c r="A3719" s="58">
        <v>69</v>
      </c>
      <c r="B3719" s="58">
        <v>60</v>
      </c>
      <c r="C3719" s="76" t="s">
        <v>125</v>
      </c>
      <c r="D3719" s="31">
        <v>60100</v>
      </c>
      <c r="E3719" s="60" t="s">
        <v>126</v>
      </c>
      <c r="F3719" s="25">
        <v>2014</v>
      </c>
      <c r="G3719" s="61">
        <v>41763.319444444445</v>
      </c>
      <c r="H3719" s="62">
        <v>41763.319444444445</v>
      </c>
      <c r="I3719" s="625" t="s">
        <v>36</v>
      </c>
      <c r="J3719" s="625" t="s">
        <v>36</v>
      </c>
      <c r="K3719" s="625"/>
      <c r="L3719" s="64">
        <f>N3719-G3719</f>
        <v>0.26388888889050577</v>
      </c>
      <c r="M3719" s="65">
        <v>380</v>
      </c>
      <c r="N3719" s="61">
        <v>41763.583333333336</v>
      </c>
      <c r="O3719" s="62">
        <v>41763.583333333336</v>
      </c>
      <c r="P3719" s="66" t="s">
        <v>37</v>
      </c>
      <c r="Q3719" s="69" t="s">
        <v>38</v>
      </c>
      <c r="R3719" s="69" t="s">
        <v>135</v>
      </c>
      <c r="S3719" s="87" t="s">
        <v>68</v>
      </c>
      <c r="T3719" s="69" t="s">
        <v>2173</v>
      </c>
      <c r="U3719" s="192" t="s">
        <v>40</v>
      </c>
      <c r="V3719" s="78" t="s">
        <v>1336</v>
      </c>
      <c r="W3719" s="69" t="s">
        <v>2174</v>
      </c>
      <c r="X3719" s="32">
        <v>0</v>
      </c>
      <c r="Y3719" s="32">
        <v>0</v>
      </c>
      <c r="Z3719" s="83"/>
      <c r="AA3719" s="84"/>
      <c r="AB3719" s="85"/>
      <c r="AC3719" s="83"/>
    </row>
    <row r="3720" spans="1:34" ht="15" hidden="1" customHeight="1" x14ac:dyDescent="0.2">
      <c r="A3720" s="58">
        <v>69</v>
      </c>
      <c r="B3720" s="58">
        <v>60</v>
      </c>
      <c r="C3720" s="76" t="s">
        <v>125</v>
      </c>
      <c r="D3720" s="31">
        <v>60100</v>
      </c>
      <c r="E3720" s="60" t="s">
        <v>126</v>
      </c>
      <c r="F3720" s="25">
        <v>2014</v>
      </c>
      <c r="G3720" s="61">
        <v>41816.099305555559</v>
      </c>
      <c r="H3720" s="62">
        <v>41816.099305555559</v>
      </c>
      <c r="I3720" s="625" t="s">
        <v>36</v>
      </c>
      <c r="J3720" s="625" t="s">
        <v>36</v>
      </c>
      <c r="K3720" s="625"/>
      <c r="L3720" s="64">
        <f>N3720-G3720</f>
        <v>6.9444443943211809E-4</v>
      </c>
      <c r="M3720" s="65">
        <v>1</v>
      </c>
      <c r="N3720" s="61">
        <v>41816.1</v>
      </c>
      <c r="O3720" s="62">
        <v>41816.1</v>
      </c>
      <c r="P3720" s="66" t="s">
        <v>37</v>
      </c>
      <c r="Q3720" s="69" t="s">
        <v>222</v>
      </c>
      <c r="R3720" s="69" t="s">
        <v>223</v>
      </c>
      <c r="S3720" s="87" t="s">
        <v>170</v>
      </c>
      <c r="T3720" s="69" t="s">
        <v>2416</v>
      </c>
      <c r="U3720" s="192" t="s">
        <v>40</v>
      </c>
      <c r="V3720" s="87" t="s">
        <v>1336</v>
      </c>
      <c r="W3720" s="69" t="s">
        <v>2417</v>
      </c>
      <c r="X3720" s="32">
        <v>319</v>
      </c>
      <c r="Y3720" s="32">
        <v>0</v>
      </c>
      <c r="Z3720" s="83"/>
      <c r="AA3720" s="84"/>
      <c r="AB3720" s="85"/>
      <c r="AC3720" s="83"/>
    </row>
    <row r="3721" spans="1:34" ht="15" hidden="1" customHeight="1" x14ac:dyDescent="0.2">
      <c r="A3721" s="58">
        <v>69</v>
      </c>
      <c r="B3721" s="58">
        <v>60</v>
      </c>
      <c r="C3721" s="76" t="s">
        <v>125</v>
      </c>
      <c r="D3721" s="31">
        <v>60100</v>
      </c>
      <c r="E3721" s="60" t="s">
        <v>126</v>
      </c>
      <c r="F3721" s="25">
        <v>2014</v>
      </c>
      <c r="G3721" s="61">
        <v>41863.035416666666</v>
      </c>
      <c r="H3721" s="62">
        <v>41863.035416666666</v>
      </c>
      <c r="I3721" s="625" t="s">
        <v>36</v>
      </c>
      <c r="J3721" s="625" t="s">
        <v>36</v>
      </c>
      <c r="K3721" s="625"/>
      <c r="L3721" s="64">
        <f>N3721-G3721</f>
        <v>6.944444467080757E-4</v>
      </c>
      <c r="M3721" s="65">
        <v>1</v>
      </c>
      <c r="N3721" s="61">
        <v>41863.036111111112</v>
      </c>
      <c r="O3721" s="62">
        <v>41863.036111111112</v>
      </c>
      <c r="P3721" s="66" t="s">
        <v>37</v>
      </c>
      <c r="Q3721" s="69" t="s">
        <v>48</v>
      </c>
      <c r="R3721" s="69" t="s">
        <v>49</v>
      </c>
      <c r="S3721" s="87" t="s">
        <v>40</v>
      </c>
      <c r="T3721" s="69" t="s">
        <v>2596</v>
      </c>
      <c r="U3721" s="192" t="s">
        <v>40</v>
      </c>
      <c r="V3721" s="87" t="s">
        <v>1336</v>
      </c>
      <c r="W3721" s="69" t="s">
        <v>2597</v>
      </c>
      <c r="X3721" s="32">
        <v>326</v>
      </c>
      <c r="Y3721" s="32">
        <v>0</v>
      </c>
      <c r="Z3721" s="83"/>
      <c r="AA3721" s="84"/>
      <c r="AB3721" s="85"/>
      <c r="AC3721" s="83"/>
    </row>
    <row r="3722" spans="1:34" ht="15" hidden="1" customHeight="1" x14ac:dyDescent="0.2">
      <c r="A3722" s="58">
        <v>69</v>
      </c>
      <c r="B3722" s="58">
        <v>60</v>
      </c>
      <c r="C3722" s="76" t="s">
        <v>125</v>
      </c>
      <c r="D3722" s="31">
        <v>60100</v>
      </c>
      <c r="E3722" s="60" t="s">
        <v>126</v>
      </c>
      <c r="F3722" s="25">
        <v>2014</v>
      </c>
      <c r="G3722" s="61">
        <v>41878.054166666669</v>
      </c>
      <c r="H3722" s="62">
        <v>41878.054166666669</v>
      </c>
      <c r="I3722" s="625" t="s">
        <v>36</v>
      </c>
      <c r="J3722" s="625" t="s">
        <v>36</v>
      </c>
      <c r="K3722" s="625"/>
      <c r="L3722" s="64">
        <f>N3722-G3722</f>
        <v>0.40694444443943212</v>
      </c>
      <c r="M3722" s="65">
        <v>586</v>
      </c>
      <c r="N3722" s="61">
        <v>41878.461111111108</v>
      </c>
      <c r="O3722" s="62">
        <v>41878.461111111108</v>
      </c>
      <c r="P3722" s="66" t="s">
        <v>37</v>
      </c>
      <c r="Q3722" s="69" t="s">
        <v>48</v>
      </c>
      <c r="R3722" s="69" t="s">
        <v>49</v>
      </c>
      <c r="S3722" s="87" t="s">
        <v>40</v>
      </c>
      <c r="T3722" s="69" t="s">
        <v>2638</v>
      </c>
      <c r="U3722" s="77">
        <v>10515</v>
      </c>
      <c r="V3722" s="87" t="s">
        <v>1336</v>
      </c>
      <c r="W3722" s="69" t="s">
        <v>2639</v>
      </c>
      <c r="X3722" s="32">
        <v>317</v>
      </c>
      <c r="Y3722" s="32">
        <v>317</v>
      </c>
      <c r="Z3722" s="32">
        <v>63089</v>
      </c>
      <c r="AA3722" s="112">
        <f>Y3722/5380759</f>
        <v>5.8913621665642341E-5</v>
      </c>
      <c r="AB3722" s="113">
        <f>Z3722/5380759</f>
        <v>1.1724925795784573E-2</v>
      </c>
      <c r="AC3722" s="111">
        <f>Z3722/Y3722</f>
        <v>199.01892744479494</v>
      </c>
    </row>
    <row r="3723" spans="1:34" ht="15" hidden="1" customHeight="1" x14ac:dyDescent="0.2">
      <c r="A3723" s="153">
        <v>69</v>
      </c>
      <c r="B3723" s="153">
        <v>60</v>
      </c>
      <c r="C3723" s="24" t="s">
        <v>125</v>
      </c>
      <c r="D3723" s="175">
        <v>60100</v>
      </c>
      <c r="E3723" s="24" t="s">
        <v>126</v>
      </c>
      <c r="F3723" s="25">
        <v>2015</v>
      </c>
      <c r="G3723" s="156">
        <v>42029.245833333334</v>
      </c>
      <c r="H3723" s="157">
        <v>42029.245833333334</v>
      </c>
      <c r="I3723" s="620" t="s">
        <v>36</v>
      </c>
      <c r="J3723" s="620" t="s">
        <v>36</v>
      </c>
      <c r="K3723" s="620"/>
      <c r="L3723" s="159">
        <f>N3723-G3723</f>
        <v>6.944444467080757E-4</v>
      </c>
      <c r="M3723" s="160">
        <v>1</v>
      </c>
      <c r="N3723" s="156">
        <v>42029.246527777781</v>
      </c>
      <c r="O3723" s="157">
        <v>42029.246527777781</v>
      </c>
      <c r="P3723" s="161" t="s">
        <v>37</v>
      </c>
      <c r="Q3723" s="35" t="s">
        <v>48</v>
      </c>
      <c r="R3723" s="35" t="s">
        <v>49</v>
      </c>
      <c r="S3723" s="35" t="s">
        <v>40</v>
      </c>
      <c r="T3723" s="35" t="s">
        <v>3357</v>
      </c>
      <c r="U3723" s="192" t="s">
        <v>40</v>
      </c>
      <c r="V3723" s="167" t="s">
        <v>1336</v>
      </c>
      <c r="W3723" s="35" t="s">
        <v>3358</v>
      </c>
      <c r="X3723" s="55">
        <v>315</v>
      </c>
      <c r="Y3723" s="55">
        <v>0</v>
      </c>
      <c r="Z3723" s="168"/>
      <c r="AA3723" s="168"/>
      <c r="AB3723" s="168"/>
      <c r="AC3723" s="168"/>
    </row>
    <row r="3724" spans="1:34" ht="15" hidden="1" customHeight="1" x14ac:dyDescent="0.2">
      <c r="A3724" s="175">
        <v>69</v>
      </c>
      <c r="B3724" s="175">
        <v>60</v>
      </c>
      <c r="C3724" s="24" t="s">
        <v>125</v>
      </c>
      <c r="D3724" s="175">
        <v>60100</v>
      </c>
      <c r="E3724" s="43" t="s">
        <v>126</v>
      </c>
      <c r="F3724" s="25">
        <v>2015</v>
      </c>
      <c r="G3724" s="156">
        <v>42300.417361111111</v>
      </c>
      <c r="H3724" s="157">
        <v>42300.417361111111</v>
      </c>
      <c r="I3724" s="620" t="s">
        <v>36</v>
      </c>
      <c r="J3724" s="620" t="s">
        <v>36</v>
      </c>
      <c r="K3724" s="620"/>
      <c r="L3724" s="159">
        <f>N3724-G3724</f>
        <v>0.11666666666860692</v>
      </c>
      <c r="M3724" s="160">
        <v>168</v>
      </c>
      <c r="N3724" s="156">
        <v>42300.53402777778</v>
      </c>
      <c r="O3724" s="157">
        <v>42300.53402777778</v>
      </c>
      <c r="P3724" s="161" t="s">
        <v>37</v>
      </c>
      <c r="Q3724" s="35" t="s">
        <v>62</v>
      </c>
      <c r="R3724" s="35" t="s">
        <v>397</v>
      </c>
      <c r="S3724" s="35" t="s">
        <v>106</v>
      </c>
      <c r="T3724" s="35" t="s">
        <v>5035</v>
      </c>
      <c r="U3724" s="192" t="s">
        <v>40</v>
      </c>
      <c r="V3724" s="167" t="s">
        <v>1336</v>
      </c>
      <c r="W3724" s="35" t="s">
        <v>5036</v>
      </c>
      <c r="X3724" s="55">
        <v>0</v>
      </c>
      <c r="Y3724" s="168"/>
      <c r="Z3724" s="168"/>
      <c r="AA3724" s="168"/>
      <c r="AB3724" s="168"/>
      <c r="AC3724" s="168"/>
    </row>
    <row r="3725" spans="1:34" ht="15" hidden="1" customHeight="1" x14ac:dyDescent="0.2">
      <c r="A3725" s="175">
        <v>69</v>
      </c>
      <c r="B3725" s="175">
        <v>60</v>
      </c>
      <c r="C3725" s="24" t="s">
        <v>125</v>
      </c>
      <c r="D3725" s="175">
        <v>60100</v>
      </c>
      <c r="E3725" s="43" t="s">
        <v>126</v>
      </c>
      <c r="F3725" s="25">
        <v>2015</v>
      </c>
      <c r="G3725" s="156">
        <v>42310.715277777781</v>
      </c>
      <c r="H3725" s="157">
        <v>42310.715277777781</v>
      </c>
      <c r="I3725" s="620" t="s">
        <v>36</v>
      </c>
      <c r="J3725" s="620" t="s">
        <v>36</v>
      </c>
      <c r="K3725" s="620"/>
      <c r="L3725" s="159">
        <f>N3725-G3725</f>
        <v>6.9444443943211809E-4</v>
      </c>
      <c r="M3725" s="160">
        <v>1</v>
      </c>
      <c r="N3725" s="156">
        <v>42310.71597222222</v>
      </c>
      <c r="O3725" s="157">
        <v>42310.71597222222</v>
      </c>
      <c r="P3725" s="161" t="s">
        <v>37</v>
      </c>
      <c r="Q3725" s="35" t="s">
        <v>213</v>
      </c>
      <c r="R3725" s="35" t="s">
        <v>287</v>
      </c>
      <c r="S3725" s="35" t="s">
        <v>40</v>
      </c>
      <c r="T3725" s="35" t="s">
        <v>5103</v>
      </c>
      <c r="U3725" s="192" t="s">
        <v>40</v>
      </c>
      <c r="V3725" s="167" t="s">
        <v>190</v>
      </c>
      <c r="W3725" s="35" t="s">
        <v>5104</v>
      </c>
      <c r="X3725" s="55">
        <v>1511</v>
      </c>
      <c r="Y3725" s="168"/>
      <c r="Z3725" s="168"/>
      <c r="AA3725" s="168"/>
      <c r="AB3725" s="168"/>
      <c r="AC3725" s="168"/>
    </row>
    <row r="3726" spans="1:34" ht="15" hidden="1" customHeight="1" x14ac:dyDescent="0.2">
      <c r="A3726" s="175">
        <v>69</v>
      </c>
      <c r="B3726" s="175">
        <v>60</v>
      </c>
      <c r="C3726" s="24" t="s">
        <v>125</v>
      </c>
      <c r="D3726" s="175">
        <v>60100</v>
      </c>
      <c r="E3726" s="43" t="s">
        <v>126</v>
      </c>
      <c r="F3726" s="25">
        <v>2015</v>
      </c>
      <c r="G3726" s="156">
        <v>42341.465277777781</v>
      </c>
      <c r="H3726" s="157">
        <v>42341.465277777781</v>
      </c>
      <c r="I3726" s="620" t="s">
        <v>36</v>
      </c>
      <c r="J3726" s="620" t="s">
        <v>36</v>
      </c>
      <c r="K3726" s="620"/>
      <c r="L3726" s="159">
        <f>N3726-G3726</f>
        <v>1.8749999995634425E-2</v>
      </c>
      <c r="M3726" s="160">
        <v>27</v>
      </c>
      <c r="N3726" s="156">
        <v>42341.484027777777</v>
      </c>
      <c r="O3726" s="157">
        <v>42341.484027777777</v>
      </c>
      <c r="P3726" s="161" t="s">
        <v>37</v>
      </c>
      <c r="Q3726" s="35" t="s">
        <v>62</v>
      </c>
      <c r="R3726" s="35" t="s">
        <v>703</v>
      </c>
      <c r="S3726" s="35" t="s">
        <v>106</v>
      </c>
      <c r="T3726" s="35" t="s">
        <v>5263</v>
      </c>
      <c r="U3726" s="192" t="s">
        <v>40</v>
      </c>
      <c r="V3726" s="167" t="s">
        <v>1336</v>
      </c>
      <c r="W3726" s="35" t="s">
        <v>5264</v>
      </c>
      <c r="X3726" s="55">
        <v>0</v>
      </c>
      <c r="Y3726" s="168"/>
      <c r="Z3726" s="168"/>
      <c r="AA3726" s="168"/>
      <c r="AB3726" s="168"/>
      <c r="AC3726" s="168"/>
    </row>
    <row r="3727" spans="1:34" ht="15" hidden="1" customHeight="1" x14ac:dyDescent="0.2">
      <c r="A3727" s="257">
        <v>69</v>
      </c>
      <c r="B3727" s="257">
        <v>60</v>
      </c>
      <c r="C3727" s="258" t="s">
        <v>125</v>
      </c>
      <c r="D3727" s="257">
        <v>60100</v>
      </c>
      <c r="E3727" s="258" t="s">
        <v>126</v>
      </c>
      <c r="F3727" s="25">
        <v>2016</v>
      </c>
      <c r="G3727" s="232">
        <v>42427.107638888891</v>
      </c>
      <c r="H3727" s="233">
        <v>42427.107638888891</v>
      </c>
      <c r="I3727" s="412" t="s">
        <v>36</v>
      </c>
      <c r="J3727" s="412" t="s">
        <v>36</v>
      </c>
      <c r="K3727" s="412"/>
      <c r="L3727" s="235">
        <f>N3727-G3727</f>
        <v>7.4999999997089617E-2</v>
      </c>
      <c r="M3727" s="236">
        <v>108</v>
      </c>
      <c r="N3727" s="232">
        <v>42427.182638888888</v>
      </c>
      <c r="O3727" s="233">
        <v>42427.182638888888</v>
      </c>
      <c r="P3727" s="237" t="s">
        <v>37</v>
      </c>
      <c r="Q3727" s="238" t="s">
        <v>38</v>
      </c>
      <c r="R3727" s="238" t="s">
        <v>135</v>
      </c>
      <c r="S3727" s="238" t="s">
        <v>68</v>
      </c>
      <c r="T3727" s="35" t="s">
        <v>5620</v>
      </c>
      <c r="U3727" s="88">
        <v>11949</v>
      </c>
      <c r="V3727" s="240" t="s">
        <v>1336</v>
      </c>
      <c r="W3727" s="168" t="s">
        <v>5621</v>
      </c>
      <c r="X3727" s="55">
        <v>241</v>
      </c>
      <c r="Y3727" s="55">
        <v>239</v>
      </c>
      <c r="Z3727" s="55">
        <v>30268</v>
      </c>
      <c r="AA3727" s="259">
        <v>4.3598269130473568E-5</v>
      </c>
      <c r="AB3727" s="260">
        <v>5.521474519000728E-3</v>
      </c>
      <c r="AC3727" s="241">
        <v>126.64435146443515</v>
      </c>
    </row>
    <row r="3728" spans="1:34" ht="15" hidden="1" customHeight="1" x14ac:dyDescent="0.2">
      <c r="A3728" s="257">
        <v>69</v>
      </c>
      <c r="B3728" s="257">
        <v>60</v>
      </c>
      <c r="C3728" s="258" t="s">
        <v>125</v>
      </c>
      <c r="D3728" s="257">
        <v>60100</v>
      </c>
      <c r="E3728" s="258" t="s">
        <v>126</v>
      </c>
      <c r="F3728" s="25">
        <v>2016</v>
      </c>
      <c r="G3728" s="232">
        <v>42497.206250000003</v>
      </c>
      <c r="H3728" s="233">
        <v>42497.206250000003</v>
      </c>
      <c r="I3728" s="412" t="s">
        <v>36</v>
      </c>
      <c r="J3728" s="412" t="s">
        <v>36</v>
      </c>
      <c r="K3728" s="412"/>
      <c r="L3728" s="235">
        <f>N3728-G3728</f>
        <v>6.9444443943211809E-4</v>
      </c>
      <c r="M3728" s="236">
        <v>1</v>
      </c>
      <c r="N3728" s="232">
        <v>42497.206944444442</v>
      </c>
      <c r="O3728" s="233">
        <v>42497.206944444442</v>
      </c>
      <c r="P3728" s="237" t="s">
        <v>37</v>
      </c>
      <c r="Q3728" s="238" t="s">
        <v>38</v>
      </c>
      <c r="R3728" s="238" t="s">
        <v>39</v>
      </c>
      <c r="S3728" s="35" t="s">
        <v>40</v>
      </c>
      <c r="T3728" s="35" t="s">
        <v>6064</v>
      </c>
      <c r="U3728" s="282" t="s">
        <v>40</v>
      </c>
      <c r="V3728" s="240" t="s">
        <v>1336</v>
      </c>
      <c r="W3728" s="35" t="s">
        <v>6065</v>
      </c>
      <c r="X3728" s="55">
        <v>239</v>
      </c>
      <c r="Y3728" s="55">
        <v>0</v>
      </c>
      <c r="Z3728" s="55">
        <v>0</v>
      </c>
      <c r="AA3728" s="168"/>
      <c r="AB3728" s="168"/>
      <c r="AC3728" s="168"/>
    </row>
    <row r="3729" spans="1:34" ht="15" hidden="1" customHeight="1" x14ac:dyDescent="0.2">
      <c r="A3729" s="257">
        <v>69</v>
      </c>
      <c r="B3729" s="257">
        <v>60</v>
      </c>
      <c r="C3729" s="258" t="s">
        <v>125</v>
      </c>
      <c r="D3729" s="257">
        <v>60100</v>
      </c>
      <c r="E3729" s="258" t="s">
        <v>126</v>
      </c>
      <c r="F3729" s="25">
        <v>2016</v>
      </c>
      <c r="G3729" s="284">
        <v>42537.306944444441</v>
      </c>
      <c r="H3729" s="234">
        <v>42537.306944444441</v>
      </c>
      <c r="I3729" s="412" t="s">
        <v>36</v>
      </c>
      <c r="J3729" s="412" t="s">
        <v>36</v>
      </c>
      <c r="K3729" s="412"/>
      <c r="L3729" s="235">
        <f>N3729-G3729</f>
        <v>0.40555555556056788</v>
      </c>
      <c r="M3729" s="236">
        <v>584</v>
      </c>
      <c r="N3729" s="284">
        <v>42537.712500000001</v>
      </c>
      <c r="O3729" s="234">
        <v>42537.712500000001</v>
      </c>
      <c r="P3729" s="237" t="s">
        <v>37</v>
      </c>
      <c r="Q3729" s="238" t="s">
        <v>38</v>
      </c>
      <c r="R3729" s="238" t="s">
        <v>135</v>
      </c>
      <c r="S3729" s="35" t="s">
        <v>68</v>
      </c>
      <c r="T3729" s="35" t="s">
        <v>6215</v>
      </c>
      <c r="U3729" s="282" t="s">
        <v>40</v>
      </c>
      <c r="V3729" s="240" t="s">
        <v>1336</v>
      </c>
      <c r="W3729" s="35" t="s">
        <v>6216</v>
      </c>
      <c r="X3729" s="177">
        <v>239</v>
      </c>
      <c r="Y3729" s="177">
        <v>239</v>
      </c>
      <c r="Z3729" s="177">
        <v>31639</v>
      </c>
      <c r="AA3729" s="259">
        <v>4.3598269130473568E-5</v>
      </c>
      <c r="AB3729" s="260">
        <v>5.7715717030085911E-3</v>
      </c>
      <c r="AC3729" s="241">
        <v>132.38075313807531</v>
      </c>
    </row>
    <row r="3730" spans="1:34" ht="15" hidden="1" customHeight="1" x14ac:dyDescent="0.2">
      <c r="A3730" s="257">
        <v>69</v>
      </c>
      <c r="B3730" s="257">
        <v>60</v>
      </c>
      <c r="C3730" s="258" t="s">
        <v>125</v>
      </c>
      <c r="D3730" s="257">
        <v>60100</v>
      </c>
      <c r="E3730" s="258" t="s">
        <v>126</v>
      </c>
      <c r="F3730" s="25">
        <v>2017</v>
      </c>
      <c r="G3730" s="232">
        <v>42746.797222222223</v>
      </c>
      <c r="H3730" s="233">
        <v>42746.797222222223</v>
      </c>
      <c r="I3730" s="417" t="s">
        <v>7042</v>
      </c>
      <c r="J3730" s="412" t="s">
        <v>36</v>
      </c>
      <c r="K3730" s="412"/>
      <c r="L3730" s="235">
        <f>N3730-G3730</f>
        <v>6.944444467080757E-4</v>
      </c>
      <c r="M3730" s="236">
        <v>1</v>
      </c>
      <c r="N3730" s="232">
        <v>42746.79791666667</v>
      </c>
      <c r="O3730" s="233">
        <v>42746.79791666667</v>
      </c>
      <c r="P3730" s="237" t="s">
        <v>37</v>
      </c>
      <c r="Q3730" s="238" t="s">
        <v>213</v>
      </c>
      <c r="R3730" s="238" t="s">
        <v>320</v>
      </c>
      <c r="S3730" s="35" t="s">
        <v>40</v>
      </c>
      <c r="T3730" s="167" t="s">
        <v>7331</v>
      </c>
      <c r="U3730" s="303" t="s">
        <v>40</v>
      </c>
      <c r="V3730" s="49" t="s">
        <v>190</v>
      </c>
      <c r="W3730" s="35" t="s">
        <v>7332</v>
      </c>
      <c r="X3730" s="255">
        <v>236</v>
      </c>
      <c r="Y3730" s="241">
        <v>0</v>
      </c>
      <c r="Z3730" s="241">
        <v>0</v>
      </c>
      <c r="AA3730" s="168"/>
      <c r="AB3730" s="168"/>
      <c r="AC3730" s="168"/>
      <c r="AD3730" s="304">
        <v>5517212</v>
      </c>
      <c r="AE3730" s="35" t="s">
        <v>7056</v>
      </c>
      <c r="AF3730" s="305" t="s">
        <v>7333</v>
      </c>
      <c r="AG3730" s="35" t="s">
        <v>7040</v>
      </c>
      <c r="AH3730" s="44" t="s">
        <v>7041</v>
      </c>
    </row>
    <row r="3731" spans="1:34" ht="15" hidden="1" customHeight="1" x14ac:dyDescent="0.2">
      <c r="A3731" s="257">
        <v>69</v>
      </c>
      <c r="B3731" s="257">
        <v>60</v>
      </c>
      <c r="C3731" s="258" t="s">
        <v>125</v>
      </c>
      <c r="D3731" s="257">
        <v>60100</v>
      </c>
      <c r="E3731" s="258" t="s">
        <v>126</v>
      </c>
      <c r="F3731" s="25">
        <v>2017</v>
      </c>
      <c r="G3731" s="232">
        <v>43034.438888888886</v>
      </c>
      <c r="H3731" s="233">
        <v>43034.438888888886</v>
      </c>
      <c r="I3731" s="412" t="s">
        <v>36</v>
      </c>
      <c r="J3731" s="412" t="s">
        <v>36</v>
      </c>
      <c r="K3731" s="412"/>
      <c r="L3731" s="235">
        <f>N3731-G3731</f>
        <v>0.50833333333866904</v>
      </c>
      <c r="M3731" s="236">
        <v>732</v>
      </c>
      <c r="N3731" s="232">
        <v>43034.947222222225</v>
      </c>
      <c r="O3731" s="233">
        <v>43034.947222222225</v>
      </c>
      <c r="P3731" s="237" t="s">
        <v>37</v>
      </c>
      <c r="Q3731" s="35" t="s">
        <v>38</v>
      </c>
      <c r="R3731" s="35" t="s">
        <v>135</v>
      </c>
      <c r="S3731" s="35" t="s">
        <v>68</v>
      </c>
      <c r="T3731" s="167" t="s">
        <v>9866</v>
      </c>
      <c r="U3731" s="332" t="s">
        <v>40</v>
      </c>
      <c r="V3731" s="240" t="s">
        <v>1336</v>
      </c>
      <c r="W3731" s="167" t="s">
        <v>9867</v>
      </c>
      <c r="X3731" s="241">
        <v>243</v>
      </c>
      <c r="Y3731" s="241">
        <v>243</v>
      </c>
      <c r="Z3731" s="241">
        <v>24038</v>
      </c>
      <c r="AA3731" s="215">
        <v>4.4043984534217646E-5</v>
      </c>
      <c r="AB3731" s="216">
        <v>4.3569107005494807E-3</v>
      </c>
      <c r="AC3731" s="255">
        <v>98.921810699588477</v>
      </c>
      <c r="AD3731" s="304">
        <v>5517212</v>
      </c>
      <c r="AE3731" s="333" t="s">
        <v>7182</v>
      </c>
      <c r="AF3731" s="383" t="s">
        <v>9868</v>
      </c>
      <c r="AG3731" s="167" t="s">
        <v>7040</v>
      </c>
      <c r="AH3731" s="29" t="s">
        <v>7041</v>
      </c>
    </row>
    <row r="3732" spans="1:34" ht="15" hidden="1" customHeight="1" x14ac:dyDescent="0.2">
      <c r="A3732" s="257">
        <v>69</v>
      </c>
      <c r="B3732" s="257">
        <v>60</v>
      </c>
      <c r="C3732" s="258" t="s">
        <v>125</v>
      </c>
      <c r="D3732" s="257">
        <v>60100</v>
      </c>
      <c r="E3732" s="258" t="s">
        <v>126</v>
      </c>
      <c r="F3732" s="25">
        <v>2018</v>
      </c>
      <c r="G3732" s="232">
        <v>43109.231249999997</v>
      </c>
      <c r="H3732" s="233">
        <v>43109.231249999997</v>
      </c>
      <c r="I3732" s="412" t="s">
        <v>36</v>
      </c>
      <c r="J3732" s="412" t="s">
        <v>36</v>
      </c>
      <c r="K3732" s="412" t="s">
        <v>36</v>
      </c>
      <c r="L3732" s="235">
        <f>N3732-G3732</f>
        <v>5.9027777781011537E-2</v>
      </c>
      <c r="M3732" s="236">
        <v>85</v>
      </c>
      <c r="N3732" s="232">
        <v>43109.290277777778</v>
      </c>
      <c r="O3732" s="233">
        <v>43109.290277777778</v>
      </c>
      <c r="P3732" s="237" t="s">
        <v>37</v>
      </c>
      <c r="Q3732" s="238" t="s">
        <v>1246</v>
      </c>
      <c r="R3732" s="35" t="s">
        <v>10189</v>
      </c>
      <c r="S3732" s="238" t="s">
        <v>68</v>
      </c>
      <c r="T3732" s="167" t="s">
        <v>10275</v>
      </c>
      <c r="U3732" s="170">
        <v>114176309</v>
      </c>
      <c r="V3732" s="240" t="s">
        <v>1336</v>
      </c>
      <c r="W3732" s="167" t="s">
        <v>10276</v>
      </c>
      <c r="X3732" s="241">
        <v>0</v>
      </c>
      <c r="Y3732" s="241">
        <v>0</v>
      </c>
      <c r="Z3732" s="241">
        <v>0</v>
      </c>
      <c r="AA3732" s="266"/>
      <c r="AB3732" s="266"/>
      <c r="AC3732" s="266"/>
      <c r="AD3732" s="241">
        <v>5517212</v>
      </c>
      <c r="AE3732" s="35" t="s">
        <v>1270</v>
      </c>
      <c r="AF3732" s="35" t="s">
        <v>1270</v>
      </c>
      <c r="AG3732" s="35" t="s">
        <v>7040</v>
      </c>
      <c r="AH3732" s="35" t="s">
        <v>7173</v>
      </c>
    </row>
    <row r="3733" spans="1:34" ht="15" hidden="1" customHeight="1" x14ac:dyDescent="0.2">
      <c r="A3733" s="257">
        <v>69</v>
      </c>
      <c r="B3733" s="257">
        <v>60</v>
      </c>
      <c r="C3733" s="258" t="s">
        <v>125</v>
      </c>
      <c r="D3733" s="257">
        <v>60100</v>
      </c>
      <c r="E3733" s="258" t="s">
        <v>126</v>
      </c>
      <c r="F3733" s="25">
        <v>2018</v>
      </c>
      <c r="G3733" s="284">
        <v>43390.508333333331</v>
      </c>
      <c r="H3733" s="234">
        <v>43390.508333333331</v>
      </c>
      <c r="I3733" s="412" t="s">
        <v>36</v>
      </c>
      <c r="J3733" s="412" t="s">
        <v>36</v>
      </c>
      <c r="K3733" s="412" t="s">
        <v>36</v>
      </c>
      <c r="L3733" s="235">
        <f>N3733-G3733</f>
        <v>2.1527777782466728E-2</v>
      </c>
      <c r="M3733" s="236">
        <v>31</v>
      </c>
      <c r="N3733" s="284">
        <v>43390.529861111114</v>
      </c>
      <c r="O3733" s="234">
        <v>43390.529861111114</v>
      </c>
      <c r="P3733" s="237" t="s">
        <v>37</v>
      </c>
      <c r="Q3733" s="162" t="s">
        <v>62</v>
      </c>
      <c r="R3733" s="167" t="s">
        <v>10303</v>
      </c>
      <c r="S3733" s="163" t="s">
        <v>40</v>
      </c>
      <c r="T3733" s="167" t="s">
        <v>12154</v>
      </c>
      <c r="U3733" s="416" t="s">
        <v>40</v>
      </c>
      <c r="V3733" s="240" t="s">
        <v>1336</v>
      </c>
      <c r="W3733" s="167" t="s">
        <v>12155</v>
      </c>
      <c r="X3733" s="255">
        <v>0</v>
      </c>
      <c r="Y3733" s="241">
        <v>0</v>
      </c>
      <c r="Z3733" s="241">
        <v>0</v>
      </c>
      <c r="AA3733" s="266"/>
      <c r="AB3733" s="266"/>
      <c r="AC3733" s="266"/>
      <c r="AD3733" s="241">
        <v>5517212</v>
      </c>
      <c r="AE3733" s="461" t="s">
        <v>1270</v>
      </c>
      <c r="AF3733" s="462" t="s">
        <v>1270</v>
      </c>
      <c r="AG3733" s="277" t="s">
        <v>7066</v>
      </c>
      <c r="AH3733" s="277" t="s">
        <v>7067</v>
      </c>
    </row>
    <row r="3734" spans="1:34" ht="15" hidden="1" customHeight="1" x14ac:dyDescent="0.2">
      <c r="A3734" s="257">
        <v>69</v>
      </c>
      <c r="B3734" s="257">
        <v>60</v>
      </c>
      <c r="C3734" s="258" t="s">
        <v>125</v>
      </c>
      <c r="D3734" s="257">
        <v>60100</v>
      </c>
      <c r="E3734" s="258" t="s">
        <v>126</v>
      </c>
      <c r="F3734" s="25">
        <v>2018</v>
      </c>
      <c r="G3734" s="284">
        <v>43435.238888888889</v>
      </c>
      <c r="H3734" s="234">
        <v>43435.238888888889</v>
      </c>
      <c r="I3734" s="412" t="s">
        <v>36</v>
      </c>
      <c r="J3734" s="412" t="s">
        <v>36</v>
      </c>
      <c r="K3734" s="412" t="s">
        <v>36</v>
      </c>
      <c r="L3734" s="235">
        <f>N3734-G3734</f>
        <v>6.944444467080757E-4</v>
      </c>
      <c r="M3734" s="236">
        <v>1</v>
      </c>
      <c r="N3734" s="284">
        <v>43435.239583333336</v>
      </c>
      <c r="O3734" s="234">
        <v>43435.239583333336</v>
      </c>
      <c r="P3734" s="237" t="s">
        <v>37</v>
      </c>
      <c r="Q3734" s="162" t="s">
        <v>48</v>
      </c>
      <c r="R3734" s="167" t="s">
        <v>10200</v>
      </c>
      <c r="S3734" s="163" t="s">
        <v>40</v>
      </c>
      <c r="T3734" s="167" t="s">
        <v>12467</v>
      </c>
      <c r="U3734" s="416" t="s">
        <v>40</v>
      </c>
      <c r="V3734" s="240" t="s">
        <v>1336</v>
      </c>
      <c r="W3734" s="167" t="s">
        <v>12468</v>
      </c>
      <c r="X3734" s="255">
        <v>247</v>
      </c>
      <c r="Y3734" s="241">
        <v>0</v>
      </c>
      <c r="Z3734" s="241">
        <v>0</v>
      </c>
      <c r="AA3734" s="266"/>
      <c r="AB3734" s="266"/>
      <c r="AC3734" s="266"/>
      <c r="AD3734" s="241">
        <v>5517212</v>
      </c>
      <c r="AE3734" s="461" t="s">
        <v>7172</v>
      </c>
      <c r="AF3734" s="468" t="s">
        <v>12469</v>
      </c>
      <c r="AG3734" s="163" t="s">
        <v>7040</v>
      </c>
      <c r="AH3734" s="57" t="s">
        <v>7041</v>
      </c>
    </row>
    <row r="3735" spans="1:34" ht="15" hidden="1" customHeight="1" x14ac:dyDescent="0.2">
      <c r="A3735" s="58">
        <v>69</v>
      </c>
      <c r="B3735" s="58">
        <v>60</v>
      </c>
      <c r="C3735" s="76" t="s">
        <v>975</v>
      </c>
      <c r="D3735" s="31">
        <v>60101</v>
      </c>
      <c r="E3735" s="60" t="s">
        <v>976</v>
      </c>
      <c r="F3735" s="25">
        <v>2014</v>
      </c>
      <c r="G3735" s="61">
        <v>41836.640277777777</v>
      </c>
      <c r="H3735" s="62">
        <v>41836.640277777777</v>
      </c>
      <c r="I3735" s="625" t="s">
        <v>36</v>
      </c>
      <c r="J3735" s="625" t="s">
        <v>36</v>
      </c>
      <c r="K3735" s="625"/>
      <c r="L3735" s="64">
        <f>N3735-G3735</f>
        <v>2.9861111113859806E-2</v>
      </c>
      <c r="M3735" s="65">
        <v>43</v>
      </c>
      <c r="N3735" s="61">
        <v>41836.670138888891</v>
      </c>
      <c r="O3735" s="62">
        <v>41836.670138888891</v>
      </c>
      <c r="P3735" s="66" t="s">
        <v>37</v>
      </c>
      <c r="Q3735" s="69" t="s">
        <v>43</v>
      </c>
      <c r="R3735" s="69" t="s">
        <v>44</v>
      </c>
      <c r="S3735" s="87" t="s">
        <v>40</v>
      </c>
      <c r="T3735" s="69" t="s">
        <v>2490</v>
      </c>
      <c r="U3735" s="416" t="s">
        <v>40</v>
      </c>
      <c r="V3735" s="87" t="s">
        <v>190</v>
      </c>
      <c r="W3735" s="89"/>
      <c r="X3735" s="32">
        <v>0</v>
      </c>
      <c r="Y3735" s="32">
        <v>0</v>
      </c>
      <c r="Z3735" s="83"/>
      <c r="AA3735" s="84"/>
      <c r="AB3735" s="85"/>
      <c r="AC3735" s="83"/>
    </row>
    <row r="3736" spans="1:34" ht="15" hidden="1" customHeight="1" x14ac:dyDescent="0.2">
      <c r="A3736" s="257">
        <v>69</v>
      </c>
      <c r="B3736" s="257">
        <v>60</v>
      </c>
      <c r="C3736" s="258" t="s">
        <v>975</v>
      </c>
      <c r="D3736" s="257">
        <v>60101</v>
      </c>
      <c r="E3736" s="258" t="s">
        <v>976</v>
      </c>
      <c r="F3736" s="25">
        <v>2016</v>
      </c>
      <c r="G3736" s="232">
        <v>42434.841666666667</v>
      </c>
      <c r="H3736" s="233">
        <v>42434.841666666667</v>
      </c>
      <c r="I3736" s="417" t="s">
        <v>313</v>
      </c>
      <c r="J3736" s="412" t="s">
        <v>36</v>
      </c>
      <c r="K3736" s="412"/>
      <c r="L3736" s="235">
        <f>N3736-G3736</f>
        <v>6.944444467080757E-4</v>
      </c>
      <c r="M3736" s="236">
        <v>1</v>
      </c>
      <c r="N3736" s="232">
        <v>42434.842361111114</v>
      </c>
      <c r="O3736" s="233">
        <v>42434.842361111114</v>
      </c>
      <c r="P3736" s="237" t="s">
        <v>37</v>
      </c>
      <c r="Q3736" s="238" t="s">
        <v>52</v>
      </c>
      <c r="R3736" s="238" t="s">
        <v>53</v>
      </c>
      <c r="S3736" s="238" t="s">
        <v>40</v>
      </c>
      <c r="T3736" s="35" t="s">
        <v>5680</v>
      </c>
      <c r="U3736" s="254" t="s">
        <v>40</v>
      </c>
      <c r="V3736" s="240" t="s">
        <v>190</v>
      </c>
      <c r="W3736" s="35" t="s">
        <v>5681</v>
      </c>
      <c r="X3736" s="55">
        <v>12188</v>
      </c>
      <c r="Y3736" s="55">
        <v>0</v>
      </c>
      <c r="Z3736" s="55">
        <v>0</v>
      </c>
      <c r="AA3736" s="266"/>
      <c r="AB3736" s="266"/>
      <c r="AC3736" s="266"/>
    </row>
    <row r="3737" spans="1:34" ht="15" hidden="1" customHeight="1" x14ac:dyDescent="0.2">
      <c r="A3737" s="257">
        <v>69</v>
      </c>
      <c r="B3737" s="257">
        <v>60</v>
      </c>
      <c r="C3737" s="258" t="s">
        <v>975</v>
      </c>
      <c r="D3737" s="257">
        <v>60101</v>
      </c>
      <c r="E3737" s="258" t="s">
        <v>976</v>
      </c>
      <c r="F3737" s="25">
        <v>2016</v>
      </c>
      <c r="G3737" s="284">
        <v>42711.295138888891</v>
      </c>
      <c r="H3737" s="234">
        <v>42711.295138888891</v>
      </c>
      <c r="I3737" s="412" t="s">
        <v>36</v>
      </c>
      <c r="J3737" s="412" t="s">
        <v>36</v>
      </c>
      <c r="K3737" s="412"/>
      <c r="L3737" s="235">
        <f>N3737-G3737</f>
        <v>0.24722222222044365</v>
      </c>
      <c r="M3737" s="236">
        <v>356</v>
      </c>
      <c r="N3737" s="284">
        <v>42711.542361111111</v>
      </c>
      <c r="O3737" s="234">
        <v>42711.542361111111</v>
      </c>
      <c r="P3737" s="237" t="s">
        <v>37</v>
      </c>
      <c r="Q3737" s="35" t="s">
        <v>52</v>
      </c>
      <c r="R3737" s="35" t="s">
        <v>67</v>
      </c>
      <c r="S3737" s="35" t="s">
        <v>101</v>
      </c>
      <c r="T3737" s="35" t="s">
        <v>6944</v>
      </c>
      <c r="U3737" s="282" t="s">
        <v>40</v>
      </c>
      <c r="V3737" s="240" t="s">
        <v>190</v>
      </c>
      <c r="W3737" s="35" t="s">
        <v>6945</v>
      </c>
      <c r="X3737" s="177">
        <v>12214</v>
      </c>
      <c r="Y3737" s="55">
        <v>0</v>
      </c>
      <c r="Z3737" s="55">
        <v>0</v>
      </c>
      <c r="AA3737" s="168"/>
      <c r="AB3737" s="168"/>
      <c r="AC3737" s="168"/>
    </row>
    <row r="3738" spans="1:34" ht="15" hidden="1" customHeight="1" x14ac:dyDescent="0.2">
      <c r="A3738" s="257">
        <v>69</v>
      </c>
      <c r="B3738" s="257">
        <v>60</v>
      </c>
      <c r="C3738" s="258" t="s">
        <v>975</v>
      </c>
      <c r="D3738" s="257">
        <v>60101</v>
      </c>
      <c r="E3738" s="258" t="s">
        <v>976</v>
      </c>
      <c r="F3738" s="25">
        <v>2018</v>
      </c>
      <c r="G3738" s="284">
        <v>43283.950694444444</v>
      </c>
      <c r="H3738" s="233">
        <v>43283.950694444444</v>
      </c>
      <c r="I3738" s="412" t="s">
        <v>36</v>
      </c>
      <c r="J3738" s="412" t="s">
        <v>36</v>
      </c>
      <c r="K3738" s="412" t="s">
        <v>36</v>
      </c>
      <c r="L3738" s="235">
        <f>N3738-G3738</f>
        <v>6.944444467080757E-4</v>
      </c>
      <c r="M3738" s="236">
        <v>1</v>
      </c>
      <c r="N3738" s="284">
        <v>43283.951388888891</v>
      </c>
      <c r="O3738" s="233">
        <v>43283.951388888891</v>
      </c>
      <c r="P3738" s="237" t="s">
        <v>37</v>
      </c>
      <c r="Q3738" s="359" t="s">
        <v>43</v>
      </c>
      <c r="R3738" s="35" t="s">
        <v>10204</v>
      </c>
      <c r="S3738" s="277" t="s">
        <v>40</v>
      </c>
      <c r="T3738" s="167" t="s">
        <v>11438</v>
      </c>
      <c r="U3738" s="282" t="s">
        <v>40</v>
      </c>
      <c r="V3738" s="240" t="s">
        <v>190</v>
      </c>
      <c r="W3738" s="167" t="s">
        <v>11439</v>
      </c>
      <c r="X3738" s="255">
        <v>12438</v>
      </c>
      <c r="Y3738" s="241">
        <v>0</v>
      </c>
      <c r="Z3738" s="241">
        <v>0</v>
      </c>
      <c r="AA3738" s="266"/>
      <c r="AB3738" s="266"/>
      <c r="AC3738" s="266"/>
      <c r="AD3738" s="241">
        <v>5517212</v>
      </c>
      <c r="AE3738" s="467" t="s">
        <v>7049</v>
      </c>
      <c r="AF3738" s="468" t="s">
        <v>11440</v>
      </c>
      <c r="AG3738" s="277" t="s">
        <v>7040</v>
      </c>
      <c r="AH3738" s="277" t="s">
        <v>7041</v>
      </c>
    </row>
    <row r="3739" spans="1:34" ht="15" hidden="1" customHeight="1" x14ac:dyDescent="0.2">
      <c r="A3739" s="257">
        <v>69</v>
      </c>
      <c r="B3739" s="257">
        <v>60</v>
      </c>
      <c r="C3739" s="258" t="s">
        <v>975</v>
      </c>
      <c r="D3739" s="257">
        <v>60101</v>
      </c>
      <c r="E3739" s="258" t="s">
        <v>976</v>
      </c>
      <c r="F3739" s="25">
        <v>2018</v>
      </c>
      <c r="G3739" s="284">
        <v>43283.984027777777</v>
      </c>
      <c r="H3739" s="233">
        <v>43283.984027777777</v>
      </c>
      <c r="I3739" s="412" t="s">
        <v>36</v>
      </c>
      <c r="J3739" s="412" t="s">
        <v>36</v>
      </c>
      <c r="K3739" s="412" t="s">
        <v>36</v>
      </c>
      <c r="L3739" s="235">
        <f>N3739-G3739</f>
        <v>0.25486111111240461</v>
      </c>
      <c r="M3739" s="236">
        <v>367</v>
      </c>
      <c r="N3739" s="284">
        <v>43284.238888888889</v>
      </c>
      <c r="O3739" s="233">
        <v>43284.238888888889</v>
      </c>
      <c r="P3739" s="237" t="s">
        <v>37</v>
      </c>
      <c r="Q3739" s="359" t="s">
        <v>43</v>
      </c>
      <c r="R3739" s="35" t="s">
        <v>10204</v>
      </c>
      <c r="S3739" s="277" t="s">
        <v>106</v>
      </c>
      <c r="T3739" s="167" t="s">
        <v>11441</v>
      </c>
      <c r="U3739" s="282" t="s">
        <v>40</v>
      </c>
      <c r="V3739" s="240" t="s">
        <v>190</v>
      </c>
      <c r="W3739" s="167" t="s">
        <v>11442</v>
      </c>
      <c r="X3739" s="255">
        <v>12437</v>
      </c>
      <c r="Y3739" s="241">
        <v>0</v>
      </c>
      <c r="Z3739" s="241">
        <v>0</v>
      </c>
      <c r="AA3739" s="266"/>
      <c r="AB3739" s="266"/>
      <c r="AC3739" s="266"/>
      <c r="AD3739" s="241">
        <v>5517212</v>
      </c>
      <c r="AE3739" s="467" t="s">
        <v>7189</v>
      </c>
      <c r="AF3739" s="468" t="s">
        <v>11440</v>
      </c>
      <c r="AG3739" s="277" t="s">
        <v>7040</v>
      </c>
      <c r="AH3739" s="277" t="s">
        <v>7041</v>
      </c>
    </row>
    <row r="3740" spans="1:34" ht="15" hidden="1" customHeight="1" x14ac:dyDescent="0.2">
      <c r="A3740" s="257">
        <v>69</v>
      </c>
      <c r="B3740" s="257">
        <v>60</v>
      </c>
      <c r="C3740" s="258" t="s">
        <v>975</v>
      </c>
      <c r="D3740" s="257">
        <v>60101</v>
      </c>
      <c r="E3740" s="258" t="s">
        <v>976</v>
      </c>
      <c r="F3740" s="25">
        <v>2018</v>
      </c>
      <c r="G3740" s="284">
        <v>43283.989583333336</v>
      </c>
      <c r="H3740" s="233">
        <v>43283.989583333336</v>
      </c>
      <c r="I3740" s="412" t="s">
        <v>36</v>
      </c>
      <c r="J3740" s="412" t="s">
        <v>36</v>
      </c>
      <c r="K3740" s="412" t="s">
        <v>36</v>
      </c>
      <c r="L3740" s="235">
        <f>N3740-G3740</f>
        <v>6.9444443943211809E-4</v>
      </c>
      <c r="M3740" s="236">
        <v>1</v>
      </c>
      <c r="N3740" s="284">
        <v>43283.990277777775</v>
      </c>
      <c r="O3740" s="233">
        <v>43283.990277777775</v>
      </c>
      <c r="P3740" s="237" t="s">
        <v>37</v>
      </c>
      <c r="Q3740" s="359" t="s">
        <v>62</v>
      </c>
      <c r="R3740" s="35" t="s">
        <v>11258</v>
      </c>
      <c r="S3740" s="277" t="s">
        <v>101</v>
      </c>
      <c r="T3740" s="167" t="s">
        <v>11443</v>
      </c>
      <c r="U3740" s="282" t="s">
        <v>40</v>
      </c>
      <c r="V3740" s="240" t="s">
        <v>761</v>
      </c>
      <c r="W3740" s="167" t="s">
        <v>11444</v>
      </c>
      <c r="X3740" s="255">
        <v>0</v>
      </c>
      <c r="Y3740" s="241">
        <v>0</v>
      </c>
      <c r="Z3740" s="241">
        <v>0</v>
      </c>
      <c r="AA3740" s="266"/>
      <c r="AB3740" s="266"/>
      <c r="AC3740" s="266"/>
      <c r="AD3740" s="241">
        <v>5517212</v>
      </c>
      <c r="AE3740" s="467" t="s">
        <v>7102</v>
      </c>
      <c r="AF3740" s="468" t="s">
        <v>11445</v>
      </c>
      <c r="AG3740" s="277" t="s">
        <v>7040</v>
      </c>
      <c r="AH3740" s="277" t="s">
        <v>7041</v>
      </c>
    </row>
    <row r="3741" spans="1:34" ht="15" hidden="1" customHeight="1" x14ac:dyDescent="0.2">
      <c r="A3741" s="257">
        <v>69</v>
      </c>
      <c r="B3741" s="257">
        <v>60</v>
      </c>
      <c r="C3741" s="258" t="s">
        <v>975</v>
      </c>
      <c r="D3741" s="257">
        <v>60101</v>
      </c>
      <c r="E3741" s="258" t="s">
        <v>976</v>
      </c>
      <c r="F3741" s="25">
        <v>2018</v>
      </c>
      <c r="G3741" s="284">
        <v>43296.787499999999</v>
      </c>
      <c r="H3741" s="233">
        <v>43296.787499999999</v>
      </c>
      <c r="I3741" s="412" t="s">
        <v>36</v>
      </c>
      <c r="J3741" s="412" t="s">
        <v>36</v>
      </c>
      <c r="K3741" s="412" t="s">
        <v>36</v>
      </c>
      <c r="L3741" s="235">
        <f>N3741-G3741</f>
        <v>0.10486111111094942</v>
      </c>
      <c r="M3741" s="236">
        <v>151</v>
      </c>
      <c r="N3741" s="284">
        <v>43296.892361111109</v>
      </c>
      <c r="O3741" s="233">
        <v>43296.892361111109</v>
      </c>
      <c r="P3741" s="328" t="s">
        <v>242</v>
      </c>
      <c r="Q3741" s="359" t="s">
        <v>43</v>
      </c>
      <c r="R3741" s="35" t="s">
        <v>10204</v>
      </c>
      <c r="S3741" s="277" t="s">
        <v>526</v>
      </c>
      <c r="T3741" s="167" t="s">
        <v>11548</v>
      </c>
      <c r="U3741" s="282" t="s">
        <v>40</v>
      </c>
      <c r="V3741" s="240" t="s">
        <v>190</v>
      </c>
      <c r="W3741" s="167" t="s">
        <v>11549</v>
      </c>
      <c r="X3741" s="255">
        <v>0</v>
      </c>
      <c r="Y3741" s="241">
        <v>0</v>
      </c>
      <c r="Z3741" s="241">
        <v>0</v>
      </c>
      <c r="AA3741" s="277"/>
      <c r="AB3741" s="277"/>
      <c r="AC3741" s="277"/>
      <c r="AD3741" s="241">
        <v>5517212</v>
      </c>
      <c r="AE3741" s="461" t="s">
        <v>1270</v>
      </c>
      <c r="AF3741" s="462" t="s">
        <v>1270</v>
      </c>
      <c r="AG3741" s="277" t="s">
        <v>7066</v>
      </c>
      <c r="AH3741" s="277" t="s">
        <v>7067</v>
      </c>
    </row>
    <row r="3742" spans="1:34" ht="15" hidden="1" customHeight="1" x14ac:dyDescent="0.2">
      <c r="A3742" s="521">
        <v>69</v>
      </c>
      <c r="B3742" s="521">
        <v>60</v>
      </c>
      <c r="C3742" s="522" t="s">
        <v>975</v>
      </c>
      <c r="D3742" s="521">
        <v>60101</v>
      </c>
      <c r="E3742" s="522" t="s">
        <v>976</v>
      </c>
      <c r="F3742" s="25">
        <v>2019</v>
      </c>
      <c r="G3742" s="570">
        <v>43522.322916666664</v>
      </c>
      <c r="H3742" s="571">
        <v>43522.322916666664</v>
      </c>
      <c r="I3742" s="417" t="s">
        <v>7042</v>
      </c>
      <c r="J3742" s="572" t="s">
        <v>36</v>
      </c>
      <c r="K3742" s="572" t="s">
        <v>36</v>
      </c>
      <c r="L3742" s="235">
        <f>N3742-G3742</f>
        <v>0.34305555556056788</v>
      </c>
      <c r="M3742" s="236">
        <v>494</v>
      </c>
      <c r="N3742" s="570">
        <v>43522.665972222225</v>
      </c>
      <c r="O3742" s="571">
        <v>43522.665972222225</v>
      </c>
      <c r="P3742" s="237" t="s">
        <v>37</v>
      </c>
      <c r="Q3742" s="162" t="s">
        <v>1285</v>
      </c>
      <c r="R3742" s="167" t="s">
        <v>10231</v>
      </c>
      <c r="S3742" s="238" t="s">
        <v>101</v>
      </c>
      <c r="T3742" s="167" t="s">
        <v>13437</v>
      </c>
      <c r="U3742" s="192" t="s">
        <v>40</v>
      </c>
      <c r="V3742" s="240" t="s">
        <v>190</v>
      </c>
      <c r="W3742" s="167" t="s">
        <v>13438</v>
      </c>
      <c r="X3742" s="164">
        <v>10262</v>
      </c>
      <c r="Y3742" s="164">
        <v>10262</v>
      </c>
      <c r="Z3742" s="164">
        <v>4107123</v>
      </c>
      <c r="AA3742" s="264">
        <f>Y3742/AD3742</f>
        <v>1.8493658866422691E-3</v>
      </c>
      <c r="AB3742" s="265">
        <f>Z3742/AD3742</f>
        <v>0.74016499400154512</v>
      </c>
      <c r="AC3742" s="255">
        <f>Z3742/Y3742</f>
        <v>400.22636912882479</v>
      </c>
      <c r="AD3742" s="255">
        <v>5548929</v>
      </c>
      <c r="AE3742" s="239" t="s">
        <v>7102</v>
      </c>
      <c r="AF3742" s="229" t="s">
        <v>13439</v>
      </c>
      <c r="AG3742" s="239" t="s">
        <v>7040</v>
      </c>
      <c r="AH3742" s="57" t="s">
        <v>7041</v>
      </c>
    </row>
    <row r="3743" spans="1:34" ht="15" hidden="1" customHeight="1" x14ac:dyDescent="0.2">
      <c r="A3743" s="257">
        <v>69</v>
      </c>
      <c r="B3743" s="257">
        <v>60</v>
      </c>
      <c r="C3743" s="258" t="s">
        <v>1205</v>
      </c>
      <c r="D3743" s="257">
        <v>60102</v>
      </c>
      <c r="E3743" s="258" t="s">
        <v>1206</v>
      </c>
      <c r="F3743" s="25">
        <v>2017</v>
      </c>
      <c r="G3743" s="232">
        <v>42906.5</v>
      </c>
      <c r="H3743" s="233">
        <v>42906.5</v>
      </c>
      <c r="I3743" s="412" t="s">
        <v>36</v>
      </c>
      <c r="J3743" s="412" t="s">
        <v>36</v>
      </c>
      <c r="K3743" s="412"/>
      <c r="L3743" s="235">
        <f>N3743-G3743</f>
        <v>0.32916666667006211</v>
      </c>
      <c r="M3743" s="236">
        <v>474</v>
      </c>
      <c r="N3743" s="232">
        <v>42906.82916666667</v>
      </c>
      <c r="O3743" s="233">
        <v>42906.82916666667</v>
      </c>
      <c r="P3743" s="237" t="s">
        <v>37</v>
      </c>
      <c r="Q3743" s="35" t="s">
        <v>52</v>
      </c>
      <c r="R3743" s="35" t="s">
        <v>106</v>
      </c>
      <c r="S3743" s="35" t="s">
        <v>106</v>
      </c>
      <c r="T3743" s="52" t="s">
        <v>8782</v>
      </c>
      <c r="U3743" s="332" t="s">
        <v>40</v>
      </c>
      <c r="V3743" s="240" t="s">
        <v>788</v>
      </c>
      <c r="W3743" s="44" t="s">
        <v>8783</v>
      </c>
      <c r="X3743" s="241">
        <v>0</v>
      </c>
      <c r="Y3743" s="241">
        <v>0</v>
      </c>
      <c r="Z3743" s="241">
        <v>0</v>
      </c>
      <c r="AA3743" s="168"/>
      <c r="AB3743" s="168"/>
      <c r="AC3743" s="168"/>
      <c r="AD3743" s="304">
        <v>5517212</v>
      </c>
      <c r="AE3743" s="305" t="s">
        <v>1270</v>
      </c>
      <c r="AF3743" s="305" t="s">
        <v>1270</v>
      </c>
      <c r="AG3743" s="35" t="s">
        <v>7066</v>
      </c>
      <c r="AH3743" s="44" t="s">
        <v>7067</v>
      </c>
    </row>
    <row r="3744" spans="1:34" ht="15" hidden="1" customHeight="1" x14ac:dyDescent="0.2">
      <c r="A3744" s="257">
        <v>69</v>
      </c>
      <c r="B3744" s="257">
        <v>60</v>
      </c>
      <c r="C3744" s="258" t="s">
        <v>7748</v>
      </c>
      <c r="D3744" s="257">
        <v>60103</v>
      </c>
      <c r="E3744" s="258" t="s">
        <v>1160</v>
      </c>
      <c r="F3744" s="25">
        <v>2017</v>
      </c>
      <c r="G3744" s="232">
        <v>42775.25277777778</v>
      </c>
      <c r="H3744" s="233">
        <v>42775.25277777778</v>
      </c>
      <c r="I3744" s="417" t="s">
        <v>7042</v>
      </c>
      <c r="J3744" s="412" t="s">
        <v>36</v>
      </c>
      <c r="K3744" s="412"/>
      <c r="L3744" s="235">
        <f>N3744-G3744</f>
        <v>0.39027777777664596</v>
      </c>
      <c r="M3744" s="236">
        <v>562</v>
      </c>
      <c r="N3744" s="232">
        <v>42775.643055555556</v>
      </c>
      <c r="O3744" s="233">
        <v>42775.643055555556</v>
      </c>
      <c r="P3744" s="237" t="s">
        <v>37</v>
      </c>
      <c r="Q3744" s="35" t="s">
        <v>222</v>
      </c>
      <c r="R3744" s="35" t="s">
        <v>223</v>
      </c>
      <c r="S3744" s="35" t="s">
        <v>526</v>
      </c>
      <c r="T3744" s="52" t="s">
        <v>7749</v>
      </c>
      <c r="U3744" s="303" t="s">
        <v>40</v>
      </c>
      <c r="V3744" s="49" t="s">
        <v>1385</v>
      </c>
      <c r="W3744" s="44" t="s">
        <v>7750</v>
      </c>
      <c r="X3744" s="255">
        <v>0</v>
      </c>
      <c r="Y3744" s="241">
        <v>0</v>
      </c>
      <c r="Z3744" s="241">
        <v>0</v>
      </c>
      <c r="AA3744" s="168"/>
      <c r="AB3744" s="168"/>
      <c r="AC3744" s="168"/>
      <c r="AD3744" s="304">
        <v>5517212</v>
      </c>
      <c r="AE3744" s="35" t="s">
        <v>7083</v>
      </c>
      <c r="AF3744" s="305" t="s">
        <v>7751</v>
      </c>
      <c r="AG3744" s="35" t="s">
        <v>7040</v>
      </c>
      <c r="AH3744" s="44" t="s">
        <v>7041</v>
      </c>
    </row>
    <row r="3745" spans="1:34" ht="15" hidden="1" customHeight="1" x14ac:dyDescent="0.2">
      <c r="A3745" s="257">
        <v>69</v>
      </c>
      <c r="B3745" s="257">
        <v>60</v>
      </c>
      <c r="C3745" s="258" t="s">
        <v>7748</v>
      </c>
      <c r="D3745" s="257">
        <v>60103</v>
      </c>
      <c r="E3745" s="258" t="s">
        <v>1160</v>
      </c>
      <c r="F3745" s="25">
        <v>2017</v>
      </c>
      <c r="G3745" s="232">
        <v>43016.547222222223</v>
      </c>
      <c r="H3745" s="233">
        <v>43016.547222222223</v>
      </c>
      <c r="I3745" s="417" t="s">
        <v>7042</v>
      </c>
      <c r="J3745" s="412" t="s">
        <v>36</v>
      </c>
      <c r="K3745" s="412"/>
      <c r="L3745" s="235">
        <f>N3745-G3745</f>
        <v>6.944444467080757E-4</v>
      </c>
      <c r="M3745" s="236">
        <v>1</v>
      </c>
      <c r="N3745" s="232">
        <v>43016.54791666667</v>
      </c>
      <c r="O3745" s="233">
        <v>43016.54791666667</v>
      </c>
      <c r="P3745" s="237" t="s">
        <v>37</v>
      </c>
      <c r="Q3745" s="167" t="s">
        <v>48</v>
      </c>
      <c r="R3745" s="167" t="s">
        <v>49</v>
      </c>
      <c r="S3745" s="167" t="s">
        <v>40</v>
      </c>
      <c r="T3745" s="167" t="s">
        <v>9650</v>
      </c>
      <c r="U3745" s="332" t="s">
        <v>40</v>
      </c>
      <c r="V3745" s="240" t="s">
        <v>1385</v>
      </c>
      <c r="W3745" s="167" t="s">
        <v>9651</v>
      </c>
      <c r="X3745" s="241">
        <v>0</v>
      </c>
      <c r="Y3745" s="241">
        <v>0</v>
      </c>
      <c r="Z3745" s="241">
        <v>0</v>
      </c>
      <c r="AA3745" s="266"/>
      <c r="AB3745" s="266"/>
      <c r="AC3745" s="266"/>
      <c r="AD3745" s="304">
        <v>5517212</v>
      </c>
      <c r="AE3745" s="333" t="s">
        <v>7063</v>
      </c>
      <c r="AF3745" s="333" t="s">
        <v>1270</v>
      </c>
      <c r="AG3745" s="167" t="s">
        <v>7040</v>
      </c>
      <c r="AH3745" s="29" t="s">
        <v>7041</v>
      </c>
    </row>
    <row r="3746" spans="1:34" ht="15" hidden="1" customHeight="1" x14ac:dyDescent="0.2">
      <c r="A3746" s="257">
        <v>69</v>
      </c>
      <c r="B3746" s="257">
        <v>60</v>
      </c>
      <c r="C3746" s="258" t="s">
        <v>7748</v>
      </c>
      <c r="D3746" s="257">
        <v>60103</v>
      </c>
      <c r="E3746" s="258" t="s">
        <v>1160</v>
      </c>
      <c r="F3746" s="25">
        <v>2017</v>
      </c>
      <c r="G3746" s="232">
        <v>43054.76666666667</v>
      </c>
      <c r="H3746" s="233">
        <v>43054.76666666667</v>
      </c>
      <c r="I3746" s="412" t="s">
        <v>36</v>
      </c>
      <c r="J3746" s="417" t="s">
        <v>7042</v>
      </c>
      <c r="K3746" s="417"/>
      <c r="L3746" s="235">
        <f>N3746-G3746</f>
        <v>0.36944444444088731</v>
      </c>
      <c r="M3746" s="236">
        <v>532</v>
      </c>
      <c r="N3746" s="232">
        <v>43055.136111111111</v>
      </c>
      <c r="O3746" s="233">
        <v>43055.136111111111</v>
      </c>
      <c r="P3746" s="237" t="s">
        <v>37</v>
      </c>
      <c r="Q3746" s="167" t="s">
        <v>222</v>
      </c>
      <c r="R3746" s="167" t="s">
        <v>223</v>
      </c>
      <c r="S3746" s="35" t="s">
        <v>68</v>
      </c>
      <c r="T3746" s="167" t="s">
        <v>9983</v>
      </c>
      <c r="U3746" s="77">
        <v>113870843</v>
      </c>
      <c r="V3746" s="240" t="s">
        <v>1385</v>
      </c>
      <c r="W3746" s="167" t="s">
        <v>9984</v>
      </c>
      <c r="X3746" s="255">
        <v>0</v>
      </c>
      <c r="Y3746" s="241">
        <v>0</v>
      </c>
      <c r="Z3746" s="241">
        <v>0</v>
      </c>
      <c r="AA3746" s="266"/>
      <c r="AB3746" s="266"/>
      <c r="AC3746" s="266"/>
      <c r="AD3746" s="304">
        <v>5517212</v>
      </c>
      <c r="AE3746" s="333" t="s">
        <v>7102</v>
      </c>
      <c r="AF3746" s="383" t="s">
        <v>9985</v>
      </c>
      <c r="AG3746" s="167" t="s">
        <v>7040</v>
      </c>
      <c r="AH3746" s="29" t="s">
        <v>7041</v>
      </c>
    </row>
    <row r="3747" spans="1:34" ht="15" hidden="1" customHeight="1" x14ac:dyDescent="0.2">
      <c r="A3747" s="257">
        <v>69</v>
      </c>
      <c r="B3747" s="257">
        <v>60</v>
      </c>
      <c r="C3747" s="258" t="s">
        <v>7748</v>
      </c>
      <c r="D3747" s="257">
        <v>60103</v>
      </c>
      <c r="E3747" s="258" t="s">
        <v>1160</v>
      </c>
      <c r="F3747" s="25">
        <v>2017</v>
      </c>
      <c r="G3747" s="232">
        <v>43055.341666666667</v>
      </c>
      <c r="H3747" s="233">
        <v>43055.341666666667</v>
      </c>
      <c r="I3747" s="412" t="s">
        <v>36</v>
      </c>
      <c r="J3747" s="412" t="s">
        <v>36</v>
      </c>
      <c r="K3747" s="412"/>
      <c r="L3747" s="235">
        <f>N3747-G3747</f>
        <v>4.1666666664241347E-2</v>
      </c>
      <c r="M3747" s="236">
        <v>60</v>
      </c>
      <c r="N3747" s="232">
        <v>43055.383333333331</v>
      </c>
      <c r="O3747" s="233">
        <v>43055.383333333331</v>
      </c>
      <c r="P3747" s="237" t="s">
        <v>37</v>
      </c>
      <c r="Q3747" s="167" t="s">
        <v>52</v>
      </c>
      <c r="R3747" s="167" t="s">
        <v>5649</v>
      </c>
      <c r="S3747" s="35" t="s">
        <v>80</v>
      </c>
      <c r="T3747" s="167" t="s">
        <v>9986</v>
      </c>
      <c r="U3747" s="332" t="s">
        <v>40</v>
      </c>
      <c r="V3747" s="240" t="s">
        <v>1385</v>
      </c>
      <c r="W3747" s="167" t="s">
        <v>9987</v>
      </c>
      <c r="X3747" s="255">
        <v>0</v>
      </c>
      <c r="Y3747" s="241">
        <v>0</v>
      </c>
      <c r="Z3747" s="241">
        <v>0</v>
      </c>
      <c r="AA3747" s="266"/>
      <c r="AB3747" s="266"/>
      <c r="AC3747" s="266"/>
      <c r="AD3747" s="304">
        <v>5517212</v>
      </c>
      <c r="AE3747" s="333" t="s">
        <v>1270</v>
      </c>
      <c r="AF3747" s="333" t="s">
        <v>1270</v>
      </c>
      <c r="AG3747" s="167" t="s">
        <v>7066</v>
      </c>
      <c r="AH3747" s="29" t="s">
        <v>7067</v>
      </c>
    </row>
    <row r="3748" spans="1:34" ht="15" hidden="1" customHeight="1" x14ac:dyDescent="0.2">
      <c r="A3748" s="257">
        <v>69</v>
      </c>
      <c r="B3748" s="257">
        <v>60</v>
      </c>
      <c r="C3748" s="258" t="s">
        <v>7748</v>
      </c>
      <c r="D3748" s="257">
        <v>60103</v>
      </c>
      <c r="E3748" s="258" t="s">
        <v>1160</v>
      </c>
      <c r="F3748" s="25">
        <v>2018</v>
      </c>
      <c r="G3748" s="232">
        <v>43448.38958333333</v>
      </c>
      <c r="H3748" s="233">
        <v>43448.38958333333</v>
      </c>
      <c r="I3748" s="412" t="s">
        <v>36</v>
      </c>
      <c r="J3748" s="412" t="s">
        <v>36</v>
      </c>
      <c r="K3748" s="412" t="s">
        <v>36</v>
      </c>
      <c r="L3748" s="235">
        <f>N3748-G3748</f>
        <v>0.38402777777810115</v>
      </c>
      <c r="M3748" s="236">
        <v>553</v>
      </c>
      <c r="N3748" s="232">
        <v>43448.773611111108</v>
      </c>
      <c r="O3748" s="233">
        <v>43448.773611111108</v>
      </c>
      <c r="P3748" s="237" t="s">
        <v>37</v>
      </c>
      <c r="Q3748" s="238" t="s">
        <v>222</v>
      </c>
      <c r="R3748" s="35" t="s">
        <v>10220</v>
      </c>
      <c r="S3748" s="277" t="s">
        <v>54</v>
      </c>
      <c r="T3748" s="167" t="s">
        <v>12570</v>
      </c>
      <c r="U3748" s="282" t="s">
        <v>40</v>
      </c>
      <c r="V3748" s="240" t="s">
        <v>1385</v>
      </c>
      <c r="W3748" s="167" t="s">
        <v>12571</v>
      </c>
      <c r="X3748" s="255">
        <v>0</v>
      </c>
      <c r="Y3748" s="241">
        <v>0</v>
      </c>
      <c r="Z3748" s="241">
        <v>0</v>
      </c>
      <c r="AA3748" s="266"/>
      <c r="AB3748" s="266"/>
      <c r="AC3748" s="266"/>
      <c r="AD3748" s="241">
        <v>5517212</v>
      </c>
      <c r="AE3748" s="467" t="s">
        <v>7172</v>
      </c>
      <c r="AF3748" s="468" t="s">
        <v>12572</v>
      </c>
      <c r="AG3748" s="277" t="s">
        <v>7040</v>
      </c>
      <c r="AH3748" s="277" t="s">
        <v>7041</v>
      </c>
    </row>
    <row r="3749" spans="1:34" ht="15" hidden="1" customHeight="1" x14ac:dyDescent="0.2">
      <c r="A3749" s="257">
        <v>69</v>
      </c>
      <c r="B3749" s="257">
        <v>60</v>
      </c>
      <c r="C3749" s="258" t="s">
        <v>1503</v>
      </c>
      <c r="D3749" s="257">
        <v>60104</v>
      </c>
      <c r="E3749" s="258" t="s">
        <v>1504</v>
      </c>
      <c r="F3749" s="25">
        <v>2016</v>
      </c>
      <c r="G3749" s="232">
        <v>42491.488888888889</v>
      </c>
      <c r="H3749" s="233">
        <v>42491.488888888889</v>
      </c>
      <c r="I3749" s="412" t="s">
        <v>36</v>
      </c>
      <c r="J3749" s="412" t="s">
        <v>36</v>
      </c>
      <c r="K3749" s="412"/>
      <c r="L3749" s="235">
        <f>N3749-G3749</f>
        <v>6.944444467080757E-4</v>
      </c>
      <c r="M3749" s="236">
        <v>1</v>
      </c>
      <c r="N3749" s="232">
        <v>42491.489583333336</v>
      </c>
      <c r="O3749" s="233">
        <v>42491.489583333336</v>
      </c>
      <c r="P3749" s="237" t="s">
        <v>37</v>
      </c>
      <c r="Q3749" s="238" t="s">
        <v>48</v>
      </c>
      <c r="R3749" s="238" t="s">
        <v>49</v>
      </c>
      <c r="S3749" s="35" t="s">
        <v>40</v>
      </c>
      <c r="T3749" s="35" t="s">
        <v>6004</v>
      </c>
      <c r="U3749" s="282" t="s">
        <v>40</v>
      </c>
      <c r="V3749" s="240" t="s">
        <v>1385</v>
      </c>
      <c r="W3749" s="35" t="s">
        <v>6005</v>
      </c>
      <c r="X3749" s="55">
        <v>0</v>
      </c>
      <c r="Y3749" s="55">
        <v>0</v>
      </c>
      <c r="Z3749" s="55">
        <v>0</v>
      </c>
      <c r="AA3749" s="168"/>
      <c r="AB3749" s="168"/>
      <c r="AC3749" s="168"/>
    </row>
    <row r="3750" spans="1:34" ht="15" hidden="1" customHeight="1" x14ac:dyDescent="0.2">
      <c r="A3750" s="58">
        <v>69</v>
      </c>
      <c r="B3750" s="58">
        <v>60</v>
      </c>
      <c r="C3750" s="76" t="s">
        <v>436</v>
      </c>
      <c r="D3750" s="31">
        <v>60105</v>
      </c>
      <c r="E3750" s="60" t="s">
        <v>437</v>
      </c>
      <c r="F3750" s="25">
        <v>2014</v>
      </c>
      <c r="G3750" s="61">
        <v>41701.628472222219</v>
      </c>
      <c r="H3750" s="62">
        <v>41701.628472222219</v>
      </c>
      <c r="I3750" s="625" t="s">
        <v>36</v>
      </c>
      <c r="J3750" s="625" t="s">
        <v>36</v>
      </c>
      <c r="K3750" s="625"/>
      <c r="L3750" s="64">
        <f>N3750-G3750</f>
        <v>6.944444467080757E-4</v>
      </c>
      <c r="M3750" s="65">
        <v>1</v>
      </c>
      <c r="N3750" s="61">
        <v>41701.629166666666</v>
      </c>
      <c r="O3750" s="62">
        <v>41701.629166666666</v>
      </c>
      <c r="P3750" s="66" t="s">
        <v>37</v>
      </c>
      <c r="Q3750" s="67" t="s">
        <v>222</v>
      </c>
      <c r="R3750" s="67" t="s">
        <v>223</v>
      </c>
      <c r="S3750" s="68" t="s">
        <v>54</v>
      </c>
      <c r="T3750" s="69" t="s">
        <v>1901</v>
      </c>
      <c r="U3750" s="282" t="s">
        <v>40</v>
      </c>
      <c r="V3750" s="78" t="s">
        <v>1385</v>
      </c>
      <c r="W3750" s="69" t="s">
        <v>1902</v>
      </c>
      <c r="X3750" s="32">
        <v>9377</v>
      </c>
      <c r="Y3750" s="32">
        <v>0</v>
      </c>
      <c r="Z3750" s="83"/>
      <c r="AA3750" s="84"/>
      <c r="AB3750" s="85"/>
      <c r="AC3750" s="83"/>
    </row>
    <row r="3751" spans="1:34" ht="15" hidden="1" customHeight="1" x14ac:dyDescent="0.2">
      <c r="A3751" s="58">
        <v>69</v>
      </c>
      <c r="B3751" s="58">
        <v>60</v>
      </c>
      <c r="C3751" s="76" t="s">
        <v>436</v>
      </c>
      <c r="D3751" s="31">
        <v>60105</v>
      </c>
      <c r="E3751" s="60" t="s">
        <v>437</v>
      </c>
      <c r="F3751" s="25">
        <v>2014</v>
      </c>
      <c r="G3751" s="61">
        <v>41813.486805555556</v>
      </c>
      <c r="H3751" s="62">
        <v>41813.486805555556</v>
      </c>
      <c r="I3751" s="625" t="s">
        <v>36</v>
      </c>
      <c r="J3751" s="625" t="s">
        <v>36</v>
      </c>
      <c r="K3751" s="625"/>
      <c r="L3751" s="64">
        <f>N3751-G3751</f>
        <v>0.5743055555576575</v>
      </c>
      <c r="M3751" s="65">
        <v>827</v>
      </c>
      <c r="N3751" s="61">
        <v>41814.061111111114</v>
      </c>
      <c r="O3751" s="62">
        <v>41814.061111111114</v>
      </c>
      <c r="P3751" s="66" t="s">
        <v>37</v>
      </c>
      <c r="Q3751" s="69" t="s">
        <v>38</v>
      </c>
      <c r="R3751" s="69" t="s">
        <v>413</v>
      </c>
      <c r="S3751" s="87" t="s">
        <v>68</v>
      </c>
      <c r="T3751" s="69" t="s">
        <v>2404</v>
      </c>
      <c r="U3751" s="282" t="s">
        <v>40</v>
      </c>
      <c r="V3751" s="87" t="s">
        <v>1385</v>
      </c>
      <c r="W3751" s="69" t="s">
        <v>2405</v>
      </c>
      <c r="X3751" s="32">
        <v>9397</v>
      </c>
      <c r="Y3751" s="32">
        <v>2990</v>
      </c>
      <c r="Z3751" s="32">
        <v>260130</v>
      </c>
      <c r="AA3751" s="79">
        <f>Y3751/5380759</f>
        <v>5.5568368700400822E-4</v>
      </c>
      <c r="AB3751" s="80">
        <f>Z3751/5380759</f>
        <v>4.8344480769348712E-2</v>
      </c>
      <c r="AC3751" s="32">
        <f>Z3751/Y3751</f>
        <v>87</v>
      </c>
    </row>
    <row r="3752" spans="1:34" ht="15" hidden="1" customHeight="1" x14ac:dyDescent="0.2">
      <c r="A3752" s="58">
        <v>69</v>
      </c>
      <c r="B3752" s="58">
        <v>60</v>
      </c>
      <c r="C3752" s="76" t="s">
        <v>436</v>
      </c>
      <c r="D3752" s="31">
        <v>60105</v>
      </c>
      <c r="E3752" s="60" t="s">
        <v>437</v>
      </c>
      <c r="F3752" s="25">
        <v>2014</v>
      </c>
      <c r="G3752" s="61">
        <v>41827.79791666667</v>
      </c>
      <c r="H3752" s="62">
        <v>41827.79791666667</v>
      </c>
      <c r="I3752" s="625" t="s">
        <v>36</v>
      </c>
      <c r="J3752" s="628" t="s">
        <v>313</v>
      </c>
      <c r="K3752" s="628"/>
      <c r="L3752" s="64">
        <f>N3752-G3752</f>
        <v>0.28333333333284827</v>
      </c>
      <c r="M3752" s="65">
        <v>408</v>
      </c>
      <c r="N3752" s="61">
        <v>41828.081250000003</v>
      </c>
      <c r="O3752" s="62">
        <v>41828.081250000003</v>
      </c>
      <c r="P3752" s="66" t="s">
        <v>37</v>
      </c>
      <c r="Q3752" s="69" t="s">
        <v>52</v>
      </c>
      <c r="R3752" s="69" t="s">
        <v>59</v>
      </c>
      <c r="S3752" s="87" t="s">
        <v>579</v>
      </c>
      <c r="T3752" s="69" t="s">
        <v>2464</v>
      </c>
      <c r="U3752" s="110">
        <v>10408</v>
      </c>
      <c r="V3752" s="87" t="s">
        <v>1385</v>
      </c>
      <c r="W3752" s="69" t="s">
        <v>2465</v>
      </c>
      <c r="X3752" s="32">
        <v>9399</v>
      </c>
      <c r="Y3752" s="32">
        <v>9399</v>
      </c>
      <c r="Z3752" s="32">
        <v>1319955</v>
      </c>
      <c r="AA3752" s="79">
        <f>Y3752/5380759</f>
        <v>1.7467795900169474E-3</v>
      </c>
      <c r="AB3752" s="80">
        <f>Z3752/5380759</f>
        <v>0.24531018765196508</v>
      </c>
      <c r="AC3752" s="32">
        <f>Z3752/Y3752</f>
        <v>140.43568464730291</v>
      </c>
    </row>
    <row r="3753" spans="1:34" ht="15" hidden="1" customHeight="1" x14ac:dyDescent="0.2">
      <c r="A3753" s="105">
        <v>69</v>
      </c>
      <c r="B3753" s="105">
        <v>60</v>
      </c>
      <c r="C3753" s="76" t="s">
        <v>436</v>
      </c>
      <c r="D3753" s="31">
        <v>60105</v>
      </c>
      <c r="E3753" s="60" t="s">
        <v>437</v>
      </c>
      <c r="F3753" s="25">
        <v>2014</v>
      </c>
      <c r="G3753" s="61">
        <v>41907.288888888892</v>
      </c>
      <c r="H3753" s="62">
        <v>41907.288888888892</v>
      </c>
      <c r="I3753" s="625" t="s">
        <v>36</v>
      </c>
      <c r="J3753" s="625" t="s">
        <v>36</v>
      </c>
      <c r="K3753" s="625"/>
      <c r="L3753" s="64">
        <f>N3753-G3753</f>
        <v>6.9444443943211809E-4</v>
      </c>
      <c r="M3753" s="65">
        <v>1</v>
      </c>
      <c r="N3753" s="61">
        <v>41907.289583333331</v>
      </c>
      <c r="O3753" s="62">
        <v>41907.289583333331</v>
      </c>
      <c r="P3753" s="66" t="s">
        <v>37</v>
      </c>
      <c r="Q3753" s="69" t="s">
        <v>52</v>
      </c>
      <c r="R3753" s="69" t="s">
        <v>67</v>
      </c>
      <c r="S3753" s="87" t="s">
        <v>101</v>
      </c>
      <c r="T3753" s="69" t="s">
        <v>2756</v>
      </c>
      <c r="U3753" s="282" t="s">
        <v>40</v>
      </c>
      <c r="V3753" s="87" t="s">
        <v>1385</v>
      </c>
      <c r="W3753" s="69" t="s">
        <v>2757</v>
      </c>
      <c r="X3753" s="32">
        <v>9407</v>
      </c>
      <c r="Y3753" s="32">
        <v>0</v>
      </c>
      <c r="Z3753" s="83"/>
      <c r="AA3753" s="84"/>
      <c r="AB3753" s="85"/>
      <c r="AC3753" s="83"/>
    </row>
    <row r="3754" spans="1:34" ht="15" hidden="1" customHeight="1" x14ac:dyDescent="0.2">
      <c r="A3754" s="153">
        <v>69</v>
      </c>
      <c r="B3754" s="153">
        <v>60</v>
      </c>
      <c r="C3754" s="24" t="s">
        <v>436</v>
      </c>
      <c r="D3754" s="175">
        <v>60105</v>
      </c>
      <c r="E3754" s="24" t="s">
        <v>437</v>
      </c>
      <c r="F3754" s="25">
        <v>2015</v>
      </c>
      <c r="G3754" s="156">
        <v>42066.631249999999</v>
      </c>
      <c r="H3754" s="157">
        <v>42066.631249999999</v>
      </c>
      <c r="I3754" s="620" t="s">
        <v>36</v>
      </c>
      <c r="J3754" s="620" t="s">
        <v>36</v>
      </c>
      <c r="K3754" s="620"/>
      <c r="L3754" s="159">
        <f>N3754-G3754</f>
        <v>6.944444467080757E-4</v>
      </c>
      <c r="M3754" s="160">
        <v>1</v>
      </c>
      <c r="N3754" s="156">
        <v>42066.631944444445</v>
      </c>
      <c r="O3754" s="157">
        <v>42066.631944444445</v>
      </c>
      <c r="P3754" s="161" t="s">
        <v>37</v>
      </c>
      <c r="Q3754" s="35" t="s">
        <v>38</v>
      </c>
      <c r="R3754" s="35" t="s">
        <v>135</v>
      </c>
      <c r="S3754" s="35" t="s">
        <v>40</v>
      </c>
      <c r="T3754" s="35" t="s">
        <v>3579</v>
      </c>
      <c r="U3754" s="170">
        <v>10955</v>
      </c>
      <c r="V3754" s="167" t="s">
        <v>1385</v>
      </c>
      <c r="W3754" s="35" t="s">
        <v>3580</v>
      </c>
      <c r="X3754" s="55">
        <v>3017</v>
      </c>
      <c r="Y3754" s="55">
        <v>0</v>
      </c>
      <c r="Z3754" s="168"/>
      <c r="AA3754" s="168"/>
      <c r="AB3754" s="168"/>
      <c r="AC3754" s="168"/>
    </row>
    <row r="3755" spans="1:34" ht="15" hidden="1" customHeight="1" x14ac:dyDescent="0.2">
      <c r="A3755" s="153">
        <v>69</v>
      </c>
      <c r="B3755" s="153">
        <v>60</v>
      </c>
      <c r="C3755" s="24" t="s">
        <v>436</v>
      </c>
      <c r="D3755" s="175">
        <v>60105</v>
      </c>
      <c r="E3755" s="24" t="s">
        <v>437</v>
      </c>
      <c r="F3755" s="25">
        <v>2015</v>
      </c>
      <c r="G3755" s="156">
        <v>42066.677777777775</v>
      </c>
      <c r="H3755" s="157">
        <v>42066.677777777775</v>
      </c>
      <c r="I3755" s="620" t="s">
        <v>36</v>
      </c>
      <c r="J3755" s="620" t="s">
        <v>36</v>
      </c>
      <c r="K3755" s="620"/>
      <c r="L3755" s="159">
        <f>N3755-G3755</f>
        <v>0.64444444444961846</v>
      </c>
      <c r="M3755" s="160">
        <v>928</v>
      </c>
      <c r="N3755" s="156">
        <v>42067.322222222225</v>
      </c>
      <c r="O3755" s="157">
        <v>42067.322222222225</v>
      </c>
      <c r="P3755" s="161" t="s">
        <v>37</v>
      </c>
      <c r="Q3755" s="35" t="s">
        <v>38</v>
      </c>
      <c r="R3755" s="35" t="s">
        <v>135</v>
      </c>
      <c r="S3755" s="35" t="s">
        <v>68</v>
      </c>
      <c r="T3755" s="35" t="s">
        <v>3581</v>
      </c>
      <c r="U3755" s="170">
        <v>10955</v>
      </c>
      <c r="V3755" s="167" t="s">
        <v>1385</v>
      </c>
      <c r="W3755" s="35" t="s">
        <v>3582</v>
      </c>
      <c r="X3755" s="190"/>
      <c r="Y3755" s="190"/>
      <c r="Z3755" s="191"/>
      <c r="AA3755" s="191"/>
      <c r="AB3755" s="191"/>
      <c r="AC3755" s="191"/>
    </row>
    <row r="3756" spans="1:34" ht="15" hidden="1" customHeight="1" x14ac:dyDescent="0.2">
      <c r="A3756" s="175">
        <v>69</v>
      </c>
      <c r="B3756" s="175">
        <v>60</v>
      </c>
      <c r="C3756" s="24" t="s">
        <v>436</v>
      </c>
      <c r="D3756" s="175">
        <v>60105</v>
      </c>
      <c r="E3756" s="43" t="s">
        <v>437</v>
      </c>
      <c r="F3756" s="25">
        <v>2015</v>
      </c>
      <c r="G3756" s="156">
        <v>42348.001388888886</v>
      </c>
      <c r="H3756" s="157">
        <v>42348.001388888886</v>
      </c>
      <c r="I3756" s="620" t="s">
        <v>36</v>
      </c>
      <c r="J3756" s="620" t="s">
        <v>36</v>
      </c>
      <c r="K3756" s="620"/>
      <c r="L3756" s="159">
        <f>N3756-G3756</f>
        <v>6.944444467080757E-4</v>
      </c>
      <c r="M3756" s="160">
        <v>1</v>
      </c>
      <c r="N3756" s="156">
        <v>42348.002083333333</v>
      </c>
      <c r="O3756" s="157">
        <v>42348.002083333333</v>
      </c>
      <c r="P3756" s="161" t="s">
        <v>37</v>
      </c>
      <c r="Q3756" s="35" t="s">
        <v>213</v>
      </c>
      <c r="R3756" s="35" t="s">
        <v>320</v>
      </c>
      <c r="S3756" s="35" t="s">
        <v>40</v>
      </c>
      <c r="T3756" s="35" t="s">
        <v>5297</v>
      </c>
      <c r="U3756" s="282" t="s">
        <v>40</v>
      </c>
      <c r="V3756" s="167" t="s">
        <v>1385</v>
      </c>
      <c r="W3756" s="35" t="s">
        <v>5298</v>
      </c>
      <c r="X3756" s="55">
        <v>9437</v>
      </c>
      <c r="Y3756" s="168"/>
      <c r="Z3756" s="168"/>
      <c r="AA3756" s="168"/>
      <c r="AB3756" s="168"/>
      <c r="AC3756" s="168"/>
    </row>
    <row r="3757" spans="1:34" ht="15" hidden="1" customHeight="1" x14ac:dyDescent="0.2">
      <c r="A3757" s="175">
        <v>69</v>
      </c>
      <c r="B3757" s="175">
        <v>60</v>
      </c>
      <c r="C3757" s="24" t="s">
        <v>436</v>
      </c>
      <c r="D3757" s="175">
        <v>60105</v>
      </c>
      <c r="E3757" s="43" t="s">
        <v>437</v>
      </c>
      <c r="F3757" s="25">
        <v>2015</v>
      </c>
      <c r="G3757" s="156">
        <v>42348.194444444445</v>
      </c>
      <c r="H3757" s="157">
        <v>42348.194444444445</v>
      </c>
      <c r="I3757" s="620" t="s">
        <v>36</v>
      </c>
      <c r="J3757" s="620" t="s">
        <v>36</v>
      </c>
      <c r="K3757" s="620"/>
      <c r="L3757" s="159">
        <f>N3757-G3757</f>
        <v>6.944444467080757E-4</v>
      </c>
      <c r="M3757" s="160">
        <v>1</v>
      </c>
      <c r="N3757" s="156">
        <v>42348.195138888892</v>
      </c>
      <c r="O3757" s="157">
        <v>42348.195138888892</v>
      </c>
      <c r="P3757" s="161" t="s">
        <v>37</v>
      </c>
      <c r="Q3757" s="35" t="s">
        <v>213</v>
      </c>
      <c r="R3757" s="35" t="s">
        <v>320</v>
      </c>
      <c r="S3757" s="35" t="s">
        <v>40</v>
      </c>
      <c r="T3757" s="35" t="s">
        <v>5297</v>
      </c>
      <c r="U3757" s="282" t="s">
        <v>40</v>
      </c>
      <c r="V3757" s="167" t="s">
        <v>1385</v>
      </c>
      <c r="W3757" s="35" t="s">
        <v>5312</v>
      </c>
      <c r="X3757" s="55">
        <v>9437</v>
      </c>
      <c r="Y3757" s="168"/>
      <c r="Z3757" s="168"/>
      <c r="AA3757" s="168"/>
      <c r="AB3757" s="168"/>
      <c r="AC3757" s="168"/>
    </row>
    <row r="3758" spans="1:34" ht="15" hidden="1" customHeight="1" x14ac:dyDescent="0.2">
      <c r="A3758" s="257">
        <v>69</v>
      </c>
      <c r="B3758" s="257">
        <v>60</v>
      </c>
      <c r="C3758" s="258" t="s">
        <v>436</v>
      </c>
      <c r="D3758" s="257">
        <v>60105</v>
      </c>
      <c r="E3758" s="258" t="s">
        <v>437</v>
      </c>
      <c r="F3758" s="25">
        <v>2018</v>
      </c>
      <c r="G3758" s="232">
        <v>43126.873611111114</v>
      </c>
      <c r="H3758" s="233">
        <v>43126.873611111114</v>
      </c>
      <c r="I3758" s="412" t="s">
        <v>36</v>
      </c>
      <c r="J3758" s="412" t="s">
        <v>36</v>
      </c>
      <c r="K3758" s="412" t="s">
        <v>36</v>
      </c>
      <c r="L3758" s="235">
        <f>N3758-G3758</f>
        <v>6.9444443943211809E-4</v>
      </c>
      <c r="M3758" s="236">
        <v>1</v>
      </c>
      <c r="N3758" s="232">
        <v>43126.874305555553</v>
      </c>
      <c r="O3758" s="233">
        <v>43126.874305555553</v>
      </c>
      <c r="P3758" s="237" t="s">
        <v>37</v>
      </c>
      <c r="Q3758" s="359" t="s">
        <v>1246</v>
      </c>
      <c r="R3758" s="35" t="s">
        <v>10189</v>
      </c>
      <c r="S3758" s="277" t="s">
        <v>40</v>
      </c>
      <c r="T3758" s="167" t="s">
        <v>10395</v>
      </c>
      <c r="U3758" s="282" t="s">
        <v>40</v>
      </c>
      <c r="V3758" s="240" t="s">
        <v>1385</v>
      </c>
      <c r="W3758" s="167" t="s">
        <v>10396</v>
      </c>
      <c r="X3758" s="255">
        <v>8228</v>
      </c>
      <c r="Y3758" s="241">
        <v>0</v>
      </c>
      <c r="Z3758" s="241">
        <v>0</v>
      </c>
      <c r="AA3758" s="266"/>
      <c r="AB3758" s="266"/>
      <c r="AC3758" s="266"/>
      <c r="AD3758" s="241">
        <v>5517212</v>
      </c>
      <c r="AE3758" s="35" t="s">
        <v>7063</v>
      </c>
      <c r="AF3758" s="153" t="s">
        <v>10397</v>
      </c>
      <c r="AG3758" s="35" t="s">
        <v>7040</v>
      </c>
      <c r="AH3758" s="35" t="s">
        <v>7041</v>
      </c>
    </row>
    <row r="3759" spans="1:34" ht="15" hidden="1" customHeight="1" x14ac:dyDescent="0.2">
      <c r="A3759" s="257">
        <v>69</v>
      </c>
      <c r="B3759" s="257">
        <v>60</v>
      </c>
      <c r="C3759" s="258" t="s">
        <v>436</v>
      </c>
      <c r="D3759" s="257">
        <v>60105</v>
      </c>
      <c r="E3759" s="258" t="s">
        <v>437</v>
      </c>
      <c r="F3759" s="25">
        <v>2018</v>
      </c>
      <c r="G3759" s="232">
        <v>43448.356249999997</v>
      </c>
      <c r="H3759" s="233">
        <v>43448.356249999997</v>
      </c>
      <c r="I3759" s="412" t="s">
        <v>36</v>
      </c>
      <c r="J3759" s="412" t="s">
        <v>36</v>
      </c>
      <c r="K3759" s="412" t="s">
        <v>36</v>
      </c>
      <c r="L3759" s="235">
        <f>N3759-G3759</f>
        <v>6.944444467080757E-4</v>
      </c>
      <c r="M3759" s="236">
        <v>1</v>
      </c>
      <c r="N3759" s="232">
        <v>43448.356944444444</v>
      </c>
      <c r="O3759" s="233">
        <v>43448.356944444444</v>
      </c>
      <c r="P3759" s="237" t="s">
        <v>37</v>
      </c>
      <c r="Q3759" s="238" t="s">
        <v>48</v>
      </c>
      <c r="R3759" s="35" t="s">
        <v>10200</v>
      </c>
      <c r="S3759" s="238" t="s">
        <v>40</v>
      </c>
      <c r="T3759" s="167" t="s">
        <v>12568</v>
      </c>
      <c r="U3759" s="293">
        <v>115523845</v>
      </c>
      <c r="V3759" s="240" t="s">
        <v>1385</v>
      </c>
      <c r="W3759" s="167" t="s">
        <v>12569</v>
      </c>
      <c r="X3759" s="255">
        <v>9690</v>
      </c>
      <c r="Y3759" s="241">
        <v>0</v>
      </c>
      <c r="Z3759" s="241">
        <v>0</v>
      </c>
      <c r="AA3759" s="266"/>
      <c r="AB3759" s="266"/>
      <c r="AC3759" s="266"/>
      <c r="AD3759" s="241">
        <v>5517212</v>
      </c>
      <c r="AE3759" s="467" t="s">
        <v>7049</v>
      </c>
      <c r="AF3759" s="468" t="s">
        <v>8616</v>
      </c>
      <c r="AG3759" s="277" t="s">
        <v>7040</v>
      </c>
      <c r="AH3759" s="277" t="s">
        <v>7041</v>
      </c>
    </row>
    <row r="3760" spans="1:34" ht="15" hidden="1" customHeight="1" x14ac:dyDescent="0.2">
      <c r="A3760" s="257">
        <v>69</v>
      </c>
      <c r="B3760" s="257">
        <v>60</v>
      </c>
      <c r="C3760" s="258" t="s">
        <v>436</v>
      </c>
      <c r="D3760" s="257">
        <v>60105</v>
      </c>
      <c r="E3760" s="258" t="s">
        <v>437</v>
      </c>
      <c r="F3760" s="25">
        <v>2018</v>
      </c>
      <c r="G3760" s="232">
        <v>43448.911805555559</v>
      </c>
      <c r="H3760" s="233">
        <v>43448.911805555559</v>
      </c>
      <c r="I3760" s="412" t="s">
        <v>36</v>
      </c>
      <c r="J3760" s="412" t="s">
        <v>36</v>
      </c>
      <c r="K3760" s="412" t="s">
        <v>36</v>
      </c>
      <c r="L3760" s="235">
        <f>N3760-G3760</f>
        <v>7.4999999997089617E-2</v>
      </c>
      <c r="M3760" s="236">
        <v>108</v>
      </c>
      <c r="N3760" s="232">
        <v>43448.986805555556</v>
      </c>
      <c r="O3760" s="233">
        <v>43448.986805555556</v>
      </c>
      <c r="P3760" s="237" t="s">
        <v>37</v>
      </c>
      <c r="Q3760" s="238" t="s">
        <v>222</v>
      </c>
      <c r="R3760" s="35" t="s">
        <v>10220</v>
      </c>
      <c r="S3760" s="238" t="s">
        <v>54</v>
      </c>
      <c r="T3760" s="167" t="s">
        <v>12586</v>
      </c>
      <c r="U3760" s="293">
        <v>115523845</v>
      </c>
      <c r="V3760" s="240" t="s">
        <v>1385</v>
      </c>
      <c r="W3760" s="167" t="s">
        <v>12587</v>
      </c>
      <c r="X3760" s="255">
        <v>0</v>
      </c>
      <c r="Y3760" s="241">
        <v>0</v>
      </c>
      <c r="Z3760" s="241">
        <v>0</v>
      </c>
      <c r="AA3760" s="266"/>
      <c r="AB3760" s="266"/>
      <c r="AC3760" s="266"/>
      <c r="AD3760" s="241">
        <v>5517212</v>
      </c>
      <c r="AE3760" s="35" t="s">
        <v>1270</v>
      </c>
      <c r="AF3760" s="153" t="s">
        <v>1270</v>
      </c>
      <c r="AG3760" s="35" t="s">
        <v>7066</v>
      </c>
      <c r="AH3760" s="57" t="s">
        <v>7067</v>
      </c>
    </row>
    <row r="3761" spans="1:34" s="47" customFormat="1" ht="15" hidden="1" customHeight="1" x14ac:dyDescent="0.2">
      <c r="A3761" s="523">
        <v>69</v>
      </c>
      <c r="B3761" s="523">
        <v>60</v>
      </c>
      <c r="C3761" s="524" t="s">
        <v>436</v>
      </c>
      <c r="D3761" s="523">
        <v>60105</v>
      </c>
      <c r="E3761" s="524" t="s">
        <v>437</v>
      </c>
      <c r="F3761" s="25">
        <v>2019</v>
      </c>
      <c r="G3761" s="573">
        <v>43545.317361111112</v>
      </c>
      <c r="H3761" s="574">
        <v>43545.317361111112</v>
      </c>
      <c r="I3761" s="572" t="s">
        <v>36</v>
      </c>
      <c r="J3761" s="572" t="s">
        <v>36</v>
      </c>
      <c r="K3761" s="572" t="s">
        <v>36</v>
      </c>
      <c r="L3761" s="235">
        <f>N3761-G3761</f>
        <v>6.944444467080757E-4</v>
      </c>
      <c r="M3761" s="236">
        <v>1</v>
      </c>
      <c r="N3761" s="573">
        <v>43545.318055555559</v>
      </c>
      <c r="O3761" s="574">
        <v>43545.318055555559</v>
      </c>
      <c r="P3761" s="237" t="s">
        <v>37</v>
      </c>
      <c r="Q3761" s="162" t="s">
        <v>48</v>
      </c>
      <c r="R3761" s="167" t="s">
        <v>10200</v>
      </c>
      <c r="S3761" s="238" t="s">
        <v>40</v>
      </c>
      <c r="T3761" s="167" t="s">
        <v>13620</v>
      </c>
      <c r="U3761" s="459" t="s">
        <v>40</v>
      </c>
      <c r="V3761" s="240" t="s">
        <v>384</v>
      </c>
      <c r="W3761" s="167" t="s">
        <v>13621</v>
      </c>
      <c r="X3761" s="536">
        <v>9653</v>
      </c>
      <c r="Y3761" s="255">
        <v>0</v>
      </c>
      <c r="Z3761" s="255">
        <v>0</v>
      </c>
      <c r="AA3761" s="264">
        <f>Y3761/AD3761</f>
        <v>0</v>
      </c>
      <c r="AB3761" s="265">
        <f>Z3761/AD3761</f>
        <v>0</v>
      </c>
      <c r="AC3761" s="255">
        <v>0</v>
      </c>
      <c r="AD3761" s="255">
        <v>5548929</v>
      </c>
      <c r="AE3761" s="240" t="s">
        <v>7060</v>
      </c>
      <c r="AF3761" s="527" t="s">
        <v>11362</v>
      </c>
      <c r="AG3761" s="240" t="s">
        <v>7040</v>
      </c>
      <c r="AH3761" s="525" t="s">
        <v>7041</v>
      </c>
    </row>
    <row r="3762" spans="1:34" ht="15" hidden="1" customHeight="1" x14ac:dyDescent="0.2">
      <c r="A3762" s="175">
        <v>69</v>
      </c>
      <c r="B3762" s="175">
        <v>60</v>
      </c>
      <c r="C3762" s="24" t="s">
        <v>1031</v>
      </c>
      <c r="D3762" s="175">
        <v>60107</v>
      </c>
      <c r="E3762" s="24" t="s">
        <v>1032</v>
      </c>
      <c r="F3762" s="25">
        <v>2015</v>
      </c>
      <c r="G3762" s="156">
        <v>42105.371527777781</v>
      </c>
      <c r="H3762" s="157">
        <v>42105.371527777781</v>
      </c>
      <c r="I3762" s="620" t="s">
        <v>36</v>
      </c>
      <c r="J3762" s="620" t="s">
        <v>36</v>
      </c>
      <c r="K3762" s="620"/>
      <c r="L3762" s="159">
        <f>N3762-G3762</f>
        <v>6.9444443943211809E-4</v>
      </c>
      <c r="M3762" s="160">
        <v>1</v>
      </c>
      <c r="N3762" s="156">
        <v>42105.37222222222</v>
      </c>
      <c r="O3762" s="157">
        <v>42105.37222222222</v>
      </c>
      <c r="P3762" s="161" t="s">
        <v>37</v>
      </c>
      <c r="Q3762" s="35" t="s">
        <v>48</v>
      </c>
      <c r="R3762" s="35" t="s">
        <v>49</v>
      </c>
      <c r="S3762" s="35" t="s">
        <v>40</v>
      </c>
      <c r="T3762" s="35" t="s">
        <v>3750</v>
      </c>
      <c r="U3762" s="459" t="s">
        <v>40</v>
      </c>
      <c r="V3762" s="167" t="s">
        <v>1385</v>
      </c>
      <c r="W3762" s="35" t="s">
        <v>3751</v>
      </c>
      <c r="X3762" s="55">
        <v>8867</v>
      </c>
      <c r="Y3762" s="55">
        <v>0</v>
      </c>
      <c r="Z3762" s="168"/>
      <c r="AA3762" s="168"/>
      <c r="AB3762" s="168"/>
      <c r="AC3762" s="168"/>
    </row>
    <row r="3763" spans="1:34" ht="15" hidden="1" customHeight="1" x14ac:dyDescent="0.2">
      <c r="A3763" s="58">
        <v>69</v>
      </c>
      <c r="B3763" s="58">
        <v>60</v>
      </c>
      <c r="C3763" s="76" t="s">
        <v>343</v>
      </c>
      <c r="D3763" s="31">
        <v>60108</v>
      </c>
      <c r="E3763" s="60" t="s">
        <v>344</v>
      </c>
      <c r="F3763" s="25">
        <v>2014</v>
      </c>
      <c r="G3763" s="61">
        <v>41677.59097222222</v>
      </c>
      <c r="H3763" s="62">
        <v>41677.59097222222</v>
      </c>
      <c r="I3763" s="625" t="s">
        <v>36</v>
      </c>
      <c r="J3763" s="625" t="s">
        <v>36</v>
      </c>
      <c r="K3763" s="625"/>
      <c r="L3763" s="64">
        <f>N3763-G3763</f>
        <v>6.944444467080757E-4</v>
      </c>
      <c r="M3763" s="65">
        <v>1</v>
      </c>
      <c r="N3763" s="61">
        <v>41677.591666666667</v>
      </c>
      <c r="O3763" s="62">
        <v>41677.591666666667</v>
      </c>
      <c r="P3763" s="66" t="s">
        <v>37</v>
      </c>
      <c r="Q3763" s="67" t="s">
        <v>48</v>
      </c>
      <c r="R3763" s="67" t="s">
        <v>49</v>
      </c>
      <c r="S3763" s="68" t="s">
        <v>40</v>
      </c>
      <c r="T3763" s="69" t="s">
        <v>1790</v>
      </c>
      <c r="U3763" s="459" t="s">
        <v>40</v>
      </c>
      <c r="V3763" s="78" t="s">
        <v>1385</v>
      </c>
      <c r="W3763" s="69" t="s">
        <v>1791</v>
      </c>
      <c r="X3763" s="32">
        <v>41</v>
      </c>
      <c r="Y3763" s="32">
        <v>0</v>
      </c>
      <c r="Z3763" s="32">
        <v>0</v>
      </c>
      <c r="AA3763" s="79">
        <v>0</v>
      </c>
      <c r="AB3763" s="80">
        <v>0</v>
      </c>
      <c r="AC3763" s="32">
        <v>0</v>
      </c>
    </row>
    <row r="3764" spans="1:34" ht="15" hidden="1" customHeight="1" x14ac:dyDescent="0.2">
      <c r="A3764" s="105">
        <v>69</v>
      </c>
      <c r="B3764" s="105">
        <v>60</v>
      </c>
      <c r="C3764" s="76" t="s">
        <v>343</v>
      </c>
      <c r="D3764" s="31">
        <v>60108</v>
      </c>
      <c r="E3764" s="60" t="s">
        <v>344</v>
      </c>
      <c r="F3764" s="25">
        <v>2014</v>
      </c>
      <c r="G3764" s="61">
        <v>41900.166666666664</v>
      </c>
      <c r="H3764" s="62">
        <v>41900.166666666664</v>
      </c>
      <c r="I3764" s="625" t="s">
        <v>36</v>
      </c>
      <c r="J3764" s="625" t="s">
        <v>36</v>
      </c>
      <c r="K3764" s="625"/>
      <c r="L3764" s="64">
        <f>N3764-G3764</f>
        <v>9.7222222248092294E-3</v>
      </c>
      <c r="M3764" s="65">
        <v>14</v>
      </c>
      <c r="N3764" s="61">
        <v>41900.176388888889</v>
      </c>
      <c r="O3764" s="62">
        <v>41900.176388888889</v>
      </c>
      <c r="P3764" s="66" t="s">
        <v>37</v>
      </c>
      <c r="Q3764" s="69" t="s">
        <v>52</v>
      </c>
      <c r="R3764" s="69" t="s">
        <v>106</v>
      </c>
      <c r="S3764" s="87" t="s">
        <v>106</v>
      </c>
      <c r="T3764" s="69" t="s">
        <v>2727</v>
      </c>
      <c r="U3764" s="293">
        <v>10575</v>
      </c>
      <c r="V3764" s="87" t="s">
        <v>1385</v>
      </c>
      <c r="W3764" s="69" t="s">
        <v>2722</v>
      </c>
      <c r="X3764" s="32">
        <v>0</v>
      </c>
      <c r="Y3764" s="32">
        <v>0</v>
      </c>
      <c r="Z3764" s="83"/>
      <c r="AA3764" s="84"/>
      <c r="AB3764" s="85"/>
      <c r="AC3764" s="83"/>
    </row>
    <row r="3765" spans="1:34" ht="15" hidden="1" customHeight="1" x14ac:dyDescent="0.2">
      <c r="A3765" s="105">
        <v>69</v>
      </c>
      <c r="B3765" s="105">
        <v>60</v>
      </c>
      <c r="C3765" s="76" t="s">
        <v>343</v>
      </c>
      <c r="D3765" s="31">
        <v>60108</v>
      </c>
      <c r="E3765" s="60" t="s">
        <v>344</v>
      </c>
      <c r="F3765" s="25">
        <v>2014</v>
      </c>
      <c r="G3765" s="61">
        <v>41937.222222222219</v>
      </c>
      <c r="H3765" s="62">
        <v>41937.222222222219</v>
      </c>
      <c r="I3765" s="625" t="s">
        <v>36</v>
      </c>
      <c r="J3765" s="625" t="s">
        <v>36</v>
      </c>
      <c r="K3765" s="625"/>
      <c r="L3765" s="64">
        <f>N3765-G3765</f>
        <v>0.21458333333430346</v>
      </c>
      <c r="M3765" s="65">
        <v>309</v>
      </c>
      <c r="N3765" s="61">
        <v>41937.436805555553</v>
      </c>
      <c r="O3765" s="62">
        <v>41937.436805555553</v>
      </c>
      <c r="P3765" s="66" t="s">
        <v>37</v>
      </c>
      <c r="Q3765" s="69" t="s">
        <v>48</v>
      </c>
      <c r="R3765" s="69" t="s">
        <v>49</v>
      </c>
      <c r="S3765" s="87" t="s">
        <v>40</v>
      </c>
      <c r="T3765" s="69" t="s">
        <v>2921</v>
      </c>
      <c r="U3765" s="459" t="s">
        <v>40</v>
      </c>
      <c r="V3765" s="87" t="s">
        <v>384</v>
      </c>
      <c r="W3765" s="69" t="s">
        <v>2922</v>
      </c>
      <c r="X3765" s="32">
        <v>145</v>
      </c>
      <c r="Y3765" s="32">
        <v>0</v>
      </c>
      <c r="Z3765" s="83"/>
      <c r="AA3765" s="84"/>
      <c r="AB3765" s="85"/>
      <c r="AC3765" s="83"/>
    </row>
    <row r="3766" spans="1:34" ht="15" hidden="1" customHeight="1" x14ac:dyDescent="0.2">
      <c r="A3766" s="153">
        <v>69</v>
      </c>
      <c r="B3766" s="153">
        <v>60</v>
      </c>
      <c r="C3766" s="24" t="s">
        <v>343</v>
      </c>
      <c r="D3766" s="175">
        <v>60108</v>
      </c>
      <c r="E3766" s="24" t="s">
        <v>344</v>
      </c>
      <c r="F3766" s="25">
        <v>2015</v>
      </c>
      <c r="G3766" s="156">
        <v>42062.365277777775</v>
      </c>
      <c r="H3766" s="157">
        <v>42062.365277777775</v>
      </c>
      <c r="I3766" s="620" t="s">
        <v>36</v>
      </c>
      <c r="J3766" s="620" t="s">
        <v>36</v>
      </c>
      <c r="K3766" s="620"/>
      <c r="L3766" s="159">
        <f>N3766-G3766</f>
        <v>6.944444467080757E-4</v>
      </c>
      <c r="M3766" s="160">
        <v>1</v>
      </c>
      <c r="N3766" s="156">
        <v>42062.365972222222</v>
      </c>
      <c r="O3766" s="157">
        <v>42062.365972222222</v>
      </c>
      <c r="P3766" s="161" t="s">
        <v>37</v>
      </c>
      <c r="Q3766" s="35" t="s">
        <v>48</v>
      </c>
      <c r="R3766" s="35" t="s">
        <v>49</v>
      </c>
      <c r="S3766" s="35" t="s">
        <v>40</v>
      </c>
      <c r="T3766" s="35" t="s">
        <v>3551</v>
      </c>
      <c r="U3766" s="459" t="s">
        <v>40</v>
      </c>
      <c r="V3766" s="167" t="s">
        <v>1385</v>
      </c>
      <c r="W3766" s="35" t="s">
        <v>3552</v>
      </c>
      <c r="X3766" s="55">
        <v>4596</v>
      </c>
      <c r="Y3766" s="55">
        <v>0</v>
      </c>
      <c r="Z3766" s="168"/>
      <c r="AA3766" s="168"/>
      <c r="AB3766" s="168"/>
      <c r="AC3766" s="168"/>
    </row>
    <row r="3767" spans="1:34" ht="15" hidden="1" customHeight="1" x14ac:dyDescent="0.2">
      <c r="A3767" s="175">
        <v>69</v>
      </c>
      <c r="B3767" s="175">
        <v>60</v>
      </c>
      <c r="C3767" s="24" t="s">
        <v>343</v>
      </c>
      <c r="D3767" s="175">
        <v>60108</v>
      </c>
      <c r="E3767" s="24" t="s">
        <v>344</v>
      </c>
      <c r="F3767" s="25">
        <v>2016</v>
      </c>
      <c r="G3767" s="284">
        <v>42692.883333333331</v>
      </c>
      <c r="H3767" s="234">
        <v>42692.883333333331</v>
      </c>
      <c r="I3767" s="412" t="s">
        <v>36</v>
      </c>
      <c r="J3767" s="412" t="s">
        <v>36</v>
      </c>
      <c r="K3767" s="412"/>
      <c r="L3767" s="235">
        <f>N3767-G3767</f>
        <v>0.30902777778101154</v>
      </c>
      <c r="M3767" s="236">
        <v>445</v>
      </c>
      <c r="N3767" s="284">
        <v>42693.192361111112</v>
      </c>
      <c r="O3767" s="234">
        <v>42693.192361111112</v>
      </c>
      <c r="P3767" s="237" t="s">
        <v>37</v>
      </c>
      <c r="Q3767" s="35" t="s">
        <v>52</v>
      </c>
      <c r="R3767" s="35" t="s">
        <v>59</v>
      </c>
      <c r="S3767" s="35" t="s">
        <v>54</v>
      </c>
      <c r="T3767" s="35" t="s">
        <v>6872</v>
      </c>
      <c r="U3767" s="459" t="s">
        <v>40</v>
      </c>
      <c r="V3767" s="240" t="s">
        <v>1385</v>
      </c>
      <c r="W3767" s="35" t="s">
        <v>6873</v>
      </c>
      <c r="X3767" s="261">
        <v>4575</v>
      </c>
      <c r="Y3767" s="261">
        <v>4575</v>
      </c>
      <c r="Z3767" s="261">
        <v>807188</v>
      </c>
      <c r="AA3767" s="289">
        <v>8.3996908913751972E-4</v>
      </c>
      <c r="AB3767" s="290">
        <v>0.14819955609240137</v>
      </c>
      <c r="AC3767" s="291">
        <v>176.43453551912569</v>
      </c>
    </row>
    <row r="3768" spans="1:34" ht="15" hidden="1" customHeight="1" x14ac:dyDescent="0.2">
      <c r="A3768" s="257">
        <v>69</v>
      </c>
      <c r="B3768" s="257">
        <v>60</v>
      </c>
      <c r="C3768" s="258" t="s">
        <v>343</v>
      </c>
      <c r="D3768" s="257">
        <v>60108</v>
      </c>
      <c r="E3768" s="258" t="s">
        <v>344</v>
      </c>
      <c r="F3768" s="25">
        <v>2017</v>
      </c>
      <c r="G3768" s="232">
        <v>42785.992361111108</v>
      </c>
      <c r="H3768" s="233">
        <v>42785.992361111108</v>
      </c>
      <c r="I3768" s="412" t="s">
        <v>36</v>
      </c>
      <c r="J3768" s="417" t="s">
        <v>7042</v>
      </c>
      <c r="K3768" s="417"/>
      <c r="L3768" s="235">
        <f>N3768-G3768</f>
        <v>0.95694444444961846</v>
      </c>
      <c r="M3768" s="236">
        <v>1378</v>
      </c>
      <c r="N3768" s="232">
        <v>42786.949305555558</v>
      </c>
      <c r="O3768" s="233">
        <v>42786.949305555558</v>
      </c>
      <c r="P3768" s="237" t="s">
        <v>37</v>
      </c>
      <c r="Q3768" s="35" t="s">
        <v>222</v>
      </c>
      <c r="R3768" s="35" t="s">
        <v>223</v>
      </c>
      <c r="S3768" s="35" t="s">
        <v>54</v>
      </c>
      <c r="T3768" s="52" t="s">
        <v>7929</v>
      </c>
      <c r="U3768" s="303" t="s">
        <v>40</v>
      </c>
      <c r="V3768" s="49" t="s">
        <v>1385</v>
      </c>
      <c r="W3768" s="44" t="s">
        <v>7930</v>
      </c>
      <c r="X3768" s="255">
        <v>4666</v>
      </c>
      <c r="Y3768" s="241">
        <v>0</v>
      </c>
      <c r="Z3768" s="241">
        <v>0</v>
      </c>
      <c r="AA3768" s="168"/>
      <c r="AB3768" s="168"/>
      <c r="AC3768" s="168"/>
      <c r="AD3768" s="304">
        <v>5517212</v>
      </c>
      <c r="AE3768" s="35" t="s">
        <v>7083</v>
      </c>
      <c r="AF3768" s="305" t="s">
        <v>7931</v>
      </c>
      <c r="AG3768" s="35" t="s">
        <v>7040</v>
      </c>
      <c r="AH3768" s="52" t="s">
        <v>7176</v>
      </c>
    </row>
    <row r="3769" spans="1:34" ht="15" hidden="1" customHeight="1" x14ac:dyDescent="0.2">
      <c r="A3769" s="257">
        <v>69</v>
      </c>
      <c r="B3769" s="257">
        <v>60</v>
      </c>
      <c r="C3769" s="258" t="s">
        <v>343</v>
      </c>
      <c r="D3769" s="257">
        <v>60108</v>
      </c>
      <c r="E3769" s="258" t="s">
        <v>344</v>
      </c>
      <c r="F3769" s="25">
        <v>2017</v>
      </c>
      <c r="G3769" s="232">
        <v>42993.527777777781</v>
      </c>
      <c r="H3769" s="233">
        <v>42993.527777777781</v>
      </c>
      <c r="I3769" s="412" t="s">
        <v>36</v>
      </c>
      <c r="J3769" s="412" t="s">
        <v>36</v>
      </c>
      <c r="K3769" s="412"/>
      <c r="L3769" s="235">
        <f>N3769-G3769</f>
        <v>6.9444443943211809E-4</v>
      </c>
      <c r="M3769" s="236">
        <v>1</v>
      </c>
      <c r="N3769" s="232">
        <v>42993.52847222222</v>
      </c>
      <c r="O3769" s="233">
        <v>42993.52847222222</v>
      </c>
      <c r="P3769" s="237" t="s">
        <v>37</v>
      </c>
      <c r="Q3769" s="35" t="s">
        <v>48</v>
      </c>
      <c r="R3769" s="35" t="s">
        <v>49</v>
      </c>
      <c r="S3769" s="35" t="s">
        <v>40</v>
      </c>
      <c r="T3769" s="167" t="s">
        <v>9515</v>
      </c>
      <c r="U3769" s="303" t="s">
        <v>40</v>
      </c>
      <c r="V3769" s="240" t="s">
        <v>1385</v>
      </c>
      <c r="W3769" s="167" t="s">
        <v>9516</v>
      </c>
      <c r="X3769" s="241">
        <v>144</v>
      </c>
      <c r="Y3769" s="241">
        <v>0</v>
      </c>
      <c r="Z3769" s="241">
        <v>0</v>
      </c>
      <c r="AA3769" s="266"/>
      <c r="AB3769" s="266"/>
      <c r="AC3769" s="266"/>
      <c r="AD3769" s="304">
        <v>5517212</v>
      </c>
      <c r="AE3769" s="382" t="s">
        <v>7056</v>
      </c>
      <c r="AF3769" s="383" t="s">
        <v>9517</v>
      </c>
      <c r="AG3769" s="167" t="s">
        <v>7040</v>
      </c>
      <c r="AH3769" s="29" t="s">
        <v>7923</v>
      </c>
    </row>
    <row r="3770" spans="1:34" ht="15" hidden="1" customHeight="1" x14ac:dyDescent="0.2">
      <c r="A3770" s="523">
        <v>69</v>
      </c>
      <c r="B3770" s="523">
        <v>60</v>
      </c>
      <c r="C3770" s="524" t="s">
        <v>343</v>
      </c>
      <c r="D3770" s="523">
        <v>60108</v>
      </c>
      <c r="E3770" s="524" t="s">
        <v>344</v>
      </c>
      <c r="F3770" s="25">
        <v>2019</v>
      </c>
      <c r="G3770" s="284">
        <v>43473.632638888892</v>
      </c>
      <c r="H3770" s="234">
        <v>43473.632638888892</v>
      </c>
      <c r="I3770" s="412" t="s">
        <v>36</v>
      </c>
      <c r="J3770" s="412" t="s">
        <v>36</v>
      </c>
      <c r="K3770" s="412" t="s">
        <v>36</v>
      </c>
      <c r="L3770" s="235">
        <f>N3770-G3770</f>
        <v>6.9444443943211809E-4</v>
      </c>
      <c r="M3770" s="236">
        <v>1</v>
      </c>
      <c r="N3770" s="284">
        <v>43473.633333333331</v>
      </c>
      <c r="O3770" s="234">
        <v>43473.633333333331</v>
      </c>
      <c r="P3770" s="237" t="s">
        <v>37</v>
      </c>
      <c r="Q3770" s="162" t="s">
        <v>48</v>
      </c>
      <c r="R3770" s="167" t="s">
        <v>10200</v>
      </c>
      <c r="S3770" s="238" t="s">
        <v>40</v>
      </c>
      <c r="T3770" s="167" t="s">
        <v>12760</v>
      </c>
      <c r="U3770" s="414" t="s">
        <v>40</v>
      </c>
      <c r="V3770" s="240" t="s">
        <v>384</v>
      </c>
      <c r="W3770" s="167" t="s">
        <v>12761</v>
      </c>
      <c r="X3770" s="536">
        <v>4705</v>
      </c>
      <c r="Y3770" s="255">
        <v>0</v>
      </c>
      <c r="Z3770" s="255">
        <v>0</v>
      </c>
      <c r="AA3770" s="264">
        <f>Y3770/AD3770</f>
        <v>0</v>
      </c>
      <c r="AB3770" s="265">
        <f>Z3770/AD3770</f>
        <v>0</v>
      </c>
      <c r="AC3770" s="255">
        <v>0</v>
      </c>
      <c r="AD3770" s="255">
        <v>5548929</v>
      </c>
      <c r="AE3770" s="240" t="s">
        <v>7172</v>
      </c>
      <c r="AF3770" s="527" t="s">
        <v>12749</v>
      </c>
      <c r="AG3770" s="240" t="s">
        <v>7040</v>
      </c>
      <c r="AH3770" s="525" t="s">
        <v>12286</v>
      </c>
    </row>
    <row r="3771" spans="1:34" ht="15" hidden="1" customHeight="1" x14ac:dyDescent="0.2">
      <c r="A3771" s="521">
        <v>69</v>
      </c>
      <c r="B3771" s="521">
        <v>60</v>
      </c>
      <c r="C3771" s="522" t="s">
        <v>343</v>
      </c>
      <c r="D3771" s="521">
        <v>60108</v>
      </c>
      <c r="E3771" s="522" t="s">
        <v>344</v>
      </c>
      <c r="F3771" s="25">
        <v>2019</v>
      </c>
      <c r="G3771" s="232">
        <v>43506.04583333333</v>
      </c>
      <c r="H3771" s="233">
        <v>43506.04583333333</v>
      </c>
      <c r="I3771" s="417" t="s">
        <v>7042</v>
      </c>
      <c r="J3771" s="412" t="s">
        <v>36</v>
      </c>
      <c r="K3771" s="412" t="s">
        <v>36</v>
      </c>
      <c r="L3771" s="235">
        <f>N3771-G3771</f>
        <v>6.944444467080757E-4</v>
      </c>
      <c r="M3771" s="236">
        <v>1</v>
      </c>
      <c r="N3771" s="232">
        <v>43506.046527777777</v>
      </c>
      <c r="O3771" s="233">
        <v>43506.046527777777</v>
      </c>
      <c r="P3771" s="237" t="s">
        <v>37</v>
      </c>
      <c r="Q3771" s="162" t="s">
        <v>213</v>
      </c>
      <c r="R3771" s="167" t="s">
        <v>10343</v>
      </c>
      <c r="S3771" s="238" t="s">
        <v>40</v>
      </c>
      <c r="T3771" s="167" t="s">
        <v>13107</v>
      </c>
      <c r="U3771" s="416" t="s">
        <v>40</v>
      </c>
      <c r="V3771" s="240" t="s">
        <v>1385</v>
      </c>
      <c r="W3771" s="167" t="s">
        <v>13108</v>
      </c>
      <c r="X3771" s="164">
        <v>4667</v>
      </c>
      <c r="Y3771" s="241">
        <v>0</v>
      </c>
      <c r="Z3771" s="241">
        <v>0</v>
      </c>
      <c r="AA3771" s="264">
        <f>Y3771/AD3771</f>
        <v>0</v>
      </c>
      <c r="AB3771" s="265">
        <f>Z3771/AD3771</f>
        <v>0</v>
      </c>
      <c r="AC3771" s="255">
        <v>0</v>
      </c>
      <c r="AD3771" s="255">
        <v>5548929</v>
      </c>
      <c r="AE3771" s="239" t="s">
        <v>7060</v>
      </c>
      <c r="AF3771" s="229" t="s">
        <v>13109</v>
      </c>
      <c r="AG3771" s="239" t="s">
        <v>7040</v>
      </c>
      <c r="AH3771" s="57" t="s">
        <v>12286</v>
      </c>
    </row>
    <row r="3772" spans="1:34" ht="15" hidden="1" customHeight="1" x14ac:dyDescent="0.2">
      <c r="A3772" s="521">
        <v>69</v>
      </c>
      <c r="B3772" s="521">
        <v>60</v>
      </c>
      <c r="C3772" s="522" t="s">
        <v>343</v>
      </c>
      <c r="D3772" s="521">
        <v>60108</v>
      </c>
      <c r="E3772" s="522" t="s">
        <v>344</v>
      </c>
      <c r="F3772" s="25">
        <v>2019</v>
      </c>
      <c r="G3772" s="570">
        <v>43531.407638888886</v>
      </c>
      <c r="H3772" s="571">
        <v>43531.407638888886</v>
      </c>
      <c r="I3772" s="572" t="s">
        <v>36</v>
      </c>
      <c r="J3772" s="572" t="s">
        <v>36</v>
      </c>
      <c r="K3772" s="572" t="s">
        <v>36</v>
      </c>
      <c r="L3772" s="235">
        <f>N3772-G3772</f>
        <v>0.10277777777810115</v>
      </c>
      <c r="M3772" s="236">
        <v>148</v>
      </c>
      <c r="N3772" s="570">
        <v>43531.510416666664</v>
      </c>
      <c r="O3772" s="571">
        <v>43531.510416666664</v>
      </c>
      <c r="P3772" s="237" t="s">
        <v>37</v>
      </c>
      <c r="Q3772" s="162" t="s">
        <v>43</v>
      </c>
      <c r="R3772" s="167" t="s">
        <v>10739</v>
      </c>
      <c r="S3772" s="238" t="s">
        <v>526</v>
      </c>
      <c r="T3772" s="167" t="s">
        <v>13530</v>
      </c>
      <c r="U3772" s="192" t="s">
        <v>40</v>
      </c>
      <c r="V3772" s="240" t="s">
        <v>1385</v>
      </c>
      <c r="W3772" s="167" t="s">
        <v>13531</v>
      </c>
      <c r="X3772" s="164">
        <v>0</v>
      </c>
      <c r="Y3772" s="241">
        <v>0</v>
      </c>
      <c r="Z3772" s="241">
        <v>0</v>
      </c>
      <c r="AA3772" s="264">
        <f>Y3772/AD3772</f>
        <v>0</v>
      </c>
      <c r="AB3772" s="265">
        <f>Z3772/AD3772</f>
        <v>0</v>
      </c>
      <c r="AC3772" s="255">
        <v>0</v>
      </c>
      <c r="AD3772" s="255">
        <v>5548929</v>
      </c>
      <c r="AE3772" s="240" t="s">
        <v>1270</v>
      </c>
      <c r="AF3772" s="527" t="s">
        <v>1270</v>
      </c>
      <c r="AG3772" s="555" t="s">
        <v>7066</v>
      </c>
      <c r="AH3772" s="525" t="s">
        <v>12671</v>
      </c>
    </row>
    <row r="3773" spans="1:34" ht="15" hidden="1" customHeight="1" x14ac:dyDescent="0.2">
      <c r="A3773" s="257">
        <v>69</v>
      </c>
      <c r="B3773" s="257">
        <v>60</v>
      </c>
      <c r="C3773" s="258" t="s">
        <v>178</v>
      </c>
      <c r="D3773" s="257">
        <v>60109</v>
      </c>
      <c r="E3773" s="331" t="s">
        <v>179</v>
      </c>
      <c r="F3773" s="25">
        <v>2017</v>
      </c>
      <c r="G3773" s="284">
        <v>42885.286111111112</v>
      </c>
      <c r="H3773" s="234">
        <v>42885.286111111112</v>
      </c>
      <c r="I3773" s="412" t="s">
        <v>36</v>
      </c>
      <c r="J3773" s="412" t="s">
        <v>36</v>
      </c>
      <c r="K3773" s="412"/>
      <c r="L3773" s="235">
        <f>N3773-G3773</f>
        <v>6.944444467080757E-4</v>
      </c>
      <c r="M3773" s="236">
        <v>1</v>
      </c>
      <c r="N3773" s="284">
        <v>42885.286805555559</v>
      </c>
      <c r="O3773" s="234">
        <v>42885.286805555559</v>
      </c>
      <c r="P3773" s="237" t="s">
        <v>37</v>
      </c>
      <c r="Q3773" s="167" t="s">
        <v>48</v>
      </c>
      <c r="R3773" s="167" t="s">
        <v>49</v>
      </c>
      <c r="S3773" s="167" t="s">
        <v>40</v>
      </c>
      <c r="T3773" s="52" t="s">
        <v>8631</v>
      </c>
      <c r="U3773" s="332" t="s">
        <v>40</v>
      </c>
      <c r="V3773" s="240" t="s">
        <v>1385</v>
      </c>
      <c r="W3773" s="184" t="s">
        <v>8632</v>
      </c>
      <c r="X3773" s="241">
        <v>4326</v>
      </c>
      <c r="Y3773" s="241">
        <v>0</v>
      </c>
      <c r="Z3773" s="241">
        <v>0</v>
      </c>
      <c r="AA3773" s="168"/>
      <c r="AB3773" s="168"/>
      <c r="AC3773" s="168"/>
      <c r="AD3773" s="304">
        <v>5517212</v>
      </c>
      <c r="AE3773" s="305" t="s">
        <v>7049</v>
      </c>
      <c r="AF3773" s="305" t="s">
        <v>8294</v>
      </c>
      <c r="AG3773" s="35" t="s">
        <v>7040</v>
      </c>
      <c r="AH3773" s="44" t="s">
        <v>7041</v>
      </c>
    </row>
    <row r="3774" spans="1:34" ht="15" hidden="1" customHeight="1" x14ac:dyDescent="0.2">
      <c r="A3774" s="58">
        <v>69</v>
      </c>
      <c r="B3774" s="58">
        <v>60</v>
      </c>
      <c r="C3774" s="76" t="s">
        <v>969</v>
      </c>
      <c r="D3774" s="31">
        <v>60110</v>
      </c>
      <c r="E3774" s="60" t="s">
        <v>970</v>
      </c>
      <c r="F3774" s="25">
        <v>2014</v>
      </c>
      <c r="G3774" s="61">
        <v>41647.423611111109</v>
      </c>
      <c r="H3774" s="62">
        <v>41647.423611111109</v>
      </c>
      <c r="I3774" s="625" t="s">
        <v>36</v>
      </c>
      <c r="J3774" s="625" t="s">
        <v>36</v>
      </c>
      <c r="K3774" s="625"/>
      <c r="L3774" s="64">
        <f>N3774-G3774</f>
        <v>5.9722222220443655E-2</v>
      </c>
      <c r="M3774" s="65">
        <v>86</v>
      </c>
      <c r="N3774" s="61">
        <v>41647.48333333333</v>
      </c>
      <c r="O3774" s="62">
        <v>41647.48333333333</v>
      </c>
      <c r="P3774" s="66" t="s">
        <v>37</v>
      </c>
      <c r="Q3774" s="67" t="s">
        <v>145</v>
      </c>
      <c r="R3774" s="67" t="s">
        <v>696</v>
      </c>
      <c r="S3774" s="68" t="s">
        <v>107</v>
      </c>
      <c r="T3774" s="69" t="s">
        <v>1676</v>
      </c>
      <c r="U3774" s="77">
        <v>10012</v>
      </c>
      <c r="V3774" s="78" t="s">
        <v>1385</v>
      </c>
      <c r="W3774" s="69" t="s">
        <v>1677</v>
      </c>
      <c r="X3774" s="32">
        <v>7655.666666666667</v>
      </c>
      <c r="Y3774" s="32">
        <v>7655.666666666667</v>
      </c>
      <c r="Z3774" s="32">
        <v>580951.33333333337</v>
      </c>
      <c r="AA3774" s="79">
        <v>1.4300911044061776E-3</v>
      </c>
      <c r="AB3774" s="80">
        <v>0.10852266302428372</v>
      </c>
      <c r="AC3774" s="32">
        <v>75.885139548047206</v>
      </c>
      <c r="AD3774" s="41"/>
      <c r="AE3774" s="41"/>
      <c r="AF3774" s="41"/>
      <c r="AG3774" s="41"/>
      <c r="AH3774" s="41"/>
    </row>
    <row r="3775" spans="1:34" ht="15" hidden="1" customHeight="1" x14ac:dyDescent="0.2">
      <c r="A3775" s="58">
        <v>69</v>
      </c>
      <c r="B3775" s="58">
        <v>60</v>
      </c>
      <c r="C3775" s="76" t="s">
        <v>969</v>
      </c>
      <c r="D3775" s="31">
        <v>60110</v>
      </c>
      <c r="E3775" s="60" t="s">
        <v>970</v>
      </c>
      <c r="F3775" s="25">
        <v>2014</v>
      </c>
      <c r="G3775" s="61">
        <v>41741.767361111109</v>
      </c>
      <c r="H3775" s="62">
        <v>41741.767361111109</v>
      </c>
      <c r="I3775" s="625" t="s">
        <v>36</v>
      </c>
      <c r="J3775" s="625" t="s">
        <v>36</v>
      </c>
      <c r="K3775" s="625"/>
      <c r="L3775" s="64">
        <f>N3775-G3775</f>
        <v>0.10416666667151731</v>
      </c>
      <c r="M3775" s="65">
        <v>150</v>
      </c>
      <c r="N3775" s="61">
        <v>41741.871527777781</v>
      </c>
      <c r="O3775" s="62">
        <v>41741.871527777781</v>
      </c>
      <c r="P3775" s="66" t="s">
        <v>37</v>
      </c>
      <c r="Q3775" s="69" t="s">
        <v>52</v>
      </c>
      <c r="R3775" s="69" t="s">
        <v>858</v>
      </c>
      <c r="S3775" s="87" t="s">
        <v>45</v>
      </c>
      <c r="T3775" s="69" t="s">
        <v>2084</v>
      </c>
      <c r="U3775" s="332" t="s">
        <v>40</v>
      </c>
      <c r="V3775" s="78" t="s">
        <v>1385</v>
      </c>
      <c r="W3775" s="69" t="s">
        <v>2085</v>
      </c>
      <c r="X3775" s="32">
        <v>0</v>
      </c>
      <c r="Y3775" s="32">
        <v>0</v>
      </c>
      <c r="Z3775" s="83"/>
      <c r="AA3775" s="84"/>
      <c r="AB3775" s="85"/>
      <c r="AC3775" s="83"/>
    </row>
    <row r="3776" spans="1:34" ht="15" hidden="1" customHeight="1" x14ac:dyDescent="0.2">
      <c r="A3776" s="257">
        <v>69</v>
      </c>
      <c r="B3776" s="257">
        <v>60</v>
      </c>
      <c r="C3776" s="258" t="s">
        <v>969</v>
      </c>
      <c r="D3776" s="257">
        <v>60110</v>
      </c>
      <c r="E3776" s="258" t="s">
        <v>970</v>
      </c>
      <c r="F3776" s="25">
        <v>2016</v>
      </c>
      <c r="G3776" s="284">
        <v>42535.679166666669</v>
      </c>
      <c r="H3776" s="234">
        <v>42535.679166666669</v>
      </c>
      <c r="I3776" s="412" t="s">
        <v>36</v>
      </c>
      <c r="J3776" s="412" t="s">
        <v>36</v>
      </c>
      <c r="K3776" s="412"/>
      <c r="L3776" s="235">
        <f>N3776-G3776</f>
        <v>0.19583333333139308</v>
      </c>
      <c r="M3776" s="236">
        <v>282</v>
      </c>
      <c r="N3776" s="284">
        <v>42535.875</v>
      </c>
      <c r="O3776" s="234">
        <v>42535.875</v>
      </c>
      <c r="P3776" s="237" t="s">
        <v>37</v>
      </c>
      <c r="Q3776" s="238" t="s">
        <v>52</v>
      </c>
      <c r="R3776" s="238" t="s">
        <v>302</v>
      </c>
      <c r="S3776" s="35" t="s">
        <v>68</v>
      </c>
      <c r="T3776" s="35" t="s">
        <v>6205</v>
      </c>
      <c r="U3776" s="282" t="s">
        <v>40</v>
      </c>
      <c r="V3776" s="240" t="s">
        <v>1385</v>
      </c>
      <c r="W3776" s="35" t="s">
        <v>6206</v>
      </c>
      <c r="X3776" s="177">
        <v>0</v>
      </c>
      <c r="Y3776" s="177">
        <v>0</v>
      </c>
      <c r="Z3776" s="55">
        <v>0</v>
      </c>
      <c r="AA3776" s="35"/>
      <c r="AB3776" s="35"/>
      <c r="AC3776" s="35"/>
    </row>
    <row r="3777" spans="1:34" ht="15" hidden="1" customHeight="1" x14ac:dyDescent="0.2">
      <c r="A3777" s="257">
        <v>69</v>
      </c>
      <c r="B3777" s="257">
        <v>60</v>
      </c>
      <c r="C3777" s="258" t="s">
        <v>969</v>
      </c>
      <c r="D3777" s="257">
        <v>60110</v>
      </c>
      <c r="E3777" s="258" t="s">
        <v>970</v>
      </c>
      <c r="F3777" s="25">
        <v>2016</v>
      </c>
      <c r="G3777" s="284">
        <v>42577.681250000001</v>
      </c>
      <c r="H3777" s="234">
        <v>42577.681250000001</v>
      </c>
      <c r="I3777" s="412" t="s">
        <v>36</v>
      </c>
      <c r="J3777" s="412" t="s">
        <v>36</v>
      </c>
      <c r="K3777" s="412"/>
      <c r="L3777" s="235">
        <f>N3777-G3777</f>
        <v>6.9444443943211809E-4</v>
      </c>
      <c r="M3777" s="236">
        <v>1</v>
      </c>
      <c r="N3777" s="284">
        <v>42577.681944444441</v>
      </c>
      <c r="O3777" s="234">
        <v>42577.681944444441</v>
      </c>
      <c r="P3777" s="237" t="s">
        <v>37</v>
      </c>
      <c r="Q3777" s="238" t="s">
        <v>145</v>
      </c>
      <c r="R3777" s="238" t="s">
        <v>146</v>
      </c>
      <c r="S3777" s="35" t="s">
        <v>40</v>
      </c>
      <c r="T3777" s="35" t="s">
        <v>6402</v>
      </c>
      <c r="U3777" s="282" t="s">
        <v>40</v>
      </c>
      <c r="V3777" s="240" t="s">
        <v>1385</v>
      </c>
      <c r="W3777" s="35" t="s">
        <v>6403</v>
      </c>
      <c r="X3777" s="177">
        <v>15506</v>
      </c>
      <c r="Y3777" s="177">
        <v>0</v>
      </c>
      <c r="Z3777" s="55">
        <v>0</v>
      </c>
      <c r="AA3777" s="35"/>
      <c r="AB3777" s="35"/>
      <c r="AC3777" s="35"/>
    </row>
    <row r="3778" spans="1:34" ht="15" hidden="1" customHeight="1" x14ac:dyDescent="0.2">
      <c r="A3778" s="521">
        <v>69</v>
      </c>
      <c r="B3778" s="521">
        <v>60</v>
      </c>
      <c r="C3778" s="522" t="s">
        <v>969</v>
      </c>
      <c r="D3778" s="521">
        <v>60110</v>
      </c>
      <c r="E3778" s="522" t="s">
        <v>970</v>
      </c>
      <c r="F3778" s="25">
        <v>2019</v>
      </c>
      <c r="G3778" s="573">
        <v>43614.334027777775</v>
      </c>
      <c r="H3778" s="574">
        <v>43614.334027777775</v>
      </c>
      <c r="I3778" s="572" t="s">
        <v>36</v>
      </c>
      <c r="J3778" s="572" t="s">
        <v>36</v>
      </c>
      <c r="K3778" s="572" t="s">
        <v>36</v>
      </c>
      <c r="L3778" s="235">
        <f>N3778-G3778</f>
        <v>6.944444467080757E-4</v>
      </c>
      <c r="M3778" s="236">
        <v>1</v>
      </c>
      <c r="N3778" s="573">
        <v>43614.334722222222</v>
      </c>
      <c r="O3778" s="574">
        <v>43614.334722222222</v>
      </c>
      <c r="P3778" s="237" t="s">
        <v>37</v>
      </c>
      <c r="Q3778" s="359" t="s">
        <v>48</v>
      </c>
      <c r="R3778" s="35" t="s">
        <v>10200</v>
      </c>
      <c r="S3778" s="277" t="s">
        <v>40</v>
      </c>
      <c r="T3778" s="167" t="s">
        <v>14207</v>
      </c>
      <c r="U3778" s="192" t="s">
        <v>40</v>
      </c>
      <c r="V3778" s="49" t="s">
        <v>1385</v>
      </c>
      <c r="W3778" s="167" t="s">
        <v>14208</v>
      </c>
      <c r="X3778" s="536">
        <v>10986</v>
      </c>
      <c r="Y3778" s="255">
        <v>0</v>
      </c>
      <c r="Z3778" s="255">
        <v>0</v>
      </c>
      <c r="AA3778" s="264">
        <f>Y3778/AD3778</f>
        <v>0</v>
      </c>
      <c r="AB3778" s="265">
        <f>Z3778/AD3778</f>
        <v>0</v>
      </c>
      <c r="AC3778" s="255">
        <v>0</v>
      </c>
      <c r="AD3778" s="255">
        <v>5548929</v>
      </c>
      <c r="AE3778" s="240" t="s">
        <v>7102</v>
      </c>
      <c r="AF3778" s="527" t="s">
        <v>14209</v>
      </c>
      <c r="AG3778" s="49" t="s">
        <v>7040</v>
      </c>
      <c r="AH3778" s="525" t="s">
        <v>7041</v>
      </c>
    </row>
    <row r="3779" spans="1:34" ht="15" hidden="1" customHeight="1" x14ac:dyDescent="0.2">
      <c r="A3779" s="58">
        <v>69</v>
      </c>
      <c r="B3779" s="58">
        <v>60</v>
      </c>
      <c r="C3779" s="76" t="s">
        <v>947</v>
      </c>
      <c r="D3779" s="31">
        <v>60111</v>
      </c>
      <c r="E3779" s="60" t="s">
        <v>948</v>
      </c>
      <c r="F3779" s="25">
        <v>2014</v>
      </c>
      <c r="G3779" s="61">
        <v>41647.423611111109</v>
      </c>
      <c r="H3779" s="62">
        <v>41647.423611111109</v>
      </c>
      <c r="I3779" s="625" t="s">
        <v>36</v>
      </c>
      <c r="J3779" s="625" t="s">
        <v>36</v>
      </c>
      <c r="K3779" s="625"/>
      <c r="L3779" s="64">
        <f>N3779-G3779</f>
        <v>5.9722222220443655E-2</v>
      </c>
      <c r="M3779" s="65">
        <v>86</v>
      </c>
      <c r="N3779" s="61">
        <v>41647.48333333333</v>
      </c>
      <c r="O3779" s="62">
        <v>41647.48333333333</v>
      </c>
      <c r="P3779" s="66" t="s">
        <v>37</v>
      </c>
      <c r="Q3779" s="67" t="s">
        <v>145</v>
      </c>
      <c r="R3779" s="67" t="s">
        <v>696</v>
      </c>
      <c r="S3779" s="68" t="s">
        <v>107</v>
      </c>
      <c r="T3779" s="69" t="s">
        <v>1676</v>
      </c>
      <c r="U3779" s="77">
        <v>10012</v>
      </c>
      <c r="V3779" s="78" t="s">
        <v>1385</v>
      </c>
      <c r="W3779" s="69" t="s">
        <v>1677</v>
      </c>
      <c r="X3779" s="32">
        <v>7655.666666666667</v>
      </c>
      <c r="Y3779" s="32">
        <v>7655.666666666667</v>
      </c>
      <c r="Z3779" s="32">
        <v>580951.33333333337</v>
      </c>
      <c r="AA3779" s="79">
        <v>1.4300911044061776E-3</v>
      </c>
      <c r="AB3779" s="80">
        <v>0.10852266302428372</v>
      </c>
      <c r="AC3779" s="32">
        <v>75.885139548047206</v>
      </c>
    </row>
    <row r="3780" spans="1:34" ht="15" hidden="1" customHeight="1" x14ac:dyDescent="0.2">
      <c r="A3780" s="521">
        <v>69</v>
      </c>
      <c r="B3780" s="521">
        <v>60</v>
      </c>
      <c r="C3780" s="522" t="s">
        <v>947</v>
      </c>
      <c r="D3780" s="521">
        <v>60111</v>
      </c>
      <c r="E3780" s="522" t="s">
        <v>948</v>
      </c>
      <c r="F3780" s="25">
        <v>2019</v>
      </c>
      <c r="G3780" s="232">
        <v>43510.15902777778</v>
      </c>
      <c r="H3780" s="233">
        <v>43510.15902777778</v>
      </c>
      <c r="I3780" s="417" t="s">
        <v>7042</v>
      </c>
      <c r="J3780" s="412" t="s">
        <v>36</v>
      </c>
      <c r="K3780" s="412" t="s">
        <v>36</v>
      </c>
      <c r="L3780" s="235">
        <f>N3780-G3780</f>
        <v>6.9444443943211809E-4</v>
      </c>
      <c r="M3780" s="236">
        <v>1</v>
      </c>
      <c r="N3780" s="232">
        <v>43510.159722222219</v>
      </c>
      <c r="O3780" s="233">
        <v>43510.159722222219</v>
      </c>
      <c r="P3780" s="237" t="s">
        <v>37</v>
      </c>
      <c r="Q3780" s="162" t="s">
        <v>213</v>
      </c>
      <c r="R3780" s="167" t="s">
        <v>13140</v>
      </c>
      <c r="S3780" s="238" t="s">
        <v>40</v>
      </c>
      <c r="T3780" s="167" t="s">
        <v>13295</v>
      </c>
      <c r="U3780" s="192" t="s">
        <v>40</v>
      </c>
      <c r="V3780" s="240" t="s">
        <v>1385</v>
      </c>
      <c r="W3780" s="167" t="s">
        <v>13296</v>
      </c>
      <c r="X3780" s="164">
        <v>0</v>
      </c>
      <c r="Y3780" s="241">
        <v>0</v>
      </c>
      <c r="Z3780" s="241">
        <v>0</v>
      </c>
      <c r="AA3780" s="264">
        <f>Y3780/AD3780</f>
        <v>0</v>
      </c>
      <c r="AB3780" s="265">
        <f>Z3780/AD3780</f>
        <v>0</v>
      </c>
      <c r="AC3780" s="255">
        <v>0</v>
      </c>
      <c r="AD3780" s="255">
        <v>5548929</v>
      </c>
      <c r="AE3780" s="239" t="s">
        <v>7102</v>
      </c>
      <c r="AF3780" s="229" t="s">
        <v>13001</v>
      </c>
      <c r="AG3780" s="239" t="s">
        <v>7040</v>
      </c>
      <c r="AH3780" s="57" t="s">
        <v>7041</v>
      </c>
    </row>
    <row r="3781" spans="1:34" ht="15" hidden="1" customHeight="1" x14ac:dyDescent="0.2">
      <c r="A3781" s="58">
        <v>69</v>
      </c>
      <c r="B3781" s="58">
        <v>60</v>
      </c>
      <c r="C3781" s="76" t="s">
        <v>951</v>
      </c>
      <c r="D3781" s="31">
        <v>60112</v>
      </c>
      <c r="E3781" s="60" t="s">
        <v>952</v>
      </c>
      <c r="F3781" s="25">
        <v>2014</v>
      </c>
      <c r="G3781" s="61">
        <v>41647.423611111109</v>
      </c>
      <c r="H3781" s="62">
        <v>41647.423611111109</v>
      </c>
      <c r="I3781" s="625" t="s">
        <v>36</v>
      </c>
      <c r="J3781" s="625" t="s">
        <v>36</v>
      </c>
      <c r="K3781" s="625"/>
      <c r="L3781" s="64">
        <f>N3781-G3781</f>
        <v>5.9722222220443655E-2</v>
      </c>
      <c r="M3781" s="65">
        <v>86</v>
      </c>
      <c r="N3781" s="61">
        <v>41647.48333333333</v>
      </c>
      <c r="O3781" s="62">
        <v>41647.48333333333</v>
      </c>
      <c r="P3781" s="66" t="s">
        <v>37</v>
      </c>
      <c r="Q3781" s="67" t="s">
        <v>145</v>
      </c>
      <c r="R3781" s="67" t="s">
        <v>696</v>
      </c>
      <c r="S3781" s="68" t="s">
        <v>107</v>
      </c>
      <c r="T3781" s="69" t="s">
        <v>1676</v>
      </c>
      <c r="U3781" s="77">
        <v>10012</v>
      </c>
      <c r="V3781" s="78" t="s">
        <v>1385</v>
      </c>
      <c r="W3781" s="69" t="s">
        <v>1677</v>
      </c>
      <c r="X3781" s="32">
        <v>7655.666666666667</v>
      </c>
      <c r="Y3781" s="32">
        <v>7655.666666666667</v>
      </c>
      <c r="Z3781" s="32">
        <v>580951.33333333337</v>
      </c>
      <c r="AA3781" s="79">
        <v>1.4300911044061776E-3</v>
      </c>
      <c r="AB3781" s="80">
        <v>0.10852266302428372</v>
      </c>
      <c r="AC3781" s="32">
        <v>75.885139548047206</v>
      </c>
    </row>
    <row r="3782" spans="1:34" ht="15" hidden="1" customHeight="1" x14ac:dyDescent="0.2">
      <c r="A3782" s="153">
        <v>69</v>
      </c>
      <c r="B3782" s="153">
        <v>60</v>
      </c>
      <c r="C3782" s="24" t="s">
        <v>951</v>
      </c>
      <c r="D3782" s="175">
        <v>60112</v>
      </c>
      <c r="E3782" s="24" t="s">
        <v>952</v>
      </c>
      <c r="F3782" s="25">
        <v>2015</v>
      </c>
      <c r="G3782" s="156">
        <v>42038.281944444447</v>
      </c>
      <c r="H3782" s="157">
        <v>42038.281944444447</v>
      </c>
      <c r="I3782" s="620" t="s">
        <v>36</v>
      </c>
      <c r="J3782" s="620" t="s">
        <v>36</v>
      </c>
      <c r="K3782" s="620"/>
      <c r="L3782" s="159">
        <f>N3782-G3782</f>
        <v>6.9444443943211809E-4</v>
      </c>
      <c r="M3782" s="160">
        <v>1</v>
      </c>
      <c r="N3782" s="156">
        <v>42038.282638888886</v>
      </c>
      <c r="O3782" s="157">
        <v>42038.282638888886</v>
      </c>
      <c r="P3782" s="161" t="s">
        <v>37</v>
      </c>
      <c r="Q3782" s="35" t="s">
        <v>1285</v>
      </c>
      <c r="R3782" s="35" t="s">
        <v>142</v>
      </c>
      <c r="S3782" s="35" t="s">
        <v>107</v>
      </c>
      <c r="T3782" s="35" t="s">
        <v>3382</v>
      </c>
      <c r="U3782" s="332" t="s">
        <v>40</v>
      </c>
      <c r="V3782" s="167" t="s">
        <v>384</v>
      </c>
      <c r="W3782" s="35" t="s">
        <v>3383</v>
      </c>
      <c r="X3782" s="55">
        <v>7416</v>
      </c>
      <c r="Y3782" s="55">
        <v>0</v>
      </c>
      <c r="Z3782" s="168"/>
      <c r="AA3782" s="168"/>
      <c r="AB3782" s="168"/>
      <c r="AC3782" s="168"/>
    </row>
    <row r="3783" spans="1:34" ht="15" hidden="1" customHeight="1" x14ac:dyDescent="0.2">
      <c r="A3783" s="257">
        <v>69</v>
      </c>
      <c r="B3783" s="257">
        <v>60</v>
      </c>
      <c r="C3783" s="258" t="s">
        <v>951</v>
      </c>
      <c r="D3783" s="257">
        <v>60112</v>
      </c>
      <c r="E3783" s="258" t="s">
        <v>952</v>
      </c>
      <c r="F3783" s="25">
        <v>2017</v>
      </c>
      <c r="G3783" s="284">
        <v>42926.500694444447</v>
      </c>
      <c r="H3783" s="234">
        <v>42926.500694444447</v>
      </c>
      <c r="I3783" s="412" t="s">
        <v>36</v>
      </c>
      <c r="J3783" s="412" t="s">
        <v>36</v>
      </c>
      <c r="K3783" s="412"/>
      <c r="L3783" s="235">
        <f>N3783-G3783</f>
        <v>0.10555555555038154</v>
      </c>
      <c r="M3783" s="236">
        <v>152</v>
      </c>
      <c r="N3783" s="284">
        <v>42926.606249999997</v>
      </c>
      <c r="O3783" s="234">
        <v>42926.606249999997</v>
      </c>
      <c r="P3783" s="237" t="s">
        <v>37</v>
      </c>
      <c r="Q3783" s="35" t="s">
        <v>52</v>
      </c>
      <c r="R3783" s="35" t="s">
        <v>142</v>
      </c>
      <c r="S3783" s="35" t="s">
        <v>107</v>
      </c>
      <c r="T3783" s="52" t="s">
        <v>8892</v>
      </c>
      <c r="U3783" s="363">
        <v>113035570</v>
      </c>
      <c r="V3783" s="240" t="s">
        <v>1385</v>
      </c>
      <c r="W3783" s="44" t="s">
        <v>8893</v>
      </c>
      <c r="X3783" s="241">
        <v>7442</v>
      </c>
      <c r="Y3783" s="241">
        <v>7442</v>
      </c>
      <c r="Z3783" s="241">
        <v>439385</v>
      </c>
      <c r="AA3783" s="215">
        <v>1.3488696827310606E-3</v>
      </c>
      <c r="AB3783" s="216">
        <v>7.9638955327437116E-2</v>
      </c>
      <c r="AC3783" s="255">
        <v>59.041252351518409</v>
      </c>
      <c r="AD3783" s="304">
        <v>5517212</v>
      </c>
      <c r="AE3783" s="305" t="s">
        <v>1270</v>
      </c>
      <c r="AF3783" s="305" t="s">
        <v>1270</v>
      </c>
      <c r="AG3783" s="35" t="s">
        <v>7066</v>
      </c>
      <c r="AH3783" s="29" t="s">
        <v>7067</v>
      </c>
    </row>
    <row r="3784" spans="1:34" ht="15" hidden="1" customHeight="1" x14ac:dyDescent="0.2">
      <c r="A3784" s="521">
        <v>69</v>
      </c>
      <c r="B3784" s="521">
        <v>60</v>
      </c>
      <c r="C3784" s="522" t="s">
        <v>951</v>
      </c>
      <c r="D3784" s="521">
        <v>60112</v>
      </c>
      <c r="E3784" s="522" t="s">
        <v>952</v>
      </c>
      <c r="F3784" s="25">
        <v>2019</v>
      </c>
      <c r="G3784" s="232">
        <v>43510.159722222219</v>
      </c>
      <c r="H3784" s="233">
        <v>43510.159722222219</v>
      </c>
      <c r="I3784" s="417" t="s">
        <v>7042</v>
      </c>
      <c r="J3784" s="412" t="s">
        <v>36</v>
      </c>
      <c r="K3784" s="412" t="s">
        <v>36</v>
      </c>
      <c r="L3784" s="235">
        <f>N3784-G3784</f>
        <v>6.944444467080757E-4</v>
      </c>
      <c r="M3784" s="236">
        <v>1</v>
      </c>
      <c r="N3784" s="232">
        <v>43510.160416666666</v>
      </c>
      <c r="O3784" s="233">
        <v>43510.160416666666</v>
      </c>
      <c r="P3784" s="237" t="s">
        <v>37</v>
      </c>
      <c r="Q3784" s="162" t="s">
        <v>213</v>
      </c>
      <c r="R3784" s="167" t="s">
        <v>13140</v>
      </c>
      <c r="S3784" s="238" t="s">
        <v>40</v>
      </c>
      <c r="T3784" s="167" t="s">
        <v>13297</v>
      </c>
      <c r="U3784" s="192" t="s">
        <v>40</v>
      </c>
      <c r="V3784" s="240" t="s">
        <v>1385</v>
      </c>
      <c r="W3784" s="167" t="s">
        <v>13298</v>
      </c>
      <c r="X3784" s="164">
        <v>7436</v>
      </c>
      <c r="Y3784" s="241">
        <v>0</v>
      </c>
      <c r="Z3784" s="241">
        <v>0</v>
      </c>
      <c r="AA3784" s="264">
        <f>Y3784/AD3784</f>
        <v>0</v>
      </c>
      <c r="AB3784" s="265">
        <f>Z3784/AD3784</f>
        <v>0</v>
      </c>
      <c r="AC3784" s="255">
        <v>0</v>
      </c>
      <c r="AD3784" s="255">
        <v>5548929</v>
      </c>
      <c r="AE3784" s="239" t="s">
        <v>7063</v>
      </c>
      <c r="AF3784" s="229" t="s">
        <v>13299</v>
      </c>
      <c r="AG3784" s="239" t="s">
        <v>7040</v>
      </c>
      <c r="AH3784" s="57" t="s">
        <v>7041</v>
      </c>
    </row>
    <row r="3785" spans="1:34" ht="15" hidden="1" customHeight="1" x14ac:dyDescent="0.2">
      <c r="A3785" s="58">
        <v>69</v>
      </c>
      <c r="B3785" s="58">
        <v>60</v>
      </c>
      <c r="C3785" s="76" t="s">
        <v>96</v>
      </c>
      <c r="D3785" s="31">
        <v>60113</v>
      </c>
      <c r="E3785" s="60" t="s">
        <v>97</v>
      </c>
      <c r="F3785" s="25">
        <v>2014</v>
      </c>
      <c r="G3785" s="61">
        <v>41730.619444444441</v>
      </c>
      <c r="H3785" s="62">
        <v>41730.619444444441</v>
      </c>
      <c r="I3785" s="625" t="s">
        <v>36</v>
      </c>
      <c r="J3785" s="625" t="s">
        <v>36</v>
      </c>
      <c r="K3785" s="625"/>
      <c r="L3785" s="64">
        <f>N3785-G3785</f>
        <v>6.944444467080757E-4</v>
      </c>
      <c r="M3785" s="65">
        <v>1</v>
      </c>
      <c r="N3785" s="61">
        <v>41730.620138888888</v>
      </c>
      <c r="O3785" s="62">
        <v>41730.620138888888</v>
      </c>
      <c r="P3785" s="66" t="s">
        <v>37</v>
      </c>
      <c r="Q3785" s="69" t="s">
        <v>48</v>
      </c>
      <c r="R3785" s="69" t="s">
        <v>49</v>
      </c>
      <c r="S3785" s="87" t="s">
        <v>40</v>
      </c>
      <c r="T3785" s="69" t="s">
        <v>2050</v>
      </c>
      <c r="U3785" s="192" t="s">
        <v>40</v>
      </c>
      <c r="V3785" s="78" t="s">
        <v>1385</v>
      </c>
      <c r="W3785" s="69" t="s">
        <v>2051</v>
      </c>
      <c r="X3785" s="32">
        <v>7403</v>
      </c>
      <c r="Y3785" s="32">
        <v>0</v>
      </c>
      <c r="Z3785" s="83"/>
      <c r="AA3785" s="84"/>
      <c r="AB3785" s="85"/>
      <c r="AC3785" s="83"/>
    </row>
    <row r="3786" spans="1:34" ht="15" hidden="1" customHeight="1" x14ac:dyDescent="0.2">
      <c r="A3786" s="175">
        <v>69</v>
      </c>
      <c r="B3786" s="175">
        <v>60</v>
      </c>
      <c r="C3786" s="24" t="s">
        <v>96</v>
      </c>
      <c r="D3786" s="175">
        <v>60113</v>
      </c>
      <c r="E3786" s="43" t="s">
        <v>97</v>
      </c>
      <c r="F3786" s="25">
        <v>2015</v>
      </c>
      <c r="G3786" s="156">
        <v>42252.974305555559</v>
      </c>
      <c r="H3786" s="157">
        <v>42252.974305555559</v>
      </c>
      <c r="I3786" s="620" t="s">
        <v>36</v>
      </c>
      <c r="J3786" s="620" t="s">
        <v>36</v>
      </c>
      <c r="K3786" s="620"/>
      <c r="L3786" s="159">
        <f>N3786-G3786</f>
        <v>6.9444443943211809E-4</v>
      </c>
      <c r="M3786" s="160">
        <v>1</v>
      </c>
      <c r="N3786" s="156">
        <v>42252.974999999999</v>
      </c>
      <c r="O3786" s="157">
        <v>42252.974999999999</v>
      </c>
      <c r="P3786" s="161" t="s">
        <v>37</v>
      </c>
      <c r="Q3786" s="162" t="s">
        <v>48</v>
      </c>
      <c r="R3786" s="162" t="s">
        <v>49</v>
      </c>
      <c r="S3786" s="35" t="s">
        <v>40</v>
      </c>
      <c r="T3786" s="35" t="s">
        <v>4703</v>
      </c>
      <c r="U3786" s="170">
        <v>11473</v>
      </c>
      <c r="V3786" s="167" t="s">
        <v>1385</v>
      </c>
      <c r="W3786" s="35" t="s">
        <v>4704</v>
      </c>
      <c r="X3786" s="55">
        <v>12198</v>
      </c>
      <c r="Y3786" s="168"/>
      <c r="Z3786" s="168"/>
      <c r="AA3786" s="168"/>
      <c r="AB3786" s="168"/>
      <c r="AC3786" s="168"/>
    </row>
    <row r="3787" spans="1:34" ht="15" hidden="1" customHeight="1" x14ac:dyDescent="0.2">
      <c r="A3787" s="175">
        <v>69</v>
      </c>
      <c r="B3787" s="175">
        <v>60</v>
      </c>
      <c r="C3787" s="24" t="s">
        <v>96</v>
      </c>
      <c r="D3787" s="175">
        <v>60113</v>
      </c>
      <c r="E3787" s="43" t="s">
        <v>97</v>
      </c>
      <c r="F3787" s="25">
        <v>2015</v>
      </c>
      <c r="G3787" s="156">
        <v>42255.50277777778</v>
      </c>
      <c r="H3787" s="157">
        <v>42255.50277777778</v>
      </c>
      <c r="I3787" s="620" t="s">
        <v>36</v>
      </c>
      <c r="J3787" s="620" t="s">
        <v>36</v>
      </c>
      <c r="K3787" s="620"/>
      <c r="L3787" s="159">
        <f>N3787-G3787</f>
        <v>0.41319444444525288</v>
      </c>
      <c r="M3787" s="160">
        <v>595</v>
      </c>
      <c r="N3787" s="156">
        <v>42255.915972222225</v>
      </c>
      <c r="O3787" s="157">
        <v>42255.915972222225</v>
      </c>
      <c r="P3787" s="161" t="s">
        <v>37</v>
      </c>
      <c r="Q3787" s="35" t="s">
        <v>38</v>
      </c>
      <c r="R3787" s="35" t="s">
        <v>135</v>
      </c>
      <c r="S3787" s="35" t="s">
        <v>68</v>
      </c>
      <c r="T3787" s="35" t="s">
        <v>4721</v>
      </c>
      <c r="U3787" s="192" t="s">
        <v>40</v>
      </c>
      <c r="V3787" s="167" t="s">
        <v>1385</v>
      </c>
      <c r="W3787" s="35" t="s">
        <v>4722</v>
      </c>
      <c r="X3787" s="55">
        <v>0</v>
      </c>
      <c r="Y3787" s="168"/>
      <c r="Z3787" s="168"/>
      <c r="AA3787" s="168"/>
      <c r="AB3787" s="168"/>
      <c r="AC3787" s="168"/>
    </row>
    <row r="3788" spans="1:34" ht="15" hidden="1" customHeight="1" x14ac:dyDescent="0.2">
      <c r="A3788" s="257">
        <v>69</v>
      </c>
      <c r="B3788" s="257">
        <v>60</v>
      </c>
      <c r="C3788" s="258" t="s">
        <v>96</v>
      </c>
      <c r="D3788" s="257">
        <v>60113</v>
      </c>
      <c r="E3788" s="258" t="s">
        <v>97</v>
      </c>
      <c r="F3788" s="25">
        <v>2017</v>
      </c>
      <c r="G3788" s="232">
        <v>42989.79583333333</v>
      </c>
      <c r="H3788" s="233">
        <v>42989.79583333333</v>
      </c>
      <c r="I3788" s="417" t="s">
        <v>7042</v>
      </c>
      <c r="J3788" s="412" t="s">
        <v>36</v>
      </c>
      <c r="K3788" s="412"/>
      <c r="L3788" s="235">
        <f>N3788-G3788</f>
        <v>6.944444467080757E-4</v>
      </c>
      <c r="M3788" s="236">
        <v>1</v>
      </c>
      <c r="N3788" s="232">
        <v>42989.796527777777</v>
      </c>
      <c r="O3788" s="233">
        <v>42989.796527777777</v>
      </c>
      <c r="P3788" s="237" t="s">
        <v>37</v>
      </c>
      <c r="Q3788" s="35" t="s">
        <v>213</v>
      </c>
      <c r="R3788" s="35" t="s">
        <v>287</v>
      </c>
      <c r="S3788" s="35" t="s">
        <v>40</v>
      </c>
      <c r="T3788" s="167" t="s">
        <v>9459</v>
      </c>
      <c r="U3788" s="303" t="s">
        <v>40</v>
      </c>
      <c r="V3788" s="240" t="s">
        <v>1385</v>
      </c>
      <c r="W3788" s="167" t="s">
        <v>9460</v>
      </c>
      <c r="X3788" s="241">
        <v>12276</v>
      </c>
      <c r="Y3788" s="241">
        <v>0</v>
      </c>
      <c r="Z3788" s="241">
        <v>0</v>
      </c>
      <c r="AA3788" s="266"/>
      <c r="AB3788" s="266"/>
      <c r="AC3788" s="266"/>
      <c r="AD3788" s="304">
        <v>5517212</v>
      </c>
      <c r="AE3788" s="382" t="s">
        <v>7102</v>
      </c>
      <c r="AF3788" s="383" t="s">
        <v>9431</v>
      </c>
      <c r="AG3788" s="167" t="s">
        <v>7040</v>
      </c>
      <c r="AH3788" s="29" t="s">
        <v>7041</v>
      </c>
    </row>
    <row r="3789" spans="1:34" ht="15" hidden="1" customHeight="1" x14ac:dyDescent="0.2">
      <c r="A3789" s="257">
        <v>69</v>
      </c>
      <c r="B3789" s="257">
        <v>60</v>
      </c>
      <c r="C3789" s="258" t="s">
        <v>96</v>
      </c>
      <c r="D3789" s="257">
        <v>60113</v>
      </c>
      <c r="E3789" s="258" t="s">
        <v>97</v>
      </c>
      <c r="F3789" s="25">
        <v>2017</v>
      </c>
      <c r="G3789" s="232">
        <v>43027.943749999999</v>
      </c>
      <c r="H3789" s="233">
        <v>43027.943749999999</v>
      </c>
      <c r="I3789" s="412" t="s">
        <v>36</v>
      </c>
      <c r="J3789" s="412" t="s">
        <v>36</v>
      </c>
      <c r="K3789" s="412"/>
      <c r="L3789" s="235">
        <f>N3789-G3789</f>
        <v>1.1645833333313931</v>
      </c>
      <c r="M3789" s="236">
        <v>1677</v>
      </c>
      <c r="N3789" s="232">
        <v>43029.10833333333</v>
      </c>
      <c r="O3789" s="233">
        <v>43029.10833333333</v>
      </c>
      <c r="P3789" s="237" t="s">
        <v>37</v>
      </c>
      <c r="Q3789" s="35" t="s">
        <v>52</v>
      </c>
      <c r="R3789" s="35" t="s">
        <v>302</v>
      </c>
      <c r="S3789" s="35" t="s">
        <v>68</v>
      </c>
      <c r="T3789" s="167" t="s">
        <v>9815</v>
      </c>
      <c r="U3789" s="332" t="s">
        <v>40</v>
      </c>
      <c r="V3789" s="240" t="s">
        <v>1385</v>
      </c>
      <c r="W3789" s="167" t="s">
        <v>9816</v>
      </c>
      <c r="X3789" s="241">
        <v>12342</v>
      </c>
      <c r="Y3789" s="241">
        <v>0</v>
      </c>
      <c r="Z3789" s="241">
        <v>0</v>
      </c>
      <c r="AA3789" s="277"/>
      <c r="AB3789" s="277"/>
      <c r="AC3789" s="277"/>
      <c r="AD3789" s="304">
        <v>5517212</v>
      </c>
      <c r="AE3789" s="333" t="s">
        <v>7083</v>
      </c>
      <c r="AF3789" s="383" t="s">
        <v>9771</v>
      </c>
      <c r="AG3789" s="167" t="s">
        <v>7040</v>
      </c>
      <c r="AH3789" s="29" t="s">
        <v>7041</v>
      </c>
    </row>
    <row r="3790" spans="1:34" ht="15" hidden="1" customHeight="1" x14ac:dyDescent="0.2">
      <c r="A3790" s="521">
        <v>69</v>
      </c>
      <c r="B3790" s="521">
        <v>60</v>
      </c>
      <c r="C3790" s="522" t="s">
        <v>96</v>
      </c>
      <c r="D3790" s="521">
        <v>60113</v>
      </c>
      <c r="E3790" s="522" t="s">
        <v>97</v>
      </c>
      <c r="F3790" s="25">
        <v>2019</v>
      </c>
      <c r="G3790" s="232">
        <v>43512.761111111111</v>
      </c>
      <c r="H3790" s="233">
        <v>43512.761111111111</v>
      </c>
      <c r="I3790" s="417" t="s">
        <v>7042</v>
      </c>
      <c r="J3790" s="412" t="s">
        <v>36</v>
      </c>
      <c r="K3790" s="412" t="s">
        <v>36</v>
      </c>
      <c r="L3790" s="235">
        <f>N3790-G3790</f>
        <v>1.8249999999970896</v>
      </c>
      <c r="M3790" s="236">
        <v>2628</v>
      </c>
      <c r="N3790" s="232">
        <v>43514.586111111108</v>
      </c>
      <c r="O3790" s="233">
        <v>43514.586111111108</v>
      </c>
      <c r="P3790" s="237" t="s">
        <v>37</v>
      </c>
      <c r="Q3790" s="162" t="s">
        <v>43</v>
      </c>
      <c r="R3790" s="167" t="s">
        <v>10739</v>
      </c>
      <c r="S3790" s="238" t="s">
        <v>526</v>
      </c>
      <c r="T3790" s="167" t="s">
        <v>13338</v>
      </c>
      <c r="U3790" s="192" t="s">
        <v>40</v>
      </c>
      <c r="V3790" s="240" t="s">
        <v>1385</v>
      </c>
      <c r="W3790" s="167" t="s">
        <v>13339</v>
      </c>
      <c r="X3790" s="164">
        <v>0</v>
      </c>
      <c r="Y3790" s="241">
        <v>0</v>
      </c>
      <c r="Z3790" s="241">
        <v>0</v>
      </c>
      <c r="AA3790" s="264">
        <f>Y3790/AD3790</f>
        <v>0</v>
      </c>
      <c r="AB3790" s="265">
        <f>Z3790/AD3790</f>
        <v>0</v>
      </c>
      <c r="AC3790" s="255">
        <v>0</v>
      </c>
      <c r="AD3790" s="255">
        <v>5548929</v>
      </c>
      <c r="AE3790" s="239" t="s">
        <v>1270</v>
      </c>
      <c r="AF3790" s="229" t="s">
        <v>1270</v>
      </c>
      <c r="AG3790" s="545" t="s">
        <v>7066</v>
      </c>
      <c r="AH3790" s="57" t="s">
        <v>12671</v>
      </c>
    </row>
    <row r="3791" spans="1:34" ht="15" hidden="1" customHeight="1" x14ac:dyDescent="0.2">
      <c r="A3791" s="523">
        <v>69</v>
      </c>
      <c r="B3791" s="523">
        <v>60</v>
      </c>
      <c r="C3791" s="524" t="s">
        <v>96</v>
      </c>
      <c r="D3791" s="523">
        <v>60113</v>
      </c>
      <c r="E3791" s="524" t="s">
        <v>97</v>
      </c>
      <c r="F3791" s="25">
        <v>2019</v>
      </c>
      <c r="G3791" s="573">
        <v>43536.723611111112</v>
      </c>
      <c r="H3791" s="574">
        <v>43536.723611111112</v>
      </c>
      <c r="I3791" s="572" t="s">
        <v>36</v>
      </c>
      <c r="J3791" s="572" t="s">
        <v>36</v>
      </c>
      <c r="K3791" s="572" t="s">
        <v>36</v>
      </c>
      <c r="L3791" s="235">
        <f>N3791-G3791</f>
        <v>10.138194444443798</v>
      </c>
      <c r="M3791" s="236">
        <v>14599</v>
      </c>
      <c r="N3791" s="573">
        <v>43546.861805555556</v>
      </c>
      <c r="O3791" s="574">
        <v>43546.861805555556</v>
      </c>
      <c r="P3791" s="512" t="s">
        <v>173</v>
      </c>
      <c r="Q3791" s="162" t="s">
        <v>222</v>
      </c>
      <c r="R3791" s="167" t="s">
        <v>10220</v>
      </c>
      <c r="S3791" s="238" t="s">
        <v>80</v>
      </c>
      <c r="T3791" s="167" t="s">
        <v>13564</v>
      </c>
      <c r="U3791" s="77">
        <v>116719574</v>
      </c>
      <c r="V3791" s="240" t="s">
        <v>1385</v>
      </c>
      <c r="W3791" s="167" t="s">
        <v>13565</v>
      </c>
      <c r="X3791" s="536">
        <v>2077</v>
      </c>
      <c r="Y3791" s="536">
        <v>2077</v>
      </c>
      <c r="Z3791" s="536">
        <v>2307840</v>
      </c>
      <c r="AA3791" s="264">
        <f>Y3791/AD3791</f>
        <v>3.7430646526563952E-4</v>
      </c>
      <c r="AB3791" s="265">
        <f>Z3791/AD3791</f>
        <v>0.41590728589246684</v>
      </c>
      <c r="AC3791" s="255">
        <f>Z3791/Y3791</f>
        <v>1111.141068849302</v>
      </c>
      <c r="AD3791" s="255">
        <v>5548929</v>
      </c>
      <c r="AE3791" s="239" t="s">
        <v>7063</v>
      </c>
      <c r="AF3791" s="229" t="s">
        <v>13566</v>
      </c>
      <c r="AG3791" s="239" t="s">
        <v>7040</v>
      </c>
      <c r="AH3791" s="57" t="s">
        <v>7041</v>
      </c>
    </row>
    <row r="3792" spans="1:34" ht="15" hidden="1" customHeight="1" x14ac:dyDescent="0.2">
      <c r="A3792" s="257">
        <v>69</v>
      </c>
      <c r="B3792" s="257">
        <v>60</v>
      </c>
      <c r="C3792" s="258" t="s">
        <v>1349</v>
      </c>
      <c r="D3792" s="257">
        <v>60114</v>
      </c>
      <c r="E3792" s="258" t="s">
        <v>1350</v>
      </c>
      <c r="F3792" s="25">
        <v>2017</v>
      </c>
      <c r="G3792" s="232">
        <v>42990.114583333336</v>
      </c>
      <c r="H3792" s="233">
        <v>42990.114583333336</v>
      </c>
      <c r="I3792" s="412" t="s">
        <v>36</v>
      </c>
      <c r="J3792" s="412" t="s">
        <v>36</v>
      </c>
      <c r="K3792" s="412"/>
      <c r="L3792" s="235">
        <f>N3792-G3792</f>
        <v>1.3888888861401938E-3</v>
      </c>
      <c r="M3792" s="236">
        <v>2</v>
      </c>
      <c r="N3792" s="232">
        <v>42990.115972222222</v>
      </c>
      <c r="O3792" s="233">
        <v>42990.115972222222</v>
      </c>
      <c r="P3792" s="237" t="s">
        <v>37</v>
      </c>
      <c r="Q3792" s="35" t="s">
        <v>52</v>
      </c>
      <c r="R3792" s="35" t="s">
        <v>142</v>
      </c>
      <c r="S3792" s="35" t="s">
        <v>107</v>
      </c>
      <c r="T3792" s="167" t="s">
        <v>9473</v>
      </c>
      <c r="U3792" s="303" t="s">
        <v>40</v>
      </c>
      <c r="V3792" s="240" t="s">
        <v>190</v>
      </c>
      <c r="W3792" s="167" t="s">
        <v>9474</v>
      </c>
      <c r="X3792" s="241">
        <v>7402</v>
      </c>
      <c r="Y3792" s="241">
        <v>0</v>
      </c>
      <c r="Z3792" s="241">
        <v>0</v>
      </c>
      <c r="AA3792" s="266"/>
      <c r="AB3792" s="266"/>
      <c r="AC3792" s="266"/>
      <c r="AD3792" s="304">
        <v>5517212</v>
      </c>
      <c r="AE3792" s="333" t="s">
        <v>1270</v>
      </c>
      <c r="AF3792" s="333" t="s">
        <v>1270</v>
      </c>
      <c r="AG3792" s="167" t="s">
        <v>7066</v>
      </c>
      <c r="AH3792" s="29" t="s">
        <v>7067</v>
      </c>
    </row>
    <row r="3793" spans="1:34" ht="15" hidden="1" customHeight="1" x14ac:dyDescent="0.2">
      <c r="A3793" s="58">
        <v>69</v>
      </c>
      <c r="B3793" s="58">
        <v>60</v>
      </c>
      <c r="C3793" s="76" t="s">
        <v>1399</v>
      </c>
      <c r="D3793" s="31">
        <v>60115</v>
      </c>
      <c r="E3793" s="60" t="s">
        <v>1400</v>
      </c>
      <c r="F3793" s="25">
        <v>2014</v>
      </c>
      <c r="G3793" s="61">
        <v>41844.643055555556</v>
      </c>
      <c r="H3793" s="62">
        <v>41844.643055555556</v>
      </c>
      <c r="I3793" s="625" t="s">
        <v>36</v>
      </c>
      <c r="J3793" s="628" t="s">
        <v>313</v>
      </c>
      <c r="K3793" s="628"/>
      <c r="L3793" s="64">
        <f>N3793-G3793</f>
        <v>0.75416666666569654</v>
      </c>
      <c r="M3793" s="65">
        <v>1086</v>
      </c>
      <c r="N3793" s="61">
        <v>41845.397222222222</v>
      </c>
      <c r="O3793" s="62">
        <v>41845.397222222222</v>
      </c>
      <c r="P3793" s="66" t="s">
        <v>37</v>
      </c>
      <c r="Q3793" s="69" t="s">
        <v>222</v>
      </c>
      <c r="R3793" s="69" t="s">
        <v>223</v>
      </c>
      <c r="S3793" s="87" t="s">
        <v>54</v>
      </c>
      <c r="T3793" s="69" t="s">
        <v>2522</v>
      </c>
      <c r="U3793" s="77">
        <v>10456</v>
      </c>
      <c r="V3793" s="87" t="s">
        <v>190</v>
      </c>
      <c r="W3793" s="69" t="s">
        <v>2523</v>
      </c>
      <c r="X3793" s="32">
        <v>11839</v>
      </c>
      <c r="Y3793" s="32">
        <v>7330</v>
      </c>
      <c r="Z3793" s="32">
        <v>1085259</v>
      </c>
      <c r="AA3793" s="112">
        <f>Y3793/5380759</f>
        <v>1.3622613464011305E-3</v>
      </c>
      <c r="AB3793" s="113">
        <f>Z3793/5380759</f>
        <v>0.20169254932250263</v>
      </c>
      <c r="AC3793" s="111">
        <f>Z3793/Y3793</f>
        <v>148.05716234652115</v>
      </c>
    </row>
    <row r="3794" spans="1:34" ht="15" hidden="1" customHeight="1" x14ac:dyDescent="0.2">
      <c r="A3794" s="175">
        <v>69</v>
      </c>
      <c r="B3794" s="175">
        <v>60</v>
      </c>
      <c r="C3794" s="24" t="s">
        <v>1047</v>
      </c>
      <c r="D3794" s="175">
        <v>60117</v>
      </c>
      <c r="E3794" s="24" t="s">
        <v>1048</v>
      </c>
      <c r="F3794" s="25">
        <v>2015</v>
      </c>
      <c r="G3794" s="156">
        <v>42138.511111111111</v>
      </c>
      <c r="H3794" s="157">
        <v>42138.511111111111</v>
      </c>
      <c r="I3794" s="620" t="s">
        <v>36</v>
      </c>
      <c r="J3794" s="620" t="s">
        <v>36</v>
      </c>
      <c r="K3794" s="620"/>
      <c r="L3794" s="159">
        <f>N3794-G3794</f>
        <v>6.944444467080757E-4</v>
      </c>
      <c r="M3794" s="160">
        <v>1</v>
      </c>
      <c r="N3794" s="156">
        <v>42138.511805555558</v>
      </c>
      <c r="O3794" s="157">
        <v>42138.511805555558</v>
      </c>
      <c r="P3794" s="161" t="s">
        <v>37</v>
      </c>
      <c r="Q3794" s="35" t="s">
        <v>213</v>
      </c>
      <c r="R3794" s="35" t="s">
        <v>287</v>
      </c>
      <c r="S3794" s="35" t="s">
        <v>88</v>
      </c>
      <c r="T3794" s="35" t="s">
        <v>3968</v>
      </c>
      <c r="U3794" s="332" t="s">
        <v>40</v>
      </c>
      <c r="V3794" s="167" t="s">
        <v>190</v>
      </c>
      <c r="W3794" s="35" t="s">
        <v>3969</v>
      </c>
      <c r="X3794" s="55">
        <v>7461</v>
      </c>
      <c r="Y3794" s="55">
        <v>5701</v>
      </c>
      <c r="Z3794" s="55">
        <v>102618</v>
      </c>
      <c r="AA3794" s="173">
        <f>Y3794/5412924</f>
        <v>1.0532200341257332E-3</v>
      </c>
      <c r="AB3794" s="174">
        <f>Z3794/5412924</f>
        <v>1.8957960614263195E-2</v>
      </c>
      <c r="AC3794" s="55">
        <f>Z3794/Y3794</f>
        <v>18</v>
      </c>
    </row>
    <row r="3795" spans="1:34" ht="15" hidden="1" customHeight="1" x14ac:dyDescent="0.2">
      <c r="A3795" s="257">
        <v>69</v>
      </c>
      <c r="B3795" s="257">
        <v>60</v>
      </c>
      <c r="C3795" s="258" t="s">
        <v>840</v>
      </c>
      <c r="D3795" s="257">
        <v>60118</v>
      </c>
      <c r="E3795" s="258" t="s">
        <v>841</v>
      </c>
      <c r="F3795" s="25">
        <v>2017</v>
      </c>
      <c r="G3795" s="232">
        <v>42854.219444444447</v>
      </c>
      <c r="H3795" s="233">
        <v>42854.219444444447</v>
      </c>
      <c r="I3795" s="412" t="s">
        <v>36</v>
      </c>
      <c r="J3795" s="412" t="s">
        <v>36</v>
      </c>
      <c r="K3795" s="412"/>
      <c r="L3795" s="235">
        <f>N3795-G3795</f>
        <v>0.10347222221753327</v>
      </c>
      <c r="M3795" s="236">
        <v>149</v>
      </c>
      <c r="N3795" s="232">
        <v>42854.322916666664</v>
      </c>
      <c r="O3795" s="233">
        <v>42854.322916666664</v>
      </c>
      <c r="P3795" s="237" t="s">
        <v>37</v>
      </c>
      <c r="Q3795" s="35" t="s">
        <v>52</v>
      </c>
      <c r="R3795" s="35" t="s">
        <v>87</v>
      </c>
      <c r="S3795" s="35" t="s">
        <v>162</v>
      </c>
      <c r="T3795" s="52" t="s">
        <v>8450</v>
      </c>
      <c r="U3795" s="332" t="s">
        <v>40</v>
      </c>
      <c r="V3795" s="240" t="s">
        <v>1336</v>
      </c>
      <c r="W3795" s="35" t="s">
        <v>8451</v>
      </c>
      <c r="X3795" s="241">
        <v>0</v>
      </c>
      <c r="Y3795" s="241">
        <v>0</v>
      </c>
      <c r="Z3795" s="241">
        <v>0</v>
      </c>
      <c r="AA3795" s="168"/>
      <c r="AB3795" s="168"/>
      <c r="AC3795" s="168"/>
      <c r="AD3795" s="304">
        <v>5517212</v>
      </c>
      <c r="AE3795" s="305" t="s">
        <v>1270</v>
      </c>
      <c r="AF3795" s="305" t="s">
        <v>1270</v>
      </c>
      <c r="AG3795" s="35" t="s">
        <v>7040</v>
      </c>
      <c r="AH3795" s="44" t="s">
        <v>7173</v>
      </c>
    </row>
    <row r="3796" spans="1:34" ht="15" hidden="1" customHeight="1" x14ac:dyDescent="0.2">
      <c r="A3796" s="521">
        <v>69</v>
      </c>
      <c r="B3796" s="521">
        <v>60</v>
      </c>
      <c r="C3796" s="522" t="s">
        <v>840</v>
      </c>
      <c r="D3796" s="521">
        <v>60118</v>
      </c>
      <c r="E3796" s="522" t="s">
        <v>841</v>
      </c>
      <c r="F3796" s="25">
        <v>2019</v>
      </c>
      <c r="G3796" s="232">
        <v>43519.19027777778</v>
      </c>
      <c r="H3796" s="233">
        <v>43519.19027777778</v>
      </c>
      <c r="I3796" s="412" t="s">
        <v>36</v>
      </c>
      <c r="J3796" s="412" t="s">
        <v>36</v>
      </c>
      <c r="K3796" s="412" t="s">
        <v>36</v>
      </c>
      <c r="L3796" s="235">
        <f>N3796-G3796</f>
        <v>0.28680555555183673</v>
      </c>
      <c r="M3796" s="236">
        <v>413</v>
      </c>
      <c r="N3796" s="232">
        <v>43519.477083333331</v>
      </c>
      <c r="O3796" s="233">
        <v>43519.477083333331</v>
      </c>
      <c r="P3796" s="237" t="s">
        <v>37</v>
      </c>
      <c r="Q3796" s="162" t="s">
        <v>1285</v>
      </c>
      <c r="R3796" s="167" t="s">
        <v>10331</v>
      </c>
      <c r="S3796" s="238" t="s">
        <v>54</v>
      </c>
      <c r="T3796" s="167" t="s">
        <v>13388</v>
      </c>
      <c r="U3796" s="192" t="s">
        <v>40</v>
      </c>
      <c r="V3796" s="240" t="s">
        <v>1336</v>
      </c>
      <c r="W3796" s="167" t="s">
        <v>13389</v>
      </c>
      <c r="X3796" s="164">
        <v>5743</v>
      </c>
      <c r="Y3796" s="164">
        <v>5743</v>
      </c>
      <c r="Z3796" s="164">
        <v>521228</v>
      </c>
      <c r="AA3796" s="264">
        <f>Y3796/AD3796</f>
        <v>1.034974496880389E-3</v>
      </c>
      <c r="AB3796" s="265">
        <f>Z3796/AD3796</f>
        <v>9.3933081500952711E-2</v>
      </c>
      <c r="AC3796" s="255">
        <f>Z3796/Y3796</f>
        <v>90.758836844854599</v>
      </c>
      <c r="AD3796" s="255">
        <v>5548929</v>
      </c>
      <c r="AE3796" s="239" t="s">
        <v>1270</v>
      </c>
      <c r="AF3796" s="229" t="s">
        <v>1270</v>
      </c>
      <c r="AG3796" s="239" t="s">
        <v>7040</v>
      </c>
      <c r="AH3796" s="57" t="s">
        <v>12286</v>
      </c>
    </row>
    <row r="3797" spans="1:34" ht="15" hidden="1" customHeight="1" x14ac:dyDescent="0.2">
      <c r="A3797" s="523">
        <v>69</v>
      </c>
      <c r="B3797" s="523">
        <v>60</v>
      </c>
      <c r="C3797" s="524" t="s">
        <v>840</v>
      </c>
      <c r="D3797" s="523">
        <v>60118</v>
      </c>
      <c r="E3797" s="524" t="s">
        <v>841</v>
      </c>
      <c r="F3797" s="25">
        <v>2019</v>
      </c>
      <c r="G3797" s="573">
        <v>43590.761805555558</v>
      </c>
      <c r="H3797" s="574">
        <v>43590.761805555558</v>
      </c>
      <c r="I3797" s="572" t="s">
        <v>36</v>
      </c>
      <c r="J3797" s="572" t="s">
        <v>36</v>
      </c>
      <c r="K3797" s="572" t="s">
        <v>36</v>
      </c>
      <c r="L3797" s="235">
        <f>N3797-G3797</f>
        <v>9.9305555551836733E-2</v>
      </c>
      <c r="M3797" s="236">
        <v>143</v>
      </c>
      <c r="N3797" s="573">
        <v>43590.861111111109</v>
      </c>
      <c r="O3797" s="574">
        <v>43590.861111111109</v>
      </c>
      <c r="P3797" s="237" t="s">
        <v>37</v>
      </c>
      <c r="Q3797" s="162" t="s">
        <v>213</v>
      </c>
      <c r="R3797" s="167" t="s">
        <v>10774</v>
      </c>
      <c r="S3797" s="238" t="s">
        <v>40</v>
      </c>
      <c r="T3797" s="167" t="s">
        <v>13956</v>
      </c>
      <c r="U3797" s="459" t="s">
        <v>40</v>
      </c>
      <c r="V3797" s="49" t="s">
        <v>1336</v>
      </c>
      <c r="W3797" s="167" t="s">
        <v>13957</v>
      </c>
      <c r="X3797" s="536">
        <v>0</v>
      </c>
      <c r="Y3797" s="255">
        <v>0</v>
      </c>
      <c r="Z3797" s="255">
        <v>0</v>
      </c>
      <c r="AA3797" s="264">
        <f>Y3797/AD3797</f>
        <v>0</v>
      </c>
      <c r="AB3797" s="265">
        <f>Z3797/AD3797</f>
        <v>0</v>
      </c>
      <c r="AC3797" s="255">
        <v>0</v>
      </c>
      <c r="AD3797" s="255">
        <v>5548929</v>
      </c>
      <c r="AE3797" s="240" t="s">
        <v>1270</v>
      </c>
      <c r="AF3797" s="527" t="s">
        <v>1270</v>
      </c>
      <c r="AG3797" s="240" t="s">
        <v>7040</v>
      </c>
      <c r="AH3797" s="525" t="s">
        <v>7173</v>
      </c>
    </row>
    <row r="3798" spans="1:34" ht="15" hidden="1" customHeight="1" x14ac:dyDescent="0.2">
      <c r="A3798" s="257">
        <v>69</v>
      </c>
      <c r="B3798" s="257">
        <v>60</v>
      </c>
      <c r="C3798" s="258" t="s">
        <v>244</v>
      </c>
      <c r="D3798" s="257">
        <v>60119</v>
      </c>
      <c r="E3798" s="258" t="s">
        <v>245</v>
      </c>
      <c r="F3798" s="25">
        <v>2017</v>
      </c>
      <c r="G3798" s="232">
        <v>42854.219444444447</v>
      </c>
      <c r="H3798" s="233">
        <v>42854.219444444447</v>
      </c>
      <c r="I3798" s="412" t="s">
        <v>36</v>
      </c>
      <c r="J3798" s="412" t="s">
        <v>36</v>
      </c>
      <c r="K3798" s="412"/>
      <c r="L3798" s="235">
        <f>N3798-G3798</f>
        <v>5.1388888889050577E-2</v>
      </c>
      <c r="M3798" s="236">
        <v>74</v>
      </c>
      <c r="N3798" s="232">
        <v>42854.270833333336</v>
      </c>
      <c r="O3798" s="233">
        <v>42854.270833333336</v>
      </c>
      <c r="P3798" s="237" t="s">
        <v>37</v>
      </c>
      <c r="Q3798" s="35" t="s">
        <v>52</v>
      </c>
      <c r="R3798" s="35" t="s">
        <v>87</v>
      </c>
      <c r="S3798" s="35" t="s">
        <v>162</v>
      </c>
      <c r="T3798" s="52" t="s">
        <v>8450</v>
      </c>
      <c r="U3798" s="332" t="s">
        <v>40</v>
      </c>
      <c r="V3798" s="240" t="s">
        <v>1336</v>
      </c>
      <c r="W3798" s="35" t="s">
        <v>8452</v>
      </c>
      <c r="X3798" s="241">
        <v>1458</v>
      </c>
      <c r="Y3798" s="241">
        <v>1458</v>
      </c>
      <c r="Z3798" s="241">
        <v>108396</v>
      </c>
      <c r="AA3798" s="173">
        <v>2.6426390720530587E-4</v>
      </c>
      <c r="AB3798" s="174">
        <v>1.9646879619633975E-2</v>
      </c>
      <c r="AC3798" s="241">
        <v>74.345679012345684</v>
      </c>
      <c r="AD3798" s="304">
        <v>5517212</v>
      </c>
      <c r="AE3798" s="305" t="s">
        <v>1270</v>
      </c>
      <c r="AF3798" s="305" t="s">
        <v>1270</v>
      </c>
      <c r="AG3798" s="35" t="s">
        <v>7040</v>
      </c>
      <c r="AH3798" s="44" t="s">
        <v>7173</v>
      </c>
    </row>
    <row r="3799" spans="1:34" ht="15" hidden="1" customHeight="1" x14ac:dyDescent="0.2">
      <c r="A3799" s="175">
        <v>69</v>
      </c>
      <c r="B3799" s="175">
        <v>60</v>
      </c>
      <c r="C3799" s="24" t="s">
        <v>842</v>
      </c>
      <c r="D3799" s="175">
        <v>60120</v>
      </c>
      <c r="E3799" s="43" t="s">
        <v>843</v>
      </c>
      <c r="F3799" s="25">
        <v>2015</v>
      </c>
      <c r="G3799" s="156">
        <v>42326.929166666669</v>
      </c>
      <c r="H3799" s="157">
        <v>42326.929166666669</v>
      </c>
      <c r="I3799" s="620" t="s">
        <v>36</v>
      </c>
      <c r="J3799" s="626" t="s">
        <v>313</v>
      </c>
      <c r="K3799" s="626"/>
      <c r="L3799" s="159">
        <f>N3799-G3799</f>
        <v>0.91319444444525288</v>
      </c>
      <c r="M3799" s="160">
        <v>1315</v>
      </c>
      <c r="N3799" s="156">
        <v>42327.842361111114</v>
      </c>
      <c r="O3799" s="157">
        <v>42327.842361111114</v>
      </c>
      <c r="P3799" s="161" t="s">
        <v>37</v>
      </c>
      <c r="Q3799" s="35" t="s">
        <v>38</v>
      </c>
      <c r="R3799" s="35" t="s">
        <v>39</v>
      </c>
      <c r="S3799" s="35" t="s">
        <v>54</v>
      </c>
      <c r="T3799" s="35" t="s">
        <v>5188</v>
      </c>
      <c r="U3799" s="192" t="s">
        <v>40</v>
      </c>
      <c r="V3799" s="167" t="s">
        <v>1336</v>
      </c>
      <c r="W3799" s="35" t="s">
        <v>5189</v>
      </c>
      <c r="X3799" s="55">
        <v>2</v>
      </c>
      <c r="Y3799" s="168"/>
      <c r="Z3799" s="168"/>
      <c r="AA3799" s="168"/>
      <c r="AB3799" s="168"/>
      <c r="AC3799" s="168"/>
    </row>
    <row r="3800" spans="1:34" ht="15" hidden="1" customHeight="1" x14ac:dyDescent="0.2">
      <c r="A3800" s="257">
        <v>69</v>
      </c>
      <c r="B3800" s="257">
        <v>60</v>
      </c>
      <c r="C3800" s="258" t="s">
        <v>842</v>
      </c>
      <c r="D3800" s="257">
        <v>60120</v>
      </c>
      <c r="E3800" s="258" t="s">
        <v>843</v>
      </c>
      <c r="F3800" s="25">
        <v>2016</v>
      </c>
      <c r="G3800" s="232">
        <v>42418.978472222225</v>
      </c>
      <c r="H3800" s="233">
        <v>42418.978472222225</v>
      </c>
      <c r="I3800" s="412" t="s">
        <v>36</v>
      </c>
      <c r="J3800" s="412" t="s">
        <v>36</v>
      </c>
      <c r="K3800" s="412"/>
      <c r="L3800" s="235">
        <f>N3800-G3800</f>
        <v>6.9444443943211809E-4</v>
      </c>
      <c r="M3800" s="236">
        <v>1</v>
      </c>
      <c r="N3800" s="232">
        <v>42418.979166666664</v>
      </c>
      <c r="O3800" s="233">
        <v>42418.979166666664</v>
      </c>
      <c r="P3800" s="237" t="s">
        <v>37</v>
      </c>
      <c r="Q3800" s="238" t="s">
        <v>145</v>
      </c>
      <c r="R3800" s="238" t="s">
        <v>146</v>
      </c>
      <c r="S3800" s="238" t="s">
        <v>107</v>
      </c>
      <c r="T3800" s="35" t="s">
        <v>5590</v>
      </c>
      <c r="U3800" s="254" t="s">
        <v>40</v>
      </c>
      <c r="V3800" s="240" t="s">
        <v>1336</v>
      </c>
      <c r="W3800" s="35" t="s">
        <v>5591</v>
      </c>
      <c r="X3800" s="55">
        <v>2</v>
      </c>
      <c r="Y3800" s="55">
        <v>0</v>
      </c>
      <c r="Z3800" s="55">
        <v>0</v>
      </c>
      <c r="AA3800" s="266"/>
      <c r="AB3800" s="266"/>
      <c r="AC3800" s="266"/>
    </row>
    <row r="3801" spans="1:34" ht="15" hidden="1" customHeight="1" x14ac:dyDescent="0.2">
      <c r="A3801" s="257">
        <v>69</v>
      </c>
      <c r="B3801" s="257">
        <v>60</v>
      </c>
      <c r="C3801" s="258" t="s">
        <v>842</v>
      </c>
      <c r="D3801" s="257">
        <v>60120</v>
      </c>
      <c r="E3801" s="258" t="s">
        <v>843</v>
      </c>
      <c r="F3801" s="25">
        <v>2016</v>
      </c>
      <c r="G3801" s="232">
        <v>42485.765972222223</v>
      </c>
      <c r="H3801" s="233">
        <v>42485.765972222223</v>
      </c>
      <c r="I3801" s="412" t="s">
        <v>36</v>
      </c>
      <c r="J3801" s="412" t="s">
        <v>36</v>
      </c>
      <c r="K3801" s="412"/>
      <c r="L3801" s="235">
        <f>N3801-G3801</f>
        <v>0.14236111110949423</v>
      </c>
      <c r="M3801" s="236">
        <v>205</v>
      </c>
      <c r="N3801" s="232">
        <v>42485.908333333333</v>
      </c>
      <c r="O3801" s="233">
        <v>42485.908333333333</v>
      </c>
      <c r="P3801" s="237" t="s">
        <v>37</v>
      </c>
      <c r="Q3801" s="238" t="s">
        <v>52</v>
      </c>
      <c r="R3801" s="238" t="s">
        <v>59</v>
      </c>
      <c r="S3801" s="35" t="s">
        <v>98</v>
      </c>
      <c r="T3801" s="35" t="s">
        <v>5969</v>
      </c>
      <c r="U3801" s="282" t="s">
        <v>40</v>
      </c>
      <c r="V3801" s="240" t="s">
        <v>1336</v>
      </c>
      <c r="W3801" s="35" t="s">
        <v>5970</v>
      </c>
      <c r="X3801" s="55">
        <v>0</v>
      </c>
      <c r="Y3801" s="55">
        <v>0</v>
      </c>
      <c r="Z3801" s="55">
        <v>0</v>
      </c>
      <c r="AA3801" s="168"/>
      <c r="AB3801" s="168"/>
      <c r="AC3801" s="168"/>
    </row>
    <row r="3802" spans="1:34" ht="15" hidden="1" customHeight="1" x14ac:dyDescent="0.2">
      <c r="A3802" s="257">
        <v>69</v>
      </c>
      <c r="B3802" s="257">
        <v>60</v>
      </c>
      <c r="C3802" s="258" t="s">
        <v>842</v>
      </c>
      <c r="D3802" s="257">
        <v>60120</v>
      </c>
      <c r="E3802" s="258" t="s">
        <v>843</v>
      </c>
      <c r="F3802" s="25">
        <v>2017</v>
      </c>
      <c r="G3802" s="232">
        <v>42854.219444444447</v>
      </c>
      <c r="H3802" s="233">
        <v>42854.219444444447</v>
      </c>
      <c r="I3802" s="412" t="s">
        <v>36</v>
      </c>
      <c r="J3802" s="412" t="s">
        <v>36</v>
      </c>
      <c r="K3802" s="412"/>
      <c r="L3802" s="235">
        <f>N3802-G3802</f>
        <v>4.9305555556202307E-2</v>
      </c>
      <c r="M3802" s="236">
        <v>71</v>
      </c>
      <c r="N3802" s="232">
        <v>42854.268750000003</v>
      </c>
      <c r="O3802" s="233">
        <v>42854.268750000003</v>
      </c>
      <c r="P3802" s="237" t="s">
        <v>37</v>
      </c>
      <c r="Q3802" s="35" t="s">
        <v>52</v>
      </c>
      <c r="R3802" s="35" t="s">
        <v>87</v>
      </c>
      <c r="S3802" s="35" t="s">
        <v>162</v>
      </c>
      <c r="T3802" s="52" t="s">
        <v>8450</v>
      </c>
      <c r="U3802" s="332" t="s">
        <v>40</v>
      </c>
      <c r="V3802" s="240" t="s">
        <v>1336</v>
      </c>
      <c r="W3802" s="35" t="s">
        <v>8454</v>
      </c>
      <c r="X3802" s="241">
        <v>0</v>
      </c>
      <c r="Y3802" s="241">
        <v>0</v>
      </c>
      <c r="Z3802" s="241">
        <v>0</v>
      </c>
      <c r="AA3802" s="168"/>
      <c r="AB3802" s="168"/>
      <c r="AC3802" s="168"/>
      <c r="AD3802" s="304">
        <v>5517212</v>
      </c>
      <c r="AE3802" s="305" t="s">
        <v>1270</v>
      </c>
      <c r="AF3802" s="305" t="s">
        <v>1270</v>
      </c>
      <c r="AG3802" s="35" t="s">
        <v>7040</v>
      </c>
      <c r="AH3802" s="44" t="s">
        <v>7173</v>
      </c>
    </row>
    <row r="3803" spans="1:34" ht="15" hidden="1" customHeight="1" x14ac:dyDescent="0.2">
      <c r="A3803" s="523">
        <v>69</v>
      </c>
      <c r="B3803" s="523">
        <v>60</v>
      </c>
      <c r="C3803" s="524" t="s">
        <v>842</v>
      </c>
      <c r="D3803" s="523">
        <v>60120</v>
      </c>
      <c r="E3803" s="524" t="s">
        <v>843</v>
      </c>
      <c r="F3803" s="25">
        <v>2019</v>
      </c>
      <c r="G3803" s="573">
        <v>43590.761805555558</v>
      </c>
      <c r="H3803" s="574">
        <v>43590.761805555558</v>
      </c>
      <c r="I3803" s="572" t="s">
        <v>36</v>
      </c>
      <c r="J3803" s="572" t="s">
        <v>36</v>
      </c>
      <c r="K3803" s="572" t="s">
        <v>36</v>
      </c>
      <c r="L3803" s="235">
        <f>N3803-G3803</f>
        <v>4.8611111124046147E-3</v>
      </c>
      <c r="M3803" s="236">
        <v>7</v>
      </c>
      <c r="N3803" s="573">
        <v>43590.76666666667</v>
      </c>
      <c r="O3803" s="574">
        <v>43590.76666666667</v>
      </c>
      <c r="P3803" s="237" t="s">
        <v>37</v>
      </c>
      <c r="Q3803" s="162" t="s">
        <v>213</v>
      </c>
      <c r="R3803" s="167" t="s">
        <v>10774</v>
      </c>
      <c r="S3803" s="238" t="s">
        <v>40</v>
      </c>
      <c r="T3803" s="167" t="s">
        <v>13956</v>
      </c>
      <c r="U3803" s="459" t="s">
        <v>40</v>
      </c>
      <c r="V3803" s="49" t="s">
        <v>1336</v>
      </c>
      <c r="W3803" s="167" t="s">
        <v>13957</v>
      </c>
      <c r="X3803" s="536">
        <v>1321</v>
      </c>
      <c r="Y3803" s="536">
        <v>1321</v>
      </c>
      <c r="Z3803" s="255">
        <v>186480</v>
      </c>
      <c r="AA3803" s="264">
        <f>Y3803/AD3803</f>
        <v>2.3806395792773705E-4</v>
      </c>
      <c r="AB3803" s="265">
        <f>Z3803/AD3803</f>
        <v>3.3606485143349282E-2</v>
      </c>
      <c r="AC3803" s="255">
        <f>Z3803/Y3803</f>
        <v>141.1657834973505</v>
      </c>
      <c r="AD3803" s="255">
        <v>5548929</v>
      </c>
      <c r="AE3803" s="240" t="s">
        <v>7060</v>
      </c>
      <c r="AF3803" s="527" t="s">
        <v>13958</v>
      </c>
      <c r="AG3803" s="240" t="s">
        <v>7040</v>
      </c>
      <c r="AH3803" s="525" t="s">
        <v>12286</v>
      </c>
    </row>
    <row r="3804" spans="1:34" ht="15" hidden="1" customHeight="1" x14ac:dyDescent="0.2">
      <c r="A3804" s="523">
        <v>69</v>
      </c>
      <c r="B3804" s="523">
        <v>60</v>
      </c>
      <c r="C3804" s="524" t="s">
        <v>842</v>
      </c>
      <c r="D3804" s="523">
        <v>60120</v>
      </c>
      <c r="E3804" s="524" t="s">
        <v>843</v>
      </c>
      <c r="F3804" s="25">
        <v>2019</v>
      </c>
      <c r="G3804" s="573">
        <v>43590.779861111114</v>
      </c>
      <c r="H3804" s="574">
        <v>43590.779861111114</v>
      </c>
      <c r="I3804" s="572" t="s">
        <v>36</v>
      </c>
      <c r="J3804" s="572" t="s">
        <v>36</v>
      </c>
      <c r="K3804" s="572" t="s">
        <v>36</v>
      </c>
      <c r="L3804" s="235">
        <f>N3804-G3804</f>
        <v>7.4305555550381541E-2</v>
      </c>
      <c r="M3804" s="236">
        <v>107</v>
      </c>
      <c r="N3804" s="573">
        <v>43590.854166666664</v>
      </c>
      <c r="O3804" s="574">
        <v>43590.854166666664</v>
      </c>
      <c r="P3804" s="237" t="s">
        <v>37</v>
      </c>
      <c r="Q3804" s="162" t="s">
        <v>213</v>
      </c>
      <c r="R3804" s="167" t="s">
        <v>10774</v>
      </c>
      <c r="S3804" s="238" t="s">
        <v>40</v>
      </c>
      <c r="T3804" s="167" t="s">
        <v>13959</v>
      </c>
      <c r="U3804" s="459" t="s">
        <v>40</v>
      </c>
      <c r="V3804" s="49" t="s">
        <v>1336</v>
      </c>
      <c r="W3804" s="167" t="s">
        <v>13960</v>
      </c>
      <c r="X3804" s="536">
        <v>0</v>
      </c>
      <c r="Y3804" s="255">
        <v>0</v>
      </c>
      <c r="Z3804" s="255">
        <v>0</v>
      </c>
      <c r="AA3804" s="264">
        <f>Y3804/AD3804</f>
        <v>0</v>
      </c>
      <c r="AB3804" s="265">
        <f>Z3804/AD3804</f>
        <v>0</v>
      </c>
      <c r="AC3804" s="255">
        <v>0</v>
      </c>
      <c r="AD3804" s="255">
        <v>5548929</v>
      </c>
      <c r="AE3804" s="240" t="s">
        <v>1270</v>
      </c>
      <c r="AF3804" s="527" t="s">
        <v>1270</v>
      </c>
      <c r="AG3804" s="240" t="s">
        <v>7040</v>
      </c>
      <c r="AH3804" s="525" t="s">
        <v>7173</v>
      </c>
    </row>
    <row r="3805" spans="1:34" ht="15" hidden="1" customHeight="1" x14ac:dyDescent="0.2">
      <c r="A3805" s="58">
        <v>69</v>
      </c>
      <c r="B3805" s="58">
        <v>60</v>
      </c>
      <c r="C3805" s="76" t="s">
        <v>1145</v>
      </c>
      <c r="D3805" s="31">
        <v>60121</v>
      </c>
      <c r="E3805" s="60" t="s">
        <v>1146</v>
      </c>
      <c r="F3805" s="25">
        <v>2014</v>
      </c>
      <c r="G3805" s="61">
        <v>41655.584027777775</v>
      </c>
      <c r="H3805" s="62">
        <v>41655.584027777775</v>
      </c>
      <c r="I3805" s="625" t="s">
        <v>36</v>
      </c>
      <c r="J3805" s="625" t="s">
        <v>36</v>
      </c>
      <c r="K3805" s="625"/>
      <c r="L3805" s="64">
        <f>N3805-G3805</f>
        <v>1.8055555556202307E-2</v>
      </c>
      <c r="M3805" s="65">
        <v>26</v>
      </c>
      <c r="N3805" s="61">
        <v>41655.602083333331</v>
      </c>
      <c r="O3805" s="62">
        <v>41655.602083333331</v>
      </c>
      <c r="P3805" s="66" t="s">
        <v>37</v>
      </c>
      <c r="Q3805" s="67" t="s">
        <v>155</v>
      </c>
      <c r="R3805" s="67" t="s">
        <v>155</v>
      </c>
      <c r="S3805" s="68" t="s">
        <v>526</v>
      </c>
      <c r="T3805" s="69" t="s">
        <v>1707</v>
      </c>
      <c r="U3805" s="459" t="s">
        <v>40</v>
      </c>
      <c r="V3805" s="78" t="s">
        <v>384</v>
      </c>
      <c r="W3805" s="69" t="s">
        <v>1708</v>
      </c>
      <c r="X3805" s="32">
        <v>0</v>
      </c>
      <c r="Y3805" s="32">
        <v>0</v>
      </c>
      <c r="Z3805" s="83"/>
      <c r="AA3805" s="84"/>
      <c r="AB3805" s="85"/>
      <c r="AC3805" s="83"/>
      <c r="AD3805" s="41"/>
      <c r="AE3805" s="41"/>
      <c r="AF3805" s="41"/>
      <c r="AG3805" s="41"/>
      <c r="AH3805" s="41"/>
    </row>
    <row r="3806" spans="1:34" ht="15" hidden="1" customHeight="1" x14ac:dyDescent="0.2">
      <c r="A3806" s="105">
        <v>69</v>
      </c>
      <c r="B3806" s="105">
        <v>60</v>
      </c>
      <c r="C3806" s="76" t="s">
        <v>1145</v>
      </c>
      <c r="D3806" s="31">
        <v>60121</v>
      </c>
      <c r="E3806" s="60" t="s">
        <v>1146</v>
      </c>
      <c r="F3806" s="25">
        <v>2014</v>
      </c>
      <c r="G3806" s="61">
        <v>41908.302083333336</v>
      </c>
      <c r="H3806" s="62">
        <v>41908.302083333336</v>
      </c>
      <c r="I3806" s="625" t="s">
        <v>36</v>
      </c>
      <c r="J3806" s="625" t="s">
        <v>36</v>
      </c>
      <c r="K3806" s="625"/>
      <c r="L3806" s="64">
        <f>N3806-G3806</f>
        <v>6.9444443943211809E-4</v>
      </c>
      <c r="M3806" s="65">
        <v>1</v>
      </c>
      <c r="N3806" s="61">
        <v>41908.302777777775</v>
      </c>
      <c r="O3806" s="62">
        <v>41908.302777777775</v>
      </c>
      <c r="P3806" s="66" t="s">
        <v>37</v>
      </c>
      <c r="Q3806" s="69" t="s">
        <v>1752</v>
      </c>
      <c r="R3806" s="69" t="s">
        <v>287</v>
      </c>
      <c r="S3806" s="87" t="s">
        <v>101</v>
      </c>
      <c r="T3806" s="69" t="s">
        <v>2776</v>
      </c>
      <c r="U3806" s="459" t="s">
        <v>40</v>
      </c>
      <c r="V3806" s="87" t="s">
        <v>384</v>
      </c>
      <c r="W3806" s="69" t="s">
        <v>2777</v>
      </c>
      <c r="X3806" s="32">
        <v>0</v>
      </c>
      <c r="Y3806" s="32">
        <v>0</v>
      </c>
      <c r="Z3806" s="83"/>
      <c r="AA3806" s="84"/>
      <c r="AB3806" s="85"/>
      <c r="AC3806" s="83"/>
    </row>
    <row r="3807" spans="1:34" ht="15" hidden="1" customHeight="1" x14ac:dyDescent="0.2">
      <c r="A3807" s="105">
        <v>69</v>
      </c>
      <c r="B3807" s="105">
        <v>60</v>
      </c>
      <c r="C3807" s="76" t="s">
        <v>1145</v>
      </c>
      <c r="D3807" s="31">
        <v>60121</v>
      </c>
      <c r="E3807" s="60" t="s">
        <v>1146</v>
      </c>
      <c r="F3807" s="25">
        <v>2014</v>
      </c>
      <c r="G3807" s="61">
        <v>41932.525000000001</v>
      </c>
      <c r="H3807" s="62">
        <v>41932.525000000001</v>
      </c>
      <c r="I3807" s="625" t="s">
        <v>36</v>
      </c>
      <c r="J3807" s="625" t="s">
        <v>36</v>
      </c>
      <c r="K3807" s="625"/>
      <c r="L3807" s="64">
        <f>N3807-G3807</f>
        <v>1.5972222223354038E-2</v>
      </c>
      <c r="M3807" s="65">
        <v>23</v>
      </c>
      <c r="N3807" s="61">
        <v>41932.540972222225</v>
      </c>
      <c r="O3807" s="62">
        <v>41932.540972222225</v>
      </c>
      <c r="P3807" s="66" t="s">
        <v>37</v>
      </c>
      <c r="Q3807" s="69" t="s">
        <v>145</v>
      </c>
      <c r="R3807" s="69" t="s">
        <v>696</v>
      </c>
      <c r="S3807" s="87" t="s">
        <v>170</v>
      </c>
      <c r="T3807" s="69" t="s">
        <v>2884</v>
      </c>
      <c r="U3807" s="459" t="s">
        <v>40</v>
      </c>
      <c r="V3807" s="87" t="s">
        <v>384</v>
      </c>
      <c r="W3807" s="69" t="s">
        <v>2885</v>
      </c>
      <c r="X3807" s="32">
        <v>1947</v>
      </c>
      <c r="Y3807" s="32">
        <v>1947</v>
      </c>
      <c r="Z3807" s="32">
        <v>597807</v>
      </c>
      <c r="AA3807" s="79">
        <f>Y3807/5380759</f>
        <v>3.618448624069578E-4</v>
      </c>
      <c r="AB3807" s="80">
        <f>Z3807/5380759</f>
        <v>0.11110086885511877</v>
      </c>
      <c r="AC3807" s="32">
        <f>Z3807/Y3807</f>
        <v>307.04006163328199</v>
      </c>
    </row>
    <row r="3808" spans="1:34" ht="15" hidden="1" customHeight="1" x14ac:dyDescent="0.2">
      <c r="A3808" s="105">
        <v>69</v>
      </c>
      <c r="B3808" s="105">
        <v>60</v>
      </c>
      <c r="C3808" s="76" t="s">
        <v>1145</v>
      </c>
      <c r="D3808" s="31">
        <v>60121</v>
      </c>
      <c r="E3808" s="60" t="s">
        <v>1146</v>
      </c>
      <c r="F3808" s="25">
        <v>2014</v>
      </c>
      <c r="G3808" s="61">
        <v>41932.770138888889</v>
      </c>
      <c r="H3808" s="62">
        <v>41932.770138888889</v>
      </c>
      <c r="I3808" s="625" t="s">
        <v>36</v>
      </c>
      <c r="J3808" s="625" t="s">
        <v>36</v>
      </c>
      <c r="K3808" s="625"/>
      <c r="L3808" s="64">
        <f>N3808-G3808</f>
        <v>9.0277777781011537E-3</v>
      </c>
      <c r="M3808" s="65">
        <v>13</v>
      </c>
      <c r="N3808" s="61">
        <v>41932.779166666667</v>
      </c>
      <c r="O3808" s="62">
        <v>41932.779166666667</v>
      </c>
      <c r="P3808" s="66" t="s">
        <v>37</v>
      </c>
      <c r="Q3808" s="69" t="s">
        <v>43</v>
      </c>
      <c r="R3808" s="69" t="s">
        <v>44</v>
      </c>
      <c r="S3808" s="87" t="s">
        <v>40</v>
      </c>
      <c r="T3808" s="69" t="s">
        <v>2890</v>
      </c>
      <c r="U3808" s="459" t="s">
        <v>40</v>
      </c>
      <c r="V3808" s="87" t="s">
        <v>384</v>
      </c>
      <c r="W3808" s="69" t="s">
        <v>2891</v>
      </c>
      <c r="X3808" s="32">
        <v>0</v>
      </c>
      <c r="Y3808" s="32">
        <v>0</v>
      </c>
      <c r="Z3808" s="83"/>
      <c r="AA3808" s="84"/>
      <c r="AB3808" s="85"/>
      <c r="AC3808" s="83"/>
      <c r="AD3808" s="41"/>
      <c r="AE3808" s="41"/>
      <c r="AF3808" s="41"/>
      <c r="AG3808" s="41"/>
      <c r="AH3808" s="41"/>
    </row>
    <row r="3809" spans="1:34" ht="15" hidden="1" customHeight="1" x14ac:dyDescent="0.2">
      <c r="A3809" s="175">
        <v>69</v>
      </c>
      <c r="B3809" s="175">
        <v>60</v>
      </c>
      <c r="C3809" s="24" t="s">
        <v>1145</v>
      </c>
      <c r="D3809" s="175">
        <v>60121</v>
      </c>
      <c r="E3809" s="24" t="s">
        <v>1146</v>
      </c>
      <c r="F3809" s="25">
        <v>2015</v>
      </c>
      <c r="G3809" s="156">
        <v>42195.603472222225</v>
      </c>
      <c r="H3809" s="157">
        <v>42195.603472222225</v>
      </c>
      <c r="I3809" s="620" t="s">
        <v>36</v>
      </c>
      <c r="J3809" s="620" t="s">
        <v>36</v>
      </c>
      <c r="K3809" s="620"/>
      <c r="L3809" s="159">
        <f>N3809-G3809</f>
        <v>6.9444443943211809E-4</v>
      </c>
      <c r="M3809" s="160">
        <v>1</v>
      </c>
      <c r="N3809" s="156">
        <v>42195.604166666664</v>
      </c>
      <c r="O3809" s="157">
        <v>42195.604166666664</v>
      </c>
      <c r="P3809" s="161" t="s">
        <v>37</v>
      </c>
      <c r="Q3809" s="35" t="s">
        <v>1285</v>
      </c>
      <c r="R3809" s="35" t="s">
        <v>67</v>
      </c>
      <c r="S3809" s="35" t="s">
        <v>101</v>
      </c>
      <c r="T3809" s="35" t="s">
        <v>4295</v>
      </c>
      <c r="U3809" s="459" t="s">
        <v>40</v>
      </c>
      <c r="V3809" s="167" t="s">
        <v>384</v>
      </c>
      <c r="W3809" s="35" t="s">
        <v>4296</v>
      </c>
      <c r="X3809" s="55">
        <v>0</v>
      </c>
      <c r="Y3809" s="55">
        <v>0</v>
      </c>
      <c r="Z3809" s="168"/>
      <c r="AA3809" s="168"/>
      <c r="AB3809" s="168"/>
      <c r="AC3809" s="168"/>
    </row>
    <row r="3810" spans="1:34" ht="15" hidden="1" customHeight="1" x14ac:dyDescent="0.2">
      <c r="A3810" s="257">
        <v>69</v>
      </c>
      <c r="B3810" s="257">
        <v>60</v>
      </c>
      <c r="C3810" s="258" t="s">
        <v>1145</v>
      </c>
      <c r="D3810" s="257">
        <v>60121</v>
      </c>
      <c r="E3810" s="258" t="s">
        <v>1146</v>
      </c>
      <c r="F3810" s="25">
        <v>2017</v>
      </c>
      <c r="G3810" s="232">
        <v>42928.669444444444</v>
      </c>
      <c r="H3810" s="233">
        <v>42928.669444444444</v>
      </c>
      <c r="I3810" s="412" t="s">
        <v>36</v>
      </c>
      <c r="J3810" s="412" t="s">
        <v>36</v>
      </c>
      <c r="K3810" s="412"/>
      <c r="L3810" s="235">
        <f>N3810-G3810</f>
        <v>6.944444467080757E-4</v>
      </c>
      <c r="M3810" s="236">
        <v>1</v>
      </c>
      <c r="N3810" s="232">
        <v>42928.670138888891</v>
      </c>
      <c r="O3810" s="233">
        <v>42928.670138888891</v>
      </c>
      <c r="P3810" s="237" t="s">
        <v>37</v>
      </c>
      <c r="Q3810" s="35" t="s">
        <v>145</v>
      </c>
      <c r="R3810" s="35" t="s">
        <v>146</v>
      </c>
      <c r="S3810" s="35" t="s">
        <v>68</v>
      </c>
      <c r="T3810" s="52" t="s">
        <v>8923</v>
      </c>
      <c r="U3810" s="303" t="s">
        <v>40</v>
      </c>
      <c r="V3810" s="240" t="s">
        <v>384</v>
      </c>
      <c r="W3810" s="56" t="s">
        <v>8924</v>
      </c>
      <c r="X3810" s="241">
        <v>0</v>
      </c>
      <c r="Y3810" s="241">
        <v>0</v>
      </c>
      <c r="Z3810" s="241">
        <v>0</v>
      </c>
      <c r="AA3810" s="168"/>
      <c r="AB3810" s="168"/>
      <c r="AC3810" s="168"/>
      <c r="AD3810" s="304">
        <v>5517212</v>
      </c>
      <c r="AE3810" s="305" t="s">
        <v>7102</v>
      </c>
      <c r="AF3810" s="305" t="s">
        <v>8851</v>
      </c>
      <c r="AG3810" s="35" t="s">
        <v>7040</v>
      </c>
      <c r="AH3810" s="29" t="s">
        <v>7041</v>
      </c>
    </row>
    <row r="3811" spans="1:34" ht="15" hidden="1" customHeight="1" x14ac:dyDescent="0.2">
      <c r="A3811" s="257">
        <v>69</v>
      </c>
      <c r="B3811" s="257">
        <v>60</v>
      </c>
      <c r="C3811" s="258" t="s">
        <v>1145</v>
      </c>
      <c r="D3811" s="257">
        <v>60121</v>
      </c>
      <c r="E3811" s="258" t="s">
        <v>1146</v>
      </c>
      <c r="F3811" s="25">
        <v>2017</v>
      </c>
      <c r="G3811" s="232">
        <v>42945.34097222222</v>
      </c>
      <c r="H3811" s="233">
        <v>42945.34097222222</v>
      </c>
      <c r="I3811" s="412" t="s">
        <v>36</v>
      </c>
      <c r="J3811" s="412" t="s">
        <v>36</v>
      </c>
      <c r="K3811" s="412"/>
      <c r="L3811" s="235">
        <f>N3811-G3811</f>
        <v>6.944444467080757E-4</v>
      </c>
      <c r="M3811" s="236">
        <v>1</v>
      </c>
      <c r="N3811" s="232">
        <v>42945.341666666667</v>
      </c>
      <c r="O3811" s="233">
        <v>42945.341666666667</v>
      </c>
      <c r="P3811" s="237" t="s">
        <v>37</v>
      </c>
      <c r="Q3811" s="35" t="s">
        <v>145</v>
      </c>
      <c r="R3811" s="35" t="s">
        <v>146</v>
      </c>
      <c r="S3811" s="35" t="s">
        <v>40</v>
      </c>
      <c r="T3811" s="167" t="s">
        <v>9055</v>
      </c>
      <c r="U3811" s="303" t="s">
        <v>40</v>
      </c>
      <c r="V3811" s="240" t="s">
        <v>384</v>
      </c>
      <c r="W3811" s="167" t="s">
        <v>9056</v>
      </c>
      <c r="X3811" s="241">
        <v>0</v>
      </c>
      <c r="Y3811" s="241">
        <v>0</v>
      </c>
      <c r="Z3811" s="241">
        <v>0</v>
      </c>
      <c r="AA3811" s="168"/>
      <c r="AB3811" s="168"/>
      <c r="AC3811" s="168"/>
      <c r="AD3811" s="304">
        <v>5517212</v>
      </c>
      <c r="AE3811" s="305" t="s">
        <v>1270</v>
      </c>
      <c r="AF3811" s="305" t="s">
        <v>1270</v>
      </c>
      <c r="AG3811" s="35" t="s">
        <v>7040</v>
      </c>
      <c r="AH3811" s="29" t="s">
        <v>7173</v>
      </c>
    </row>
    <row r="3812" spans="1:34" ht="15" hidden="1" customHeight="1" x14ac:dyDescent="0.2">
      <c r="A3812" s="257">
        <v>69</v>
      </c>
      <c r="B3812" s="257">
        <v>60</v>
      </c>
      <c r="C3812" s="258" t="s">
        <v>1145</v>
      </c>
      <c r="D3812" s="257">
        <v>60121</v>
      </c>
      <c r="E3812" s="258" t="s">
        <v>1146</v>
      </c>
      <c r="F3812" s="25">
        <v>2018</v>
      </c>
      <c r="G3812" s="284">
        <v>43258.057638888888</v>
      </c>
      <c r="H3812" s="233">
        <v>43258.057638888888</v>
      </c>
      <c r="I3812" s="412" t="s">
        <v>36</v>
      </c>
      <c r="J3812" s="412" t="s">
        <v>36</v>
      </c>
      <c r="K3812" s="412" t="s">
        <v>36</v>
      </c>
      <c r="L3812" s="235">
        <f>N3812-G3812</f>
        <v>0.28749999999854481</v>
      </c>
      <c r="M3812" s="236">
        <v>414</v>
      </c>
      <c r="N3812" s="284">
        <v>43258.345138888886</v>
      </c>
      <c r="O3812" s="233">
        <v>43258.345138888886</v>
      </c>
      <c r="P3812" s="237" t="s">
        <v>37</v>
      </c>
      <c r="Q3812" s="359" t="s">
        <v>1246</v>
      </c>
      <c r="R3812" s="35" t="s">
        <v>10189</v>
      </c>
      <c r="S3812" s="277" t="s">
        <v>68</v>
      </c>
      <c r="T3812" s="167" t="s">
        <v>11263</v>
      </c>
      <c r="U3812" s="282" t="s">
        <v>40</v>
      </c>
      <c r="V3812" s="240" t="s">
        <v>384</v>
      </c>
      <c r="W3812" s="167" t="s">
        <v>11264</v>
      </c>
      <c r="X3812" s="255">
        <v>0</v>
      </c>
      <c r="Y3812" s="241">
        <v>0</v>
      </c>
      <c r="Z3812" s="241">
        <v>0</v>
      </c>
      <c r="AA3812" s="266"/>
      <c r="AB3812" s="266"/>
      <c r="AC3812" s="266"/>
      <c r="AD3812" s="241">
        <v>5517212</v>
      </c>
      <c r="AE3812" s="461" t="s">
        <v>1270</v>
      </c>
      <c r="AF3812" s="462" t="s">
        <v>1270</v>
      </c>
      <c r="AG3812" s="277" t="s">
        <v>7066</v>
      </c>
      <c r="AH3812" s="277" t="s">
        <v>7067</v>
      </c>
    </row>
    <row r="3813" spans="1:34" ht="15" hidden="1" customHeight="1" x14ac:dyDescent="0.2">
      <c r="A3813" s="257">
        <v>69</v>
      </c>
      <c r="B3813" s="257">
        <v>60</v>
      </c>
      <c r="C3813" s="258" t="s">
        <v>1145</v>
      </c>
      <c r="D3813" s="257">
        <v>60121</v>
      </c>
      <c r="E3813" s="258" t="s">
        <v>1146</v>
      </c>
      <c r="F3813" s="25">
        <v>2018</v>
      </c>
      <c r="G3813" s="284">
        <v>43307.807638888888</v>
      </c>
      <c r="H3813" s="234">
        <v>43307.807638888888</v>
      </c>
      <c r="I3813" s="412" t="s">
        <v>36</v>
      </c>
      <c r="J3813" s="417" t="s">
        <v>7042</v>
      </c>
      <c r="K3813" s="417" t="s">
        <v>7042</v>
      </c>
      <c r="L3813" s="235">
        <f>N3813-G3813</f>
        <v>5.9701388888934162</v>
      </c>
      <c r="M3813" s="236">
        <v>8597</v>
      </c>
      <c r="N3813" s="284">
        <v>43313.777777777781</v>
      </c>
      <c r="O3813" s="234">
        <v>43313.777777777781</v>
      </c>
      <c r="P3813" s="294" t="s">
        <v>173</v>
      </c>
      <c r="Q3813" s="359" t="s">
        <v>382</v>
      </c>
      <c r="R3813" s="35" t="s">
        <v>10211</v>
      </c>
      <c r="S3813" s="277" t="s">
        <v>68</v>
      </c>
      <c r="T3813" s="167" t="s">
        <v>11625</v>
      </c>
      <c r="U3813" s="88">
        <v>114868952</v>
      </c>
      <c r="V3813" s="240" t="s">
        <v>384</v>
      </c>
      <c r="W3813" s="167" t="s">
        <v>11626</v>
      </c>
      <c r="X3813" s="255">
        <v>2102</v>
      </c>
      <c r="Y3813" s="255">
        <v>2102</v>
      </c>
      <c r="Z3813" s="255">
        <v>136630</v>
      </c>
      <c r="AA3813" s="264">
        <f>Y3813/AD3813</f>
        <v>3.8098952876924072E-4</v>
      </c>
      <c r="AB3813" s="265">
        <f>Z3813/AD3813</f>
        <v>2.4764319370000645E-2</v>
      </c>
      <c r="AC3813" s="255">
        <f>Z3813/Y3813</f>
        <v>65</v>
      </c>
      <c r="AD3813" s="241">
        <v>5517212</v>
      </c>
      <c r="AE3813" s="467" t="s">
        <v>7076</v>
      </c>
      <c r="AF3813" s="468" t="s">
        <v>11627</v>
      </c>
      <c r="AG3813" s="277" t="s">
        <v>7040</v>
      </c>
      <c r="AH3813" s="277" t="s">
        <v>7041</v>
      </c>
    </row>
    <row r="3814" spans="1:34" ht="15" hidden="1" customHeight="1" x14ac:dyDescent="0.2">
      <c r="A3814" s="521">
        <v>69</v>
      </c>
      <c r="B3814" s="521">
        <v>60</v>
      </c>
      <c r="C3814" s="522" t="s">
        <v>1145</v>
      </c>
      <c r="D3814" s="521">
        <v>60121</v>
      </c>
      <c r="E3814" s="522" t="s">
        <v>1146</v>
      </c>
      <c r="F3814" s="25">
        <v>2019</v>
      </c>
      <c r="G3814" s="232">
        <v>43509.175694444442</v>
      </c>
      <c r="H3814" s="233">
        <v>43509.175694444442</v>
      </c>
      <c r="I3814" s="417" t="s">
        <v>7042</v>
      </c>
      <c r="J3814" s="412" t="s">
        <v>36</v>
      </c>
      <c r="K3814" s="412" t="s">
        <v>36</v>
      </c>
      <c r="L3814" s="235">
        <f>N3814-G3814</f>
        <v>6.944444467080757E-4</v>
      </c>
      <c r="M3814" s="236">
        <v>1</v>
      </c>
      <c r="N3814" s="232">
        <v>43509.176388888889</v>
      </c>
      <c r="O3814" s="233">
        <v>43509.176388888889</v>
      </c>
      <c r="P3814" s="237" t="s">
        <v>37</v>
      </c>
      <c r="Q3814" s="162" t="s">
        <v>213</v>
      </c>
      <c r="R3814" s="167" t="s">
        <v>10343</v>
      </c>
      <c r="S3814" s="238" t="s">
        <v>40</v>
      </c>
      <c r="T3814" s="167" t="s">
        <v>13234</v>
      </c>
      <c r="U3814" s="416" t="s">
        <v>40</v>
      </c>
      <c r="V3814" s="240" t="s">
        <v>384</v>
      </c>
      <c r="W3814" s="167" t="s">
        <v>13235</v>
      </c>
      <c r="X3814" s="164">
        <v>3221</v>
      </c>
      <c r="Y3814" s="241">
        <v>0</v>
      </c>
      <c r="Z3814" s="241">
        <v>0</v>
      </c>
      <c r="AA3814" s="264">
        <f>Y3814/AD3814</f>
        <v>0</v>
      </c>
      <c r="AB3814" s="265">
        <f>Z3814/AD3814</f>
        <v>0</v>
      </c>
      <c r="AC3814" s="255">
        <v>0</v>
      </c>
      <c r="AD3814" s="255">
        <v>5548929</v>
      </c>
      <c r="AE3814" s="239" t="s">
        <v>7060</v>
      </c>
      <c r="AF3814" s="229" t="s">
        <v>13236</v>
      </c>
      <c r="AG3814" s="239" t="s">
        <v>7040</v>
      </c>
      <c r="AH3814" s="57" t="s">
        <v>7041</v>
      </c>
    </row>
    <row r="3815" spans="1:34" ht="15" hidden="1" customHeight="1" x14ac:dyDescent="0.2">
      <c r="A3815" s="521">
        <v>69</v>
      </c>
      <c r="B3815" s="521">
        <v>60</v>
      </c>
      <c r="C3815" s="522" t="s">
        <v>1145</v>
      </c>
      <c r="D3815" s="521">
        <v>60121</v>
      </c>
      <c r="E3815" s="522" t="s">
        <v>1146</v>
      </c>
      <c r="F3815" s="25">
        <v>2019</v>
      </c>
      <c r="G3815" s="232">
        <v>43509.200694444444</v>
      </c>
      <c r="H3815" s="233">
        <v>43509.200694444444</v>
      </c>
      <c r="I3815" s="417" t="s">
        <v>7042</v>
      </c>
      <c r="J3815" s="417" t="s">
        <v>7042</v>
      </c>
      <c r="K3815" s="412" t="s">
        <v>36</v>
      </c>
      <c r="L3815" s="235">
        <f>N3815-G3815</f>
        <v>1.5381944444452529</v>
      </c>
      <c r="M3815" s="236">
        <v>2215</v>
      </c>
      <c r="N3815" s="232">
        <v>43510.738888888889</v>
      </c>
      <c r="O3815" s="233">
        <v>43510.738888888889</v>
      </c>
      <c r="P3815" s="237" t="s">
        <v>37</v>
      </c>
      <c r="Q3815" s="162" t="s">
        <v>213</v>
      </c>
      <c r="R3815" s="167" t="s">
        <v>10343</v>
      </c>
      <c r="S3815" s="238" t="s">
        <v>54</v>
      </c>
      <c r="T3815" s="167" t="s">
        <v>13239</v>
      </c>
      <c r="U3815" s="416" t="s">
        <v>40</v>
      </c>
      <c r="V3815" s="240" t="s">
        <v>384</v>
      </c>
      <c r="W3815" s="167" t="s">
        <v>13235</v>
      </c>
      <c r="X3815" s="495"/>
      <c r="Y3815" s="296"/>
      <c r="Z3815" s="296"/>
      <c r="AA3815" s="296"/>
      <c r="AB3815" s="296"/>
      <c r="AC3815" s="296"/>
      <c r="AD3815" s="255">
        <v>5548929</v>
      </c>
      <c r="AE3815" s="239" t="s">
        <v>7102</v>
      </c>
      <c r="AF3815" s="229" t="s">
        <v>13240</v>
      </c>
      <c r="AG3815" s="239" t="s">
        <v>7040</v>
      </c>
      <c r="AH3815" s="57" t="s">
        <v>7041</v>
      </c>
    </row>
    <row r="3816" spans="1:34" ht="15" hidden="1" customHeight="1" x14ac:dyDescent="0.2">
      <c r="A3816" s="105">
        <v>69</v>
      </c>
      <c r="B3816" s="105">
        <v>60</v>
      </c>
      <c r="C3816" s="76" t="s">
        <v>339</v>
      </c>
      <c r="D3816" s="31">
        <v>60122</v>
      </c>
      <c r="E3816" s="60" t="s">
        <v>340</v>
      </c>
      <c r="F3816" s="25">
        <v>2014</v>
      </c>
      <c r="G3816" s="61">
        <v>41908.302083333336</v>
      </c>
      <c r="H3816" s="62">
        <v>41908.302083333336</v>
      </c>
      <c r="I3816" s="625" t="s">
        <v>36</v>
      </c>
      <c r="J3816" s="625" t="s">
        <v>36</v>
      </c>
      <c r="K3816" s="625"/>
      <c r="L3816" s="64">
        <f>N3816-G3816</f>
        <v>6.9444443943211809E-4</v>
      </c>
      <c r="M3816" s="65">
        <v>1</v>
      </c>
      <c r="N3816" s="61">
        <v>41908.302777777775</v>
      </c>
      <c r="O3816" s="62">
        <v>41908.302777777775</v>
      </c>
      <c r="P3816" s="66" t="s">
        <v>37</v>
      </c>
      <c r="Q3816" s="69" t="s">
        <v>1752</v>
      </c>
      <c r="R3816" s="69" t="s">
        <v>287</v>
      </c>
      <c r="S3816" s="87" t="s">
        <v>101</v>
      </c>
      <c r="T3816" s="69" t="s">
        <v>2776</v>
      </c>
      <c r="U3816" s="416" t="s">
        <v>40</v>
      </c>
      <c r="V3816" s="87" t="s">
        <v>384</v>
      </c>
      <c r="W3816" s="69" t="s">
        <v>2777</v>
      </c>
      <c r="X3816" s="32">
        <v>328</v>
      </c>
      <c r="Y3816" s="32">
        <v>0</v>
      </c>
      <c r="Z3816" s="83"/>
      <c r="AA3816" s="84"/>
      <c r="AB3816" s="85"/>
      <c r="AC3816" s="83"/>
    </row>
    <row r="3817" spans="1:34" ht="15" hidden="1" customHeight="1" x14ac:dyDescent="0.2">
      <c r="A3817" s="105">
        <v>69</v>
      </c>
      <c r="B3817" s="105">
        <v>60</v>
      </c>
      <c r="C3817" s="76" t="s">
        <v>339</v>
      </c>
      <c r="D3817" s="31">
        <v>60122</v>
      </c>
      <c r="E3817" s="60" t="s">
        <v>340</v>
      </c>
      <c r="F3817" s="25">
        <v>2014</v>
      </c>
      <c r="G3817" s="61">
        <v>41926.461805555555</v>
      </c>
      <c r="H3817" s="62">
        <v>41926.461805555555</v>
      </c>
      <c r="I3817" s="625" t="s">
        <v>36</v>
      </c>
      <c r="J3817" s="625" t="s">
        <v>36</v>
      </c>
      <c r="K3817" s="625"/>
      <c r="L3817" s="64">
        <f>N3817-G3817</f>
        <v>6.944444467080757E-4</v>
      </c>
      <c r="M3817" s="65">
        <v>1</v>
      </c>
      <c r="N3817" s="61">
        <v>41926.462500000001</v>
      </c>
      <c r="O3817" s="62">
        <v>41926.462500000001</v>
      </c>
      <c r="P3817" s="66" t="s">
        <v>37</v>
      </c>
      <c r="Q3817" s="69" t="s">
        <v>48</v>
      </c>
      <c r="R3817" s="69" t="s">
        <v>49</v>
      </c>
      <c r="S3817" s="87" t="s">
        <v>40</v>
      </c>
      <c r="T3817" s="69" t="s">
        <v>2865</v>
      </c>
      <c r="U3817" s="416" t="s">
        <v>40</v>
      </c>
      <c r="V3817" s="87" t="s">
        <v>384</v>
      </c>
      <c r="W3817" s="69" t="s">
        <v>2866</v>
      </c>
      <c r="X3817" s="32">
        <v>329</v>
      </c>
      <c r="Y3817" s="32">
        <v>0</v>
      </c>
      <c r="Z3817" s="83"/>
      <c r="AA3817" s="84"/>
      <c r="AB3817" s="85"/>
      <c r="AC3817" s="83"/>
      <c r="AD3817" s="41"/>
      <c r="AE3817" s="41"/>
      <c r="AF3817" s="41"/>
      <c r="AG3817" s="41"/>
      <c r="AH3817" s="41"/>
    </row>
    <row r="3818" spans="1:34" ht="15" hidden="1" customHeight="1" x14ac:dyDescent="0.2">
      <c r="A3818" s="175">
        <v>69</v>
      </c>
      <c r="B3818" s="175">
        <v>60</v>
      </c>
      <c r="C3818" s="24" t="s">
        <v>339</v>
      </c>
      <c r="D3818" s="175">
        <v>60122</v>
      </c>
      <c r="E3818" s="24" t="s">
        <v>340</v>
      </c>
      <c r="F3818" s="25">
        <v>2015</v>
      </c>
      <c r="G3818" s="156">
        <v>42135.120138888888</v>
      </c>
      <c r="H3818" s="157">
        <v>42135.120138888888</v>
      </c>
      <c r="I3818" s="620" t="s">
        <v>36</v>
      </c>
      <c r="J3818" s="620" t="s">
        <v>36</v>
      </c>
      <c r="K3818" s="620"/>
      <c r="L3818" s="159">
        <f>N3818-G3818</f>
        <v>6.944444467080757E-4</v>
      </c>
      <c r="M3818" s="160">
        <v>1</v>
      </c>
      <c r="N3818" s="156">
        <v>42135.120833333334</v>
      </c>
      <c r="O3818" s="157">
        <v>42135.120833333334</v>
      </c>
      <c r="P3818" s="161" t="s">
        <v>37</v>
      </c>
      <c r="Q3818" s="35" t="s">
        <v>213</v>
      </c>
      <c r="R3818" s="35" t="s">
        <v>287</v>
      </c>
      <c r="S3818" s="35" t="s">
        <v>101</v>
      </c>
      <c r="T3818" s="35" t="s">
        <v>3952</v>
      </c>
      <c r="U3818" s="416" t="s">
        <v>40</v>
      </c>
      <c r="V3818" s="167" t="s">
        <v>384</v>
      </c>
      <c r="W3818" s="35" t="s">
        <v>3953</v>
      </c>
      <c r="X3818" s="55">
        <v>327</v>
      </c>
      <c r="Y3818" s="55">
        <v>0</v>
      </c>
      <c r="Z3818" s="168"/>
      <c r="AA3818" s="168"/>
      <c r="AB3818" s="168"/>
      <c r="AC3818" s="168"/>
    </row>
    <row r="3819" spans="1:34" ht="15" hidden="1" customHeight="1" x14ac:dyDescent="0.2">
      <c r="A3819" s="175">
        <v>69</v>
      </c>
      <c r="B3819" s="175">
        <v>60</v>
      </c>
      <c r="C3819" s="24" t="s">
        <v>339</v>
      </c>
      <c r="D3819" s="175">
        <v>60122</v>
      </c>
      <c r="E3819" s="24" t="s">
        <v>340</v>
      </c>
      <c r="F3819" s="25">
        <v>2015</v>
      </c>
      <c r="G3819" s="156">
        <v>42195.603472222225</v>
      </c>
      <c r="H3819" s="157">
        <v>42195.603472222225</v>
      </c>
      <c r="I3819" s="620" t="s">
        <v>36</v>
      </c>
      <c r="J3819" s="620" t="s">
        <v>36</v>
      </c>
      <c r="K3819" s="620"/>
      <c r="L3819" s="159">
        <f>N3819-G3819</f>
        <v>6.9444443943211809E-4</v>
      </c>
      <c r="M3819" s="160">
        <v>1</v>
      </c>
      <c r="N3819" s="156">
        <v>42195.604166666664</v>
      </c>
      <c r="O3819" s="157">
        <v>42195.604166666664</v>
      </c>
      <c r="P3819" s="161" t="s">
        <v>37</v>
      </c>
      <c r="Q3819" s="35" t="s">
        <v>1285</v>
      </c>
      <c r="R3819" s="35" t="s">
        <v>67</v>
      </c>
      <c r="S3819" s="35" t="s">
        <v>101</v>
      </c>
      <c r="T3819" s="35" t="s">
        <v>4297</v>
      </c>
      <c r="U3819" s="416" t="s">
        <v>40</v>
      </c>
      <c r="V3819" s="167" t="s">
        <v>384</v>
      </c>
      <c r="W3819" s="35" t="s">
        <v>4296</v>
      </c>
      <c r="X3819" s="55">
        <v>328</v>
      </c>
      <c r="Y3819" s="55">
        <v>0</v>
      </c>
      <c r="Z3819" s="168"/>
      <c r="AA3819" s="168"/>
      <c r="AB3819" s="168"/>
      <c r="AC3819" s="168"/>
    </row>
    <row r="3820" spans="1:34" ht="15" hidden="1" customHeight="1" x14ac:dyDescent="0.2">
      <c r="A3820" s="257">
        <v>69</v>
      </c>
      <c r="B3820" s="257">
        <v>60</v>
      </c>
      <c r="C3820" s="258" t="s">
        <v>339</v>
      </c>
      <c r="D3820" s="257">
        <v>60122</v>
      </c>
      <c r="E3820" s="258" t="s">
        <v>340</v>
      </c>
      <c r="F3820" s="25">
        <v>2016</v>
      </c>
      <c r="G3820" s="232">
        <v>42460.419444444444</v>
      </c>
      <c r="H3820" s="233">
        <v>42460.419444444444</v>
      </c>
      <c r="I3820" s="412" t="s">
        <v>36</v>
      </c>
      <c r="J3820" s="417" t="s">
        <v>313</v>
      </c>
      <c r="K3820" s="417"/>
      <c r="L3820" s="235">
        <f>N3820-G3820</f>
        <v>0.46597222222044365</v>
      </c>
      <c r="M3820" s="236">
        <v>671</v>
      </c>
      <c r="N3820" s="232">
        <v>42460.885416666664</v>
      </c>
      <c r="O3820" s="233">
        <v>42460.885416666664</v>
      </c>
      <c r="P3820" s="237" t="s">
        <v>37</v>
      </c>
      <c r="Q3820" s="238" t="s">
        <v>52</v>
      </c>
      <c r="R3820" s="277" t="s">
        <v>53</v>
      </c>
      <c r="S3820" s="277" t="s">
        <v>54</v>
      </c>
      <c r="T3820" s="35" t="s">
        <v>5811</v>
      </c>
      <c r="U3820" s="170">
        <v>12053</v>
      </c>
      <c r="V3820" s="240" t="s">
        <v>384</v>
      </c>
      <c r="W3820" s="35" t="s">
        <v>5812</v>
      </c>
      <c r="X3820" s="55">
        <v>327</v>
      </c>
      <c r="Y3820" s="55">
        <v>327</v>
      </c>
      <c r="Z3820" s="55">
        <v>27468</v>
      </c>
      <c r="AA3820" s="259">
        <v>5.9651188308221157E-5</v>
      </c>
      <c r="AB3820" s="260">
        <v>5.0106998178905768E-3</v>
      </c>
      <c r="AC3820" s="241">
        <v>84</v>
      </c>
    </row>
    <row r="3821" spans="1:34" ht="15" hidden="1" customHeight="1" x14ac:dyDescent="0.2">
      <c r="A3821" s="257">
        <v>69</v>
      </c>
      <c r="B3821" s="257">
        <v>60</v>
      </c>
      <c r="C3821" s="258" t="s">
        <v>339</v>
      </c>
      <c r="D3821" s="257">
        <v>60122</v>
      </c>
      <c r="E3821" s="258" t="s">
        <v>340</v>
      </c>
      <c r="F3821" s="25">
        <v>2016</v>
      </c>
      <c r="G3821" s="284">
        <v>42514.712500000001</v>
      </c>
      <c r="H3821" s="234">
        <v>42514.712500000001</v>
      </c>
      <c r="I3821" s="412" t="s">
        <v>36</v>
      </c>
      <c r="J3821" s="412" t="s">
        <v>36</v>
      </c>
      <c r="K3821" s="412"/>
      <c r="L3821" s="235">
        <f>N3821-G3821</f>
        <v>6.9444443943211809E-4</v>
      </c>
      <c r="M3821" s="236">
        <v>1</v>
      </c>
      <c r="N3821" s="284">
        <v>42514.713194444441</v>
      </c>
      <c r="O3821" s="234">
        <v>42514.713194444441</v>
      </c>
      <c r="P3821" s="237" t="s">
        <v>37</v>
      </c>
      <c r="Q3821" s="238" t="s">
        <v>213</v>
      </c>
      <c r="R3821" s="238" t="s">
        <v>287</v>
      </c>
      <c r="S3821" s="35" t="s">
        <v>40</v>
      </c>
      <c r="T3821" s="35" t="s">
        <v>6117</v>
      </c>
      <c r="U3821" s="282" t="s">
        <v>40</v>
      </c>
      <c r="V3821" s="240" t="s">
        <v>384</v>
      </c>
      <c r="W3821" s="35" t="s">
        <v>6118</v>
      </c>
      <c r="X3821" s="55">
        <v>326</v>
      </c>
      <c r="Y3821" s="55">
        <v>0</v>
      </c>
      <c r="Z3821" s="55">
        <v>0</v>
      </c>
      <c r="AA3821" s="35"/>
      <c r="AB3821" s="35"/>
      <c r="AC3821" s="35"/>
    </row>
    <row r="3822" spans="1:34" ht="15" hidden="1" customHeight="1" x14ac:dyDescent="0.2">
      <c r="A3822" s="257">
        <v>69</v>
      </c>
      <c r="B3822" s="257">
        <v>60</v>
      </c>
      <c r="C3822" s="258" t="s">
        <v>339</v>
      </c>
      <c r="D3822" s="257">
        <v>60122</v>
      </c>
      <c r="E3822" s="258" t="s">
        <v>340</v>
      </c>
      <c r="F3822" s="25">
        <v>2016</v>
      </c>
      <c r="G3822" s="284">
        <v>42570.23541666667</v>
      </c>
      <c r="H3822" s="234">
        <v>42570.23541666667</v>
      </c>
      <c r="I3822" s="412" t="s">
        <v>36</v>
      </c>
      <c r="J3822" s="412" t="s">
        <v>36</v>
      </c>
      <c r="K3822" s="412"/>
      <c r="L3822" s="235">
        <f>N3822-G3822</f>
        <v>6.9444443943211809E-4</v>
      </c>
      <c r="M3822" s="236">
        <v>1</v>
      </c>
      <c r="N3822" s="284">
        <v>42570.236111111109</v>
      </c>
      <c r="O3822" s="234">
        <v>42570.236111111109</v>
      </c>
      <c r="P3822" s="237" t="s">
        <v>37</v>
      </c>
      <c r="Q3822" s="238" t="s">
        <v>145</v>
      </c>
      <c r="R3822" s="238" t="s">
        <v>146</v>
      </c>
      <c r="S3822" s="35" t="s">
        <v>101</v>
      </c>
      <c r="T3822" s="35" t="s">
        <v>6381</v>
      </c>
      <c r="U3822" s="176">
        <v>12327</v>
      </c>
      <c r="V3822" s="240" t="s">
        <v>384</v>
      </c>
      <c r="W3822" s="35" t="s">
        <v>6382</v>
      </c>
      <c r="X3822" s="177">
        <v>335</v>
      </c>
      <c r="Y3822" s="177">
        <v>0</v>
      </c>
      <c r="Z3822" s="55">
        <v>0</v>
      </c>
      <c r="AA3822" s="168"/>
      <c r="AB3822" s="168"/>
      <c r="AC3822" s="168"/>
    </row>
    <row r="3823" spans="1:34" ht="15" hidden="1" customHeight="1" x14ac:dyDescent="0.2">
      <c r="A3823" s="175">
        <v>69</v>
      </c>
      <c r="B3823" s="175">
        <v>60</v>
      </c>
      <c r="C3823" s="24" t="s">
        <v>339</v>
      </c>
      <c r="D3823" s="175">
        <v>60122</v>
      </c>
      <c r="E3823" s="24" t="s">
        <v>340</v>
      </c>
      <c r="F3823" s="25">
        <v>2016</v>
      </c>
      <c r="G3823" s="284">
        <v>42687.965277777781</v>
      </c>
      <c r="H3823" s="234">
        <v>42687.965277777781</v>
      </c>
      <c r="I3823" s="412" t="s">
        <v>36</v>
      </c>
      <c r="J3823" s="412" t="s">
        <v>36</v>
      </c>
      <c r="K3823" s="412"/>
      <c r="L3823" s="235">
        <f>N3823-G3823</f>
        <v>6.9444443943211809E-4</v>
      </c>
      <c r="M3823" s="236">
        <v>1</v>
      </c>
      <c r="N3823" s="284">
        <v>42687.96597222222</v>
      </c>
      <c r="O3823" s="234">
        <v>42687.96597222222</v>
      </c>
      <c r="P3823" s="237" t="s">
        <v>37</v>
      </c>
      <c r="Q3823" s="35" t="s">
        <v>52</v>
      </c>
      <c r="R3823" s="35" t="s">
        <v>67</v>
      </c>
      <c r="S3823" s="35" t="s">
        <v>101</v>
      </c>
      <c r="T3823" s="35" t="s">
        <v>6856</v>
      </c>
      <c r="U3823" s="282" t="s">
        <v>40</v>
      </c>
      <c r="V3823" s="240" t="s">
        <v>384</v>
      </c>
      <c r="W3823" s="35" t="s">
        <v>6857</v>
      </c>
      <c r="X3823" s="177">
        <v>334</v>
      </c>
      <c r="Y3823" s="55">
        <v>0</v>
      </c>
      <c r="Z3823" s="55">
        <v>0</v>
      </c>
      <c r="AA3823" s="55"/>
      <c r="AB3823" s="55"/>
      <c r="AC3823" s="55"/>
    </row>
    <row r="3824" spans="1:34" ht="15" hidden="1" customHeight="1" x14ac:dyDescent="0.2">
      <c r="A3824" s="257">
        <v>69</v>
      </c>
      <c r="B3824" s="257">
        <v>60</v>
      </c>
      <c r="C3824" s="258" t="s">
        <v>339</v>
      </c>
      <c r="D3824" s="257">
        <v>60122</v>
      </c>
      <c r="E3824" s="258" t="s">
        <v>340</v>
      </c>
      <c r="F3824" s="25">
        <v>2016</v>
      </c>
      <c r="G3824" s="284">
        <v>42729.275000000001</v>
      </c>
      <c r="H3824" s="234">
        <v>42729.275000000001</v>
      </c>
      <c r="I3824" s="412" t="s">
        <v>36</v>
      </c>
      <c r="J3824" s="412" t="s">
        <v>36</v>
      </c>
      <c r="K3824" s="412"/>
      <c r="L3824" s="235">
        <f>N3824-G3824</f>
        <v>2.2916666668606922E-2</v>
      </c>
      <c r="M3824" s="236">
        <v>33</v>
      </c>
      <c r="N3824" s="284">
        <v>42729.29791666667</v>
      </c>
      <c r="O3824" s="234">
        <v>42729.29791666667</v>
      </c>
      <c r="P3824" s="237" t="s">
        <v>37</v>
      </c>
      <c r="Q3824" s="35" t="s">
        <v>145</v>
      </c>
      <c r="R3824" s="35" t="s">
        <v>696</v>
      </c>
      <c r="S3824" s="35" t="s">
        <v>80</v>
      </c>
      <c r="T3824" s="57" t="s">
        <v>7025</v>
      </c>
      <c r="U3824" s="282" t="s">
        <v>40</v>
      </c>
      <c r="V3824" s="240" t="s">
        <v>788</v>
      </c>
      <c r="W3824" s="302"/>
      <c r="X3824" s="177">
        <v>334</v>
      </c>
      <c r="Y3824" s="177">
        <v>334</v>
      </c>
      <c r="Z3824" s="177">
        <v>107267</v>
      </c>
      <c r="AA3824" s="289">
        <v>6.1322333502061545E-5</v>
      </c>
      <c r="AB3824" s="290">
        <v>1.9694199843609688E-2</v>
      </c>
      <c r="AC3824" s="291">
        <v>321.15868263473055</v>
      </c>
    </row>
    <row r="3825" spans="1:34" ht="15" hidden="1" customHeight="1" x14ac:dyDescent="0.2">
      <c r="A3825" s="257">
        <v>69</v>
      </c>
      <c r="B3825" s="257">
        <v>60</v>
      </c>
      <c r="C3825" s="258" t="s">
        <v>339</v>
      </c>
      <c r="D3825" s="257">
        <v>60122</v>
      </c>
      <c r="E3825" s="258" t="s">
        <v>340</v>
      </c>
      <c r="F3825" s="25">
        <v>2017</v>
      </c>
      <c r="G3825" s="232">
        <v>42945.34097222222</v>
      </c>
      <c r="H3825" s="233">
        <v>42945.34097222222</v>
      </c>
      <c r="I3825" s="412" t="s">
        <v>36</v>
      </c>
      <c r="J3825" s="412" t="s">
        <v>36</v>
      </c>
      <c r="K3825" s="412"/>
      <c r="L3825" s="235">
        <f>N3825-G3825</f>
        <v>6.944444467080757E-4</v>
      </c>
      <c r="M3825" s="236">
        <v>1</v>
      </c>
      <c r="N3825" s="232">
        <v>42945.341666666667</v>
      </c>
      <c r="O3825" s="233">
        <v>42945.341666666667</v>
      </c>
      <c r="P3825" s="237" t="s">
        <v>37</v>
      </c>
      <c r="Q3825" s="35" t="s">
        <v>145</v>
      </c>
      <c r="R3825" s="35" t="s">
        <v>146</v>
      </c>
      <c r="S3825" s="35" t="s">
        <v>40</v>
      </c>
      <c r="T3825" s="167" t="s">
        <v>9055</v>
      </c>
      <c r="U3825" s="303" t="s">
        <v>40</v>
      </c>
      <c r="V3825" s="240" t="s">
        <v>384</v>
      </c>
      <c r="W3825" s="167" t="s">
        <v>9057</v>
      </c>
      <c r="X3825" s="241">
        <v>333</v>
      </c>
      <c r="Y3825" s="241">
        <v>0</v>
      </c>
      <c r="Z3825" s="241">
        <v>0</v>
      </c>
      <c r="AA3825" s="168"/>
      <c r="AB3825" s="168"/>
      <c r="AC3825" s="168"/>
      <c r="AD3825" s="304">
        <v>5517212</v>
      </c>
      <c r="AE3825" s="305" t="s">
        <v>7063</v>
      </c>
      <c r="AF3825" s="305" t="s">
        <v>9058</v>
      </c>
      <c r="AG3825" s="35" t="s">
        <v>7040</v>
      </c>
      <c r="AH3825" s="29" t="s">
        <v>7176</v>
      </c>
    </row>
    <row r="3826" spans="1:34" ht="15" hidden="1" customHeight="1" x14ac:dyDescent="0.2">
      <c r="A3826" s="257">
        <v>69</v>
      </c>
      <c r="B3826" s="257">
        <v>60</v>
      </c>
      <c r="C3826" s="258" t="s">
        <v>339</v>
      </c>
      <c r="D3826" s="257">
        <v>60122</v>
      </c>
      <c r="E3826" s="258" t="s">
        <v>340</v>
      </c>
      <c r="F3826" s="25">
        <v>2018</v>
      </c>
      <c r="G3826" s="232">
        <v>43115.566666666666</v>
      </c>
      <c r="H3826" s="233">
        <v>43115.566666666666</v>
      </c>
      <c r="I3826" s="412" t="s">
        <v>36</v>
      </c>
      <c r="J3826" s="412" t="s">
        <v>36</v>
      </c>
      <c r="K3826" s="412" t="s">
        <v>36</v>
      </c>
      <c r="L3826" s="235">
        <f>N3826-G3826</f>
        <v>6.944444467080757E-4</v>
      </c>
      <c r="M3826" s="236">
        <v>1</v>
      </c>
      <c r="N3826" s="232">
        <v>43115.567361111112</v>
      </c>
      <c r="O3826" s="233">
        <v>43115.567361111112</v>
      </c>
      <c r="P3826" s="237" t="s">
        <v>37</v>
      </c>
      <c r="Q3826" s="238" t="s">
        <v>1285</v>
      </c>
      <c r="R3826" s="35" t="s">
        <v>10231</v>
      </c>
      <c r="S3826" s="238" t="s">
        <v>101</v>
      </c>
      <c r="T3826" s="167" t="s">
        <v>10307</v>
      </c>
      <c r="U3826" s="192" t="s">
        <v>40</v>
      </c>
      <c r="V3826" s="240" t="s">
        <v>384</v>
      </c>
      <c r="W3826" s="167" t="s">
        <v>10308</v>
      </c>
      <c r="X3826" s="241">
        <v>333</v>
      </c>
      <c r="Y3826" s="241">
        <v>0</v>
      </c>
      <c r="Z3826" s="241">
        <v>0</v>
      </c>
      <c r="AA3826" s="266"/>
      <c r="AB3826" s="266"/>
      <c r="AC3826" s="266"/>
      <c r="AD3826" s="241">
        <v>5517212</v>
      </c>
      <c r="AE3826" s="35" t="s">
        <v>7063</v>
      </c>
      <c r="AF3826" s="153" t="s">
        <v>10309</v>
      </c>
      <c r="AG3826" s="35" t="s">
        <v>7040</v>
      </c>
      <c r="AH3826" s="35" t="s">
        <v>7041</v>
      </c>
    </row>
    <row r="3827" spans="1:34" ht="15" hidden="1" customHeight="1" x14ac:dyDescent="0.2">
      <c r="A3827" s="257">
        <v>69</v>
      </c>
      <c r="B3827" s="257">
        <v>60</v>
      </c>
      <c r="C3827" s="258" t="s">
        <v>339</v>
      </c>
      <c r="D3827" s="257">
        <v>60122</v>
      </c>
      <c r="E3827" s="258" t="s">
        <v>340</v>
      </c>
      <c r="F3827" s="25">
        <v>2018</v>
      </c>
      <c r="G3827" s="284">
        <v>43304.572916666664</v>
      </c>
      <c r="H3827" s="234">
        <v>43304.572916666664</v>
      </c>
      <c r="I3827" s="412" t="s">
        <v>36</v>
      </c>
      <c r="J3827" s="417" t="s">
        <v>7042</v>
      </c>
      <c r="K3827" s="417" t="s">
        <v>7042</v>
      </c>
      <c r="L3827" s="486">
        <f>N3827-G3827</f>
        <v>21.227083333338669</v>
      </c>
      <c r="M3827" s="487">
        <v>30567</v>
      </c>
      <c r="N3827" s="488">
        <v>43325.8</v>
      </c>
      <c r="O3827" s="489">
        <v>43325.8</v>
      </c>
      <c r="P3827" s="294" t="s">
        <v>173</v>
      </c>
      <c r="Q3827" s="359" t="s">
        <v>382</v>
      </c>
      <c r="R3827" s="35" t="s">
        <v>10211</v>
      </c>
      <c r="S3827" s="277" t="s">
        <v>68</v>
      </c>
      <c r="T3827" s="167" t="s">
        <v>11593</v>
      </c>
      <c r="U3827" s="196">
        <v>114869054</v>
      </c>
      <c r="V3827" s="240" t="s">
        <v>384</v>
      </c>
      <c r="W3827" s="168" t="s">
        <v>11594</v>
      </c>
      <c r="X3827" s="255">
        <v>179</v>
      </c>
      <c r="Y3827" s="255">
        <v>179</v>
      </c>
      <c r="Z3827" s="255">
        <v>2515129</v>
      </c>
      <c r="AA3827" s="264">
        <f>Y3827/AD3827</f>
        <v>3.2443922763888718E-5</v>
      </c>
      <c r="AB3827" s="265">
        <f>Z3827/AD3827</f>
        <v>0.45586955875540036</v>
      </c>
      <c r="AC3827" s="255">
        <f>Z3827/Y3827</f>
        <v>14051</v>
      </c>
      <c r="AD3827" s="241">
        <v>5517212</v>
      </c>
      <c r="AE3827" s="467" t="s">
        <v>7172</v>
      </c>
      <c r="AF3827" s="468" t="s">
        <v>10643</v>
      </c>
      <c r="AG3827" s="277" t="s">
        <v>7040</v>
      </c>
      <c r="AH3827" s="277" t="s">
        <v>7041</v>
      </c>
    </row>
    <row r="3828" spans="1:34" ht="15" hidden="1" customHeight="1" x14ac:dyDescent="0.2">
      <c r="A3828" s="257">
        <v>69</v>
      </c>
      <c r="B3828" s="257">
        <v>60</v>
      </c>
      <c r="C3828" s="258" t="s">
        <v>339</v>
      </c>
      <c r="D3828" s="257">
        <v>60122</v>
      </c>
      <c r="E3828" s="258" t="s">
        <v>340</v>
      </c>
      <c r="F3828" s="25">
        <v>2018</v>
      </c>
      <c r="G3828" s="284">
        <v>43335.659722222219</v>
      </c>
      <c r="H3828" s="234">
        <v>43335.659722222219</v>
      </c>
      <c r="I3828" s="412" t="s">
        <v>36</v>
      </c>
      <c r="J3828" s="412" t="s">
        <v>36</v>
      </c>
      <c r="K3828" s="412" t="s">
        <v>36</v>
      </c>
      <c r="L3828" s="235">
        <f>N3828-G3828</f>
        <v>0.30833333333430346</v>
      </c>
      <c r="M3828" s="236">
        <v>444</v>
      </c>
      <c r="N3828" s="284">
        <v>43335.968055555553</v>
      </c>
      <c r="O3828" s="234">
        <v>43335.968055555553</v>
      </c>
      <c r="P3828" s="237" t="s">
        <v>37</v>
      </c>
      <c r="Q3828" s="162" t="s">
        <v>382</v>
      </c>
      <c r="R3828" s="167" t="s">
        <v>10211</v>
      </c>
      <c r="S3828" s="163" t="s">
        <v>68</v>
      </c>
      <c r="T3828" s="167" t="s">
        <v>11772</v>
      </c>
      <c r="U3828" s="287" t="s">
        <v>40</v>
      </c>
      <c r="V3828" s="240" t="s">
        <v>384</v>
      </c>
      <c r="W3828" s="167" t="s">
        <v>11773</v>
      </c>
      <c r="X3828" s="255">
        <v>0</v>
      </c>
      <c r="Y3828" s="241">
        <v>0</v>
      </c>
      <c r="Z3828" s="241">
        <v>0</v>
      </c>
      <c r="AA3828" s="266"/>
      <c r="AB3828" s="266"/>
      <c r="AC3828" s="266"/>
      <c r="AD3828" s="241">
        <v>5517212</v>
      </c>
      <c r="AE3828" s="461" t="s">
        <v>1270</v>
      </c>
      <c r="AF3828" s="462" t="s">
        <v>1270</v>
      </c>
      <c r="AG3828" s="277" t="s">
        <v>7066</v>
      </c>
      <c r="AH3828" s="277" t="s">
        <v>7067</v>
      </c>
    </row>
    <row r="3829" spans="1:34" ht="15" hidden="1" customHeight="1" x14ac:dyDescent="0.2">
      <c r="A3829" s="521">
        <v>69</v>
      </c>
      <c r="B3829" s="521">
        <v>60</v>
      </c>
      <c r="C3829" s="522" t="s">
        <v>339</v>
      </c>
      <c r="D3829" s="521">
        <v>60122</v>
      </c>
      <c r="E3829" s="522" t="s">
        <v>340</v>
      </c>
      <c r="F3829" s="25">
        <v>2019</v>
      </c>
      <c r="G3829" s="232">
        <v>43509.165972222225</v>
      </c>
      <c r="H3829" s="233">
        <v>43509.165972222225</v>
      </c>
      <c r="I3829" s="417" t="s">
        <v>7042</v>
      </c>
      <c r="J3829" s="412" t="s">
        <v>36</v>
      </c>
      <c r="K3829" s="412" t="s">
        <v>36</v>
      </c>
      <c r="L3829" s="235">
        <f>N3829-G3829</f>
        <v>4.5402777777781012</v>
      </c>
      <c r="M3829" s="236">
        <v>6538</v>
      </c>
      <c r="N3829" s="232">
        <v>43513.706250000003</v>
      </c>
      <c r="O3829" s="233">
        <v>43513.706250000003</v>
      </c>
      <c r="P3829" s="294" t="s">
        <v>173</v>
      </c>
      <c r="Q3829" s="162" t="s">
        <v>222</v>
      </c>
      <c r="R3829" s="167" t="s">
        <v>10220</v>
      </c>
      <c r="S3829" s="238" t="s">
        <v>68</v>
      </c>
      <c r="T3829" s="167" t="s">
        <v>13231</v>
      </c>
      <c r="U3829" s="416" t="s">
        <v>40</v>
      </c>
      <c r="V3829" s="240" t="s">
        <v>384</v>
      </c>
      <c r="W3829" s="167" t="s">
        <v>13232</v>
      </c>
      <c r="X3829" s="164">
        <v>0</v>
      </c>
      <c r="Y3829" s="241">
        <v>0</v>
      </c>
      <c r="Z3829" s="241">
        <v>0</v>
      </c>
      <c r="AA3829" s="264">
        <f>Y3829/AD3829</f>
        <v>0</v>
      </c>
      <c r="AB3829" s="265">
        <f>Z3829/AD3829</f>
        <v>0</v>
      </c>
      <c r="AC3829" s="255">
        <v>0</v>
      </c>
      <c r="AD3829" s="255">
        <v>5548929</v>
      </c>
      <c r="AE3829" s="239" t="s">
        <v>8271</v>
      </c>
      <c r="AF3829" s="229" t="s">
        <v>13233</v>
      </c>
      <c r="AG3829" s="239" t="s">
        <v>7040</v>
      </c>
      <c r="AH3829" s="57" t="s">
        <v>7041</v>
      </c>
    </row>
    <row r="3830" spans="1:34" ht="15" hidden="1" customHeight="1" x14ac:dyDescent="0.2">
      <c r="A3830" s="521">
        <v>69</v>
      </c>
      <c r="B3830" s="521">
        <v>60</v>
      </c>
      <c r="C3830" s="522" t="s">
        <v>339</v>
      </c>
      <c r="D3830" s="521">
        <v>60122</v>
      </c>
      <c r="E3830" s="522" t="s">
        <v>340</v>
      </c>
      <c r="F3830" s="25">
        <v>2019</v>
      </c>
      <c r="G3830" s="573">
        <v>43595.619444444441</v>
      </c>
      <c r="H3830" s="574">
        <v>43595.619444444441</v>
      </c>
      <c r="I3830" s="572" t="s">
        <v>36</v>
      </c>
      <c r="J3830" s="598" t="s">
        <v>7042</v>
      </c>
      <c r="K3830" s="572" t="s">
        <v>36</v>
      </c>
      <c r="L3830" s="235">
        <f>N3830-G3830</f>
        <v>0.2930555555576575</v>
      </c>
      <c r="M3830" s="236">
        <v>422</v>
      </c>
      <c r="N3830" s="573">
        <v>43595.912499999999</v>
      </c>
      <c r="O3830" s="574">
        <v>43595.912499999999</v>
      </c>
      <c r="P3830" s="237" t="s">
        <v>37</v>
      </c>
      <c r="Q3830" s="162" t="s">
        <v>10316</v>
      </c>
      <c r="R3830" s="167" t="s">
        <v>10542</v>
      </c>
      <c r="S3830" s="238" t="s">
        <v>54</v>
      </c>
      <c r="T3830" s="167" t="s">
        <v>14018</v>
      </c>
      <c r="U3830" s="483">
        <v>117213454</v>
      </c>
      <c r="V3830" s="49" t="s">
        <v>384</v>
      </c>
      <c r="W3830" s="167" t="s">
        <v>14019</v>
      </c>
      <c r="X3830" s="536">
        <v>323</v>
      </c>
      <c r="Y3830" s="536">
        <v>323</v>
      </c>
      <c r="Z3830" s="536">
        <v>3876</v>
      </c>
      <c r="AA3830" s="264">
        <f>Y3830/AD3830</f>
        <v>5.8209431045162045E-5</v>
      </c>
      <c r="AB3830" s="265">
        <f>Z3830/AD3830</f>
        <v>6.985131725419446E-4</v>
      </c>
      <c r="AC3830" s="255">
        <f>Z3830/Y3830</f>
        <v>12</v>
      </c>
      <c r="AD3830" s="255">
        <v>5548929</v>
      </c>
      <c r="AE3830" s="49" t="s">
        <v>7049</v>
      </c>
      <c r="AF3830" s="349" t="s">
        <v>14020</v>
      </c>
      <c r="AG3830" s="49" t="s">
        <v>7040</v>
      </c>
      <c r="AH3830" s="525" t="s">
        <v>7041</v>
      </c>
    </row>
    <row r="3831" spans="1:34" ht="15" hidden="1" customHeight="1" x14ac:dyDescent="0.2">
      <c r="A3831" s="521">
        <v>69</v>
      </c>
      <c r="B3831" s="521">
        <v>60</v>
      </c>
      <c r="C3831" s="522" t="s">
        <v>339</v>
      </c>
      <c r="D3831" s="521">
        <v>60122</v>
      </c>
      <c r="E3831" s="522" t="s">
        <v>340</v>
      </c>
      <c r="F3831" s="25">
        <v>2019</v>
      </c>
      <c r="G3831" s="573">
        <v>43599.830555555556</v>
      </c>
      <c r="H3831" s="574">
        <v>43599.830555555556</v>
      </c>
      <c r="I3831" s="572" t="s">
        <v>36</v>
      </c>
      <c r="J3831" s="572" t="s">
        <v>36</v>
      </c>
      <c r="K3831" s="572" t="s">
        <v>36</v>
      </c>
      <c r="L3831" s="235">
        <f>N3831-G3831</f>
        <v>0.695138888884685</v>
      </c>
      <c r="M3831" s="236">
        <v>1001</v>
      </c>
      <c r="N3831" s="573">
        <v>43600.525694444441</v>
      </c>
      <c r="O3831" s="574">
        <v>43600.525694444441</v>
      </c>
      <c r="P3831" s="237" t="s">
        <v>37</v>
      </c>
      <c r="Q3831" s="359" t="s">
        <v>1285</v>
      </c>
      <c r="R3831" s="35" t="s">
        <v>10192</v>
      </c>
      <c r="S3831" s="277" t="s">
        <v>98</v>
      </c>
      <c r="T3831" s="167" t="s">
        <v>14047</v>
      </c>
      <c r="U3831" s="459" t="s">
        <v>40</v>
      </c>
      <c r="V3831" s="49" t="s">
        <v>384</v>
      </c>
      <c r="W3831" s="167" t="s">
        <v>14048</v>
      </c>
      <c r="X3831" s="536">
        <v>0</v>
      </c>
      <c r="Y3831" s="255">
        <v>0</v>
      </c>
      <c r="Z3831" s="255">
        <v>0</v>
      </c>
      <c r="AA3831" s="264">
        <f>Y3831/AD3831</f>
        <v>0</v>
      </c>
      <c r="AB3831" s="265">
        <f>Z3831/AD3831</f>
        <v>0</v>
      </c>
      <c r="AC3831" s="255">
        <v>0</v>
      </c>
      <c r="AD3831" s="255">
        <v>5548929</v>
      </c>
      <c r="AE3831" s="240" t="s">
        <v>1270</v>
      </c>
      <c r="AF3831" s="527" t="s">
        <v>1270</v>
      </c>
      <c r="AG3831" s="555" t="s">
        <v>7066</v>
      </c>
      <c r="AH3831" s="525" t="s">
        <v>12671</v>
      </c>
    </row>
    <row r="3832" spans="1:34" ht="15" hidden="1" customHeight="1" x14ac:dyDescent="0.2">
      <c r="A3832" s="521">
        <v>69</v>
      </c>
      <c r="B3832" s="521">
        <v>60</v>
      </c>
      <c r="C3832" s="522" t="s">
        <v>339</v>
      </c>
      <c r="D3832" s="521">
        <v>60122</v>
      </c>
      <c r="E3832" s="522" t="s">
        <v>340</v>
      </c>
      <c r="F3832" s="25">
        <v>2019</v>
      </c>
      <c r="G3832" s="573">
        <v>43613.316666666666</v>
      </c>
      <c r="H3832" s="574">
        <v>43613.316666666666</v>
      </c>
      <c r="I3832" s="572" t="s">
        <v>36</v>
      </c>
      <c r="J3832" s="572" t="s">
        <v>36</v>
      </c>
      <c r="K3832" s="572" t="s">
        <v>36</v>
      </c>
      <c r="L3832" s="235">
        <f>N3832-G3832</f>
        <v>0.63263888889196096</v>
      </c>
      <c r="M3832" s="236">
        <v>911</v>
      </c>
      <c r="N3832" s="573">
        <v>43613.949305555558</v>
      </c>
      <c r="O3832" s="574">
        <v>43613.949305555558</v>
      </c>
      <c r="P3832" s="237" t="s">
        <v>37</v>
      </c>
      <c r="Q3832" s="359" t="s">
        <v>1285</v>
      </c>
      <c r="R3832" s="35" t="s">
        <v>10192</v>
      </c>
      <c r="S3832" s="277" t="s">
        <v>68</v>
      </c>
      <c r="T3832" s="167" t="s">
        <v>14202</v>
      </c>
      <c r="U3832" s="192" t="s">
        <v>40</v>
      </c>
      <c r="V3832" s="49" t="s">
        <v>384</v>
      </c>
      <c r="W3832" s="167" t="s">
        <v>14203</v>
      </c>
      <c r="X3832" s="536">
        <v>0</v>
      </c>
      <c r="Y3832" s="255">
        <v>0</v>
      </c>
      <c r="Z3832" s="255">
        <v>0</v>
      </c>
      <c r="AA3832" s="264">
        <f>Y3832/AD3832</f>
        <v>0</v>
      </c>
      <c r="AB3832" s="265">
        <f>Z3832/AD3832</f>
        <v>0</v>
      </c>
      <c r="AC3832" s="255">
        <v>0</v>
      </c>
      <c r="AD3832" s="255">
        <v>5548929</v>
      </c>
      <c r="AE3832" s="240" t="s">
        <v>1270</v>
      </c>
      <c r="AF3832" s="527" t="s">
        <v>1270</v>
      </c>
      <c r="AG3832" s="555" t="s">
        <v>7066</v>
      </c>
      <c r="AH3832" s="525" t="s">
        <v>12671</v>
      </c>
    </row>
    <row r="3833" spans="1:34" ht="15" hidden="1" customHeight="1" x14ac:dyDescent="0.2">
      <c r="A3833" s="58">
        <v>69</v>
      </c>
      <c r="B3833" s="58">
        <v>60</v>
      </c>
      <c r="C3833" s="76" t="s">
        <v>81</v>
      </c>
      <c r="D3833" s="31">
        <v>60124</v>
      </c>
      <c r="E3833" s="60" t="s">
        <v>82</v>
      </c>
      <c r="F3833" s="25">
        <v>2014</v>
      </c>
      <c r="G3833" s="61">
        <v>41725.375</v>
      </c>
      <c r="H3833" s="62">
        <v>41725.375</v>
      </c>
      <c r="I3833" s="625" t="s">
        <v>36</v>
      </c>
      <c r="J3833" s="625" t="s">
        <v>36</v>
      </c>
      <c r="K3833" s="625"/>
      <c r="L3833" s="64">
        <f>N3833-G3833</f>
        <v>6.944444467080757E-4</v>
      </c>
      <c r="M3833" s="65">
        <v>1</v>
      </c>
      <c r="N3833" s="61">
        <v>41725.375694444447</v>
      </c>
      <c r="O3833" s="62">
        <v>41725.375694444447</v>
      </c>
      <c r="P3833" s="66" t="s">
        <v>37</v>
      </c>
      <c r="Q3833" s="69" t="s">
        <v>145</v>
      </c>
      <c r="R3833" s="69" t="s">
        <v>146</v>
      </c>
      <c r="S3833" s="87" t="s">
        <v>101</v>
      </c>
      <c r="T3833" s="69" t="s">
        <v>2018</v>
      </c>
      <c r="U3833" s="192" t="s">
        <v>40</v>
      </c>
      <c r="V3833" s="78" t="s">
        <v>384</v>
      </c>
      <c r="W3833" s="69" t="s">
        <v>2019</v>
      </c>
      <c r="X3833" s="32">
        <v>543</v>
      </c>
      <c r="Y3833" s="32">
        <v>0</v>
      </c>
      <c r="Z3833" s="83"/>
      <c r="AA3833" s="84"/>
      <c r="AB3833" s="85"/>
      <c r="AC3833" s="83"/>
    </row>
    <row r="3834" spans="1:34" ht="15" hidden="1" customHeight="1" x14ac:dyDescent="0.2">
      <c r="A3834" s="58">
        <v>69</v>
      </c>
      <c r="B3834" s="58">
        <v>60</v>
      </c>
      <c r="C3834" s="76" t="s">
        <v>81</v>
      </c>
      <c r="D3834" s="31">
        <v>60124</v>
      </c>
      <c r="E3834" s="60" t="s">
        <v>82</v>
      </c>
      <c r="F3834" s="25">
        <v>2014</v>
      </c>
      <c r="G3834" s="61">
        <v>41772.361111111109</v>
      </c>
      <c r="H3834" s="62">
        <v>41772.361111111109</v>
      </c>
      <c r="I3834" s="625" t="s">
        <v>36</v>
      </c>
      <c r="J3834" s="628" t="s">
        <v>313</v>
      </c>
      <c r="K3834" s="628"/>
      <c r="L3834" s="64">
        <f>N3834-G3834</f>
        <v>0.25763888889196096</v>
      </c>
      <c r="M3834" s="65">
        <v>371</v>
      </c>
      <c r="N3834" s="61">
        <v>41772.618750000001</v>
      </c>
      <c r="O3834" s="62">
        <v>41772.618750000001</v>
      </c>
      <c r="P3834" s="66" t="s">
        <v>37</v>
      </c>
      <c r="Q3834" s="69" t="s">
        <v>52</v>
      </c>
      <c r="R3834" s="69" t="s">
        <v>53</v>
      </c>
      <c r="S3834" s="87" t="s">
        <v>54</v>
      </c>
      <c r="T3834" s="69" t="s">
        <v>2216</v>
      </c>
      <c r="U3834" s="77">
        <v>10277</v>
      </c>
      <c r="V3834" s="78" t="s">
        <v>384</v>
      </c>
      <c r="W3834" s="69" t="s">
        <v>2217</v>
      </c>
      <c r="X3834" s="32">
        <v>783</v>
      </c>
      <c r="Y3834" s="32">
        <v>783</v>
      </c>
      <c r="Z3834" s="32">
        <v>82215</v>
      </c>
      <c r="AA3834" s="84">
        <f>Y3834/5380759</f>
        <v>1.4551850398800617E-4</v>
      </c>
      <c r="AB3834" s="85">
        <f>Z3834/5380759</f>
        <v>1.5279442918740647E-2</v>
      </c>
      <c r="AC3834" s="83">
        <f>Z3834/Y3834</f>
        <v>105</v>
      </c>
    </row>
    <row r="3835" spans="1:34" ht="15" hidden="1" customHeight="1" x14ac:dyDescent="0.2">
      <c r="A3835" s="58">
        <v>69</v>
      </c>
      <c r="B3835" s="58">
        <v>60</v>
      </c>
      <c r="C3835" s="76" t="s">
        <v>81</v>
      </c>
      <c r="D3835" s="31">
        <v>60124</v>
      </c>
      <c r="E3835" s="60" t="s">
        <v>82</v>
      </c>
      <c r="F3835" s="25">
        <v>2014</v>
      </c>
      <c r="G3835" s="61">
        <v>41787.822916666664</v>
      </c>
      <c r="H3835" s="62">
        <v>41787.822916666664</v>
      </c>
      <c r="I3835" s="625" t="s">
        <v>36</v>
      </c>
      <c r="J3835" s="625" t="s">
        <v>36</v>
      </c>
      <c r="K3835" s="625"/>
      <c r="L3835" s="64">
        <f>N3835-G3835</f>
        <v>6.944444467080757E-4</v>
      </c>
      <c r="M3835" s="65">
        <v>1</v>
      </c>
      <c r="N3835" s="61">
        <v>41787.823611111111</v>
      </c>
      <c r="O3835" s="62">
        <v>41787.823611111111</v>
      </c>
      <c r="P3835" s="66" t="s">
        <v>37</v>
      </c>
      <c r="Q3835" s="69" t="s">
        <v>52</v>
      </c>
      <c r="R3835" s="69" t="s">
        <v>59</v>
      </c>
      <c r="S3835" s="87" t="s">
        <v>98</v>
      </c>
      <c r="T3835" s="69" t="s">
        <v>2303</v>
      </c>
      <c r="U3835" s="77">
        <v>10308</v>
      </c>
      <c r="V3835" s="78" t="s">
        <v>384</v>
      </c>
      <c r="W3835" s="69" t="s">
        <v>2304</v>
      </c>
      <c r="X3835" s="32">
        <v>0</v>
      </c>
      <c r="Y3835" s="32">
        <v>0</v>
      </c>
      <c r="Z3835" s="83"/>
      <c r="AA3835" s="84"/>
      <c r="AB3835" s="85"/>
      <c r="AC3835" s="83"/>
    </row>
    <row r="3836" spans="1:34" ht="15" hidden="1" customHeight="1" x14ac:dyDescent="0.2">
      <c r="A3836" s="58">
        <v>69</v>
      </c>
      <c r="B3836" s="58">
        <v>60</v>
      </c>
      <c r="C3836" s="76" t="s">
        <v>81</v>
      </c>
      <c r="D3836" s="31">
        <v>60124</v>
      </c>
      <c r="E3836" s="60" t="s">
        <v>82</v>
      </c>
      <c r="F3836" s="25">
        <v>2014</v>
      </c>
      <c r="G3836" s="61">
        <v>41838.320833333331</v>
      </c>
      <c r="H3836" s="62">
        <v>41838.320833333331</v>
      </c>
      <c r="I3836" s="625" t="s">
        <v>36</v>
      </c>
      <c r="J3836" s="628" t="s">
        <v>313</v>
      </c>
      <c r="K3836" s="628"/>
      <c r="L3836" s="64">
        <f>N3836-G3836</f>
        <v>0.43055555555474712</v>
      </c>
      <c r="M3836" s="65">
        <v>620</v>
      </c>
      <c r="N3836" s="61">
        <v>41838.751388888886</v>
      </c>
      <c r="O3836" s="62">
        <v>41838.751388888886</v>
      </c>
      <c r="P3836" s="66" t="s">
        <v>37</v>
      </c>
      <c r="Q3836" s="69" t="s">
        <v>38</v>
      </c>
      <c r="R3836" s="69" t="s">
        <v>413</v>
      </c>
      <c r="S3836" s="87" t="s">
        <v>54</v>
      </c>
      <c r="T3836" s="69" t="s">
        <v>2497</v>
      </c>
      <c r="U3836" s="77">
        <v>10438</v>
      </c>
      <c r="V3836" s="87" t="s">
        <v>384</v>
      </c>
      <c r="W3836" s="69" t="s">
        <v>2498</v>
      </c>
      <c r="X3836" s="32">
        <v>783</v>
      </c>
      <c r="Y3836" s="32">
        <v>783</v>
      </c>
      <c r="Z3836" s="32">
        <v>100224</v>
      </c>
      <c r="AA3836" s="112">
        <f>Y3836/5380759</f>
        <v>1.4551850398800617E-4</v>
      </c>
      <c r="AB3836" s="113">
        <f>Z3836/5380759</f>
        <v>1.8626368510464789E-2</v>
      </c>
      <c r="AC3836" s="111">
        <f>Z3836/Y3836</f>
        <v>128</v>
      </c>
    </row>
    <row r="3837" spans="1:34" ht="15" hidden="1" customHeight="1" x14ac:dyDescent="0.2">
      <c r="A3837" s="105">
        <v>69</v>
      </c>
      <c r="B3837" s="105">
        <v>60</v>
      </c>
      <c r="C3837" s="76" t="s">
        <v>81</v>
      </c>
      <c r="D3837" s="31">
        <v>60124</v>
      </c>
      <c r="E3837" s="60" t="s">
        <v>82</v>
      </c>
      <c r="F3837" s="25">
        <v>2014</v>
      </c>
      <c r="G3837" s="61">
        <v>41907.836111111108</v>
      </c>
      <c r="H3837" s="62">
        <v>41907.836111111108</v>
      </c>
      <c r="I3837" s="625" t="s">
        <v>36</v>
      </c>
      <c r="J3837" s="625" t="s">
        <v>36</v>
      </c>
      <c r="K3837" s="625"/>
      <c r="L3837" s="64">
        <f>N3837-G3837</f>
        <v>6.944444467080757E-4</v>
      </c>
      <c r="M3837" s="65">
        <v>1</v>
      </c>
      <c r="N3837" s="61">
        <v>41907.836805555555</v>
      </c>
      <c r="O3837" s="62">
        <v>41907.836805555555</v>
      </c>
      <c r="P3837" s="66" t="s">
        <v>37</v>
      </c>
      <c r="Q3837" s="69" t="s">
        <v>1752</v>
      </c>
      <c r="R3837" s="69" t="s">
        <v>287</v>
      </c>
      <c r="S3837" s="87" t="s">
        <v>40</v>
      </c>
      <c r="T3837" s="69" t="s">
        <v>2774</v>
      </c>
      <c r="U3837" s="192" t="s">
        <v>40</v>
      </c>
      <c r="V3837" s="87" t="s">
        <v>384</v>
      </c>
      <c r="W3837" s="69" t="s">
        <v>2775</v>
      </c>
      <c r="X3837" s="32">
        <v>781</v>
      </c>
      <c r="Y3837" s="32">
        <v>0</v>
      </c>
      <c r="Z3837" s="83"/>
      <c r="AA3837" s="84"/>
      <c r="AB3837" s="85"/>
      <c r="AC3837" s="83"/>
    </row>
    <row r="3838" spans="1:34" ht="15" hidden="1" customHeight="1" x14ac:dyDescent="0.2">
      <c r="A3838" s="58">
        <v>69</v>
      </c>
      <c r="B3838" s="58">
        <v>60</v>
      </c>
      <c r="C3838" s="76" t="s">
        <v>81</v>
      </c>
      <c r="D3838" s="31">
        <v>60124</v>
      </c>
      <c r="E3838" s="60" t="s">
        <v>82</v>
      </c>
      <c r="F3838" s="25">
        <v>2014</v>
      </c>
      <c r="G3838" s="61">
        <v>41997.62222222222</v>
      </c>
      <c r="H3838" s="62">
        <v>41997.62222222222</v>
      </c>
      <c r="I3838" s="625" t="s">
        <v>36</v>
      </c>
      <c r="J3838" s="625" t="s">
        <v>36</v>
      </c>
      <c r="K3838" s="625"/>
      <c r="L3838" s="64">
        <f>N3838-G3838</f>
        <v>6.944444467080757E-4</v>
      </c>
      <c r="M3838" s="65">
        <v>1</v>
      </c>
      <c r="N3838" s="61">
        <v>41997.622916666667</v>
      </c>
      <c r="O3838" s="62">
        <v>41997.622916666667</v>
      </c>
      <c r="P3838" s="66" t="s">
        <v>37</v>
      </c>
      <c r="Q3838" s="69" t="s">
        <v>48</v>
      </c>
      <c r="R3838" s="69" t="s">
        <v>49</v>
      </c>
      <c r="S3838" s="87" t="s">
        <v>40</v>
      </c>
      <c r="T3838" s="69" t="s">
        <v>3253</v>
      </c>
      <c r="U3838" s="192" t="s">
        <v>40</v>
      </c>
      <c r="V3838" s="87" t="s">
        <v>384</v>
      </c>
      <c r="W3838" s="69" t="s">
        <v>3254</v>
      </c>
      <c r="X3838" s="32">
        <v>783</v>
      </c>
      <c r="Y3838" s="32">
        <v>0</v>
      </c>
      <c r="Z3838" s="83"/>
      <c r="AA3838" s="84"/>
      <c r="AB3838" s="85"/>
      <c r="AC3838" s="83"/>
    </row>
    <row r="3839" spans="1:34" ht="15" hidden="1" customHeight="1" x14ac:dyDescent="0.2">
      <c r="A3839" s="153">
        <v>69</v>
      </c>
      <c r="B3839" s="153">
        <v>60</v>
      </c>
      <c r="C3839" s="24" t="s">
        <v>81</v>
      </c>
      <c r="D3839" s="175">
        <v>60124</v>
      </c>
      <c r="E3839" s="24" t="s">
        <v>82</v>
      </c>
      <c r="F3839" s="25">
        <v>2015</v>
      </c>
      <c r="G3839" s="179">
        <v>42041.338194444441</v>
      </c>
      <c r="H3839" s="158">
        <v>42041.338194444441</v>
      </c>
      <c r="I3839" s="626" t="s">
        <v>313</v>
      </c>
      <c r="J3839" s="620" t="s">
        <v>36</v>
      </c>
      <c r="K3839" s="620"/>
      <c r="L3839" s="159">
        <f>N3839-G3839</f>
        <v>6.944444467080757E-4</v>
      </c>
      <c r="M3839" s="160">
        <v>1</v>
      </c>
      <c r="N3839" s="156">
        <v>42041.338888888888</v>
      </c>
      <c r="O3839" s="157">
        <v>42041.338888888888</v>
      </c>
      <c r="P3839" s="161" t="s">
        <v>37</v>
      </c>
      <c r="Q3839" s="35" t="s">
        <v>213</v>
      </c>
      <c r="R3839" s="35" t="s">
        <v>320</v>
      </c>
      <c r="S3839" s="35" t="s">
        <v>40</v>
      </c>
      <c r="T3839" s="35" t="s">
        <v>3410</v>
      </c>
      <c r="U3839" s="192" t="s">
        <v>40</v>
      </c>
      <c r="V3839" s="167" t="s">
        <v>384</v>
      </c>
      <c r="W3839" s="35" t="s">
        <v>3411</v>
      </c>
      <c r="X3839" s="55">
        <v>781</v>
      </c>
      <c r="Y3839" s="55">
        <v>0</v>
      </c>
      <c r="Z3839" s="168"/>
      <c r="AA3839" s="168"/>
      <c r="AB3839" s="168"/>
      <c r="AC3839" s="168"/>
    </row>
    <row r="3840" spans="1:34" ht="15" hidden="1" customHeight="1" x14ac:dyDescent="0.2">
      <c r="A3840" s="153">
        <v>69</v>
      </c>
      <c r="B3840" s="153">
        <v>60</v>
      </c>
      <c r="C3840" s="24" t="s">
        <v>81</v>
      </c>
      <c r="D3840" s="175">
        <v>60124</v>
      </c>
      <c r="E3840" s="24" t="s">
        <v>82</v>
      </c>
      <c r="F3840" s="25">
        <v>2015</v>
      </c>
      <c r="G3840" s="156">
        <v>42057.838888888888</v>
      </c>
      <c r="H3840" s="157">
        <v>42057.838888888888</v>
      </c>
      <c r="I3840" s="620" t="s">
        <v>36</v>
      </c>
      <c r="J3840" s="620" t="s">
        <v>36</v>
      </c>
      <c r="K3840" s="620"/>
      <c r="L3840" s="159">
        <f>N3840-G3840</f>
        <v>6.944444467080757E-4</v>
      </c>
      <c r="M3840" s="160">
        <v>1</v>
      </c>
      <c r="N3840" s="156">
        <v>42057.839583333334</v>
      </c>
      <c r="O3840" s="157">
        <v>42057.839583333334</v>
      </c>
      <c r="P3840" s="161" t="s">
        <v>37</v>
      </c>
      <c r="Q3840" s="35" t="s">
        <v>222</v>
      </c>
      <c r="R3840" s="35" t="s">
        <v>223</v>
      </c>
      <c r="S3840" s="35" t="s">
        <v>64</v>
      </c>
      <c r="T3840" s="35" t="s">
        <v>3541</v>
      </c>
      <c r="U3840" s="192" t="s">
        <v>40</v>
      </c>
      <c r="V3840" s="167" t="s">
        <v>384</v>
      </c>
      <c r="W3840" s="35" t="s">
        <v>3542</v>
      </c>
      <c r="X3840" s="55">
        <v>781</v>
      </c>
      <c r="Y3840" s="55">
        <v>0</v>
      </c>
      <c r="Z3840" s="168"/>
      <c r="AA3840" s="168"/>
      <c r="AB3840" s="168"/>
      <c r="AC3840" s="168"/>
      <c r="AD3840" s="41"/>
      <c r="AE3840" s="41"/>
      <c r="AF3840" s="41"/>
      <c r="AG3840" s="41"/>
      <c r="AH3840" s="41"/>
    </row>
    <row r="3841" spans="1:34" ht="15" hidden="1" customHeight="1" x14ac:dyDescent="0.2">
      <c r="A3841" s="175">
        <v>69</v>
      </c>
      <c r="B3841" s="175">
        <v>60</v>
      </c>
      <c r="C3841" s="24" t="s">
        <v>81</v>
      </c>
      <c r="D3841" s="175">
        <v>60124</v>
      </c>
      <c r="E3841" s="43" t="s">
        <v>82</v>
      </c>
      <c r="F3841" s="25">
        <v>2015</v>
      </c>
      <c r="G3841" s="156">
        <v>42248.309027777781</v>
      </c>
      <c r="H3841" s="157">
        <v>42248.309027777781</v>
      </c>
      <c r="I3841" s="620" t="s">
        <v>36</v>
      </c>
      <c r="J3841" s="620" t="s">
        <v>36</v>
      </c>
      <c r="K3841" s="620"/>
      <c r="L3841" s="159">
        <f>N3841-G3841</f>
        <v>5.4166666661330964E-2</v>
      </c>
      <c r="M3841" s="160">
        <v>78</v>
      </c>
      <c r="N3841" s="156">
        <v>42248.363194444442</v>
      </c>
      <c r="O3841" s="157">
        <v>42248.363194444442</v>
      </c>
      <c r="P3841" s="161" t="s">
        <v>37</v>
      </c>
      <c r="Q3841" s="162" t="s">
        <v>145</v>
      </c>
      <c r="R3841" s="35" t="s">
        <v>146</v>
      </c>
      <c r="S3841" s="35" t="s">
        <v>40</v>
      </c>
      <c r="T3841" s="35" t="s">
        <v>4682</v>
      </c>
      <c r="U3841" s="170">
        <v>11456</v>
      </c>
      <c r="V3841" s="167" t="s">
        <v>384</v>
      </c>
      <c r="W3841" s="35" t="s">
        <v>4683</v>
      </c>
      <c r="X3841" s="55">
        <v>779</v>
      </c>
      <c r="Y3841" s="55">
        <v>779</v>
      </c>
      <c r="Z3841" s="55">
        <v>60762</v>
      </c>
      <c r="AA3841" s="173">
        <f>Y3841/5412924</f>
        <v>1.4391482311593512E-4</v>
      </c>
      <c r="AB3841" s="174">
        <f>Z3841/5412924</f>
        <v>1.1225356203042939E-2</v>
      </c>
      <c r="AC3841" s="55">
        <f>Z3841/Y3841</f>
        <v>78</v>
      </c>
    </row>
    <row r="3842" spans="1:34" ht="15" hidden="1" customHeight="1" x14ac:dyDescent="0.2">
      <c r="A3842" s="175">
        <v>69</v>
      </c>
      <c r="B3842" s="175">
        <v>60</v>
      </c>
      <c r="C3842" s="24" t="s">
        <v>81</v>
      </c>
      <c r="D3842" s="175">
        <v>60124</v>
      </c>
      <c r="E3842" s="43" t="s">
        <v>82</v>
      </c>
      <c r="F3842" s="25">
        <v>2015</v>
      </c>
      <c r="G3842" s="156">
        <v>42254.526388888888</v>
      </c>
      <c r="H3842" s="157">
        <v>42254.526388888888</v>
      </c>
      <c r="I3842" s="620" t="s">
        <v>36</v>
      </c>
      <c r="J3842" s="620" t="s">
        <v>36</v>
      </c>
      <c r="K3842" s="620"/>
      <c r="L3842" s="159">
        <f>N3842-G3842</f>
        <v>1.9333333333343035</v>
      </c>
      <c r="M3842" s="160">
        <v>2784</v>
      </c>
      <c r="N3842" s="156">
        <v>42256.459722222222</v>
      </c>
      <c r="O3842" s="157">
        <v>42256.459722222222</v>
      </c>
      <c r="P3842" s="161" t="s">
        <v>37</v>
      </c>
      <c r="Q3842" s="162" t="s">
        <v>52</v>
      </c>
      <c r="R3842" s="162" t="s">
        <v>243</v>
      </c>
      <c r="S3842" s="35" t="s">
        <v>106</v>
      </c>
      <c r="T3842" s="35" t="s">
        <v>4707</v>
      </c>
      <c r="U3842" s="192" t="s">
        <v>40</v>
      </c>
      <c r="V3842" s="167" t="s">
        <v>384</v>
      </c>
      <c r="W3842" s="35" t="s">
        <v>4708</v>
      </c>
      <c r="X3842" s="55">
        <v>0</v>
      </c>
      <c r="Y3842" s="168"/>
      <c r="Z3842" s="168"/>
      <c r="AA3842" s="168"/>
      <c r="AB3842" s="168"/>
      <c r="AC3842" s="168"/>
    </row>
    <row r="3843" spans="1:34" ht="15" hidden="1" customHeight="1" x14ac:dyDescent="0.2">
      <c r="A3843" s="175">
        <v>69</v>
      </c>
      <c r="B3843" s="175">
        <v>60</v>
      </c>
      <c r="C3843" s="24" t="s">
        <v>81</v>
      </c>
      <c r="D3843" s="175">
        <v>60124</v>
      </c>
      <c r="E3843" s="43" t="s">
        <v>82</v>
      </c>
      <c r="F3843" s="25">
        <v>2015</v>
      </c>
      <c r="G3843" s="156">
        <v>42257.474305555559</v>
      </c>
      <c r="H3843" s="157">
        <v>42257.474305555559</v>
      </c>
      <c r="I3843" s="620" t="s">
        <v>36</v>
      </c>
      <c r="J3843" s="620" t="s">
        <v>36</v>
      </c>
      <c r="K3843" s="620"/>
      <c r="L3843" s="159">
        <f>N3843-G3843</f>
        <v>0.1652777777708252</v>
      </c>
      <c r="M3843" s="160">
        <v>238</v>
      </c>
      <c r="N3843" s="156">
        <v>42257.63958333333</v>
      </c>
      <c r="O3843" s="157">
        <v>42257.63958333333</v>
      </c>
      <c r="P3843" s="161" t="s">
        <v>37</v>
      </c>
      <c r="Q3843" s="162" t="s">
        <v>52</v>
      </c>
      <c r="R3843" s="162" t="s">
        <v>243</v>
      </c>
      <c r="S3843" s="35" t="s">
        <v>106</v>
      </c>
      <c r="T3843" s="35" t="s">
        <v>4737</v>
      </c>
      <c r="U3843" s="192" t="s">
        <v>40</v>
      </c>
      <c r="V3843" s="167" t="s">
        <v>384</v>
      </c>
      <c r="W3843" s="35" t="s">
        <v>4738</v>
      </c>
      <c r="X3843" s="55">
        <v>0</v>
      </c>
      <c r="Y3843" s="168"/>
      <c r="Z3843" s="168"/>
      <c r="AA3843" s="168"/>
      <c r="AB3843" s="168"/>
      <c r="AC3843" s="168"/>
    </row>
    <row r="3844" spans="1:34" ht="15" hidden="1" customHeight="1" x14ac:dyDescent="0.2">
      <c r="A3844" s="249">
        <v>69</v>
      </c>
      <c r="B3844" s="249">
        <v>60</v>
      </c>
      <c r="C3844" s="250" t="s">
        <v>81</v>
      </c>
      <c r="D3844" s="249">
        <v>60124</v>
      </c>
      <c r="E3844" s="250" t="s">
        <v>82</v>
      </c>
      <c r="F3844" s="25">
        <v>2016</v>
      </c>
      <c r="G3844" s="232">
        <v>42398.387499999997</v>
      </c>
      <c r="H3844" s="233">
        <v>42398.387499999997</v>
      </c>
      <c r="I3844" s="412" t="s">
        <v>36</v>
      </c>
      <c r="J3844" s="412" t="s">
        <v>36</v>
      </c>
      <c r="K3844" s="412"/>
      <c r="L3844" s="235">
        <f>N3844-G3844</f>
        <v>6.944444467080757E-4</v>
      </c>
      <c r="M3844" s="236">
        <v>1</v>
      </c>
      <c r="N3844" s="232">
        <v>42398.388194444444</v>
      </c>
      <c r="O3844" s="233">
        <v>42398.388194444444</v>
      </c>
      <c r="P3844" s="237" t="s">
        <v>37</v>
      </c>
      <c r="Q3844" s="238" t="s">
        <v>52</v>
      </c>
      <c r="R3844" s="238" t="s">
        <v>59</v>
      </c>
      <c r="S3844" s="238" t="s">
        <v>40</v>
      </c>
      <c r="T3844" s="239" t="s">
        <v>5528</v>
      </c>
      <c r="U3844" s="88">
        <v>11867</v>
      </c>
      <c r="V3844" s="240" t="s">
        <v>384</v>
      </c>
      <c r="W3844" s="239" t="s">
        <v>5529</v>
      </c>
      <c r="X3844" s="241">
        <v>777</v>
      </c>
      <c r="Y3844" s="241">
        <v>0</v>
      </c>
      <c r="Z3844" s="241">
        <v>0</v>
      </c>
      <c r="AA3844" s="251"/>
      <c r="AB3844" s="251"/>
      <c r="AC3844" s="251"/>
    </row>
    <row r="3845" spans="1:34" ht="15" hidden="1" customHeight="1" x14ac:dyDescent="0.2">
      <c r="A3845" s="249">
        <v>69</v>
      </c>
      <c r="B3845" s="249">
        <v>60</v>
      </c>
      <c r="C3845" s="250" t="s">
        <v>81</v>
      </c>
      <c r="D3845" s="249">
        <v>60124</v>
      </c>
      <c r="E3845" s="250" t="s">
        <v>82</v>
      </c>
      <c r="F3845" s="25">
        <v>2016</v>
      </c>
      <c r="G3845" s="232">
        <v>42398.739583333336</v>
      </c>
      <c r="H3845" s="233">
        <v>42398.739583333336</v>
      </c>
      <c r="I3845" s="412" t="s">
        <v>36</v>
      </c>
      <c r="J3845" s="412" t="s">
        <v>36</v>
      </c>
      <c r="K3845" s="412"/>
      <c r="L3845" s="235">
        <f>N3845-G3845</f>
        <v>0.39791666666133096</v>
      </c>
      <c r="M3845" s="236">
        <v>573</v>
      </c>
      <c r="N3845" s="232">
        <v>42399.137499999997</v>
      </c>
      <c r="O3845" s="233">
        <v>42399.137499999997</v>
      </c>
      <c r="P3845" s="237" t="s">
        <v>37</v>
      </c>
      <c r="Q3845" s="238" t="s">
        <v>52</v>
      </c>
      <c r="R3845" s="238" t="s">
        <v>59</v>
      </c>
      <c r="S3845" s="238" t="s">
        <v>54</v>
      </c>
      <c r="T3845" s="239" t="s">
        <v>5531</v>
      </c>
      <c r="U3845" s="88">
        <v>11867</v>
      </c>
      <c r="V3845" s="240" t="s">
        <v>384</v>
      </c>
      <c r="W3845" s="239" t="s">
        <v>5532</v>
      </c>
      <c r="X3845" s="241">
        <v>0</v>
      </c>
      <c r="Y3845" s="241">
        <v>0</v>
      </c>
      <c r="Z3845" s="241">
        <v>0</v>
      </c>
      <c r="AA3845" s="251"/>
      <c r="AB3845" s="251"/>
      <c r="AC3845" s="251"/>
    </row>
    <row r="3846" spans="1:34" ht="15" hidden="1" customHeight="1" x14ac:dyDescent="0.2">
      <c r="A3846" s="257">
        <v>69</v>
      </c>
      <c r="B3846" s="257">
        <v>60</v>
      </c>
      <c r="C3846" s="258" t="s">
        <v>81</v>
      </c>
      <c r="D3846" s="257">
        <v>60124</v>
      </c>
      <c r="E3846" s="258" t="s">
        <v>82</v>
      </c>
      <c r="F3846" s="25">
        <v>2016</v>
      </c>
      <c r="G3846" s="232">
        <v>42414.81527777778</v>
      </c>
      <c r="H3846" s="233">
        <v>42414.81527777778</v>
      </c>
      <c r="I3846" s="412" t="s">
        <v>36</v>
      </c>
      <c r="J3846" s="417" t="s">
        <v>313</v>
      </c>
      <c r="K3846" s="417"/>
      <c r="L3846" s="235">
        <f>N3846-G3846</f>
        <v>0.49027777777519077</v>
      </c>
      <c r="M3846" s="236">
        <v>706</v>
      </c>
      <c r="N3846" s="232">
        <v>42415.305555555555</v>
      </c>
      <c r="O3846" s="233">
        <v>42415.305555555555</v>
      </c>
      <c r="P3846" s="267" t="s">
        <v>37</v>
      </c>
      <c r="Q3846" s="238" t="s">
        <v>38</v>
      </c>
      <c r="R3846" s="238" t="s">
        <v>39</v>
      </c>
      <c r="S3846" s="238" t="s">
        <v>54</v>
      </c>
      <c r="T3846" s="35" t="s">
        <v>5561</v>
      </c>
      <c r="U3846" s="88">
        <v>11908</v>
      </c>
      <c r="V3846" s="240" t="s">
        <v>384</v>
      </c>
      <c r="W3846" s="35" t="s">
        <v>5562</v>
      </c>
      <c r="X3846" s="241">
        <v>778</v>
      </c>
      <c r="Y3846" s="241">
        <v>778</v>
      </c>
      <c r="Z3846" s="241">
        <v>227822</v>
      </c>
      <c r="AA3846" s="259">
        <v>1.4192239909417755E-4</v>
      </c>
      <c r="AB3846" s="260">
        <v>4.1559183555827404E-2</v>
      </c>
      <c r="AC3846" s="241">
        <v>292.83033419023138</v>
      </c>
    </row>
    <row r="3847" spans="1:34" ht="15" hidden="1" customHeight="1" x14ac:dyDescent="0.2">
      <c r="A3847" s="257">
        <v>69</v>
      </c>
      <c r="B3847" s="257">
        <v>60</v>
      </c>
      <c r="C3847" s="258" t="s">
        <v>81</v>
      </c>
      <c r="D3847" s="257">
        <v>60124</v>
      </c>
      <c r="E3847" s="258" t="s">
        <v>82</v>
      </c>
      <c r="F3847" s="25">
        <v>2016</v>
      </c>
      <c r="G3847" s="284">
        <v>42546.613194444442</v>
      </c>
      <c r="H3847" s="234">
        <v>42546.613194444442</v>
      </c>
      <c r="I3847" s="412" t="s">
        <v>36</v>
      </c>
      <c r="J3847" s="412" t="s">
        <v>36</v>
      </c>
      <c r="K3847" s="412"/>
      <c r="L3847" s="235">
        <f>N3847-G3847</f>
        <v>6.944444467080757E-4</v>
      </c>
      <c r="M3847" s="236">
        <v>1</v>
      </c>
      <c r="N3847" s="284">
        <v>42546.613888888889</v>
      </c>
      <c r="O3847" s="234">
        <v>42546.613888888889</v>
      </c>
      <c r="P3847" s="237" t="s">
        <v>37</v>
      </c>
      <c r="Q3847" s="238" t="s">
        <v>38</v>
      </c>
      <c r="R3847" s="238" t="s">
        <v>413</v>
      </c>
      <c r="S3847" s="35" t="s">
        <v>40</v>
      </c>
      <c r="T3847" s="35" t="s">
        <v>6286</v>
      </c>
      <c r="U3847" s="282" t="s">
        <v>40</v>
      </c>
      <c r="V3847" s="240" t="s">
        <v>384</v>
      </c>
      <c r="W3847" s="168" t="s">
        <v>6287</v>
      </c>
      <c r="X3847" s="177">
        <v>786</v>
      </c>
      <c r="Y3847" s="177">
        <v>0</v>
      </c>
      <c r="Z3847" s="55">
        <v>0</v>
      </c>
      <c r="AA3847" s="35"/>
      <c r="AB3847" s="35"/>
      <c r="AC3847" s="35"/>
    </row>
    <row r="3848" spans="1:34" ht="15" hidden="1" customHeight="1" x14ac:dyDescent="0.2">
      <c r="A3848" s="257">
        <v>69</v>
      </c>
      <c r="B3848" s="257">
        <v>60</v>
      </c>
      <c r="C3848" s="258" t="s">
        <v>81</v>
      </c>
      <c r="D3848" s="257">
        <v>60124</v>
      </c>
      <c r="E3848" s="258" t="s">
        <v>82</v>
      </c>
      <c r="F3848" s="25">
        <v>2016</v>
      </c>
      <c r="G3848" s="284">
        <v>42614.640277777777</v>
      </c>
      <c r="H3848" s="234">
        <v>42614.640277777777</v>
      </c>
      <c r="I3848" s="412" t="s">
        <v>36</v>
      </c>
      <c r="J3848" s="412" t="s">
        <v>36</v>
      </c>
      <c r="K3848" s="412"/>
      <c r="L3848" s="235">
        <f>N3848-G3848</f>
        <v>2.5694444448163267E-2</v>
      </c>
      <c r="M3848" s="236">
        <v>37</v>
      </c>
      <c r="N3848" s="284">
        <v>42614.665972222225</v>
      </c>
      <c r="O3848" s="234">
        <v>42614.665972222225</v>
      </c>
      <c r="P3848" s="237" t="s">
        <v>37</v>
      </c>
      <c r="Q3848" s="238" t="s">
        <v>43</v>
      </c>
      <c r="R3848" s="238" t="s">
        <v>206</v>
      </c>
      <c r="S3848" s="35" t="s">
        <v>579</v>
      </c>
      <c r="T3848" s="35" t="s">
        <v>6544</v>
      </c>
      <c r="U3848" s="282" t="s">
        <v>40</v>
      </c>
      <c r="V3848" s="240" t="s">
        <v>1385</v>
      </c>
      <c r="W3848" s="35" t="s">
        <v>6545</v>
      </c>
      <c r="X3848" s="177">
        <v>787</v>
      </c>
      <c r="Y3848" s="177">
        <v>787</v>
      </c>
      <c r="Z3848" s="177">
        <v>29119</v>
      </c>
      <c r="AA3848" s="289">
        <v>1.4449304331174383E-4</v>
      </c>
      <c r="AB3848" s="290">
        <v>5.3462426025345216E-3</v>
      </c>
      <c r="AC3848" s="291">
        <v>37</v>
      </c>
    </row>
    <row r="3849" spans="1:34" ht="15" hidden="1" customHeight="1" x14ac:dyDescent="0.2">
      <c r="A3849" s="257">
        <v>69</v>
      </c>
      <c r="B3849" s="257">
        <v>60</v>
      </c>
      <c r="C3849" s="258" t="s">
        <v>81</v>
      </c>
      <c r="D3849" s="257">
        <v>60124</v>
      </c>
      <c r="E3849" s="258" t="s">
        <v>82</v>
      </c>
      <c r="F3849" s="25">
        <v>2017</v>
      </c>
      <c r="G3849" s="232">
        <v>42779.408333333333</v>
      </c>
      <c r="H3849" s="233">
        <v>42779.408333333333</v>
      </c>
      <c r="I3849" s="412" t="s">
        <v>36</v>
      </c>
      <c r="J3849" s="412" t="s">
        <v>36</v>
      </c>
      <c r="K3849" s="412"/>
      <c r="L3849" s="235">
        <f>N3849-G3849</f>
        <v>6.944444467080757E-4</v>
      </c>
      <c r="M3849" s="236">
        <v>1</v>
      </c>
      <c r="N3849" s="232">
        <v>42779.40902777778</v>
      </c>
      <c r="O3849" s="233">
        <v>42779.40902777778</v>
      </c>
      <c r="P3849" s="237" t="s">
        <v>37</v>
      </c>
      <c r="Q3849" s="35" t="s">
        <v>222</v>
      </c>
      <c r="R3849" s="35" t="s">
        <v>223</v>
      </c>
      <c r="S3849" s="35" t="s">
        <v>526</v>
      </c>
      <c r="T3849" s="52" t="s">
        <v>7807</v>
      </c>
      <c r="U3849" s="303" t="s">
        <v>40</v>
      </c>
      <c r="V3849" s="49" t="s">
        <v>384</v>
      </c>
      <c r="W3849" s="44" t="s">
        <v>7808</v>
      </c>
      <c r="X3849" s="255">
        <v>0</v>
      </c>
      <c r="Y3849" s="241">
        <v>0</v>
      </c>
      <c r="Z3849" s="241">
        <v>0</v>
      </c>
      <c r="AA3849" s="168"/>
      <c r="AB3849" s="168"/>
      <c r="AC3849" s="168"/>
      <c r="AD3849" s="304">
        <v>5517212</v>
      </c>
      <c r="AE3849" s="35" t="s">
        <v>1270</v>
      </c>
      <c r="AF3849" s="305" t="s">
        <v>1270</v>
      </c>
      <c r="AG3849" s="35" t="s">
        <v>7040</v>
      </c>
      <c r="AH3849" s="44" t="s">
        <v>7041</v>
      </c>
    </row>
    <row r="3850" spans="1:34" ht="15" hidden="1" customHeight="1" x14ac:dyDescent="0.2">
      <c r="A3850" s="257">
        <v>69</v>
      </c>
      <c r="B3850" s="257">
        <v>60</v>
      </c>
      <c r="C3850" s="258" t="s">
        <v>81</v>
      </c>
      <c r="D3850" s="257">
        <v>60124</v>
      </c>
      <c r="E3850" s="258" t="s">
        <v>82</v>
      </c>
      <c r="F3850" s="25">
        <v>2017</v>
      </c>
      <c r="G3850" s="232">
        <v>42953.757638888892</v>
      </c>
      <c r="H3850" s="233">
        <v>42953.757638888892</v>
      </c>
      <c r="I3850" s="412" t="s">
        <v>36</v>
      </c>
      <c r="J3850" s="412" t="s">
        <v>36</v>
      </c>
      <c r="K3850" s="412"/>
      <c r="L3850" s="235">
        <f>N3850-G3850</f>
        <v>6.9444443943211809E-4</v>
      </c>
      <c r="M3850" s="236">
        <v>1</v>
      </c>
      <c r="N3850" s="232">
        <v>42953.758333333331</v>
      </c>
      <c r="O3850" s="233">
        <v>42953.758333333331</v>
      </c>
      <c r="P3850" s="237" t="s">
        <v>37</v>
      </c>
      <c r="Q3850" s="35" t="s">
        <v>213</v>
      </c>
      <c r="R3850" s="35" t="s">
        <v>287</v>
      </c>
      <c r="S3850" s="35" t="s">
        <v>40</v>
      </c>
      <c r="T3850" s="167" t="s">
        <v>9130</v>
      </c>
      <c r="U3850" s="303" t="s">
        <v>40</v>
      </c>
      <c r="V3850" s="240" t="s">
        <v>384</v>
      </c>
      <c r="W3850" s="277" t="s">
        <v>9131</v>
      </c>
      <c r="X3850" s="241">
        <v>784</v>
      </c>
      <c r="Y3850" s="241">
        <v>0</v>
      </c>
      <c r="Z3850" s="241">
        <v>0</v>
      </c>
      <c r="AA3850" s="266"/>
      <c r="AB3850" s="266"/>
      <c r="AC3850" s="266"/>
      <c r="AD3850" s="304">
        <v>5517212</v>
      </c>
      <c r="AE3850" s="305" t="s">
        <v>7083</v>
      </c>
      <c r="AF3850" s="305" t="s">
        <v>9132</v>
      </c>
      <c r="AG3850" s="35" t="s">
        <v>7040</v>
      </c>
      <c r="AH3850" s="29" t="s">
        <v>7173</v>
      </c>
    </row>
    <row r="3851" spans="1:34" ht="15" hidden="1" customHeight="1" x14ac:dyDescent="0.2">
      <c r="A3851" s="521">
        <v>69</v>
      </c>
      <c r="B3851" s="521">
        <v>60</v>
      </c>
      <c r="C3851" s="522" t="s">
        <v>81</v>
      </c>
      <c r="D3851" s="521">
        <v>60124</v>
      </c>
      <c r="E3851" s="522" t="s">
        <v>82</v>
      </c>
      <c r="F3851" s="25">
        <v>2019</v>
      </c>
      <c r="G3851" s="232">
        <v>43501.100694444445</v>
      </c>
      <c r="H3851" s="233">
        <v>43501.100694444445</v>
      </c>
      <c r="I3851" s="417" t="s">
        <v>7042</v>
      </c>
      <c r="J3851" s="412" t="s">
        <v>36</v>
      </c>
      <c r="K3851" s="412" t="s">
        <v>36</v>
      </c>
      <c r="L3851" s="235">
        <f>N3851-G3851</f>
        <v>6.944444467080757E-4</v>
      </c>
      <c r="M3851" s="236">
        <v>1</v>
      </c>
      <c r="N3851" s="232">
        <v>43501.101388888892</v>
      </c>
      <c r="O3851" s="233">
        <v>43501.101388888892</v>
      </c>
      <c r="P3851" s="237" t="s">
        <v>37</v>
      </c>
      <c r="Q3851" s="162" t="s">
        <v>213</v>
      </c>
      <c r="R3851" s="167" t="s">
        <v>10343</v>
      </c>
      <c r="S3851" s="238" t="s">
        <v>40</v>
      </c>
      <c r="T3851" s="167" t="s">
        <v>13036</v>
      </c>
      <c r="U3851" s="416" t="s">
        <v>40</v>
      </c>
      <c r="V3851" s="240" t="s">
        <v>384</v>
      </c>
      <c r="W3851" s="163" t="s">
        <v>13037</v>
      </c>
      <c r="X3851" s="164">
        <v>789</v>
      </c>
      <c r="Y3851" s="241">
        <v>0</v>
      </c>
      <c r="Z3851" s="241">
        <v>0</v>
      </c>
      <c r="AA3851" s="264">
        <f>Y3851/AD3851</f>
        <v>0</v>
      </c>
      <c r="AB3851" s="265">
        <f>Z3851/AD3851</f>
        <v>0</v>
      </c>
      <c r="AC3851" s="255">
        <v>0</v>
      </c>
      <c r="AD3851" s="255">
        <v>5548929</v>
      </c>
      <c r="AE3851" s="239" t="s">
        <v>7172</v>
      </c>
      <c r="AF3851" s="229" t="s">
        <v>13038</v>
      </c>
      <c r="AG3851" s="239" t="s">
        <v>7040</v>
      </c>
      <c r="AH3851" s="57" t="s">
        <v>7041</v>
      </c>
    </row>
    <row r="3852" spans="1:34" ht="15" hidden="1" customHeight="1" x14ac:dyDescent="0.2">
      <c r="A3852" s="521">
        <v>69</v>
      </c>
      <c r="B3852" s="521">
        <v>60</v>
      </c>
      <c r="C3852" s="522" t="s">
        <v>81</v>
      </c>
      <c r="D3852" s="521">
        <v>60124</v>
      </c>
      <c r="E3852" s="522" t="s">
        <v>82</v>
      </c>
      <c r="F3852" s="25">
        <v>2019</v>
      </c>
      <c r="G3852" s="232">
        <v>43509.001388888886</v>
      </c>
      <c r="H3852" s="233">
        <v>43509.001388888886</v>
      </c>
      <c r="I3852" s="417" t="s">
        <v>7042</v>
      </c>
      <c r="J3852" s="412" t="s">
        <v>36</v>
      </c>
      <c r="K3852" s="412" t="s">
        <v>36</v>
      </c>
      <c r="L3852" s="235">
        <f>N3852-G3852</f>
        <v>6.944444467080757E-4</v>
      </c>
      <c r="M3852" s="236">
        <v>1</v>
      </c>
      <c r="N3852" s="232">
        <v>43509.002083333333</v>
      </c>
      <c r="O3852" s="233">
        <v>43509.002083333333</v>
      </c>
      <c r="P3852" s="237" t="s">
        <v>37</v>
      </c>
      <c r="Q3852" s="162" t="s">
        <v>213</v>
      </c>
      <c r="R3852" s="167" t="s">
        <v>10343</v>
      </c>
      <c r="S3852" s="238" t="s">
        <v>40</v>
      </c>
      <c r="T3852" s="167" t="s">
        <v>13183</v>
      </c>
      <c r="U3852" s="416" t="s">
        <v>40</v>
      </c>
      <c r="V3852" s="240" t="s">
        <v>384</v>
      </c>
      <c r="W3852" s="167" t="s">
        <v>13184</v>
      </c>
      <c r="X3852" s="164">
        <v>787</v>
      </c>
      <c r="Y3852" s="241">
        <v>0</v>
      </c>
      <c r="Z3852" s="241">
        <v>0</v>
      </c>
      <c r="AA3852" s="264">
        <f>Y3852/AD3852</f>
        <v>0</v>
      </c>
      <c r="AB3852" s="265">
        <f>Z3852/AD3852</f>
        <v>0</v>
      </c>
      <c r="AC3852" s="255">
        <v>0</v>
      </c>
      <c r="AD3852" s="255">
        <v>5548929</v>
      </c>
      <c r="AE3852" s="239" t="s">
        <v>7172</v>
      </c>
      <c r="AF3852" s="229" t="s">
        <v>13185</v>
      </c>
      <c r="AG3852" s="239" t="s">
        <v>7040</v>
      </c>
      <c r="AH3852" s="57" t="s">
        <v>7041</v>
      </c>
    </row>
    <row r="3853" spans="1:34" ht="15" hidden="1" customHeight="1" x14ac:dyDescent="0.2">
      <c r="A3853" s="521">
        <v>69</v>
      </c>
      <c r="B3853" s="521">
        <v>60</v>
      </c>
      <c r="C3853" s="522" t="s">
        <v>81</v>
      </c>
      <c r="D3853" s="521">
        <v>60124</v>
      </c>
      <c r="E3853" s="522" t="s">
        <v>82</v>
      </c>
      <c r="F3853" s="25">
        <v>2019</v>
      </c>
      <c r="G3853" s="232">
        <v>43509.038888888892</v>
      </c>
      <c r="H3853" s="233">
        <v>43509.038888888892</v>
      </c>
      <c r="I3853" s="417" t="s">
        <v>7042</v>
      </c>
      <c r="J3853" s="417" t="s">
        <v>7042</v>
      </c>
      <c r="K3853" s="412" t="s">
        <v>36</v>
      </c>
      <c r="L3853" s="235">
        <f>N3853-G3853</f>
        <v>2.65625</v>
      </c>
      <c r="M3853" s="236">
        <v>3825</v>
      </c>
      <c r="N3853" s="232">
        <v>43511.695138888892</v>
      </c>
      <c r="O3853" s="233">
        <v>43511.695138888892</v>
      </c>
      <c r="P3853" s="237" t="s">
        <v>37</v>
      </c>
      <c r="Q3853" s="162" t="s">
        <v>1285</v>
      </c>
      <c r="R3853" s="167" t="s">
        <v>10331</v>
      </c>
      <c r="S3853" s="238" t="s">
        <v>54</v>
      </c>
      <c r="T3853" s="167" t="s">
        <v>13191</v>
      </c>
      <c r="U3853" s="416" t="s">
        <v>40</v>
      </c>
      <c r="V3853" s="240" t="s">
        <v>384</v>
      </c>
      <c r="W3853" s="167" t="s">
        <v>13192</v>
      </c>
      <c r="X3853" s="164">
        <v>787</v>
      </c>
      <c r="Y3853" s="164">
        <v>787</v>
      </c>
      <c r="Z3853" s="490">
        <v>787</v>
      </c>
      <c r="AA3853" s="264">
        <f>Y3853/AD3853</f>
        <v>1.418291709985837E-4</v>
      </c>
      <c r="AB3853" s="265">
        <f>Z3853/AD3853</f>
        <v>1.418291709985837E-4</v>
      </c>
      <c r="AC3853" s="255">
        <f>Z3853/Y3853</f>
        <v>1</v>
      </c>
      <c r="AD3853" s="255">
        <v>5548929</v>
      </c>
      <c r="AE3853" s="239" t="s">
        <v>7063</v>
      </c>
      <c r="AF3853" s="229" t="s">
        <v>8365</v>
      </c>
      <c r="AG3853" s="239" t="s">
        <v>7040</v>
      </c>
      <c r="AH3853" s="57" t="s">
        <v>7041</v>
      </c>
    </row>
    <row r="3854" spans="1:34" ht="15" hidden="1" customHeight="1" x14ac:dyDescent="0.2">
      <c r="A3854" s="521">
        <v>69</v>
      </c>
      <c r="B3854" s="521">
        <v>60</v>
      </c>
      <c r="C3854" s="522" t="s">
        <v>81</v>
      </c>
      <c r="D3854" s="521">
        <v>60124</v>
      </c>
      <c r="E3854" s="522" t="s">
        <v>82</v>
      </c>
      <c r="F3854" s="25">
        <v>2019</v>
      </c>
      <c r="G3854" s="573">
        <v>43547.727777777778</v>
      </c>
      <c r="H3854" s="574">
        <v>43547.727777777778</v>
      </c>
      <c r="I3854" s="572" t="s">
        <v>36</v>
      </c>
      <c r="J3854" s="572" t="s">
        <v>36</v>
      </c>
      <c r="K3854" s="572" t="s">
        <v>36</v>
      </c>
      <c r="L3854" s="235">
        <f>N3854-G3854</f>
        <v>6.944444467080757E-4</v>
      </c>
      <c r="M3854" s="236">
        <v>1</v>
      </c>
      <c r="N3854" s="573">
        <v>43547.728472222225</v>
      </c>
      <c r="O3854" s="574">
        <v>43547.728472222225</v>
      </c>
      <c r="P3854" s="237" t="s">
        <v>37</v>
      </c>
      <c r="Q3854" s="162" t="s">
        <v>213</v>
      </c>
      <c r="R3854" s="167" t="s">
        <v>10774</v>
      </c>
      <c r="S3854" s="238" t="s">
        <v>40</v>
      </c>
      <c r="T3854" s="167" t="s">
        <v>13657</v>
      </c>
      <c r="U3854" s="459" t="s">
        <v>40</v>
      </c>
      <c r="V3854" s="240" t="s">
        <v>384</v>
      </c>
      <c r="W3854" s="167" t="s">
        <v>13658</v>
      </c>
      <c r="X3854" s="536">
        <v>789</v>
      </c>
      <c r="Y3854" s="255">
        <v>0</v>
      </c>
      <c r="Z3854" s="255">
        <v>0</v>
      </c>
      <c r="AA3854" s="264">
        <f>Y3854/AD3854</f>
        <v>0</v>
      </c>
      <c r="AB3854" s="265">
        <f>Z3854/AD3854</f>
        <v>0</v>
      </c>
      <c r="AC3854" s="255">
        <v>0</v>
      </c>
      <c r="AD3854" s="255">
        <v>5548929</v>
      </c>
      <c r="AE3854" s="240" t="s">
        <v>7083</v>
      </c>
      <c r="AF3854" s="527" t="s">
        <v>7463</v>
      </c>
      <c r="AG3854" s="240" t="s">
        <v>7040</v>
      </c>
      <c r="AH3854" s="525" t="s">
        <v>7041</v>
      </c>
    </row>
    <row r="3855" spans="1:34" ht="15" hidden="1" customHeight="1" x14ac:dyDescent="0.2">
      <c r="A3855" s="521">
        <v>69</v>
      </c>
      <c r="B3855" s="521">
        <v>60</v>
      </c>
      <c r="C3855" s="522" t="s">
        <v>81</v>
      </c>
      <c r="D3855" s="521">
        <v>60124</v>
      </c>
      <c r="E3855" s="522" t="s">
        <v>82</v>
      </c>
      <c r="F3855" s="25">
        <v>2019</v>
      </c>
      <c r="G3855" s="573">
        <v>43592.434027777781</v>
      </c>
      <c r="H3855" s="574">
        <v>43592.434027777781</v>
      </c>
      <c r="I3855" s="572" t="s">
        <v>36</v>
      </c>
      <c r="J3855" s="572" t="s">
        <v>36</v>
      </c>
      <c r="K3855" s="572" t="s">
        <v>36</v>
      </c>
      <c r="L3855" s="235">
        <f>N3855-G3855</f>
        <v>1.8749999995634425E-2</v>
      </c>
      <c r="M3855" s="236">
        <v>27</v>
      </c>
      <c r="N3855" s="573">
        <v>43592.452777777777</v>
      </c>
      <c r="O3855" s="574">
        <v>43592.452777777777</v>
      </c>
      <c r="P3855" s="237" t="s">
        <v>37</v>
      </c>
      <c r="Q3855" s="162" t="s">
        <v>1285</v>
      </c>
      <c r="R3855" s="167" t="s">
        <v>10231</v>
      </c>
      <c r="S3855" s="238" t="s">
        <v>101</v>
      </c>
      <c r="T3855" s="167" t="s">
        <v>13975</v>
      </c>
      <c r="U3855" s="77">
        <v>117182408</v>
      </c>
      <c r="V3855" s="49" t="s">
        <v>384</v>
      </c>
      <c r="W3855" s="167" t="s">
        <v>13976</v>
      </c>
      <c r="X3855" s="536">
        <v>788</v>
      </c>
      <c r="Y3855" s="536">
        <v>788</v>
      </c>
      <c r="Z3855" s="536">
        <v>21276</v>
      </c>
      <c r="AA3855" s="264">
        <f>Y3855/AD3855</f>
        <v>1.4200938595537987E-4</v>
      </c>
      <c r="AB3855" s="265">
        <f>Z3855/AD3855</f>
        <v>3.834253420795256E-3</v>
      </c>
      <c r="AC3855" s="255">
        <f>Z3855/Y3855</f>
        <v>27</v>
      </c>
      <c r="AD3855" s="255">
        <v>5548929</v>
      </c>
      <c r="AE3855" s="240" t="s">
        <v>1270</v>
      </c>
      <c r="AF3855" s="527" t="s">
        <v>1270</v>
      </c>
      <c r="AG3855" s="240" t="s">
        <v>7040</v>
      </c>
      <c r="AH3855" s="525" t="s">
        <v>7173</v>
      </c>
    </row>
    <row r="3856" spans="1:34" ht="15" hidden="1" customHeight="1" x14ac:dyDescent="0.2">
      <c r="A3856" s="521">
        <v>69</v>
      </c>
      <c r="B3856" s="521">
        <v>60</v>
      </c>
      <c r="C3856" s="522" t="s">
        <v>81</v>
      </c>
      <c r="D3856" s="521">
        <v>60124</v>
      </c>
      <c r="E3856" s="522" t="s">
        <v>82</v>
      </c>
      <c r="F3856" s="25">
        <v>2019</v>
      </c>
      <c r="G3856" s="573">
        <v>43592.634722222225</v>
      </c>
      <c r="H3856" s="574">
        <v>43592.634722222225</v>
      </c>
      <c r="I3856" s="572" t="s">
        <v>36</v>
      </c>
      <c r="J3856" s="572" t="s">
        <v>36</v>
      </c>
      <c r="K3856" s="572" t="s">
        <v>36</v>
      </c>
      <c r="L3856" s="235">
        <f>N3856-G3856</f>
        <v>2.0833333328482695E-3</v>
      </c>
      <c r="M3856" s="236">
        <v>3</v>
      </c>
      <c r="N3856" s="573">
        <v>43592.636805555558</v>
      </c>
      <c r="O3856" s="574">
        <v>43592.636805555558</v>
      </c>
      <c r="P3856" s="237" t="s">
        <v>37</v>
      </c>
      <c r="Q3856" s="162" t="s">
        <v>1285</v>
      </c>
      <c r="R3856" s="167" t="s">
        <v>10231</v>
      </c>
      <c r="S3856" s="238" t="s">
        <v>101</v>
      </c>
      <c r="T3856" s="167" t="s">
        <v>13979</v>
      </c>
      <c r="U3856" s="77">
        <v>117182408</v>
      </c>
      <c r="V3856" s="49" t="s">
        <v>384</v>
      </c>
      <c r="W3856" s="168" t="s">
        <v>13980</v>
      </c>
      <c r="X3856" s="536">
        <v>547</v>
      </c>
      <c r="Y3856" s="255">
        <v>0</v>
      </c>
      <c r="Z3856" s="255">
        <v>0</v>
      </c>
      <c r="AA3856" s="264">
        <f>Y3856/AD3856</f>
        <v>0</v>
      </c>
      <c r="AB3856" s="265">
        <f>Z3856/AD3856</f>
        <v>0</v>
      </c>
      <c r="AC3856" s="255">
        <v>0</v>
      </c>
      <c r="AD3856" s="255">
        <v>5548929</v>
      </c>
      <c r="AE3856" s="240" t="s">
        <v>1270</v>
      </c>
      <c r="AF3856" s="527" t="s">
        <v>1270</v>
      </c>
      <c r="AG3856" s="555" t="s">
        <v>7066</v>
      </c>
      <c r="AH3856" s="525" t="s">
        <v>12671</v>
      </c>
    </row>
    <row r="3857" spans="1:34" ht="15" hidden="1" customHeight="1" x14ac:dyDescent="0.2">
      <c r="A3857" s="521">
        <v>69</v>
      </c>
      <c r="B3857" s="521">
        <v>60</v>
      </c>
      <c r="C3857" s="522" t="s">
        <v>81</v>
      </c>
      <c r="D3857" s="521">
        <v>60124</v>
      </c>
      <c r="E3857" s="522" t="s">
        <v>82</v>
      </c>
      <c r="F3857" s="25">
        <v>2019</v>
      </c>
      <c r="G3857" s="573">
        <v>43618.793055555558</v>
      </c>
      <c r="H3857" s="574">
        <v>43618.793055555558</v>
      </c>
      <c r="I3857" s="572" t="s">
        <v>36</v>
      </c>
      <c r="J3857" s="572" t="s">
        <v>36</v>
      </c>
      <c r="K3857" s="572" t="s">
        <v>36</v>
      </c>
      <c r="L3857" s="235">
        <f>N3857-G3857</f>
        <v>3.4027777772280388E-2</v>
      </c>
      <c r="M3857" s="236">
        <v>49</v>
      </c>
      <c r="N3857" s="573">
        <v>43618.82708333333</v>
      </c>
      <c r="O3857" s="574">
        <v>43618.82708333333</v>
      </c>
      <c r="P3857" s="237" t="s">
        <v>37</v>
      </c>
      <c r="Q3857" s="359" t="s">
        <v>1285</v>
      </c>
      <c r="R3857" s="35" t="s">
        <v>10363</v>
      </c>
      <c r="S3857" s="277" t="s">
        <v>80</v>
      </c>
      <c r="T3857" s="167" t="s">
        <v>14288</v>
      </c>
      <c r="U3857" s="77">
        <v>117375116</v>
      </c>
      <c r="V3857" s="49" t="s">
        <v>384</v>
      </c>
      <c r="W3857" s="167" t="s">
        <v>14289</v>
      </c>
      <c r="X3857" s="536">
        <v>790</v>
      </c>
      <c r="Y3857" s="255">
        <v>790</v>
      </c>
      <c r="Z3857" s="255">
        <v>37130</v>
      </c>
      <c r="AA3857" s="264">
        <f>Y3857/AD3857</f>
        <v>1.423698158689722E-4</v>
      </c>
      <c r="AB3857" s="265">
        <f>Z3857/AD3857</f>
        <v>6.6913813458416927E-3</v>
      </c>
      <c r="AC3857" s="255">
        <f>Z3857/Y3857</f>
        <v>47</v>
      </c>
      <c r="AD3857" s="255">
        <v>5548929</v>
      </c>
      <c r="AE3857" s="240" t="s">
        <v>1270</v>
      </c>
      <c r="AF3857" s="527" t="s">
        <v>1270</v>
      </c>
      <c r="AG3857" s="555" t="s">
        <v>7066</v>
      </c>
      <c r="AH3857" s="525" t="s">
        <v>12671</v>
      </c>
    </row>
    <row r="3858" spans="1:34" ht="15" hidden="1" customHeight="1" x14ac:dyDescent="0.2">
      <c r="A3858" s="58">
        <v>69</v>
      </c>
      <c r="B3858" s="58">
        <v>60</v>
      </c>
      <c r="C3858" s="76" t="s">
        <v>83</v>
      </c>
      <c r="D3858" s="31">
        <v>60125</v>
      </c>
      <c r="E3858" s="60" t="s">
        <v>84</v>
      </c>
      <c r="F3858" s="25">
        <v>2014</v>
      </c>
      <c r="G3858" s="61">
        <v>41725.375</v>
      </c>
      <c r="H3858" s="62">
        <v>41725.375</v>
      </c>
      <c r="I3858" s="625" t="s">
        <v>36</v>
      </c>
      <c r="J3858" s="625" t="s">
        <v>36</v>
      </c>
      <c r="K3858" s="625"/>
      <c r="L3858" s="64">
        <f>N3858-G3858</f>
        <v>6.944444467080757E-4</v>
      </c>
      <c r="M3858" s="65">
        <v>1</v>
      </c>
      <c r="N3858" s="61">
        <v>41725.375694444447</v>
      </c>
      <c r="O3858" s="62">
        <v>41725.375694444447</v>
      </c>
      <c r="P3858" s="66" t="s">
        <v>37</v>
      </c>
      <c r="Q3858" s="69" t="s">
        <v>145</v>
      </c>
      <c r="R3858" s="69" t="s">
        <v>146</v>
      </c>
      <c r="S3858" s="87" t="s">
        <v>101</v>
      </c>
      <c r="T3858" s="69" t="s">
        <v>2018</v>
      </c>
      <c r="U3858" s="459" t="s">
        <v>40</v>
      </c>
      <c r="V3858" s="78" t="s">
        <v>384</v>
      </c>
      <c r="W3858" s="69" t="s">
        <v>2019</v>
      </c>
      <c r="X3858" s="32">
        <v>785</v>
      </c>
      <c r="Y3858" s="32">
        <v>0</v>
      </c>
      <c r="Z3858" s="83"/>
      <c r="AA3858" s="84"/>
      <c r="AB3858" s="85"/>
      <c r="AC3858" s="83"/>
    </row>
    <row r="3859" spans="1:34" ht="15" hidden="1" customHeight="1" x14ac:dyDescent="0.2">
      <c r="A3859" s="58">
        <v>69</v>
      </c>
      <c r="B3859" s="58">
        <v>60</v>
      </c>
      <c r="C3859" s="76" t="s">
        <v>83</v>
      </c>
      <c r="D3859" s="31">
        <v>60125</v>
      </c>
      <c r="E3859" s="60" t="s">
        <v>84</v>
      </c>
      <c r="F3859" s="25">
        <v>2014</v>
      </c>
      <c r="G3859" s="61">
        <v>41787.822916666664</v>
      </c>
      <c r="H3859" s="62">
        <v>41787.822916666664</v>
      </c>
      <c r="I3859" s="625" t="s">
        <v>36</v>
      </c>
      <c r="J3859" s="625" t="s">
        <v>36</v>
      </c>
      <c r="K3859" s="625"/>
      <c r="L3859" s="64">
        <f>N3859-G3859</f>
        <v>6.944444467080757E-4</v>
      </c>
      <c r="M3859" s="65">
        <v>1</v>
      </c>
      <c r="N3859" s="61">
        <v>41787.823611111111</v>
      </c>
      <c r="O3859" s="62">
        <v>41787.823611111111</v>
      </c>
      <c r="P3859" s="66" t="s">
        <v>37</v>
      </c>
      <c r="Q3859" s="69" t="s">
        <v>52</v>
      </c>
      <c r="R3859" s="69" t="s">
        <v>59</v>
      </c>
      <c r="S3859" s="87" t="s">
        <v>98</v>
      </c>
      <c r="T3859" s="69" t="s">
        <v>2303</v>
      </c>
      <c r="U3859" s="77">
        <v>10308</v>
      </c>
      <c r="V3859" s="78" t="s">
        <v>384</v>
      </c>
      <c r="W3859" s="69" t="s">
        <v>2304</v>
      </c>
      <c r="X3859" s="32">
        <v>542</v>
      </c>
      <c r="Y3859" s="32">
        <v>0</v>
      </c>
      <c r="Z3859" s="83"/>
      <c r="AA3859" s="84"/>
      <c r="AB3859" s="85"/>
      <c r="AC3859" s="83"/>
    </row>
    <row r="3860" spans="1:34" ht="15" hidden="1" customHeight="1" x14ac:dyDescent="0.2">
      <c r="A3860" s="58">
        <v>69</v>
      </c>
      <c r="B3860" s="58">
        <v>60</v>
      </c>
      <c r="C3860" s="76" t="s">
        <v>83</v>
      </c>
      <c r="D3860" s="31">
        <v>60125</v>
      </c>
      <c r="E3860" s="60" t="s">
        <v>84</v>
      </c>
      <c r="F3860" s="25">
        <v>2014</v>
      </c>
      <c r="G3860" s="61">
        <v>41838.320833333331</v>
      </c>
      <c r="H3860" s="62">
        <v>41838.320833333331</v>
      </c>
      <c r="I3860" s="625" t="s">
        <v>36</v>
      </c>
      <c r="J3860" s="625" t="s">
        <v>36</v>
      </c>
      <c r="K3860" s="625"/>
      <c r="L3860" s="64">
        <f>N3860-G3860</f>
        <v>0.15555555556056788</v>
      </c>
      <c r="M3860" s="65">
        <v>224</v>
      </c>
      <c r="N3860" s="61">
        <v>41838.476388888892</v>
      </c>
      <c r="O3860" s="62">
        <v>41838.476388888892</v>
      </c>
      <c r="P3860" s="66" t="s">
        <v>37</v>
      </c>
      <c r="Q3860" s="69" t="s">
        <v>38</v>
      </c>
      <c r="R3860" s="69" t="s">
        <v>413</v>
      </c>
      <c r="S3860" s="87" t="s">
        <v>54</v>
      </c>
      <c r="T3860" s="69" t="s">
        <v>2497</v>
      </c>
      <c r="U3860" s="77">
        <v>10438</v>
      </c>
      <c r="V3860" s="87" t="s">
        <v>384</v>
      </c>
      <c r="W3860" s="69" t="s">
        <v>2499</v>
      </c>
      <c r="X3860" s="32">
        <v>543</v>
      </c>
      <c r="Y3860" s="32">
        <v>543</v>
      </c>
      <c r="Z3860" s="32">
        <v>122175</v>
      </c>
      <c r="AA3860" s="112">
        <f>Y3860/5380759</f>
        <v>1.0091513111811922E-4</v>
      </c>
      <c r="AB3860" s="113">
        <f>Z3860/5380759</f>
        <v>2.2705904501576821E-2</v>
      </c>
      <c r="AC3860" s="111">
        <f>Z3860/Y3860</f>
        <v>225</v>
      </c>
    </row>
    <row r="3861" spans="1:34" ht="15" hidden="1" customHeight="1" x14ac:dyDescent="0.2">
      <c r="A3861" s="105">
        <v>69</v>
      </c>
      <c r="B3861" s="105">
        <v>60</v>
      </c>
      <c r="C3861" s="76" t="s">
        <v>83</v>
      </c>
      <c r="D3861" s="31">
        <v>60125</v>
      </c>
      <c r="E3861" s="60" t="s">
        <v>84</v>
      </c>
      <c r="F3861" s="25">
        <v>2014</v>
      </c>
      <c r="G3861" s="61">
        <v>41907.836111111108</v>
      </c>
      <c r="H3861" s="62">
        <v>41907.836111111108</v>
      </c>
      <c r="I3861" s="625" t="s">
        <v>36</v>
      </c>
      <c r="J3861" s="625" t="s">
        <v>36</v>
      </c>
      <c r="K3861" s="625"/>
      <c r="L3861" s="64">
        <f>N3861-G3861</f>
        <v>6.944444467080757E-4</v>
      </c>
      <c r="M3861" s="65">
        <v>1</v>
      </c>
      <c r="N3861" s="61">
        <v>41907.836805555555</v>
      </c>
      <c r="O3861" s="62">
        <v>41907.836805555555</v>
      </c>
      <c r="P3861" s="66" t="s">
        <v>37</v>
      </c>
      <c r="Q3861" s="69" t="s">
        <v>1752</v>
      </c>
      <c r="R3861" s="69" t="s">
        <v>287</v>
      </c>
      <c r="S3861" s="87" t="s">
        <v>40</v>
      </c>
      <c r="T3861" s="69" t="s">
        <v>2774</v>
      </c>
      <c r="U3861" s="459" t="s">
        <v>40</v>
      </c>
      <c r="V3861" s="87" t="s">
        <v>384</v>
      </c>
      <c r="W3861" s="69" t="s">
        <v>2775</v>
      </c>
      <c r="X3861" s="32">
        <v>543</v>
      </c>
      <c r="Y3861" s="32">
        <v>0</v>
      </c>
      <c r="Z3861" s="83"/>
      <c r="AA3861" s="84"/>
      <c r="AB3861" s="85"/>
      <c r="AC3861" s="83"/>
    </row>
    <row r="3862" spans="1:34" ht="15" hidden="1" customHeight="1" x14ac:dyDescent="0.2">
      <c r="A3862" s="153">
        <v>69</v>
      </c>
      <c r="B3862" s="153">
        <v>60</v>
      </c>
      <c r="C3862" s="24" t="s">
        <v>83</v>
      </c>
      <c r="D3862" s="175">
        <v>60125</v>
      </c>
      <c r="E3862" s="24" t="s">
        <v>84</v>
      </c>
      <c r="F3862" s="25">
        <v>2015</v>
      </c>
      <c r="G3862" s="156">
        <v>42057.838888888888</v>
      </c>
      <c r="H3862" s="157">
        <v>42057.838888888888</v>
      </c>
      <c r="I3862" s="620" t="s">
        <v>36</v>
      </c>
      <c r="J3862" s="620" t="s">
        <v>36</v>
      </c>
      <c r="K3862" s="620"/>
      <c r="L3862" s="159">
        <f>N3862-G3862</f>
        <v>6.944444467080757E-4</v>
      </c>
      <c r="M3862" s="160">
        <v>1</v>
      </c>
      <c r="N3862" s="156">
        <v>42057.839583333334</v>
      </c>
      <c r="O3862" s="157">
        <v>42057.839583333334</v>
      </c>
      <c r="P3862" s="161" t="s">
        <v>37</v>
      </c>
      <c r="Q3862" s="35" t="s">
        <v>222</v>
      </c>
      <c r="R3862" s="35" t="s">
        <v>223</v>
      </c>
      <c r="S3862" s="35" t="s">
        <v>40</v>
      </c>
      <c r="T3862" s="35" t="s">
        <v>3541</v>
      </c>
      <c r="U3862" s="459" t="s">
        <v>40</v>
      </c>
      <c r="V3862" s="167" t="s">
        <v>384</v>
      </c>
      <c r="W3862" s="35" t="s">
        <v>3542</v>
      </c>
      <c r="X3862" s="55">
        <v>525</v>
      </c>
      <c r="Y3862" s="55">
        <v>0</v>
      </c>
      <c r="Z3862" s="168"/>
      <c r="AA3862" s="168"/>
      <c r="AB3862" s="168"/>
      <c r="AC3862" s="168"/>
    </row>
    <row r="3863" spans="1:34" ht="15" hidden="1" customHeight="1" x14ac:dyDescent="0.2">
      <c r="A3863" s="175">
        <v>69</v>
      </c>
      <c r="B3863" s="175">
        <v>60</v>
      </c>
      <c r="C3863" s="24" t="s">
        <v>83</v>
      </c>
      <c r="D3863" s="175">
        <v>60125</v>
      </c>
      <c r="E3863" s="43" t="s">
        <v>84</v>
      </c>
      <c r="F3863" s="25">
        <v>2015</v>
      </c>
      <c r="G3863" s="156">
        <v>42248.309027777781</v>
      </c>
      <c r="H3863" s="157">
        <v>42248.309027777781</v>
      </c>
      <c r="I3863" s="620" t="s">
        <v>36</v>
      </c>
      <c r="J3863" s="620" t="s">
        <v>36</v>
      </c>
      <c r="K3863" s="620"/>
      <c r="L3863" s="159">
        <f>N3863-G3863</f>
        <v>6.9444443943211809E-4</v>
      </c>
      <c r="M3863" s="160">
        <v>1</v>
      </c>
      <c r="N3863" s="156">
        <v>42248.30972222222</v>
      </c>
      <c r="O3863" s="157">
        <v>42248.30972222222</v>
      </c>
      <c r="P3863" s="161" t="s">
        <v>37</v>
      </c>
      <c r="Q3863" s="162" t="s">
        <v>145</v>
      </c>
      <c r="R3863" s="35" t="s">
        <v>146</v>
      </c>
      <c r="S3863" s="35" t="s">
        <v>40</v>
      </c>
      <c r="T3863" s="35" t="s">
        <v>4682</v>
      </c>
      <c r="U3863" s="170">
        <v>11456</v>
      </c>
      <c r="V3863" s="167" t="s">
        <v>384</v>
      </c>
      <c r="W3863" s="35" t="s">
        <v>4684</v>
      </c>
      <c r="X3863" s="55">
        <v>542</v>
      </c>
      <c r="Y3863" s="168"/>
      <c r="Z3863" s="168"/>
      <c r="AA3863" s="168"/>
      <c r="AB3863" s="168"/>
      <c r="AC3863" s="168"/>
    </row>
    <row r="3864" spans="1:34" ht="15" hidden="1" customHeight="1" x14ac:dyDescent="0.2">
      <c r="A3864" s="249">
        <v>69</v>
      </c>
      <c r="B3864" s="249">
        <v>60</v>
      </c>
      <c r="C3864" s="250" t="s">
        <v>83</v>
      </c>
      <c r="D3864" s="249">
        <v>60125</v>
      </c>
      <c r="E3864" s="250" t="s">
        <v>84</v>
      </c>
      <c r="F3864" s="25">
        <v>2016</v>
      </c>
      <c r="G3864" s="232">
        <v>42398.387499999997</v>
      </c>
      <c r="H3864" s="233">
        <v>42398.387499999997</v>
      </c>
      <c r="I3864" s="412" t="s">
        <v>36</v>
      </c>
      <c r="J3864" s="412" t="s">
        <v>36</v>
      </c>
      <c r="K3864" s="412"/>
      <c r="L3864" s="235">
        <f>N3864-G3864</f>
        <v>6.944444467080757E-4</v>
      </c>
      <c r="M3864" s="236">
        <v>1</v>
      </c>
      <c r="N3864" s="232">
        <v>42398.388194444444</v>
      </c>
      <c r="O3864" s="233">
        <v>42398.388194444444</v>
      </c>
      <c r="P3864" s="237" t="s">
        <v>37</v>
      </c>
      <c r="Q3864" s="238" t="s">
        <v>52</v>
      </c>
      <c r="R3864" s="238" t="s">
        <v>59</v>
      </c>
      <c r="S3864" s="238" t="s">
        <v>40</v>
      </c>
      <c r="T3864" s="239" t="s">
        <v>5528</v>
      </c>
      <c r="U3864" s="88">
        <v>11867</v>
      </c>
      <c r="V3864" s="240" t="s">
        <v>384</v>
      </c>
      <c r="W3864" s="239" t="s">
        <v>5530</v>
      </c>
      <c r="X3864" s="241">
        <v>543</v>
      </c>
      <c r="Y3864" s="241">
        <v>0</v>
      </c>
      <c r="Z3864" s="241">
        <v>0</v>
      </c>
      <c r="AA3864" s="251"/>
      <c r="AB3864" s="251"/>
      <c r="AC3864" s="251"/>
    </row>
    <row r="3865" spans="1:34" ht="15" hidden="1" customHeight="1" x14ac:dyDescent="0.2">
      <c r="A3865" s="249">
        <v>69</v>
      </c>
      <c r="B3865" s="249">
        <v>60</v>
      </c>
      <c r="C3865" s="250" t="s">
        <v>83</v>
      </c>
      <c r="D3865" s="249">
        <v>60125</v>
      </c>
      <c r="E3865" s="250" t="s">
        <v>84</v>
      </c>
      <c r="F3865" s="25">
        <v>2016</v>
      </c>
      <c r="G3865" s="232">
        <v>42398.739583333336</v>
      </c>
      <c r="H3865" s="233">
        <v>42398.739583333336</v>
      </c>
      <c r="I3865" s="412" t="s">
        <v>36</v>
      </c>
      <c r="J3865" s="412" t="s">
        <v>36</v>
      </c>
      <c r="K3865" s="412"/>
      <c r="L3865" s="235">
        <f>N3865-G3865</f>
        <v>0.39791666666133096</v>
      </c>
      <c r="M3865" s="236">
        <v>573</v>
      </c>
      <c r="N3865" s="232">
        <v>42399.137499999997</v>
      </c>
      <c r="O3865" s="233">
        <v>42399.137499999997</v>
      </c>
      <c r="P3865" s="237" t="s">
        <v>37</v>
      </c>
      <c r="Q3865" s="238" t="s">
        <v>52</v>
      </c>
      <c r="R3865" s="238" t="s">
        <v>59</v>
      </c>
      <c r="S3865" s="238" t="s">
        <v>54</v>
      </c>
      <c r="T3865" s="239" t="s">
        <v>5531</v>
      </c>
      <c r="U3865" s="88">
        <v>11867</v>
      </c>
      <c r="V3865" s="240" t="s">
        <v>384</v>
      </c>
      <c r="W3865" s="239" t="s">
        <v>5532</v>
      </c>
      <c r="X3865" s="261">
        <v>544</v>
      </c>
      <c r="Y3865" s="261">
        <v>544</v>
      </c>
      <c r="Z3865" s="261">
        <v>310624</v>
      </c>
      <c r="AA3865" s="262">
        <v>9.9878291691980487E-5</v>
      </c>
      <c r="AB3865" s="263">
        <v>5.703050455612086E-2</v>
      </c>
      <c r="AC3865" s="261">
        <v>571</v>
      </c>
    </row>
    <row r="3866" spans="1:34" ht="15" hidden="1" customHeight="1" x14ac:dyDescent="0.2">
      <c r="A3866" s="257">
        <v>69</v>
      </c>
      <c r="B3866" s="257">
        <v>60</v>
      </c>
      <c r="C3866" s="258" t="s">
        <v>83</v>
      </c>
      <c r="D3866" s="257">
        <v>60125</v>
      </c>
      <c r="E3866" s="258" t="s">
        <v>84</v>
      </c>
      <c r="F3866" s="25">
        <v>2017</v>
      </c>
      <c r="G3866" s="232">
        <v>42953.757638888892</v>
      </c>
      <c r="H3866" s="233">
        <v>42953.757638888892</v>
      </c>
      <c r="I3866" s="412" t="s">
        <v>36</v>
      </c>
      <c r="J3866" s="412" t="s">
        <v>36</v>
      </c>
      <c r="K3866" s="412"/>
      <c r="L3866" s="235">
        <f>N3866-G3866</f>
        <v>6.9444443943211809E-4</v>
      </c>
      <c r="M3866" s="236">
        <v>1</v>
      </c>
      <c r="N3866" s="232">
        <v>42953.758333333331</v>
      </c>
      <c r="O3866" s="233">
        <v>42953.758333333331</v>
      </c>
      <c r="P3866" s="237" t="s">
        <v>37</v>
      </c>
      <c r="Q3866" s="35" t="s">
        <v>213</v>
      </c>
      <c r="R3866" s="35" t="s">
        <v>287</v>
      </c>
      <c r="S3866" s="35" t="s">
        <v>40</v>
      </c>
      <c r="T3866" s="167" t="s">
        <v>9130</v>
      </c>
      <c r="U3866" s="303" t="s">
        <v>40</v>
      </c>
      <c r="V3866" s="240" t="s">
        <v>384</v>
      </c>
      <c r="W3866" s="277" t="s">
        <v>9133</v>
      </c>
      <c r="X3866" s="241">
        <v>544</v>
      </c>
      <c r="Y3866" s="241">
        <v>0</v>
      </c>
      <c r="Z3866" s="241">
        <v>0</v>
      </c>
      <c r="AA3866" s="266"/>
      <c r="AB3866" s="266"/>
      <c r="AC3866" s="266"/>
      <c r="AD3866" s="304">
        <v>5517212</v>
      </c>
      <c r="AE3866" s="305" t="s">
        <v>7083</v>
      </c>
      <c r="AF3866" s="305" t="s">
        <v>9132</v>
      </c>
      <c r="AG3866" s="35" t="s">
        <v>7040</v>
      </c>
      <c r="AH3866" s="29" t="s">
        <v>7176</v>
      </c>
    </row>
    <row r="3867" spans="1:34" ht="15" hidden="1" customHeight="1" x14ac:dyDescent="0.2">
      <c r="A3867" s="521">
        <v>69</v>
      </c>
      <c r="B3867" s="521">
        <v>60</v>
      </c>
      <c r="C3867" s="522" t="s">
        <v>83</v>
      </c>
      <c r="D3867" s="521">
        <v>60125</v>
      </c>
      <c r="E3867" s="522" t="s">
        <v>84</v>
      </c>
      <c r="F3867" s="25">
        <v>2019</v>
      </c>
      <c r="G3867" s="232">
        <v>43509.069444444445</v>
      </c>
      <c r="H3867" s="233">
        <v>43509.069444444445</v>
      </c>
      <c r="I3867" s="417" t="s">
        <v>7042</v>
      </c>
      <c r="J3867" s="412" t="s">
        <v>36</v>
      </c>
      <c r="K3867" s="412" t="s">
        <v>36</v>
      </c>
      <c r="L3867" s="235">
        <f>N3867-G3867</f>
        <v>0.22569444444525288</v>
      </c>
      <c r="M3867" s="236">
        <v>325</v>
      </c>
      <c r="N3867" s="232">
        <v>43509.295138888891</v>
      </c>
      <c r="O3867" s="233">
        <v>43509.295138888891</v>
      </c>
      <c r="P3867" s="237" t="s">
        <v>37</v>
      </c>
      <c r="Q3867" s="162" t="s">
        <v>213</v>
      </c>
      <c r="R3867" s="167" t="s">
        <v>10343</v>
      </c>
      <c r="S3867" s="238" t="s">
        <v>40</v>
      </c>
      <c r="T3867" s="167" t="s">
        <v>13196</v>
      </c>
      <c r="U3867" s="416" t="s">
        <v>40</v>
      </c>
      <c r="V3867" s="240" t="s">
        <v>384</v>
      </c>
      <c r="W3867" s="167" t="s">
        <v>13197</v>
      </c>
      <c r="X3867" s="164">
        <v>954</v>
      </c>
      <c r="Y3867" s="164">
        <v>954</v>
      </c>
      <c r="Z3867" s="164">
        <v>954</v>
      </c>
      <c r="AA3867" s="264">
        <f>Y3867/AD3867</f>
        <v>1.7192506878354363E-4</v>
      </c>
      <c r="AB3867" s="265">
        <f>Z3867/AD3867</f>
        <v>1.7192506878354363E-4</v>
      </c>
      <c r="AC3867" s="255">
        <f>Z3867/Y3867</f>
        <v>1</v>
      </c>
      <c r="AD3867" s="255">
        <v>5548929</v>
      </c>
      <c r="AE3867" s="239" t="s">
        <v>7049</v>
      </c>
      <c r="AF3867" s="229" t="s">
        <v>13198</v>
      </c>
      <c r="AG3867" s="239" t="s">
        <v>7040</v>
      </c>
      <c r="AH3867" s="57" t="s">
        <v>7041</v>
      </c>
    </row>
    <row r="3868" spans="1:34" ht="15" hidden="1" customHeight="1" x14ac:dyDescent="0.2">
      <c r="A3868" s="521">
        <v>69</v>
      </c>
      <c r="B3868" s="521">
        <v>60</v>
      </c>
      <c r="C3868" s="522" t="s">
        <v>83</v>
      </c>
      <c r="D3868" s="521">
        <v>60125</v>
      </c>
      <c r="E3868" s="522" t="s">
        <v>84</v>
      </c>
      <c r="F3868" s="25">
        <v>2019</v>
      </c>
      <c r="G3868" s="232">
        <v>43509.3125</v>
      </c>
      <c r="H3868" s="233">
        <v>43509.3125</v>
      </c>
      <c r="I3868" s="417" t="s">
        <v>7042</v>
      </c>
      <c r="J3868" s="412" t="s">
        <v>36</v>
      </c>
      <c r="K3868" s="412" t="s">
        <v>36</v>
      </c>
      <c r="L3868" s="235">
        <f>N3868-G3868</f>
        <v>6.944444467080757E-4</v>
      </c>
      <c r="M3868" s="236">
        <v>1</v>
      </c>
      <c r="N3868" s="232">
        <v>43509.313194444447</v>
      </c>
      <c r="O3868" s="233">
        <v>43509.313194444447</v>
      </c>
      <c r="P3868" s="237" t="s">
        <v>37</v>
      </c>
      <c r="Q3868" s="162" t="s">
        <v>213</v>
      </c>
      <c r="R3868" s="167" t="s">
        <v>10343</v>
      </c>
      <c r="S3868" s="238" t="s">
        <v>40</v>
      </c>
      <c r="T3868" s="167" t="s">
        <v>13249</v>
      </c>
      <c r="U3868" s="192" t="s">
        <v>40</v>
      </c>
      <c r="V3868" s="240" t="s">
        <v>384</v>
      </c>
      <c r="W3868" s="167" t="s">
        <v>13250</v>
      </c>
      <c r="X3868" s="164">
        <v>0</v>
      </c>
      <c r="Y3868" s="241">
        <v>0</v>
      </c>
      <c r="Z3868" s="241">
        <v>0</v>
      </c>
      <c r="AA3868" s="264">
        <f>Y3868/AD3868</f>
        <v>0</v>
      </c>
      <c r="AB3868" s="265">
        <f>Z3868/AD3868</f>
        <v>0</v>
      </c>
      <c r="AC3868" s="255">
        <v>0</v>
      </c>
      <c r="AD3868" s="255">
        <v>5548929</v>
      </c>
      <c r="AE3868" s="239" t="s">
        <v>8271</v>
      </c>
      <c r="AF3868" s="229" t="s">
        <v>13198</v>
      </c>
      <c r="AG3868" s="239" t="s">
        <v>7040</v>
      </c>
      <c r="AH3868" s="57" t="s">
        <v>7041</v>
      </c>
    </row>
    <row r="3869" spans="1:34" ht="15" hidden="1" customHeight="1" x14ac:dyDescent="0.2">
      <c r="A3869" s="521">
        <v>69</v>
      </c>
      <c r="B3869" s="521">
        <v>60</v>
      </c>
      <c r="C3869" s="522" t="s">
        <v>83</v>
      </c>
      <c r="D3869" s="521">
        <v>60125</v>
      </c>
      <c r="E3869" s="522" t="s">
        <v>84</v>
      </c>
      <c r="F3869" s="25">
        <v>2019</v>
      </c>
      <c r="G3869" s="232">
        <v>43509.342361111114</v>
      </c>
      <c r="H3869" s="233">
        <v>43509.342361111114</v>
      </c>
      <c r="I3869" s="417" t="s">
        <v>7042</v>
      </c>
      <c r="J3869" s="412" t="s">
        <v>36</v>
      </c>
      <c r="K3869" s="412" t="s">
        <v>36</v>
      </c>
      <c r="L3869" s="235">
        <f>N3869-G3869</f>
        <v>6.9444443943211809E-4</v>
      </c>
      <c r="M3869" s="236">
        <v>1</v>
      </c>
      <c r="N3869" s="232">
        <v>43509.343055555553</v>
      </c>
      <c r="O3869" s="233">
        <v>43509.343055555553</v>
      </c>
      <c r="P3869" s="237" t="s">
        <v>37</v>
      </c>
      <c r="Q3869" s="162" t="s">
        <v>213</v>
      </c>
      <c r="R3869" s="167" t="s">
        <v>10343</v>
      </c>
      <c r="S3869" s="238" t="s">
        <v>40</v>
      </c>
      <c r="T3869" s="167" t="s">
        <v>13251</v>
      </c>
      <c r="U3869" s="192" t="s">
        <v>40</v>
      </c>
      <c r="V3869" s="240" t="s">
        <v>384</v>
      </c>
      <c r="W3869" s="167" t="s">
        <v>13252</v>
      </c>
      <c r="X3869" s="164">
        <v>0</v>
      </c>
      <c r="Y3869" s="241">
        <v>0</v>
      </c>
      <c r="Z3869" s="241">
        <v>0</v>
      </c>
      <c r="AA3869" s="264">
        <f>Y3869/AD3869</f>
        <v>0</v>
      </c>
      <c r="AB3869" s="265">
        <f>Z3869/AD3869</f>
        <v>0</v>
      </c>
      <c r="AC3869" s="255">
        <v>0</v>
      </c>
      <c r="AD3869" s="255">
        <v>5548929</v>
      </c>
      <c r="AE3869" s="239" t="s">
        <v>7060</v>
      </c>
      <c r="AF3869" s="229" t="s">
        <v>13253</v>
      </c>
      <c r="AG3869" s="239" t="s">
        <v>7040</v>
      </c>
      <c r="AH3869" s="57" t="s">
        <v>7041</v>
      </c>
    </row>
    <row r="3870" spans="1:34" ht="15" hidden="1" customHeight="1" x14ac:dyDescent="0.2">
      <c r="A3870" s="521">
        <v>69</v>
      </c>
      <c r="B3870" s="521">
        <v>60</v>
      </c>
      <c r="C3870" s="522" t="s">
        <v>83</v>
      </c>
      <c r="D3870" s="521">
        <v>60125</v>
      </c>
      <c r="E3870" s="522" t="s">
        <v>84</v>
      </c>
      <c r="F3870" s="25">
        <v>2019</v>
      </c>
      <c r="G3870" s="573">
        <v>43592.434027777781</v>
      </c>
      <c r="H3870" s="574">
        <v>43592.434027777781</v>
      </c>
      <c r="I3870" s="572" t="s">
        <v>36</v>
      </c>
      <c r="J3870" s="572" t="s">
        <v>36</v>
      </c>
      <c r="K3870" s="572" t="s">
        <v>36</v>
      </c>
      <c r="L3870" s="235">
        <f>N3870-G3870</f>
        <v>1.805555554892635E-2</v>
      </c>
      <c r="M3870" s="236">
        <v>26</v>
      </c>
      <c r="N3870" s="573">
        <v>43592.45208333333</v>
      </c>
      <c r="O3870" s="574">
        <v>43592.45208333333</v>
      </c>
      <c r="P3870" s="237" t="s">
        <v>37</v>
      </c>
      <c r="Q3870" s="162" t="s">
        <v>1285</v>
      </c>
      <c r="R3870" s="167" t="s">
        <v>10231</v>
      </c>
      <c r="S3870" s="238" t="s">
        <v>101</v>
      </c>
      <c r="T3870" s="167" t="s">
        <v>13975</v>
      </c>
      <c r="U3870" s="77">
        <v>117182408</v>
      </c>
      <c r="V3870" s="49" t="s">
        <v>384</v>
      </c>
      <c r="W3870" s="167" t="s">
        <v>13977</v>
      </c>
      <c r="X3870" s="536">
        <v>547</v>
      </c>
      <c r="Y3870" s="536">
        <v>547</v>
      </c>
      <c r="Z3870" s="536">
        <v>14769</v>
      </c>
      <c r="AA3870" s="264">
        <f>Y3870/AD3870</f>
        <v>9.8577581367503524E-5</v>
      </c>
      <c r="AB3870" s="265">
        <f>Z3870/AD3870</f>
        <v>2.6615946969225954E-3</v>
      </c>
      <c r="AC3870" s="255">
        <f>Z3870/Y3870</f>
        <v>27</v>
      </c>
      <c r="AD3870" s="255">
        <v>5548929</v>
      </c>
      <c r="AE3870" s="240" t="s">
        <v>7060</v>
      </c>
      <c r="AF3870" s="527" t="s">
        <v>13978</v>
      </c>
      <c r="AG3870" s="240" t="s">
        <v>7040</v>
      </c>
      <c r="AH3870" s="525" t="s">
        <v>12286</v>
      </c>
    </row>
    <row r="3871" spans="1:34" ht="15" hidden="1" customHeight="1" x14ac:dyDescent="0.2">
      <c r="A3871" s="521">
        <v>69</v>
      </c>
      <c r="B3871" s="521">
        <v>60</v>
      </c>
      <c r="C3871" s="522" t="s">
        <v>83</v>
      </c>
      <c r="D3871" s="521">
        <v>60125</v>
      </c>
      <c r="E3871" s="522" t="s">
        <v>84</v>
      </c>
      <c r="F3871" s="25">
        <v>2019</v>
      </c>
      <c r="G3871" s="573">
        <v>43592.634722222225</v>
      </c>
      <c r="H3871" s="574">
        <v>43592.634722222225</v>
      </c>
      <c r="I3871" s="572" t="s">
        <v>36</v>
      </c>
      <c r="J3871" s="572" t="s">
        <v>36</v>
      </c>
      <c r="K3871" s="572" t="s">
        <v>36</v>
      </c>
      <c r="L3871" s="235">
        <f>N3871-G3871</f>
        <v>2.0833333328482695E-3</v>
      </c>
      <c r="M3871" s="236">
        <v>3</v>
      </c>
      <c r="N3871" s="573">
        <v>43592.636805555558</v>
      </c>
      <c r="O3871" s="574">
        <v>43592.636805555558</v>
      </c>
      <c r="P3871" s="237" t="s">
        <v>37</v>
      </c>
      <c r="Q3871" s="162" t="s">
        <v>1285</v>
      </c>
      <c r="R3871" s="167" t="s">
        <v>10231</v>
      </c>
      <c r="S3871" s="238" t="s">
        <v>101</v>
      </c>
      <c r="T3871" s="167" t="s">
        <v>13979</v>
      </c>
      <c r="U3871" s="77">
        <v>117182408</v>
      </c>
      <c r="V3871" s="49" t="s">
        <v>384</v>
      </c>
      <c r="W3871" s="168" t="s">
        <v>13981</v>
      </c>
      <c r="X3871" s="536">
        <v>788</v>
      </c>
      <c r="Y3871" s="255">
        <v>0</v>
      </c>
      <c r="Z3871" s="255">
        <v>0</v>
      </c>
      <c r="AA3871" s="264">
        <f>Y3871/AD3871</f>
        <v>0</v>
      </c>
      <c r="AB3871" s="265">
        <f>Z3871/AD3871</f>
        <v>0</v>
      </c>
      <c r="AC3871" s="255">
        <v>0</v>
      </c>
      <c r="AD3871" s="255">
        <v>5548929</v>
      </c>
      <c r="AE3871" s="240" t="s">
        <v>1270</v>
      </c>
      <c r="AF3871" s="527" t="s">
        <v>1270</v>
      </c>
      <c r="AG3871" s="555" t="s">
        <v>7066</v>
      </c>
      <c r="AH3871" s="525" t="s">
        <v>12671</v>
      </c>
    </row>
    <row r="3872" spans="1:34" ht="15" hidden="1" customHeight="1" x14ac:dyDescent="0.2">
      <c r="A3872" s="521">
        <v>69</v>
      </c>
      <c r="B3872" s="521">
        <v>60</v>
      </c>
      <c r="C3872" s="522" t="s">
        <v>83</v>
      </c>
      <c r="D3872" s="521">
        <v>60125</v>
      </c>
      <c r="E3872" s="522" t="s">
        <v>84</v>
      </c>
      <c r="F3872" s="25">
        <v>2019</v>
      </c>
      <c r="G3872" s="573">
        <v>43618.793055555558</v>
      </c>
      <c r="H3872" s="574">
        <v>43618.793055555558</v>
      </c>
      <c r="I3872" s="572" t="s">
        <v>36</v>
      </c>
      <c r="J3872" s="572" t="s">
        <v>36</v>
      </c>
      <c r="K3872" s="572" t="s">
        <v>36</v>
      </c>
      <c r="L3872" s="235">
        <f>N3872-G3872</f>
        <v>3.3333333332848269E-2</v>
      </c>
      <c r="M3872" s="236">
        <v>48</v>
      </c>
      <c r="N3872" s="573">
        <v>43618.826388888891</v>
      </c>
      <c r="O3872" s="574">
        <v>43618.826388888891</v>
      </c>
      <c r="P3872" s="237" t="s">
        <v>37</v>
      </c>
      <c r="Q3872" s="359" t="s">
        <v>1285</v>
      </c>
      <c r="R3872" s="35" t="s">
        <v>10363</v>
      </c>
      <c r="S3872" s="277" t="s">
        <v>80</v>
      </c>
      <c r="T3872" s="167" t="s">
        <v>14286</v>
      </c>
      <c r="U3872" s="77">
        <v>117375116</v>
      </c>
      <c r="V3872" s="49" t="s">
        <v>384</v>
      </c>
      <c r="W3872" s="167" t="s">
        <v>14287</v>
      </c>
      <c r="X3872" s="536">
        <v>547</v>
      </c>
      <c r="Y3872" s="536">
        <v>547</v>
      </c>
      <c r="Z3872" s="255">
        <v>358832</v>
      </c>
      <c r="AA3872" s="264">
        <f>Y3872/AD3872</f>
        <v>9.8577581367503524E-5</v>
      </c>
      <c r="AB3872" s="265">
        <f>Z3872/AD3872</f>
        <v>6.4666893377082313E-2</v>
      </c>
      <c r="AC3872" s="255">
        <f>Z3872/Y3872</f>
        <v>656</v>
      </c>
      <c r="AD3872" s="255">
        <v>5548929</v>
      </c>
      <c r="AE3872" s="240" t="s">
        <v>1270</v>
      </c>
      <c r="AF3872" s="527" t="s">
        <v>1270</v>
      </c>
      <c r="AG3872" s="555" t="s">
        <v>7066</v>
      </c>
      <c r="AH3872" s="525" t="s">
        <v>12671</v>
      </c>
    </row>
    <row r="3873" spans="1:34" ht="15" hidden="1" customHeight="1" x14ac:dyDescent="0.2">
      <c r="A3873" s="175">
        <v>69</v>
      </c>
      <c r="B3873" s="175">
        <v>60</v>
      </c>
      <c r="C3873" s="24" t="s">
        <v>571</v>
      </c>
      <c r="D3873" s="175">
        <v>60127</v>
      </c>
      <c r="E3873" s="24" t="s">
        <v>572</v>
      </c>
      <c r="F3873" s="25">
        <v>2015</v>
      </c>
      <c r="G3873" s="156">
        <v>42131.590277777781</v>
      </c>
      <c r="H3873" s="157">
        <v>42131.590277777781</v>
      </c>
      <c r="I3873" s="620" t="s">
        <v>36</v>
      </c>
      <c r="J3873" s="620" t="s">
        <v>36</v>
      </c>
      <c r="K3873" s="620"/>
      <c r="L3873" s="159">
        <f>N3873-G3873</f>
        <v>0.96527777777373558</v>
      </c>
      <c r="M3873" s="160">
        <v>1390</v>
      </c>
      <c r="N3873" s="156">
        <v>42132.555555555555</v>
      </c>
      <c r="O3873" s="157">
        <v>42132.555555555555</v>
      </c>
      <c r="P3873" s="161" t="s">
        <v>37</v>
      </c>
      <c r="Q3873" s="35" t="s">
        <v>213</v>
      </c>
      <c r="R3873" s="35" t="s">
        <v>287</v>
      </c>
      <c r="S3873" s="35" t="s">
        <v>40</v>
      </c>
      <c r="T3873" s="35" t="s">
        <v>3926</v>
      </c>
      <c r="U3873" s="170">
        <v>11125</v>
      </c>
      <c r="V3873" s="167" t="s">
        <v>761</v>
      </c>
      <c r="W3873" s="35" t="s">
        <v>3927</v>
      </c>
      <c r="X3873" s="55">
        <v>11866</v>
      </c>
      <c r="Y3873" s="55">
        <v>11866</v>
      </c>
      <c r="Z3873" s="55">
        <v>1674628</v>
      </c>
      <c r="AA3873" s="173">
        <v>2.1921608358070424E-3</v>
      </c>
      <c r="AB3873" s="174">
        <v>0.30937585674581797</v>
      </c>
      <c r="AC3873" s="55">
        <v>141.12826563290074</v>
      </c>
    </row>
    <row r="3874" spans="1:34" ht="15" hidden="1" customHeight="1" x14ac:dyDescent="0.2">
      <c r="A3874" s="175">
        <v>69</v>
      </c>
      <c r="B3874" s="175">
        <v>60</v>
      </c>
      <c r="C3874" s="24" t="s">
        <v>571</v>
      </c>
      <c r="D3874" s="175">
        <v>60127</v>
      </c>
      <c r="E3874" s="24" t="s">
        <v>572</v>
      </c>
      <c r="F3874" s="25">
        <v>2015</v>
      </c>
      <c r="G3874" s="156">
        <v>42145.238194444442</v>
      </c>
      <c r="H3874" s="157">
        <v>42145.238194444442</v>
      </c>
      <c r="I3874" s="620" t="s">
        <v>36</v>
      </c>
      <c r="J3874" s="620" t="s">
        <v>36</v>
      </c>
      <c r="K3874" s="620"/>
      <c r="L3874" s="159">
        <f>N3874-G3874</f>
        <v>6.944444467080757E-4</v>
      </c>
      <c r="M3874" s="160">
        <v>1</v>
      </c>
      <c r="N3874" s="156">
        <v>42145.238888888889</v>
      </c>
      <c r="O3874" s="157">
        <v>42145.238888888889</v>
      </c>
      <c r="P3874" s="161" t="s">
        <v>37</v>
      </c>
      <c r="Q3874" s="35" t="s">
        <v>1285</v>
      </c>
      <c r="R3874" s="35" t="s">
        <v>59</v>
      </c>
      <c r="S3874" s="35" t="s">
        <v>98</v>
      </c>
      <c r="T3874" s="35" t="s">
        <v>4028</v>
      </c>
      <c r="U3874" s="459" t="s">
        <v>40</v>
      </c>
      <c r="V3874" s="167" t="s">
        <v>761</v>
      </c>
      <c r="W3874" s="35" t="s">
        <v>4029</v>
      </c>
      <c r="X3874" s="55">
        <v>5857</v>
      </c>
      <c r="Y3874" s="55">
        <v>0</v>
      </c>
      <c r="Z3874" s="168"/>
      <c r="AA3874" s="168"/>
      <c r="AB3874" s="168"/>
      <c r="AC3874" s="168"/>
    </row>
    <row r="3875" spans="1:34" ht="15" hidden="1" customHeight="1" x14ac:dyDescent="0.2">
      <c r="A3875" s="257">
        <v>69</v>
      </c>
      <c r="B3875" s="257">
        <v>60</v>
      </c>
      <c r="C3875" s="258" t="s">
        <v>571</v>
      </c>
      <c r="D3875" s="257">
        <v>60127</v>
      </c>
      <c r="E3875" s="258" t="s">
        <v>572</v>
      </c>
      <c r="F3875" s="25">
        <v>2016</v>
      </c>
      <c r="G3875" s="232">
        <v>42484.259722222225</v>
      </c>
      <c r="H3875" s="233">
        <v>42484.259722222225</v>
      </c>
      <c r="I3875" s="412" t="s">
        <v>36</v>
      </c>
      <c r="J3875" s="412" t="s">
        <v>36</v>
      </c>
      <c r="K3875" s="412"/>
      <c r="L3875" s="235">
        <f>N3875-G3875</f>
        <v>6.9444443943211809E-4</v>
      </c>
      <c r="M3875" s="236">
        <v>1</v>
      </c>
      <c r="N3875" s="232">
        <v>42484.260416666664</v>
      </c>
      <c r="O3875" s="233">
        <v>42484.260416666664</v>
      </c>
      <c r="P3875" s="237" t="s">
        <v>37</v>
      </c>
      <c r="Q3875" s="238" t="s">
        <v>48</v>
      </c>
      <c r="R3875" s="238" t="s">
        <v>49</v>
      </c>
      <c r="S3875" s="35" t="s">
        <v>40</v>
      </c>
      <c r="T3875" s="35" t="s">
        <v>5951</v>
      </c>
      <c r="U3875" s="282" t="s">
        <v>40</v>
      </c>
      <c r="V3875" s="240" t="s">
        <v>761</v>
      </c>
      <c r="W3875" s="35" t="s">
        <v>5952</v>
      </c>
      <c r="X3875" s="55">
        <v>4959</v>
      </c>
      <c r="Y3875" s="55">
        <v>0</v>
      </c>
      <c r="Z3875" s="55">
        <v>0</v>
      </c>
      <c r="AA3875" s="168"/>
      <c r="AB3875" s="168"/>
      <c r="AC3875" s="168"/>
    </row>
    <row r="3876" spans="1:34" ht="15" hidden="1" customHeight="1" x14ac:dyDescent="0.2">
      <c r="A3876" s="257">
        <v>69</v>
      </c>
      <c r="B3876" s="257">
        <v>60</v>
      </c>
      <c r="C3876" s="258" t="s">
        <v>571</v>
      </c>
      <c r="D3876" s="257">
        <v>60127</v>
      </c>
      <c r="E3876" s="258" t="s">
        <v>572</v>
      </c>
      <c r="F3876" s="25">
        <v>2016</v>
      </c>
      <c r="G3876" s="232">
        <v>42485.520833333336</v>
      </c>
      <c r="H3876" s="233">
        <v>42485.520833333336</v>
      </c>
      <c r="I3876" s="412" t="s">
        <v>36</v>
      </c>
      <c r="J3876" s="412" t="s">
        <v>36</v>
      </c>
      <c r="K3876" s="412"/>
      <c r="L3876" s="235">
        <f>N3876-G3876</f>
        <v>2.4305555554747116E-2</v>
      </c>
      <c r="M3876" s="236">
        <v>35</v>
      </c>
      <c r="N3876" s="232">
        <v>42485.545138888891</v>
      </c>
      <c r="O3876" s="233">
        <v>42485.545138888891</v>
      </c>
      <c r="P3876" s="237" t="s">
        <v>37</v>
      </c>
      <c r="Q3876" s="238" t="s">
        <v>52</v>
      </c>
      <c r="R3876" s="238" t="s">
        <v>5649</v>
      </c>
      <c r="S3876" s="35" t="s">
        <v>80</v>
      </c>
      <c r="T3876" s="35" t="s">
        <v>5965</v>
      </c>
      <c r="U3876" s="282" t="s">
        <v>40</v>
      </c>
      <c r="V3876" s="240" t="s">
        <v>761</v>
      </c>
      <c r="W3876" s="35" t="s">
        <v>5966</v>
      </c>
      <c r="X3876" s="55">
        <v>1064</v>
      </c>
      <c r="Y3876" s="55">
        <v>1064</v>
      </c>
      <c r="Z3876" s="55">
        <v>53542</v>
      </c>
      <c r="AA3876" s="259">
        <v>1.9409438642185723E-4</v>
      </c>
      <c r="AB3876" s="260">
        <v>9.7671068024427436E-3</v>
      </c>
      <c r="AC3876" s="241">
        <v>50.321428571428569</v>
      </c>
    </row>
    <row r="3877" spans="1:34" ht="15" hidden="1" customHeight="1" x14ac:dyDescent="0.2">
      <c r="A3877" s="257">
        <v>69</v>
      </c>
      <c r="B3877" s="257">
        <v>60</v>
      </c>
      <c r="C3877" s="258" t="s">
        <v>571</v>
      </c>
      <c r="D3877" s="257">
        <v>60127</v>
      </c>
      <c r="E3877" s="258" t="s">
        <v>572</v>
      </c>
      <c r="F3877" s="25">
        <v>2016</v>
      </c>
      <c r="G3877" s="232">
        <v>42486.461805555555</v>
      </c>
      <c r="H3877" s="233">
        <v>42486.461805555555</v>
      </c>
      <c r="I3877" s="412" t="s">
        <v>36</v>
      </c>
      <c r="J3877" s="412" t="s">
        <v>36</v>
      </c>
      <c r="K3877" s="412"/>
      <c r="L3877" s="235">
        <f>N3877-G3877</f>
        <v>0.18958333333284827</v>
      </c>
      <c r="M3877" s="236">
        <v>273</v>
      </c>
      <c r="N3877" s="232">
        <v>42486.651388888888</v>
      </c>
      <c r="O3877" s="233">
        <v>42486.651388888888</v>
      </c>
      <c r="P3877" s="237" t="s">
        <v>37</v>
      </c>
      <c r="Q3877" s="238" t="s">
        <v>52</v>
      </c>
      <c r="R3877" s="238" t="s">
        <v>5649</v>
      </c>
      <c r="S3877" s="35" t="s">
        <v>80</v>
      </c>
      <c r="T3877" s="35" t="s">
        <v>5973</v>
      </c>
      <c r="U3877" s="282" t="s">
        <v>40</v>
      </c>
      <c r="V3877" s="240" t="s">
        <v>761</v>
      </c>
      <c r="W3877" s="35" t="s">
        <v>5974</v>
      </c>
      <c r="X3877" s="55">
        <v>0</v>
      </c>
      <c r="Y3877" s="55">
        <v>0</v>
      </c>
      <c r="Z3877" s="55">
        <v>0</v>
      </c>
      <c r="AA3877" s="168"/>
      <c r="AB3877" s="168"/>
      <c r="AC3877" s="168"/>
    </row>
    <row r="3878" spans="1:34" ht="15" hidden="1" customHeight="1" x14ac:dyDescent="0.2">
      <c r="A3878" s="257">
        <v>69</v>
      </c>
      <c r="B3878" s="257">
        <v>60</v>
      </c>
      <c r="C3878" s="258" t="s">
        <v>571</v>
      </c>
      <c r="D3878" s="257">
        <v>60127</v>
      </c>
      <c r="E3878" s="258" t="s">
        <v>572</v>
      </c>
      <c r="F3878" s="25">
        <v>2016</v>
      </c>
      <c r="G3878" s="284">
        <v>42614.620138888888</v>
      </c>
      <c r="H3878" s="234">
        <v>42614.620138888888</v>
      </c>
      <c r="I3878" s="412" t="s">
        <v>36</v>
      </c>
      <c r="J3878" s="412" t="s">
        <v>36</v>
      </c>
      <c r="K3878" s="412"/>
      <c r="L3878" s="235">
        <f>N3878-G3878</f>
        <v>0.36875000000145519</v>
      </c>
      <c r="M3878" s="236">
        <v>531</v>
      </c>
      <c r="N3878" s="284">
        <v>42614.988888888889</v>
      </c>
      <c r="O3878" s="234">
        <v>42614.988888888889</v>
      </c>
      <c r="P3878" s="237" t="s">
        <v>37</v>
      </c>
      <c r="Q3878" s="238" t="s">
        <v>38</v>
      </c>
      <c r="R3878" s="238" t="s">
        <v>135</v>
      </c>
      <c r="S3878" s="35" t="s">
        <v>68</v>
      </c>
      <c r="T3878" s="35" t="s">
        <v>6542</v>
      </c>
      <c r="U3878" s="88">
        <v>12457</v>
      </c>
      <c r="V3878" s="240" t="s">
        <v>761</v>
      </c>
      <c r="W3878" s="35" t="s">
        <v>6543</v>
      </c>
      <c r="X3878" s="177">
        <v>0</v>
      </c>
      <c r="Y3878" s="55">
        <v>0</v>
      </c>
      <c r="Z3878" s="55">
        <v>0</v>
      </c>
      <c r="AA3878" s="35"/>
      <c r="AB3878" s="35"/>
      <c r="AC3878" s="241"/>
    </row>
    <row r="3879" spans="1:34" ht="15" hidden="1" customHeight="1" x14ac:dyDescent="0.2">
      <c r="A3879" s="257">
        <v>69</v>
      </c>
      <c r="B3879" s="257">
        <v>60</v>
      </c>
      <c r="C3879" s="258" t="s">
        <v>571</v>
      </c>
      <c r="D3879" s="257">
        <v>60127</v>
      </c>
      <c r="E3879" s="258" t="s">
        <v>572</v>
      </c>
      <c r="F3879" s="25">
        <v>2016</v>
      </c>
      <c r="G3879" s="284">
        <v>42641.691666666666</v>
      </c>
      <c r="H3879" s="234">
        <v>42641.691666666666</v>
      </c>
      <c r="I3879" s="412" t="s">
        <v>36</v>
      </c>
      <c r="J3879" s="412" t="s">
        <v>36</v>
      </c>
      <c r="K3879" s="412"/>
      <c r="L3879" s="235">
        <f>N3879-G3879</f>
        <v>0.24305555555474712</v>
      </c>
      <c r="M3879" s="236">
        <v>350</v>
      </c>
      <c r="N3879" s="284">
        <v>42641.93472222222</v>
      </c>
      <c r="O3879" s="234">
        <v>42641.93472222222</v>
      </c>
      <c r="P3879" s="237" t="s">
        <v>37</v>
      </c>
      <c r="Q3879" s="238" t="s">
        <v>38</v>
      </c>
      <c r="R3879" s="238" t="s">
        <v>135</v>
      </c>
      <c r="S3879" s="35" t="s">
        <v>68</v>
      </c>
      <c r="T3879" s="35" t="s">
        <v>6629</v>
      </c>
      <c r="U3879" s="282" t="s">
        <v>40</v>
      </c>
      <c r="V3879" s="240" t="s">
        <v>761</v>
      </c>
      <c r="W3879" s="167" t="s">
        <v>6630</v>
      </c>
      <c r="X3879" s="177">
        <v>0</v>
      </c>
      <c r="Y3879" s="55">
        <v>0</v>
      </c>
      <c r="Z3879" s="55">
        <v>0</v>
      </c>
      <c r="AA3879" s="35"/>
      <c r="AB3879" s="35"/>
      <c r="AC3879" s="241"/>
    </row>
    <row r="3880" spans="1:34" ht="15" hidden="1" customHeight="1" x14ac:dyDescent="0.2">
      <c r="A3880" s="257">
        <v>69</v>
      </c>
      <c r="B3880" s="257">
        <v>60</v>
      </c>
      <c r="C3880" s="258" t="s">
        <v>571</v>
      </c>
      <c r="D3880" s="257">
        <v>60127</v>
      </c>
      <c r="E3880" s="258" t="s">
        <v>572</v>
      </c>
      <c r="F3880" s="25">
        <v>2017</v>
      </c>
      <c r="G3880" s="232">
        <v>42764.554861111108</v>
      </c>
      <c r="H3880" s="233">
        <v>42764.554861111108</v>
      </c>
      <c r="I3880" s="412" t="s">
        <v>36</v>
      </c>
      <c r="J3880" s="412" t="s">
        <v>36</v>
      </c>
      <c r="K3880" s="412"/>
      <c r="L3880" s="235">
        <f>N3880-G3880</f>
        <v>0.11041666667006211</v>
      </c>
      <c r="M3880" s="236">
        <v>159</v>
      </c>
      <c r="N3880" s="232">
        <v>42764.665277777778</v>
      </c>
      <c r="O3880" s="233">
        <v>42764.665277777778</v>
      </c>
      <c r="P3880" s="237" t="s">
        <v>37</v>
      </c>
      <c r="Q3880" s="35" t="s">
        <v>52</v>
      </c>
      <c r="R3880" s="35" t="s">
        <v>106</v>
      </c>
      <c r="S3880" s="35" t="s">
        <v>106</v>
      </c>
      <c r="T3880" s="52" t="s">
        <v>7627</v>
      </c>
      <c r="U3880" s="303" t="s">
        <v>40</v>
      </c>
      <c r="V3880" s="49" t="s">
        <v>761</v>
      </c>
      <c r="W3880" s="189"/>
      <c r="X3880" s="255">
        <v>0</v>
      </c>
      <c r="Y3880" s="255">
        <v>0</v>
      </c>
      <c r="Z3880" s="255">
        <v>0</v>
      </c>
      <c r="AA3880" s="35"/>
      <c r="AB3880" s="35"/>
      <c r="AC3880" s="35"/>
      <c r="AD3880" s="304">
        <v>5517212</v>
      </c>
      <c r="AE3880" s="305" t="s">
        <v>1270</v>
      </c>
      <c r="AF3880" s="305" t="s">
        <v>1270</v>
      </c>
      <c r="AG3880" s="35" t="s">
        <v>7066</v>
      </c>
      <c r="AH3880" s="44" t="s">
        <v>7067</v>
      </c>
    </row>
    <row r="3881" spans="1:34" ht="15" hidden="1" customHeight="1" x14ac:dyDescent="0.2">
      <c r="A3881" s="257">
        <v>69</v>
      </c>
      <c r="B3881" s="257">
        <v>60</v>
      </c>
      <c r="C3881" s="258" t="s">
        <v>571</v>
      </c>
      <c r="D3881" s="257">
        <v>60127</v>
      </c>
      <c r="E3881" s="258" t="s">
        <v>572</v>
      </c>
      <c r="F3881" s="25">
        <v>2018</v>
      </c>
      <c r="G3881" s="232">
        <v>43461.487500000003</v>
      </c>
      <c r="H3881" s="233">
        <v>43461.487500000003</v>
      </c>
      <c r="I3881" s="412" t="s">
        <v>36</v>
      </c>
      <c r="J3881" s="412" t="s">
        <v>36</v>
      </c>
      <c r="K3881" s="412" t="s">
        <v>36</v>
      </c>
      <c r="L3881" s="235">
        <f>N3881-G3881</f>
        <v>9.5833333332848269E-2</v>
      </c>
      <c r="M3881" s="236">
        <v>138</v>
      </c>
      <c r="N3881" s="232">
        <v>43461.583333333336</v>
      </c>
      <c r="O3881" s="233">
        <v>43461.583333333336</v>
      </c>
      <c r="P3881" s="237" t="s">
        <v>37</v>
      </c>
      <c r="Q3881" s="238" t="s">
        <v>1285</v>
      </c>
      <c r="R3881" s="35" t="s">
        <v>10447</v>
      </c>
      <c r="S3881" s="277" t="s">
        <v>106</v>
      </c>
      <c r="T3881" s="167" t="s">
        <v>12644</v>
      </c>
      <c r="U3881" s="497">
        <v>115601475</v>
      </c>
      <c r="V3881" s="240" t="s">
        <v>761</v>
      </c>
      <c r="W3881" s="35" t="s">
        <v>12645</v>
      </c>
      <c r="X3881" s="164">
        <v>2754</v>
      </c>
      <c r="Y3881" s="164">
        <v>2754</v>
      </c>
      <c r="Z3881" s="164">
        <v>219706</v>
      </c>
      <c r="AA3881" s="264">
        <f>Y3881/AD3881</f>
        <v>4.9916515805446663E-4</v>
      </c>
      <c r="AB3881" s="265">
        <f>Z3881/AD3881</f>
        <v>3.9821924551748239E-2</v>
      </c>
      <c r="AC3881" s="255">
        <f>Z3881/Y3881</f>
        <v>79.777051561365283</v>
      </c>
      <c r="AD3881" s="241">
        <v>5517212</v>
      </c>
      <c r="AE3881" s="467" t="s">
        <v>7063</v>
      </c>
      <c r="AF3881" s="477" t="s">
        <v>12646</v>
      </c>
      <c r="AG3881" s="277" t="s">
        <v>7040</v>
      </c>
      <c r="AH3881" s="57" t="s">
        <v>7173</v>
      </c>
    </row>
    <row r="3882" spans="1:34" ht="15" hidden="1" customHeight="1" x14ac:dyDescent="0.2">
      <c r="A3882" s="257">
        <v>69</v>
      </c>
      <c r="B3882" s="257">
        <v>60</v>
      </c>
      <c r="C3882" s="258" t="s">
        <v>580</v>
      </c>
      <c r="D3882" s="257">
        <v>60128</v>
      </c>
      <c r="E3882" s="258" t="s">
        <v>581</v>
      </c>
      <c r="F3882" s="25">
        <v>2016</v>
      </c>
      <c r="G3882" s="232">
        <v>42484.259722222225</v>
      </c>
      <c r="H3882" s="233">
        <v>42484.259722222225</v>
      </c>
      <c r="I3882" s="412" t="s">
        <v>36</v>
      </c>
      <c r="J3882" s="412" t="s">
        <v>36</v>
      </c>
      <c r="K3882" s="412"/>
      <c r="L3882" s="235">
        <f>N3882-G3882</f>
        <v>6.9444443943211809E-4</v>
      </c>
      <c r="M3882" s="236">
        <v>1</v>
      </c>
      <c r="N3882" s="232">
        <v>42484.260416666664</v>
      </c>
      <c r="O3882" s="233">
        <v>42484.260416666664</v>
      </c>
      <c r="P3882" s="237" t="s">
        <v>37</v>
      </c>
      <c r="Q3882" s="238" t="s">
        <v>48</v>
      </c>
      <c r="R3882" s="238" t="s">
        <v>49</v>
      </c>
      <c r="S3882" s="35" t="s">
        <v>40</v>
      </c>
      <c r="T3882" s="35" t="s">
        <v>5951</v>
      </c>
      <c r="U3882" s="282" t="s">
        <v>40</v>
      </c>
      <c r="V3882" s="240" t="s">
        <v>761</v>
      </c>
      <c r="W3882" s="35" t="s">
        <v>5953</v>
      </c>
      <c r="X3882" s="55">
        <v>0</v>
      </c>
      <c r="Y3882" s="55">
        <v>0</v>
      </c>
      <c r="Z3882" s="55">
        <v>0</v>
      </c>
      <c r="AA3882" s="266"/>
      <c r="AB3882" s="266"/>
      <c r="AC3882" s="266"/>
    </row>
    <row r="3883" spans="1:34" ht="15" hidden="1" customHeight="1" x14ac:dyDescent="0.2">
      <c r="A3883" s="257">
        <v>69</v>
      </c>
      <c r="B3883" s="257">
        <v>60</v>
      </c>
      <c r="C3883" s="258" t="s">
        <v>580</v>
      </c>
      <c r="D3883" s="257">
        <v>60128</v>
      </c>
      <c r="E3883" s="258" t="s">
        <v>581</v>
      </c>
      <c r="F3883" s="25">
        <v>2018</v>
      </c>
      <c r="G3883" s="232">
        <v>43444.699305555558</v>
      </c>
      <c r="H3883" s="233">
        <v>43444.699305555558</v>
      </c>
      <c r="I3883" s="412" t="s">
        <v>36</v>
      </c>
      <c r="J3883" s="412" t="s">
        <v>36</v>
      </c>
      <c r="K3883" s="412" t="s">
        <v>36</v>
      </c>
      <c r="L3883" s="235">
        <f>N3883-G3883</f>
        <v>9.8611111112404615E-2</v>
      </c>
      <c r="M3883" s="236">
        <v>142</v>
      </c>
      <c r="N3883" s="232">
        <v>43444.79791666667</v>
      </c>
      <c r="O3883" s="233">
        <v>43444.79791666667</v>
      </c>
      <c r="P3883" s="237" t="s">
        <v>37</v>
      </c>
      <c r="Q3883" s="238" t="s">
        <v>1285</v>
      </c>
      <c r="R3883" s="35" t="s">
        <v>10331</v>
      </c>
      <c r="S3883" s="238" t="s">
        <v>54</v>
      </c>
      <c r="T3883" s="167" t="s">
        <v>12522</v>
      </c>
      <c r="U3883" s="282" t="s">
        <v>40</v>
      </c>
      <c r="V3883" s="240" t="s">
        <v>761</v>
      </c>
      <c r="W3883" s="167" t="s">
        <v>12523</v>
      </c>
      <c r="X3883" s="255">
        <v>0</v>
      </c>
      <c r="Y3883" s="241">
        <v>0</v>
      </c>
      <c r="Z3883" s="241">
        <v>0</v>
      </c>
      <c r="AA3883" s="277"/>
      <c r="AB3883" s="277"/>
      <c r="AC3883" s="277"/>
      <c r="AD3883" s="241">
        <v>5517212</v>
      </c>
      <c r="AE3883" s="35" t="s">
        <v>1270</v>
      </c>
      <c r="AF3883" s="153" t="s">
        <v>1270</v>
      </c>
      <c r="AG3883" s="35" t="s">
        <v>7066</v>
      </c>
      <c r="AH3883" s="57" t="s">
        <v>7067</v>
      </c>
    </row>
    <row r="3884" spans="1:34" ht="15" hidden="1" customHeight="1" x14ac:dyDescent="0.2">
      <c r="A3884" s="257">
        <v>69</v>
      </c>
      <c r="B3884" s="257">
        <v>60</v>
      </c>
      <c r="C3884" s="258" t="s">
        <v>580</v>
      </c>
      <c r="D3884" s="257">
        <v>60128</v>
      </c>
      <c r="E3884" s="258" t="s">
        <v>581</v>
      </c>
      <c r="F3884" s="25">
        <v>2018</v>
      </c>
      <c r="G3884" s="232">
        <v>43461.487500000003</v>
      </c>
      <c r="H3884" s="233">
        <v>43461.487500000003</v>
      </c>
      <c r="I3884" s="412" t="s">
        <v>36</v>
      </c>
      <c r="J3884" s="412" t="s">
        <v>36</v>
      </c>
      <c r="K3884" s="412" t="s">
        <v>36</v>
      </c>
      <c r="L3884" s="296"/>
      <c r="M3884" s="495"/>
      <c r="N3884" s="495"/>
      <c r="O3884" s="495"/>
      <c r="P3884" s="237" t="s">
        <v>37</v>
      </c>
      <c r="Q3884" s="238" t="s">
        <v>1285</v>
      </c>
      <c r="R3884" s="35" t="s">
        <v>10865</v>
      </c>
      <c r="S3884" s="277" t="s">
        <v>170</v>
      </c>
      <c r="T3884" s="516" t="s">
        <v>12647</v>
      </c>
      <c r="U3884" s="497">
        <v>115601475</v>
      </c>
      <c r="V3884" s="240" t="s">
        <v>761</v>
      </c>
      <c r="W3884" s="35" t="s">
        <v>12648</v>
      </c>
      <c r="X3884" s="164">
        <v>2754</v>
      </c>
      <c r="Y3884" s="164">
        <v>2754</v>
      </c>
      <c r="Z3884" s="164">
        <v>219706</v>
      </c>
      <c r="AA3884" s="264">
        <f>Y3884/AD3884</f>
        <v>4.9916515805446663E-4</v>
      </c>
      <c r="AB3884" s="265">
        <f>Z3884/AD3884</f>
        <v>3.9821924551748239E-2</v>
      </c>
      <c r="AC3884" s="255">
        <f>Z3884/Y3884</f>
        <v>79.777051561365283</v>
      </c>
      <c r="AD3884" s="241">
        <v>5517212</v>
      </c>
      <c r="AE3884" s="467" t="s">
        <v>7063</v>
      </c>
      <c r="AF3884" s="477" t="s">
        <v>12646</v>
      </c>
      <c r="AG3884" s="277" t="s">
        <v>7040</v>
      </c>
      <c r="AH3884" s="57" t="s">
        <v>7173</v>
      </c>
    </row>
    <row r="3885" spans="1:34" ht="15" hidden="1" customHeight="1" x14ac:dyDescent="0.2">
      <c r="A3885" s="105">
        <v>69</v>
      </c>
      <c r="B3885" s="105">
        <v>60</v>
      </c>
      <c r="C3885" s="76" t="s">
        <v>821</v>
      </c>
      <c r="D3885" s="31">
        <v>60129</v>
      </c>
      <c r="E3885" s="60" t="s">
        <v>822</v>
      </c>
      <c r="F3885" s="25">
        <v>2014</v>
      </c>
      <c r="G3885" s="61">
        <v>41973.25</v>
      </c>
      <c r="H3885" s="62">
        <v>41973.25</v>
      </c>
      <c r="I3885" s="625" t="s">
        <v>36</v>
      </c>
      <c r="J3885" s="625" t="s">
        <v>36</v>
      </c>
      <c r="K3885" s="625"/>
      <c r="L3885" s="64">
        <f>N3885-G3885</f>
        <v>6.944444467080757E-4</v>
      </c>
      <c r="M3885" s="65">
        <v>1</v>
      </c>
      <c r="N3885" s="61">
        <v>41973.250694444447</v>
      </c>
      <c r="O3885" s="62">
        <v>41973.250694444447</v>
      </c>
      <c r="P3885" s="66" t="s">
        <v>37</v>
      </c>
      <c r="Q3885" s="69" t="s">
        <v>48</v>
      </c>
      <c r="R3885" s="69" t="s">
        <v>49</v>
      </c>
      <c r="S3885" s="87" t="s">
        <v>40</v>
      </c>
      <c r="T3885" s="69" t="s">
        <v>3076</v>
      </c>
      <c r="U3885" s="459" t="s">
        <v>40</v>
      </c>
      <c r="V3885" s="87" t="s">
        <v>1385</v>
      </c>
      <c r="W3885" s="69" t="s">
        <v>3077</v>
      </c>
      <c r="X3885" s="32">
        <v>1245</v>
      </c>
      <c r="Y3885" s="32">
        <v>0</v>
      </c>
      <c r="Z3885" s="83"/>
      <c r="AA3885" s="84"/>
      <c r="AB3885" s="85"/>
      <c r="AC3885" s="83"/>
    </row>
    <row r="3886" spans="1:34" ht="15" hidden="1" customHeight="1" x14ac:dyDescent="0.2">
      <c r="A3886" s="175">
        <v>69</v>
      </c>
      <c r="B3886" s="175">
        <v>60</v>
      </c>
      <c r="C3886" s="24" t="s">
        <v>821</v>
      </c>
      <c r="D3886" s="175">
        <v>60129</v>
      </c>
      <c r="E3886" s="24" t="s">
        <v>822</v>
      </c>
      <c r="F3886" s="25">
        <v>2015</v>
      </c>
      <c r="G3886" s="156">
        <v>42156.32916666667</v>
      </c>
      <c r="H3886" s="157">
        <v>42156.32916666667</v>
      </c>
      <c r="I3886" s="620" t="s">
        <v>36</v>
      </c>
      <c r="J3886" s="620" t="s">
        <v>36</v>
      </c>
      <c r="K3886" s="620"/>
      <c r="L3886" s="159">
        <f>N3886-G3886</f>
        <v>0.38541666666424135</v>
      </c>
      <c r="M3886" s="160">
        <v>555</v>
      </c>
      <c r="N3886" s="156">
        <v>42156.714583333334</v>
      </c>
      <c r="O3886" s="157">
        <v>42156.714583333334</v>
      </c>
      <c r="P3886" s="161" t="s">
        <v>37</v>
      </c>
      <c r="Q3886" s="35" t="s">
        <v>145</v>
      </c>
      <c r="R3886" s="35" t="s">
        <v>146</v>
      </c>
      <c r="S3886" s="35" t="s">
        <v>98</v>
      </c>
      <c r="T3886" s="35" t="s">
        <v>4076</v>
      </c>
      <c r="U3886" s="176">
        <v>11161</v>
      </c>
      <c r="V3886" s="167" t="s">
        <v>1385</v>
      </c>
      <c r="W3886" s="35" t="s">
        <v>4077</v>
      </c>
      <c r="X3886" s="55">
        <v>1245</v>
      </c>
      <c r="Y3886" s="55">
        <v>0</v>
      </c>
      <c r="Z3886" s="168"/>
      <c r="AA3886" s="168"/>
      <c r="AB3886" s="168"/>
      <c r="AC3886" s="168"/>
    </row>
    <row r="3887" spans="1:34" ht="15" hidden="1" customHeight="1" x14ac:dyDescent="0.2">
      <c r="A3887" s="175">
        <v>69</v>
      </c>
      <c r="B3887" s="175">
        <v>60</v>
      </c>
      <c r="C3887" s="24" t="s">
        <v>821</v>
      </c>
      <c r="D3887" s="175">
        <v>60129</v>
      </c>
      <c r="E3887" s="43" t="s">
        <v>822</v>
      </c>
      <c r="F3887" s="25">
        <v>2015</v>
      </c>
      <c r="G3887" s="156">
        <v>42267.709722222222</v>
      </c>
      <c r="H3887" s="157">
        <v>42267.709722222222</v>
      </c>
      <c r="I3887" s="620" t="s">
        <v>36</v>
      </c>
      <c r="J3887" s="620" t="s">
        <v>36</v>
      </c>
      <c r="K3887" s="620"/>
      <c r="L3887" s="159">
        <f>N3887-G3887</f>
        <v>1.8750000002910383E-2</v>
      </c>
      <c r="M3887" s="160">
        <v>27</v>
      </c>
      <c r="N3887" s="156">
        <v>42267.728472222225</v>
      </c>
      <c r="O3887" s="157">
        <v>42267.728472222225</v>
      </c>
      <c r="P3887" s="161" t="s">
        <v>37</v>
      </c>
      <c r="Q3887" s="35" t="s">
        <v>38</v>
      </c>
      <c r="R3887" s="35" t="s">
        <v>413</v>
      </c>
      <c r="S3887" s="35" t="s">
        <v>40</v>
      </c>
      <c r="T3887" s="35" t="s">
        <v>4809</v>
      </c>
      <c r="U3887" s="459" t="s">
        <v>40</v>
      </c>
      <c r="V3887" s="167" t="s">
        <v>1385</v>
      </c>
      <c r="W3887" s="35" t="s">
        <v>4810</v>
      </c>
      <c r="X3887" s="55">
        <v>1245</v>
      </c>
      <c r="Y3887" s="168"/>
      <c r="Z3887" s="168"/>
      <c r="AA3887" s="168"/>
      <c r="AB3887" s="168"/>
      <c r="AC3887" s="168"/>
    </row>
    <row r="3888" spans="1:34" ht="15" hidden="1" customHeight="1" x14ac:dyDescent="0.2">
      <c r="A3888" s="249">
        <v>69</v>
      </c>
      <c r="B3888" s="249">
        <v>60</v>
      </c>
      <c r="C3888" s="250" t="s">
        <v>821</v>
      </c>
      <c r="D3888" s="249">
        <v>60129</v>
      </c>
      <c r="E3888" s="250" t="s">
        <v>822</v>
      </c>
      <c r="F3888" s="25">
        <v>2016</v>
      </c>
      <c r="G3888" s="232">
        <v>42393.737500000003</v>
      </c>
      <c r="H3888" s="233">
        <v>42393.737500000003</v>
      </c>
      <c r="I3888" s="412" t="s">
        <v>36</v>
      </c>
      <c r="J3888" s="412" t="s">
        <v>36</v>
      </c>
      <c r="K3888" s="412"/>
      <c r="L3888" s="235">
        <f>N3888-G3888</f>
        <v>6.9444443943211809E-4</v>
      </c>
      <c r="M3888" s="236">
        <v>1</v>
      </c>
      <c r="N3888" s="232">
        <v>42393.738194444442</v>
      </c>
      <c r="O3888" s="233">
        <v>42393.738194444442</v>
      </c>
      <c r="P3888" s="237" t="s">
        <v>37</v>
      </c>
      <c r="Q3888" s="238" t="s">
        <v>48</v>
      </c>
      <c r="R3888" s="238" t="s">
        <v>49</v>
      </c>
      <c r="S3888" s="238" t="s">
        <v>40</v>
      </c>
      <c r="T3888" s="239" t="s">
        <v>5513</v>
      </c>
      <c r="U3888" s="254" t="s">
        <v>40</v>
      </c>
      <c r="V3888" s="240" t="s">
        <v>1385</v>
      </c>
      <c r="W3888" s="239" t="s">
        <v>5514</v>
      </c>
      <c r="X3888" s="241">
        <v>1245</v>
      </c>
      <c r="Y3888" s="241">
        <v>0</v>
      </c>
      <c r="Z3888" s="241">
        <v>0</v>
      </c>
      <c r="AA3888" s="251"/>
      <c r="AB3888" s="251"/>
      <c r="AC3888" s="251"/>
    </row>
    <row r="3889" spans="1:34" ht="15" hidden="1" customHeight="1" x14ac:dyDescent="0.2">
      <c r="A3889" s="257">
        <v>69</v>
      </c>
      <c r="B3889" s="257">
        <v>60</v>
      </c>
      <c r="C3889" s="258" t="s">
        <v>821</v>
      </c>
      <c r="D3889" s="257">
        <v>60129</v>
      </c>
      <c r="E3889" s="258" t="s">
        <v>822</v>
      </c>
      <c r="F3889" s="25">
        <v>2016</v>
      </c>
      <c r="G3889" s="232">
        <v>42442.225694444445</v>
      </c>
      <c r="H3889" s="233">
        <v>42442.225694444445</v>
      </c>
      <c r="I3889" s="412" t="s">
        <v>36</v>
      </c>
      <c r="J3889" s="412" t="s">
        <v>36</v>
      </c>
      <c r="K3889" s="412"/>
      <c r="L3889" s="235">
        <f>N3889-G3889</f>
        <v>0.39791666666860692</v>
      </c>
      <c r="M3889" s="236">
        <v>573</v>
      </c>
      <c r="N3889" s="232">
        <v>42442.623611111114</v>
      </c>
      <c r="O3889" s="233">
        <v>42442.623611111114</v>
      </c>
      <c r="P3889" s="237" t="s">
        <v>37</v>
      </c>
      <c r="Q3889" s="238" t="s">
        <v>38</v>
      </c>
      <c r="R3889" s="238" t="s">
        <v>135</v>
      </c>
      <c r="S3889" s="238" t="s">
        <v>68</v>
      </c>
      <c r="T3889" s="269" t="s">
        <v>5762</v>
      </c>
      <c r="U3889" s="254" t="s">
        <v>40</v>
      </c>
      <c r="V3889" s="240" t="s">
        <v>1385</v>
      </c>
      <c r="W3889" s="269" t="s">
        <v>5763</v>
      </c>
      <c r="X3889" s="55">
        <v>0</v>
      </c>
      <c r="Y3889" s="55">
        <v>0</v>
      </c>
      <c r="Z3889" s="55">
        <v>0</v>
      </c>
      <c r="AA3889" s="275"/>
      <c r="AB3889" s="275"/>
      <c r="AC3889" s="275"/>
    </row>
    <row r="3890" spans="1:34" ht="15" hidden="1" customHeight="1" x14ac:dyDescent="0.2">
      <c r="A3890" s="257">
        <v>69</v>
      </c>
      <c r="B3890" s="257">
        <v>60</v>
      </c>
      <c r="C3890" s="258" t="s">
        <v>821</v>
      </c>
      <c r="D3890" s="257">
        <v>60129</v>
      </c>
      <c r="E3890" s="258" t="s">
        <v>822</v>
      </c>
      <c r="F3890" s="25">
        <v>2016</v>
      </c>
      <c r="G3890" s="232">
        <v>42467.598611111112</v>
      </c>
      <c r="H3890" s="233">
        <v>42467.598611111112</v>
      </c>
      <c r="I3890" s="412" t="s">
        <v>36</v>
      </c>
      <c r="J3890" s="412" t="s">
        <v>36</v>
      </c>
      <c r="K3890" s="412"/>
      <c r="L3890" s="235">
        <f>N3890-G3890</f>
        <v>2.7777777795563452E-3</v>
      </c>
      <c r="M3890" s="236">
        <v>4</v>
      </c>
      <c r="N3890" s="232">
        <v>42467.601388888892</v>
      </c>
      <c r="O3890" s="233">
        <v>42467.601388888892</v>
      </c>
      <c r="P3890" s="237" t="s">
        <v>37</v>
      </c>
      <c r="Q3890" s="35" t="s">
        <v>5502</v>
      </c>
      <c r="R3890" s="35" t="s">
        <v>600</v>
      </c>
      <c r="S3890" s="35" t="s">
        <v>579</v>
      </c>
      <c r="T3890" s="35" t="s">
        <v>5835</v>
      </c>
      <c r="U3890" s="88">
        <v>12084</v>
      </c>
      <c r="V3890" s="240" t="s">
        <v>1385</v>
      </c>
      <c r="W3890" s="35" t="s">
        <v>5836</v>
      </c>
      <c r="X3890" s="55">
        <v>3571</v>
      </c>
      <c r="Y3890" s="55">
        <v>0</v>
      </c>
      <c r="Z3890" s="55">
        <v>0</v>
      </c>
      <c r="AA3890" s="168"/>
      <c r="AB3890" s="168"/>
      <c r="AC3890" s="168"/>
    </row>
    <row r="3891" spans="1:34" ht="15" hidden="1" customHeight="1" x14ac:dyDescent="0.2">
      <c r="A3891" s="257">
        <v>69</v>
      </c>
      <c r="B3891" s="257">
        <v>60</v>
      </c>
      <c r="C3891" s="258" t="s">
        <v>821</v>
      </c>
      <c r="D3891" s="257">
        <v>60129</v>
      </c>
      <c r="E3891" s="258" t="s">
        <v>822</v>
      </c>
      <c r="F3891" s="25">
        <v>2016</v>
      </c>
      <c r="G3891" s="284">
        <v>42590.005555555559</v>
      </c>
      <c r="H3891" s="234">
        <v>42590.005555555559</v>
      </c>
      <c r="I3891" s="412" t="s">
        <v>36</v>
      </c>
      <c r="J3891" s="412" t="s">
        <v>36</v>
      </c>
      <c r="K3891" s="412"/>
      <c r="L3891" s="235">
        <f>N3891-G3891</f>
        <v>0.31527777777228039</v>
      </c>
      <c r="M3891" s="236">
        <v>454</v>
      </c>
      <c r="N3891" s="284">
        <v>42590.320833333331</v>
      </c>
      <c r="O3891" s="234">
        <v>42590.320833333331</v>
      </c>
      <c r="P3891" s="237" t="s">
        <v>37</v>
      </c>
      <c r="Q3891" s="238" t="s">
        <v>38</v>
      </c>
      <c r="R3891" s="238" t="s">
        <v>135</v>
      </c>
      <c r="S3891" s="35" t="s">
        <v>68</v>
      </c>
      <c r="T3891" s="35" t="s">
        <v>6450</v>
      </c>
      <c r="U3891" s="282" t="s">
        <v>40</v>
      </c>
      <c r="V3891" s="240" t="s">
        <v>1385</v>
      </c>
      <c r="W3891" s="35" t="s">
        <v>6451</v>
      </c>
      <c r="X3891" s="177">
        <v>0</v>
      </c>
      <c r="Y3891" s="177">
        <v>0</v>
      </c>
      <c r="Z3891" s="55">
        <v>0</v>
      </c>
      <c r="AA3891" s="35"/>
      <c r="AB3891" s="35"/>
      <c r="AC3891" s="35"/>
    </row>
    <row r="3892" spans="1:34" ht="15" hidden="1" customHeight="1" x14ac:dyDescent="0.2">
      <c r="A3892" s="257">
        <v>69</v>
      </c>
      <c r="B3892" s="257">
        <v>60</v>
      </c>
      <c r="C3892" s="258" t="s">
        <v>821</v>
      </c>
      <c r="D3892" s="257">
        <v>60129</v>
      </c>
      <c r="E3892" s="258" t="s">
        <v>822</v>
      </c>
      <c r="F3892" s="25">
        <v>2017</v>
      </c>
      <c r="G3892" s="232">
        <v>42845.520833333336</v>
      </c>
      <c r="H3892" s="233">
        <v>42845.520833333336</v>
      </c>
      <c r="I3892" s="412" t="s">
        <v>36</v>
      </c>
      <c r="J3892" s="412" t="s">
        <v>36</v>
      </c>
      <c r="K3892" s="412"/>
      <c r="L3892" s="235">
        <f>N3892-G3892</f>
        <v>0.44166666666569654</v>
      </c>
      <c r="M3892" s="236">
        <v>636</v>
      </c>
      <c r="N3892" s="232">
        <v>42845.962500000001</v>
      </c>
      <c r="O3892" s="233">
        <v>42845.962500000001</v>
      </c>
      <c r="P3892" s="237" t="s">
        <v>37</v>
      </c>
      <c r="Q3892" s="35" t="s">
        <v>38</v>
      </c>
      <c r="R3892" s="35" t="s">
        <v>135</v>
      </c>
      <c r="S3892" s="35" t="s">
        <v>68</v>
      </c>
      <c r="T3892" s="52" t="s">
        <v>8402</v>
      </c>
      <c r="U3892" s="332" t="s">
        <v>40</v>
      </c>
      <c r="V3892" s="240" t="s">
        <v>1385</v>
      </c>
      <c r="W3892" s="44" t="s">
        <v>8403</v>
      </c>
      <c r="X3892" s="241">
        <v>0</v>
      </c>
      <c r="Y3892" s="241">
        <v>0</v>
      </c>
      <c r="Z3892" s="241">
        <v>0</v>
      </c>
      <c r="AA3892" s="168"/>
      <c r="AB3892" s="168"/>
      <c r="AC3892" s="168"/>
      <c r="AD3892" s="304">
        <v>5517212</v>
      </c>
      <c r="AE3892" s="305" t="s">
        <v>1270</v>
      </c>
      <c r="AF3892" s="305" t="s">
        <v>1270</v>
      </c>
      <c r="AG3892" s="35" t="s">
        <v>7066</v>
      </c>
      <c r="AH3892" s="44" t="s">
        <v>7067</v>
      </c>
    </row>
    <row r="3893" spans="1:34" ht="15" hidden="1" customHeight="1" x14ac:dyDescent="0.2">
      <c r="A3893" s="257">
        <v>69</v>
      </c>
      <c r="B3893" s="257">
        <v>60</v>
      </c>
      <c r="C3893" s="258" t="s">
        <v>821</v>
      </c>
      <c r="D3893" s="257">
        <v>60129</v>
      </c>
      <c r="E3893" s="258" t="s">
        <v>822</v>
      </c>
      <c r="F3893" s="25">
        <v>2017</v>
      </c>
      <c r="G3893" s="232">
        <v>43048.267361111109</v>
      </c>
      <c r="H3893" s="233">
        <v>43048.267361111109</v>
      </c>
      <c r="I3893" s="412" t="s">
        <v>36</v>
      </c>
      <c r="J3893" s="412" t="s">
        <v>36</v>
      </c>
      <c r="K3893" s="412"/>
      <c r="L3893" s="235">
        <f>N3893-G3893</f>
        <v>6.944444467080757E-4</v>
      </c>
      <c r="M3893" s="236">
        <v>1</v>
      </c>
      <c r="N3893" s="232">
        <v>43048.268055555556</v>
      </c>
      <c r="O3893" s="233">
        <v>43048.268055555556</v>
      </c>
      <c r="P3893" s="237" t="s">
        <v>37</v>
      </c>
      <c r="Q3893" s="167" t="s">
        <v>145</v>
      </c>
      <c r="R3893" s="167" t="s">
        <v>146</v>
      </c>
      <c r="S3893" s="35" t="s">
        <v>40</v>
      </c>
      <c r="T3893" s="167" t="s">
        <v>9946</v>
      </c>
      <c r="U3893" s="332" t="s">
        <v>40</v>
      </c>
      <c r="V3893" s="240" t="s">
        <v>1385</v>
      </c>
      <c r="W3893" s="167" t="s">
        <v>9947</v>
      </c>
      <c r="X3893" s="255">
        <v>1244</v>
      </c>
      <c r="Y3893" s="241">
        <v>0</v>
      </c>
      <c r="Z3893" s="241">
        <v>0</v>
      </c>
      <c r="AA3893" s="266"/>
      <c r="AB3893" s="266"/>
      <c r="AC3893" s="266"/>
      <c r="AD3893" s="304">
        <v>5517212</v>
      </c>
      <c r="AE3893" s="333" t="s">
        <v>7060</v>
      </c>
      <c r="AF3893" s="383" t="s">
        <v>9948</v>
      </c>
      <c r="AG3893" s="167" t="s">
        <v>7040</v>
      </c>
      <c r="AH3893" s="29" t="s">
        <v>7041</v>
      </c>
    </row>
    <row r="3894" spans="1:34" ht="15" hidden="1" customHeight="1" x14ac:dyDescent="0.2">
      <c r="A3894" s="257">
        <v>69</v>
      </c>
      <c r="B3894" s="257">
        <v>60</v>
      </c>
      <c r="C3894" s="258" t="s">
        <v>821</v>
      </c>
      <c r="D3894" s="257">
        <v>60129</v>
      </c>
      <c r="E3894" s="258" t="s">
        <v>822</v>
      </c>
      <c r="F3894" s="25">
        <v>2017</v>
      </c>
      <c r="G3894" s="232">
        <v>43063.263194444444</v>
      </c>
      <c r="H3894" s="233">
        <v>43063.263194444444</v>
      </c>
      <c r="I3894" s="412" t="s">
        <v>36</v>
      </c>
      <c r="J3894" s="412" t="s">
        <v>36</v>
      </c>
      <c r="K3894" s="412"/>
      <c r="L3894" s="235">
        <f>N3894-G3894</f>
        <v>6.944444467080757E-4</v>
      </c>
      <c r="M3894" s="236">
        <v>1</v>
      </c>
      <c r="N3894" s="232">
        <v>43063.263888888891</v>
      </c>
      <c r="O3894" s="233">
        <v>43063.263888888891</v>
      </c>
      <c r="P3894" s="237" t="s">
        <v>37</v>
      </c>
      <c r="Q3894" s="167" t="s">
        <v>48</v>
      </c>
      <c r="R3894" s="167" t="s">
        <v>49</v>
      </c>
      <c r="S3894" s="35" t="s">
        <v>40</v>
      </c>
      <c r="T3894" s="167" t="s">
        <v>10037</v>
      </c>
      <c r="U3894" s="332" t="s">
        <v>40</v>
      </c>
      <c r="V3894" s="240" t="s">
        <v>1385</v>
      </c>
      <c r="W3894" s="167" t="s">
        <v>10038</v>
      </c>
      <c r="X3894" s="255">
        <v>1244</v>
      </c>
      <c r="Y3894" s="241">
        <v>0</v>
      </c>
      <c r="Z3894" s="241">
        <v>0</v>
      </c>
      <c r="AA3894" s="266"/>
      <c r="AB3894" s="266"/>
      <c r="AC3894" s="266"/>
      <c r="AD3894" s="304">
        <v>5517212</v>
      </c>
      <c r="AE3894" s="333" t="s">
        <v>7083</v>
      </c>
      <c r="AF3894" s="383" t="s">
        <v>10039</v>
      </c>
      <c r="AG3894" s="167" t="s">
        <v>7040</v>
      </c>
      <c r="AH3894" s="29" t="s">
        <v>7041</v>
      </c>
    </row>
    <row r="3895" spans="1:34" ht="15" hidden="1" customHeight="1" x14ac:dyDescent="0.2">
      <c r="A3895" s="257">
        <v>69</v>
      </c>
      <c r="B3895" s="257">
        <v>60</v>
      </c>
      <c r="C3895" s="258" t="s">
        <v>821</v>
      </c>
      <c r="D3895" s="257">
        <v>60129</v>
      </c>
      <c r="E3895" s="258" t="s">
        <v>822</v>
      </c>
      <c r="F3895" s="25">
        <v>2018</v>
      </c>
      <c r="G3895" s="284">
        <v>43278.629166666666</v>
      </c>
      <c r="H3895" s="233">
        <v>43278.629166666666</v>
      </c>
      <c r="I3895" s="412" t="s">
        <v>36</v>
      </c>
      <c r="J3895" s="412" t="s">
        <v>36</v>
      </c>
      <c r="K3895" s="412" t="s">
        <v>36</v>
      </c>
      <c r="L3895" s="235">
        <f>N3895-G3895</f>
        <v>9.0277777781011537E-3</v>
      </c>
      <c r="M3895" s="236">
        <v>13</v>
      </c>
      <c r="N3895" s="284">
        <v>43278.638194444444</v>
      </c>
      <c r="O3895" s="233">
        <v>43278.638194444444</v>
      </c>
      <c r="P3895" s="237" t="s">
        <v>37</v>
      </c>
      <c r="Q3895" s="359" t="s">
        <v>1246</v>
      </c>
      <c r="R3895" s="35" t="s">
        <v>10509</v>
      </c>
      <c r="S3895" s="277" t="s">
        <v>526</v>
      </c>
      <c r="T3895" s="167" t="s">
        <v>11398</v>
      </c>
      <c r="U3895" s="88">
        <v>114746499</v>
      </c>
      <c r="V3895" s="240" t="s">
        <v>1385</v>
      </c>
      <c r="W3895" s="167" t="s">
        <v>11399</v>
      </c>
      <c r="X3895" s="255">
        <v>0</v>
      </c>
      <c r="Y3895" s="241">
        <v>0</v>
      </c>
      <c r="Z3895" s="241">
        <v>0</v>
      </c>
      <c r="AA3895" s="266"/>
      <c r="AB3895" s="266"/>
      <c r="AC3895" s="266"/>
      <c r="AD3895" s="241">
        <v>5517212</v>
      </c>
      <c r="AE3895" s="461" t="s">
        <v>1270</v>
      </c>
      <c r="AF3895" s="462" t="s">
        <v>1270</v>
      </c>
      <c r="AG3895" s="277" t="s">
        <v>7066</v>
      </c>
      <c r="AH3895" s="277" t="s">
        <v>7067</v>
      </c>
    </row>
    <row r="3896" spans="1:34" ht="15" hidden="1" customHeight="1" x14ac:dyDescent="0.2">
      <c r="A3896" s="257">
        <v>69</v>
      </c>
      <c r="B3896" s="257">
        <v>60</v>
      </c>
      <c r="C3896" s="258" t="s">
        <v>821</v>
      </c>
      <c r="D3896" s="257">
        <v>60129</v>
      </c>
      <c r="E3896" s="258" t="s">
        <v>822</v>
      </c>
      <c r="F3896" s="25">
        <v>2018</v>
      </c>
      <c r="G3896" s="284">
        <v>43282.454861111109</v>
      </c>
      <c r="H3896" s="233">
        <v>43282.454861111109</v>
      </c>
      <c r="I3896" s="412" t="s">
        <v>36</v>
      </c>
      <c r="J3896" s="412" t="s">
        <v>36</v>
      </c>
      <c r="K3896" s="417" t="s">
        <v>7042</v>
      </c>
      <c r="L3896" s="235">
        <f>N3896-G3896</f>
        <v>0.49791666666715173</v>
      </c>
      <c r="M3896" s="236">
        <v>717</v>
      </c>
      <c r="N3896" s="284">
        <v>43282.952777777777</v>
      </c>
      <c r="O3896" s="233">
        <v>43282.952777777777</v>
      </c>
      <c r="P3896" s="237" t="s">
        <v>37</v>
      </c>
      <c r="Q3896" s="359" t="s">
        <v>145</v>
      </c>
      <c r="R3896" s="35" t="s">
        <v>10207</v>
      </c>
      <c r="S3896" s="277" t="s">
        <v>107</v>
      </c>
      <c r="T3896" s="167" t="s">
        <v>11421</v>
      </c>
      <c r="U3896" s="88">
        <v>114761940</v>
      </c>
      <c r="V3896" s="240" t="s">
        <v>1385</v>
      </c>
      <c r="W3896" s="167" t="s">
        <v>11422</v>
      </c>
      <c r="X3896" s="255">
        <v>1244</v>
      </c>
      <c r="Y3896" s="255">
        <v>1244</v>
      </c>
      <c r="Z3896" s="255">
        <v>131864</v>
      </c>
      <c r="AA3896" s="264">
        <f>Y3896/AD3896</f>
        <v>2.2547620066076853E-4</v>
      </c>
      <c r="AB3896" s="265">
        <f>Z3896/AD3896</f>
        <v>2.3900477270041461E-2</v>
      </c>
      <c r="AC3896" s="255">
        <f>Z3896/Y3896</f>
        <v>106</v>
      </c>
      <c r="AD3896" s="241">
        <v>5517212</v>
      </c>
      <c r="AE3896" s="461" t="s">
        <v>7102</v>
      </c>
      <c r="AF3896" s="462" t="s">
        <v>11423</v>
      </c>
      <c r="AG3896" s="277" t="s">
        <v>7040</v>
      </c>
      <c r="AH3896" s="277" t="s">
        <v>7041</v>
      </c>
    </row>
    <row r="3897" spans="1:34" ht="15" hidden="1" customHeight="1" x14ac:dyDescent="0.2">
      <c r="A3897" s="257">
        <v>69</v>
      </c>
      <c r="B3897" s="257">
        <v>60</v>
      </c>
      <c r="C3897" s="258" t="s">
        <v>821</v>
      </c>
      <c r="D3897" s="257">
        <v>60129</v>
      </c>
      <c r="E3897" s="258" t="s">
        <v>822</v>
      </c>
      <c r="F3897" s="25">
        <v>2018</v>
      </c>
      <c r="G3897" s="284">
        <v>43426.074305555558</v>
      </c>
      <c r="H3897" s="234">
        <v>43426.074305555558</v>
      </c>
      <c r="I3897" s="412" t="s">
        <v>36</v>
      </c>
      <c r="J3897" s="412" t="s">
        <v>36</v>
      </c>
      <c r="K3897" s="412" t="s">
        <v>36</v>
      </c>
      <c r="L3897" s="235">
        <f>N3897-G3897</f>
        <v>1.6243055555532919</v>
      </c>
      <c r="M3897" s="236">
        <v>2339</v>
      </c>
      <c r="N3897" s="284">
        <v>43427.698611111111</v>
      </c>
      <c r="O3897" s="234">
        <v>43427.698611111111</v>
      </c>
      <c r="P3897" s="237" t="s">
        <v>37</v>
      </c>
      <c r="Q3897" s="162" t="s">
        <v>1246</v>
      </c>
      <c r="R3897" s="167" t="s">
        <v>10189</v>
      </c>
      <c r="S3897" s="163" t="s">
        <v>68</v>
      </c>
      <c r="T3897" s="167" t="s">
        <v>12386</v>
      </c>
      <c r="U3897" s="293">
        <v>115408533</v>
      </c>
      <c r="V3897" s="240" t="s">
        <v>1385</v>
      </c>
      <c r="W3897" s="167" t="s">
        <v>12387</v>
      </c>
      <c r="X3897" s="255">
        <v>1244</v>
      </c>
      <c r="Y3897" s="255">
        <v>1244</v>
      </c>
      <c r="Z3897" s="255">
        <v>12440</v>
      </c>
      <c r="AA3897" s="264">
        <f>Y3897/AD3897</f>
        <v>2.2547620066076853E-4</v>
      </c>
      <c r="AB3897" s="265">
        <f>Z3897/AD3897</f>
        <v>2.2547620066076853E-3</v>
      </c>
      <c r="AC3897" s="255">
        <f>Z3897/Y3897</f>
        <v>10</v>
      </c>
      <c r="AD3897" s="241">
        <v>5517212</v>
      </c>
      <c r="AE3897" s="461" t="s">
        <v>7083</v>
      </c>
      <c r="AF3897" s="468" t="s">
        <v>12388</v>
      </c>
      <c r="AG3897" s="163" t="s">
        <v>7040</v>
      </c>
      <c r="AH3897" s="277" t="s">
        <v>7041</v>
      </c>
    </row>
    <row r="3898" spans="1:34" ht="15" hidden="1" customHeight="1" x14ac:dyDescent="0.2">
      <c r="A3898" s="257">
        <v>69</v>
      </c>
      <c r="B3898" s="257">
        <v>60</v>
      </c>
      <c r="C3898" s="258" t="s">
        <v>821</v>
      </c>
      <c r="D3898" s="257">
        <v>60129</v>
      </c>
      <c r="E3898" s="258" t="s">
        <v>822</v>
      </c>
      <c r="F3898" s="25">
        <v>2018</v>
      </c>
      <c r="G3898" s="232">
        <v>43446.334722222222</v>
      </c>
      <c r="H3898" s="233">
        <v>43446.334722222222</v>
      </c>
      <c r="I3898" s="412" t="s">
        <v>36</v>
      </c>
      <c r="J3898" s="412" t="s">
        <v>36</v>
      </c>
      <c r="K3898" s="412" t="s">
        <v>36</v>
      </c>
      <c r="L3898" s="235">
        <f>N3898-G3898</f>
        <v>0.11875000000145519</v>
      </c>
      <c r="M3898" s="236">
        <v>171</v>
      </c>
      <c r="N3898" s="232">
        <v>43446.453472222223</v>
      </c>
      <c r="O3898" s="233">
        <v>43446.453472222223</v>
      </c>
      <c r="P3898" s="237" t="s">
        <v>37</v>
      </c>
      <c r="Q3898" s="238" t="s">
        <v>1285</v>
      </c>
      <c r="R3898" s="35" t="s">
        <v>10331</v>
      </c>
      <c r="S3898" s="238" t="s">
        <v>54</v>
      </c>
      <c r="T3898" s="167" t="s">
        <v>12534</v>
      </c>
      <c r="U3898" s="282" t="s">
        <v>40</v>
      </c>
      <c r="V3898" s="240" t="s">
        <v>1385</v>
      </c>
      <c r="W3898" s="167" t="s">
        <v>12535</v>
      </c>
      <c r="X3898" s="255">
        <v>0</v>
      </c>
      <c r="Y3898" s="241">
        <v>0</v>
      </c>
      <c r="Z3898" s="241">
        <v>0</v>
      </c>
      <c r="AA3898" s="277"/>
      <c r="AB3898" s="277"/>
      <c r="AC3898" s="277"/>
      <c r="AD3898" s="241">
        <v>5517212</v>
      </c>
      <c r="AE3898" s="35" t="s">
        <v>1270</v>
      </c>
      <c r="AF3898" s="153" t="s">
        <v>1270</v>
      </c>
      <c r="AG3898" s="35" t="s">
        <v>7066</v>
      </c>
      <c r="AH3898" s="57" t="s">
        <v>7067</v>
      </c>
    </row>
    <row r="3899" spans="1:34" ht="15" hidden="1" customHeight="1" x14ac:dyDescent="0.2">
      <c r="A3899" s="105">
        <v>69</v>
      </c>
      <c r="B3899" s="105">
        <v>60</v>
      </c>
      <c r="C3899" s="76" t="s">
        <v>834</v>
      </c>
      <c r="D3899" s="31">
        <v>60130</v>
      </c>
      <c r="E3899" s="60" t="s">
        <v>835</v>
      </c>
      <c r="F3899" s="25">
        <v>2014</v>
      </c>
      <c r="G3899" s="61">
        <v>41937.538194444445</v>
      </c>
      <c r="H3899" s="62">
        <v>41937.538194444445</v>
      </c>
      <c r="I3899" s="625" t="s">
        <v>36</v>
      </c>
      <c r="J3899" s="625" t="s">
        <v>36</v>
      </c>
      <c r="K3899" s="625"/>
      <c r="L3899" s="64">
        <f>N3899-G3899</f>
        <v>6.944444467080757E-4</v>
      </c>
      <c r="M3899" s="65">
        <v>1</v>
      </c>
      <c r="N3899" s="61">
        <v>41937.538888888892</v>
      </c>
      <c r="O3899" s="62">
        <v>41937.538888888892</v>
      </c>
      <c r="P3899" s="66" t="s">
        <v>37</v>
      </c>
      <c r="Q3899" s="69" t="s">
        <v>48</v>
      </c>
      <c r="R3899" s="69" t="s">
        <v>49</v>
      </c>
      <c r="S3899" s="87" t="s">
        <v>40</v>
      </c>
      <c r="T3899" s="69" t="s">
        <v>2925</v>
      </c>
      <c r="U3899" s="282" t="s">
        <v>40</v>
      </c>
      <c r="V3899" s="87" t="s">
        <v>1385</v>
      </c>
      <c r="W3899" s="69" t="s">
        <v>2926</v>
      </c>
      <c r="X3899" s="32">
        <v>17245</v>
      </c>
      <c r="Y3899" s="32">
        <v>0</v>
      </c>
      <c r="Z3899" s="83"/>
      <c r="AA3899" s="84"/>
      <c r="AB3899" s="85"/>
      <c r="AC3899" s="83"/>
    </row>
    <row r="3900" spans="1:34" ht="15" hidden="1" customHeight="1" x14ac:dyDescent="0.2">
      <c r="A3900" s="153">
        <v>69</v>
      </c>
      <c r="B3900" s="153">
        <v>60</v>
      </c>
      <c r="C3900" s="24" t="s">
        <v>834</v>
      </c>
      <c r="D3900" s="175">
        <v>60130</v>
      </c>
      <c r="E3900" s="24" t="s">
        <v>835</v>
      </c>
      <c r="F3900" s="25">
        <v>2015</v>
      </c>
      <c r="G3900" s="156">
        <v>42022.701388888891</v>
      </c>
      <c r="H3900" s="157">
        <v>42022.701388888891</v>
      </c>
      <c r="I3900" s="620" t="s">
        <v>36</v>
      </c>
      <c r="J3900" s="620" t="s">
        <v>36</v>
      </c>
      <c r="K3900" s="620"/>
      <c r="L3900" s="159">
        <f>N3900-G3900</f>
        <v>6.9444443943211809E-4</v>
      </c>
      <c r="M3900" s="160">
        <v>1</v>
      </c>
      <c r="N3900" s="156">
        <v>42022.70208333333</v>
      </c>
      <c r="O3900" s="157">
        <v>42022.70208333333</v>
      </c>
      <c r="P3900" s="161" t="s">
        <v>37</v>
      </c>
      <c r="Q3900" s="35" t="s">
        <v>48</v>
      </c>
      <c r="R3900" s="35" t="s">
        <v>49</v>
      </c>
      <c r="S3900" s="35" t="s">
        <v>40</v>
      </c>
      <c r="T3900" s="35" t="s">
        <v>3345</v>
      </c>
      <c r="U3900" s="282" t="s">
        <v>40</v>
      </c>
      <c r="V3900" s="167" t="s">
        <v>1385</v>
      </c>
      <c r="W3900" s="35" t="s">
        <v>3346</v>
      </c>
      <c r="X3900" s="177">
        <f>1513+4035+11705</f>
        <v>17253</v>
      </c>
      <c r="Y3900" s="55">
        <v>0</v>
      </c>
      <c r="Z3900" s="168"/>
      <c r="AA3900" s="168"/>
      <c r="AB3900" s="168"/>
      <c r="AC3900" s="168"/>
    </row>
    <row r="3901" spans="1:34" ht="15" hidden="1" customHeight="1" x14ac:dyDescent="0.2">
      <c r="A3901" s="257">
        <v>69</v>
      </c>
      <c r="B3901" s="257">
        <v>60</v>
      </c>
      <c r="C3901" s="258" t="s">
        <v>834</v>
      </c>
      <c r="D3901" s="257">
        <v>60130</v>
      </c>
      <c r="E3901" s="258" t="s">
        <v>835</v>
      </c>
      <c r="F3901" s="25">
        <v>2018</v>
      </c>
      <c r="G3901" s="284">
        <v>43282.454861111109</v>
      </c>
      <c r="H3901" s="233">
        <v>43282.454861111109</v>
      </c>
      <c r="I3901" s="412" t="s">
        <v>36</v>
      </c>
      <c r="J3901" s="412" t="s">
        <v>36</v>
      </c>
      <c r="K3901" s="417" t="s">
        <v>7042</v>
      </c>
      <c r="L3901" s="235">
        <f>N3901-G3901</f>
        <v>7.5000000004365575E-2</v>
      </c>
      <c r="M3901" s="236">
        <v>108</v>
      </c>
      <c r="N3901" s="284">
        <v>43282.529861111114</v>
      </c>
      <c r="O3901" s="233">
        <v>43282.529861111114</v>
      </c>
      <c r="P3901" s="237" t="s">
        <v>37</v>
      </c>
      <c r="Q3901" s="359" t="s">
        <v>145</v>
      </c>
      <c r="R3901" s="35" t="s">
        <v>10207</v>
      </c>
      <c r="S3901" s="277" t="s">
        <v>107</v>
      </c>
      <c r="T3901" s="167" t="s">
        <v>11424</v>
      </c>
      <c r="U3901" s="88">
        <v>114761940</v>
      </c>
      <c r="V3901" s="240" t="s">
        <v>1385</v>
      </c>
      <c r="W3901" s="167" t="s">
        <v>11425</v>
      </c>
      <c r="X3901" s="255">
        <v>17688</v>
      </c>
      <c r="Y3901" s="255">
        <v>17688</v>
      </c>
      <c r="Z3901" s="255">
        <v>2105922</v>
      </c>
      <c r="AA3901" s="264">
        <f>Y3901/AD3901</f>
        <v>3.2059670717746571E-3</v>
      </c>
      <c r="AB3901" s="265">
        <f>Z3901/AD3901</f>
        <v>0.38170039505460368</v>
      </c>
      <c r="AC3901" s="255">
        <f>Z3901/Y3901</f>
        <v>119.05936227951153</v>
      </c>
      <c r="AD3901" s="241">
        <v>5517212</v>
      </c>
      <c r="AE3901" s="461" t="s">
        <v>7102</v>
      </c>
      <c r="AF3901" s="462" t="s">
        <v>11426</v>
      </c>
      <c r="AG3901" s="277" t="s">
        <v>7040</v>
      </c>
      <c r="AH3901" s="277" t="s">
        <v>7041</v>
      </c>
    </row>
    <row r="3902" spans="1:34" ht="15" hidden="1" customHeight="1" x14ac:dyDescent="0.2">
      <c r="A3902" s="257">
        <v>69</v>
      </c>
      <c r="B3902" s="257">
        <v>60</v>
      </c>
      <c r="C3902" s="258" t="s">
        <v>834</v>
      </c>
      <c r="D3902" s="257">
        <v>60130</v>
      </c>
      <c r="E3902" s="258" t="s">
        <v>835</v>
      </c>
      <c r="F3902" s="25">
        <v>2018</v>
      </c>
      <c r="G3902" s="284">
        <v>43373.102777777778</v>
      </c>
      <c r="H3902" s="234">
        <v>43373.102777777778</v>
      </c>
      <c r="I3902" s="412" t="s">
        <v>36</v>
      </c>
      <c r="J3902" s="412" t="s">
        <v>36</v>
      </c>
      <c r="K3902" s="412" t="s">
        <v>36</v>
      </c>
      <c r="L3902" s="235">
        <f>N3902-G3902</f>
        <v>6.944444467080757E-4</v>
      </c>
      <c r="M3902" s="236">
        <v>1</v>
      </c>
      <c r="N3902" s="284">
        <v>43373.103472222225</v>
      </c>
      <c r="O3902" s="234">
        <v>43373.103472222225</v>
      </c>
      <c r="P3902" s="237" t="s">
        <v>37</v>
      </c>
      <c r="Q3902" s="162" t="s">
        <v>1246</v>
      </c>
      <c r="R3902" s="167" t="s">
        <v>10736</v>
      </c>
      <c r="S3902" s="163" t="s">
        <v>40</v>
      </c>
      <c r="T3902" s="167" t="s">
        <v>11977</v>
      </c>
      <c r="U3902" s="293">
        <v>115012046</v>
      </c>
      <c r="V3902" s="240" t="s">
        <v>1385</v>
      </c>
      <c r="W3902" s="167" t="s">
        <v>11978</v>
      </c>
      <c r="X3902" s="255">
        <v>17664</v>
      </c>
      <c r="Y3902" s="241">
        <v>0</v>
      </c>
      <c r="Z3902" s="241">
        <v>0</v>
      </c>
      <c r="AA3902" s="266"/>
      <c r="AB3902" s="266"/>
      <c r="AC3902" s="266"/>
      <c r="AD3902" s="241">
        <v>5517212</v>
      </c>
      <c r="AE3902" s="461" t="s">
        <v>7063</v>
      </c>
      <c r="AF3902" s="468" t="s">
        <v>7626</v>
      </c>
      <c r="AG3902" s="163" t="s">
        <v>7040</v>
      </c>
      <c r="AH3902" s="277" t="s">
        <v>7041</v>
      </c>
    </row>
    <row r="3903" spans="1:34" ht="15" hidden="1" customHeight="1" x14ac:dyDescent="0.2">
      <c r="A3903" s="257">
        <v>69</v>
      </c>
      <c r="B3903" s="257">
        <v>60</v>
      </c>
      <c r="C3903" s="258" t="s">
        <v>834</v>
      </c>
      <c r="D3903" s="257">
        <v>60130</v>
      </c>
      <c r="E3903" s="258" t="s">
        <v>835</v>
      </c>
      <c r="F3903" s="25">
        <v>2018</v>
      </c>
      <c r="G3903" s="284">
        <v>43373.163888888892</v>
      </c>
      <c r="H3903" s="234">
        <v>43373.163888888892</v>
      </c>
      <c r="I3903" s="412" t="s">
        <v>36</v>
      </c>
      <c r="J3903" s="412" t="s">
        <v>36</v>
      </c>
      <c r="K3903" s="412" t="s">
        <v>36</v>
      </c>
      <c r="L3903" s="235">
        <f>N3903-G3903</f>
        <v>0.39583333332848269</v>
      </c>
      <c r="M3903" s="236">
        <v>570</v>
      </c>
      <c r="N3903" s="284">
        <v>43373.55972222222</v>
      </c>
      <c r="O3903" s="234">
        <v>43373.55972222222</v>
      </c>
      <c r="P3903" s="237" t="s">
        <v>37</v>
      </c>
      <c r="Q3903" s="162" t="s">
        <v>1246</v>
      </c>
      <c r="R3903" s="167" t="s">
        <v>10189</v>
      </c>
      <c r="S3903" s="163" t="s">
        <v>68</v>
      </c>
      <c r="T3903" s="167" t="s">
        <v>11979</v>
      </c>
      <c r="U3903" s="293">
        <v>115012046</v>
      </c>
      <c r="V3903" s="240" t="s">
        <v>1385</v>
      </c>
      <c r="W3903" s="167" t="s">
        <v>11980</v>
      </c>
      <c r="X3903" s="255">
        <v>0</v>
      </c>
      <c r="Y3903" s="241">
        <v>0</v>
      </c>
      <c r="Z3903" s="241">
        <v>0</v>
      </c>
      <c r="AA3903" s="266"/>
      <c r="AB3903" s="266"/>
      <c r="AC3903" s="266"/>
      <c r="AD3903" s="241">
        <v>5517212</v>
      </c>
      <c r="AE3903" s="359" t="s">
        <v>1270</v>
      </c>
      <c r="AF3903" s="358" t="s">
        <v>1270</v>
      </c>
      <c r="AG3903" s="35" t="s">
        <v>7066</v>
      </c>
      <c r="AH3903" s="35" t="s">
        <v>7067</v>
      </c>
    </row>
    <row r="3904" spans="1:34" ht="15" hidden="1" customHeight="1" x14ac:dyDescent="0.2">
      <c r="A3904" s="523">
        <v>69</v>
      </c>
      <c r="B3904" s="523">
        <v>60</v>
      </c>
      <c r="C3904" s="524" t="s">
        <v>834</v>
      </c>
      <c r="D3904" s="523">
        <v>60130</v>
      </c>
      <c r="E3904" s="524" t="s">
        <v>835</v>
      </c>
      <c r="F3904" s="25">
        <v>2019</v>
      </c>
      <c r="G3904" s="284">
        <v>43489.552777777775</v>
      </c>
      <c r="H3904" s="234">
        <v>43489.552777777775</v>
      </c>
      <c r="I3904" s="412" t="s">
        <v>36</v>
      </c>
      <c r="J3904" s="412" t="s">
        <v>36</v>
      </c>
      <c r="K3904" s="412" t="s">
        <v>36</v>
      </c>
      <c r="L3904" s="235">
        <f>N3904-G3904</f>
        <v>0.19861111111094942</v>
      </c>
      <c r="M3904" s="236">
        <v>286</v>
      </c>
      <c r="N3904" s="284">
        <v>43489.751388888886</v>
      </c>
      <c r="O3904" s="234">
        <v>43489.751388888886</v>
      </c>
      <c r="P3904" s="237" t="s">
        <v>37</v>
      </c>
      <c r="Q3904" s="162" t="s">
        <v>43</v>
      </c>
      <c r="R3904" s="167" t="s">
        <v>10388</v>
      </c>
      <c r="S3904" s="238" t="s">
        <v>40</v>
      </c>
      <c r="T3904" s="167" t="s">
        <v>12919</v>
      </c>
      <c r="U3904" s="414" t="s">
        <v>40</v>
      </c>
      <c r="V3904" s="240" t="s">
        <v>1385</v>
      </c>
      <c r="W3904" s="167" t="s">
        <v>12920</v>
      </c>
      <c r="X3904" s="536">
        <v>0</v>
      </c>
      <c r="Y3904" s="255">
        <v>0</v>
      </c>
      <c r="Z3904" s="255">
        <v>0</v>
      </c>
      <c r="AA3904" s="264">
        <f>Y3904/AD3904</f>
        <v>0</v>
      </c>
      <c r="AB3904" s="265">
        <f>Z3904/AD3904</f>
        <v>0</v>
      </c>
      <c r="AC3904" s="255">
        <v>0</v>
      </c>
      <c r="AD3904" s="255">
        <v>5548929</v>
      </c>
      <c r="AE3904" s="240" t="s">
        <v>1270</v>
      </c>
      <c r="AF3904" s="527" t="s">
        <v>1270</v>
      </c>
      <c r="AG3904" s="240" t="s">
        <v>7066</v>
      </c>
      <c r="AH3904" s="525" t="s">
        <v>12671</v>
      </c>
    </row>
    <row r="3905" spans="1:34" ht="15" hidden="1" customHeight="1" x14ac:dyDescent="0.2">
      <c r="A3905" s="257">
        <v>69</v>
      </c>
      <c r="B3905" s="257">
        <v>60</v>
      </c>
      <c r="C3905" s="258" t="s">
        <v>832</v>
      </c>
      <c r="D3905" s="257">
        <v>60131</v>
      </c>
      <c r="E3905" s="258" t="s">
        <v>833</v>
      </c>
      <c r="F3905" s="25">
        <v>2016</v>
      </c>
      <c r="G3905" s="284">
        <v>42574.374305555553</v>
      </c>
      <c r="H3905" s="234">
        <v>42574.374305555553</v>
      </c>
      <c r="I3905" s="412" t="s">
        <v>36</v>
      </c>
      <c r="J3905" s="412" t="s">
        <v>36</v>
      </c>
      <c r="K3905" s="412"/>
      <c r="L3905" s="235">
        <f>N3905-G3905</f>
        <v>6.944444467080757E-4</v>
      </c>
      <c r="M3905" s="236">
        <v>1</v>
      </c>
      <c r="N3905" s="284">
        <v>42574.375</v>
      </c>
      <c r="O3905" s="234">
        <v>42574.375</v>
      </c>
      <c r="P3905" s="237" t="s">
        <v>37</v>
      </c>
      <c r="Q3905" s="238" t="s">
        <v>48</v>
      </c>
      <c r="R3905" s="238" t="s">
        <v>49</v>
      </c>
      <c r="S3905" s="35" t="s">
        <v>40</v>
      </c>
      <c r="T3905" s="35" t="s">
        <v>6392</v>
      </c>
      <c r="U3905" s="282" t="s">
        <v>40</v>
      </c>
      <c r="V3905" s="240" t="s">
        <v>1385</v>
      </c>
      <c r="W3905" s="35" t="s">
        <v>6393</v>
      </c>
      <c r="X3905" s="177">
        <v>7837</v>
      </c>
      <c r="Y3905" s="177">
        <v>0</v>
      </c>
      <c r="Z3905" s="55">
        <v>0</v>
      </c>
      <c r="AA3905" s="168"/>
      <c r="AB3905" s="168"/>
      <c r="AC3905" s="168"/>
    </row>
    <row r="3906" spans="1:34" ht="15" hidden="1" customHeight="1" x14ac:dyDescent="0.2">
      <c r="A3906" s="257">
        <v>69</v>
      </c>
      <c r="B3906" s="257">
        <v>60</v>
      </c>
      <c r="C3906" s="258" t="s">
        <v>832</v>
      </c>
      <c r="D3906" s="257">
        <v>60131</v>
      </c>
      <c r="E3906" s="258" t="s">
        <v>833</v>
      </c>
      <c r="F3906" s="25">
        <v>2017</v>
      </c>
      <c r="G3906" s="284">
        <v>42926.302777777775</v>
      </c>
      <c r="H3906" s="234">
        <v>42926.302777777775</v>
      </c>
      <c r="I3906" s="412" t="s">
        <v>36</v>
      </c>
      <c r="J3906" s="412" t="s">
        <v>36</v>
      </c>
      <c r="K3906" s="412"/>
      <c r="L3906" s="235">
        <f>N3906-G3906</f>
        <v>6.944444467080757E-4</v>
      </c>
      <c r="M3906" s="236">
        <v>1</v>
      </c>
      <c r="N3906" s="284">
        <v>42926.303472222222</v>
      </c>
      <c r="O3906" s="234">
        <v>42926.303472222222</v>
      </c>
      <c r="P3906" s="237" t="s">
        <v>37</v>
      </c>
      <c r="Q3906" s="35" t="s">
        <v>145</v>
      </c>
      <c r="R3906" s="35" t="s">
        <v>146</v>
      </c>
      <c r="S3906" s="35" t="s">
        <v>101</v>
      </c>
      <c r="T3906" s="167" t="s">
        <v>8876</v>
      </c>
      <c r="U3906" s="332" t="s">
        <v>40</v>
      </c>
      <c r="V3906" s="240" t="s">
        <v>1385</v>
      </c>
      <c r="W3906" s="35" t="s">
        <v>8877</v>
      </c>
      <c r="X3906" s="241">
        <v>7915</v>
      </c>
      <c r="Y3906" s="241">
        <v>0</v>
      </c>
      <c r="Z3906" s="241">
        <v>0</v>
      </c>
      <c r="AA3906" s="168"/>
      <c r="AB3906" s="168"/>
      <c r="AC3906" s="168"/>
      <c r="AD3906" s="304">
        <v>5517212</v>
      </c>
      <c r="AE3906" s="305" t="s">
        <v>7102</v>
      </c>
      <c r="AF3906" s="305" t="s">
        <v>8878</v>
      </c>
      <c r="AG3906" s="35" t="s">
        <v>7040</v>
      </c>
      <c r="AH3906" s="29" t="s">
        <v>7041</v>
      </c>
    </row>
    <row r="3907" spans="1:34" ht="15" hidden="1" customHeight="1" x14ac:dyDescent="0.2">
      <c r="A3907" s="257">
        <v>69</v>
      </c>
      <c r="B3907" s="257">
        <v>60</v>
      </c>
      <c r="C3907" s="258" t="s">
        <v>832</v>
      </c>
      <c r="D3907" s="257">
        <v>60131</v>
      </c>
      <c r="E3907" s="331" t="s">
        <v>833</v>
      </c>
      <c r="F3907" s="25">
        <v>2017</v>
      </c>
      <c r="G3907" s="284">
        <v>43017.681944444441</v>
      </c>
      <c r="H3907" s="233">
        <v>43017.681944444441</v>
      </c>
      <c r="I3907" s="417" t="s">
        <v>7042</v>
      </c>
      <c r="J3907" s="412" t="s">
        <v>36</v>
      </c>
      <c r="K3907" s="412"/>
      <c r="L3907" s="235">
        <f>N3907-G3907</f>
        <v>3.6750000000029104</v>
      </c>
      <c r="M3907" s="236">
        <v>5292</v>
      </c>
      <c r="N3907" s="232">
        <v>43021.356944444444</v>
      </c>
      <c r="O3907" s="233">
        <v>43021.356944444444</v>
      </c>
      <c r="P3907" s="294" t="s">
        <v>173</v>
      </c>
      <c r="Q3907" s="35" t="s">
        <v>382</v>
      </c>
      <c r="R3907" s="35" t="s">
        <v>383</v>
      </c>
      <c r="S3907" s="35" t="s">
        <v>68</v>
      </c>
      <c r="T3907" s="167" t="s">
        <v>9751</v>
      </c>
      <c r="U3907" s="332" t="s">
        <v>40</v>
      </c>
      <c r="V3907" s="240" t="s">
        <v>1385</v>
      </c>
      <c r="W3907" s="167" t="s">
        <v>9752</v>
      </c>
      <c r="X3907" s="241">
        <v>501</v>
      </c>
      <c r="Y3907" s="241">
        <v>501</v>
      </c>
      <c r="Z3907" s="241">
        <v>11311077</v>
      </c>
      <c r="AA3907" s="215">
        <v>9.0806733545856135E-5</v>
      </c>
      <c r="AB3907" s="216">
        <v>2.0501436232647938</v>
      </c>
      <c r="AC3907" s="255">
        <v>22577</v>
      </c>
      <c r="AD3907" s="304">
        <v>5517212</v>
      </c>
      <c r="AE3907" s="333" t="s">
        <v>1270</v>
      </c>
      <c r="AF3907" s="333" t="s">
        <v>1270</v>
      </c>
      <c r="AG3907" s="167" t="s">
        <v>7066</v>
      </c>
      <c r="AH3907" s="29" t="s">
        <v>7067</v>
      </c>
    </row>
    <row r="3908" spans="1:34" ht="15" hidden="1" customHeight="1" x14ac:dyDescent="0.2">
      <c r="A3908" s="257">
        <v>69</v>
      </c>
      <c r="B3908" s="257">
        <v>60</v>
      </c>
      <c r="C3908" s="258" t="s">
        <v>832</v>
      </c>
      <c r="D3908" s="257">
        <v>60131</v>
      </c>
      <c r="E3908" s="258" t="s">
        <v>833</v>
      </c>
      <c r="F3908" s="25">
        <v>2018</v>
      </c>
      <c r="G3908" s="232">
        <v>43119.065972222219</v>
      </c>
      <c r="H3908" s="233">
        <v>43119.065972222219</v>
      </c>
      <c r="I3908" s="412" t="s">
        <v>36</v>
      </c>
      <c r="J3908" s="412" t="s">
        <v>36</v>
      </c>
      <c r="K3908" s="412" t="s">
        <v>36</v>
      </c>
      <c r="L3908" s="235">
        <f>N3908-G3908</f>
        <v>6.944444467080757E-4</v>
      </c>
      <c r="M3908" s="236">
        <v>1</v>
      </c>
      <c r="N3908" s="232">
        <v>43119.066666666666</v>
      </c>
      <c r="O3908" s="233">
        <v>43119.066666666666</v>
      </c>
      <c r="P3908" s="237" t="s">
        <v>37</v>
      </c>
      <c r="Q3908" s="238" t="s">
        <v>48</v>
      </c>
      <c r="R3908" s="35" t="s">
        <v>10200</v>
      </c>
      <c r="S3908" s="238" t="s">
        <v>40</v>
      </c>
      <c r="T3908" s="167" t="s">
        <v>10329</v>
      </c>
      <c r="U3908" s="192" t="s">
        <v>40</v>
      </c>
      <c r="V3908" s="240" t="s">
        <v>1385</v>
      </c>
      <c r="W3908" s="167" t="s">
        <v>10330</v>
      </c>
      <c r="X3908" s="255">
        <v>6022</v>
      </c>
      <c r="Y3908" s="241">
        <v>0</v>
      </c>
      <c r="Z3908" s="241">
        <v>0</v>
      </c>
      <c r="AA3908" s="266"/>
      <c r="AB3908" s="266"/>
      <c r="AC3908" s="266"/>
      <c r="AD3908" s="241">
        <v>5517212</v>
      </c>
      <c r="AE3908" s="35" t="s">
        <v>7063</v>
      </c>
      <c r="AF3908" s="153" t="s">
        <v>8878</v>
      </c>
      <c r="AG3908" s="35" t="s">
        <v>7040</v>
      </c>
      <c r="AH3908" s="35" t="s">
        <v>7041</v>
      </c>
    </row>
    <row r="3909" spans="1:34" ht="15" hidden="1" customHeight="1" x14ac:dyDescent="0.2">
      <c r="A3909" s="257">
        <v>69</v>
      </c>
      <c r="B3909" s="257">
        <v>60</v>
      </c>
      <c r="C3909" s="258" t="s">
        <v>832</v>
      </c>
      <c r="D3909" s="257">
        <v>60131</v>
      </c>
      <c r="E3909" s="258" t="s">
        <v>833</v>
      </c>
      <c r="F3909" s="25">
        <v>2018</v>
      </c>
      <c r="G3909" s="232">
        <v>43179.474305555559</v>
      </c>
      <c r="H3909" s="233">
        <v>43179.474305555559</v>
      </c>
      <c r="I3909" s="412" t="s">
        <v>36</v>
      </c>
      <c r="J3909" s="412" t="s">
        <v>36</v>
      </c>
      <c r="K3909" s="412" t="s">
        <v>36</v>
      </c>
      <c r="L3909" s="235">
        <f>N3909-G3909</f>
        <v>6.9444443943211809E-4</v>
      </c>
      <c r="M3909" s="236">
        <v>1</v>
      </c>
      <c r="N3909" s="232">
        <v>43179.474999999999</v>
      </c>
      <c r="O3909" s="233">
        <v>43179.474999999999</v>
      </c>
      <c r="P3909" s="237" t="s">
        <v>37</v>
      </c>
      <c r="Q3909" s="359" t="s">
        <v>145</v>
      </c>
      <c r="R3909" s="35" t="s">
        <v>10207</v>
      </c>
      <c r="S3909" s="277" t="s">
        <v>40</v>
      </c>
      <c r="T3909" s="167" t="s">
        <v>10745</v>
      </c>
      <c r="U3909" s="282" t="s">
        <v>40</v>
      </c>
      <c r="V3909" s="240" t="s">
        <v>1385</v>
      </c>
      <c r="W3909" s="167" t="s">
        <v>10746</v>
      </c>
      <c r="X3909" s="255">
        <v>7841</v>
      </c>
      <c r="Y3909" s="241">
        <v>0</v>
      </c>
      <c r="Z3909" s="241">
        <v>0</v>
      </c>
      <c r="AA3909" s="266"/>
      <c r="AB3909" s="266"/>
      <c r="AC3909" s="266"/>
      <c r="AD3909" s="241">
        <v>5517212</v>
      </c>
      <c r="AE3909" s="461" t="s">
        <v>7102</v>
      </c>
      <c r="AF3909" s="462" t="s">
        <v>10278</v>
      </c>
      <c r="AG3909" s="277" t="s">
        <v>7040</v>
      </c>
      <c r="AH3909" s="277" t="s">
        <v>7041</v>
      </c>
    </row>
    <row r="3910" spans="1:34" ht="15" hidden="1" customHeight="1" x14ac:dyDescent="0.2">
      <c r="A3910" s="257">
        <v>69</v>
      </c>
      <c r="B3910" s="257">
        <v>60</v>
      </c>
      <c r="C3910" s="258" t="s">
        <v>832</v>
      </c>
      <c r="D3910" s="257">
        <v>60131</v>
      </c>
      <c r="E3910" s="258" t="s">
        <v>833</v>
      </c>
      <c r="F3910" s="25">
        <v>2018</v>
      </c>
      <c r="G3910" s="284">
        <v>43328.488888888889</v>
      </c>
      <c r="H3910" s="234">
        <v>43328.488888888889</v>
      </c>
      <c r="I3910" s="412" t="s">
        <v>36</v>
      </c>
      <c r="J3910" s="412" t="s">
        <v>36</v>
      </c>
      <c r="K3910" s="412" t="s">
        <v>36</v>
      </c>
      <c r="L3910" s="235">
        <f>N3910-G3910</f>
        <v>0.20625000000291038</v>
      </c>
      <c r="M3910" s="236">
        <v>297</v>
      </c>
      <c r="N3910" s="284">
        <v>43328.695138888892</v>
      </c>
      <c r="O3910" s="234">
        <v>43328.695138888892</v>
      </c>
      <c r="P3910" s="237" t="s">
        <v>37</v>
      </c>
      <c r="Q3910" s="162" t="s">
        <v>1285</v>
      </c>
      <c r="R3910" s="167" t="s">
        <v>10231</v>
      </c>
      <c r="S3910" s="163" t="s">
        <v>101</v>
      </c>
      <c r="T3910" s="167" t="s">
        <v>11752</v>
      </c>
      <c r="U3910" s="287" t="s">
        <v>40</v>
      </c>
      <c r="V3910" s="240" t="s">
        <v>1385</v>
      </c>
      <c r="W3910" s="167" t="s">
        <v>11753</v>
      </c>
      <c r="X3910" s="255">
        <v>0</v>
      </c>
      <c r="Y3910" s="241">
        <v>0</v>
      </c>
      <c r="Z3910" s="241">
        <v>0</v>
      </c>
      <c r="AA3910" s="266"/>
      <c r="AB3910" s="266"/>
      <c r="AC3910" s="266"/>
      <c r="AD3910" s="241">
        <v>5517212</v>
      </c>
      <c r="AE3910" s="461" t="s">
        <v>1270</v>
      </c>
      <c r="AF3910" s="462" t="s">
        <v>1270</v>
      </c>
      <c r="AG3910" s="277" t="s">
        <v>7066</v>
      </c>
      <c r="AH3910" s="277" t="s">
        <v>7067</v>
      </c>
    </row>
    <row r="3911" spans="1:34" ht="15" hidden="1" customHeight="1" x14ac:dyDescent="0.2">
      <c r="A3911" s="58">
        <v>69</v>
      </c>
      <c r="B3911" s="58">
        <v>60</v>
      </c>
      <c r="C3911" s="76" t="s">
        <v>1183</v>
      </c>
      <c r="D3911" s="31">
        <v>60132</v>
      </c>
      <c r="E3911" s="60" t="s">
        <v>1184</v>
      </c>
      <c r="F3911" s="25">
        <v>2014</v>
      </c>
      <c r="G3911" s="61">
        <v>41778.658333333333</v>
      </c>
      <c r="H3911" s="62">
        <v>41778.658333333333</v>
      </c>
      <c r="I3911" s="625" t="s">
        <v>36</v>
      </c>
      <c r="J3911" s="625" t="s">
        <v>36</v>
      </c>
      <c r="K3911" s="625"/>
      <c r="L3911" s="64">
        <f>N3911-G3911</f>
        <v>6.944444467080757E-4</v>
      </c>
      <c r="M3911" s="65">
        <v>1</v>
      </c>
      <c r="N3911" s="61">
        <v>41778.65902777778</v>
      </c>
      <c r="O3911" s="62">
        <v>41778.65902777778</v>
      </c>
      <c r="P3911" s="86" t="s">
        <v>242</v>
      </c>
      <c r="Q3911" s="69" t="s">
        <v>43</v>
      </c>
      <c r="R3911" s="69" t="s">
        <v>266</v>
      </c>
      <c r="S3911" s="87" t="s">
        <v>107</v>
      </c>
      <c r="T3911" s="69" t="s">
        <v>2242</v>
      </c>
      <c r="U3911" s="287" t="s">
        <v>40</v>
      </c>
      <c r="V3911" s="78" t="s">
        <v>1390</v>
      </c>
      <c r="W3911" s="69" t="s">
        <v>2243</v>
      </c>
      <c r="X3911" s="32">
        <v>3320</v>
      </c>
      <c r="Y3911" s="32">
        <v>0</v>
      </c>
      <c r="Z3911" s="83"/>
      <c r="AA3911" s="84"/>
      <c r="AB3911" s="85"/>
      <c r="AC3911" s="83"/>
    </row>
    <row r="3912" spans="1:34" ht="15" hidden="1" customHeight="1" x14ac:dyDescent="0.2">
      <c r="A3912" s="58">
        <v>69</v>
      </c>
      <c r="B3912" s="58">
        <v>60</v>
      </c>
      <c r="C3912" s="76" t="s">
        <v>1183</v>
      </c>
      <c r="D3912" s="31">
        <v>60132</v>
      </c>
      <c r="E3912" s="60" t="s">
        <v>1184</v>
      </c>
      <c r="F3912" s="25">
        <v>2014</v>
      </c>
      <c r="G3912" s="61">
        <v>41779.394444444442</v>
      </c>
      <c r="H3912" s="62">
        <v>41779.394444444442</v>
      </c>
      <c r="I3912" s="625" t="s">
        <v>36</v>
      </c>
      <c r="J3912" s="625" t="s">
        <v>36</v>
      </c>
      <c r="K3912" s="625"/>
      <c r="L3912" s="64">
        <f>N3912-G3912</f>
        <v>0.23958333333575865</v>
      </c>
      <c r="M3912" s="65">
        <v>345</v>
      </c>
      <c r="N3912" s="61">
        <v>41779.634027777778</v>
      </c>
      <c r="O3912" s="62">
        <v>41779.634027777778</v>
      </c>
      <c r="P3912" s="86" t="s">
        <v>242</v>
      </c>
      <c r="Q3912" s="69" t="s">
        <v>43</v>
      </c>
      <c r="R3912" s="69" t="s">
        <v>266</v>
      </c>
      <c r="S3912" s="87" t="s">
        <v>107</v>
      </c>
      <c r="T3912" s="69" t="s">
        <v>2262</v>
      </c>
      <c r="U3912" s="287" t="s">
        <v>40</v>
      </c>
      <c r="V3912" s="78" t="s">
        <v>1390</v>
      </c>
      <c r="W3912" s="99" t="s">
        <v>2263</v>
      </c>
      <c r="X3912" s="32">
        <v>3</v>
      </c>
      <c r="Y3912" s="32">
        <v>3</v>
      </c>
      <c r="Z3912" s="83"/>
      <c r="AA3912" s="84"/>
      <c r="AB3912" s="85"/>
      <c r="AC3912" s="83"/>
    </row>
    <row r="3913" spans="1:34" ht="15" hidden="1" customHeight="1" x14ac:dyDescent="0.2">
      <c r="A3913" s="249">
        <v>69</v>
      </c>
      <c r="B3913" s="249">
        <v>60</v>
      </c>
      <c r="C3913" s="250" t="s">
        <v>1183</v>
      </c>
      <c r="D3913" s="249">
        <v>60132</v>
      </c>
      <c r="E3913" s="250" t="s">
        <v>1184</v>
      </c>
      <c r="F3913" s="25">
        <v>2016</v>
      </c>
      <c r="G3913" s="232">
        <v>42385.994444444441</v>
      </c>
      <c r="H3913" s="233">
        <v>42385.994444444441</v>
      </c>
      <c r="I3913" s="412" t="s">
        <v>36</v>
      </c>
      <c r="J3913" s="412" t="s">
        <v>36</v>
      </c>
      <c r="K3913" s="412"/>
      <c r="L3913" s="235">
        <f>N3913-G3913</f>
        <v>6.944444467080757E-4</v>
      </c>
      <c r="M3913" s="236">
        <v>1</v>
      </c>
      <c r="N3913" s="232">
        <v>42385.995138888888</v>
      </c>
      <c r="O3913" s="233">
        <v>42385.995138888888</v>
      </c>
      <c r="P3913" s="237" t="s">
        <v>37</v>
      </c>
      <c r="Q3913" s="238" t="s">
        <v>145</v>
      </c>
      <c r="R3913" s="238" t="s">
        <v>146</v>
      </c>
      <c r="S3913" s="238" t="s">
        <v>40</v>
      </c>
      <c r="T3913" s="239" t="s">
        <v>5485</v>
      </c>
      <c r="U3913" s="88">
        <v>11834</v>
      </c>
      <c r="V3913" s="240" t="s">
        <v>190</v>
      </c>
      <c r="W3913" s="239" t="s">
        <v>5486</v>
      </c>
      <c r="X3913" s="241">
        <v>3328</v>
      </c>
      <c r="Y3913" s="241">
        <v>0</v>
      </c>
      <c r="Z3913" s="241">
        <v>0</v>
      </c>
      <c r="AA3913" s="251"/>
      <c r="AB3913" s="251"/>
      <c r="AC3913" s="251"/>
    </row>
    <row r="3914" spans="1:34" ht="15" hidden="1" customHeight="1" x14ac:dyDescent="0.2">
      <c r="A3914" s="257">
        <v>69</v>
      </c>
      <c r="B3914" s="257">
        <v>60</v>
      </c>
      <c r="C3914" s="258" t="s">
        <v>1183</v>
      </c>
      <c r="D3914" s="257">
        <v>60132</v>
      </c>
      <c r="E3914" s="258" t="s">
        <v>1184</v>
      </c>
      <c r="F3914" s="25">
        <v>2016</v>
      </c>
      <c r="G3914" s="284">
        <v>42544.830555555556</v>
      </c>
      <c r="H3914" s="234">
        <v>42544.830555555556</v>
      </c>
      <c r="I3914" s="412" t="s">
        <v>36</v>
      </c>
      <c r="J3914" s="412" t="s">
        <v>36</v>
      </c>
      <c r="K3914" s="412"/>
      <c r="L3914" s="235">
        <f>N3914-G3914</f>
        <v>6.944444467080757E-4</v>
      </c>
      <c r="M3914" s="236">
        <v>1</v>
      </c>
      <c r="N3914" s="284">
        <v>42544.831250000003</v>
      </c>
      <c r="O3914" s="234">
        <v>42544.831250000003</v>
      </c>
      <c r="P3914" s="237" t="s">
        <v>37</v>
      </c>
      <c r="Q3914" s="238" t="s">
        <v>145</v>
      </c>
      <c r="R3914" s="238" t="s">
        <v>146</v>
      </c>
      <c r="S3914" s="35" t="s">
        <v>40</v>
      </c>
      <c r="T3914" s="35" t="s">
        <v>6276</v>
      </c>
      <c r="U3914" s="282" t="s">
        <v>40</v>
      </c>
      <c r="V3914" s="240" t="s">
        <v>1390</v>
      </c>
      <c r="W3914" s="35" t="s">
        <v>6277</v>
      </c>
      <c r="X3914" s="177">
        <v>4307</v>
      </c>
      <c r="Y3914" s="177">
        <v>0</v>
      </c>
      <c r="Z3914" s="55">
        <v>0</v>
      </c>
      <c r="AA3914" s="35"/>
      <c r="AB3914" s="35"/>
      <c r="AC3914" s="35"/>
    </row>
    <row r="3915" spans="1:34" ht="15" hidden="1" customHeight="1" x14ac:dyDescent="0.2">
      <c r="A3915" s="257">
        <v>69</v>
      </c>
      <c r="B3915" s="257">
        <v>60</v>
      </c>
      <c r="C3915" s="258" t="s">
        <v>1183</v>
      </c>
      <c r="D3915" s="257">
        <v>60132</v>
      </c>
      <c r="E3915" s="258" t="s">
        <v>1184</v>
      </c>
      <c r="F3915" s="25">
        <v>2016</v>
      </c>
      <c r="G3915" s="284">
        <v>42633.568055555559</v>
      </c>
      <c r="H3915" s="234">
        <v>42633.568055555559</v>
      </c>
      <c r="I3915" s="412" t="s">
        <v>36</v>
      </c>
      <c r="J3915" s="412" t="s">
        <v>36</v>
      </c>
      <c r="K3915" s="412"/>
      <c r="L3915" s="235">
        <f>N3915-G3915</f>
        <v>6.9444443943211809E-4</v>
      </c>
      <c r="M3915" s="236">
        <v>1</v>
      </c>
      <c r="N3915" s="284">
        <v>42633.568749999999</v>
      </c>
      <c r="O3915" s="234">
        <v>42633.568749999999</v>
      </c>
      <c r="P3915" s="237" t="s">
        <v>37</v>
      </c>
      <c r="Q3915" s="238" t="s">
        <v>145</v>
      </c>
      <c r="R3915" s="238" t="s">
        <v>146</v>
      </c>
      <c r="S3915" s="35" t="s">
        <v>40</v>
      </c>
      <c r="T3915" s="35" t="s">
        <v>6601</v>
      </c>
      <c r="U3915" s="282" t="s">
        <v>40</v>
      </c>
      <c r="V3915" s="240" t="s">
        <v>190</v>
      </c>
      <c r="W3915" s="35" t="s">
        <v>6602</v>
      </c>
      <c r="X3915" s="177">
        <v>3375</v>
      </c>
      <c r="Y3915" s="55">
        <v>0</v>
      </c>
      <c r="Z3915" s="55">
        <v>0</v>
      </c>
      <c r="AA3915" s="35"/>
      <c r="AB3915" s="35"/>
      <c r="AC3915" s="241"/>
    </row>
    <row r="3916" spans="1:34" ht="15" hidden="1" customHeight="1" x14ac:dyDescent="0.2">
      <c r="A3916" s="257">
        <v>69</v>
      </c>
      <c r="B3916" s="257">
        <v>60</v>
      </c>
      <c r="C3916" s="258" t="s">
        <v>1183</v>
      </c>
      <c r="D3916" s="257">
        <v>60132</v>
      </c>
      <c r="E3916" s="258" t="s">
        <v>1184</v>
      </c>
      <c r="F3916" s="25">
        <v>2017</v>
      </c>
      <c r="G3916" s="284">
        <v>42921.45208333333</v>
      </c>
      <c r="H3916" s="234">
        <v>42921.45208333333</v>
      </c>
      <c r="I3916" s="412" t="s">
        <v>36</v>
      </c>
      <c r="J3916" s="412" t="s">
        <v>36</v>
      </c>
      <c r="K3916" s="412"/>
      <c r="L3916" s="235">
        <f>N3916-G3916</f>
        <v>6.944444467080757E-4</v>
      </c>
      <c r="M3916" s="236">
        <v>1</v>
      </c>
      <c r="N3916" s="284">
        <v>42921.452777777777</v>
      </c>
      <c r="O3916" s="234">
        <v>42921.452777777777</v>
      </c>
      <c r="P3916" s="328" t="s">
        <v>242</v>
      </c>
      <c r="Q3916" s="35" t="s">
        <v>43</v>
      </c>
      <c r="R3916" s="35" t="s">
        <v>266</v>
      </c>
      <c r="S3916" s="35" t="s">
        <v>40</v>
      </c>
      <c r="T3916" s="167" t="s">
        <v>8849</v>
      </c>
      <c r="U3916" s="332" t="s">
        <v>40</v>
      </c>
      <c r="V3916" s="240" t="s">
        <v>1390</v>
      </c>
      <c r="W3916" s="35" t="s">
        <v>8850</v>
      </c>
      <c r="X3916" s="255">
        <v>3409</v>
      </c>
      <c r="Y3916" s="241">
        <v>0</v>
      </c>
      <c r="Z3916" s="241">
        <v>0</v>
      </c>
      <c r="AA3916" s="168"/>
      <c r="AB3916" s="168"/>
      <c r="AC3916" s="168"/>
      <c r="AD3916" s="304">
        <v>5517212</v>
      </c>
      <c r="AE3916" s="305" t="s">
        <v>7427</v>
      </c>
      <c r="AF3916" s="305" t="s">
        <v>8851</v>
      </c>
      <c r="AG3916" s="35" t="s">
        <v>7040</v>
      </c>
      <c r="AH3916" s="44" t="s">
        <v>7041</v>
      </c>
    </row>
    <row r="3917" spans="1:34" ht="15" hidden="1" customHeight="1" x14ac:dyDescent="0.2">
      <c r="A3917" s="175">
        <v>69</v>
      </c>
      <c r="B3917" s="175">
        <v>60</v>
      </c>
      <c r="C3917" s="24" t="s">
        <v>971</v>
      </c>
      <c r="D3917" s="175">
        <v>60133</v>
      </c>
      <c r="E3917" s="24" t="s">
        <v>972</v>
      </c>
      <c r="F3917" s="25">
        <v>2015</v>
      </c>
      <c r="G3917" s="156">
        <v>42204.290972222225</v>
      </c>
      <c r="H3917" s="157">
        <v>42204.290972222225</v>
      </c>
      <c r="I3917" s="620" t="s">
        <v>36</v>
      </c>
      <c r="J3917" s="620" t="s">
        <v>36</v>
      </c>
      <c r="K3917" s="620"/>
      <c r="L3917" s="159">
        <f>N3917-G3917</f>
        <v>6.9444443943211809E-4</v>
      </c>
      <c r="M3917" s="160">
        <v>1</v>
      </c>
      <c r="N3917" s="156">
        <v>42204.291666666664</v>
      </c>
      <c r="O3917" s="157">
        <v>42204.291666666664</v>
      </c>
      <c r="P3917" s="161" t="s">
        <v>37</v>
      </c>
      <c r="Q3917" s="35" t="s">
        <v>213</v>
      </c>
      <c r="R3917" s="35" t="s">
        <v>287</v>
      </c>
      <c r="S3917" s="35" t="s">
        <v>40</v>
      </c>
      <c r="T3917" s="35" t="s">
        <v>4400</v>
      </c>
      <c r="U3917" s="332" t="s">
        <v>40</v>
      </c>
      <c r="V3917" s="167" t="s">
        <v>761</v>
      </c>
      <c r="W3917" s="35" t="s">
        <v>4401</v>
      </c>
      <c r="X3917" s="55">
        <v>1110</v>
      </c>
      <c r="Y3917" s="55">
        <v>0</v>
      </c>
      <c r="Z3917" s="168"/>
      <c r="AA3917" s="168"/>
      <c r="AB3917" s="168"/>
      <c r="AC3917" s="168"/>
    </row>
    <row r="3918" spans="1:34" ht="15" hidden="1" customHeight="1" x14ac:dyDescent="0.2">
      <c r="A3918" s="175">
        <v>69</v>
      </c>
      <c r="B3918" s="175">
        <v>60</v>
      </c>
      <c r="C3918" s="24" t="s">
        <v>971</v>
      </c>
      <c r="D3918" s="175">
        <v>60133</v>
      </c>
      <c r="E3918" s="24" t="s">
        <v>972</v>
      </c>
      <c r="F3918" s="25">
        <v>2015</v>
      </c>
      <c r="G3918" s="156">
        <v>42204.399305555555</v>
      </c>
      <c r="H3918" s="157">
        <v>42204.399305555555</v>
      </c>
      <c r="I3918" s="620" t="s">
        <v>36</v>
      </c>
      <c r="J3918" s="620" t="s">
        <v>36</v>
      </c>
      <c r="K3918" s="620"/>
      <c r="L3918" s="159">
        <f>N3918-G3918</f>
        <v>6.944444467080757E-4</v>
      </c>
      <c r="M3918" s="160">
        <v>1</v>
      </c>
      <c r="N3918" s="156">
        <v>42204.4</v>
      </c>
      <c r="O3918" s="157">
        <v>42204.4</v>
      </c>
      <c r="P3918" s="161" t="s">
        <v>37</v>
      </c>
      <c r="Q3918" s="35" t="s">
        <v>213</v>
      </c>
      <c r="R3918" s="35" t="s">
        <v>287</v>
      </c>
      <c r="S3918" s="35" t="s">
        <v>40</v>
      </c>
      <c r="T3918" s="35" t="s">
        <v>4400</v>
      </c>
      <c r="U3918" s="332" t="s">
        <v>40</v>
      </c>
      <c r="V3918" s="167" t="s">
        <v>761</v>
      </c>
      <c r="W3918" s="35" t="s">
        <v>4413</v>
      </c>
      <c r="X3918" s="55">
        <v>1110</v>
      </c>
      <c r="Y3918" s="55">
        <v>0</v>
      </c>
      <c r="Z3918" s="168"/>
      <c r="AA3918" s="168"/>
      <c r="AB3918" s="168"/>
      <c r="AC3918" s="168"/>
    </row>
    <row r="3919" spans="1:34" ht="15" hidden="1" customHeight="1" x14ac:dyDescent="0.2">
      <c r="A3919" s="257">
        <v>69</v>
      </c>
      <c r="B3919" s="257">
        <v>60</v>
      </c>
      <c r="C3919" s="258" t="s">
        <v>971</v>
      </c>
      <c r="D3919" s="257">
        <v>60133</v>
      </c>
      <c r="E3919" s="258" t="s">
        <v>972</v>
      </c>
      <c r="F3919" s="25">
        <v>2016</v>
      </c>
      <c r="G3919" s="284">
        <v>42574.797222222223</v>
      </c>
      <c r="H3919" s="234">
        <v>42574.797222222223</v>
      </c>
      <c r="I3919" s="412" t="s">
        <v>36</v>
      </c>
      <c r="J3919" s="417" t="s">
        <v>313</v>
      </c>
      <c r="K3919" s="417"/>
      <c r="L3919" s="235">
        <f>N3919-G3919</f>
        <v>17.895138888889051</v>
      </c>
      <c r="M3919" s="236">
        <v>25769</v>
      </c>
      <c r="N3919" s="284">
        <v>42592.692361111112</v>
      </c>
      <c r="O3919" s="234">
        <v>42592.692361111112</v>
      </c>
      <c r="P3919" s="237" t="s">
        <v>173</v>
      </c>
      <c r="Q3919" s="238" t="s">
        <v>382</v>
      </c>
      <c r="R3919" s="238" t="s">
        <v>383</v>
      </c>
      <c r="S3919" s="35" t="s">
        <v>68</v>
      </c>
      <c r="T3919" s="35" t="s">
        <v>6394</v>
      </c>
      <c r="U3919" s="293">
        <v>12390</v>
      </c>
      <c r="V3919" s="240" t="s">
        <v>761</v>
      </c>
      <c r="W3919" s="167" t="s">
        <v>6395</v>
      </c>
      <c r="X3919" s="177">
        <v>1114</v>
      </c>
      <c r="Y3919" s="177">
        <v>1114</v>
      </c>
      <c r="Z3919" s="177">
        <v>274775</v>
      </c>
      <c r="AA3919" s="289">
        <v>2.0453017820747476E-4</v>
      </c>
      <c r="AB3919" s="290">
        <v>5.044863529349989E-2</v>
      </c>
      <c r="AC3919" s="291">
        <v>246.65619389587073</v>
      </c>
    </row>
    <row r="3920" spans="1:34" ht="15" hidden="1" customHeight="1" x14ac:dyDescent="0.2">
      <c r="A3920" s="257">
        <v>69</v>
      </c>
      <c r="B3920" s="257">
        <v>60</v>
      </c>
      <c r="C3920" s="258" t="s">
        <v>971</v>
      </c>
      <c r="D3920" s="257">
        <v>60133</v>
      </c>
      <c r="E3920" s="258" t="s">
        <v>972</v>
      </c>
      <c r="F3920" s="25">
        <v>2016</v>
      </c>
      <c r="G3920" s="284">
        <v>42634.861111111109</v>
      </c>
      <c r="H3920" s="234">
        <v>42634.861111111109</v>
      </c>
      <c r="I3920" s="412" t="s">
        <v>36</v>
      </c>
      <c r="J3920" s="412" t="s">
        <v>36</v>
      </c>
      <c r="K3920" s="412"/>
      <c r="L3920" s="235">
        <f>N3920-G3920</f>
        <v>0.70347222222335404</v>
      </c>
      <c r="M3920" s="236">
        <v>1013</v>
      </c>
      <c r="N3920" s="284">
        <v>42635.564583333333</v>
      </c>
      <c r="O3920" s="234">
        <v>42635.564583333333</v>
      </c>
      <c r="P3920" s="237" t="s">
        <v>37</v>
      </c>
      <c r="Q3920" s="238" t="s">
        <v>48</v>
      </c>
      <c r="R3920" s="238" t="s">
        <v>49</v>
      </c>
      <c r="S3920" s="35" t="s">
        <v>40</v>
      </c>
      <c r="T3920" s="35" t="s">
        <v>6611</v>
      </c>
      <c r="U3920" s="170">
        <v>12514</v>
      </c>
      <c r="V3920" s="240" t="s">
        <v>761</v>
      </c>
      <c r="W3920" s="35" t="s">
        <v>6612</v>
      </c>
      <c r="X3920" s="177">
        <v>1113</v>
      </c>
      <c r="Y3920" s="177">
        <v>1113</v>
      </c>
      <c r="Z3920" s="177">
        <v>243862</v>
      </c>
      <c r="AA3920" s="289">
        <v>2.0434657840657039E-4</v>
      </c>
      <c r="AB3920" s="290">
        <v>4.4773014648142914E-2</v>
      </c>
      <c r="AC3920" s="291">
        <v>219.10332434860737</v>
      </c>
    </row>
    <row r="3921" spans="1:34" ht="15" hidden="1" customHeight="1" x14ac:dyDescent="0.2">
      <c r="A3921" s="257">
        <v>69</v>
      </c>
      <c r="B3921" s="257">
        <v>60</v>
      </c>
      <c r="C3921" s="258" t="s">
        <v>971</v>
      </c>
      <c r="D3921" s="257">
        <v>60133</v>
      </c>
      <c r="E3921" s="258" t="s">
        <v>972</v>
      </c>
      <c r="F3921" s="25">
        <v>2016</v>
      </c>
      <c r="G3921" s="284">
        <v>42659.65</v>
      </c>
      <c r="H3921" s="234">
        <v>42659.65</v>
      </c>
      <c r="I3921" s="412" t="s">
        <v>36</v>
      </c>
      <c r="J3921" s="412" t="s">
        <v>36</v>
      </c>
      <c r="K3921" s="412"/>
      <c r="L3921" s="235">
        <f>N3921-G3921</f>
        <v>6.9444443943211809E-4</v>
      </c>
      <c r="M3921" s="236">
        <v>1</v>
      </c>
      <c r="N3921" s="284">
        <v>42659.650694444441</v>
      </c>
      <c r="O3921" s="234">
        <v>42659.650694444441</v>
      </c>
      <c r="P3921" s="237" t="s">
        <v>37</v>
      </c>
      <c r="Q3921" s="35" t="s">
        <v>52</v>
      </c>
      <c r="R3921" s="35" t="s">
        <v>67</v>
      </c>
      <c r="S3921" s="35" t="s">
        <v>101</v>
      </c>
      <c r="T3921" s="35" t="s">
        <v>6747</v>
      </c>
      <c r="U3921" s="282" t="s">
        <v>40</v>
      </c>
      <c r="V3921" s="240" t="s">
        <v>761</v>
      </c>
      <c r="W3921" s="35" t="s">
        <v>6748</v>
      </c>
      <c r="X3921" s="177">
        <v>991</v>
      </c>
      <c r="Y3921" s="55">
        <v>0</v>
      </c>
      <c r="Z3921" s="55">
        <v>0</v>
      </c>
      <c r="AA3921" s="35"/>
      <c r="AB3921" s="35"/>
      <c r="AC3921" s="241"/>
    </row>
    <row r="3922" spans="1:34" ht="15" hidden="1" customHeight="1" x14ac:dyDescent="0.2">
      <c r="A3922" s="257">
        <v>69</v>
      </c>
      <c r="B3922" s="257">
        <v>60</v>
      </c>
      <c r="C3922" s="258" t="s">
        <v>971</v>
      </c>
      <c r="D3922" s="257">
        <v>60133</v>
      </c>
      <c r="E3922" s="258" t="s">
        <v>972</v>
      </c>
      <c r="F3922" s="25">
        <v>2016</v>
      </c>
      <c r="G3922" s="284">
        <v>42702.424305555556</v>
      </c>
      <c r="H3922" s="234">
        <v>42702.424305555556</v>
      </c>
      <c r="I3922" s="412" t="s">
        <v>36</v>
      </c>
      <c r="J3922" s="412" t="s">
        <v>36</v>
      </c>
      <c r="K3922" s="412"/>
      <c r="L3922" s="235">
        <f>N3922-G3922</f>
        <v>6.944444467080757E-4</v>
      </c>
      <c r="M3922" s="236">
        <v>1</v>
      </c>
      <c r="N3922" s="284">
        <v>42702.425000000003</v>
      </c>
      <c r="O3922" s="234">
        <v>42702.425000000003</v>
      </c>
      <c r="P3922" s="237" t="s">
        <v>37</v>
      </c>
      <c r="Q3922" s="35" t="s">
        <v>52</v>
      </c>
      <c r="R3922" s="35" t="s">
        <v>67</v>
      </c>
      <c r="S3922" s="35" t="s">
        <v>101</v>
      </c>
      <c r="T3922" s="35" t="s">
        <v>6924</v>
      </c>
      <c r="U3922" s="282" t="s">
        <v>40</v>
      </c>
      <c r="V3922" s="240" t="s">
        <v>761</v>
      </c>
      <c r="W3922" s="35" t="s">
        <v>6925</v>
      </c>
      <c r="X3922" s="177">
        <v>1112</v>
      </c>
      <c r="Y3922" s="55">
        <v>0</v>
      </c>
      <c r="Z3922" s="55">
        <v>0</v>
      </c>
      <c r="AA3922" s="55"/>
      <c r="AB3922" s="55"/>
      <c r="AC3922" s="55"/>
    </row>
    <row r="3923" spans="1:34" ht="15" hidden="1" customHeight="1" x14ac:dyDescent="0.2">
      <c r="A3923" s="257">
        <v>69</v>
      </c>
      <c r="B3923" s="257">
        <v>60</v>
      </c>
      <c r="C3923" s="258" t="s">
        <v>971</v>
      </c>
      <c r="D3923" s="257">
        <v>60133</v>
      </c>
      <c r="E3923" s="258" t="s">
        <v>972</v>
      </c>
      <c r="F3923" s="25">
        <v>2017</v>
      </c>
      <c r="G3923" s="232">
        <v>42745.898611111108</v>
      </c>
      <c r="H3923" s="233">
        <v>42745.898611111108</v>
      </c>
      <c r="I3923" s="417" t="s">
        <v>7042</v>
      </c>
      <c r="J3923" s="412" t="s">
        <v>36</v>
      </c>
      <c r="K3923" s="412"/>
      <c r="L3923" s="235">
        <f>N3923-G3923</f>
        <v>6.944444467080757E-4</v>
      </c>
      <c r="M3923" s="236">
        <v>1</v>
      </c>
      <c r="N3923" s="232">
        <v>42745.899305555555</v>
      </c>
      <c r="O3923" s="233">
        <v>42745.899305555555</v>
      </c>
      <c r="P3923" s="237" t="s">
        <v>37</v>
      </c>
      <c r="Q3923" s="238" t="s">
        <v>213</v>
      </c>
      <c r="R3923" s="238" t="s">
        <v>320</v>
      </c>
      <c r="S3923" s="35" t="s">
        <v>40</v>
      </c>
      <c r="T3923" s="167" t="s">
        <v>7311</v>
      </c>
      <c r="U3923" s="303" t="s">
        <v>40</v>
      </c>
      <c r="V3923" s="49" t="s">
        <v>761</v>
      </c>
      <c r="W3923" s="35" t="s">
        <v>7312</v>
      </c>
      <c r="X3923" s="241">
        <v>1164</v>
      </c>
      <c r="Y3923" s="241">
        <v>0</v>
      </c>
      <c r="Z3923" s="241">
        <v>0</v>
      </c>
      <c r="AA3923" s="168"/>
      <c r="AB3923" s="168"/>
      <c r="AC3923" s="168"/>
      <c r="AD3923" s="304">
        <v>5517212</v>
      </c>
      <c r="AE3923" s="35" t="s">
        <v>7102</v>
      </c>
      <c r="AF3923" s="305" t="s">
        <v>7313</v>
      </c>
      <c r="AG3923" s="35" t="s">
        <v>7040</v>
      </c>
      <c r="AH3923" s="44" t="s">
        <v>7041</v>
      </c>
    </row>
    <row r="3924" spans="1:34" ht="15" hidden="1" customHeight="1" x14ac:dyDescent="0.2">
      <c r="A3924" s="257">
        <v>69</v>
      </c>
      <c r="B3924" s="257">
        <v>60</v>
      </c>
      <c r="C3924" s="258" t="s">
        <v>971</v>
      </c>
      <c r="D3924" s="257">
        <v>60133</v>
      </c>
      <c r="E3924" s="258" t="s">
        <v>972</v>
      </c>
      <c r="F3924" s="25">
        <v>2017</v>
      </c>
      <c r="G3924" s="232">
        <v>42783.3125</v>
      </c>
      <c r="H3924" s="233">
        <v>42783.3125</v>
      </c>
      <c r="I3924" s="417" t="s">
        <v>7042</v>
      </c>
      <c r="J3924" s="412" t="s">
        <v>36</v>
      </c>
      <c r="K3924" s="412"/>
      <c r="L3924" s="235">
        <f>N3924-G3924</f>
        <v>6.944444467080757E-4</v>
      </c>
      <c r="M3924" s="236">
        <v>1</v>
      </c>
      <c r="N3924" s="232">
        <v>42783.313194444447</v>
      </c>
      <c r="O3924" s="233">
        <v>42783.313194444447</v>
      </c>
      <c r="P3924" s="237" t="s">
        <v>37</v>
      </c>
      <c r="Q3924" s="35" t="s">
        <v>48</v>
      </c>
      <c r="R3924" s="35" t="s">
        <v>49</v>
      </c>
      <c r="S3924" s="35" t="s">
        <v>40</v>
      </c>
      <c r="T3924" s="52" t="s">
        <v>7851</v>
      </c>
      <c r="U3924" s="303" t="s">
        <v>40</v>
      </c>
      <c r="V3924" s="49" t="s">
        <v>761</v>
      </c>
      <c r="W3924" s="342"/>
      <c r="X3924" s="255">
        <v>1111</v>
      </c>
      <c r="Y3924" s="241">
        <v>0</v>
      </c>
      <c r="Z3924" s="241">
        <v>0</v>
      </c>
      <c r="AA3924" s="168"/>
      <c r="AB3924" s="168"/>
      <c r="AC3924" s="168"/>
      <c r="AD3924" s="304">
        <v>5517212</v>
      </c>
      <c r="AE3924" s="35" t="s">
        <v>7102</v>
      </c>
      <c r="AF3924" s="305" t="s">
        <v>7852</v>
      </c>
      <c r="AG3924" s="35" t="s">
        <v>7040</v>
      </c>
      <c r="AH3924" s="52" t="s">
        <v>7041</v>
      </c>
    </row>
    <row r="3925" spans="1:34" ht="15" hidden="1" customHeight="1" x14ac:dyDescent="0.2">
      <c r="A3925" s="257">
        <v>69</v>
      </c>
      <c r="B3925" s="257">
        <v>60</v>
      </c>
      <c r="C3925" s="258" t="s">
        <v>971</v>
      </c>
      <c r="D3925" s="257">
        <v>60133</v>
      </c>
      <c r="E3925" s="258" t="s">
        <v>972</v>
      </c>
      <c r="F3925" s="25">
        <v>2017</v>
      </c>
      <c r="G3925" s="232">
        <v>42783.354166666664</v>
      </c>
      <c r="H3925" s="233">
        <v>42783.354166666664</v>
      </c>
      <c r="I3925" s="417" t="s">
        <v>7042</v>
      </c>
      <c r="J3925" s="412" t="s">
        <v>36</v>
      </c>
      <c r="K3925" s="412"/>
      <c r="L3925" s="235">
        <f>N3925-G3925</f>
        <v>6.944444467080757E-4</v>
      </c>
      <c r="M3925" s="236">
        <v>1</v>
      </c>
      <c r="N3925" s="232">
        <v>42783.354861111111</v>
      </c>
      <c r="O3925" s="233">
        <v>42783.354861111111</v>
      </c>
      <c r="P3925" s="237" t="s">
        <v>37</v>
      </c>
      <c r="Q3925" s="35" t="s">
        <v>222</v>
      </c>
      <c r="R3925" s="35" t="s">
        <v>223</v>
      </c>
      <c r="S3925" s="35" t="s">
        <v>40</v>
      </c>
      <c r="T3925" s="167" t="s">
        <v>7859</v>
      </c>
      <c r="U3925" s="303" t="s">
        <v>40</v>
      </c>
      <c r="V3925" s="49" t="s">
        <v>761</v>
      </c>
      <c r="W3925" s="35" t="s">
        <v>7860</v>
      </c>
      <c r="X3925" s="255">
        <v>0</v>
      </c>
      <c r="Y3925" s="241">
        <v>0</v>
      </c>
      <c r="Z3925" s="241">
        <v>0</v>
      </c>
      <c r="AA3925" s="168"/>
      <c r="AB3925" s="168"/>
      <c r="AC3925" s="168"/>
      <c r="AD3925" s="304">
        <v>5517212</v>
      </c>
      <c r="AE3925" s="35" t="s">
        <v>1270</v>
      </c>
      <c r="AF3925" s="305" t="s">
        <v>1270</v>
      </c>
      <c r="AG3925" s="35" t="s">
        <v>7040</v>
      </c>
      <c r="AH3925" s="52" t="s">
        <v>7173</v>
      </c>
    </row>
    <row r="3926" spans="1:34" ht="15" hidden="1" customHeight="1" x14ac:dyDescent="0.2">
      <c r="A3926" s="272">
        <v>69</v>
      </c>
      <c r="B3926" s="272">
        <v>60</v>
      </c>
      <c r="C3926" s="331" t="s">
        <v>971</v>
      </c>
      <c r="D3926" s="272">
        <v>60133</v>
      </c>
      <c r="E3926" s="331" t="s">
        <v>972</v>
      </c>
      <c r="F3926" s="25">
        <v>2017</v>
      </c>
      <c r="G3926" s="284">
        <v>42783.362500000003</v>
      </c>
      <c r="H3926" s="234">
        <v>42783.362500000003</v>
      </c>
      <c r="I3926" s="417" t="s">
        <v>7042</v>
      </c>
      <c r="J3926" s="412" t="s">
        <v>36</v>
      </c>
      <c r="K3926" s="412"/>
      <c r="L3926" s="235">
        <f>N3926-G3926</f>
        <v>6.8055555551836733E-2</v>
      </c>
      <c r="M3926" s="236">
        <v>98</v>
      </c>
      <c r="N3926" s="284">
        <v>42783.430555555555</v>
      </c>
      <c r="O3926" s="234">
        <v>42783.430555555555</v>
      </c>
      <c r="P3926" s="237" t="s">
        <v>37</v>
      </c>
      <c r="Q3926" s="167" t="s">
        <v>222</v>
      </c>
      <c r="R3926" s="167" t="s">
        <v>223</v>
      </c>
      <c r="S3926" s="167" t="s">
        <v>54</v>
      </c>
      <c r="T3926" s="167" t="s">
        <v>7863</v>
      </c>
      <c r="U3926" s="332" t="s">
        <v>40</v>
      </c>
      <c r="V3926" s="49" t="s">
        <v>761</v>
      </c>
      <c r="W3926" s="167" t="s">
        <v>7864</v>
      </c>
      <c r="X3926" s="255">
        <v>1111</v>
      </c>
      <c r="Y3926" s="255">
        <v>1111</v>
      </c>
      <c r="Z3926" s="255">
        <v>108878</v>
      </c>
      <c r="AA3926" s="215">
        <v>2.0136982229430371E-4</v>
      </c>
      <c r="AB3926" s="216">
        <v>1.9734242584841764E-2</v>
      </c>
      <c r="AC3926" s="255">
        <v>98</v>
      </c>
      <c r="AD3926" s="304">
        <v>5517212</v>
      </c>
      <c r="AE3926" s="167" t="s">
        <v>7060</v>
      </c>
      <c r="AF3926" s="333" t="s">
        <v>7865</v>
      </c>
      <c r="AG3926" s="167" t="s">
        <v>7040</v>
      </c>
      <c r="AH3926" s="52" t="s">
        <v>7041</v>
      </c>
    </row>
    <row r="3927" spans="1:34" ht="15" hidden="1" customHeight="1" x14ac:dyDescent="0.2">
      <c r="A3927" s="272">
        <v>69</v>
      </c>
      <c r="B3927" s="272">
        <v>60</v>
      </c>
      <c r="C3927" s="331" t="s">
        <v>971</v>
      </c>
      <c r="D3927" s="272">
        <v>60133</v>
      </c>
      <c r="E3927" s="331" t="s">
        <v>972</v>
      </c>
      <c r="F3927" s="25">
        <v>2017</v>
      </c>
      <c r="G3927" s="284">
        <v>42824.809027777781</v>
      </c>
      <c r="H3927" s="234">
        <v>42824.809027777781</v>
      </c>
      <c r="I3927" s="412" t="s">
        <v>36</v>
      </c>
      <c r="J3927" s="412" t="s">
        <v>36</v>
      </c>
      <c r="K3927" s="412"/>
      <c r="L3927" s="235">
        <f>N3927-G3927</f>
        <v>6.9444443943211809E-4</v>
      </c>
      <c r="M3927" s="236">
        <v>1</v>
      </c>
      <c r="N3927" s="284">
        <v>42824.80972222222</v>
      </c>
      <c r="O3927" s="234">
        <v>42824.80972222222</v>
      </c>
      <c r="P3927" s="237" t="s">
        <v>37</v>
      </c>
      <c r="Q3927" s="167" t="s">
        <v>222</v>
      </c>
      <c r="R3927" s="167" t="s">
        <v>223</v>
      </c>
      <c r="S3927" s="167" t="s">
        <v>40</v>
      </c>
      <c r="T3927" s="52" t="s">
        <v>8224</v>
      </c>
      <c r="U3927" s="332" t="s">
        <v>40</v>
      </c>
      <c r="V3927" s="49" t="s">
        <v>761</v>
      </c>
      <c r="W3927" s="52" t="s">
        <v>8225</v>
      </c>
      <c r="X3927" s="255">
        <v>1110</v>
      </c>
      <c r="Y3927" s="255">
        <v>0</v>
      </c>
      <c r="Z3927" s="255">
        <v>0</v>
      </c>
      <c r="AA3927" s="184"/>
      <c r="AB3927" s="184"/>
      <c r="AC3927" s="184"/>
      <c r="AD3927" s="304">
        <v>5517212</v>
      </c>
      <c r="AE3927" s="333" t="s">
        <v>7056</v>
      </c>
      <c r="AF3927" s="333" t="s">
        <v>8226</v>
      </c>
      <c r="AG3927" s="167" t="s">
        <v>7040</v>
      </c>
      <c r="AH3927" s="52" t="s">
        <v>7173</v>
      </c>
    </row>
    <row r="3928" spans="1:34" ht="15" hidden="1" customHeight="1" x14ac:dyDescent="0.2">
      <c r="A3928" s="272">
        <v>69</v>
      </c>
      <c r="B3928" s="272">
        <v>60</v>
      </c>
      <c r="C3928" s="331" t="s">
        <v>971</v>
      </c>
      <c r="D3928" s="272">
        <v>60133</v>
      </c>
      <c r="E3928" s="331" t="s">
        <v>972</v>
      </c>
      <c r="F3928" s="25">
        <v>2017</v>
      </c>
      <c r="G3928" s="284">
        <v>42825.01458333333</v>
      </c>
      <c r="H3928" s="234">
        <v>42825.01458333333</v>
      </c>
      <c r="I3928" s="412" t="s">
        <v>36</v>
      </c>
      <c r="J3928" s="412" t="s">
        <v>36</v>
      </c>
      <c r="K3928" s="412"/>
      <c r="L3928" s="235">
        <f>N3928-G3928</f>
        <v>6.944444467080757E-4</v>
      </c>
      <c r="M3928" s="236">
        <v>1</v>
      </c>
      <c r="N3928" s="284">
        <v>42825.015277777777</v>
      </c>
      <c r="O3928" s="234">
        <v>42825.015277777777</v>
      </c>
      <c r="P3928" s="237" t="s">
        <v>37</v>
      </c>
      <c r="Q3928" s="167" t="s">
        <v>222</v>
      </c>
      <c r="R3928" s="167" t="s">
        <v>223</v>
      </c>
      <c r="S3928" s="167" t="s">
        <v>40</v>
      </c>
      <c r="T3928" s="52" t="s">
        <v>8228</v>
      </c>
      <c r="U3928" s="332" t="s">
        <v>40</v>
      </c>
      <c r="V3928" s="49" t="s">
        <v>761</v>
      </c>
      <c r="W3928" s="52" t="s">
        <v>8229</v>
      </c>
      <c r="X3928" s="255">
        <v>1110</v>
      </c>
      <c r="Y3928" s="255">
        <v>0</v>
      </c>
      <c r="Z3928" s="255">
        <v>0</v>
      </c>
      <c r="AA3928" s="184"/>
      <c r="AB3928" s="184"/>
      <c r="AC3928" s="184"/>
      <c r="AD3928" s="304">
        <v>5517212</v>
      </c>
      <c r="AE3928" s="333" t="s">
        <v>7056</v>
      </c>
      <c r="AF3928" s="333" t="s">
        <v>8226</v>
      </c>
      <c r="AG3928" s="167" t="s">
        <v>7040</v>
      </c>
      <c r="AH3928" s="52" t="s">
        <v>7173</v>
      </c>
    </row>
    <row r="3929" spans="1:34" ht="15" hidden="1" customHeight="1" x14ac:dyDescent="0.2">
      <c r="A3929" s="272">
        <v>69</v>
      </c>
      <c r="B3929" s="272">
        <v>60</v>
      </c>
      <c r="C3929" s="331" t="s">
        <v>971</v>
      </c>
      <c r="D3929" s="272">
        <v>60133</v>
      </c>
      <c r="E3929" s="331" t="s">
        <v>972</v>
      </c>
      <c r="F3929" s="25">
        <v>2017</v>
      </c>
      <c r="G3929" s="284">
        <v>42825.152777777781</v>
      </c>
      <c r="H3929" s="234">
        <v>42825.152777777781</v>
      </c>
      <c r="I3929" s="412" t="s">
        <v>36</v>
      </c>
      <c r="J3929" s="412" t="s">
        <v>36</v>
      </c>
      <c r="K3929" s="412"/>
      <c r="L3929" s="235">
        <f>N3929-G3929</f>
        <v>6.9444443943211809E-4</v>
      </c>
      <c r="M3929" s="236">
        <v>1</v>
      </c>
      <c r="N3929" s="284">
        <v>42825.15347222222</v>
      </c>
      <c r="O3929" s="234">
        <v>42825.15347222222</v>
      </c>
      <c r="P3929" s="237" t="s">
        <v>37</v>
      </c>
      <c r="Q3929" s="167" t="s">
        <v>222</v>
      </c>
      <c r="R3929" s="167" t="s">
        <v>223</v>
      </c>
      <c r="S3929" s="167" t="s">
        <v>40</v>
      </c>
      <c r="T3929" s="52" t="s">
        <v>8228</v>
      </c>
      <c r="U3929" s="332" t="s">
        <v>40</v>
      </c>
      <c r="V3929" s="49" t="s">
        <v>761</v>
      </c>
      <c r="W3929" s="52" t="s">
        <v>8231</v>
      </c>
      <c r="X3929" s="255">
        <v>1110</v>
      </c>
      <c r="Y3929" s="255">
        <v>0</v>
      </c>
      <c r="Z3929" s="255">
        <v>0</v>
      </c>
      <c r="AA3929" s="184"/>
      <c r="AB3929" s="184"/>
      <c r="AC3929" s="184"/>
      <c r="AD3929" s="304">
        <v>5517212</v>
      </c>
      <c r="AE3929" s="333" t="s">
        <v>7056</v>
      </c>
      <c r="AF3929" s="333" t="s">
        <v>8226</v>
      </c>
      <c r="AG3929" s="167" t="s">
        <v>7040</v>
      </c>
      <c r="AH3929" s="52" t="s">
        <v>7173</v>
      </c>
    </row>
    <row r="3930" spans="1:34" ht="15" hidden="1" customHeight="1" x14ac:dyDescent="0.2">
      <c r="A3930" s="272">
        <v>69</v>
      </c>
      <c r="B3930" s="272">
        <v>60</v>
      </c>
      <c r="C3930" s="331" t="s">
        <v>971</v>
      </c>
      <c r="D3930" s="272">
        <v>60133</v>
      </c>
      <c r="E3930" s="331" t="s">
        <v>972</v>
      </c>
      <c r="F3930" s="25">
        <v>2017</v>
      </c>
      <c r="G3930" s="284">
        <v>42825.169444444444</v>
      </c>
      <c r="H3930" s="234">
        <v>42825.169444444444</v>
      </c>
      <c r="I3930" s="412" t="s">
        <v>36</v>
      </c>
      <c r="J3930" s="412" t="s">
        <v>36</v>
      </c>
      <c r="K3930" s="412"/>
      <c r="L3930" s="235">
        <f>N3930-G3930</f>
        <v>6.944444467080757E-4</v>
      </c>
      <c r="M3930" s="236">
        <v>1</v>
      </c>
      <c r="N3930" s="284">
        <v>42825.170138888891</v>
      </c>
      <c r="O3930" s="234">
        <v>42825.170138888891</v>
      </c>
      <c r="P3930" s="237" t="s">
        <v>37</v>
      </c>
      <c r="Q3930" s="167" t="s">
        <v>222</v>
      </c>
      <c r="R3930" s="167" t="s">
        <v>223</v>
      </c>
      <c r="S3930" s="167" t="s">
        <v>40</v>
      </c>
      <c r="T3930" s="52" t="s">
        <v>8228</v>
      </c>
      <c r="U3930" s="332" t="s">
        <v>40</v>
      </c>
      <c r="V3930" s="49" t="s">
        <v>761</v>
      </c>
      <c r="W3930" s="52" t="s">
        <v>8233</v>
      </c>
      <c r="X3930" s="255">
        <v>1110</v>
      </c>
      <c r="Y3930" s="255">
        <v>0</v>
      </c>
      <c r="Z3930" s="255">
        <v>0</v>
      </c>
      <c r="AA3930" s="184"/>
      <c r="AB3930" s="184"/>
      <c r="AC3930" s="184"/>
      <c r="AD3930" s="304">
        <v>5517212</v>
      </c>
      <c r="AE3930" s="333" t="s">
        <v>7056</v>
      </c>
      <c r="AF3930" s="333" t="s">
        <v>8226</v>
      </c>
      <c r="AG3930" s="167" t="s">
        <v>7040</v>
      </c>
      <c r="AH3930" s="52" t="s">
        <v>7173</v>
      </c>
    </row>
    <row r="3931" spans="1:34" ht="15" hidden="1" customHeight="1" x14ac:dyDescent="0.2">
      <c r="A3931" s="272">
        <v>69</v>
      </c>
      <c r="B3931" s="272">
        <v>60</v>
      </c>
      <c r="C3931" s="331" t="s">
        <v>971</v>
      </c>
      <c r="D3931" s="272">
        <v>60133</v>
      </c>
      <c r="E3931" s="331" t="s">
        <v>972</v>
      </c>
      <c r="F3931" s="25">
        <v>2017</v>
      </c>
      <c r="G3931" s="284">
        <v>42825.194444444445</v>
      </c>
      <c r="H3931" s="234">
        <v>42825.194444444445</v>
      </c>
      <c r="I3931" s="412" t="s">
        <v>36</v>
      </c>
      <c r="J3931" s="412" t="s">
        <v>36</v>
      </c>
      <c r="K3931" s="412"/>
      <c r="L3931" s="235">
        <f>N3931-G3931</f>
        <v>0.32777777777664596</v>
      </c>
      <c r="M3931" s="236">
        <v>472</v>
      </c>
      <c r="N3931" s="284">
        <v>42825.522222222222</v>
      </c>
      <c r="O3931" s="234">
        <v>42825.522222222222</v>
      </c>
      <c r="P3931" s="237" t="s">
        <v>37</v>
      </c>
      <c r="Q3931" s="167" t="s">
        <v>222</v>
      </c>
      <c r="R3931" s="167" t="s">
        <v>223</v>
      </c>
      <c r="S3931" s="167" t="s">
        <v>54</v>
      </c>
      <c r="T3931" s="167" t="s">
        <v>8235</v>
      </c>
      <c r="U3931" s="332" t="s">
        <v>40</v>
      </c>
      <c r="V3931" s="49" t="s">
        <v>761</v>
      </c>
      <c r="W3931" s="167" t="s">
        <v>8236</v>
      </c>
      <c r="X3931" s="255">
        <v>4479</v>
      </c>
      <c r="Y3931" s="255">
        <v>4479</v>
      </c>
      <c r="Z3931" s="255">
        <v>424554</v>
      </c>
      <c r="AA3931" s="215">
        <v>8.1182307295786353E-4</v>
      </c>
      <c r="AB3931" s="216">
        <v>7.6950822263128549E-2</v>
      </c>
      <c r="AC3931" s="255">
        <v>94.78767582049565</v>
      </c>
      <c r="AD3931" s="304">
        <v>5517212</v>
      </c>
      <c r="AE3931" s="333" t="s">
        <v>7056</v>
      </c>
      <c r="AF3931" s="333" t="s">
        <v>8226</v>
      </c>
      <c r="AG3931" s="167" t="s">
        <v>7040</v>
      </c>
      <c r="AH3931" s="52" t="s">
        <v>7173</v>
      </c>
    </row>
    <row r="3932" spans="1:34" ht="15" hidden="1" customHeight="1" x14ac:dyDescent="0.2">
      <c r="A3932" s="257">
        <v>69</v>
      </c>
      <c r="B3932" s="257">
        <v>60</v>
      </c>
      <c r="C3932" s="258" t="s">
        <v>971</v>
      </c>
      <c r="D3932" s="257">
        <v>60133</v>
      </c>
      <c r="E3932" s="258" t="s">
        <v>972</v>
      </c>
      <c r="F3932" s="25">
        <v>2017</v>
      </c>
      <c r="G3932" s="232">
        <v>42860.968055555553</v>
      </c>
      <c r="H3932" s="233">
        <v>42860.968055555553</v>
      </c>
      <c r="I3932" s="412" t="s">
        <v>36</v>
      </c>
      <c r="J3932" s="412" t="s">
        <v>36</v>
      </c>
      <c r="K3932" s="412"/>
      <c r="L3932" s="235">
        <f>N3932-G3932</f>
        <v>6.944444467080757E-4</v>
      </c>
      <c r="M3932" s="236">
        <v>1</v>
      </c>
      <c r="N3932" s="232">
        <v>42860.96875</v>
      </c>
      <c r="O3932" s="233">
        <v>42860.96875</v>
      </c>
      <c r="P3932" s="237" t="s">
        <v>37</v>
      </c>
      <c r="Q3932" s="35" t="s">
        <v>52</v>
      </c>
      <c r="R3932" s="35" t="s">
        <v>53</v>
      </c>
      <c r="S3932" s="35" t="s">
        <v>98</v>
      </c>
      <c r="T3932" s="52" t="s">
        <v>8504</v>
      </c>
      <c r="U3932" s="293">
        <v>112843361</v>
      </c>
      <c r="V3932" s="240" t="s">
        <v>761</v>
      </c>
      <c r="W3932" s="44" t="s">
        <v>8505</v>
      </c>
      <c r="X3932" s="241">
        <v>1112</v>
      </c>
      <c r="Y3932" s="241">
        <v>0</v>
      </c>
      <c r="Z3932" s="241">
        <v>0</v>
      </c>
      <c r="AA3932" s="35"/>
      <c r="AB3932" s="35"/>
      <c r="AC3932" s="35"/>
      <c r="AD3932" s="304">
        <v>5517212</v>
      </c>
      <c r="AE3932" s="305" t="s">
        <v>7102</v>
      </c>
      <c r="AF3932" s="305" t="s">
        <v>8506</v>
      </c>
      <c r="AG3932" s="35" t="s">
        <v>7040</v>
      </c>
      <c r="AH3932" s="44" t="s">
        <v>7041</v>
      </c>
    </row>
    <row r="3933" spans="1:34" ht="15" hidden="1" customHeight="1" x14ac:dyDescent="0.2">
      <c r="A3933" s="257">
        <v>69</v>
      </c>
      <c r="B3933" s="257">
        <v>60</v>
      </c>
      <c r="C3933" s="258" t="s">
        <v>971</v>
      </c>
      <c r="D3933" s="257">
        <v>60133</v>
      </c>
      <c r="E3933" s="258" t="s">
        <v>972</v>
      </c>
      <c r="F3933" s="25">
        <v>2017</v>
      </c>
      <c r="G3933" s="232">
        <v>42860.969444444447</v>
      </c>
      <c r="H3933" s="233">
        <v>42860.969444444447</v>
      </c>
      <c r="I3933" s="412" t="s">
        <v>36</v>
      </c>
      <c r="J3933" s="412" t="s">
        <v>36</v>
      </c>
      <c r="K3933" s="412"/>
      <c r="L3933" s="235">
        <f>N3933-G3933</f>
        <v>6.9444443943211809E-4</v>
      </c>
      <c r="M3933" s="236">
        <v>1</v>
      </c>
      <c r="N3933" s="232">
        <v>42860.970138888886</v>
      </c>
      <c r="O3933" s="233">
        <v>42860.970138888886</v>
      </c>
      <c r="P3933" s="237" t="s">
        <v>37</v>
      </c>
      <c r="Q3933" s="35" t="s">
        <v>52</v>
      </c>
      <c r="R3933" s="35" t="s">
        <v>53</v>
      </c>
      <c r="S3933" s="35" t="s">
        <v>98</v>
      </c>
      <c r="T3933" s="52" t="s">
        <v>8504</v>
      </c>
      <c r="U3933" s="293">
        <v>112843361</v>
      </c>
      <c r="V3933" s="240" t="s">
        <v>761</v>
      </c>
      <c r="W3933" s="44" t="s">
        <v>8507</v>
      </c>
      <c r="X3933" s="241">
        <v>1112</v>
      </c>
      <c r="Y3933" s="241">
        <v>0</v>
      </c>
      <c r="Z3933" s="241">
        <v>0</v>
      </c>
      <c r="AA3933" s="35"/>
      <c r="AB3933" s="35"/>
      <c r="AC3933" s="35"/>
      <c r="AD3933" s="304">
        <v>5517212</v>
      </c>
      <c r="AE3933" s="305" t="s">
        <v>7102</v>
      </c>
      <c r="AF3933" s="305" t="s">
        <v>8506</v>
      </c>
      <c r="AG3933" s="35" t="s">
        <v>7040</v>
      </c>
      <c r="AH3933" s="44" t="s">
        <v>7041</v>
      </c>
    </row>
    <row r="3934" spans="1:34" ht="15" hidden="1" customHeight="1" x14ac:dyDescent="0.2">
      <c r="A3934" s="257">
        <v>69</v>
      </c>
      <c r="B3934" s="257">
        <v>60</v>
      </c>
      <c r="C3934" s="258" t="s">
        <v>971</v>
      </c>
      <c r="D3934" s="257">
        <v>60133</v>
      </c>
      <c r="E3934" s="258" t="s">
        <v>972</v>
      </c>
      <c r="F3934" s="25">
        <v>2017</v>
      </c>
      <c r="G3934" s="232">
        <v>42861.051388888889</v>
      </c>
      <c r="H3934" s="233">
        <v>42861.051388888889</v>
      </c>
      <c r="I3934" s="412" t="s">
        <v>36</v>
      </c>
      <c r="J3934" s="412" t="s">
        <v>36</v>
      </c>
      <c r="K3934" s="412"/>
      <c r="L3934" s="235">
        <f>N3934-G3934</f>
        <v>6.944444467080757E-4</v>
      </c>
      <c r="M3934" s="236">
        <v>1</v>
      </c>
      <c r="N3934" s="232">
        <v>42861.052083333336</v>
      </c>
      <c r="O3934" s="233">
        <v>42861.052083333336</v>
      </c>
      <c r="P3934" s="237" t="s">
        <v>37</v>
      </c>
      <c r="Q3934" s="35" t="s">
        <v>52</v>
      </c>
      <c r="R3934" s="35" t="s">
        <v>53</v>
      </c>
      <c r="S3934" s="35" t="s">
        <v>98</v>
      </c>
      <c r="T3934" s="52" t="s">
        <v>8508</v>
      </c>
      <c r="U3934" s="293">
        <v>112843361</v>
      </c>
      <c r="V3934" s="240" t="s">
        <v>761</v>
      </c>
      <c r="W3934" s="35" t="s">
        <v>8509</v>
      </c>
      <c r="X3934" s="241">
        <v>1112</v>
      </c>
      <c r="Y3934" s="241">
        <v>0</v>
      </c>
      <c r="Z3934" s="241">
        <v>0</v>
      </c>
      <c r="AA3934" s="35"/>
      <c r="AB3934" s="35"/>
      <c r="AC3934" s="35"/>
      <c r="AD3934" s="304">
        <v>5517212</v>
      </c>
      <c r="AE3934" s="305" t="s">
        <v>7102</v>
      </c>
      <c r="AF3934" s="305" t="s">
        <v>8506</v>
      </c>
      <c r="AG3934" s="35" t="s">
        <v>7040</v>
      </c>
      <c r="AH3934" s="44" t="s">
        <v>7041</v>
      </c>
    </row>
    <row r="3935" spans="1:34" ht="15" hidden="1" customHeight="1" x14ac:dyDescent="0.2">
      <c r="A3935" s="257">
        <v>69</v>
      </c>
      <c r="B3935" s="257">
        <v>60</v>
      </c>
      <c r="C3935" s="258" t="s">
        <v>971</v>
      </c>
      <c r="D3935" s="257">
        <v>60133</v>
      </c>
      <c r="E3935" s="258" t="s">
        <v>972</v>
      </c>
      <c r="F3935" s="25">
        <v>2017</v>
      </c>
      <c r="G3935" s="232">
        <v>42861.106944444444</v>
      </c>
      <c r="H3935" s="233">
        <v>42861.106944444444</v>
      </c>
      <c r="I3935" s="412" t="s">
        <v>36</v>
      </c>
      <c r="J3935" s="412" t="s">
        <v>36</v>
      </c>
      <c r="K3935" s="412"/>
      <c r="L3935" s="235">
        <f>N3935-G3935</f>
        <v>6.944444467080757E-4</v>
      </c>
      <c r="M3935" s="236">
        <v>1</v>
      </c>
      <c r="N3935" s="232">
        <v>42861.107638888891</v>
      </c>
      <c r="O3935" s="233">
        <v>42861.107638888891</v>
      </c>
      <c r="P3935" s="237" t="s">
        <v>37</v>
      </c>
      <c r="Q3935" s="35" t="s">
        <v>52</v>
      </c>
      <c r="R3935" s="35" t="s">
        <v>53</v>
      </c>
      <c r="S3935" s="35" t="s">
        <v>98</v>
      </c>
      <c r="T3935" s="52" t="s">
        <v>8508</v>
      </c>
      <c r="U3935" s="293">
        <v>112843361</v>
      </c>
      <c r="V3935" s="240" t="s">
        <v>761</v>
      </c>
      <c r="W3935" s="35" t="s">
        <v>8510</v>
      </c>
      <c r="X3935" s="241">
        <v>1112</v>
      </c>
      <c r="Y3935" s="241">
        <v>0</v>
      </c>
      <c r="Z3935" s="241">
        <v>0</v>
      </c>
      <c r="AA3935" s="35"/>
      <c r="AB3935" s="35"/>
      <c r="AC3935" s="35"/>
      <c r="AD3935" s="304">
        <v>5517212</v>
      </c>
      <c r="AE3935" s="305" t="s">
        <v>7102</v>
      </c>
      <c r="AF3935" s="305" t="s">
        <v>8506</v>
      </c>
      <c r="AG3935" s="35" t="s">
        <v>7040</v>
      </c>
      <c r="AH3935" s="44" t="s">
        <v>7041</v>
      </c>
    </row>
    <row r="3936" spans="1:34" ht="15" hidden="1" customHeight="1" x14ac:dyDescent="0.2">
      <c r="A3936" s="257">
        <v>69</v>
      </c>
      <c r="B3936" s="257">
        <v>60</v>
      </c>
      <c r="C3936" s="258" t="s">
        <v>971</v>
      </c>
      <c r="D3936" s="257">
        <v>60133</v>
      </c>
      <c r="E3936" s="258" t="s">
        <v>972</v>
      </c>
      <c r="F3936" s="25">
        <v>2017</v>
      </c>
      <c r="G3936" s="232">
        <v>42861.121527777781</v>
      </c>
      <c r="H3936" s="233">
        <v>42861.121527777781</v>
      </c>
      <c r="I3936" s="412" t="s">
        <v>36</v>
      </c>
      <c r="J3936" s="412" t="s">
        <v>36</v>
      </c>
      <c r="K3936" s="412"/>
      <c r="L3936" s="235">
        <f>N3936-G3936</f>
        <v>0.5895833333270275</v>
      </c>
      <c r="M3936" s="236">
        <v>849</v>
      </c>
      <c r="N3936" s="232">
        <v>42861.711111111108</v>
      </c>
      <c r="O3936" s="233">
        <v>42861.711111111108</v>
      </c>
      <c r="P3936" s="237" t="s">
        <v>37</v>
      </c>
      <c r="Q3936" s="35" t="s">
        <v>52</v>
      </c>
      <c r="R3936" s="35" t="s">
        <v>53</v>
      </c>
      <c r="S3936" s="35" t="s">
        <v>98</v>
      </c>
      <c r="T3936" s="52" t="s">
        <v>8511</v>
      </c>
      <c r="U3936" s="293">
        <v>112843361</v>
      </c>
      <c r="V3936" s="240" t="s">
        <v>761</v>
      </c>
      <c r="W3936" s="35" t="s">
        <v>8512</v>
      </c>
      <c r="X3936" s="241">
        <v>1112</v>
      </c>
      <c r="Y3936" s="241">
        <v>1112</v>
      </c>
      <c r="Z3936" s="241">
        <v>101081</v>
      </c>
      <c r="AA3936" s="173">
        <v>2.015510732594651E-4</v>
      </c>
      <c r="AB3936" s="174">
        <v>1.8321028809478411E-2</v>
      </c>
      <c r="AC3936" s="241">
        <v>90.900179856115102</v>
      </c>
      <c r="AD3936" s="304">
        <v>5517212</v>
      </c>
      <c r="AE3936" s="305" t="s">
        <v>7102</v>
      </c>
      <c r="AF3936" s="305" t="s">
        <v>8506</v>
      </c>
      <c r="AG3936" s="35" t="s">
        <v>7040</v>
      </c>
      <c r="AH3936" s="44" t="s">
        <v>7041</v>
      </c>
    </row>
    <row r="3937" spans="1:34" ht="15" hidden="1" customHeight="1" x14ac:dyDescent="0.2">
      <c r="A3937" s="257">
        <v>69</v>
      </c>
      <c r="B3937" s="257">
        <v>60</v>
      </c>
      <c r="C3937" s="258" t="s">
        <v>971</v>
      </c>
      <c r="D3937" s="257">
        <v>60133</v>
      </c>
      <c r="E3937" s="258" t="s">
        <v>972</v>
      </c>
      <c r="F3937" s="25">
        <v>2017</v>
      </c>
      <c r="G3937" s="232">
        <v>42953.481944444444</v>
      </c>
      <c r="H3937" s="233">
        <v>42953.481944444444</v>
      </c>
      <c r="I3937" s="412" t="s">
        <v>36</v>
      </c>
      <c r="J3937" s="412" t="s">
        <v>36</v>
      </c>
      <c r="K3937" s="412"/>
      <c r="L3937" s="235">
        <f>N3937-G3937</f>
        <v>6.944444467080757E-4</v>
      </c>
      <c r="M3937" s="236">
        <v>1</v>
      </c>
      <c r="N3937" s="232">
        <v>42953.482638888891</v>
      </c>
      <c r="O3937" s="233">
        <v>42953.482638888891</v>
      </c>
      <c r="P3937" s="237" t="s">
        <v>37</v>
      </c>
      <c r="Q3937" s="35" t="s">
        <v>38</v>
      </c>
      <c r="R3937" s="35" t="s">
        <v>135</v>
      </c>
      <c r="S3937" s="35" t="s">
        <v>68</v>
      </c>
      <c r="T3937" s="167" t="s">
        <v>9125</v>
      </c>
      <c r="U3937" s="88">
        <v>113129156</v>
      </c>
      <c r="V3937" s="240" t="s">
        <v>761</v>
      </c>
      <c r="W3937" s="167" t="s">
        <v>9126</v>
      </c>
      <c r="X3937" s="241">
        <v>1115</v>
      </c>
      <c r="Y3937" s="241">
        <v>0</v>
      </c>
      <c r="Z3937" s="241">
        <v>0</v>
      </c>
      <c r="AA3937" s="266"/>
      <c r="AB3937" s="266"/>
      <c r="AC3937" s="266"/>
      <c r="AD3937" s="304">
        <v>5517212</v>
      </c>
      <c r="AE3937" s="305" t="s">
        <v>1270</v>
      </c>
      <c r="AF3937" s="305" t="s">
        <v>1270</v>
      </c>
      <c r="AG3937" s="35" t="s">
        <v>7040</v>
      </c>
      <c r="AH3937" s="29" t="s">
        <v>7173</v>
      </c>
    </row>
    <row r="3938" spans="1:34" ht="15" hidden="1" customHeight="1" x14ac:dyDescent="0.2">
      <c r="A3938" s="257">
        <v>69</v>
      </c>
      <c r="B3938" s="257">
        <v>60</v>
      </c>
      <c r="C3938" s="258" t="s">
        <v>971</v>
      </c>
      <c r="D3938" s="257">
        <v>60133</v>
      </c>
      <c r="E3938" s="258" t="s">
        <v>972</v>
      </c>
      <c r="F3938" s="25">
        <v>2018</v>
      </c>
      <c r="G3938" s="232">
        <v>43179.702777777777</v>
      </c>
      <c r="H3938" s="233">
        <v>43179.702777777777</v>
      </c>
      <c r="I3938" s="412" t="s">
        <v>36</v>
      </c>
      <c r="J3938" s="412" t="s">
        <v>36</v>
      </c>
      <c r="K3938" s="412" t="s">
        <v>36</v>
      </c>
      <c r="L3938" s="235">
        <f>N3938-G3938</f>
        <v>6.944444467080757E-4</v>
      </c>
      <c r="M3938" s="236">
        <v>1</v>
      </c>
      <c r="N3938" s="232">
        <v>43179.703472222223</v>
      </c>
      <c r="O3938" s="233">
        <v>43179.703472222223</v>
      </c>
      <c r="P3938" s="237" t="s">
        <v>37</v>
      </c>
      <c r="Q3938" s="359" t="s">
        <v>1285</v>
      </c>
      <c r="R3938" s="35" t="s">
        <v>10231</v>
      </c>
      <c r="S3938" s="277" t="s">
        <v>40</v>
      </c>
      <c r="T3938" s="167" t="s">
        <v>10754</v>
      </c>
      <c r="U3938" s="88">
        <v>114435320</v>
      </c>
      <c r="V3938" s="240" t="s">
        <v>761</v>
      </c>
      <c r="W3938" s="167" t="s">
        <v>10755</v>
      </c>
      <c r="X3938" s="255">
        <v>7217</v>
      </c>
      <c r="Y3938" s="241">
        <v>0</v>
      </c>
      <c r="Z3938" s="241">
        <v>0</v>
      </c>
      <c r="AA3938" s="266"/>
      <c r="AB3938" s="266"/>
      <c r="AC3938" s="266"/>
      <c r="AD3938" s="241">
        <v>5517212</v>
      </c>
      <c r="AE3938" s="461" t="s">
        <v>1270</v>
      </c>
      <c r="AF3938" s="462" t="s">
        <v>1270</v>
      </c>
      <c r="AG3938" s="277" t="s">
        <v>7040</v>
      </c>
      <c r="AH3938" s="277" t="s">
        <v>7173</v>
      </c>
    </row>
    <row r="3939" spans="1:34" ht="15" hidden="1" customHeight="1" x14ac:dyDescent="0.2">
      <c r="A3939" s="521">
        <v>69</v>
      </c>
      <c r="B3939" s="521">
        <v>60</v>
      </c>
      <c r="C3939" s="522" t="s">
        <v>971</v>
      </c>
      <c r="D3939" s="521">
        <v>60133</v>
      </c>
      <c r="E3939" s="522" t="s">
        <v>972</v>
      </c>
      <c r="F3939" s="25">
        <v>2019</v>
      </c>
      <c r="G3939" s="232">
        <v>43509.455555555556</v>
      </c>
      <c r="H3939" s="233">
        <v>43509.455555555556</v>
      </c>
      <c r="I3939" s="417" t="s">
        <v>7042</v>
      </c>
      <c r="J3939" s="412" t="s">
        <v>36</v>
      </c>
      <c r="K3939" s="412" t="s">
        <v>36</v>
      </c>
      <c r="L3939" s="235">
        <f>N3939-G3939</f>
        <v>6.944444467080757E-4</v>
      </c>
      <c r="M3939" s="236">
        <v>1</v>
      </c>
      <c r="N3939" s="232">
        <v>43509.456250000003</v>
      </c>
      <c r="O3939" s="233">
        <v>43509.456250000003</v>
      </c>
      <c r="P3939" s="237" t="s">
        <v>37</v>
      </c>
      <c r="Q3939" s="162" t="s">
        <v>222</v>
      </c>
      <c r="R3939" s="167" t="s">
        <v>10220</v>
      </c>
      <c r="S3939" s="238" t="s">
        <v>40</v>
      </c>
      <c r="T3939" s="167" t="s">
        <v>13270</v>
      </c>
      <c r="U3939" s="483">
        <v>116487886</v>
      </c>
      <c r="V3939" s="240" t="s">
        <v>761</v>
      </c>
      <c r="W3939" s="167" t="s">
        <v>13271</v>
      </c>
      <c r="X3939" s="164">
        <v>1113</v>
      </c>
      <c r="Y3939" s="241">
        <v>0</v>
      </c>
      <c r="Z3939" s="241">
        <v>0</v>
      </c>
      <c r="AA3939" s="264">
        <f>Y3939/AD3939</f>
        <v>0</v>
      </c>
      <c r="AB3939" s="265">
        <f>Z3939/AD3939</f>
        <v>0</v>
      </c>
      <c r="AC3939" s="255">
        <v>0</v>
      </c>
      <c r="AD3939" s="255">
        <v>5548929</v>
      </c>
      <c r="AE3939" s="239" t="s">
        <v>1270</v>
      </c>
      <c r="AF3939" s="229" t="s">
        <v>1270</v>
      </c>
      <c r="AG3939" s="239" t="s">
        <v>7040</v>
      </c>
      <c r="AH3939" s="57" t="s">
        <v>7173</v>
      </c>
    </row>
    <row r="3940" spans="1:34" ht="15" hidden="1" customHeight="1" x14ac:dyDescent="0.2">
      <c r="A3940" s="521">
        <v>69</v>
      </c>
      <c r="B3940" s="521">
        <v>60</v>
      </c>
      <c r="C3940" s="522" t="s">
        <v>971</v>
      </c>
      <c r="D3940" s="521">
        <v>60133</v>
      </c>
      <c r="E3940" s="522" t="s">
        <v>972</v>
      </c>
      <c r="F3940" s="25">
        <v>2019</v>
      </c>
      <c r="G3940" s="232">
        <v>43509.461805555555</v>
      </c>
      <c r="H3940" s="233">
        <v>43509.461805555555</v>
      </c>
      <c r="I3940" s="417" t="s">
        <v>7042</v>
      </c>
      <c r="J3940" s="412" t="s">
        <v>36</v>
      </c>
      <c r="K3940" s="412" t="s">
        <v>36</v>
      </c>
      <c r="L3940" s="235">
        <f>N3940-G3940</f>
        <v>0.12430555555329192</v>
      </c>
      <c r="M3940" s="236">
        <v>179</v>
      </c>
      <c r="N3940" s="232">
        <v>43509.586111111108</v>
      </c>
      <c r="O3940" s="233">
        <v>43509.586111111108</v>
      </c>
      <c r="P3940" s="237" t="s">
        <v>37</v>
      </c>
      <c r="Q3940" s="162" t="s">
        <v>222</v>
      </c>
      <c r="R3940" s="167" t="s">
        <v>10220</v>
      </c>
      <c r="S3940" s="238" t="s">
        <v>54</v>
      </c>
      <c r="T3940" s="167" t="s">
        <v>13274</v>
      </c>
      <c r="U3940" s="483">
        <v>116487886</v>
      </c>
      <c r="V3940" s="240" t="s">
        <v>761</v>
      </c>
      <c r="W3940" s="167" t="s">
        <v>13275</v>
      </c>
      <c r="X3940" s="495"/>
      <c r="Y3940" s="296"/>
      <c r="Z3940" s="296"/>
      <c r="AA3940" s="296"/>
      <c r="AB3940" s="296"/>
      <c r="AC3940" s="296"/>
      <c r="AD3940" s="255">
        <v>5548929</v>
      </c>
      <c r="AE3940" s="239" t="s">
        <v>1270</v>
      </c>
      <c r="AF3940" s="229" t="s">
        <v>1270</v>
      </c>
      <c r="AG3940" s="545" t="s">
        <v>7066</v>
      </c>
      <c r="AH3940" s="57" t="s">
        <v>12671</v>
      </c>
    </row>
    <row r="3941" spans="1:34" ht="15" hidden="1" customHeight="1" x14ac:dyDescent="0.2">
      <c r="A3941" s="521">
        <v>69</v>
      </c>
      <c r="B3941" s="521">
        <v>60</v>
      </c>
      <c r="C3941" s="522" t="s">
        <v>971</v>
      </c>
      <c r="D3941" s="521">
        <v>60133</v>
      </c>
      <c r="E3941" s="522" t="s">
        <v>972</v>
      </c>
      <c r="F3941" s="25">
        <v>2019</v>
      </c>
      <c r="G3941" s="232">
        <v>43510.467361111114</v>
      </c>
      <c r="H3941" s="233">
        <v>43510.467361111114</v>
      </c>
      <c r="I3941" s="417" t="s">
        <v>7042</v>
      </c>
      <c r="J3941" s="412" t="s">
        <v>36</v>
      </c>
      <c r="K3941" s="412" t="s">
        <v>36</v>
      </c>
      <c r="L3941" s="235">
        <f>N3941-G3941</f>
        <v>0.24236111110803904</v>
      </c>
      <c r="M3941" s="236">
        <v>349</v>
      </c>
      <c r="N3941" s="232">
        <v>43510.709722222222</v>
      </c>
      <c r="O3941" s="233">
        <v>43510.709722222222</v>
      </c>
      <c r="P3941" s="237" t="s">
        <v>37</v>
      </c>
      <c r="Q3941" s="162" t="s">
        <v>43</v>
      </c>
      <c r="R3941" s="167" t="s">
        <v>10739</v>
      </c>
      <c r="S3941" s="238" t="s">
        <v>526</v>
      </c>
      <c r="T3941" s="167" t="s">
        <v>13310</v>
      </c>
      <c r="U3941" s="192" t="s">
        <v>40</v>
      </c>
      <c r="V3941" s="240" t="s">
        <v>761</v>
      </c>
      <c r="W3941" s="167" t="s">
        <v>13311</v>
      </c>
      <c r="X3941" s="490">
        <v>1113</v>
      </c>
      <c r="Y3941" s="490">
        <v>1113</v>
      </c>
      <c r="Z3941" s="490">
        <v>1113</v>
      </c>
      <c r="AA3941" s="491">
        <f>Y3941/AD3941</f>
        <v>2.0057924691413423E-4</v>
      </c>
      <c r="AB3941" s="492">
        <f>Z3941/AD3941</f>
        <v>2.0057924691413423E-4</v>
      </c>
      <c r="AC3941" s="341">
        <f>Z3941/Y3941</f>
        <v>1</v>
      </c>
      <c r="AD3941" s="255">
        <v>5548929</v>
      </c>
      <c r="AE3941" s="239" t="s">
        <v>1270</v>
      </c>
      <c r="AF3941" s="229" t="s">
        <v>1270</v>
      </c>
      <c r="AG3941" s="545" t="s">
        <v>7066</v>
      </c>
      <c r="AH3941" s="57" t="s">
        <v>12671</v>
      </c>
    </row>
    <row r="3942" spans="1:34" ht="15" hidden="1" customHeight="1" x14ac:dyDescent="0.2">
      <c r="A3942" s="175">
        <v>69</v>
      </c>
      <c r="B3942" s="175">
        <v>60</v>
      </c>
      <c r="C3942" s="24" t="s">
        <v>5306</v>
      </c>
      <c r="D3942" s="175">
        <v>60134</v>
      </c>
      <c r="E3942" s="43" t="s">
        <v>5307</v>
      </c>
      <c r="F3942" s="25">
        <v>2015</v>
      </c>
      <c r="G3942" s="156">
        <v>42348.063194444447</v>
      </c>
      <c r="H3942" s="157">
        <v>42348.063194444447</v>
      </c>
      <c r="I3942" s="620" t="s">
        <v>36</v>
      </c>
      <c r="J3942" s="620" t="s">
        <v>36</v>
      </c>
      <c r="K3942" s="620"/>
      <c r="L3942" s="159">
        <f>N3942-G3942</f>
        <v>6.9444443943211809E-4</v>
      </c>
      <c r="M3942" s="160">
        <v>1</v>
      </c>
      <c r="N3942" s="156">
        <v>42348.063888888886</v>
      </c>
      <c r="O3942" s="157">
        <v>42348.063888888886</v>
      </c>
      <c r="P3942" s="161" t="s">
        <v>37</v>
      </c>
      <c r="Q3942" s="35" t="s">
        <v>213</v>
      </c>
      <c r="R3942" s="35" t="s">
        <v>320</v>
      </c>
      <c r="S3942" s="35" t="s">
        <v>40</v>
      </c>
      <c r="T3942" s="35" t="s">
        <v>5308</v>
      </c>
      <c r="U3942" s="243" t="s">
        <v>40</v>
      </c>
      <c r="V3942" s="167" t="s">
        <v>1385</v>
      </c>
      <c r="W3942" s="35" t="s">
        <v>5309</v>
      </c>
      <c r="X3942" s="55">
        <v>1306</v>
      </c>
      <c r="Y3942" s="168"/>
      <c r="Z3942" s="168"/>
      <c r="AA3942" s="168"/>
      <c r="AB3942" s="168"/>
      <c r="AC3942" s="168"/>
    </row>
    <row r="3943" spans="1:34" ht="15" hidden="1" customHeight="1" x14ac:dyDescent="0.2">
      <c r="A3943" s="229">
        <v>69</v>
      </c>
      <c r="B3943" s="231">
        <v>60</v>
      </c>
      <c r="C3943" s="230" t="s">
        <v>5306</v>
      </c>
      <c r="D3943" s="231">
        <v>60134</v>
      </c>
      <c r="E3943" s="230" t="s">
        <v>5307</v>
      </c>
      <c r="F3943" s="25">
        <v>2016</v>
      </c>
      <c r="G3943" s="232">
        <v>42374.17291666667</v>
      </c>
      <c r="H3943" s="233">
        <v>42374.17291666667</v>
      </c>
      <c r="I3943" s="412" t="s">
        <v>36</v>
      </c>
      <c r="J3943" s="412" t="s">
        <v>36</v>
      </c>
      <c r="K3943" s="412"/>
      <c r="L3943" s="235">
        <f>N3943-G3943</f>
        <v>6.9444443943211809E-4</v>
      </c>
      <c r="M3943" s="236">
        <v>1</v>
      </c>
      <c r="N3943" s="232">
        <v>42374.173611111109</v>
      </c>
      <c r="O3943" s="233">
        <v>42374.173611111109</v>
      </c>
      <c r="P3943" s="237" t="s">
        <v>37</v>
      </c>
      <c r="Q3943" s="238" t="s">
        <v>48</v>
      </c>
      <c r="R3943" s="238" t="s">
        <v>49</v>
      </c>
      <c r="S3943" s="238" t="s">
        <v>40</v>
      </c>
      <c r="T3943" s="239" t="s">
        <v>5418</v>
      </c>
      <c r="U3943" s="243" t="s">
        <v>40</v>
      </c>
      <c r="V3943" s="240" t="s">
        <v>1385</v>
      </c>
      <c r="W3943" s="239" t="s">
        <v>5419</v>
      </c>
      <c r="X3943" s="241">
        <v>1309</v>
      </c>
      <c r="Y3943" s="241">
        <v>0</v>
      </c>
      <c r="Z3943" s="241">
        <v>0</v>
      </c>
      <c r="AA3943" s="242"/>
      <c r="AB3943" s="242"/>
      <c r="AC3943" s="242"/>
    </row>
    <row r="3944" spans="1:34" ht="15" hidden="1" customHeight="1" x14ac:dyDescent="0.2">
      <c r="A3944" s="257">
        <v>69</v>
      </c>
      <c r="B3944" s="257">
        <v>60</v>
      </c>
      <c r="C3944" s="258" t="s">
        <v>5306</v>
      </c>
      <c r="D3944" s="257">
        <v>60134</v>
      </c>
      <c r="E3944" s="258" t="s">
        <v>5307</v>
      </c>
      <c r="F3944" s="25">
        <v>2017</v>
      </c>
      <c r="G3944" s="232">
        <v>42756.169444444444</v>
      </c>
      <c r="H3944" s="233">
        <v>42756.169444444444</v>
      </c>
      <c r="I3944" s="417" t="s">
        <v>7042</v>
      </c>
      <c r="J3944" s="412" t="s">
        <v>36</v>
      </c>
      <c r="K3944" s="412"/>
      <c r="L3944" s="235">
        <f>N3944-G3944</f>
        <v>6.944444467080757E-4</v>
      </c>
      <c r="M3944" s="236">
        <v>1</v>
      </c>
      <c r="N3944" s="232">
        <v>42756.170138888891</v>
      </c>
      <c r="O3944" s="233">
        <v>42756.170138888891</v>
      </c>
      <c r="P3944" s="237" t="s">
        <v>37</v>
      </c>
      <c r="Q3944" s="35" t="s">
        <v>222</v>
      </c>
      <c r="R3944" s="35" t="s">
        <v>223</v>
      </c>
      <c r="S3944" s="35" t="s">
        <v>526</v>
      </c>
      <c r="T3944" s="52" t="s">
        <v>7486</v>
      </c>
      <c r="U3944" s="303" t="s">
        <v>40</v>
      </c>
      <c r="V3944" s="49" t="s">
        <v>1385</v>
      </c>
      <c r="W3944" s="35" t="s">
        <v>7487</v>
      </c>
      <c r="X3944" s="255">
        <v>1363</v>
      </c>
      <c r="Y3944" s="241">
        <v>0</v>
      </c>
      <c r="Z3944" s="241">
        <v>0</v>
      </c>
      <c r="AA3944" s="168"/>
      <c r="AB3944" s="168"/>
      <c r="AC3944" s="168"/>
      <c r="AD3944" s="304">
        <v>5517212</v>
      </c>
      <c r="AE3944" s="35" t="s">
        <v>7083</v>
      </c>
      <c r="AF3944" s="305" t="s">
        <v>7488</v>
      </c>
      <c r="AG3944" s="35" t="s">
        <v>7040</v>
      </c>
      <c r="AH3944" s="44" t="s">
        <v>7041</v>
      </c>
    </row>
    <row r="3945" spans="1:34" ht="15" hidden="1" customHeight="1" x14ac:dyDescent="0.2">
      <c r="A3945" s="257">
        <v>69</v>
      </c>
      <c r="B3945" s="257">
        <v>60</v>
      </c>
      <c r="C3945" s="258" t="s">
        <v>5306</v>
      </c>
      <c r="D3945" s="257">
        <v>60134</v>
      </c>
      <c r="E3945" s="258" t="s">
        <v>5307</v>
      </c>
      <c r="F3945" s="25">
        <v>2017</v>
      </c>
      <c r="G3945" s="232">
        <v>42756.170138888891</v>
      </c>
      <c r="H3945" s="233">
        <v>42756.170138888891</v>
      </c>
      <c r="I3945" s="417" t="s">
        <v>7042</v>
      </c>
      <c r="J3945" s="412" t="s">
        <v>36</v>
      </c>
      <c r="K3945" s="412"/>
      <c r="L3945" s="235">
        <f>N3945-G3945</f>
        <v>6.9444443943211809E-4</v>
      </c>
      <c r="M3945" s="236">
        <v>1</v>
      </c>
      <c r="N3945" s="232">
        <v>42756.17083333333</v>
      </c>
      <c r="O3945" s="233">
        <v>42756.17083333333</v>
      </c>
      <c r="P3945" s="237" t="s">
        <v>37</v>
      </c>
      <c r="Q3945" s="35" t="s">
        <v>222</v>
      </c>
      <c r="R3945" s="35" t="s">
        <v>223</v>
      </c>
      <c r="S3945" s="35" t="s">
        <v>526</v>
      </c>
      <c r="T3945" s="52" t="s">
        <v>7486</v>
      </c>
      <c r="U3945" s="303" t="s">
        <v>40</v>
      </c>
      <c r="V3945" s="49" t="s">
        <v>1385</v>
      </c>
      <c r="W3945" s="35" t="s">
        <v>7489</v>
      </c>
      <c r="X3945" s="255">
        <v>1363</v>
      </c>
      <c r="Y3945" s="241">
        <v>0</v>
      </c>
      <c r="Z3945" s="241">
        <v>0</v>
      </c>
      <c r="AA3945" s="168"/>
      <c r="AB3945" s="168"/>
      <c r="AC3945" s="168"/>
      <c r="AD3945" s="304">
        <v>5517212</v>
      </c>
      <c r="AE3945" s="35" t="s">
        <v>7083</v>
      </c>
      <c r="AF3945" s="305" t="s">
        <v>7488</v>
      </c>
      <c r="AG3945" s="35" t="s">
        <v>7040</v>
      </c>
      <c r="AH3945" s="44" t="s">
        <v>7041</v>
      </c>
    </row>
    <row r="3946" spans="1:34" ht="15" hidden="1" customHeight="1" x14ac:dyDescent="0.2">
      <c r="A3946" s="257">
        <v>69</v>
      </c>
      <c r="B3946" s="257">
        <v>60</v>
      </c>
      <c r="C3946" s="258" t="s">
        <v>5306</v>
      </c>
      <c r="D3946" s="257">
        <v>60134</v>
      </c>
      <c r="E3946" s="258" t="s">
        <v>5307</v>
      </c>
      <c r="F3946" s="25">
        <v>2017</v>
      </c>
      <c r="G3946" s="232">
        <v>42756.227777777778</v>
      </c>
      <c r="H3946" s="233">
        <v>42756.227777777778</v>
      </c>
      <c r="I3946" s="417" t="s">
        <v>7042</v>
      </c>
      <c r="J3946" s="412" t="s">
        <v>36</v>
      </c>
      <c r="K3946" s="412"/>
      <c r="L3946" s="235">
        <f>N3946-G3946</f>
        <v>6.944444467080757E-4</v>
      </c>
      <c r="M3946" s="236">
        <v>1</v>
      </c>
      <c r="N3946" s="232">
        <v>42756.228472222225</v>
      </c>
      <c r="O3946" s="233">
        <v>42756.228472222225</v>
      </c>
      <c r="P3946" s="237" t="s">
        <v>37</v>
      </c>
      <c r="Q3946" s="35" t="s">
        <v>222</v>
      </c>
      <c r="R3946" s="35" t="s">
        <v>223</v>
      </c>
      <c r="S3946" s="35" t="s">
        <v>526</v>
      </c>
      <c r="T3946" s="52" t="s">
        <v>7499</v>
      </c>
      <c r="U3946" s="303" t="s">
        <v>40</v>
      </c>
      <c r="V3946" s="49" t="s">
        <v>1385</v>
      </c>
      <c r="W3946" s="35" t="s">
        <v>7500</v>
      </c>
      <c r="X3946" s="255">
        <v>1363</v>
      </c>
      <c r="Y3946" s="241">
        <v>0</v>
      </c>
      <c r="Z3946" s="241">
        <v>0</v>
      </c>
      <c r="AA3946" s="168"/>
      <c r="AB3946" s="168"/>
      <c r="AC3946" s="168"/>
      <c r="AD3946" s="304">
        <v>5517212</v>
      </c>
      <c r="AE3946" s="35" t="s">
        <v>7172</v>
      </c>
      <c r="AF3946" s="305" t="s">
        <v>7488</v>
      </c>
      <c r="AG3946" s="35" t="s">
        <v>7040</v>
      </c>
      <c r="AH3946" s="44" t="s">
        <v>7041</v>
      </c>
    </row>
    <row r="3947" spans="1:34" ht="15" hidden="1" customHeight="1" x14ac:dyDescent="0.2">
      <c r="A3947" s="257">
        <v>69</v>
      </c>
      <c r="B3947" s="257">
        <v>60</v>
      </c>
      <c r="C3947" s="258" t="s">
        <v>5306</v>
      </c>
      <c r="D3947" s="257">
        <v>60134</v>
      </c>
      <c r="E3947" s="258" t="s">
        <v>5307</v>
      </c>
      <c r="F3947" s="25">
        <v>2017</v>
      </c>
      <c r="G3947" s="232">
        <v>42815.411805555559</v>
      </c>
      <c r="H3947" s="233">
        <v>42815.411805555559</v>
      </c>
      <c r="I3947" s="412" t="s">
        <v>36</v>
      </c>
      <c r="J3947" s="412" t="s">
        <v>36</v>
      </c>
      <c r="K3947" s="412"/>
      <c r="L3947" s="235">
        <f>N3947-G3947</f>
        <v>0.17499999999563443</v>
      </c>
      <c r="M3947" s="236">
        <v>252</v>
      </c>
      <c r="N3947" s="232">
        <v>42815.586805555555</v>
      </c>
      <c r="O3947" s="233">
        <v>42815.586805555555</v>
      </c>
      <c r="P3947" s="237" t="s">
        <v>37</v>
      </c>
      <c r="Q3947" s="35" t="s">
        <v>222</v>
      </c>
      <c r="R3947" s="35" t="s">
        <v>223</v>
      </c>
      <c r="S3947" s="35" t="s">
        <v>54</v>
      </c>
      <c r="T3947" s="52" t="s">
        <v>8139</v>
      </c>
      <c r="U3947" s="303" t="s">
        <v>40</v>
      </c>
      <c r="V3947" s="49" t="s">
        <v>1385</v>
      </c>
      <c r="W3947" s="44" t="s">
        <v>8140</v>
      </c>
      <c r="X3947" s="255">
        <v>1366</v>
      </c>
      <c r="Y3947" s="255">
        <v>1366</v>
      </c>
      <c r="Z3947" s="255">
        <v>335624</v>
      </c>
      <c r="AA3947" s="173">
        <v>2.4758881841045803E-4</v>
      </c>
      <c r="AB3947" s="174">
        <v>6.0832173931326186E-2</v>
      </c>
      <c r="AC3947" s="241">
        <v>245.69838945827232</v>
      </c>
      <c r="AD3947" s="304">
        <v>5517212</v>
      </c>
      <c r="AE3947" s="35" t="s">
        <v>7056</v>
      </c>
      <c r="AF3947" s="305" t="s">
        <v>8141</v>
      </c>
      <c r="AG3947" s="35" t="s">
        <v>7040</v>
      </c>
      <c r="AH3947" s="52" t="s">
        <v>7041</v>
      </c>
    </row>
    <row r="3948" spans="1:34" ht="15" hidden="1" customHeight="1" x14ac:dyDescent="0.2">
      <c r="A3948" s="257">
        <v>69</v>
      </c>
      <c r="B3948" s="257">
        <v>60</v>
      </c>
      <c r="C3948" s="258" t="s">
        <v>5306</v>
      </c>
      <c r="D3948" s="257">
        <v>60134</v>
      </c>
      <c r="E3948" s="258" t="s">
        <v>5307</v>
      </c>
      <c r="F3948" s="25">
        <v>2017</v>
      </c>
      <c r="G3948" s="232">
        <v>42820.822222222225</v>
      </c>
      <c r="H3948" s="233">
        <v>42820.822222222225</v>
      </c>
      <c r="I3948" s="412" t="s">
        <v>36</v>
      </c>
      <c r="J3948" s="412" t="s">
        <v>36</v>
      </c>
      <c r="K3948" s="412"/>
      <c r="L3948" s="235">
        <f>N3948-G3948</f>
        <v>0.25</v>
      </c>
      <c r="M3948" s="236">
        <v>360</v>
      </c>
      <c r="N3948" s="232">
        <v>42821.072222222225</v>
      </c>
      <c r="O3948" s="233">
        <v>42821.072222222225</v>
      </c>
      <c r="P3948" s="237" t="s">
        <v>37</v>
      </c>
      <c r="Q3948" s="35" t="s">
        <v>222</v>
      </c>
      <c r="R3948" s="35" t="s">
        <v>223</v>
      </c>
      <c r="S3948" s="35" t="s">
        <v>54</v>
      </c>
      <c r="T3948" s="52" t="s">
        <v>8199</v>
      </c>
      <c r="U3948" s="303" t="s">
        <v>40</v>
      </c>
      <c r="V3948" s="49" t="s">
        <v>1385</v>
      </c>
      <c r="W3948" s="44" t="s">
        <v>8200</v>
      </c>
      <c r="X3948" s="255">
        <v>1335</v>
      </c>
      <c r="Y3948" s="255">
        <v>1335</v>
      </c>
      <c r="Z3948" s="255">
        <v>453856</v>
      </c>
      <c r="AA3948" s="173">
        <v>2.4197003849045495E-4</v>
      </c>
      <c r="AB3948" s="174">
        <v>8.2261838044287591E-2</v>
      </c>
      <c r="AC3948" s="241">
        <v>339.96704119850187</v>
      </c>
      <c r="AD3948" s="304">
        <v>5517212</v>
      </c>
      <c r="AE3948" s="305" t="s">
        <v>7056</v>
      </c>
      <c r="AF3948" s="305" t="s">
        <v>8201</v>
      </c>
      <c r="AG3948" s="35" t="s">
        <v>7040</v>
      </c>
      <c r="AH3948" s="52" t="s">
        <v>7041</v>
      </c>
    </row>
    <row r="3949" spans="1:34" ht="15" hidden="1" customHeight="1" x14ac:dyDescent="0.2">
      <c r="A3949" s="257">
        <v>69</v>
      </c>
      <c r="B3949" s="257">
        <v>60</v>
      </c>
      <c r="C3949" s="258" t="s">
        <v>836</v>
      </c>
      <c r="D3949" s="257">
        <v>60136</v>
      </c>
      <c r="E3949" s="258" t="s">
        <v>837</v>
      </c>
      <c r="F3949" s="25">
        <v>2016</v>
      </c>
      <c r="G3949" s="232">
        <v>42492.661111111112</v>
      </c>
      <c r="H3949" s="233">
        <v>42492.661111111112</v>
      </c>
      <c r="I3949" s="412" t="s">
        <v>36</v>
      </c>
      <c r="J3949" s="412" t="s">
        <v>36</v>
      </c>
      <c r="K3949" s="412"/>
      <c r="L3949" s="235">
        <f>N3949-G3949</f>
        <v>0.61041666666278616</v>
      </c>
      <c r="M3949" s="236">
        <v>879</v>
      </c>
      <c r="N3949" s="232">
        <v>42493.271527777775</v>
      </c>
      <c r="O3949" s="233">
        <v>42493.271527777775</v>
      </c>
      <c r="P3949" s="237" t="s">
        <v>37</v>
      </c>
      <c r="Q3949" s="238" t="s">
        <v>38</v>
      </c>
      <c r="R3949" s="238" t="s">
        <v>135</v>
      </c>
      <c r="S3949" s="35" t="s">
        <v>68</v>
      </c>
      <c r="T3949" s="35" t="s">
        <v>6011</v>
      </c>
      <c r="U3949" s="282" t="s">
        <v>40</v>
      </c>
      <c r="V3949" s="240" t="s">
        <v>761</v>
      </c>
      <c r="W3949" s="35" t="s">
        <v>6012</v>
      </c>
      <c r="X3949" s="55">
        <v>0</v>
      </c>
      <c r="Y3949" s="55">
        <v>0</v>
      </c>
      <c r="Z3949" s="55">
        <v>0</v>
      </c>
      <c r="AA3949" s="168"/>
      <c r="AB3949" s="168"/>
      <c r="AC3949" s="168"/>
    </row>
    <row r="3950" spans="1:34" ht="15" hidden="1" customHeight="1" x14ac:dyDescent="0.2">
      <c r="A3950" s="257">
        <v>69</v>
      </c>
      <c r="B3950" s="257">
        <v>60</v>
      </c>
      <c r="C3950" s="258" t="s">
        <v>836</v>
      </c>
      <c r="D3950" s="257">
        <v>60136</v>
      </c>
      <c r="E3950" s="258" t="s">
        <v>837</v>
      </c>
      <c r="F3950" s="25">
        <v>2018</v>
      </c>
      <c r="G3950" s="232">
        <v>43446.427083333336</v>
      </c>
      <c r="H3950" s="233">
        <v>43446.427083333336</v>
      </c>
      <c r="I3950" s="412" t="s">
        <v>36</v>
      </c>
      <c r="J3950" s="412" t="s">
        <v>36</v>
      </c>
      <c r="K3950" s="412" t="s">
        <v>36</v>
      </c>
      <c r="L3950" s="235">
        <f>N3950-G3950</f>
        <v>9.5833333332848269E-2</v>
      </c>
      <c r="M3950" s="236">
        <v>138</v>
      </c>
      <c r="N3950" s="232">
        <v>43446.522916666669</v>
      </c>
      <c r="O3950" s="233">
        <v>43446.522916666669</v>
      </c>
      <c r="P3950" s="237" t="s">
        <v>37</v>
      </c>
      <c r="Q3950" s="238" t="s">
        <v>145</v>
      </c>
      <c r="R3950" s="35" t="s">
        <v>10195</v>
      </c>
      <c r="S3950" s="238" t="s">
        <v>162</v>
      </c>
      <c r="T3950" s="167" t="s">
        <v>12536</v>
      </c>
      <c r="U3950" s="293">
        <v>115504221</v>
      </c>
      <c r="V3950" s="240" t="s">
        <v>190</v>
      </c>
      <c r="W3950" s="167" t="s">
        <v>12537</v>
      </c>
      <c r="X3950" s="255">
        <v>1187</v>
      </c>
      <c r="Y3950" s="255">
        <v>1187</v>
      </c>
      <c r="Z3950" s="261">
        <v>87622</v>
      </c>
      <c r="AA3950" s="264">
        <f>Y3950/AD3950</f>
        <v>2.1514489564656932E-4</v>
      </c>
      <c r="AB3950" s="265">
        <f>Z3950/AD3950</f>
        <v>1.5881572069371269E-2</v>
      </c>
      <c r="AC3950" s="255">
        <f>Z3950/Y3950</f>
        <v>73.818028643639423</v>
      </c>
      <c r="AD3950" s="241">
        <v>5517212</v>
      </c>
      <c r="AE3950" s="35" t="s">
        <v>1270</v>
      </c>
      <c r="AF3950" s="153" t="s">
        <v>1270</v>
      </c>
      <c r="AG3950" s="277" t="s">
        <v>7040</v>
      </c>
      <c r="AH3950" s="277" t="s">
        <v>7173</v>
      </c>
    </row>
    <row r="3951" spans="1:34" ht="15" hidden="1" customHeight="1" x14ac:dyDescent="0.2">
      <c r="A3951" s="257">
        <v>69</v>
      </c>
      <c r="B3951" s="257">
        <v>60</v>
      </c>
      <c r="C3951" s="258" t="s">
        <v>836</v>
      </c>
      <c r="D3951" s="257">
        <v>60136</v>
      </c>
      <c r="E3951" s="258" t="s">
        <v>837</v>
      </c>
      <c r="F3951" s="25">
        <v>2018</v>
      </c>
      <c r="G3951" s="232">
        <v>43453.275000000001</v>
      </c>
      <c r="H3951" s="233">
        <v>43453.275000000001</v>
      </c>
      <c r="I3951" s="412" t="s">
        <v>36</v>
      </c>
      <c r="J3951" s="412" t="s">
        <v>36</v>
      </c>
      <c r="K3951" s="412" t="s">
        <v>36</v>
      </c>
      <c r="L3951" s="235">
        <f>N3951-G3951</f>
        <v>0.98888888888905058</v>
      </c>
      <c r="M3951" s="236">
        <v>1424</v>
      </c>
      <c r="N3951" s="232">
        <v>43454.263888888891</v>
      </c>
      <c r="O3951" s="233">
        <v>43454.263888888891</v>
      </c>
      <c r="P3951" s="237" t="s">
        <v>37</v>
      </c>
      <c r="Q3951" s="238" t="s">
        <v>43</v>
      </c>
      <c r="R3951" s="35" t="s">
        <v>10292</v>
      </c>
      <c r="S3951" s="238" t="s">
        <v>40</v>
      </c>
      <c r="T3951" s="167" t="s">
        <v>12607</v>
      </c>
      <c r="U3951" s="282" t="s">
        <v>40</v>
      </c>
      <c r="V3951" s="240" t="s">
        <v>190</v>
      </c>
      <c r="W3951" s="167" t="s">
        <v>12608</v>
      </c>
      <c r="X3951" s="255">
        <v>0</v>
      </c>
      <c r="Y3951" s="241">
        <v>0</v>
      </c>
      <c r="Z3951" s="241">
        <v>0</v>
      </c>
      <c r="AA3951" s="277"/>
      <c r="AB3951" s="277"/>
      <c r="AC3951" s="277"/>
      <c r="AD3951" s="241">
        <v>5517212</v>
      </c>
      <c r="AE3951" s="35" t="s">
        <v>1270</v>
      </c>
      <c r="AF3951" s="153" t="s">
        <v>1270</v>
      </c>
      <c r="AG3951" s="35" t="s">
        <v>7066</v>
      </c>
      <c r="AH3951" s="57" t="s">
        <v>7067</v>
      </c>
    </row>
    <row r="3952" spans="1:34" ht="15" hidden="1" customHeight="1" x14ac:dyDescent="0.2">
      <c r="A3952" s="58">
        <v>69</v>
      </c>
      <c r="B3952" s="58">
        <v>60</v>
      </c>
      <c r="C3952" s="76" t="s">
        <v>1405</v>
      </c>
      <c r="D3952" s="31">
        <v>60137</v>
      </c>
      <c r="E3952" s="60" t="s">
        <v>1406</v>
      </c>
      <c r="F3952" s="25">
        <v>2014</v>
      </c>
      <c r="G3952" s="61">
        <v>41703.998611111114</v>
      </c>
      <c r="H3952" s="62">
        <v>41703.998611111114</v>
      </c>
      <c r="I3952" s="625" t="s">
        <v>36</v>
      </c>
      <c r="J3952" s="625" t="s">
        <v>36</v>
      </c>
      <c r="K3952" s="625"/>
      <c r="L3952" s="64">
        <f>N3952-G3952</f>
        <v>6.9444443943211809E-4</v>
      </c>
      <c r="M3952" s="65">
        <v>1</v>
      </c>
      <c r="N3952" s="61">
        <v>41703.999305555553</v>
      </c>
      <c r="O3952" s="62">
        <v>41703.999305555553</v>
      </c>
      <c r="P3952" s="66" t="s">
        <v>37</v>
      </c>
      <c r="Q3952" s="69" t="s">
        <v>1752</v>
      </c>
      <c r="R3952" s="69" t="s">
        <v>287</v>
      </c>
      <c r="S3952" s="87" t="s">
        <v>40</v>
      </c>
      <c r="T3952" s="95" t="s">
        <v>1921</v>
      </c>
      <c r="U3952" s="282" t="s">
        <v>40</v>
      </c>
      <c r="V3952" s="78" t="s">
        <v>1336</v>
      </c>
      <c r="W3952" s="69" t="s">
        <v>1922</v>
      </c>
      <c r="X3952" s="32">
        <v>957</v>
      </c>
      <c r="Y3952" s="32">
        <v>0</v>
      </c>
      <c r="Z3952" s="83"/>
      <c r="AA3952" s="84"/>
      <c r="AB3952" s="85"/>
      <c r="AC3952" s="83"/>
    </row>
    <row r="3953" spans="1:34" ht="15" hidden="1" customHeight="1" x14ac:dyDescent="0.2">
      <c r="A3953" s="257">
        <v>69</v>
      </c>
      <c r="B3953" s="257">
        <v>60</v>
      </c>
      <c r="C3953" s="258" t="s">
        <v>1405</v>
      </c>
      <c r="D3953" s="257">
        <v>60137</v>
      </c>
      <c r="E3953" s="258" t="s">
        <v>1406</v>
      </c>
      <c r="F3953" s="25">
        <v>2017</v>
      </c>
      <c r="G3953" s="232">
        <v>42951.191666666666</v>
      </c>
      <c r="H3953" s="233">
        <v>42951.191666666666</v>
      </c>
      <c r="I3953" s="412" t="s">
        <v>36</v>
      </c>
      <c r="J3953" s="412" t="s">
        <v>36</v>
      </c>
      <c r="K3953" s="412"/>
      <c r="L3953" s="235">
        <f>N3953-G3953</f>
        <v>6.944444467080757E-4</v>
      </c>
      <c r="M3953" s="236">
        <v>1</v>
      </c>
      <c r="N3953" s="232">
        <v>42951.192361111112</v>
      </c>
      <c r="O3953" s="233">
        <v>42951.192361111112</v>
      </c>
      <c r="P3953" s="237" t="s">
        <v>37</v>
      </c>
      <c r="Q3953" s="35" t="s">
        <v>48</v>
      </c>
      <c r="R3953" s="35" t="s">
        <v>49</v>
      </c>
      <c r="S3953" s="35" t="s">
        <v>40</v>
      </c>
      <c r="T3953" s="167" t="s">
        <v>9109</v>
      </c>
      <c r="U3953" s="303" t="s">
        <v>40</v>
      </c>
      <c r="V3953" s="240" t="s">
        <v>1336</v>
      </c>
      <c r="W3953" s="167" t="s">
        <v>9110</v>
      </c>
      <c r="X3953" s="241">
        <v>0</v>
      </c>
      <c r="Y3953" s="241">
        <v>0</v>
      </c>
      <c r="Z3953" s="241">
        <v>0</v>
      </c>
      <c r="AA3953" s="266"/>
      <c r="AB3953" s="266"/>
      <c r="AC3953" s="266"/>
      <c r="AD3953" s="304">
        <v>5517212</v>
      </c>
      <c r="AE3953" s="305" t="s">
        <v>7083</v>
      </c>
      <c r="AF3953" s="305" t="s">
        <v>9111</v>
      </c>
      <c r="AG3953" s="35" t="s">
        <v>7040</v>
      </c>
      <c r="AH3953" s="29" t="s">
        <v>7041</v>
      </c>
    </row>
    <row r="3954" spans="1:34" ht="15" hidden="1" customHeight="1" x14ac:dyDescent="0.2">
      <c r="A3954" s="257">
        <v>69</v>
      </c>
      <c r="B3954" s="257">
        <v>60</v>
      </c>
      <c r="C3954" s="258" t="s">
        <v>1405</v>
      </c>
      <c r="D3954" s="257">
        <v>60137</v>
      </c>
      <c r="E3954" s="258" t="s">
        <v>1406</v>
      </c>
      <c r="F3954" s="25">
        <v>2018</v>
      </c>
      <c r="G3954" s="284">
        <v>43266.35</v>
      </c>
      <c r="H3954" s="233">
        <v>43266.35</v>
      </c>
      <c r="I3954" s="412" t="s">
        <v>36</v>
      </c>
      <c r="J3954" s="412" t="s">
        <v>36</v>
      </c>
      <c r="K3954" s="412" t="s">
        <v>36</v>
      </c>
      <c r="L3954" s="235">
        <f>N3954-G3954</f>
        <v>6.944444467080757E-4</v>
      </c>
      <c r="M3954" s="236">
        <v>1</v>
      </c>
      <c r="N3954" s="284">
        <v>43266.350694444445</v>
      </c>
      <c r="O3954" s="233">
        <v>43266.350694444445</v>
      </c>
      <c r="P3954" s="237" t="s">
        <v>37</v>
      </c>
      <c r="Q3954" s="359" t="s">
        <v>43</v>
      </c>
      <c r="R3954" s="35" t="s">
        <v>10388</v>
      </c>
      <c r="S3954" s="277" t="s">
        <v>526</v>
      </c>
      <c r="T3954" s="167" t="s">
        <v>11320</v>
      </c>
      <c r="U3954" s="282" t="s">
        <v>40</v>
      </c>
      <c r="V3954" s="240" t="s">
        <v>1336</v>
      </c>
      <c r="W3954" s="167" t="s">
        <v>11321</v>
      </c>
      <c r="X3954" s="255">
        <v>0</v>
      </c>
      <c r="Y3954" s="241">
        <v>0</v>
      </c>
      <c r="Z3954" s="241">
        <v>0</v>
      </c>
      <c r="AA3954" s="266"/>
      <c r="AB3954" s="266"/>
      <c r="AC3954" s="266"/>
      <c r="AD3954" s="241">
        <v>5517212</v>
      </c>
      <c r="AE3954" s="461" t="s">
        <v>7172</v>
      </c>
      <c r="AF3954" s="462" t="s">
        <v>11322</v>
      </c>
      <c r="AG3954" s="277" t="s">
        <v>7040</v>
      </c>
      <c r="AH3954" s="277" t="s">
        <v>7041</v>
      </c>
    </row>
    <row r="3955" spans="1:34" ht="15" hidden="1" customHeight="1" x14ac:dyDescent="0.2">
      <c r="A3955" s="58">
        <v>69</v>
      </c>
      <c r="B3955" s="58">
        <v>60</v>
      </c>
      <c r="C3955" s="76" t="s">
        <v>949</v>
      </c>
      <c r="D3955" s="31">
        <v>60138</v>
      </c>
      <c r="E3955" s="60" t="s">
        <v>950</v>
      </c>
      <c r="F3955" s="25">
        <v>2014</v>
      </c>
      <c r="G3955" s="61">
        <v>41703.998611111114</v>
      </c>
      <c r="H3955" s="62">
        <v>41703.998611111114</v>
      </c>
      <c r="I3955" s="625" t="s">
        <v>36</v>
      </c>
      <c r="J3955" s="625" t="s">
        <v>36</v>
      </c>
      <c r="K3955" s="625"/>
      <c r="L3955" s="64">
        <f>N3955-G3955</f>
        <v>6.9444443943211809E-4</v>
      </c>
      <c r="M3955" s="65">
        <v>1</v>
      </c>
      <c r="N3955" s="61">
        <v>41703.999305555553</v>
      </c>
      <c r="O3955" s="62">
        <v>41703.999305555553</v>
      </c>
      <c r="P3955" s="66" t="s">
        <v>37</v>
      </c>
      <c r="Q3955" s="69" t="s">
        <v>1752</v>
      </c>
      <c r="R3955" s="69" t="s">
        <v>287</v>
      </c>
      <c r="S3955" s="87" t="s">
        <v>40</v>
      </c>
      <c r="T3955" s="95" t="s">
        <v>1921</v>
      </c>
      <c r="U3955" s="282" t="s">
        <v>40</v>
      </c>
      <c r="V3955" s="78" t="s">
        <v>1336</v>
      </c>
      <c r="W3955" s="69" t="s">
        <v>1922</v>
      </c>
      <c r="X3955" s="32">
        <v>2059</v>
      </c>
      <c r="Y3955" s="32">
        <v>0</v>
      </c>
      <c r="Z3955" s="83"/>
      <c r="AA3955" s="84"/>
      <c r="AB3955" s="85"/>
      <c r="AC3955" s="83"/>
    </row>
    <row r="3956" spans="1:34" ht="15" hidden="1" customHeight="1" x14ac:dyDescent="0.2">
      <c r="A3956" s="175">
        <v>69</v>
      </c>
      <c r="B3956" s="175">
        <v>60</v>
      </c>
      <c r="C3956" s="24" t="s">
        <v>949</v>
      </c>
      <c r="D3956" s="175">
        <v>60138</v>
      </c>
      <c r="E3956" s="24" t="s">
        <v>950</v>
      </c>
      <c r="F3956" s="25">
        <v>2015</v>
      </c>
      <c r="G3956" s="156">
        <v>42223.005555555559</v>
      </c>
      <c r="H3956" s="157">
        <v>42223.005555555559</v>
      </c>
      <c r="I3956" s="620" t="s">
        <v>36</v>
      </c>
      <c r="J3956" s="620" t="s">
        <v>36</v>
      </c>
      <c r="K3956" s="620"/>
      <c r="L3956" s="159">
        <f>N3956-G3956</f>
        <v>6.9444443943211809E-4</v>
      </c>
      <c r="M3956" s="160">
        <v>1</v>
      </c>
      <c r="N3956" s="156">
        <v>42223.006249999999</v>
      </c>
      <c r="O3956" s="157">
        <v>42223.006249999999</v>
      </c>
      <c r="P3956" s="161" t="s">
        <v>37</v>
      </c>
      <c r="Q3956" s="35" t="s">
        <v>1285</v>
      </c>
      <c r="R3956" s="35" t="s">
        <v>3651</v>
      </c>
      <c r="S3956" s="35" t="s">
        <v>101</v>
      </c>
      <c r="T3956" s="35" t="s">
        <v>4543</v>
      </c>
      <c r="U3956" s="170">
        <v>11386</v>
      </c>
      <c r="V3956" s="167" t="s">
        <v>1336</v>
      </c>
      <c r="W3956" s="35" t="s">
        <v>4544</v>
      </c>
      <c r="X3956" s="55">
        <v>2018</v>
      </c>
      <c r="Y3956" s="168"/>
      <c r="Z3956" s="168"/>
      <c r="AA3956" s="168"/>
      <c r="AB3956" s="168"/>
      <c r="AC3956" s="168"/>
    </row>
    <row r="3957" spans="1:34" ht="15" hidden="1" customHeight="1" x14ac:dyDescent="0.2">
      <c r="A3957" s="175">
        <v>69</v>
      </c>
      <c r="B3957" s="175">
        <v>60</v>
      </c>
      <c r="C3957" s="24" t="s">
        <v>949</v>
      </c>
      <c r="D3957" s="175">
        <v>60138</v>
      </c>
      <c r="E3957" s="24" t="s">
        <v>950</v>
      </c>
      <c r="F3957" s="25">
        <v>2015</v>
      </c>
      <c r="G3957" s="156">
        <v>42223.010416666664</v>
      </c>
      <c r="H3957" s="157">
        <v>42223.010416666664</v>
      </c>
      <c r="I3957" s="620" t="s">
        <v>36</v>
      </c>
      <c r="J3957" s="620" t="s">
        <v>36</v>
      </c>
      <c r="K3957" s="620"/>
      <c r="L3957" s="159">
        <f>N3957-G3957</f>
        <v>6.944444467080757E-4</v>
      </c>
      <c r="M3957" s="160">
        <v>1</v>
      </c>
      <c r="N3957" s="156">
        <v>42223.011111111111</v>
      </c>
      <c r="O3957" s="157">
        <v>42223.011111111111</v>
      </c>
      <c r="P3957" s="161" t="s">
        <v>37</v>
      </c>
      <c r="Q3957" s="35" t="s">
        <v>1285</v>
      </c>
      <c r="R3957" s="35" t="s">
        <v>3651</v>
      </c>
      <c r="S3957" s="35" t="s">
        <v>101</v>
      </c>
      <c r="T3957" s="35" t="s">
        <v>4543</v>
      </c>
      <c r="U3957" s="170">
        <v>11386</v>
      </c>
      <c r="V3957" s="167" t="s">
        <v>1336</v>
      </c>
      <c r="W3957" s="35" t="s">
        <v>4545</v>
      </c>
      <c r="X3957" s="55">
        <v>2018</v>
      </c>
      <c r="Y3957" s="168"/>
      <c r="Z3957" s="168"/>
      <c r="AA3957" s="168"/>
      <c r="AB3957" s="168"/>
      <c r="AC3957" s="168"/>
    </row>
    <row r="3958" spans="1:34" ht="15" hidden="1" customHeight="1" x14ac:dyDescent="0.2">
      <c r="A3958" s="249">
        <v>69</v>
      </c>
      <c r="B3958" s="249">
        <v>60</v>
      </c>
      <c r="C3958" s="250" t="s">
        <v>949</v>
      </c>
      <c r="D3958" s="249">
        <v>60138</v>
      </c>
      <c r="E3958" s="250" t="s">
        <v>950</v>
      </c>
      <c r="F3958" s="25">
        <v>2016</v>
      </c>
      <c r="G3958" s="232">
        <v>42393.915277777778</v>
      </c>
      <c r="H3958" s="233">
        <v>42393.915277777778</v>
      </c>
      <c r="I3958" s="412" t="s">
        <v>36</v>
      </c>
      <c r="J3958" s="412" t="s">
        <v>36</v>
      </c>
      <c r="K3958" s="412"/>
      <c r="L3958" s="235">
        <f>N3958-G3958</f>
        <v>6.944444467080757E-4</v>
      </c>
      <c r="M3958" s="236">
        <v>1</v>
      </c>
      <c r="N3958" s="232">
        <v>42393.915972222225</v>
      </c>
      <c r="O3958" s="233">
        <v>42393.915972222225</v>
      </c>
      <c r="P3958" s="237" t="s">
        <v>37</v>
      </c>
      <c r="Q3958" s="238" t="s">
        <v>38</v>
      </c>
      <c r="R3958" s="238" t="s">
        <v>135</v>
      </c>
      <c r="S3958" s="238" t="s">
        <v>40</v>
      </c>
      <c r="T3958" s="239" t="s">
        <v>5515</v>
      </c>
      <c r="U3958" s="88">
        <v>11857</v>
      </c>
      <c r="V3958" s="240" t="s">
        <v>1336</v>
      </c>
      <c r="W3958" s="239" t="s">
        <v>5516</v>
      </c>
      <c r="X3958" s="241">
        <v>1046</v>
      </c>
      <c r="Y3958" s="241">
        <v>0</v>
      </c>
      <c r="Z3958" s="241">
        <v>0</v>
      </c>
      <c r="AA3958" s="251"/>
      <c r="AB3958" s="251"/>
      <c r="AC3958" s="251"/>
    </row>
    <row r="3959" spans="1:34" ht="15" hidden="1" customHeight="1" x14ac:dyDescent="0.2">
      <c r="A3959" s="58">
        <v>69</v>
      </c>
      <c r="B3959" s="58">
        <v>60</v>
      </c>
      <c r="C3959" s="76" t="s">
        <v>1353</v>
      </c>
      <c r="D3959" s="31">
        <v>60139</v>
      </c>
      <c r="E3959" s="60" t="s">
        <v>1354</v>
      </c>
      <c r="F3959" s="25">
        <v>2014</v>
      </c>
      <c r="G3959" s="61">
        <v>41703.998611111114</v>
      </c>
      <c r="H3959" s="62">
        <v>41703.998611111114</v>
      </c>
      <c r="I3959" s="625" t="s">
        <v>36</v>
      </c>
      <c r="J3959" s="625" t="s">
        <v>36</v>
      </c>
      <c r="K3959" s="625"/>
      <c r="L3959" s="64">
        <f>N3959-G3959</f>
        <v>6.9444443943211809E-4</v>
      </c>
      <c r="M3959" s="65">
        <v>1</v>
      </c>
      <c r="N3959" s="61">
        <v>41703.999305555553</v>
      </c>
      <c r="O3959" s="62">
        <v>41703.999305555553</v>
      </c>
      <c r="P3959" s="66" t="s">
        <v>37</v>
      </c>
      <c r="Q3959" s="69" t="s">
        <v>1752</v>
      </c>
      <c r="R3959" s="69" t="s">
        <v>287</v>
      </c>
      <c r="S3959" s="87" t="s">
        <v>40</v>
      </c>
      <c r="T3959" s="95" t="s">
        <v>1921</v>
      </c>
      <c r="U3959" s="282" t="s">
        <v>40</v>
      </c>
      <c r="V3959" s="78" t="s">
        <v>1336</v>
      </c>
      <c r="W3959" s="69" t="s">
        <v>1922</v>
      </c>
      <c r="X3959" s="32">
        <v>3613</v>
      </c>
      <c r="Y3959" s="32">
        <v>0</v>
      </c>
      <c r="Z3959" s="83"/>
      <c r="AA3959" s="84"/>
      <c r="AB3959" s="85"/>
      <c r="AC3959" s="83"/>
    </row>
    <row r="3960" spans="1:34" ht="15" hidden="1" customHeight="1" x14ac:dyDescent="0.2">
      <c r="A3960" s="257">
        <v>69</v>
      </c>
      <c r="B3960" s="257">
        <v>60</v>
      </c>
      <c r="C3960" s="258" t="s">
        <v>1353</v>
      </c>
      <c r="D3960" s="257">
        <v>60139</v>
      </c>
      <c r="E3960" s="258" t="s">
        <v>1354</v>
      </c>
      <c r="F3960" s="25">
        <v>2017</v>
      </c>
      <c r="G3960" s="232">
        <v>42757.234027777777</v>
      </c>
      <c r="H3960" s="233">
        <v>42758.234027777777</v>
      </c>
      <c r="I3960" s="417" t="s">
        <v>7042</v>
      </c>
      <c r="J3960" s="412" t="s">
        <v>36</v>
      </c>
      <c r="K3960" s="412"/>
      <c r="L3960" s="235">
        <f>N3960-G3960</f>
        <v>0.25763888889196096</v>
      </c>
      <c r="M3960" s="236">
        <v>371</v>
      </c>
      <c r="N3960" s="232">
        <v>42757.491666666669</v>
      </c>
      <c r="O3960" s="233">
        <v>42758.491666666669</v>
      </c>
      <c r="P3960" s="237" t="s">
        <v>37</v>
      </c>
      <c r="Q3960" s="35" t="s">
        <v>222</v>
      </c>
      <c r="R3960" s="35" t="s">
        <v>223</v>
      </c>
      <c r="S3960" s="35" t="s">
        <v>54</v>
      </c>
      <c r="T3960" s="167" t="s">
        <v>7550</v>
      </c>
      <c r="U3960" s="303" t="s">
        <v>40</v>
      </c>
      <c r="V3960" s="49" t="s">
        <v>1336</v>
      </c>
      <c r="W3960" s="168" t="s">
        <v>7551</v>
      </c>
      <c r="X3960" s="255">
        <v>2748</v>
      </c>
      <c r="Y3960" s="255">
        <v>2748</v>
      </c>
      <c r="Z3960" s="255">
        <v>156636</v>
      </c>
      <c r="AA3960" s="173">
        <v>4.9807765226349829E-4</v>
      </c>
      <c r="AB3960" s="174">
        <v>2.8390426179019403E-2</v>
      </c>
      <c r="AC3960" s="241">
        <v>57</v>
      </c>
      <c r="AD3960" s="304">
        <v>5517212</v>
      </c>
      <c r="AE3960" s="35" t="s">
        <v>1270</v>
      </c>
      <c r="AF3960" s="305" t="s">
        <v>1270</v>
      </c>
      <c r="AG3960" s="35" t="s">
        <v>7040</v>
      </c>
      <c r="AH3960" s="44" t="s">
        <v>7041</v>
      </c>
    </row>
    <row r="3961" spans="1:34" ht="15" hidden="1" customHeight="1" x14ac:dyDescent="0.2">
      <c r="A3961" s="257">
        <v>69</v>
      </c>
      <c r="B3961" s="257">
        <v>60</v>
      </c>
      <c r="C3961" s="258" t="s">
        <v>1353</v>
      </c>
      <c r="D3961" s="257">
        <v>60139</v>
      </c>
      <c r="E3961" s="258" t="s">
        <v>1354</v>
      </c>
      <c r="F3961" s="25">
        <v>2018</v>
      </c>
      <c r="G3961" s="284">
        <v>43224.393750000003</v>
      </c>
      <c r="H3961" s="233">
        <v>43224.393750000003</v>
      </c>
      <c r="I3961" s="412" t="s">
        <v>36</v>
      </c>
      <c r="J3961" s="412" t="s">
        <v>36</v>
      </c>
      <c r="K3961" s="412" t="s">
        <v>36</v>
      </c>
      <c r="L3961" s="235">
        <f>N3961-G3961</f>
        <v>1.0416666664241347E-2</v>
      </c>
      <c r="M3961" s="236">
        <v>15</v>
      </c>
      <c r="N3961" s="284">
        <v>43224.404166666667</v>
      </c>
      <c r="O3961" s="233">
        <v>43224.404166666667</v>
      </c>
      <c r="P3961" s="237" t="s">
        <v>37</v>
      </c>
      <c r="Q3961" s="359" t="s">
        <v>43</v>
      </c>
      <c r="R3961" s="35" t="s">
        <v>10292</v>
      </c>
      <c r="S3961" s="277" t="s">
        <v>88</v>
      </c>
      <c r="T3961" s="167" t="s">
        <v>11071</v>
      </c>
      <c r="U3961" s="282" t="s">
        <v>40</v>
      </c>
      <c r="V3961" s="240" t="s">
        <v>1336</v>
      </c>
      <c r="W3961" s="167" t="s">
        <v>11072</v>
      </c>
      <c r="X3961" s="255">
        <v>0</v>
      </c>
      <c r="Y3961" s="241">
        <v>0</v>
      </c>
      <c r="Z3961" s="241">
        <v>0</v>
      </c>
      <c r="AA3961" s="277"/>
      <c r="AB3961" s="277"/>
      <c r="AC3961" s="277"/>
      <c r="AD3961" s="241">
        <v>5517212</v>
      </c>
      <c r="AE3961" s="461" t="s">
        <v>1270</v>
      </c>
      <c r="AF3961" s="462" t="s">
        <v>1270</v>
      </c>
      <c r="AG3961" s="277" t="s">
        <v>7066</v>
      </c>
      <c r="AH3961" s="277" t="s">
        <v>7067</v>
      </c>
    </row>
    <row r="3962" spans="1:34" ht="15" hidden="1" customHeight="1" x14ac:dyDescent="0.2">
      <c r="A3962" s="58">
        <v>69</v>
      </c>
      <c r="B3962" s="58">
        <v>60</v>
      </c>
      <c r="C3962" s="76" t="s">
        <v>133</v>
      </c>
      <c r="D3962" s="31">
        <v>60140</v>
      </c>
      <c r="E3962" s="60" t="s">
        <v>134</v>
      </c>
      <c r="F3962" s="25">
        <v>2014</v>
      </c>
      <c r="G3962" s="61">
        <v>41703.998611111114</v>
      </c>
      <c r="H3962" s="62">
        <v>41703.998611111114</v>
      </c>
      <c r="I3962" s="625" t="s">
        <v>36</v>
      </c>
      <c r="J3962" s="625" t="s">
        <v>36</v>
      </c>
      <c r="K3962" s="625"/>
      <c r="L3962" s="64">
        <f>N3962-G3962</f>
        <v>6.9444443943211809E-4</v>
      </c>
      <c r="M3962" s="65">
        <v>1</v>
      </c>
      <c r="N3962" s="61">
        <v>41703.999305555553</v>
      </c>
      <c r="O3962" s="62">
        <v>41703.999305555553</v>
      </c>
      <c r="P3962" s="66" t="s">
        <v>37</v>
      </c>
      <c r="Q3962" s="69" t="s">
        <v>1752</v>
      </c>
      <c r="R3962" s="69" t="s">
        <v>287</v>
      </c>
      <c r="S3962" s="87" t="s">
        <v>40</v>
      </c>
      <c r="T3962" s="95" t="s">
        <v>1921</v>
      </c>
      <c r="U3962" s="282" t="s">
        <v>40</v>
      </c>
      <c r="V3962" s="78" t="s">
        <v>1336</v>
      </c>
      <c r="W3962" s="69" t="s">
        <v>1922</v>
      </c>
      <c r="X3962" s="32">
        <v>2484</v>
      </c>
      <c r="Y3962" s="32">
        <v>0</v>
      </c>
      <c r="Z3962" s="83"/>
      <c r="AA3962" s="84"/>
      <c r="AB3962" s="85"/>
      <c r="AC3962" s="83"/>
    </row>
    <row r="3963" spans="1:34" ht="15" hidden="1" customHeight="1" x14ac:dyDescent="0.2">
      <c r="A3963" s="257">
        <v>69</v>
      </c>
      <c r="B3963" s="257">
        <v>60</v>
      </c>
      <c r="C3963" s="258" t="s">
        <v>133</v>
      </c>
      <c r="D3963" s="257">
        <v>60140</v>
      </c>
      <c r="E3963" s="258" t="s">
        <v>134</v>
      </c>
      <c r="F3963" s="25">
        <v>2016</v>
      </c>
      <c r="G3963" s="284">
        <v>42585.866666666669</v>
      </c>
      <c r="H3963" s="234">
        <v>42585.866666666669</v>
      </c>
      <c r="I3963" s="412" t="s">
        <v>36</v>
      </c>
      <c r="J3963" s="412" t="s">
        <v>36</v>
      </c>
      <c r="K3963" s="412"/>
      <c r="L3963" s="235">
        <f>N3963-G3963</f>
        <v>0.26180555555038154</v>
      </c>
      <c r="M3963" s="236">
        <v>377</v>
      </c>
      <c r="N3963" s="284">
        <v>42586.128472222219</v>
      </c>
      <c r="O3963" s="234">
        <v>42586.128472222219</v>
      </c>
      <c r="P3963" s="237" t="s">
        <v>37</v>
      </c>
      <c r="Q3963" s="238" t="s">
        <v>38</v>
      </c>
      <c r="R3963" s="238" t="s">
        <v>135</v>
      </c>
      <c r="S3963" s="35" t="s">
        <v>68</v>
      </c>
      <c r="T3963" s="35" t="s">
        <v>6431</v>
      </c>
      <c r="U3963" s="282" t="s">
        <v>40</v>
      </c>
      <c r="V3963" s="240" t="s">
        <v>1336</v>
      </c>
      <c r="W3963" s="35" t="s">
        <v>6432</v>
      </c>
      <c r="X3963" s="177">
        <v>0</v>
      </c>
      <c r="Y3963" s="177">
        <v>0</v>
      </c>
      <c r="Z3963" s="55">
        <v>0</v>
      </c>
      <c r="AA3963" s="35"/>
      <c r="AB3963" s="35"/>
      <c r="AC3963" s="35"/>
    </row>
    <row r="3964" spans="1:34" ht="15" hidden="1" customHeight="1" x14ac:dyDescent="0.2">
      <c r="A3964" s="257">
        <v>69</v>
      </c>
      <c r="B3964" s="257">
        <v>60</v>
      </c>
      <c r="C3964" s="258" t="s">
        <v>133</v>
      </c>
      <c r="D3964" s="257">
        <v>60140</v>
      </c>
      <c r="E3964" s="258" t="s">
        <v>134</v>
      </c>
      <c r="F3964" s="25">
        <v>2016</v>
      </c>
      <c r="G3964" s="284">
        <v>42717.999305555553</v>
      </c>
      <c r="H3964" s="234">
        <v>42717.999305555553</v>
      </c>
      <c r="I3964" s="412" t="s">
        <v>36</v>
      </c>
      <c r="J3964" s="412" t="s">
        <v>36</v>
      </c>
      <c r="K3964" s="412"/>
      <c r="L3964" s="235">
        <f>N3964-G3964</f>
        <v>0.2930555555576575</v>
      </c>
      <c r="M3964" s="236">
        <v>422</v>
      </c>
      <c r="N3964" s="284">
        <v>42718.292361111111</v>
      </c>
      <c r="O3964" s="234">
        <v>42718.292361111111</v>
      </c>
      <c r="P3964" s="237" t="s">
        <v>37</v>
      </c>
      <c r="Q3964" s="35" t="s">
        <v>38</v>
      </c>
      <c r="R3964" s="35" t="s">
        <v>135</v>
      </c>
      <c r="S3964" s="35" t="s">
        <v>68</v>
      </c>
      <c r="T3964" s="35" t="s">
        <v>6976</v>
      </c>
      <c r="U3964" s="282" t="s">
        <v>40</v>
      </c>
      <c r="V3964" s="240" t="s">
        <v>1336</v>
      </c>
      <c r="W3964" s="35" t="s">
        <v>6977</v>
      </c>
      <c r="X3964" s="177">
        <v>0</v>
      </c>
      <c r="Y3964" s="55">
        <v>0</v>
      </c>
      <c r="Z3964" s="55">
        <v>0</v>
      </c>
      <c r="AA3964" s="168"/>
      <c r="AB3964" s="168"/>
      <c r="AC3964" s="168"/>
    </row>
    <row r="3965" spans="1:34" ht="15" hidden="1" customHeight="1" x14ac:dyDescent="0.2">
      <c r="A3965" s="257">
        <v>69</v>
      </c>
      <c r="B3965" s="257">
        <v>60</v>
      </c>
      <c r="C3965" s="258" t="s">
        <v>133</v>
      </c>
      <c r="D3965" s="257">
        <v>60140</v>
      </c>
      <c r="E3965" s="258" t="s">
        <v>134</v>
      </c>
      <c r="F3965" s="25">
        <v>2017</v>
      </c>
      <c r="G3965" s="232">
        <v>42753.796527777777</v>
      </c>
      <c r="H3965" s="233">
        <v>42753.796527777777</v>
      </c>
      <c r="I3965" s="417" t="s">
        <v>7042</v>
      </c>
      <c r="J3965" s="417" t="s">
        <v>7042</v>
      </c>
      <c r="K3965" s="417"/>
      <c r="L3965" s="235">
        <f>N3965-G3965</f>
        <v>0.47430555555911269</v>
      </c>
      <c r="M3965" s="236">
        <v>683</v>
      </c>
      <c r="N3965" s="232">
        <v>42754.270833333336</v>
      </c>
      <c r="O3965" s="233">
        <v>42754.270833333336</v>
      </c>
      <c r="P3965" s="237" t="s">
        <v>37</v>
      </c>
      <c r="Q3965" s="35" t="s">
        <v>222</v>
      </c>
      <c r="R3965" s="35" t="s">
        <v>223</v>
      </c>
      <c r="S3965" s="35" t="s">
        <v>54</v>
      </c>
      <c r="T3965" s="52" t="s">
        <v>7398</v>
      </c>
      <c r="U3965" s="303" t="s">
        <v>40</v>
      </c>
      <c r="V3965" s="49" t="s">
        <v>1336</v>
      </c>
      <c r="W3965" s="44" t="s">
        <v>7399</v>
      </c>
      <c r="X3965" s="255">
        <v>1337</v>
      </c>
      <c r="Y3965" s="255">
        <v>1337</v>
      </c>
      <c r="Z3965" s="255">
        <v>526161</v>
      </c>
      <c r="AA3965" s="173">
        <v>2.4233254042077773E-4</v>
      </c>
      <c r="AB3965" s="174">
        <v>9.5367189080281856E-2</v>
      </c>
      <c r="AC3965" s="241">
        <v>393.53851907255051</v>
      </c>
      <c r="AD3965" s="304">
        <v>5517212</v>
      </c>
      <c r="AE3965" s="35" t="s">
        <v>1270</v>
      </c>
      <c r="AF3965" s="305" t="s">
        <v>1270</v>
      </c>
      <c r="AG3965" s="35" t="s">
        <v>7040</v>
      </c>
      <c r="AH3965" s="44" t="s">
        <v>7041</v>
      </c>
    </row>
    <row r="3966" spans="1:34" ht="15" hidden="1" customHeight="1" x14ac:dyDescent="0.2">
      <c r="A3966" s="257">
        <v>69</v>
      </c>
      <c r="B3966" s="257">
        <v>60</v>
      </c>
      <c r="C3966" s="258" t="s">
        <v>133</v>
      </c>
      <c r="D3966" s="257">
        <v>60140</v>
      </c>
      <c r="E3966" s="258" t="s">
        <v>134</v>
      </c>
      <c r="F3966" s="25">
        <v>2017</v>
      </c>
      <c r="G3966" s="232">
        <v>42757.290277777778</v>
      </c>
      <c r="H3966" s="233">
        <v>42758.290277777778</v>
      </c>
      <c r="I3966" s="417" t="s">
        <v>7042</v>
      </c>
      <c r="J3966" s="412" t="s">
        <v>36</v>
      </c>
      <c r="K3966" s="412"/>
      <c r="L3966" s="235">
        <f>N3966-G3966</f>
        <v>0.24861111111385981</v>
      </c>
      <c r="M3966" s="236">
        <v>358</v>
      </c>
      <c r="N3966" s="232">
        <v>42757.538888888892</v>
      </c>
      <c r="O3966" s="233">
        <v>42757.538888888892</v>
      </c>
      <c r="P3966" s="237" t="s">
        <v>37</v>
      </c>
      <c r="Q3966" s="35" t="s">
        <v>222</v>
      </c>
      <c r="R3966" s="35" t="s">
        <v>223</v>
      </c>
      <c r="S3966" s="35" t="s">
        <v>54</v>
      </c>
      <c r="T3966" s="167" t="s">
        <v>7557</v>
      </c>
      <c r="U3966" s="303" t="s">
        <v>40</v>
      </c>
      <c r="V3966" s="49" t="s">
        <v>1336</v>
      </c>
      <c r="W3966" s="35" t="s">
        <v>7558</v>
      </c>
      <c r="X3966" s="255">
        <v>1464</v>
      </c>
      <c r="Y3966" s="255">
        <v>1464</v>
      </c>
      <c r="Z3966" s="255">
        <v>77628</v>
      </c>
      <c r="AA3966" s="173">
        <v>2.6535141299627421E-4</v>
      </c>
      <c r="AB3966" s="174">
        <v>1.4070149923548343E-2</v>
      </c>
      <c r="AC3966" s="241">
        <v>53.024590163934427</v>
      </c>
      <c r="AD3966" s="304">
        <v>5517212</v>
      </c>
      <c r="AE3966" s="35" t="s">
        <v>1270</v>
      </c>
      <c r="AF3966" s="305" t="s">
        <v>1270</v>
      </c>
      <c r="AG3966" s="35" t="s">
        <v>7040</v>
      </c>
      <c r="AH3966" s="44" t="s">
        <v>7041</v>
      </c>
    </row>
    <row r="3967" spans="1:34" ht="15" hidden="1" customHeight="1" x14ac:dyDescent="0.2">
      <c r="A3967" s="523">
        <v>69</v>
      </c>
      <c r="B3967" s="523">
        <v>60</v>
      </c>
      <c r="C3967" s="524" t="s">
        <v>133</v>
      </c>
      <c r="D3967" s="523">
        <v>60140</v>
      </c>
      <c r="E3967" s="524" t="s">
        <v>134</v>
      </c>
      <c r="F3967" s="25">
        <v>2019</v>
      </c>
      <c r="G3967" s="284">
        <v>43481.013194444444</v>
      </c>
      <c r="H3967" s="234">
        <v>43481.013194444444</v>
      </c>
      <c r="I3967" s="417" t="s">
        <v>7042</v>
      </c>
      <c r="J3967" s="412" t="s">
        <v>36</v>
      </c>
      <c r="K3967" s="412" t="s">
        <v>36</v>
      </c>
      <c r="L3967" s="235">
        <f>N3967-G3967</f>
        <v>0.25763888889196096</v>
      </c>
      <c r="M3967" s="236">
        <v>371</v>
      </c>
      <c r="N3967" s="284">
        <v>43481.270833333336</v>
      </c>
      <c r="O3967" s="234">
        <v>43481.270833333336</v>
      </c>
      <c r="P3967" s="237" t="s">
        <v>37</v>
      </c>
      <c r="Q3967" s="162" t="s">
        <v>1246</v>
      </c>
      <c r="R3967" s="167" t="s">
        <v>10189</v>
      </c>
      <c r="S3967" s="238" t="s">
        <v>68</v>
      </c>
      <c r="T3967" s="167" t="s">
        <v>12804</v>
      </c>
      <c r="U3967" s="414" t="s">
        <v>40</v>
      </c>
      <c r="V3967" s="240" t="s">
        <v>1336</v>
      </c>
      <c r="W3967" s="167" t="s">
        <v>12805</v>
      </c>
      <c r="X3967" s="536">
        <v>0</v>
      </c>
      <c r="Y3967" s="255">
        <v>0</v>
      </c>
      <c r="Z3967" s="255">
        <v>0</v>
      </c>
      <c r="AA3967" s="264">
        <f>Y3967/AD3967</f>
        <v>0</v>
      </c>
      <c r="AB3967" s="265">
        <f>Z3967/AD3967</f>
        <v>0</v>
      </c>
      <c r="AC3967" s="255">
        <v>0</v>
      </c>
      <c r="AD3967" s="255">
        <v>5548929</v>
      </c>
      <c r="AE3967" s="240" t="s">
        <v>1270</v>
      </c>
      <c r="AF3967" s="527" t="s">
        <v>1270</v>
      </c>
      <c r="AG3967" s="240" t="s">
        <v>7066</v>
      </c>
      <c r="AH3967" s="525" t="s">
        <v>12671</v>
      </c>
    </row>
    <row r="3968" spans="1:34" ht="15" hidden="1" customHeight="1" x14ac:dyDescent="0.2">
      <c r="A3968" s="153">
        <v>69</v>
      </c>
      <c r="B3968" s="153">
        <v>60</v>
      </c>
      <c r="C3968" s="24" t="s">
        <v>1099</v>
      </c>
      <c r="D3968" s="175">
        <v>60141</v>
      </c>
      <c r="E3968" s="24" t="s">
        <v>1100</v>
      </c>
      <c r="F3968" s="25">
        <v>2015</v>
      </c>
      <c r="G3968" s="156">
        <v>42033.754861111112</v>
      </c>
      <c r="H3968" s="157">
        <v>42033.754861111112</v>
      </c>
      <c r="I3968" s="620" t="s">
        <v>36</v>
      </c>
      <c r="J3968" s="620" t="s">
        <v>36</v>
      </c>
      <c r="K3968" s="620"/>
      <c r="L3968" s="159">
        <f>N3968-G3968</f>
        <v>0.38402777777810115</v>
      </c>
      <c r="M3968" s="160">
        <v>553</v>
      </c>
      <c r="N3968" s="156">
        <v>42034.138888888891</v>
      </c>
      <c r="O3968" s="157">
        <v>42034.138888888891</v>
      </c>
      <c r="P3968" s="161" t="s">
        <v>37</v>
      </c>
      <c r="Q3968" s="35" t="s">
        <v>38</v>
      </c>
      <c r="R3968" s="35" t="s">
        <v>135</v>
      </c>
      <c r="S3968" s="35" t="s">
        <v>68</v>
      </c>
      <c r="T3968" s="35" t="s">
        <v>3372</v>
      </c>
      <c r="U3968" s="170">
        <v>10853</v>
      </c>
      <c r="V3968" s="167" t="s">
        <v>1336</v>
      </c>
      <c r="W3968" s="35" t="s">
        <v>3373</v>
      </c>
      <c r="X3968" s="55">
        <v>1666</v>
      </c>
      <c r="Y3968" s="55">
        <v>184933</v>
      </c>
      <c r="Z3968" s="168"/>
      <c r="AA3968" s="168"/>
      <c r="AB3968" s="168"/>
      <c r="AC3968" s="168"/>
    </row>
    <row r="3969" spans="1:34" ht="15" hidden="1" customHeight="1" x14ac:dyDescent="0.2">
      <c r="A3969" s="175">
        <v>69</v>
      </c>
      <c r="B3969" s="175">
        <v>60</v>
      </c>
      <c r="C3969" s="24" t="s">
        <v>1099</v>
      </c>
      <c r="D3969" s="175">
        <v>60141</v>
      </c>
      <c r="E3969" s="24" t="s">
        <v>1100</v>
      </c>
      <c r="F3969" s="25">
        <v>2015</v>
      </c>
      <c r="G3969" s="156">
        <v>42115.520138888889</v>
      </c>
      <c r="H3969" s="157">
        <v>42115.520138888889</v>
      </c>
      <c r="I3969" s="620" t="s">
        <v>36</v>
      </c>
      <c r="J3969" s="620" t="s">
        <v>36</v>
      </c>
      <c r="K3969" s="620"/>
      <c r="L3969" s="159">
        <f>N3969-G3969</f>
        <v>6.944444467080757E-4</v>
      </c>
      <c r="M3969" s="160">
        <v>1</v>
      </c>
      <c r="N3969" s="156">
        <v>42115.520833333336</v>
      </c>
      <c r="O3969" s="157">
        <v>42115.520833333336</v>
      </c>
      <c r="P3969" s="161" t="s">
        <v>37</v>
      </c>
      <c r="Q3969" s="35" t="s">
        <v>1285</v>
      </c>
      <c r="R3969" s="35" t="s">
        <v>59</v>
      </c>
      <c r="S3969" s="35" t="s">
        <v>54</v>
      </c>
      <c r="T3969" s="35" t="s">
        <v>3807</v>
      </c>
      <c r="U3969" s="282" t="s">
        <v>40</v>
      </c>
      <c r="V3969" s="167" t="s">
        <v>1336</v>
      </c>
      <c r="W3969" s="35" t="s">
        <v>3808</v>
      </c>
      <c r="X3969" s="55">
        <v>1593</v>
      </c>
      <c r="Y3969" s="55">
        <v>0</v>
      </c>
      <c r="Z3969" s="168"/>
      <c r="AA3969" s="168"/>
      <c r="AB3969" s="168"/>
      <c r="AC3969" s="168"/>
    </row>
    <row r="3970" spans="1:34" ht="15" hidden="1" customHeight="1" x14ac:dyDescent="0.2">
      <c r="A3970" s="175">
        <v>69</v>
      </c>
      <c r="B3970" s="175">
        <v>60</v>
      </c>
      <c r="C3970" s="24" t="s">
        <v>1099</v>
      </c>
      <c r="D3970" s="175">
        <v>60141</v>
      </c>
      <c r="E3970" s="24" t="s">
        <v>1100</v>
      </c>
      <c r="F3970" s="25">
        <v>2015</v>
      </c>
      <c r="G3970" s="156">
        <v>42115.527083333334</v>
      </c>
      <c r="H3970" s="157">
        <v>42115.527083333334</v>
      </c>
      <c r="I3970" s="620" t="s">
        <v>36</v>
      </c>
      <c r="J3970" s="626" t="s">
        <v>313</v>
      </c>
      <c r="K3970" s="626"/>
      <c r="L3970" s="159">
        <f>N3970-G3970</f>
        <v>0.35069444444525288</v>
      </c>
      <c r="M3970" s="160">
        <v>505</v>
      </c>
      <c r="N3970" s="156">
        <v>42115.87777777778</v>
      </c>
      <c r="O3970" s="157">
        <v>42115.87777777778</v>
      </c>
      <c r="P3970" s="161" t="s">
        <v>37</v>
      </c>
      <c r="Q3970" s="35" t="s">
        <v>1285</v>
      </c>
      <c r="R3970" s="35" t="s">
        <v>59</v>
      </c>
      <c r="S3970" s="35" t="s">
        <v>54</v>
      </c>
      <c r="T3970" s="35" t="s">
        <v>3809</v>
      </c>
      <c r="U3970" s="170">
        <v>11061</v>
      </c>
      <c r="V3970" s="167" t="s">
        <v>1336</v>
      </c>
      <c r="W3970" s="35" t="s">
        <v>3784</v>
      </c>
      <c r="X3970" s="55">
        <v>1593</v>
      </c>
      <c r="Y3970" s="55">
        <v>1593</v>
      </c>
      <c r="Z3970" s="55">
        <v>184381</v>
      </c>
      <c r="AA3970" s="173">
        <f>Y3970/5412924</f>
        <v>2.9429565240524346E-4</v>
      </c>
      <c r="AB3970" s="174">
        <f>Z3970/5412924</f>
        <v>3.4063105264363583E-2</v>
      </c>
      <c r="AC3970" s="55">
        <f>Z3970/Y3970</f>
        <v>115.74450721908349</v>
      </c>
    </row>
    <row r="3971" spans="1:34" ht="15" hidden="1" customHeight="1" x14ac:dyDescent="0.2">
      <c r="A3971" s="175">
        <v>69</v>
      </c>
      <c r="B3971" s="175">
        <v>60</v>
      </c>
      <c r="C3971" s="24" t="s">
        <v>1099</v>
      </c>
      <c r="D3971" s="175">
        <v>60141</v>
      </c>
      <c r="E3971" s="24" t="s">
        <v>1100</v>
      </c>
      <c r="F3971" s="25">
        <v>2015</v>
      </c>
      <c r="G3971" s="156">
        <v>42178.349305555559</v>
      </c>
      <c r="H3971" s="157">
        <v>42178.349305555559</v>
      </c>
      <c r="I3971" s="620" t="s">
        <v>36</v>
      </c>
      <c r="J3971" s="620" t="s">
        <v>36</v>
      </c>
      <c r="K3971" s="620"/>
      <c r="L3971" s="159">
        <f>N3971-G3971</f>
        <v>6.9444443943211809E-4</v>
      </c>
      <c r="M3971" s="160">
        <v>1</v>
      </c>
      <c r="N3971" s="156">
        <v>42178.35</v>
      </c>
      <c r="O3971" s="157">
        <v>42178.35</v>
      </c>
      <c r="P3971" s="161" t="s">
        <v>37</v>
      </c>
      <c r="Q3971" s="37" t="s">
        <v>71</v>
      </c>
      <c r="R3971" s="35" t="s">
        <v>600</v>
      </c>
      <c r="S3971" s="35" t="s">
        <v>579</v>
      </c>
      <c r="T3971" s="35" t="s">
        <v>4187</v>
      </c>
      <c r="U3971" s="170">
        <v>11201</v>
      </c>
      <c r="V3971" s="167" t="s">
        <v>1336</v>
      </c>
      <c r="W3971" s="35" t="s">
        <v>4188</v>
      </c>
      <c r="X3971" s="55">
        <v>1661</v>
      </c>
      <c r="Y3971" s="55">
        <v>0</v>
      </c>
      <c r="Z3971" s="168"/>
      <c r="AA3971" s="168"/>
      <c r="AB3971" s="168"/>
      <c r="AC3971" s="168"/>
    </row>
    <row r="3972" spans="1:34" ht="15" hidden="1" customHeight="1" x14ac:dyDescent="0.2">
      <c r="A3972" s="175">
        <v>69</v>
      </c>
      <c r="B3972" s="175">
        <v>60</v>
      </c>
      <c r="C3972" s="24" t="s">
        <v>1099</v>
      </c>
      <c r="D3972" s="175">
        <v>60141</v>
      </c>
      <c r="E3972" s="24" t="s">
        <v>1100</v>
      </c>
      <c r="F3972" s="25">
        <v>2015</v>
      </c>
      <c r="G3972" s="156">
        <v>42196.874305555553</v>
      </c>
      <c r="H3972" s="157">
        <v>42196.874305555553</v>
      </c>
      <c r="I3972" s="620" t="s">
        <v>36</v>
      </c>
      <c r="J3972" s="620" t="s">
        <v>36</v>
      </c>
      <c r="K3972" s="620"/>
      <c r="L3972" s="159">
        <f>N3972-G3972</f>
        <v>6.944444467080757E-4</v>
      </c>
      <c r="M3972" s="160">
        <v>1</v>
      </c>
      <c r="N3972" s="156">
        <v>42196.875</v>
      </c>
      <c r="O3972" s="157">
        <v>42196.875</v>
      </c>
      <c r="P3972" s="161" t="s">
        <v>37</v>
      </c>
      <c r="Q3972" s="35" t="s">
        <v>38</v>
      </c>
      <c r="R3972" s="35" t="s">
        <v>413</v>
      </c>
      <c r="S3972" s="35" t="s">
        <v>40</v>
      </c>
      <c r="T3972" s="35" t="s">
        <v>4300</v>
      </c>
      <c r="U3972" s="282" t="s">
        <v>40</v>
      </c>
      <c r="V3972" s="167" t="s">
        <v>1336</v>
      </c>
      <c r="W3972" s="35" t="s">
        <v>4301</v>
      </c>
      <c r="X3972" s="55">
        <v>1662</v>
      </c>
      <c r="Y3972" s="55">
        <v>0</v>
      </c>
      <c r="Z3972" s="168"/>
      <c r="AA3972" s="168"/>
      <c r="AB3972" s="168"/>
      <c r="AC3972" s="168"/>
    </row>
    <row r="3973" spans="1:34" ht="15" hidden="1" customHeight="1" x14ac:dyDescent="0.2">
      <c r="A3973" s="175">
        <v>69</v>
      </c>
      <c r="B3973" s="175">
        <v>60</v>
      </c>
      <c r="C3973" s="24" t="s">
        <v>1099</v>
      </c>
      <c r="D3973" s="175">
        <v>60141</v>
      </c>
      <c r="E3973" s="24" t="s">
        <v>1100</v>
      </c>
      <c r="F3973" s="25">
        <v>2015</v>
      </c>
      <c r="G3973" s="156">
        <v>42222.96875</v>
      </c>
      <c r="H3973" s="157">
        <v>42222.96875</v>
      </c>
      <c r="I3973" s="620" t="s">
        <v>36</v>
      </c>
      <c r="J3973" s="620" t="s">
        <v>36</v>
      </c>
      <c r="K3973" s="620"/>
      <c r="L3973" s="159">
        <f>N3973-G3973</f>
        <v>6.944444467080757E-4</v>
      </c>
      <c r="M3973" s="160">
        <v>1</v>
      </c>
      <c r="N3973" s="156">
        <v>42222.969444444447</v>
      </c>
      <c r="O3973" s="157">
        <v>42222.969444444447</v>
      </c>
      <c r="P3973" s="161" t="s">
        <v>37</v>
      </c>
      <c r="Q3973" s="35" t="s">
        <v>213</v>
      </c>
      <c r="R3973" s="35" t="s">
        <v>287</v>
      </c>
      <c r="S3973" s="35" t="s">
        <v>40</v>
      </c>
      <c r="T3973" s="35" t="s">
        <v>4541</v>
      </c>
      <c r="U3973" s="282" t="s">
        <v>40</v>
      </c>
      <c r="V3973" s="167" t="s">
        <v>1336</v>
      </c>
      <c r="W3973" s="35" t="s">
        <v>4542</v>
      </c>
      <c r="X3973" s="55">
        <v>1664</v>
      </c>
      <c r="Y3973" s="168"/>
      <c r="Z3973" s="168"/>
      <c r="AA3973" s="168"/>
      <c r="AB3973" s="168"/>
      <c r="AC3973" s="168"/>
    </row>
    <row r="3974" spans="1:34" ht="15" hidden="1" customHeight="1" x14ac:dyDescent="0.2">
      <c r="A3974" s="257">
        <v>69</v>
      </c>
      <c r="B3974" s="257">
        <v>60</v>
      </c>
      <c r="C3974" s="258" t="s">
        <v>1099</v>
      </c>
      <c r="D3974" s="257">
        <v>60141</v>
      </c>
      <c r="E3974" s="258" t="s">
        <v>1100</v>
      </c>
      <c r="F3974" s="25">
        <v>2016</v>
      </c>
      <c r="G3974" s="284">
        <v>42566.268750000003</v>
      </c>
      <c r="H3974" s="234">
        <v>42566.268750000003</v>
      </c>
      <c r="I3974" s="412" t="s">
        <v>36</v>
      </c>
      <c r="J3974" s="412" t="s">
        <v>36</v>
      </c>
      <c r="K3974" s="412"/>
      <c r="L3974" s="235">
        <f>N3974-G3974</f>
        <v>2.0833333328482695E-3</v>
      </c>
      <c r="M3974" s="236">
        <v>3</v>
      </c>
      <c r="N3974" s="284">
        <v>42566.270833333336</v>
      </c>
      <c r="O3974" s="234">
        <v>42566.270833333336</v>
      </c>
      <c r="P3974" s="248" t="s">
        <v>242</v>
      </c>
      <c r="Q3974" s="238" t="s">
        <v>43</v>
      </c>
      <c r="R3974" s="238" t="s">
        <v>266</v>
      </c>
      <c r="S3974" s="35" t="s">
        <v>54</v>
      </c>
      <c r="T3974" s="35" t="s">
        <v>6369</v>
      </c>
      <c r="U3974" s="282" t="s">
        <v>40</v>
      </c>
      <c r="V3974" s="240" t="s">
        <v>1336</v>
      </c>
      <c r="W3974" s="35" t="s">
        <v>6370</v>
      </c>
      <c r="X3974" s="177">
        <v>1677</v>
      </c>
      <c r="Y3974" s="177">
        <v>0</v>
      </c>
      <c r="Z3974" s="55">
        <v>0</v>
      </c>
      <c r="AA3974" s="168"/>
      <c r="AB3974" s="168"/>
      <c r="AC3974" s="168"/>
    </row>
    <row r="3975" spans="1:34" ht="15" hidden="1" customHeight="1" x14ac:dyDescent="0.2">
      <c r="A3975" s="257">
        <v>69</v>
      </c>
      <c r="B3975" s="257">
        <v>60</v>
      </c>
      <c r="C3975" s="258" t="s">
        <v>1099</v>
      </c>
      <c r="D3975" s="257">
        <v>60141</v>
      </c>
      <c r="E3975" s="258" t="s">
        <v>1100</v>
      </c>
      <c r="F3975" s="25">
        <v>2016</v>
      </c>
      <c r="G3975" s="284">
        <v>42566.304861111108</v>
      </c>
      <c r="H3975" s="234">
        <v>42566.304861111108</v>
      </c>
      <c r="I3975" s="412" t="s">
        <v>36</v>
      </c>
      <c r="J3975" s="412" t="s">
        <v>36</v>
      </c>
      <c r="K3975" s="412"/>
      <c r="L3975" s="235">
        <f>N3975-G3975</f>
        <v>0.11319444444961846</v>
      </c>
      <c r="M3975" s="236">
        <v>163</v>
      </c>
      <c r="N3975" s="284">
        <v>42566.418055555558</v>
      </c>
      <c r="O3975" s="234">
        <v>42566.418055555558</v>
      </c>
      <c r="P3975" s="248" t="s">
        <v>242</v>
      </c>
      <c r="Q3975" s="238" t="s">
        <v>43</v>
      </c>
      <c r="R3975" s="238" t="s">
        <v>266</v>
      </c>
      <c r="S3975" s="35" t="s">
        <v>54</v>
      </c>
      <c r="T3975" s="35" t="s">
        <v>6371</v>
      </c>
      <c r="U3975" s="282" t="s">
        <v>40</v>
      </c>
      <c r="V3975" s="240" t="s">
        <v>1336</v>
      </c>
      <c r="W3975" s="35" t="s">
        <v>6372</v>
      </c>
      <c r="X3975" s="177">
        <v>1131</v>
      </c>
      <c r="Y3975" s="177">
        <v>1131</v>
      </c>
      <c r="Z3975" s="177">
        <v>39585</v>
      </c>
      <c r="AA3975" s="289">
        <v>2.0765137482284913E-4</v>
      </c>
      <c r="AB3975" s="290">
        <v>7.2677981187997199E-3</v>
      </c>
      <c r="AC3975" s="291">
        <v>35</v>
      </c>
    </row>
    <row r="3976" spans="1:34" ht="15" hidden="1" customHeight="1" x14ac:dyDescent="0.2">
      <c r="A3976" s="257">
        <v>69</v>
      </c>
      <c r="B3976" s="257">
        <v>60</v>
      </c>
      <c r="C3976" s="258" t="s">
        <v>1099</v>
      </c>
      <c r="D3976" s="257">
        <v>60141</v>
      </c>
      <c r="E3976" s="258" t="s">
        <v>1100</v>
      </c>
      <c r="F3976" s="25">
        <v>2017</v>
      </c>
      <c r="G3976" s="232">
        <v>42868.46875</v>
      </c>
      <c r="H3976" s="233">
        <v>42868.46875</v>
      </c>
      <c r="I3976" s="412" t="s">
        <v>36</v>
      </c>
      <c r="J3976" s="412" t="s">
        <v>36</v>
      </c>
      <c r="K3976" s="412"/>
      <c r="L3976" s="235">
        <f>N3976-G3976</f>
        <v>6.944444467080757E-4</v>
      </c>
      <c r="M3976" s="236">
        <v>1</v>
      </c>
      <c r="N3976" s="232">
        <v>42868.469444444447</v>
      </c>
      <c r="O3976" s="233">
        <v>42868.469444444447</v>
      </c>
      <c r="P3976" s="237" t="s">
        <v>37</v>
      </c>
      <c r="Q3976" s="35" t="s">
        <v>48</v>
      </c>
      <c r="R3976" s="35" t="s">
        <v>49</v>
      </c>
      <c r="S3976" s="35" t="s">
        <v>40</v>
      </c>
      <c r="T3976" s="52" t="s">
        <v>8556</v>
      </c>
      <c r="U3976" s="332" t="s">
        <v>40</v>
      </c>
      <c r="V3976" s="240" t="s">
        <v>1336</v>
      </c>
      <c r="W3976" s="44" t="s">
        <v>8557</v>
      </c>
      <c r="X3976" s="255">
        <v>1666</v>
      </c>
      <c r="Y3976" s="241">
        <v>0</v>
      </c>
      <c r="Z3976" s="241">
        <v>0</v>
      </c>
      <c r="AA3976" s="168"/>
      <c r="AB3976" s="168"/>
      <c r="AC3976" s="168"/>
      <c r="AD3976" s="304">
        <v>5517212</v>
      </c>
      <c r="AE3976" s="305" t="s">
        <v>7060</v>
      </c>
      <c r="AF3976" s="305" t="s">
        <v>8558</v>
      </c>
      <c r="AG3976" s="35" t="s">
        <v>7040</v>
      </c>
      <c r="AH3976" s="44" t="s">
        <v>7041</v>
      </c>
    </row>
    <row r="3977" spans="1:34" ht="15" hidden="1" customHeight="1" x14ac:dyDescent="0.2">
      <c r="A3977" s="257">
        <v>69</v>
      </c>
      <c r="B3977" s="257">
        <v>60</v>
      </c>
      <c r="C3977" s="258" t="s">
        <v>1099</v>
      </c>
      <c r="D3977" s="257">
        <v>60141</v>
      </c>
      <c r="E3977" s="258" t="s">
        <v>1100</v>
      </c>
      <c r="F3977" s="25">
        <v>2018</v>
      </c>
      <c r="G3977" s="232">
        <v>43103.36041666667</v>
      </c>
      <c r="H3977" s="233">
        <v>43103.36041666667</v>
      </c>
      <c r="I3977" s="412" t="s">
        <v>36</v>
      </c>
      <c r="J3977" s="412" t="s">
        <v>36</v>
      </c>
      <c r="K3977" s="412" t="s">
        <v>36</v>
      </c>
      <c r="L3977" s="235">
        <f>N3977-G3977</f>
        <v>0.13680555555038154</v>
      </c>
      <c r="M3977" s="236">
        <v>197</v>
      </c>
      <c r="N3977" s="232">
        <v>43103.49722222222</v>
      </c>
      <c r="O3977" s="233">
        <v>43103.49722222222</v>
      </c>
      <c r="P3977" s="328" t="s">
        <v>242</v>
      </c>
      <c r="Q3977" s="238" t="s">
        <v>43</v>
      </c>
      <c r="R3977" s="35" t="s">
        <v>10204</v>
      </c>
      <c r="S3977" s="238" t="s">
        <v>526</v>
      </c>
      <c r="T3977" s="167" t="s">
        <v>10205</v>
      </c>
      <c r="U3977" s="416" t="s">
        <v>40</v>
      </c>
      <c r="V3977" s="240" t="s">
        <v>1336</v>
      </c>
      <c r="W3977" s="167" t="s">
        <v>10206</v>
      </c>
      <c r="X3977" s="241">
        <v>1</v>
      </c>
      <c r="Y3977" s="241">
        <v>0</v>
      </c>
      <c r="Z3977" s="241">
        <v>0</v>
      </c>
      <c r="AA3977" s="266"/>
      <c r="AB3977" s="266"/>
      <c r="AC3977" s="266"/>
      <c r="AD3977" s="241">
        <v>5517212</v>
      </c>
      <c r="AE3977" s="35" t="s">
        <v>1270</v>
      </c>
      <c r="AF3977" s="153" t="s">
        <v>1270</v>
      </c>
      <c r="AG3977" s="35" t="s">
        <v>7066</v>
      </c>
      <c r="AH3977" s="57" t="s">
        <v>7067</v>
      </c>
    </row>
    <row r="3978" spans="1:34" ht="15" hidden="1" customHeight="1" x14ac:dyDescent="0.2">
      <c r="A3978" s="257">
        <v>69</v>
      </c>
      <c r="B3978" s="257">
        <v>60</v>
      </c>
      <c r="C3978" s="258" t="s">
        <v>1099</v>
      </c>
      <c r="D3978" s="257">
        <v>60141</v>
      </c>
      <c r="E3978" s="331" t="s">
        <v>1100</v>
      </c>
      <c r="F3978" s="25">
        <v>2018</v>
      </c>
      <c r="G3978" s="232">
        <v>43105.069444444445</v>
      </c>
      <c r="H3978" s="233">
        <v>43105.069444444445</v>
      </c>
      <c r="I3978" s="412" t="s">
        <v>36</v>
      </c>
      <c r="J3978" s="412" t="s">
        <v>36</v>
      </c>
      <c r="K3978" s="412" t="s">
        <v>36</v>
      </c>
      <c r="L3978" s="235">
        <f>N3978-G3978</f>
        <v>6.944444467080757E-4</v>
      </c>
      <c r="M3978" s="236">
        <v>1</v>
      </c>
      <c r="N3978" s="232">
        <v>43105.070138888892</v>
      </c>
      <c r="O3978" s="233">
        <v>43105.070138888892</v>
      </c>
      <c r="P3978" s="237" t="s">
        <v>37</v>
      </c>
      <c r="Q3978" s="238" t="s">
        <v>48</v>
      </c>
      <c r="R3978" s="35" t="s">
        <v>10200</v>
      </c>
      <c r="S3978" s="238" t="s">
        <v>40</v>
      </c>
      <c r="T3978" s="167" t="s">
        <v>10223</v>
      </c>
      <c r="U3978" s="192" t="s">
        <v>40</v>
      </c>
      <c r="V3978" s="240" t="s">
        <v>1336</v>
      </c>
      <c r="W3978" s="167" t="s">
        <v>10224</v>
      </c>
      <c r="X3978" s="241">
        <v>1693</v>
      </c>
      <c r="Y3978" s="241">
        <v>0</v>
      </c>
      <c r="Z3978" s="241">
        <v>0</v>
      </c>
      <c r="AA3978" s="266"/>
      <c r="AB3978" s="266"/>
      <c r="AC3978" s="266"/>
      <c r="AD3978" s="241">
        <v>5517212</v>
      </c>
      <c r="AE3978" s="35" t="s">
        <v>7063</v>
      </c>
      <c r="AF3978" s="153" t="s">
        <v>10225</v>
      </c>
      <c r="AG3978" s="35" t="s">
        <v>7040</v>
      </c>
      <c r="AH3978" s="35" t="s">
        <v>7041</v>
      </c>
    </row>
    <row r="3979" spans="1:34" ht="15" hidden="1" customHeight="1" x14ac:dyDescent="0.2">
      <c r="A3979" s="257">
        <v>69</v>
      </c>
      <c r="B3979" s="257">
        <v>60</v>
      </c>
      <c r="C3979" s="258" t="s">
        <v>1099</v>
      </c>
      <c r="D3979" s="257">
        <v>60141</v>
      </c>
      <c r="E3979" s="258" t="s">
        <v>1100</v>
      </c>
      <c r="F3979" s="25">
        <v>2018</v>
      </c>
      <c r="G3979" s="232">
        <v>43188.837500000001</v>
      </c>
      <c r="H3979" s="233">
        <v>43188.837500000001</v>
      </c>
      <c r="I3979" s="412" t="s">
        <v>36</v>
      </c>
      <c r="J3979" s="412" t="s">
        <v>36</v>
      </c>
      <c r="K3979" s="412" t="s">
        <v>36</v>
      </c>
      <c r="L3979" s="235">
        <f>N3979-G3979</f>
        <v>7.0138888884685002E-2</v>
      </c>
      <c r="M3979" s="236">
        <v>101</v>
      </c>
      <c r="N3979" s="232">
        <v>43188.907638888886</v>
      </c>
      <c r="O3979" s="233">
        <v>43188.907638888886</v>
      </c>
      <c r="P3979" s="237" t="s">
        <v>37</v>
      </c>
      <c r="Q3979" s="359" t="s">
        <v>1246</v>
      </c>
      <c r="R3979" s="35" t="s">
        <v>10189</v>
      </c>
      <c r="S3979" s="277" t="s">
        <v>98</v>
      </c>
      <c r="T3979" s="167" t="s">
        <v>10827</v>
      </c>
      <c r="U3979" s="282" t="s">
        <v>40</v>
      </c>
      <c r="V3979" s="240" t="s">
        <v>1336</v>
      </c>
      <c r="W3979" s="167" t="s">
        <v>10828</v>
      </c>
      <c r="X3979" s="255">
        <v>0</v>
      </c>
      <c r="Y3979" s="241">
        <v>0</v>
      </c>
      <c r="Z3979" s="241">
        <v>0</v>
      </c>
      <c r="AA3979" s="266"/>
      <c r="AB3979" s="266"/>
      <c r="AC3979" s="266"/>
      <c r="AD3979" s="241">
        <v>5517212</v>
      </c>
      <c r="AE3979" s="461" t="s">
        <v>1270</v>
      </c>
      <c r="AF3979" s="462" t="s">
        <v>1270</v>
      </c>
      <c r="AG3979" s="277" t="s">
        <v>7066</v>
      </c>
      <c r="AH3979" s="277" t="s">
        <v>7067</v>
      </c>
    </row>
    <row r="3980" spans="1:34" ht="15" hidden="1" customHeight="1" x14ac:dyDescent="0.2">
      <c r="A3980" s="257">
        <v>69</v>
      </c>
      <c r="B3980" s="257">
        <v>60</v>
      </c>
      <c r="C3980" s="258" t="s">
        <v>1099</v>
      </c>
      <c r="D3980" s="257">
        <v>60141</v>
      </c>
      <c r="E3980" s="258" t="s">
        <v>1100</v>
      </c>
      <c r="F3980" s="25">
        <v>2018</v>
      </c>
      <c r="G3980" s="284">
        <v>43392.629861111112</v>
      </c>
      <c r="H3980" s="234">
        <v>43392.629861111112</v>
      </c>
      <c r="I3980" s="412" t="s">
        <v>36</v>
      </c>
      <c r="J3980" s="412" t="s">
        <v>36</v>
      </c>
      <c r="K3980" s="412" t="s">
        <v>36</v>
      </c>
      <c r="L3980" s="235">
        <f>N3980-G3980</f>
        <v>0.28402777777955635</v>
      </c>
      <c r="M3980" s="236">
        <v>409</v>
      </c>
      <c r="N3980" s="284">
        <v>43392.913888888892</v>
      </c>
      <c r="O3980" s="234">
        <v>43392.913888888892</v>
      </c>
      <c r="P3980" s="237" t="s">
        <v>37</v>
      </c>
      <c r="Q3980" s="162" t="s">
        <v>1246</v>
      </c>
      <c r="R3980" s="167" t="s">
        <v>10189</v>
      </c>
      <c r="S3980" s="163" t="s">
        <v>68</v>
      </c>
      <c r="T3980" s="167" t="s">
        <v>12170</v>
      </c>
      <c r="U3980" s="416" t="s">
        <v>40</v>
      </c>
      <c r="V3980" s="240" t="s">
        <v>1336</v>
      </c>
      <c r="W3980" s="167" t="s">
        <v>12171</v>
      </c>
      <c r="X3980" s="255">
        <v>0</v>
      </c>
      <c r="Y3980" s="241">
        <v>0</v>
      </c>
      <c r="Z3980" s="241">
        <v>0</v>
      </c>
      <c r="AA3980" s="266"/>
      <c r="AB3980" s="266"/>
      <c r="AC3980" s="266"/>
      <c r="AD3980" s="241">
        <v>5517212</v>
      </c>
      <c r="AE3980" s="461" t="s">
        <v>1270</v>
      </c>
      <c r="AF3980" s="462" t="s">
        <v>1270</v>
      </c>
      <c r="AG3980" s="277" t="s">
        <v>7066</v>
      </c>
      <c r="AH3980" s="277" t="s">
        <v>7067</v>
      </c>
    </row>
    <row r="3981" spans="1:34" ht="15" hidden="1" customHeight="1" x14ac:dyDescent="0.2">
      <c r="A3981" s="257">
        <v>69</v>
      </c>
      <c r="B3981" s="257">
        <v>60</v>
      </c>
      <c r="C3981" s="258" t="s">
        <v>1099</v>
      </c>
      <c r="D3981" s="257">
        <v>60141</v>
      </c>
      <c r="E3981" s="258" t="s">
        <v>1100</v>
      </c>
      <c r="F3981" s="25">
        <v>2018</v>
      </c>
      <c r="G3981" s="284">
        <v>43398.638194444444</v>
      </c>
      <c r="H3981" s="234">
        <v>43398.638194444444</v>
      </c>
      <c r="I3981" s="412" t="s">
        <v>36</v>
      </c>
      <c r="J3981" s="412" t="s">
        <v>36</v>
      </c>
      <c r="K3981" s="412" t="s">
        <v>36</v>
      </c>
      <c r="L3981" s="235">
        <f>N3981-G3981</f>
        <v>0.37986111111240461</v>
      </c>
      <c r="M3981" s="236">
        <v>547</v>
      </c>
      <c r="N3981" s="284">
        <v>43399.018055555556</v>
      </c>
      <c r="O3981" s="234">
        <v>43399.018055555556</v>
      </c>
      <c r="P3981" s="237" t="s">
        <v>37</v>
      </c>
      <c r="Q3981" s="162" t="s">
        <v>1246</v>
      </c>
      <c r="R3981" s="167" t="s">
        <v>10189</v>
      </c>
      <c r="S3981" s="163" t="s">
        <v>68</v>
      </c>
      <c r="T3981" s="167" t="s">
        <v>12216</v>
      </c>
      <c r="U3981" s="416" t="s">
        <v>40</v>
      </c>
      <c r="V3981" s="240" t="s">
        <v>1336</v>
      </c>
      <c r="W3981" s="167" t="s">
        <v>12217</v>
      </c>
      <c r="X3981" s="255">
        <v>2692</v>
      </c>
      <c r="Y3981" s="255">
        <v>1701</v>
      </c>
      <c r="Z3981" s="255">
        <v>474370</v>
      </c>
      <c r="AA3981" s="264">
        <f>Y3981/AD3981</f>
        <v>3.0830789173952349E-4</v>
      </c>
      <c r="AB3981" s="265">
        <f>Z3981/AD3981</f>
        <v>8.5980020343608327E-2</v>
      </c>
      <c r="AC3981" s="255">
        <f>Z3981/Y3981</f>
        <v>278.87713109935333</v>
      </c>
      <c r="AD3981" s="241">
        <v>5517212</v>
      </c>
      <c r="AE3981" s="461" t="s">
        <v>7083</v>
      </c>
      <c r="AF3981" s="468" t="s">
        <v>12218</v>
      </c>
      <c r="AG3981" s="163" t="s">
        <v>7040</v>
      </c>
      <c r="AH3981" s="277" t="s">
        <v>7176</v>
      </c>
    </row>
    <row r="3982" spans="1:34" ht="15" hidden="1" customHeight="1" x14ac:dyDescent="0.2">
      <c r="A3982" s="523">
        <v>69</v>
      </c>
      <c r="B3982" s="523">
        <v>60</v>
      </c>
      <c r="C3982" s="524" t="s">
        <v>1099</v>
      </c>
      <c r="D3982" s="523">
        <v>60141</v>
      </c>
      <c r="E3982" s="524" t="s">
        <v>1100</v>
      </c>
      <c r="F3982" s="25">
        <v>2019</v>
      </c>
      <c r="G3982" s="284">
        <v>43487.55972222222</v>
      </c>
      <c r="H3982" s="234">
        <v>43487.55972222222</v>
      </c>
      <c r="I3982" s="412" t="s">
        <v>36</v>
      </c>
      <c r="J3982" s="412" t="s">
        <v>36</v>
      </c>
      <c r="K3982" s="412" t="s">
        <v>36</v>
      </c>
      <c r="L3982" s="235">
        <f>N3982-G3982</f>
        <v>0.13750000000436557</v>
      </c>
      <c r="M3982" s="236">
        <v>198</v>
      </c>
      <c r="N3982" s="284">
        <v>43487.697222222225</v>
      </c>
      <c r="O3982" s="234">
        <v>43487.697222222225</v>
      </c>
      <c r="P3982" s="237" t="s">
        <v>37</v>
      </c>
      <c r="Q3982" s="162" t="s">
        <v>1285</v>
      </c>
      <c r="R3982" s="167" t="s">
        <v>10326</v>
      </c>
      <c r="S3982" s="238" t="s">
        <v>717</v>
      </c>
      <c r="T3982" s="167" t="s">
        <v>12908</v>
      </c>
      <c r="U3982" s="414" t="s">
        <v>40</v>
      </c>
      <c r="V3982" s="240" t="s">
        <v>1336</v>
      </c>
      <c r="W3982" s="167" t="s">
        <v>12909</v>
      </c>
      <c r="X3982" s="536">
        <v>1250</v>
      </c>
      <c r="Y3982" s="536">
        <v>1250</v>
      </c>
      <c r="Z3982" s="255">
        <v>85625</v>
      </c>
      <c r="AA3982" s="264">
        <f>Y3982/AD3982</f>
        <v>2.2526869599520918E-4</v>
      </c>
      <c r="AB3982" s="265">
        <f>Z3982/AD3982</f>
        <v>1.5430905675671827E-2</v>
      </c>
      <c r="AC3982" s="255">
        <f>Z3982/Y3982</f>
        <v>68.5</v>
      </c>
      <c r="AD3982" s="255">
        <v>5548929</v>
      </c>
      <c r="AE3982" s="240" t="s">
        <v>1270</v>
      </c>
      <c r="AF3982" s="527" t="s">
        <v>1270</v>
      </c>
      <c r="AG3982" s="240" t="s">
        <v>7066</v>
      </c>
      <c r="AH3982" s="525" t="s">
        <v>12671</v>
      </c>
    </row>
    <row r="3983" spans="1:34" ht="15" hidden="1" customHeight="1" x14ac:dyDescent="0.2">
      <c r="A3983" s="521">
        <v>69</v>
      </c>
      <c r="B3983" s="521">
        <v>60</v>
      </c>
      <c r="C3983" s="522" t="s">
        <v>1099</v>
      </c>
      <c r="D3983" s="521">
        <v>60141</v>
      </c>
      <c r="E3983" s="522" t="s">
        <v>1100</v>
      </c>
      <c r="F3983" s="25">
        <v>2019</v>
      </c>
      <c r="G3983" s="232">
        <v>43499.269444444442</v>
      </c>
      <c r="H3983" s="233">
        <v>43499.269444444442</v>
      </c>
      <c r="I3983" s="412" t="s">
        <v>36</v>
      </c>
      <c r="J3983" s="412" t="s">
        <v>36</v>
      </c>
      <c r="K3983" s="412" t="s">
        <v>36</v>
      </c>
      <c r="L3983" s="235">
        <f>N3983-G3983</f>
        <v>3.0458333333372138</v>
      </c>
      <c r="M3983" s="236">
        <v>4386</v>
      </c>
      <c r="N3983" s="232">
        <v>43502.31527777778</v>
      </c>
      <c r="O3983" s="233">
        <v>43502.31527777778</v>
      </c>
      <c r="P3983" s="328" t="s">
        <v>242</v>
      </c>
      <c r="Q3983" s="359" t="s">
        <v>43</v>
      </c>
      <c r="R3983" s="35" t="s">
        <v>10204</v>
      </c>
      <c r="S3983" s="238" t="s">
        <v>68</v>
      </c>
      <c r="T3983" s="167" t="s">
        <v>12997</v>
      </c>
      <c r="U3983" s="416" t="s">
        <v>40</v>
      </c>
      <c r="V3983" s="240" t="s">
        <v>1336</v>
      </c>
      <c r="W3983" s="167" t="s">
        <v>12998</v>
      </c>
      <c r="X3983" s="164">
        <v>1</v>
      </c>
      <c r="Y3983" s="241">
        <v>0</v>
      </c>
      <c r="Z3983" s="241">
        <v>0</v>
      </c>
      <c r="AA3983" s="264">
        <f>Y3983/AD3983</f>
        <v>0</v>
      </c>
      <c r="AB3983" s="265">
        <f>Z3983/AD3983</f>
        <v>0</v>
      </c>
      <c r="AC3983" s="255">
        <v>0</v>
      </c>
      <c r="AD3983" s="255">
        <v>5548929</v>
      </c>
      <c r="AE3983" s="239" t="s">
        <v>1270</v>
      </c>
      <c r="AF3983" s="229" t="s">
        <v>1270</v>
      </c>
      <c r="AG3983" s="545" t="s">
        <v>7066</v>
      </c>
      <c r="AH3983" s="57" t="s">
        <v>12671</v>
      </c>
    </row>
    <row r="3984" spans="1:34" ht="15" hidden="1" customHeight="1" x14ac:dyDescent="0.2">
      <c r="A3984" s="521">
        <v>69</v>
      </c>
      <c r="B3984" s="521">
        <v>60</v>
      </c>
      <c r="C3984" s="522" t="s">
        <v>1099</v>
      </c>
      <c r="D3984" s="521">
        <v>60141</v>
      </c>
      <c r="E3984" s="522" t="s">
        <v>1100</v>
      </c>
      <c r="F3984" s="25">
        <v>2019</v>
      </c>
      <c r="G3984" s="232">
        <v>43519.19027777778</v>
      </c>
      <c r="H3984" s="233">
        <v>43519.19027777778</v>
      </c>
      <c r="I3984" s="412" t="s">
        <v>36</v>
      </c>
      <c r="J3984" s="417" t="s">
        <v>7042</v>
      </c>
      <c r="K3984" s="412" t="s">
        <v>36</v>
      </c>
      <c r="L3984" s="235">
        <f>N3984-G3984</f>
        <v>4.9999999995634425E-2</v>
      </c>
      <c r="M3984" s="236">
        <v>72</v>
      </c>
      <c r="N3984" s="232">
        <v>43519.240277777775</v>
      </c>
      <c r="O3984" s="233">
        <v>43519.240277777775</v>
      </c>
      <c r="P3984" s="237" t="s">
        <v>37</v>
      </c>
      <c r="Q3984" s="162" t="s">
        <v>1285</v>
      </c>
      <c r="R3984" s="167" t="s">
        <v>10331</v>
      </c>
      <c r="S3984" s="238" t="s">
        <v>54</v>
      </c>
      <c r="T3984" s="167" t="s">
        <v>13391</v>
      </c>
      <c r="U3984" s="192" t="s">
        <v>40</v>
      </c>
      <c r="V3984" s="240" t="s">
        <v>1336</v>
      </c>
      <c r="W3984" s="167" t="s">
        <v>13392</v>
      </c>
      <c r="X3984" s="164">
        <v>0</v>
      </c>
      <c r="Y3984" s="241">
        <v>0</v>
      </c>
      <c r="Z3984" s="241">
        <v>0</v>
      </c>
      <c r="AA3984" s="264">
        <f>Y3984/AD3984</f>
        <v>0</v>
      </c>
      <c r="AB3984" s="265">
        <f>Z3984/AD3984</f>
        <v>0</v>
      </c>
      <c r="AC3984" s="255">
        <v>0</v>
      </c>
      <c r="AD3984" s="255">
        <v>5548929</v>
      </c>
      <c r="AE3984" s="239" t="s">
        <v>7102</v>
      </c>
      <c r="AF3984" s="229" t="s">
        <v>13393</v>
      </c>
      <c r="AG3984" s="239" t="s">
        <v>7040</v>
      </c>
      <c r="AH3984" s="57" t="s">
        <v>7173</v>
      </c>
    </row>
    <row r="3985" spans="1:34" ht="15" hidden="1" customHeight="1" x14ac:dyDescent="0.2">
      <c r="A3985" s="521">
        <v>69</v>
      </c>
      <c r="B3985" s="521">
        <v>60</v>
      </c>
      <c r="C3985" s="522" t="s">
        <v>1099</v>
      </c>
      <c r="D3985" s="521">
        <v>60141</v>
      </c>
      <c r="E3985" s="522" t="s">
        <v>1100</v>
      </c>
      <c r="F3985" s="25">
        <v>2019</v>
      </c>
      <c r="G3985" s="573">
        <v>43592.061805555553</v>
      </c>
      <c r="H3985" s="574">
        <v>43592.061805555553</v>
      </c>
      <c r="I3985" s="572" t="s">
        <v>36</v>
      </c>
      <c r="J3985" s="572" t="s">
        <v>36</v>
      </c>
      <c r="K3985" s="572" t="s">
        <v>36</v>
      </c>
      <c r="L3985" s="235">
        <f>N3985-G3985</f>
        <v>0.125</v>
      </c>
      <c r="M3985" s="236">
        <v>180</v>
      </c>
      <c r="N3985" s="573">
        <v>43592.186805555553</v>
      </c>
      <c r="O3985" s="574">
        <v>43592.186805555553</v>
      </c>
      <c r="P3985" s="237" t="s">
        <v>37</v>
      </c>
      <c r="Q3985" s="162" t="s">
        <v>145</v>
      </c>
      <c r="R3985" s="167" t="s">
        <v>10207</v>
      </c>
      <c r="S3985" s="238" t="s">
        <v>579</v>
      </c>
      <c r="T3985" s="167" t="s">
        <v>13970</v>
      </c>
      <c r="U3985" s="77">
        <v>117174372</v>
      </c>
      <c r="V3985" s="49" t="s">
        <v>1336</v>
      </c>
      <c r="W3985" s="35" t="s">
        <v>13972</v>
      </c>
      <c r="X3985" s="536">
        <v>2744</v>
      </c>
      <c r="Y3985" s="536">
        <v>2744</v>
      </c>
      <c r="Z3985" s="536">
        <v>547262</v>
      </c>
      <c r="AA3985" s="264">
        <f>Y3985/AD3985</f>
        <v>4.9450984144868316E-4</v>
      </c>
      <c r="AB3985" s="265">
        <f>Z3985/AD3985</f>
        <v>9.8624797686184124E-2</v>
      </c>
      <c r="AC3985" s="255">
        <f>Z3985/Y3985</f>
        <v>199.43950437317784</v>
      </c>
      <c r="AD3985" s="255">
        <v>5548929</v>
      </c>
      <c r="AE3985" s="240" t="s">
        <v>1270</v>
      </c>
      <c r="AF3985" s="527" t="s">
        <v>1270</v>
      </c>
      <c r="AG3985" s="240" t="s">
        <v>7040</v>
      </c>
      <c r="AH3985" s="525" t="s">
        <v>7173</v>
      </c>
    </row>
    <row r="3986" spans="1:34" ht="15" hidden="1" customHeight="1" x14ac:dyDescent="0.2">
      <c r="A3986" s="521">
        <v>69</v>
      </c>
      <c r="B3986" s="521">
        <v>60</v>
      </c>
      <c r="C3986" s="522" t="s">
        <v>1099</v>
      </c>
      <c r="D3986" s="521">
        <v>60141</v>
      </c>
      <c r="E3986" s="522" t="s">
        <v>1100</v>
      </c>
      <c r="F3986" s="25">
        <v>2019</v>
      </c>
      <c r="G3986" s="573">
        <v>43600.927777777775</v>
      </c>
      <c r="H3986" s="574">
        <v>43600.927777777775</v>
      </c>
      <c r="I3986" s="572" t="s">
        <v>36</v>
      </c>
      <c r="J3986" s="572" t="s">
        <v>36</v>
      </c>
      <c r="K3986" s="572" t="s">
        <v>36</v>
      </c>
      <c r="L3986" s="235">
        <f>N3986-G3986</f>
        <v>1.3888888934161514E-3</v>
      </c>
      <c r="M3986" s="236">
        <v>2</v>
      </c>
      <c r="N3986" s="573">
        <v>43600.929166666669</v>
      </c>
      <c r="O3986" s="574">
        <v>43600.929166666669</v>
      </c>
      <c r="P3986" s="237" t="s">
        <v>37</v>
      </c>
      <c r="Q3986" s="359" t="s">
        <v>10316</v>
      </c>
      <c r="R3986" s="35" t="s">
        <v>10317</v>
      </c>
      <c r="S3986" s="277" t="s">
        <v>579</v>
      </c>
      <c r="T3986" s="167" t="s">
        <v>14064</v>
      </c>
      <c r="U3986" s="612">
        <v>117246047</v>
      </c>
      <c r="V3986" s="49" t="s">
        <v>1336</v>
      </c>
      <c r="W3986" s="167" t="s">
        <v>14065</v>
      </c>
      <c r="X3986" s="536">
        <v>1705</v>
      </c>
      <c r="Y3986" s="255">
        <v>0</v>
      </c>
      <c r="Z3986" s="255">
        <v>0</v>
      </c>
      <c r="AA3986" s="264">
        <f>Y3986/AD3986</f>
        <v>0</v>
      </c>
      <c r="AB3986" s="265">
        <f>Z3986/AD3986</f>
        <v>0</v>
      </c>
      <c r="AC3986" s="255">
        <v>0</v>
      </c>
      <c r="AD3986" s="255">
        <v>5548929</v>
      </c>
      <c r="AE3986" s="240" t="s">
        <v>1270</v>
      </c>
      <c r="AF3986" s="527" t="s">
        <v>1270</v>
      </c>
      <c r="AG3986" s="49" t="s">
        <v>7040</v>
      </c>
      <c r="AH3986" s="525" t="s">
        <v>7041</v>
      </c>
    </row>
    <row r="3987" spans="1:34" ht="15" hidden="1" customHeight="1" x14ac:dyDescent="0.2">
      <c r="A3987" s="58">
        <v>69</v>
      </c>
      <c r="B3987" s="58">
        <v>60</v>
      </c>
      <c r="C3987" s="76" t="s">
        <v>1207</v>
      </c>
      <c r="D3987" s="31">
        <v>60142</v>
      </c>
      <c r="E3987" s="60" t="s">
        <v>1208</v>
      </c>
      <c r="F3987" s="25">
        <v>2014</v>
      </c>
      <c r="G3987" s="61">
        <v>41801.520138888889</v>
      </c>
      <c r="H3987" s="62">
        <v>41801.520138888889</v>
      </c>
      <c r="I3987" s="625" t="s">
        <v>36</v>
      </c>
      <c r="J3987" s="625" t="s">
        <v>36</v>
      </c>
      <c r="K3987" s="625"/>
      <c r="L3987" s="64">
        <f>N3987-G3987</f>
        <v>4.1666666664241347E-2</v>
      </c>
      <c r="M3987" s="65">
        <v>60</v>
      </c>
      <c r="N3987" s="61">
        <v>41801.561805555553</v>
      </c>
      <c r="O3987" s="62">
        <v>41801.561805555553</v>
      </c>
      <c r="P3987" s="66" t="s">
        <v>37</v>
      </c>
      <c r="Q3987" s="69" t="s">
        <v>43</v>
      </c>
      <c r="R3987" s="69" t="s">
        <v>1663</v>
      </c>
      <c r="S3987" s="87" t="s">
        <v>526</v>
      </c>
      <c r="T3987" s="69" t="s">
        <v>2361</v>
      </c>
      <c r="U3987" s="282" t="s">
        <v>40</v>
      </c>
      <c r="V3987" s="87" t="s">
        <v>1336</v>
      </c>
      <c r="W3987" s="69" t="s">
        <v>1865</v>
      </c>
      <c r="X3987" s="32">
        <v>0</v>
      </c>
      <c r="Y3987" s="32">
        <v>0</v>
      </c>
      <c r="Z3987" s="83"/>
      <c r="AA3987" s="84"/>
      <c r="AB3987" s="85"/>
      <c r="AC3987" s="83"/>
    </row>
    <row r="3988" spans="1:34" ht="15" hidden="1" customHeight="1" x14ac:dyDescent="0.2">
      <c r="A3988" s="175">
        <v>69</v>
      </c>
      <c r="B3988" s="175">
        <v>60</v>
      </c>
      <c r="C3988" s="24" t="s">
        <v>1207</v>
      </c>
      <c r="D3988" s="175">
        <v>60142</v>
      </c>
      <c r="E3988" s="24" t="s">
        <v>1208</v>
      </c>
      <c r="F3988" s="25">
        <v>2015</v>
      </c>
      <c r="G3988" s="156">
        <v>42178.349305555559</v>
      </c>
      <c r="H3988" s="157">
        <v>42178.349305555559</v>
      </c>
      <c r="I3988" s="620" t="s">
        <v>36</v>
      </c>
      <c r="J3988" s="620" t="s">
        <v>36</v>
      </c>
      <c r="K3988" s="620"/>
      <c r="L3988" s="159">
        <f>N3988-G3988</f>
        <v>6.9444443943211809E-4</v>
      </c>
      <c r="M3988" s="160">
        <v>1</v>
      </c>
      <c r="N3988" s="156">
        <v>42178.35</v>
      </c>
      <c r="O3988" s="157">
        <v>42178.35</v>
      </c>
      <c r="P3988" s="161" t="s">
        <v>37</v>
      </c>
      <c r="Q3988" s="37" t="s">
        <v>71</v>
      </c>
      <c r="R3988" s="35" t="s">
        <v>600</v>
      </c>
      <c r="S3988" s="35" t="s">
        <v>579</v>
      </c>
      <c r="T3988" s="35" t="s">
        <v>4187</v>
      </c>
      <c r="U3988" s="170">
        <v>11201</v>
      </c>
      <c r="V3988" s="167" t="s">
        <v>1336</v>
      </c>
      <c r="W3988" s="35" t="s">
        <v>4188</v>
      </c>
      <c r="X3988" s="55">
        <v>0</v>
      </c>
      <c r="Y3988" s="55">
        <v>0</v>
      </c>
      <c r="Z3988" s="168"/>
      <c r="AA3988" s="168"/>
      <c r="AB3988" s="168"/>
      <c r="AC3988" s="168"/>
    </row>
    <row r="3989" spans="1:34" ht="15" hidden="1" customHeight="1" x14ac:dyDescent="0.2">
      <c r="A3989" s="175">
        <v>69</v>
      </c>
      <c r="B3989" s="175">
        <v>60</v>
      </c>
      <c r="C3989" s="24" t="s">
        <v>1207</v>
      </c>
      <c r="D3989" s="175">
        <v>60142</v>
      </c>
      <c r="E3989" s="24" t="s">
        <v>1208</v>
      </c>
      <c r="F3989" s="25">
        <v>2015</v>
      </c>
      <c r="G3989" s="156">
        <v>42191.936111111114</v>
      </c>
      <c r="H3989" s="157">
        <v>42191.936111111114</v>
      </c>
      <c r="I3989" s="620" t="s">
        <v>36</v>
      </c>
      <c r="J3989" s="620" t="s">
        <v>36</v>
      </c>
      <c r="K3989" s="620"/>
      <c r="L3989" s="159">
        <f>N3989-G3989</f>
        <v>6.9444443943211809E-4</v>
      </c>
      <c r="M3989" s="160">
        <v>1</v>
      </c>
      <c r="N3989" s="156">
        <v>42191.936805555553</v>
      </c>
      <c r="O3989" s="157">
        <v>42191.936805555553</v>
      </c>
      <c r="P3989" s="161" t="s">
        <v>37</v>
      </c>
      <c r="Q3989" s="35" t="s">
        <v>38</v>
      </c>
      <c r="R3989" s="35" t="s">
        <v>135</v>
      </c>
      <c r="S3989" s="35" t="s">
        <v>54</v>
      </c>
      <c r="T3989" s="35" t="s">
        <v>4252</v>
      </c>
      <c r="U3989" s="170">
        <v>11239</v>
      </c>
      <c r="V3989" s="167" t="s">
        <v>1336</v>
      </c>
      <c r="W3989" s="35" t="s">
        <v>4253</v>
      </c>
      <c r="X3989" s="55">
        <v>2</v>
      </c>
      <c r="Y3989" s="55">
        <v>0</v>
      </c>
      <c r="Z3989" s="168"/>
      <c r="AA3989" s="168"/>
      <c r="AB3989" s="168"/>
      <c r="AC3989" s="168"/>
    </row>
    <row r="3990" spans="1:34" ht="15" hidden="1" customHeight="1" x14ac:dyDescent="0.2">
      <c r="A3990" s="175">
        <v>69</v>
      </c>
      <c r="B3990" s="175">
        <v>60</v>
      </c>
      <c r="C3990" s="24" t="s">
        <v>1207</v>
      </c>
      <c r="D3990" s="175">
        <v>60142</v>
      </c>
      <c r="E3990" s="24" t="s">
        <v>1208</v>
      </c>
      <c r="F3990" s="25">
        <v>2015</v>
      </c>
      <c r="G3990" s="156">
        <v>42191.938888888886</v>
      </c>
      <c r="H3990" s="157">
        <v>42191.938888888886</v>
      </c>
      <c r="I3990" s="620" t="s">
        <v>36</v>
      </c>
      <c r="J3990" s="620" t="s">
        <v>36</v>
      </c>
      <c r="K3990" s="620"/>
      <c r="L3990" s="159">
        <f>N3990-G3990</f>
        <v>9.2361111113859806E-2</v>
      </c>
      <c r="M3990" s="160">
        <v>133</v>
      </c>
      <c r="N3990" s="156">
        <v>42192.03125</v>
      </c>
      <c r="O3990" s="157">
        <v>42192.03125</v>
      </c>
      <c r="P3990" s="161" t="s">
        <v>37</v>
      </c>
      <c r="Q3990" s="35" t="s">
        <v>38</v>
      </c>
      <c r="R3990" s="35" t="s">
        <v>135</v>
      </c>
      <c r="S3990" s="35" t="s">
        <v>54</v>
      </c>
      <c r="T3990" s="35" t="s">
        <v>4254</v>
      </c>
      <c r="U3990" s="170">
        <v>11239</v>
      </c>
      <c r="V3990" s="167" t="s">
        <v>1336</v>
      </c>
      <c r="W3990" s="35" t="s">
        <v>4255</v>
      </c>
      <c r="X3990" s="55">
        <v>2</v>
      </c>
      <c r="Y3990" s="55">
        <v>0</v>
      </c>
      <c r="Z3990" s="168"/>
      <c r="AA3990" s="168"/>
      <c r="AB3990" s="168"/>
      <c r="AC3990" s="168"/>
    </row>
    <row r="3991" spans="1:34" ht="15" hidden="1" customHeight="1" x14ac:dyDescent="0.2">
      <c r="A3991" s="175">
        <v>69</v>
      </c>
      <c r="B3991" s="175">
        <v>60</v>
      </c>
      <c r="C3991" s="24" t="s">
        <v>1207</v>
      </c>
      <c r="D3991" s="175">
        <v>60142</v>
      </c>
      <c r="E3991" s="43" t="s">
        <v>1208</v>
      </c>
      <c r="F3991" s="25">
        <v>2015</v>
      </c>
      <c r="G3991" s="156">
        <v>42351.100694444445</v>
      </c>
      <c r="H3991" s="157">
        <v>42351.100694444445</v>
      </c>
      <c r="I3991" s="626" t="s">
        <v>313</v>
      </c>
      <c r="J3991" s="626" t="s">
        <v>313</v>
      </c>
      <c r="K3991" s="626"/>
      <c r="L3991" s="159">
        <f>N3991-G3991</f>
        <v>0.6131944444423425</v>
      </c>
      <c r="M3991" s="160">
        <v>883</v>
      </c>
      <c r="N3991" s="156">
        <v>42351.713888888888</v>
      </c>
      <c r="O3991" s="157">
        <v>42351.713888888888</v>
      </c>
      <c r="P3991" s="161" t="s">
        <v>37</v>
      </c>
      <c r="Q3991" s="35" t="s">
        <v>38</v>
      </c>
      <c r="R3991" s="35" t="s">
        <v>135</v>
      </c>
      <c r="S3991" s="35" t="s">
        <v>54</v>
      </c>
      <c r="T3991" s="35" t="s">
        <v>5326</v>
      </c>
      <c r="U3991" s="170">
        <v>11746</v>
      </c>
      <c r="V3991" s="167" t="s">
        <v>1336</v>
      </c>
      <c r="W3991" s="35" t="s">
        <v>5327</v>
      </c>
      <c r="X3991" s="55">
        <v>4323</v>
      </c>
      <c r="Y3991" s="55">
        <v>4323</v>
      </c>
      <c r="Z3991" s="55">
        <v>581699</v>
      </c>
      <c r="AA3991" s="173">
        <f>Y3991/5412924</f>
        <v>7.986441339283537E-4</v>
      </c>
      <c r="AB3991" s="174">
        <f>Z3991/5412924</f>
        <v>0.1074648378584292</v>
      </c>
      <c r="AC3991" s="55">
        <f>Z3991/Y3991</f>
        <v>134.55910247513302</v>
      </c>
    </row>
    <row r="3992" spans="1:34" ht="15" hidden="1" customHeight="1" x14ac:dyDescent="0.2">
      <c r="A3992" s="257">
        <v>69</v>
      </c>
      <c r="B3992" s="257">
        <v>60</v>
      </c>
      <c r="C3992" s="258" t="s">
        <v>1207</v>
      </c>
      <c r="D3992" s="257">
        <v>60142</v>
      </c>
      <c r="E3992" s="258" t="s">
        <v>1208</v>
      </c>
      <c r="F3992" s="25">
        <v>2016</v>
      </c>
      <c r="G3992" s="284">
        <v>42567.493055555555</v>
      </c>
      <c r="H3992" s="234">
        <v>42567.493055555555</v>
      </c>
      <c r="I3992" s="412" t="s">
        <v>36</v>
      </c>
      <c r="J3992" s="412" t="s">
        <v>36</v>
      </c>
      <c r="K3992" s="412"/>
      <c r="L3992" s="235">
        <f>N3992-G3992</f>
        <v>0.17638888888905058</v>
      </c>
      <c r="M3992" s="236">
        <v>254</v>
      </c>
      <c r="N3992" s="284">
        <v>42567.669444444444</v>
      </c>
      <c r="O3992" s="234">
        <v>42567.669444444444</v>
      </c>
      <c r="P3992" s="237" t="s">
        <v>37</v>
      </c>
      <c r="Q3992" s="238" t="s">
        <v>38</v>
      </c>
      <c r="R3992" s="238" t="s">
        <v>135</v>
      </c>
      <c r="S3992" s="35" t="s">
        <v>68</v>
      </c>
      <c r="T3992" s="35" t="s">
        <v>6377</v>
      </c>
      <c r="U3992" s="282" t="s">
        <v>40</v>
      </c>
      <c r="V3992" s="240" t="s">
        <v>1336</v>
      </c>
      <c r="W3992" s="35" t="s">
        <v>6378</v>
      </c>
      <c r="X3992" s="177">
        <v>0</v>
      </c>
      <c r="Y3992" s="177">
        <v>0</v>
      </c>
      <c r="Z3992" s="55">
        <v>0</v>
      </c>
      <c r="AA3992" s="168"/>
      <c r="AB3992" s="168"/>
      <c r="AC3992" s="168"/>
    </row>
    <row r="3993" spans="1:34" ht="15" hidden="1" customHeight="1" x14ac:dyDescent="0.2">
      <c r="A3993" s="257">
        <v>69</v>
      </c>
      <c r="B3993" s="257">
        <v>60</v>
      </c>
      <c r="C3993" s="258" t="s">
        <v>1207</v>
      </c>
      <c r="D3993" s="257">
        <v>60142</v>
      </c>
      <c r="E3993" s="258" t="s">
        <v>1208</v>
      </c>
      <c r="F3993" s="25">
        <v>2017</v>
      </c>
      <c r="G3993" s="232">
        <v>43005.244444444441</v>
      </c>
      <c r="H3993" s="233">
        <v>43005.244444444441</v>
      </c>
      <c r="I3993" s="412" t="s">
        <v>36</v>
      </c>
      <c r="J3993" s="412" t="s">
        <v>36</v>
      </c>
      <c r="K3993" s="412"/>
      <c r="L3993" s="235">
        <f>N3993-G3993</f>
        <v>6.944444467080757E-4</v>
      </c>
      <c r="M3993" s="236">
        <v>1</v>
      </c>
      <c r="N3993" s="232">
        <v>43005.245138888888</v>
      </c>
      <c r="O3993" s="233">
        <v>43005.245138888888</v>
      </c>
      <c r="P3993" s="237" t="s">
        <v>37</v>
      </c>
      <c r="Q3993" s="35" t="s">
        <v>38</v>
      </c>
      <c r="R3993" s="35" t="s">
        <v>135</v>
      </c>
      <c r="S3993" s="35" t="s">
        <v>40</v>
      </c>
      <c r="T3993" s="167" t="s">
        <v>9594</v>
      </c>
      <c r="U3993" s="332" t="s">
        <v>40</v>
      </c>
      <c r="V3993" s="240" t="s">
        <v>1336</v>
      </c>
      <c r="W3993" s="167" t="s">
        <v>9595</v>
      </c>
      <c r="X3993" s="241">
        <v>1</v>
      </c>
      <c r="Y3993" s="241">
        <v>0</v>
      </c>
      <c r="Z3993" s="241">
        <v>0</v>
      </c>
      <c r="AA3993" s="266"/>
      <c r="AB3993" s="266"/>
      <c r="AC3993" s="266"/>
      <c r="AD3993" s="304">
        <v>5517212</v>
      </c>
      <c r="AE3993" s="333" t="s">
        <v>7083</v>
      </c>
      <c r="AF3993" s="383" t="s">
        <v>9596</v>
      </c>
      <c r="AG3993" s="167" t="s">
        <v>7040</v>
      </c>
      <c r="AH3993" s="29" t="s">
        <v>7041</v>
      </c>
    </row>
    <row r="3994" spans="1:34" ht="15" hidden="1" customHeight="1" x14ac:dyDescent="0.2">
      <c r="A3994" s="257">
        <v>69</v>
      </c>
      <c r="B3994" s="257">
        <v>60</v>
      </c>
      <c r="C3994" s="258" t="s">
        <v>1207</v>
      </c>
      <c r="D3994" s="257">
        <v>60142</v>
      </c>
      <c r="E3994" s="258" t="s">
        <v>1208</v>
      </c>
      <c r="F3994" s="25">
        <v>2017</v>
      </c>
      <c r="G3994" s="232">
        <v>43005.302083333336</v>
      </c>
      <c r="H3994" s="233">
        <v>43005.302083333336</v>
      </c>
      <c r="I3994" s="412" t="s">
        <v>36</v>
      </c>
      <c r="J3994" s="412" t="s">
        <v>36</v>
      </c>
      <c r="K3994" s="412"/>
      <c r="L3994" s="235">
        <f>N3994-G3994</f>
        <v>0.27708333333430346</v>
      </c>
      <c r="M3994" s="236">
        <v>399</v>
      </c>
      <c r="N3994" s="232">
        <v>43005.57916666667</v>
      </c>
      <c r="O3994" s="233">
        <v>43005.57916666667</v>
      </c>
      <c r="P3994" s="237" t="s">
        <v>37</v>
      </c>
      <c r="Q3994" s="35" t="s">
        <v>38</v>
      </c>
      <c r="R3994" s="35" t="s">
        <v>135</v>
      </c>
      <c r="S3994" s="35" t="s">
        <v>68</v>
      </c>
      <c r="T3994" s="167" t="s">
        <v>9597</v>
      </c>
      <c r="U3994" s="332" t="s">
        <v>40</v>
      </c>
      <c r="V3994" s="240" t="s">
        <v>1336</v>
      </c>
      <c r="W3994" s="167" t="s">
        <v>9598</v>
      </c>
      <c r="X3994" s="241">
        <v>0</v>
      </c>
      <c r="Y3994" s="241">
        <v>0</v>
      </c>
      <c r="Z3994" s="241">
        <v>0</v>
      </c>
      <c r="AA3994" s="266"/>
      <c r="AB3994" s="266"/>
      <c r="AC3994" s="266"/>
      <c r="AD3994" s="304">
        <v>5517212</v>
      </c>
      <c r="AE3994" s="333" t="s">
        <v>1270</v>
      </c>
      <c r="AF3994" s="333" t="s">
        <v>1270</v>
      </c>
      <c r="AG3994" s="167" t="s">
        <v>7066</v>
      </c>
      <c r="AH3994" s="29" t="s">
        <v>7067</v>
      </c>
    </row>
    <row r="3995" spans="1:34" ht="15" hidden="1" customHeight="1" x14ac:dyDescent="0.2">
      <c r="A3995" s="523">
        <v>69</v>
      </c>
      <c r="B3995" s="523">
        <v>60</v>
      </c>
      <c r="C3995" s="524" t="s">
        <v>1207</v>
      </c>
      <c r="D3995" s="523">
        <v>60142</v>
      </c>
      <c r="E3995" s="524" t="s">
        <v>1208</v>
      </c>
      <c r="F3995" s="25">
        <v>2019</v>
      </c>
      <c r="G3995" s="573">
        <v>43590.779861111114</v>
      </c>
      <c r="H3995" s="574">
        <v>43590.779861111114</v>
      </c>
      <c r="I3995" s="572" t="s">
        <v>36</v>
      </c>
      <c r="J3995" s="572" t="s">
        <v>36</v>
      </c>
      <c r="K3995" s="572" t="s">
        <v>36</v>
      </c>
      <c r="L3995" s="235">
        <f>N3995-G3995</f>
        <v>6.9444443943211809E-4</v>
      </c>
      <c r="M3995" s="236">
        <v>1</v>
      </c>
      <c r="N3995" s="573">
        <v>43590.780555555553</v>
      </c>
      <c r="O3995" s="574">
        <v>43590.780555555553</v>
      </c>
      <c r="P3995" s="237" t="s">
        <v>37</v>
      </c>
      <c r="Q3995" s="162" t="s">
        <v>213</v>
      </c>
      <c r="R3995" s="167" t="s">
        <v>10774</v>
      </c>
      <c r="S3995" s="238" t="s">
        <v>40</v>
      </c>
      <c r="T3995" s="167" t="s">
        <v>13959</v>
      </c>
      <c r="U3995" s="459" t="s">
        <v>40</v>
      </c>
      <c r="V3995" s="49" t="s">
        <v>1336</v>
      </c>
      <c r="W3995" s="167" t="s">
        <v>13960</v>
      </c>
      <c r="X3995" s="536">
        <v>0</v>
      </c>
      <c r="Y3995" s="255">
        <v>0</v>
      </c>
      <c r="Z3995" s="255">
        <v>0</v>
      </c>
      <c r="AA3995" s="264">
        <f>Y3995/AD3995</f>
        <v>0</v>
      </c>
      <c r="AB3995" s="265">
        <f>Z3995/AD3995</f>
        <v>0</v>
      </c>
      <c r="AC3995" s="255">
        <v>0</v>
      </c>
      <c r="AD3995" s="255">
        <v>5548929</v>
      </c>
      <c r="AE3995" s="240" t="s">
        <v>7083</v>
      </c>
      <c r="AF3995" s="527" t="s">
        <v>13961</v>
      </c>
      <c r="AG3995" s="240" t="s">
        <v>7040</v>
      </c>
      <c r="AH3995" s="525" t="s">
        <v>13397</v>
      </c>
    </row>
    <row r="3996" spans="1:34" ht="15" hidden="1" customHeight="1" x14ac:dyDescent="0.2">
      <c r="A3996" s="58">
        <v>69</v>
      </c>
      <c r="B3996" s="58">
        <v>60</v>
      </c>
      <c r="C3996" s="76" t="s">
        <v>277</v>
      </c>
      <c r="D3996" s="31">
        <v>60145</v>
      </c>
      <c r="E3996" s="60" t="s">
        <v>278</v>
      </c>
      <c r="F3996" s="25">
        <v>2014</v>
      </c>
      <c r="G3996" s="61">
        <v>41677.59097222222</v>
      </c>
      <c r="H3996" s="62">
        <v>41677.59097222222</v>
      </c>
      <c r="I3996" s="625" t="s">
        <v>36</v>
      </c>
      <c r="J3996" s="625" t="s">
        <v>36</v>
      </c>
      <c r="K3996" s="625"/>
      <c r="L3996" s="64">
        <f>N3996-G3996</f>
        <v>6.944444467080757E-4</v>
      </c>
      <c r="M3996" s="65">
        <v>1</v>
      </c>
      <c r="N3996" s="61">
        <v>41677.591666666667</v>
      </c>
      <c r="O3996" s="62">
        <v>41677.591666666667</v>
      </c>
      <c r="P3996" s="66" t="s">
        <v>37</v>
      </c>
      <c r="Q3996" s="67" t="s">
        <v>48</v>
      </c>
      <c r="R3996" s="67" t="s">
        <v>49</v>
      </c>
      <c r="S3996" s="68" t="s">
        <v>40</v>
      </c>
      <c r="T3996" s="69" t="s">
        <v>1790</v>
      </c>
      <c r="U3996" s="282" t="s">
        <v>40</v>
      </c>
      <c r="V3996" s="78" t="s">
        <v>1385</v>
      </c>
      <c r="W3996" s="69" t="s">
        <v>1791</v>
      </c>
      <c r="X3996" s="32">
        <v>4463</v>
      </c>
      <c r="Y3996" s="32">
        <v>0</v>
      </c>
      <c r="Z3996" s="32">
        <v>0</v>
      </c>
      <c r="AA3996" s="79">
        <v>0</v>
      </c>
      <c r="AB3996" s="80">
        <v>0</v>
      </c>
      <c r="AC3996" s="32">
        <v>0</v>
      </c>
    </row>
    <row r="3997" spans="1:34" ht="15" hidden="1" customHeight="1" x14ac:dyDescent="0.2">
      <c r="A3997" s="105">
        <v>69</v>
      </c>
      <c r="B3997" s="105">
        <v>60</v>
      </c>
      <c r="C3997" s="76" t="s">
        <v>277</v>
      </c>
      <c r="D3997" s="31">
        <v>60145</v>
      </c>
      <c r="E3997" s="60" t="s">
        <v>278</v>
      </c>
      <c r="F3997" s="25">
        <v>2014</v>
      </c>
      <c r="G3997" s="61">
        <v>41899.989583333336</v>
      </c>
      <c r="H3997" s="62">
        <v>41899.989583333336</v>
      </c>
      <c r="I3997" s="625" t="s">
        <v>36</v>
      </c>
      <c r="J3997" s="625" t="s">
        <v>36</v>
      </c>
      <c r="K3997" s="625"/>
      <c r="L3997" s="64">
        <f>N3997-G3997</f>
        <v>0.18680555555329192</v>
      </c>
      <c r="M3997" s="65">
        <v>269</v>
      </c>
      <c r="N3997" s="61">
        <v>41900.176388888889</v>
      </c>
      <c r="O3997" s="62">
        <v>41900.176388888889</v>
      </c>
      <c r="P3997" s="66" t="s">
        <v>37</v>
      </c>
      <c r="Q3997" s="69" t="s">
        <v>52</v>
      </c>
      <c r="R3997" s="69" t="s">
        <v>106</v>
      </c>
      <c r="S3997" s="87" t="s">
        <v>106</v>
      </c>
      <c r="T3997" s="69" t="s">
        <v>2721</v>
      </c>
      <c r="U3997" s="293">
        <v>10575</v>
      </c>
      <c r="V3997" s="87" t="s">
        <v>1385</v>
      </c>
      <c r="W3997" s="69" t="s">
        <v>2722</v>
      </c>
      <c r="X3997" s="92">
        <v>4436</v>
      </c>
      <c r="Y3997" s="92">
        <v>4436</v>
      </c>
      <c r="Z3997" s="92">
        <v>1315776</v>
      </c>
      <c r="AA3997" s="79">
        <f>Y3997/5380759</f>
        <v>8.2441900854507704E-4</v>
      </c>
      <c r="AB3997" s="80">
        <f>Z3997/5380759</f>
        <v>0.24453353142186818</v>
      </c>
      <c r="AC3997" s="32">
        <f>Z3997/Y3997</f>
        <v>296.6131650135257</v>
      </c>
    </row>
    <row r="3998" spans="1:34" ht="15" hidden="1" customHeight="1" x14ac:dyDescent="0.2">
      <c r="A3998" s="105">
        <v>69</v>
      </c>
      <c r="B3998" s="105">
        <v>60</v>
      </c>
      <c r="C3998" s="76" t="s">
        <v>277</v>
      </c>
      <c r="D3998" s="31">
        <v>60145</v>
      </c>
      <c r="E3998" s="60" t="s">
        <v>278</v>
      </c>
      <c r="F3998" s="25">
        <v>2014</v>
      </c>
      <c r="G3998" s="61">
        <v>41937.222222222219</v>
      </c>
      <c r="H3998" s="62">
        <v>41937.222222222219</v>
      </c>
      <c r="I3998" s="625" t="s">
        <v>36</v>
      </c>
      <c r="J3998" s="625" t="s">
        <v>36</v>
      </c>
      <c r="K3998" s="625"/>
      <c r="L3998" s="64">
        <f>N3998-G3998</f>
        <v>6.944444467080757E-4</v>
      </c>
      <c r="M3998" s="65">
        <v>1</v>
      </c>
      <c r="N3998" s="61">
        <v>41937.222916666666</v>
      </c>
      <c r="O3998" s="62">
        <v>41937.222916666666</v>
      </c>
      <c r="P3998" s="66" t="s">
        <v>37</v>
      </c>
      <c r="Q3998" s="69" t="s">
        <v>48</v>
      </c>
      <c r="R3998" s="69" t="s">
        <v>49</v>
      </c>
      <c r="S3998" s="87" t="s">
        <v>40</v>
      </c>
      <c r="T3998" s="69" t="s">
        <v>2923</v>
      </c>
      <c r="U3998" s="282" t="s">
        <v>40</v>
      </c>
      <c r="V3998" s="87" t="s">
        <v>384</v>
      </c>
      <c r="W3998" s="69" t="s">
        <v>2922</v>
      </c>
      <c r="X3998" s="32">
        <v>0</v>
      </c>
      <c r="Y3998" s="32">
        <v>0</v>
      </c>
      <c r="Z3998" s="83"/>
      <c r="AA3998" s="84"/>
      <c r="AB3998" s="85"/>
      <c r="AC3998" s="83"/>
    </row>
    <row r="3999" spans="1:34" ht="15" hidden="1" customHeight="1" x14ac:dyDescent="0.2">
      <c r="A3999" s="58">
        <v>69</v>
      </c>
      <c r="B3999" s="58">
        <v>60</v>
      </c>
      <c r="C3999" s="76" t="s">
        <v>277</v>
      </c>
      <c r="D3999" s="31">
        <v>60145</v>
      </c>
      <c r="E3999" s="60" t="s">
        <v>278</v>
      </c>
      <c r="F3999" s="25">
        <v>2014</v>
      </c>
      <c r="G3999" s="61">
        <v>41997.425000000003</v>
      </c>
      <c r="H3999" s="62">
        <v>41997.425000000003</v>
      </c>
      <c r="I3999" s="625" t="s">
        <v>36</v>
      </c>
      <c r="J3999" s="625" t="s">
        <v>36</v>
      </c>
      <c r="K3999" s="625"/>
      <c r="L3999" s="64">
        <f>N3999-G3999</f>
        <v>0.12291666666715173</v>
      </c>
      <c r="M3999" s="65">
        <v>177</v>
      </c>
      <c r="N3999" s="61">
        <v>41997.54791666667</v>
      </c>
      <c r="O3999" s="62">
        <v>41997.54791666667</v>
      </c>
      <c r="P3999" s="66" t="s">
        <v>37</v>
      </c>
      <c r="Q3999" s="69" t="s">
        <v>222</v>
      </c>
      <c r="R3999" s="69" t="s">
        <v>223</v>
      </c>
      <c r="S3999" s="87" t="s">
        <v>54</v>
      </c>
      <c r="T3999" s="69" t="s">
        <v>3248</v>
      </c>
      <c r="U3999" s="77">
        <v>10801</v>
      </c>
      <c r="V3999" s="87" t="s">
        <v>1385</v>
      </c>
      <c r="W3999" s="69" t="s">
        <v>3249</v>
      </c>
      <c r="X3999" s="32">
        <v>4429</v>
      </c>
      <c r="Y3999" s="32">
        <v>4429</v>
      </c>
      <c r="Z3999" s="32">
        <v>965145</v>
      </c>
      <c r="AA3999" s="79">
        <f>Y3999/5380759</f>
        <v>8.2311807683637197E-4</v>
      </c>
      <c r="AB3999" s="80">
        <f>Z3999/5380759</f>
        <v>0.17936967628544598</v>
      </c>
      <c r="AC3999" s="32">
        <f>Z3999/Y3999</f>
        <v>217.91487920523821</v>
      </c>
    </row>
    <row r="4000" spans="1:34" ht="15" hidden="1" customHeight="1" x14ac:dyDescent="0.2">
      <c r="A4000" s="153">
        <v>69</v>
      </c>
      <c r="B4000" s="153">
        <v>60</v>
      </c>
      <c r="C4000" s="24" t="s">
        <v>277</v>
      </c>
      <c r="D4000" s="175">
        <v>60145</v>
      </c>
      <c r="E4000" s="24" t="s">
        <v>278</v>
      </c>
      <c r="F4000" s="25">
        <v>2015</v>
      </c>
      <c r="G4000" s="156">
        <v>42062.365277777775</v>
      </c>
      <c r="H4000" s="157">
        <v>42062.365277777775</v>
      </c>
      <c r="I4000" s="620" t="s">
        <v>36</v>
      </c>
      <c r="J4000" s="620" t="s">
        <v>36</v>
      </c>
      <c r="K4000" s="620"/>
      <c r="L4000" s="159">
        <f>N4000-G4000</f>
        <v>6.944444467080757E-4</v>
      </c>
      <c r="M4000" s="160">
        <v>1</v>
      </c>
      <c r="N4000" s="156">
        <v>42062.365972222222</v>
      </c>
      <c r="O4000" s="157">
        <v>42062.365972222222</v>
      </c>
      <c r="P4000" s="161" t="s">
        <v>37</v>
      </c>
      <c r="Q4000" s="35" t="s">
        <v>48</v>
      </c>
      <c r="R4000" s="35" t="s">
        <v>49</v>
      </c>
      <c r="S4000" s="35" t="s">
        <v>40</v>
      </c>
      <c r="T4000" s="35" t="s">
        <v>3553</v>
      </c>
      <c r="U4000" s="282" t="s">
        <v>40</v>
      </c>
      <c r="V4000" s="167" t="s">
        <v>1385</v>
      </c>
      <c r="W4000" s="35" t="s">
        <v>3552</v>
      </c>
      <c r="X4000" s="55">
        <v>0</v>
      </c>
      <c r="Y4000" s="55">
        <v>0</v>
      </c>
      <c r="Z4000" s="168"/>
      <c r="AA4000" s="168"/>
      <c r="AB4000" s="168"/>
      <c r="AC4000" s="168"/>
    </row>
    <row r="4001" spans="1:34" ht="15" hidden="1" customHeight="1" x14ac:dyDescent="0.2">
      <c r="A4001" s="175">
        <v>69</v>
      </c>
      <c r="B4001" s="175">
        <v>60</v>
      </c>
      <c r="C4001" s="24" t="s">
        <v>277</v>
      </c>
      <c r="D4001" s="175">
        <v>60145</v>
      </c>
      <c r="E4001" s="24" t="s">
        <v>278</v>
      </c>
      <c r="F4001" s="25">
        <v>2015</v>
      </c>
      <c r="G4001" s="156">
        <v>42208.382638888892</v>
      </c>
      <c r="H4001" s="157">
        <v>42208.382638888892</v>
      </c>
      <c r="I4001" s="620" t="s">
        <v>36</v>
      </c>
      <c r="J4001" s="620" t="s">
        <v>36</v>
      </c>
      <c r="K4001" s="620"/>
      <c r="L4001" s="159">
        <f>N4001-G4001</f>
        <v>6.9444443943211809E-4</v>
      </c>
      <c r="M4001" s="160">
        <v>1</v>
      </c>
      <c r="N4001" s="156">
        <v>42208.383333333331</v>
      </c>
      <c r="O4001" s="157">
        <v>42208.383333333331</v>
      </c>
      <c r="P4001" s="161" t="s">
        <v>37</v>
      </c>
      <c r="Q4001" s="35" t="s">
        <v>38</v>
      </c>
      <c r="R4001" s="35" t="s">
        <v>413</v>
      </c>
      <c r="S4001" s="35" t="s">
        <v>526</v>
      </c>
      <c r="T4001" s="35" t="s">
        <v>4449</v>
      </c>
      <c r="U4001" s="282" t="s">
        <v>40</v>
      </c>
      <c r="V4001" s="167" t="s">
        <v>1385</v>
      </c>
      <c r="W4001" s="35" t="s">
        <v>4450</v>
      </c>
      <c r="X4001" s="55">
        <v>4422</v>
      </c>
      <c r="Y4001" s="168"/>
      <c r="Z4001" s="168"/>
      <c r="AA4001" s="168"/>
      <c r="AB4001" s="168"/>
      <c r="AC4001" s="168"/>
    </row>
    <row r="4002" spans="1:34" ht="15" hidden="1" customHeight="1" x14ac:dyDescent="0.2">
      <c r="A4002" s="175">
        <v>69</v>
      </c>
      <c r="B4002" s="175">
        <v>60</v>
      </c>
      <c r="C4002" s="24" t="s">
        <v>277</v>
      </c>
      <c r="D4002" s="175">
        <v>60145</v>
      </c>
      <c r="E4002" s="43" t="s">
        <v>278</v>
      </c>
      <c r="F4002" s="25">
        <v>2015</v>
      </c>
      <c r="G4002" s="156">
        <v>42302.638888888891</v>
      </c>
      <c r="H4002" s="157">
        <v>42302.638888888891</v>
      </c>
      <c r="I4002" s="620" t="s">
        <v>36</v>
      </c>
      <c r="J4002" s="620" t="s">
        <v>36</v>
      </c>
      <c r="K4002" s="620"/>
      <c r="L4002" s="159">
        <f>N4002-G4002</f>
        <v>6.9444443943211809E-4</v>
      </c>
      <c r="M4002" s="160">
        <v>1</v>
      </c>
      <c r="N4002" s="156">
        <v>42302.63958333333</v>
      </c>
      <c r="O4002" s="157">
        <v>42302.63958333333</v>
      </c>
      <c r="P4002" s="161" t="s">
        <v>37</v>
      </c>
      <c r="Q4002" s="35" t="s">
        <v>43</v>
      </c>
      <c r="R4002" s="35" t="s">
        <v>535</v>
      </c>
      <c r="S4002" s="35" t="s">
        <v>68</v>
      </c>
      <c r="T4002" s="35" t="s">
        <v>5043</v>
      </c>
      <c r="U4002" s="282" t="s">
        <v>40</v>
      </c>
      <c r="V4002" s="167" t="s">
        <v>1385</v>
      </c>
      <c r="W4002" s="35" t="s">
        <v>5044</v>
      </c>
      <c r="X4002" s="55">
        <v>4424</v>
      </c>
      <c r="Y4002" s="168"/>
      <c r="Z4002" s="168"/>
      <c r="AA4002" s="168"/>
      <c r="AB4002" s="168"/>
      <c r="AC4002" s="168"/>
    </row>
    <row r="4003" spans="1:34" ht="15" hidden="1" customHeight="1" x14ac:dyDescent="0.2">
      <c r="A4003" s="175">
        <v>69</v>
      </c>
      <c r="B4003" s="175">
        <v>60</v>
      </c>
      <c r="C4003" s="24" t="s">
        <v>277</v>
      </c>
      <c r="D4003" s="175">
        <v>60145</v>
      </c>
      <c r="E4003" s="43" t="s">
        <v>278</v>
      </c>
      <c r="F4003" s="25">
        <v>2015</v>
      </c>
      <c r="G4003" s="156">
        <v>42342.574305555558</v>
      </c>
      <c r="H4003" s="157">
        <v>42342.574305555558</v>
      </c>
      <c r="I4003" s="620" t="s">
        <v>36</v>
      </c>
      <c r="J4003" s="620" t="s">
        <v>36</v>
      </c>
      <c r="K4003" s="620"/>
      <c r="L4003" s="159">
        <f>N4003-G4003</f>
        <v>6.9444443943211809E-4</v>
      </c>
      <c r="M4003" s="160">
        <v>1</v>
      </c>
      <c r="N4003" s="156">
        <v>42342.574999999997</v>
      </c>
      <c r="O4003" s="157">
        <v>42342.574999999997</v>
      </c>
      <c r="P4003" s="161" t="s">
        <v>37</v>
      </c>
      <c r="Q4003" s="35" t="s">
        <v>222</v>
      </c>
      <c r="R4003" s="35" t="s">
        <v>223</v>
      </c>
      <c r="S4003" s="35" t="s">
        <v>526</v>
      </c>
      <c r="T4003" s="35" t="s">
        <v>5273</v>
      </c>
      <c r="U4003" s="282" t="s">
        <v>40</v>
      </c>
      <c r="V4003" s="167" t="s">
        <v>1385</v>
      </c>
      <c r="W4003" s="35" t="s">
        <v>5274</v>
      </c>
      <c r="X4003" s="55">
        <v>4465</v>
      </c>
      <c r="Y4003" s="168"/>
      <c r="Z4003" s="168"/>
      <c r="AA4003" s="168"/>
      <c r="AB4003" s="168"/>
      <c r="AC4003" s="168"/>
    </row>
    <row r="4004" spans="1:34" ht="15" hidden="1" customHeight="1" x14ac:dyDescent="0.2">
      <c r="A4004" s="175">
        <v>69</v>
      </c>
      <c r="B4004" s="175">
        <v>60</v>
      </c>
      <c r="C4004" s="24" t="s">
        <v>277</v>
      </c>
      <c r="D4004" s="175">
        <v>60145</v>
      </c>
      <c r="E4004" s="43" t="s">
        <v>278</v>
      </c>
      <c r="F4004" s="25">
        <v>2015</v>
      </c>
      <c r="G4004" s="156">
        <v>42347.940972222219</v>
      </c>
      <c r="H4004" s="157">
        <v>42347.940972222219</v>
      </c>
      <c r="I4004" s="620" t="s">
        <v>36</v>
      </c>
      <c r="J4004" s="620" t="s">
        <v>36</v>
      </c>
      <c r="K4004" s="620"/>
      <c r="L4004" s="159">
        <f>N4004-G4004</f>
        <v>6.944444467080757E-4</v>
      </c>
      <c r="M4004" s="160">
        <v>1</v>
      </c>
      <c r="N4004" s="156">
        <v>42347.941666666666</v>
      </c>
      <c r="O4004" s="157">
        <v>42347.941666666666</v>
      </c>
      <c r="P4004" s="161" t="s">
        <v>37</v>
      </c>
      <c r="Q4004" s="35" t="s">
        <v>222</v>
      </c>
      <c r="R4004" s="35" t="s">
        <v>223</v>
      </c>
      <c r="S4004" s="35" t="s">
        <v>526</v>
      </c>
      <c r="T4004" s="35" t="s">
        <v>5293</v>
      </c>
      <c r="U4004" s="282" t="s">
        <v>40</v>
      </c>
      <c r="V4004" s="167" t="s">
        <v>1385</v>
      </c>
      <c r="W4004" s="35" t="s">
        <v>5294</v>
      </c>
      <c r="X4004" s="55">
        <v>4474</v>
      </c>
      <c r="Y4004" s="168"/>
      <c r="Z4004" s="168"/>
      <c r="AA4004" s="168"/>
      <c r="AB4004" s="168"/>
      <c r="AC4004" s="168"/>
    </row>
    <row r="4005" spans="1:34" ht="15" hidden="1" customHeight="1" x14ac:dyDescent="0.2">
      <c r="A4005" s="175">
        <v>69</v>
      </c>
      <c r="B4005" s="175">
        <v>60</v>
      </c>
      <c r="C4005" s="24" t="s">
        <v>277</v>
      </c>
      <c r="D4005" s="175">
        <v>60145</v>
      </c>
      <c r="E4005" s="43" t="s">
        <v>278</v>
      </c>
      <c r="F4005" s="25">
        <v>2015</v>
      </c>
      <c r="G4005" s="156">
        <v>42362.964583333334</v>
      </c>
      <c r="H4005" s="157">
        <v>42362.964583333334</v>
      </c>
      <c r="I4005" s="626" t="s">
        <v>313</v>
      </c>
      <c r="J4005" s="626" t="s">
        <v>313</v>
      </c>
      <c r="K4005" s="626"/>
      <c r="L4005" s="159">
        <f>N4005-G4005</f>
        <v>2.1416666666627862</v>
      </c>
      <c r="M4005" s="160">
        <v>3084</v>
      </c>
      <c r="N4005" s="156">
        <v>42365.106249999997</v>
      </c>
      <c r="O4005" s="157">
        <v>42365.106249999997</v>
      </c>
      <c r="P4005" s="161" t="s">
        <v>37</v>
      </c>
      <c r="Q4005" s="35" t="s">
        <v>222</v>
      </c>
      <c r="R4005" s="35" t="s">
        <v>223</v>
      </c>
      <c r="S4005" s="35" t="s">
        <v>54</v>
      </c>
      <c r="T4005" s="35" t="s">
        <v>5391</v>
      </c>
      <c r="U4005" s="170">
        <v>11778</v>
      </c>
      <c r="V4005" s="167" t="s">
        <v>1385</v>
      </c>
      <c r="W4005" s="35" t="s">
        <v>5392</v>
      </c>
      <c r="X4005" s="55">
        <v>4422</v>
      </c>
      <c r="Y4005" s="55">
        <v>1984</v>
      </c>
      <c r="Z4005" s="168"/>
      <c r="AA4005" s="168"/>
      <c r="AB4005" s="168"/>
      <c r="AC4005" s="168"/>
    </row>
    <row r="4006" spans="1:34" ht="15" hidden="1" customHeight="1" x14ac:dyDescent="0.2">
      <c r="A4006" s="257">
        <v>69</v>
      </c>
      <c r="B4006" s="257">
        <v>60</v>
      </c>
      <c r="C4006" s="258" t="s">
        <v>277</v>
      </c>
      <c r="D4006" s="257">
        <v>60145</v>
      </c>
      <c r="E4006" s="258" t="s">
        <v>278</v>
      </c>
      <c r="F4006" s="25">
        <v>2016</v>
      </c>
      <c r="G4006" s="232">
        <v>42484.113888888889</v>
      </c>
      <c r="H4006" s="233">
        <v>42484.113888888889</v>
      </c>
      <c r="I4006" s="412" t="s">
        <v>36</v>
      </c>
      <c r="J4006" s="412" t="s">
        <v>36</v>
      </c>
      <c r="K4006" s="412"/>
      <c r="L4006" s="235">
        <f>N4006-G4006</f>
        <v>6.944444467080757E-4</v>
      </c>
      <c r="M4006" s="236">
        <v>1</v>
      </c>
      <c r="N4006" s="232">
        <v>42484.114583333336</v>
      </c>
      <c r="O4006" s="233">
        <v>42484.114583333336</v>
      </c>
      <c r="P4006" s="237" t="s">
        <v>37</v>
      </c>
      <c r="Q4006" s="238" t="s">
        <v>38</v>
      </c>
      <c r="R4006" s="238" t="s">
        <v>135</v>
      </c>
      <c r="S4006" s="35" t="s">
        <v>68</v>
      </c>
      <c r="T4006" s="35" t="s">
        <v>5945</v>
      </c>
      <c r="U4006" s="196">
        <v>12127</v>
      </c>
      <c r="V4006" s="240" t="s">
        <v>1385</v>
      </c>
      <c r="W4006" s="35" t="s">
        <v>5946</v>
      </c>
      <c r="X4006" s="55">
        <v>4574</v>
      </c>
      <c r="Y4006" s="55">
        <v>0</v>
      </c>
      <c r="Z4006" s="55">
        <v>0</v>
      </c>
      <c r="AA4006" s="168"/>
      <c r="AB4006" s="168"/>
      <c r="AC4006" s="168"/>
    </row>
    <row r="4007" spans="1:34" ht="15" hidden="1" customHeight="1" x14ac:dyDescent="0.2">
      <c r="A4007" s="257">
        <v>69</v>
      </c>
      <c r="B4007" s="257">
        <v>60</v>
      </c>
      <c r="C4007" s="258" t="s">
        <v>277</v>
      </c>
      <c r="D4007" s="257">
        <v>60145</v>
      </c>
      <c r="E4007" s="258" t="s">
        <v>278</v>
      </c>
      <c r="F4007" s="25">
        <v>2016</v>
      </c>
      <c r="G4007" s="232">
        <v>42484.247916666667</v>
      </c>
      <c r="H4007" s="233">
        <v>42484.247916666667</v>
      </c>
      <c r="I4007" s="412" t="s">
        <v>36</v>
      </c>
      <c r="J4007" s="412" t="s">
        <v>36</v>
      </c>
      <c r="K4007" s="412"/>
      <c r="L4007" s="235">
        <f>N4007-G4007</f>
        <v>0.37361111111385981</v>
      </c>
      <c r="M4007" s="236">
        <v>538</v>
      </c>
      <c r="N4007" s="232">
        <v>42484.621527777781</v>
      </c>
      <c r="O4007" s="233">
        <v>42484.621527777781</v>
      </c>
      <c r="P4007" s="237" t="s">
        <v>37</v>
      </c>
      <c r="Q4007" s="238" t="s">
        <v>38</v>
      </c>
      <c r="R4007" s="238" t="s">
        <v>135</v>
      </c>
      <c r="S4007" s="35" t="s">
        <v>68</v>
      </c>
      <c r="T4007" s="35" t="s">
        <v>5949</v>
      </c>
      <c r="U4007" s="196">
        <v>12127</v>
      </c>
      <c r="V4007" s="240" t="s">
        <v>1385</v>
      </c>
      <c r="W4007" s="35" t="s">
        <v>5950</v>
      </c>
      <c r="X4007" s="55">
        <v>4574</v>
      </c>
      <c r="Y4007" s="55">
        <v>2100</v>
      </c>
      <c r="Z4007" s="55">
        <v>831020</v>
      </c>
      <c r="AA4007" s="259">
        <v>3.8308102583261292E-4</v>
      </c>
      <c r="AB4007" s="260">
        <v>0.15159428289877047</v>
      </c>
      <c r="AC4007" s="241">
        <v>395.72380952380951</v>
      </c>
    </row>
    <row r="4008" spans="1:34" ht="15" hidden="1" customHeight="1" x14ac:dyDescent="0.2">
      <c r="A4008" s="257">
        <v>69</v>
      </c>
      <c r="B4008" s="257">
        <v>60</v>
      </c>
      <c r="C4008" s="258" t="s">
        <v>277</v>
      </c>
      <c r="D4008" s="257">
        <v>60145</v>
      </c>
      <c r="E4008" s="258" t="s">
        <v>278</v>
      </c>
      <c r="F4008" s="25">
        <v>2016</v>
      </c>
      <c r="G4008" s="284">
        <v>42634.688888888886</v>
      </c>
      <c r="H4008" s="234">
        <v>42634.688888888886</v>
      </c>
      <c r="I4008" s="412" t="s">
        <v>36</v>
      </c>
      <c r="J4008" s="412" t="s">
        <v>36</v>
      </c>
      <c r="K4008" s="412"/>
      <c r="L4008" s="235">
        <f>N4008-G4008</f>
        <v>6.944444467080757E-4</v>
      </c>
      <c r="M4008" s="236">
        <v>1</v>
      </c>
      <c r="N4008" s="284">
        <v>42634.689583333333</v>
      </c>
      <c r="O4008" s="234">
        <v>42634.689583333333</v>
      </c>
      <c r="P4008" s="237" t="s">
        <v>37</v>
      </c>
      <c r="Q4008" s="238" t="s">
        <v>43</v>
      </c>
      <c r="R4008" s="238" t="s">
        <v>5438</v>
      </c>
      <c r="S4008" s="35" t="s">
        <v>526</v>
      </c>
      <c r="T4008" s="35" t="s">
        <v>6609</v>
      </c>
      <c r="U4008" s="282" t="s">
        <v>40</v>
      </c>
      <c r="V4008" s="240" t="s">
        <v>1385</v>
      </c>
      <c r="W4008" s="35" t="s">
        <v>6610</v>
      </c>
      <c r="X4008" s="177">
        <v>4479</v>
      </c>
      <c r="Y4008" s="55">
        <v>0</v>
      </c>
      <c r="Z4008" s="55">
        <v>0</v>
      </c>
      <c r="AA4008" s="35"/>
      <c r="AB4008" s="35"/>
      <c r="AC4008" s="241"/>
    </row>
    <row r="4009" spans="1:34" ht="15" hidden="1" customHeight="1" x14ac:dyDescent="0.2">
      <c r="A4009" s="175">
        <v>69</v>
      </c>
      <c r="B4009" s="175">
        <v>60</v>
      </c>
      <c r="C4009" s="24" t="s">
        <v>277</v>
      </c>
      <c r="D4009" s="175">
        <v>60145</v>
      </c>
      <c r="E4009" s="24" t="s">
        <v>278</v>
      </c>
      <c r="F4009" s="25">
        <v>2016</v>
      </c>
      <c r="G4009" s="284">
        <v>42692.883333333331</v>
      </c>
      <c r="H4009" s="234">
        <v>42692.883333333331</v>
      </c>
      <c r="I4009" s="412" t="s">
        <v>36</v>
      </c>
      <c r="J4009" s="412" t="s">
        <v>36</v>
      </c>
      <c r="K4009" s="412"/>
      <c r="L4009" s="235">
        <f>N4009-G4009</f>
        <v>0.125</v>
      </c>
      <c r="M4009" s="236">
        <v>180</v>
      </c>
      <c r="N4009" s="284">
        <v>42693.008333333331</v>
      </c>
      <c r="O4009" s="234">
        <v>42693.008333333331</v>
      </c>
      <c r="P4009" s="237" t="s">
        <v>37</v>
      </c>
      <c r="Q4009" s="35" t="s">
        <v>52</v>
      </c>
      <c r="R4009" s="35" t="s">
        <v>59</v>
      </c>
      <c r="S4009" s="35" t="s">
        <v>54</v>
      </c>
      <c r="T4009" s="35" t="s">
        <v>6872</v>
      </c>
      <c r="U4009" s="282" t="s">
        <v>40</v>
      </c>
      <c r="V4009" s="240" t="s">
        <v>1385</v>
      </c>
      <c r="W4009" s="35" t="s">
        <v>6874</v>
      </c>
      <c r="X4009" s="177">
        <v>0</v>
      </c>
      <c r="Y4009" s="55">
        <v>0</v>
      </c>
      <c r="Z4009" s="55">
        <v>0</v>
      </c>
      <c r="AA4009" s="55"/>
      <c r="AB4009" s="55"/>
      <c r="AC4009" s="55"/>
    </row>
    <row r="4010" spans="1:34" ht="15" hidden="1" customHeight="1" x14ac:dyDescent="0.2">
      <c r="A4010" s="257">
        <v>69</v>
      </c>
      <c r="B4010" s="257">
        <v>60</v>
      </c>
      <c r="C4010" s="258" t="s">
        <v>277</v>
      </c>
      <c r="D4010" s="257">
        <v>60145</v>
      </c>
      <c r="E4010" s="258" t="s">
        <v>278</v>
      </c>
      <c r="F4010" s="25">
        <v>2016</v>
      </c>
      <c r="G4010" s="284">
        <v>42727.564583333333</v>
      </c>
      <c r="H4010" s="234">
        <v>42727.564583333333</v>
      </c>
      <c r="I4010" s="412" t="s">
        <v>36</v>
      </c>
      <c r="J4010" s="412" t="s">
        <v>36</v>
      </c>
      <c r="K4010" s="412"/>
      <c r="L4010" s="235">
        <f>N4010-G4010</f>
        <v>6.944444467080757E-4</v>
      </c>
      <c r="M4010" s="236">
        <v>1</v>
      </c>
      <c r="N4010" s="284">
        <v>42727.56527777778</v>
      </c>
      <c r="O4010" s="234">
        <v>42727.56527777778</v>
      </c>
      <c r="P4010" s="237" t="s">
        <v>37</v>
      </c>
      <c r="Q4010" s="35" t="s">
        <v>48</v>
      </c>
      <c r="R4010" s="35" t="s">
        <v>49</v>
      </c>
      <c r="S4010" s="35" t="s">
        <v>40</v>
      </c>
      <c r="T4010" s="35" t="s">
        <v>7021</v>
      </c>
      <c r="U4010" s="282" t="s">
        <v>40</v>
      </c>
      <c r="V4010" s="240" t="s">
        <v>1385</v>
      </c>
      <c r="W4010" s="35" t="s">
        <v>7022</v>
      </c>
      <c r="X4010" s="177">
        <v>4527</v>
      </c>
      <c r="Y4010" s="55">
        <v>0</v>
      </c>
      <c r="Z4010" s="55">
        <v>0</v>
      </c>
      <c r="AA4010" s="168"/>
      <c r="AB4010" s="168"/>
      <c r="AC4010" s="168"/>
    </row>
    <row r="4011" spans="1:34" ht="15" hidden="1" customHeight="1" x14ac:dyDescent="0.2">
      <c r="A4011" s="175">
        <v>69</v>
      </c>
      <c r="B4011" s="175">
        <v>60</v>
      </c>
      <c r="C4011" s="24" t="s">
        <v>277</v>
      </c>
      <c r="D4011" s="175">
        <v>60145</v>
      </c>
      <c r="E4011" s="24" t="s">
        <v>278</v>
      </c>
      <c r="F4011" s="25">
        <v>2017</v>
      </c>
      <c r="G4011" s="232">
        <v>42737.356249999997</v>
      </c>
      <c r="H4011" s="233">
        <v>42737.356249999997</v>
      </c>
      <c r="I4011" s="412" t="s">
        <v>36</v>
      </c>
      <c r="J4011" s="417" t="s">
        <v>7042</v>
      </c>
      <c r="K4011" s="417"/>
      <c r="L4011" s="235">
        <f>N4011-G4011</f>
        <v>0.43611111111385981</v>
      </c>
      <c r="M4011" s="236">
        <v>628</v>
      </c>
      <c r="N4011" s="232">
        <v>42737.792361111111</v>
      </c>
      <c r="O4011" s="233">
        <v>42737.792361111111</v>
      </c>
      <c r="P4011" s="237" t="s">
        <v>37</v>
      </c>
      <c r="Q4011" s="238" t="s">
        <v>222</v>
      </c>
      <c r="R4011" s="238" t="s">
        <v>223</v>
      </c>
      <c r="S4011" s="238" t="s">
        <v>54</v>
      </c>
      <c r="T4011" s="240" t="s">
        <v>7043</v>
      </c>
      <c r="U4011" s="303" t="s">
        <v>40</v>
      </c>
      <c r="V4011" s="240" t="s">
        <v>1385</v>
      </c>
      <c r="W4011" s="35" t="s">
        <v>7044</v>
      </c>
      <c r="X4011" s="241">
        <v>4495</v>
      </c>
      <c r="Y4011" s="241">
        <v>2046</v>
      </c>
      <c r="Z4011" s="241">
        <v>1291026</v>
      </c>
      <c r="AA4011" s="259">
        <v>3.708394747202029E-4</v>
      </c>
      <c r="AB4011" s="260">
        <v>0.23399970854844801</v>
      </c>
      <c r="AC4011" s="241">
        <v>631</v>
      </c>
      <c r="AD4011" s="304">
        <v>5517212</v>
      </c>
      <c r="AE4011" s="35" t="s">
        <v>7045</v>
      </c>
      <c r="AF4011" s="305" t="s">
        <v>7046</v>
      </c>
      <c r="AG4011" s="35" t="s">
        <v>7040</v>
      </c>
      <c r="AH4011" s="44" t="s">
        <v>7041</v>
      </c>
    </row>
    <row r="4012" spans="1:34" ht="15" hidden="1" customHeight="1" x14ac:dyDescent="0.2">
      <c r="A4012" s="175">
        <v>69</v>
      </c>
      <c r="B4012" s="175">
        <v>60</v>
      </c>
      <c r="C4012" s="24" t="s">
        <v>277</v>
      </c>
      <c r="D4012" s="175">
        <v>60145</v>
      </c>
      <c r="E4012" s="24" t="s">
        <v>278</v>
      </c>
      <c r="F4012" s="25">
        <v>2017</v>
      </c>
      <c r="G4012" s="232">
        <v>42738.787499999999</v>
      </c>
      <c r="H4012" s="233">
        <v>42738.787499999999</v>
      </c>
      <c r="I4012" s="417" t="s">
        <v>7042</v>
      </c>
      <c r="J4012" s="412" t="s">
        <v>36</v>
      </c>
      <c r="K4012" s="412"/>
      <c r="L4012" s="235">
        <f>N4012-G4012</f>
        <v>1.9902777777824667</v>
      </c>
      <c r="M4012" s="236">
        <v>2866</v>
      </c>
      <c r="N4012" s="232">
        <v>42740.777777777781</v>
      </c>
      <c r="O4012" s="233">
        <v>42740.777777777781</v>
      </c>
      <c r="P4012" s="237" t="s">
        <v>37</v>
      </c>
      <c r="Q4012" s="238" t="s">
        <v>222</v>
      </c>
      <c r="R4012" s="238" t="s">
        <v>223</v>
      </c>
      <c r="S4012" s="238" t="s">
        <v>54</v>
      </c>
      <c r="T4012" s="167" t="s">
        <v>7074</v>
      </c>
      <c r="U4012" s="303" t="s">
        <v>40</v>
      </c>
      <c r="V4012" s="240" t="s">
        <v>1385</v>
      </c>
      <c r="W4012" s="44" t="s">
        <v>7075</v>
      </c>
      <c r="X4012" s="241">
        <v>3000</v>
      </c>
      <c r="Y4012" s="241">
        <v>1307</v>
      </c>
      <c r="Z4012" s="241">
        <v>2841465</v>
      </c>
      <c r="AA4012" s="308">
        <v>2.3689501146593604E-4</v>
      </c>
      <c r="AB4012" s="260">
        <v>0.51501827372230757</v>
      </c>
      <c r="AC4012" s="241">
        <v>2174.0359602142312</v>
      </c>
      <c r="AD4012" s="304">
        <v>5517212</v>
      </c>
      <c r="AE4012" s="35" t="s">
        <v>7076</v>
      </c>
      <c r="AF4012" s="305" t="s">
        <v>7077</v>
      </c>
      <c r="AG4012" s="35" t="s">
        <v>7040</v>
      </c>
      <c r="AH4012" s="44" t="s">
        <v>7041</v>
      </c>
    </row>
    <row r="4013" spans="1:34" ht="15" hidden="1" customHeight="1" x14ac:dyDescent="0.2">
      <c r="A4013" s="257">
        <v>69</v>
      </c>
      <c r="B4013" s="257">
        <v>60</v>
      </c>
      <c r="C4013" s="258" t="s">
        <v>277</v>
      </c>
      <c r="D4013" s="257">
        <v>60145</v>
      </c>
      <c r="E4013" s="258" t="s">
        <v>278</v>
      </c>
      <c r="F4013" s="25">
        <v>2017</v>
      </c>
      <c r="G4013" s="232">
        <v>42785.992361111108</v>
      </c>
      <c r="H4013" s="233">
        <v>42785.992361111108</v>
      </c>
      <c r="I4013" s="412" t="s">
        <v>36</v>
      </c>
      <c r="J4013" s="412" t="s">
        <v>36</v>
      </c>
      <c r="K4013" s="412"/>
      <c r="L4013" s="235">
        <f>N4013-G4013</f>
        <v>6.944444467080757E-4</v>
      </c>
      <c r="M4013" s="236">
        <v>1</v>
      </c>
      <c r="N4013" s="232">
        <v>42785.993055555555</v>
      </c>
      <c r="O4013" s="233">
        <v>42785.993055555555</v>
      </c>
      <c r="P4013" s="237" t="s">
        <v>37</v>
      </c>
      <c r="Q4013" s="35" t="s">
        <v>222</v>
      </c>
      <c r="R4013" s="35" t="s">
        <v>223</v>
      </c>
      <c r="S4013" s="35" t="s">
        <v>54</v>
      </c>
      <c r="T4013" s="52" t="s">
        <v>7929</v>
      </c>
      <c r="U4013" s="303" t="s">
        <v>40</v>
      </c>
      <c r="V4013" s="49" t="s">
        <v>1385</v>
      </c>
      <c r="W4013" s="44" t="s">
        <v>7932</v>
      </c>
      <c r="X4013" s="255">
        <v>0</v>
      </c>
      <c r="Y4013" s="241">
        <v>0</v>
      </c>
      <c r="Z4013" s="241">
        <v>0</v>
      </c>
      <c r="AA4013" s="168"/>
      <c r="AB4013" s="168"/>
      <c r="AC4013" s="168"/>
      <c r="AD4013" s="304">
        <v>5517212</v>
      </c>
      <c r="AE4013" s="305" t="s">
        <v>1270</v>
      </c>
      <c r="AF4013" s="305" t="s">
        <v>1270</v>
      </c>
      <c r="AG4013" s="35" t="s">
        <v>7040</v>
      </c>
      <c r="AH4013" s="52" t="s">
        <v>7173</v>
      </c>
    </row>
    <row r="4014" spans="1:34" ht="15" hidden="1" customHeight="1" x14ac:dyDescent="0.2">
      <c r="A4014" s="257">
        <v>69</v>
      </c>
      <c r="B4014" s="257">
        <v>60</v>
      </c>
      <c r="C4014" s="258" t="s">
        <v>277</v>
      </c>
      <c r="D4014" s="257">
        <v>60145</v>
      </c>
      <c r="E4014" s="258" t="s">
        <v>278</v>
      </c>
      <c r="F4014" s="25">
        <v>2017</v>
      </c>
      <c r="G4014" s="232">
        <v>42786.18472222222</v>
      </c>
      <c r="H4014" s="233">
        <v>42786.18472222222</v>
      </c>
      <c r="I4014" s="417" t="s">
        <v>7042</v>
      </c>
      <c r="J4014" s="412" t="s">
        <v>36</v>
      </c>
      <c r="K4014" s="412"/>
      <c r="L4014" s="235">
        <f>N4014-G4014</f>
        <v>0.54791666667006211</v>
      </c>
      <c r="M4014" s="236">
        <v>789</v>
      </c>
      <c r="N4014" s="232">
        <v>42786.732638888891</v>
      </c>
      <c r="O4014" s="233">
        <v>42786.732638888891</v>
      </c>
      <c r="P4014" s="237" t="s">
        <v>37</v>
      </c>
      <c r="Q4014" s="35" t="s">
        <v>213</v>
      </c>
      <c r="R4014" s="35" t="s">
        <v>320</v>
      </c>
      <c r="S4014" s="35" t="s">
        <v>54</v>
      </c>
      <c r="T4014" s="52" t="s">
        <v>7933</v>
      </c>
      <c r="U4014" s="303" t="s">
        <v>40</v>
      </c>
      <c r="V4014" s="49" t="s">
        <v>1385</v>
      </c>
      <c r="W4014" s="35" t="s">
        <v>7934</v>
      </c>
      <c r="X4014" s="255">
        <v>4035</v>
      </c>
      <c r="Y4014" s="255">
        <v>4035</v>
      </c>
      <c r="Z4014" s="255">
        <v>3179580</v>
      </c>
      <c r="AA4014" s="173">
        <v>7.3134764442620655E-4</v>
      </c>
      <c r="AB4014" s="174">
        <v>0.57630194380785082</v>
      </c>
      <c r="AC4014" s="241">
        <v>788</v>
      </c>
      <c r="AD4014" s="304">
        <v>5517212</v>
      </c>
      <c r="AE4014" s="305" t="s">
        <v>1270</v>
      </c>
      <c r="AF4014" s="305" t="s">
        <v>1270</v>
      </c>
      <c r="AG4014" s="35" t="s">
        <v>7040</v>
      </c>
      <c r="AH4014" s="52" t="s">
        <v>7173</v>
      </c>
    </row>
    <row r="4015" spans="1:34" ht="15" hidden="1" customHeight="1" x14ac:dyDescent="0.2">
      <c r="A4015" s="257">
        <v>69</v>
      </c>
      <c r="B4015" s="257">
        <v>60</v>
      </c>
      <c r="C4015" s="258" t="s">
        <v>277</v>
      </c>
      <c r="D4015" s="257">
        <v>60145</v>
      </c>
      <c r="E4015" s="258" t="s">
        <v>278</v>
      </c>
      <c r="F4015" s="25">
        <v>2017</v>
      </c>
      <c r="G4015" s="232">
        <v>42800.19027777778</v>
      </c>
      <c r="H4015" s="233">
        <v>42800.19027777778</v>
      </c>
      <c r="I4015" s="412" t="s">
        <v>36</v>
      </c>
      <c r="J4015" s="417" t="s">
        <v>7042</v>
      </c>
      <c r="K4015" s="417"/>
      <c r="L4015" s="235">
        <f>N4015-G4015</f>
        <v>0.48194444444379769</v>
      </c>
      <c r="M4015" s="236">
        <v>694</v>
      </c>
      <c r="N4015" s="232">
        <v>42800.672222222223</v>
      </c>
      <c r="O4015" s="233">
        <v>42800.672222222223</v>
      </c>
      <c r="P4015" s="237" t="s">
        <v>37</v>
      </c>
      <c r="Q4015" s="35" t="s">
        <v>222</v>
      </c>
      <c r="R4015" s="35" t="s">
        <v>223</v>
      </c>
      <c r="S4015" s="35" t="s">
        <v>54</v>
      </c>
      <c r="T4015" s="52" t="s">
        <v>8056</v>
      </c>
      <c r="U4015" s="303" t="s">
        <v>40</v>
      </c>
      <c r="V4015" s="49" t="s">
        <v>1385</v>
      </c>
      <c r="W4015" s="44" t="s">
        <v>8057</v>
      </c>
      <c r="X4015" s="255">
        <v>2449</v>
      </c>
      <c r="Y4015" s="255">
        <v>2023</v>
      </c>
      <c r="Z4015" s="255">
        <v>1503089</v>
      </c>
      <c r="AA4015" s="173">
        <v>3.6667070252149094E-4</v>
      </c>
      <c r="AB4015" s="174">
        <v>0.27243633197346778</v>
      </c>
      <c r="AC4015" s="241">
        <v>743</v>
      </c>
      <c r="AD4015" s="304">
        <v>5517212</v>
      </c>
      <c r="AE4015" s="35" t="s">
        <v>7063</v>
      </c>
      <c r="AF4015" s="305" t="s">
        <v>8058</v>
      </c>
      <c r="AG4015" s="35" t="s">
        <v>7040</v>
      </c>
      <c r="AH4015" s="52" t="s">
        <v>7041</v>
      </c>
    </row>
    <row r="4016" spans="1:34" ht="15" hidden="1" customHeight="1" x14ac:dyDescent="0.2">
      <c r="A4016" s="257">
        <v>69</v>
      </c>
      <c r="B4016" s="257">
        <v>60</v>
      </c>
      <c r="C4016" s="258" t="s">
        <v>277</v>
      </c>
      <c r="D4016" s="257">
        <v>60145</v>
      </c>
      <c r="E4016" s="258" t="s">
        <v>278</v>
      </c>
      <c r="F4016" s="25">
        <v>2017</v>
      </c>
      <c r="G4016" s="232">
        <v>42880.702777777777</v>
      </c>
      <c r="H4016" s="233">
        <v>42880.702777777777</v>
      </c>
      <c r="I4016" s="412" t="s">
        <v>36</v>
      </c>
      <c r="J4016" s="417" t="s">
        <v>7042</v>
      </c>
      <c r="K4016" s="417"/>
      <c r="L4016" s="235">
        <f>N4016-G4016</f>
        <v>1.2409722222218988</v>
      </c>
      <c r="M4016" s="236">
        <v>1787</v>
      </c>
      <c r="N4016" s="232">
        <v>42881.943749999999</v>
      </c>
      <c r="O4016" s="233">
        <v>42881.943749999999</v>
      </c>
      <c r="P4016" s="237" t="s">
        <v>37</v>
      </c>
      <c r="Q4016" s="35" t="s">
        <v>222</v>
      </c>
      <c r="R4016" s="35" t="s">
        <v>223</v>
      </c>
      <c r="S4016" s="35" t="s">
        <v>54</v>
      </c>
      <c r="T4016" s="52" t="s">
        <v>8619</v>
      </c>
      <c r="U4016" s="362">
        <v>112909666</v>
      </c>
      <c r="V4016" s="240" t="s">
        <v>1385</v>
      </c>
      <c r="W4016" s="44" t="s">
        <v>8620</v>
      </c>
      <c r="X4016" s="241">
        <v>4112</v>
      </c>
      <c r="Y4016" s="241">
        <v>2046</v>
      </c>
      <c r="Z4016" s="255">
        <v>2375250</v>
      </c>
      <c r="AA4016" s="173">
        <v>3.708394747202029E-4</v>
      </c>
      <c r="AB4016" s="174">
        <v>0.4305163549995904</v>
      </c>
      <c r="AC4016" s="241">
        <v>1160.9237536656892</v>
      </c>
      <c r="AD4016" s="304">
        <v>5517212</v>
      </c>
      <c r="AE4016" s="305" t="s">
        <v>7427</v>
      </c>
      <c r="AF4016" s="305" t="s">
        <v>8621</v>
      </c>
      <c r="AG4016" s="35" t="s">
        <v>7040</v>
      </c>
      <c r="AH4016" s="44" t="s">
        <v>7041</v>
      </c>
    </row>
    <row r="4017" spans="1:34" ht="15" hidden="1" customHeight="1" x14ac:dyDescent="0.2">
      <c r="A4017" s="257">
        <v>69</v>
      </c>
      <c r="B4017" s="257">
        <v>60</v>
      </c>
      <c r="C4017" s="258" t="s">
        <v>277</v>
      </c>
      <c r="D4017" s="257">
        <v>60145</v>
      </c>
      <c r="E4017" s="258" t="s">
        <v>278</v>
      </c>
      <c r="F4017" s="25">
        <v>2017</v>
      </c>
      <c r="G4017" s="232">
        <v>42884.690972222219</v>
      </c>
      <c r="H4017" s="233">
        <v>42884.690972222219</v>
      </c>
      <c r="I4017" s="412" t="s">
        <v>36</v>
      </c>
      <c r="J4017" s="412" t="s">
        <v>36</v>
      </c>
      <c r="K4017" s="412"/>
      <c r="L4017" s="235">
        <f>N4017-G4017</f>
        <v>6.944444467080757E-4</v>
      </c>
      <c r="M4017" s="236">
        <v>1</v>
      </c>
      <c r="N4017" s="232">
        <v>42884.691666666666</v>
      </c>
      <c r="O4017" s="233">
        <v>42884.691666666666</v>
      </c>
      <c r="P4017" s="237" t="s">
        <v>37</v>
      </c>
      <c r="Q4017" s="35" t="s">
        <v>52</v>
      </c>
      <c r="R4017" s="35" t="s">
        <v>59</v>
      </c>
      <c r="S4017" s="35" t="s">
        <v>54</v>
      </c>
      <c r="T4017" s="52" t="s">
        <v>8627</v>
      </c>
      <c r="U4017" s="332" t="s">
        <v>40</v>
      </c>
      <c r="V4017" s="240" t="s">
        <v>1385</v>
      </c>
      <c r="W4017" s="44" t="s">
        <v>8628</v>
      </c>
      <c r="X4017" s="241">
        <v>4112</v>
      </c>
      <c r="Y4017" s="241">
        <v>0</v>
      </c>
      <c r="Z4017" s="241">
        <v>0</v>
      </c>
      <c r="AA4017" s="168"/>
      <c r="AB4017" s="168"/>
      <c r="AC4017" s="168"/>
      <c r="AD4017" s="304">
        <v>5517212</v>
      </c>
      <c r="AE4017" s="305" t="s">
        <v>7172</v>
      </c>
      <c r="AF4017" s="305" t="s">
        <v>8629</v>
      </c>
      <c r="AG4017" s="35" t="s">
        <v>7040</v>
      </c>
      <c r="AH4017" s="44" t="s">
        <v>7041</v>
      </c>
    </row>
    <row r="4018" spans="1:34" ht="15" hidden="1" customHeight="1" x14ac:dyDescent="0.2">
      <c r="A4018" s="257">
        <v>69</v>
      </c>
      <c r="B4018" s="257">
        <v>60</v>
      </c>
      <c r="C4018" s="258" t="s">
        <v>277</v>
      </c>
      <c r="D4018" s="257">
        <v>60145</v>
      </c>
      <c r="E4018" s="258" t="s">
        <v>278</v>
      </c>
      <c r="F4018" s="25">
        <v>2017</v>
      </c>
      <c r="G4018" s="232">
        <v>42884.859722222223</v>
      </c>
      <c r="H4018" s="233">
        <v>42884.859722222223</v>
      </c>
      <c r="I4018" s="412" t="s">
        <v>36</v>
      </c>
      <c r="J4018" s="412" t="s">
        <v>36</v>
      </c>
      <c r="K4018" s="412"/>
      <c r="L4018" s="235">
        <f>N4018-G4018</f>
        <v>6.944444467080757E-4</v>
      </c>
      <c r="M4018" s="236">
        <v>1</v>
      </c>
      <c r="N4018" s="232">
        <v>42884.86041666667</v>
      </c>
      <c r="O4018" s="233">
        <v>42884.86041666667</v>
      </c>
      <c r="P4018" s="237" t="s">
        <v>37</v>
      </c>
      <c r="Q4018" s="35" t="s">
        <v>52</v>
      </c>
      <c r="R4018" s="35" t="s">
        <v>59</v>
      </c>
      <c r="S4018" s="35" t="s">
        <v>54</v>
      </c>
      <c r="T4018" s="52" t="s">
        <v>8627</v>
      </c>
      <c r="U4018" s="332" t="s">
        <v>40</v>
      </c>
      <c r="V4018" s="240" t="s">
        <v>1385</v>
      </c>
      <c r="W4018" s="44" t="s">
        <v>8630</v>
      </c>
      <c r="X4018" s="241">
        <v>4112</v>
      </c>
      <c r="Y4018" s="241">
        <v>0</v>
      </c>
      <c r="Z4018" s="241">
        <v>0</v>
      </c>
      <c r="AA4018" s="168"/>
      <c r="AB4018" s="168"/>
      <c r="AC4018" s="168"/>
      <c r="AD4018" s="304">
        <v>5517212</v>
      </c>
      <c r="AE4018" s="305" t="s">
        <v>7172</v>
      </c>
      <c r="AF4018" s="305" t="s">
        <v>8629</v>
      </c>
      <c r="AG4018" s="35" t="s">
        <v>7040</v>
      </c>
      <c r="AH4018" s="44" t="s">
        <v>7041</v>
      </c>
    </row>
    <row r="4019" spans="1:34" ht="15" hidden="1" customHeight="1" x14ac:dyDescent="0.2">
      <c r="A4019" s="257">
        <v>69</v>
      </c>
      <c r="B4019" s="257">
        <v>60</v>
      </c>
      <c r="C4019" s="258" t="s">
        <v>277</v>
      </c>
      <c r="D4019" s="257">
        <v>60145</v>
      </c>
      <c r="E4019" s="258" t="s">
        <v>278</v>
      </c>
      <c r="F4019" s="25">
        <v>2017</v>
      </c>
      <c r="G4019" s="232">
        <v>42892.253472222219</v>
      </c>
      <c r="H4019" s="233">
        <v>42892.253472222219</v>
      </c>
      <c r="I4019" s="412" t="s">
        <v>36</v>
      </c>
      <c r="J4019" s="412" t="s">
        <v>36</v>
      </c>
      <c r="K4019" s="412"/>
      <c r="L4019" s="235">
        <f>N4019-G4019</f>
        <v>6.6666666672972497E-2</v>
      </c>
      <c r="M4019" s="236">
        <v>96</v>
      </c>
      <c r="N4019" s="232">
        <v>42892.320138888892</v>
      </c>
      <c r="O4019" s="233">
        <v>42892.320138888892</v>
      </c>
      <c r="P4019" s="237" t="s">
        <v>37</v>
      </c>
      <c r="Q4019" s="35" t="s">
        <v>52</v>
      </c>
      <c r="R4019" s="35" t="s">
        <v>59</v>
      </c>
      <c r="S4019" s="35" t="s">
        <v>54</v>
      </c>
      <c r="T4019" s="52" t="s">
        <v>8675</v>
      </c>
      <c r="U4019" s="332" t="s">
        <v>40</v>
      </c>
      <c r="V4019" s="240" t="s">
        <v>1385</v>
      </c>
      <c r="W4019" s="168" t="s">
        <v>8676</v>
      </c>
      <c r="X4019" s="255">
        <v>2047</v>
      </c>
      <c r="Y4019" s="255">
        <v>2047</v>
      </c>
      <c r="Z4019" s="255">
        <v>245640</v>
      </c>
      <c r="AA4019" s="173">
        <v>3.7102072568536429E-4</v>
      </c>
      <c r="AB4019" s="174">
        <v>4.4522487082243711E-2</v>
      </c>
      <c r="AC4019" s="241">
        <v>120</v>
      </c>
      <c r="AD4019" s="304">
        <v>5517212</v>
      </c>
      <c r="AE4019" s="305" t="s">
        <v>1270</v>
      </c>
      <c r="AF4019" s="305" t="s">
        <v>1270</v>
      </c>
      <c r="AG4019" s="35" t="s">
        <v>7066</v>
      </c>
      <c r="AH4019" s="44" t="s">
        <v>7067</v>
      </c>
    </row>
    <row r="4020" spans="1:34" ht="15" hidden="1" customHeight="1" x14ac:dyDescent="0.2">
      <c r="A4020" s="257">
        <v>69</v>
      </c>
      <c r="B4020" s="257">
        <v>60</v>
      </c>
      <c r="C4020" s="258" t="s">
        <v>277</v>
      </c>
      <c r="D4020" s="257">
        <v>60145</v>
      </c>
      <c r="E4020" s="258" t="s">
        <v>278</v>
      </c>
      <c r="F4020" s="25">
        <v>2017</v>
      </c>
      <c r="G4020" s="232">
        <v>42899.469444444447</v>
      </c>
      <c r="H4020" s="233">
        <v>42899.469444444447</v>
      </c>
      <c r="I4020" s="412" t="s">
        <v>36</v>
      </c>
      <c r="J4020" s="412" t="s">
        <v>36</v>
      </c>
      <c r="K4020" s="412"/>
      <c r="L4020" s="235">
        <f>N4020-G4020</f>
        <v>6.9444443943211809E-4</v>
      </c>
      <c r="M4020" s="236">
        <v>1</v>
      </c>
      <c r="N4020" s="232">
        <v>42899.470138888886</v>
      </c>
      <c r="O4020" s="233">
        <v>42899.470138888886</v>
      </c>
      <c r="P4020" s="237" t="s">
        <v>37</v>
      </c>
      <c r="Q4020" s="35" t="s">
        <v>145</v>
      </c>
      <c r="R4020" s="35" t="s">
        <v>146</v>
      </c>
      <c r="S4020" s="35" t="s">
        <v>40</v>
      </c>
      <c r="T4020" s="52" t="s">
        <v>8747</v>
      </c>
      <c r="U4020" s="332" t="s">
        <v>40</v>
      </c>
      <c r="V4020" s="240" t="s">
        <v>1385</v>
      </c>
      <c r="W4020" s="44" t="s">
        <v>8748</v>
      </c>
      <c r="X4020" s="241">
        <v>4428</v>
      </c>
      <c r="Y4020" s="241">
        <v>0</v>
      </c>
      <c r="Z4020" s="241">
        <v>0</v>
      </c>
      <c r="AA4020" s="168"/>
      <c r="AB4020" s="168"/>
      <c r="AC4020" s="168"/>
      <c r="AD4020" s="304">
        <v>5517212</v>
      </c>
      <c r="AE4020" s="305" t="s">
        <v>7102</v>
      </c>
      <c r="AF4020" s="305" t="s">
        <v>7488</v>
      </c>
      <c r="AG4020" s="35" t="s">
        <v>7040</v>
      </c>
      <c r="AH4020" s="44" t="s">
        <v>7041</v>
      </c>
    </row>
    <row r="4021" spans="1:34" ht="15" hidden="1" customHeight="1" x14ac:dyDescent="0.2">
      <c r="A4021" s="257">
        <v>69</v>
      </c>
      <c r="B4021" s="257">
        <v>60</v>
      </c>
      <c r="C4021" s="258" t="s">
        <v>277</v>
      </c>
      <c r="D4021" s="257">
        <v>60145</v>
      </c>
      <c r="E4021" s="258" t="s">
        <v>278</v>
      </c>
      <c r="F4021" s="25">
        <v>2017</v>
      </c>
      <c r="G4021" s="232">
        <v>42959.67291666667</v>
      </c>
      <c r="H4021" s="233">
        <v>42959.67291666667</v>
      </c>
      <c r="I4021" s="412" t="s">
        <v>36</v>
      </c>
      <c r="J4021" s="412" t="s">
        <v>36</v>
      </c>
      <c r="K4021" s="412"/>
      <c r="L4021" s="235">
        <f>N4021-G4021</f>
        <v>6.9444443943211809E-4</v>
      </c>
      <c r="M4021" s="236">
        <v>1</v>
      </c>
      <c r="N4021" s="232">
        <v>42959.673611111109</v>
      </c>
      <c r="O4021" s="233">
        <v>42959.673611111109</v>
      </c>
      <c r="P4021" s="237" t="s">
        <v>37</v>
      </c>
      <c r="Q4021" s="35" t="s">
        <v>222</v>
      </c>
      <c r="R4021" s="35" t="s">
        <v>223</v>
      </c>
      <c r="S4021" s="35" t="s">
        <v>40</v>
      </c>
      <c r="T4021" s="167" t="s">
        <v>9185</v>
      </c>
      <c r="U4021" s="303" t="s">
        <v>40</v>
      </c>
      <c r="V4021" s="240" t="s">
        <v>1385</v>
      </c>
      <c r="W4021" s="167" t="s">
        <v>9186</v>
      </c>
      <c r="X4021" s="241">
        <v>4885</v>
      </c>
      <c r="Y4021" s="241">
        <v>0</v>
      </c>
      <c r="Z4021" s="241">
        <v>0</v>
      </c>
      <c r="AA4021" s="266"/>
      <c r="AB4021" s="266"/>
      <c r="AC4021" s="266"/>
      <c r="AD4021" s="304">
        <v>5517212</v>
      </c>
      <c r="AE4021" s="305" t="s">
        <v>7172</v>
      </c>
      <c r="AF4021" s="305" t="s">
        <v>8629</v>
      </c>
      <c r="AG4021" s="35" t="s">
        <v>7040</v>
      </c>
      <c r="AH4021" s="29" t="s">
        <v>7041</v>
      </c>
    </row>
    <row r="4022" spans="1:34" ht="15" hidden="1" customHeight="1" x14ac:dyDescent="0.2">
      <c r="A4022" s="257">
        <v>69</v>
      </c>
      <c r="B4022" s="257">
        <v>60</v>
      </c>
      <c r="C4022" s="258" t="s">
        <v>277</v>
      </c>
      <c r="D4022" s="257">
        <v>60145</v>
      </c>
      <c r="E4022" s="258" t="s">
        <v>278</v>
      </c>
      <c r="F4022" s="25">
        <v>2017</v>
      </c>
      <c r="G4022" s="232">
        <v>42993.527777777781</v>
      </c>
      <c r="H4022" s="233">
        <v>42993.527777777781</v>
      </c>
      <c r="I4022" s="412" t="s">
        <v>36</v>
      </c>
      <c r="J4022" s="412" t="s">
        <v>36</v>
      </c>
      <c r="K4022" s="412"/>
      <c r="L4022" s="235">
        <f>N4022-G4022</f>
        <v>6.9444443943211809E-4</v>
      </c>
      <c r="M4022" s="236">
        <v>1</v>
      </c>
      <c r="N4022" s="232">
        <v>42993.52847222222</v>
      </c>
      <c r="O4022" s="233">
        <v>42993.52847222222</v>
      </c>
      <c r="P4022" s="237" t="s">
        <v>37</v>
      </c>
      <c r="Q4022" s="35" t="s">
        <v>48</v>
      </c>
      <c r="R4022" s="35" t="s">
        <v>49</v>
      </c>
      <c r="S4022" s="35" t="s">
        <v>40</v>
      </c>
      <c r="T4022" s="167" t="s">
        <v>9515</v>
      </c>
      <c r="U4022" s="303" t="s">
        <v>40</v>
      </c>
      <c r="V4022" s="240" t="s">
        <v>1385</v>
      </c>
      <c r="W4022" s="167" t="s">
        <v>9518</v>
      </c>
      <c r="X4022" s="241">
        <v>4528</v>
      </c>
      <c r="Y4022" s="241">
        <v>0</v>
      </c>
      <c r="Z4022" s="241">
        <v>0</v>
      </c>
      <c r="AA4022" s="266"/>
      <c r="AB4022" s="266"/>
      <c r="AC4022" s="266"/>
      <c r="AD4022" s="304">
        <v>5517212</v>
      </c>
      <c r="AE4022" s="333" t="s">
        <v>1270</v>
      </c>
      <c r="AF4022" s="333" t="s">
        <v>1270</v>
      </c>
      <c r="AG4022" s="167" t="s">
        <v>7040</v>
      </c>
      <c r="AH4022" s="29" t="s">
        <v>7303</v>
      </c>
    </row>
    <row r="4023" spans="1:34" ht="15" hidden="1" customHeight="1" x14ac:dyDescent="0.2">
      <c r="A4023" s="257">
        <v>69</v>
      </c>
      <c r="B4023" s="257">
        <v>60</v>
      </c>
      <c r="C4023" s="258" t="s">
        <v>277</v>
      </c>
      <c r="D4023" s="257">
        <v>60145</v>
      </c>
      <c r="E4023" s="258" t="s">
        <v>278</v>
      </c>
      <c r="F4023" s="25">
        <v>2017</v>
      </c>
      <c r="G4023" s="232">
        <v>43015.661805555559</v>
      </c>
      <c r="H4023" s="233">
        <v>43015.661805555559</v>
      </c>
      <c r="I4023" s="412" t="s">
        <v>36</v>
      </c>
      <c r="J4023" s="412" t="s">
        <v>36</v>
      </c>
      <c r="K4023" s="412"/>
      <c r="L4023" s="235">
        <f>N4023-G4023</f>
        <v>6.9444443943211809E-4</v>
      </c>
      <c r="M4023" s="236">
        <v>1</v>
      </c>
      <c r="N4023" s="232">
        <v>43015.662499999999</v>
      </c>
      <c r="O4023" s="233">
        <v>43015.662499999999</v>
      </c>
      <c r="P4023" s="237" t="s">
        <v>37</v>
      </c>
      <c r="Q4023" s="167" t="s">
        <v>48</v>
      </c>
      <c r="R4023" s="167" t="s">
        <v>49</v>
      </c>
      <c r="S4023" s="167" t="s">
        <v>40</v>
      </c>
      <c r="T4023" s="167" t="s">
        <v>9636</v>
      </c>
      <c r="U4023" s="332" t="s">
        <v>40</v>
      </c>
      <c r="V4023" s="240" t="s">
        <v>1385</v>
      </c>
      <c r="W4023" s="167" t="s">
        <v>9637</v>
      </c>
      <c r="X4023" s="241">
        <v>4688</v>
      </c>
      <c r="Y4023" s="241">
        <v>0</v>
      </c>
      <c r="Z4023" s="241">
        <v>0</v>
      </c>
      <c r="AA4023" s="266"/>
      <c r="AB4023" s="266"/>
      <c r="AC4023" s="266"/>
      <c r="AD4023" s="304">
        <v>5517212</v>
      </c>
      <c r="AE4023" s="333" t="s">
        <v>7172</v>
      </c>
      <c r="AF4023" s="383" t="s">
        <v>9638</v>
      </c>
      <c r="AG4023" s="167" t="s">
        <v>7040</v>
      </c>
      <c r="AH4023" s="29" t="s">
        <v>7041</v>
      </c>
    </row>
    <row r="4024" spans="1:34" ht="15" hidden="1" customHeight="1" x14ac:dyDescent="0.2">
      <c r="A4024" s="257">
        <v>69</v>
      </c>
      <c r="B4024" s="257">
        <v>60</v>
      </c>
      <c r="C4024" s="258" t="s">
        <v>277</v>
      </c>
      <c r="D4024" s="257">
        <v>60145</v>
      </c>
      <c r="E4024" s="258" t="s">
        <v>278</v>
      </c>
      <c r="F4024" s="25">
        <v>2018</v>
      </c>
      <c r="G4024" s="232">
        <v>43181.202777777777</v>
      </c>
      <c r="H4024" s="233">
        <v>43181.202777777777</v>
      </c>
      <c r="I4024" s="412" t="s">
        <v>36</v>
      </c>
      <c r="J4024" s="412" t="s">
        <v>36</v>
      </c>
      <c r="K4024" s="412" t="s">
        <v>36</v>
      </c>
      <c r="L4024" s="235">
        <f>N4024-G4024</f>
        <v>0.15347222222044365</v>
      </c>
      <c r="M4024" s="236">
        <v>221</v>
      </c>
      <c r="N4024" s="284">
        <v>43181.356249999997</v>
      </c>
      <c r="O4024" s="234">
        <v>43181.356249999997</v>
      </c>
      <c r="P4024" s="237" t="s">
        <v>37</v>
      </c>
      <c r="Q4024" s="359" t="s">
        <v>48</v>
      </c>
      <c r="R4024" s="35" t="s">
        <v>10200</v>
      </c>
      <c r="S4024" s="277" t="s">
        <v>526</v>
      </c>
      <c r="T4024" s="167" t="s">
        <v>10767</v>
      </c>
      <c r="U4024" s="88">
        <v>114444467</v>
      </c>
      <c r="V4024" s="240" t="s">
        <v>1385</v>
      </c>
      <c r="W4024" s="167" t="s">
        <v>10768</v>
      </c>
      <c r="X4024" s="255">
        <v>4489</v>
      </c>
      <c r="Y4024" s="255">
        <v>2043</v>
      </c>
      <c r="Z4024" s="241">
        <v>414396</v>
      </c>
      <c r="AA4024" s="259">
        <f>Y4024/AD4024</f>
        <v>3.7029572182471874E-4</v>
      </c>
      <c r="AB4024" s="260">
        <f>Z4024/AD4024</f>
        <v>7.5109674959019157E-2</v>
      </c>
      <c r="AC4024" s="241">
        <f>Z4024/Y4024</f>
        <v>202.83700440528634</v>
      </c>
      <c r="AD4024" s="241">
        <v>5517212</v>
      </c>
      <c r="AE4024" s="461" t="s">
        <v>7172</v>
      </c>
      <c r="AF4024" s="462" t="s">
        <v>8629</v>
      </c>
      <c r="AG4024" s="277" t="s">
        <v>7040</v>
      </c>
      <c r="AH4024" s="277" t="s">
        <v>7041</v>
      </c>
    </row>
    <row r="4025" spans="1:34" ht="15" hidden="1" customHeight="1" x14ac:dyDescent="0.2">
      <c r="A4025" s="257">
        <v>69</v>
      </c>
      <c r="B4025" s="257">
        <v>60</v>
      </c>
      <c r="C4025" s="258" t="s">
        <v>277</v>
      </c>
      <c r="D4025" s="257">
        <v>60145</v>
      </c>
      <c r="E4025" s="258" t="s">
        <v>278</v>
      </c>
      <c r="F4025" s="25">
        <v>2018</v>
      </c>
      <c r="G4025" s="284">
        <v>43237.71875</v>
      </c>
      <c r="H4025" s="233">
        <v>43237.71875</v>
      </c>
      <c r="I4025" s="417" t="s">
        <v>7042</v>
      </c>
      <c r="J4025" s="412" t="s">
        <v>36</v>
      </c>
      <c r="K4025" s="412" t="s">
        <v>36</v>
      </c>
      <c r="L4025" s="235">
        <f>N4025-G4025</f>
        <v>6.944444467080757E-4</v>
      </c>
      <c r="M4025" s="236">
        <v>1</v>
      </c>
      <c r="N4025" s="284">
        <v>43237.719444444447</v>
      </c>
      <c r="O4025" s="233">
        <v>43237.719444444447</v>
      </c>
      <c r="P4025" s="237" t="s">
        <v>37</v>
      </c>
      <c r="Q4025" s="359" t="s">
        <v>222</v>
      </c>
      <c r="R4025" s="35" t="s">
        <v>10220</v>
      </c>
      <c r="S4025" s="277" t="s">
        <v>40</v>
      </c>
      <c r="T4025" s="167" t="s">
        <v>11140</v>
      </c>
      <c r="U4025" s="282" t="s">
        <v>40</v>
      </c>
      <c r="V4025" s="240" t="s">
        <v>1385</v>
      </c>
      <c r="W4025" s="167" t="s">
        <v>11141</v>
      </c>
      <c r="X4025" s="255">
        <v>4519</v>
      </c>
      <c r="Y4025" s="241">
        <v>0</v>
      </c>
      <c r="Z4025" s="241">
        <v>0</v>
      </c>
      <c r="AA4025" s="277"/>
      <c r="AB4025" s="277"/>
      <c r="AC4025" s="277"/>
      <c r="AD4025" s="241">
        <v>5517212</v>
      </c>
      <c r="AE4025" s="461" t="s">
        <v>7172</v>
      </c>
      <c r="AF4025" s="462" t="s">
        <v>11142</v>
      </c>
      <c r="AG4025" s="277" t="s">
        <v>7040</v>
      </c>
      <c r="AH4025" s="277" t="s">
        <v>7041</v>
      </c>
    </row>
    <row r="4026" spans="1:34" ht="15" hidden="1" customHeight="1" x14ac:dyDescent="0.2">
      <c r="A4026" s="257">
        <v>69</v>
      </c>
      <c r="B4026" s="257">
        <v>60</v>
      </c>
      <c r="C4026" s="258" t="s">
        <v>277</v>
      </c>
      <c r="D4026" s="257">
        <v>60145</v>
      </c>
      <c r="E4026" s="258" t="s">
        <v>278</v>
      </c>
      <c r="F4026" s="25">
        <v>2018</v>
      </c>
      <c r="G4026" s="284">
        <v>43237.722916666666</v>
      </c>
      <c r="H4026" s="233">
        <v>43237.722916666666</v>
      </c>
      <c r="I4026" s="417" t="s">
        <v>7042</v>
      </c>
      <c r="J4026" s="412" t="s">
        <v>36</v>
      </c>
      <c r="K4026" s="412" t="s">
        <v>36</v>
      </c>
      <c r="L4026" s="235">
        <f>N4026-G4026</f>
        <v>6.944444467080757E-4</v>
      </c>
      <c r="M4026" s="236">
        <v>1</v>
      </c>
      <c r="N4026" s="284">
        <v>43237.723611111112</v>
      </c>
      <c r="O4026" s="233">
        <v>43237.723611111112</v>
      </c>
      <c r="P4026" s="237" t="s">
        <v>37</v>
      </c>
      <c r="Q4026" s="359" t="s">
        <v>222</v>
      </c>
      <c r="R4026" s="35" t="s">
        <v>10220</v>
      </c>
      <c r="S4026" s="277" t="s">
        <v>40</v>
      </c>
      <c r="T4026" s="167" t="s">
        <v>11140</v>
      </c>
      <c r="U4026" s="282" t="s">
        <v>40</v>
      </c>
      <c r="V4026" s="240" t="s">
        <v>1385</v>
      </c>
      <c r="W4026" s="167" t="s">
        <v>11143</v>
      </c>
      <c r="X4026" s="255">
        <v>4519</v>
      </c>
      <c r="Y4026" s="241">
        <v>0</v>
      </c>
      <c r="Z4026" s="241">
        <v>0</v>
      </c>
      <c r="AA4026" s="277"/>
      <c r="AB4026" s="277"/>
      <c r="AC4026" s="277"/>
      <c r="AD4026" s="241">
        <v>5517212</v>
      </c>
      <c r="AE4026" s="461" t="s">
        <v>7172</v>
      </c>
      <c r="AF4026" s="462" t="s">
        <v>11142</v>
      </c>
      <c r="AG4026" s="277" t="s">
        <v>7040</v>
      </c>
      <c r="AH4026" s="277" t="s">
        <v>7041</v>
      </c>
    </row>
    <row r="4027" spans="1:34" ht="15" hidden="1" customHeight="1" x14ac:dyDescent="0.2">
      <c r="A4027" s="257">
        <v>69</v>
      </c>
      <c r="B4027" s="257">
        <v>60</v>
      </c>
      <c r="C4027" s="258" t="s">
        <v>277</v>
      </c>
      <c r="D4027" s="257">
        <v>60145</v>
      </c>
      <c r="E4027" s="258" t="s">
        <v>278</v>
      </c>
      <c r="F4027" s="25">
        <v>2018</v>
      </c>
      <c r="G4027" s="284">
        <v>43244.636805555558</v>
      </c>
      <c r="H4027" s="233">
        <v>43244.636805555558</v>
      </c>
      <c r="I4027" s="412" t="s">
        <v>36</v>
      </c>
      <c r="J4027" s="412" t="s">
        <v>36</v>
      </c>
      <c r="K4027" s="412" t="s">
        <v>36</v>
      </c>
      <c r="L4027" s="235">
        <f>N4027-G4027</f>
        <v>6.9444443943211809E-4</v>
      </c>
      <c r="M4027" s="236">
        <v>1</v>
      </c>
      <c r="N4027" s="284">
        <v>43244.637499999997</v>
      </c>
      <c r="O4027" s="233">
        <v>43244.637499999997</v>
      </c>
      <c r="P4027" s="237" t="s">
        <v>37</v>
      </c>
      <c r="Q4027" s="359" t="s">
        <v>48</v>
      </c>
      <c r="R4027" s="35" t="s">
        <v>10200</v>
      </c>
      <c r="S4027" s="277" t="s">
        <v>40</v>
      </c>
      <c r="T4027" s="167" t="s">
        <v>11191</v>
      </c>
      <c r="U4027" s="88">
        <v>114444467</v>
      </c>
      <c r="V4027" s="240" t="s">
        <v>384</v>
      </c>
      <c r="W4027" s="167" t="s">
        <v>11192</v>
      </c>
      <c r="X4027" s="255">
        <v>4523</v>
      </c>
      <c r="Y4027" s="241">
        <v>0</v>
      </c>
      <c r="Z4027" s="241">
        <v>0</v>
      </c>
      <c r="AA4027" s="266"/>
      <c r="AB4027" s="266"/>
      <c r="AC4027" s="266"/>
      <c r="AD4027" s="241">
        <v>5517212</v>
      </c>
      <c r="AE4027" s="461" t="s">
        <v>7172</v>
      </c>
      <c r="AF4027" s="462" t="s">
        <v>8058</v>
      </c>
      <c r="AG4027" s="277" t="s">
        <v>7040</v>
      </c>
      <c r="AH4027" s="277" t="s">
        <v>7041</v>
      </c>
    </row>
    <row r="4028" spans="1:34" ht="15" hidden="1" customHeight="1" x14ac:dyDescent="0.2">
      <c r="A4028" s="523">
        <v>69</v>
      </c>
      <c r="B4028" s="523">
        <v>60</v>
      </c>
      <c r="C4028" s="524" t="s">
        <v>277</v>
      </c>
      <c r="D4028" s="523">
        <v>60145</v>
      </c>
      <c r="E4028" s="524" t="s">
        <v>278</v>
      </c>
      <c r="F4028" s="25">
        <v>2019</v>
      </c>
      <c r="G4028" s="284">
        <v>43473.632638888892</v>
      </c>
      <c r="H4028" s="234">
        <v>43473.632638888892</v>
      </c>
      <c r="I4028" s="412" t="s">
        <v>36</v>
      </c>
      <c r="J4028" s="412" t="s">
        <v>36</v>
      </c>
      <c r="K4028" s="412" t="s">
        <v>36</v>
      </c>
      <c r="L4028" s="235">
        <f>N4028-G4028</f>
        <v>6.9444443943211809E-4</v>
      </c>
      <c r="M4028" s="236">
        <v>1</v>
      </c>
      <c r="N4028" s="284">
        <v>43473.633333333331</v>
      </c>
      <c r="O4028" s="234">
        <v>43473.633333333331</v>
      </c>
      <c r="P4028" s="237" t="s">
        <v>37</v>
      </c>
      <c r="Q4028" s="162" t="s">
        <v>48</v>
      </c>
      <c r="R4028" s="167" t="s">
        <v>10200</v>
      </c>
      <c r="S4028" s="238" t="s">
        <v>40</v>
      </c>
      <c r="T4028" s="167" t="s">
        <v>12760</v>
      </c>
      <c r="U4028" s="414" t="s">
        <v>40</v>
      </c>
      <c r="V4028" s="240" t="s">
        <v>384</v>
      </c>
      <c r="W4028" s="167" t="s">
        <v>12762</v>
      </c>
      <c r="X4028" s="536">
        <v>0</v>
      </c>
      <c r="Y4028" s="255">
        <v>0</v>
      </c>
      <c r="Z4028" s="255">
        <v>0</v>
      </c>
      <c r="AA4028" s="264">
        <f>Y4028/AD4028</f>
        <v>0</v>
      </c>
      <c r="AB4028" s="265">
        <f>Z4028/AD4028</f>
        <v>0</v>
      </c>
      <c r="AC4028" s="255">
        <v>0</v>
      </c>
      <c r="AD4028" s="255">
        <v>5548929</v>
      </c>
      <c r="AE4028" s="240" t="s">
        <v>1270</v>
      </c>
      <c r="AF4028" s="527" t="s">
        <v>1270</v>
      </c>
      <c r="AG4028" s="240" t="s">
        <v>7040</v>
      </c>
      <c r="AH4028" s="525" t="s">
        <v>7173</v>
      </c>
    </row>
    <row r="4029" spans="1:34" ht="15" hidden="1" customHeight="1" x14ac:dyDescent="0.2">
      <c r="A4029" s="521">
        <v>69</v>
      </c>
      <c r="B4029" s="521">
        <v>60</v>
      </c>
      <c r="C4029" s="522" t="s">
        <v>277</v>
      </c>
      <c r="D4029" s="521">
        <v>60145</v>
      </c>
      <c r="E4029" s="522" t="s">
        <v>278</v>
      </c>
      <c r="F4029" s="25">
        <v>2019</v>
      </c>
      <c r="G4029" s="232">
        <v>43506.04583333333</v>
      </c>
      <c r="H4029" s="233">
        <v>43506.04583333333</v>
      </c>
      <c r="I4029" s="417" t="s">
        <v>7042</v>
      </c>
      <c r="J4029" s="412" t="s">
        <v>36</v>
      </c>
      <c r="K4029" s="412" t="s">
        <v>36</v>
      </c>
      <c r="L4029" s="235">
        <f>N4029-G4029</f>
        <v>6.944444467080757E-4</v>
      </c>
      <c r="M4029" s="236">
        <v>1</v>
      </c>
      <c r="N4029" s="232">
        <v>43506.046527777777</v>
      </c>
      <c r="O4029" s="233">
        <v>43506.046527777777</v>
      </c>
      <c r="P4029" s="237" t="s">
        <v>37</v>
      </c>
      <c r="Q4029" s="162" t="s">
        <v>213</v>
      </c>
      <c r="R4029" s="167" t="s">
        <v>10343</v>
      </c>
      <c r="S4029" s="238" t="s">
        <v>40</v>
      </c>
      <c r="T4029" s="167" t="s">
        <v>13107</v>
      </c>
      <c r="U4029" s="416" t="s">
        <v>40</v>
      </c>
      <c r="V4029" s="240" t="s">
        <v>1385</v>
      </c>
      <c r="W4029" s="167" t="s">
        <v>13110</v>
      </c>
      <c r="X4029" s="164">
        <v>0</v>
      </c>
      <c r="Y4029" s="241">
        <v>0</v>
      </c>
      <c r="Z4029" s="241">
        <v>0</v>
      </c>
      <c r="AA4029" s="264">
        <f>Y4029/AD4029</f>
        <v>0</v>
      </c>
      <c r="AB4029" s="265">
        <f>Z4029/AD4029</f>
        <v>0</v>
      </c>
      <c r="AC4029" s="255">
        <v>0</v>
      </c>
      <c r="AD4029" s="255">
        <v>5548929</v>
      </c>
      <c r="AE4029" s="239" t="s">
        <v>1270</v>
      </c>
      <c r="AF4029" s="229" t="s">
        <v>1270</v>
      </c>
      <c r="AG4029" s="239" t="s">
        <v>7040</v>
      </c>
      <c r="AH4029" s="57" t="s">
        <v>7173</v>
      </c>
    </row>
    <row r="4030" spans="1:34" ht="15" hidden="1" customHeight="1" x14ac:dyDescent="0.2">
      <c r="A4030" s="521">
        <v>69</v>
      </c>
      <c r="B4030" s="521">
        <v>60</v>
      </c>
      <c r="C4030" s="522" t="s">
        <v>277</v>
      </c>
      <c r="D4030" s="521">
        <v>60145</v>
      </c>
      <c r="E4030" s="522" t="s">
        <v>278</v>
      </c>
      <c r="F4030" s="25">
        <v>2019</v>
      </c>
      <c r="G4030" s="232">
        <v>43506.052777777775</v>
      </c>
      <c r="H4030" s="233">
        <v>43506.052777777775</v>
      </c>
      <c r="I4030" s="417" t="s">
        <v>7042</v>
      </c>
      <c r="J4030" s="417" t="s">
        <v>7042</v>
      </c>
      <c r="K4030" s="412" t="s">
        <v>36</v>
      </c>
      <c r="L4030" s="235">
        <f>N4030-G4030</f>
        <v>10.670833333337214</v>
      </c>
      <c r="M4030" s="236">
        <v>15366</v>
      </c>
      <c r="N4030" s="232">
        <v>43516.723611111112</v>
      </c>
      <c r="O4030" s="233">
        <v>43516.723611111112</v>
      </c>
      <c r="P4030" s="294" t="s">
        <v>173</v>
      </c>
      <c r="Q4030" s="162" t="s">
        <v>222</v>
      </c>
      <c r="R4030" s="167" t="s">
        <v>10220</v>
      </c>
      <c r="S4030" s="238" t="s">
        <v>68</v>
      </c>
      <c r="T4030" s="167" t="s">
        <v>13111</v>
      </c>
      <c r="U4030" s="483">
        <v>116469858</v>
      </c>
      <c r="V4030" s="240" t="s">
        <v>1385</v>
      </c>
      <c r="W4030" s="167" t="s">
        <v>13112</v>
      </c>
      <c r="X4030" s="490">
        <v>4667</v>
      </c>
      <c r="Y4030" s="490">
        <v>4667</v>
      </c>
      <c r="Z4030" s="490">
        <v>4667</v>
      </c>
      <c r="AA4030" s="491">
        <f>Y4030/AD4030</f>
        <v>8.4106320336771294E-4</v>
      </c>
      <c r="AB4030" s="492">
        <f>Z4030/AD4030</f>
        <v>8.4106320336771294E-4</v>
      </c>
      <c r="AC4030" s="341">
        <f>Z4030/Y4030</f>
        <v>1</v>
      </c>
      <c r="AD4030" s="255">
        <v>5548929</v>
      </c>
      <c r="AE4030" s="239" t="s">
        <v>7049</v>
      </c>
      <c r="AF4030" s="229" t="s">
        <v>7291</v>
      </c>
      <c r="AG4030" s="239" t="s">
        <v>7040</v>
      </c>
      <c r="AH4030" s="57" t="s">
        <v>7041</v>
      </c>
    </row>
    <row r="4031" spans="1:34" ht="15" hidden="1" customHeight="1" x14ac:dyDescent="0.2">
      <c r="A4031" s="523">
        <v>69</v>
      </c>
      <c r="B4031" s="523">
        <v>60</v>
      </c>
      <c r="C4031" s="524" t="s">
        <v>277</v>
      </c>
      <c r="D4031" s="523">
        <v>60145</v>
      </c>
      <c r="E4031" s="524" t="s">
        <v>278</v>
      </c>
      <c r="F4031" s="25">
        <v>2019</v>
      </c>
      <c r="G4031" s="573">
        <v>43538.709027777775</v>
      </c>
      <c r="H4031" s="574">
        <v>43538.709027777775</v>
      </c>
      <c r="I4031" s="572" t="s">
        <v>36</v>
      </c>
      <c r="J4031" s="572" t="s">
        <v>36</v>
      </c>
      <c r="K4031" s="572" t="s">
        <v>36</v>
      </c>
      <c r="L4031" s="235">
        <f>N4031-G4031</f>
        <v>0.13194444444525288</v>
      </c>
      <c r="M4031" s="236">
        <v>190</v>
      </c>
      <c r="N4031" s="573">
        <v>43538.84097222222</v>
      </c>
      <c r="O4031" s="574">
        <v>43538.84097222222</v>
      </c>
      <c r="P4031" s="237" t="s">
        <v>37</v>
      </c>
      <c r="Q4031" s="162" t="s">
        <v>1285</v>
      </c>
      <c r="R4031" s="167" t="s">
        <v>10331</v>
      </c>
      <c r="S4031" s="238" t="s">
        <v>54</v>
      </c>
      <c r="T4031" s="167" t="s">
        <v>13580</v>
      </c>
      <c r="U4031" s="224">
        <v>116739948</v>
      </c>
      <c r="V4031" s="240" t="s">
        <v>1385</v>
      </c>
      <c r="W4031" s="167" t="s">
        <v>13581</v>
      </c>
      <c r="X4031" s="536">
        <v>3992</v>
      </c>
      <c r="Y4031" s="536">
        <v>3992</v>
      </c>
      <c r="Z4031" s="536">
        <v>800588</v>
      </c>
      <c r="AA4031" s="264">
        <f>Y4031/AD4031</f>
        <v>7.1941810753029997E-4</v>
      </c>
      <c r="AB4031" s="265">
        <f>Z4031/AD4031</f>
        <v>0.14427793183153001</v>
      </c>
      <c r="AC4031" s="255">
        <f>Z4031/Y4031</f>
        <v>200.54809619238478</v>
      </c>
      <c r="AD4031" s="255">
        <v>5548929</v>
      </c>
      <c r="AE4031" s="240" t="s">
        <v>1270</v>
      </c>
      <c r="AF4031" s="527" t="s">
        <v>1270</v>
      </c>
      <c r="AG4031" s="555" t="s">
        <v>7066</v>
      </c>
      <c r="AH4031" s="525" t="s">
        <v>12671</v>
      </c>
    </row>
    <row r="4032" spans="1:34" ht="15" hidden="1" customHeight="1" x14ac:dyDescent="0.2">
      <c r="A4032" s="58">
        <v>69</v>
      </c>
      <c r="B4032" s="58">
        <v>60</v>
      </c>
      <c r="C4032" s="76" t="s">
        <v>1308</v>
      </c>
      <c r="D4032" s="31">
        <v>60148</v>
      </c>
      <c r="E4032" s="24" t="s">
        <v>1309</v>
      </c>
      <c r="F4032" s="25">
        <v>2014</v>
      </c>
      <c r="G4032" s="61">
        <v>41832.432638888888</v>
      </c>
      <c r="H4032" s="62">
        <v>41832.432638888888</v>
      </c>
      <c r="I4032" s="625" t="s">
        <v>36</v>
      </c>
      <c r="J4032" s="625" t="s">
        <v>36</v>
      </c>
      <c r="K4032" s="625"/>
      <c r="L4032" s="64">
        <f>N4032-G4032</f>
        <v>6.944444467080757E-4</v>
      </c>
      <c r="M4032" s="65">
        <v>1</v>
      </c>
      <c r="N4032" s="61">
        <v>41832.433333333334</v>
      </c>
      <c r="O4032" s="62">
        <v>41832.433333333334</v>
      </c>
      <c r="P4032" s="66" t="s">
        <v>37</v>
      </c>
      <c r="Q4032" s="69" t="s">
        <v>48</v>
      </c>
      <c r="R4032" s="69" t="s">
        <v>49</v>
      </c>
      <c r="S4032" s="87" t="s">
        <v>40</v>
      </c>
      <c r="T4032" s="69" t="s">
        <v>2478</v>
      </c>
      <c r="U4032" s="254" t="s">
        <v>40</v>
      </c>
      <c r="V4032" s="87" t="s">
        <v>1385</v>
      </c>
      <c r="W4032" s="69" t="s">
        <v>2479</v>
      </c>
      <c r="X4032" s="32">
        <v>0</v>
      </c>
      <c r="Y4032" s="32">
        <v>0</v>
      </c>
      <c r="Z4032" s="83"/>
      <c r="AA4032" s="84"/>
      <c r="AB4032" s="85"/>
      <c r="AC4032" s="83"/>
    </row>
    <row r="4033" spans="1:34" ht="15" hidden="1" customHeight="1" x14ac:dyDescent="0.2">
      <c r="A4033" s="175">
        <v>69</v>
      </c>
      <c r="B4033" s="175">
        <v>60</v>
      </c>
      <c r="C4033" s="24" t="s">
        <v>1308</v>
      </c>
      <c r="D4033" s="175">
        <v>60148</v>
      </c>
      <c r="E4033" s="24" t="s">
        <v>1309</v>
      </c>
      <c r="F4033" s="25">
        <v>2015</v>
      </c>
      <c r="G4033" s="156">
        <v>42138.686111111114</v>
      </c>
      <c r="H4033" s="157">
        <v>42138.686111111114</v>
      </c>
      <c r="I4033" s="620" t="s">
        <v>36</v>
      </c>
      <c r="J4033" s="620" t="s">
        <v>36</v>
      </c>
      <c r="K4033" s="620"/>
      <c r="L4033" s="159">
        <f>N4033-G4033</f>
        <v>6.9444443943211809E-4</v>
      </c>
      <c r="M4033" s="160">
        <v>1</v>
      </c>
      <c r="N4033" s="156">
        <v>42138.686805555553</v>
      </c>
      <c r="O4033" s="157">
        <v>42138.686805555553</v>
      </c>
      <c r="P4033" s="161" t="s">
        <v>37</v>
      </c>
      <c r="Q4033" s="35" t="s">
        <v>213</v>
      </c>
      <c r="R4033" s="35" t="s">
        <v>287</v>
      </c>
      <c r="S4033" s="35" t="s">
        <v>40</v>
      </c>
      <c r="T4033" s="35" t="s">
        <v>3994</v>
      </c>
      <c r="U4033" s="254" t="s">
        <v>40</v>
      </c>
      <c r="V4033" s="167" t="s">
        <v>1385</v>
      </c>
      <c r="W4033" s="35" t="s">
        <v>3995</v>
      </c>
      <c r="X4033" s="55">
        <v>0</v>
      </c>
      <c r="Y4033" s="55">
        <v>0</v>
      </c>
      <c r="Z4033" s="168"/>
      <c r="AA4033" s="168"/>
      <c r="AB4033" s="168"/>
      <c r="AC4033" s="168"/>
      <c r="AD4033" s="41"/>
      <c r="AE4033" s="41"/>
      <c r="AF4033" s="41"/>
      <c r="AG4033" s="41"/>
      <c r="AH4033" s="41"/>
    </row>
    <row r="4034" spans="1:34" ht="15" hidden="1" customHeight="1" x14ac:dyDescent="0.2">
      <c r="A4034" s="257">
        <v>69</v>
      </c>
      <c r="B4034" s="257">
        <v>60</v>
      </c>
      <c r="C4034" s="258" t="s">
        <v>1308</v>
      </c>
      <c r="D4034" s="257">
        <v>60148</v>
      </c>
      <c r="E4034" s="258" t="s">
        <v>1309</v>
      </c>
      <c r="F4034" s="25">
        <v>2016</v>
      </c>
      <c r="G4034" s="232">
        <v>42426.684027777781</v>
      </c>
      <c r="H4034" s="233">
        <v>42426.684027777781</v>
      </c>
      <c r="I4034" s="412" t="s">
        <v>36</v>
      </c>
      <c r="J4034" s="412" t="s">
        <v>36</v>
      </c>
      <c r="K4034" s="412"/>
      <c r="L4034" s="235">
        <f>N4034-G4034</f>
        <v>6.9444443943211809E-4</v>
      </c>
      <c r="M4034" s="236">
        <v>1</v>
      </c>
      <c r="N4034" s="232">
        <v>42426.68472222222</v>
      </c>
      <c r="O4034" s="233">
        <v>42426.68472222222</v>
      </c>
      <c r="P4034" s="237" t="s">
        <v>37</v>
      </c>
      <c r="Q4034" s="238" t="s">
        <v>222</v>
      </c>
      <c r="R4034" s="238" t="s">
        <v>223</v>
      </c>
      <c r="S4034" s="238" t="s">
        <v>40</v>
      </c>
      <c r="T4034" s="35" t="s">
        <v>5618</v>
      </c>
      <c r="U4034" s="254" t="s">
        <v>40</v>
      </c>
      <c r="V4034" s="240" t="s">
        <v>1385</v>
      </c>
      <c r="W4034" s="168" t="s">
        <v>5619</v>
      </c>
      <c r="X4034" s="55">
        <v>0</v>
      </c>
      <c r="Y4034" s="55">
        <v>0</v>
      </c>
      <c r="Z4034" s="55">
        <v>0</v>
      </c>
      <c r="AA4034" s="266"/>
      <c r="AB4034" s="266"/>
      <c r="AC4034" s="266"/>
    </row>
    <row r="4035" spans="1:34" ht="15" hidden="1" customHeight="1" x14ac:dyDescent="0.2">
      <c r="A4035" s="257">
        <v>69</v>
      </c>
      <c r="B4035" s="257">
        <v>60</v>
      </c>
      <c r="C4035" s="258" t="s">
        <v>1308</v>
      </c>
      <c r="D4035" s="257">
        <v>60148</v>
      </c>
      <c r="E4035" s="258" t="s">
        <v>1309</v>
      </c>
      <c r="F4035" s="25">
        <v>2016</v>
      </c>
      <c r="G4035" s="232">
        <v>42458.890972222223</v>
      </c>
      <c r="H4035" s="233">
        <v>42458.890972222223</v>
      </c>
      <c r="I4035" s="412" t="s">
        <v>36</v>
      </c>
      <c r="J4035" s="417" t="s">
        <v>313</v>
      </c>
      <c r="K4035" s="417"/>
      <c r="L4035" s="235">
        <f>N4035-G4035</f>
        <v>0.39513888888905058</v>
      </c>
      <c r="M4035" s="236">
        <v>569</v>
      </c>
      <c r="N4035" s="232">
        <v>42459.286111111112</v>
      </c>
      <c r="O4035" s="233">
        <v>42459.286111111112</v>
      </c>
      <c r="P4035" s="237" t="s">
        <v>37</v>
      </c>
      <c r="Q4035" s="238" t="s">
        <v>222</v>
      </c>
      <c r="R4035" s="238" t="s">
        <v>223</v>
      </c>
      <c r="S4035" s="35" t="s">
        <v>54</v>
      </c>
      <c r="T4035" s="35" t="s">
        <v>5809</v>
      </c>
      <c r="U4035" s="170">
        <v>12046</v>
      </c>
      <c r="V4035" s="240" t="s">
        <v>1385</v>
      </c>
      <c r="W4035" s="35" t="s">
        <v>5810</v>
      </c>
      <c r="X4035" s="55">
        <v>0</v>
      </c>
      <c r="Y4035" s="55">
        <v>0</v>
      </c>
      <c r="Z4035" s="55">
        <v>0</v>
      </c>
      <c r="AA4035" s="266"/>
      <c r="AB4035" s="266"/>
      <c r="AC4035" s="266"/>
    </row>
    <row r="4036" spans="1:34" ht="15" hidden="1" customHeight="1" x14ac:dyDescent="0.2">
      <c r="A4036" s="257">
        <v>69</v>
      </c>
      <c r="B4036" s="257">
        <v>60</v>
      </c>
      <c r="C4036" s="258" t="s">
        <v>1308</v>
      </c>
      <c r="D4036" s="257">
        <v>60148</v>
      </c>
      <c r="E4036" s="258" t="s">
        <v>1309</v>
      </c>
      <c r="F4036" s="25">
        <v>2016</v>
      </c>
      <c r="G4036" s="284">
        <v>42514.643750000003</v>
      </c>
      <c r="H4036" s="234">
        <v>42514.643750000003</v>
      </c>
      <c r="I4036" s="412" t="s">
        <v>36</v>
      </c>
      <c r="J4036" s="412" t="s">
        <v>36</v>
      </c>
      <c r="K4036" s="412"/>
      <c r="L4036" s="235">
        <f>N4036-G4036</f>
        <v>6.9444443943211809E-4</v>
      </c>
      <c r="M4036" s="236">
        <v>1</v>
      </c>
      <c r="N4036" s="284">
        <v>42514.644444444442</v>
      </c>
      <c r="O4036" s="234">
        <v>42514.644444444442</v>
      </c>
      <c r="P4036" s="237" t="s">
        <v>37</v>
      </c>
      <c r="Q4036" s="238" t="s">
        <v>213</v>
      </c>
      <c r="R4036" s="238" t="s">
        <v>287</v>
      </c>
      <c r="S4036" s="35" t="s">
        <v>40</v>
      </c>
      <c r="T4036" s="35" t="s">
        <v>6113</v>
      </c>
      <c r="U4036" s="282" t="s">
        <v>40</v>
      </c>
      <c r="V4036" s="240" t="s">
        <v>1385</v>
      </c>
      <c r="W4036" s="35" t="s">
        <v>6114</v>
      </c>
      <c r="X4036" s="55">
        <v>0</v>
      </c>
      <c r="Y4036" s="55">
        <v>0</v>
      </c>
      <c r="Z4036" s="55">
        <v>0</v>
      </c>
      <c r="AA4036" s="35"/>
      <c r="AB4036" s="35"/>
      <c r="AC4036" s="35"/>
    </row>
    <row r="4037" spans="1:34" ht="15" hidden="1" customHeight="1" x14ac:dyDescent="0.2">
      <c r="A4037" s="257">
        <v>69</v>
      </c>
      <c r="B4037" s="257">
        <v>60</v>
      </c>
      <c r="C4037" s="258" t="s">
        <v>1308</v>
      </c>
      <c r="D4037" s="257">
        <v>60148</v>
      </c>
      <c r="E4037" s="258" t="s">
        <v>1309</v>
      </c>
      <c r="F4037" s="25">
        <v>2017</v>
      </c>
      <c r="G4037" s="232">
        <v>42760.563194444447</v>
      </c>
      <c r="H4037" s="233">
        <v>42760.563194444447</v>
      </c>
      <c r="I4037" s="412" t="s">
        <v>36</v>
      </c>
      <c r="J4037" s="412" t="s">
        <v>36</v>
      </c>
      <c r="K4037" s="412"/>
      <c r="L4037" s="235">
        <f>N4037-G4037</f>
        <v>0.11527777777519077</v>
      </c>
      <c r="M4037" s="236">
        <v>166</v>
      </c>
      <c r="N4037" s="232">
        <v>42760.678472222222</v>
      </c>
      <c r="O4037" s="233">
        <v>42760.678472222222</v>
      </c>
      <c r="P4037" s="237" t="s">
        <v>37</v>
      </c>
      <c r="Q4037" s="35" t="s">
        <v>52</v>
      </c>
      <c r="R4037" s="35" t="s">
        <v>67</v>
      </c>
      <c r="S4037" s="35" t="s">
        <v>101</v>
      </c>
      <c r="T4037" s="52" t="s">
        <v>7619</v>
      </c>
      <c r="U4037" s="303" t="s">
        <v>40</v>
      </c>
      <c r="V4037" s="49" t="s">
        <v>1385</v>
      </c>
      <c r="W4037" s="35" t="s">
        <v>7620</v>
      </c>
      <c r="X4037" s="255">
        <v>0</v>
      </c>
      <c r="Y4037" s="255">
        <v>0</v>
      </c>
      <c r="Z4037" s="255">
        <v>0</v>
      </c>
      <c r="AA4037" s="35"/>
      <c r="AB4037" s="35"/>
      <c r="AC4037" s="35"/>
      <c r="AD4037" s="304">
        <v>5517212</v>
      </c>
      <c r="AE4037" s="305" t="s">
        <v>1270</v>
      </c>
      <c r="AF4037" s="305" t="s">
        <v>1270</v>
      </c>
      <c r="AG4037" s="35" t="s">
        <v>7066</v>
      </c>
      <c r="AH4037" s="44" t="s">
        <v>7067</v>
      </c>
    </row>
    <row r="4038" spans="1:34" ht="15" hidden="1" customHeight="1" x14ac:dyDescent="0.2">
      <c r="A4038" s="257">
        <v>69</v>
      </c>
      <c r="B4038" s="257">
        <v>60</v>
      </c>
      <c r="C4038" s="258" t="s">
        <v>1308</v>
      </c>
      <c r="D4038" s="257">
        <v>60148</v>
      </c>
      <c r="E4038" s="258" t="s">
        <v>1309</v>
      </c>
      <c r="F4038" s="25">
        <v>2017</v>
      </c>
      <c r="G4038" s="232">
        <v>42888.922222222223</v>
      </c>
      <c r="H4038" s="233">
        <v>42888.922222222223</v>
      </c>
      <c r="I4038" s="412" t="s">
        <v>36</v>
      </c>
      <c r="J4038" s="412" t="s">
        <v>36</v>
      </c>
      <c r="K4038" s="412"/>
      <c r="L4038" s="235">
        <f>N4038-G4038</f>
        <v>6.944444467080757E-4</v>
      </c>
      <c r="M4038" s="236">
        <v>1</v>
      </c>
      <c r="N4038" s="232">
        <v>42888.92291666667</v>
      </c>
      <c r="O4038" s="233">
        <v>42888.92291666667</v>
      </c>
      <c r="P4038" s="237" t="s">
        <v>37</v>
      </c>
      <c r="Q4038" s="35" t="s">
        <v>48</v>
      </c>
      <c r="R4038" s="35" t="s">
        <v>49</v>
      </c>
      <c r="S4038" s="35" t="s">
        <v>40</v>
      </c>
      <c r="T4038" s="52" t="s">
        <v>8657</v>
      </c>
      <c r="U4038" s="332" t="s">
        <v>40</v>
      </c>
      <c r="V4038" s="240" t="s">
        <v>1385</v>
      </c>
      <c r="W4038" s="44" t="s">
        <v>8658</v>
      </c>
      <c r="X4038" s="241">
        <v>0</v>
      </c>
      <c r="Y4038" s="241">
        <v>0</v>
      </c>
      <c r="Z4038" s="241">
        <v>0</v>
      </c>
      <c r="AA4038" s="168"/>
      <c r="AB4038" s="168"/>
      <c r="AC4038" s="168"/>
      <c r="AD4038" s="304">
        <v>5517212</v>
      </c>
      <c r="AE4038" s="305" t="s">
        <v>7102</v>
      </c>
      <c r="AF4038" s="305" t="s">
        <v>8659</v>
      </c>
      <c r="AG4038" s="35" t="s">
        <v>7040</v>
      </c>
      <c r="AH4038" s="44" t="s">
        <v>7041</v>
      </c>
    </row>
    <row r="4039" spans="1:34" ht="15" hidden="1" customHeight="1" x14ac:dyDescent="0.2">
      <c r="A4039" s="257">
        <v>69</v>
      </c>
      <c r="B4039" s="257">
        <v>60</v>
      </c>
      <c r="C4039" s="258" t="s">
        <v>1308</v>
      </c>
      <c r="D4039" s="257">
        <v>60148</v>
      </c>
      <c r="E4039" s="258" t="s">
        <v>1309</v>
      </c>
      <c r="F4039" s="25">
        <v>2017</v>
      </c>
      <c r="G4039" s="232">
        <v>43000.949305555558</v>
      </c>
      <c r="H4039" s="233">
        <v>43000.949305555558</v>
      </c>
      <c r="I4039" s="412" t="s">
        <v>36</v>
      </c>
      <c r="J4039" s="412" t="s">
        <v>36</v>
      </c>
      <c r="K4039" s="412"/>
      <c r="L4039" s="235">
        <f>N4039-G4039</f>
        <v>6.9444443943211809E-4</v>
      </c>
      <c r="M4039" s="236">
        <v>1</v>
      </c>
      <c r="N4039" s="232">
        <v>43000.95</v>
      </c>
      <c r="O4039" s="233">
        <v>43000.95</v>
      </c>
      <c r="P4039" s="237" t="s">
        <v>37</v>
      </c>
      <c r="Q4039" s="35" t="s">
        <v>48</v>
      </c>
      <c r="R4039" s="35" t="s">
        <v>49</v>
      </c>
      <c r="S4039" s="35" t="s">
        <v>40</v>
      </c>
      <c r="T4039" s="167" t="s">
        <v>9566</v>
      </c>
      <c r="U4039" s="307" t="s">
        <v>40</v>
      </c>
      <c r="V4039" s="240" t="s">
        <v>1385</v>
      </c>
      <c r="W4039" s="167" t="s">
        <v>9567</v>
      </c>
      <c r="X4039" s="241">
        <v>0</v>
      </c>
      <c r="Y4039" s="241">
        <v>0</v>
      </c>
      <c r="Z4039" s="241">
        <v>0</v>
      </c>
      <c r="AA4039" s="266"/>
      <c r="AB4039" s="266"/>
      <c r="AC4039" s="266"/>
      <c r="AD4039" s="304">
        <v>5517212</v>
      </c>
      <c r="AE4039" s="333" t="s">
        <v>7102</v>
      </c>
      <c r="AF4039" s="383" t="s">
        <v>9568</v>
      </c>
      <c r="AG4039" s="167" t="s">
        <v>7040</v>
      </c>
      <c r="AH4039" s="29" t="s">
        <v>7041</v>
      </c>
    </row>
    <row r="4040" spans="1:34" ht="15" hidden="1" customHeight="1" x14ac:dyDescent="0.2">
      <c r="A4040" s="257">
        <v>69</v>
      </c>
      <c r="B4040" s="257">
        <v>60</v>
      </c>
      <c r="C4040" s="258" t="s">
        <v>1308</v>
      </c>
      <c r="D4040" s="257">
        <v>60148</v>
      </c>
      <c r="E4040" s="258" t="s">
        <v>1309</v>
      </c>
      <c r="F4040" s="25">
        <v>2017</v>
      </c>
      <c r="G4040" s="232">
        <v>43068.555555555555</v>
      </c>
      <c r="H4040" s="233">
        <v>43068.555555555555</v>
      </c>
      <c r="I4040" s="412" t="s">
        <v>36</v>
      </c>
      <c r="J4040" s="412" t="s">
        <v>36</v>
      </c>
      <c r="K4040" s="412"/>
      <c r="L4040" s="235">
        <f>N4040-G4040</f>
        <v>1.1111111111094942</v>
      </c>
      <c r="M4040" s="236">
        <v>1600</v>
      </c>
      <c r="N4040" s="232">
        <v>43069.666666666664</v>
      </c>
      <c r="O4040" s="233">
        <v>43069.666666666664</v>
      </c>
      <c r="P4040" s="328" t="s">
        <v>242</v>
      </c>
      <c r="Q4040" s="167" t="s">
        <v>43</v>
      </c>
      <c r="R4040" s="167" t="s">
        <v>1663</v>
      </c>
      <c r="S4040" s="35" t="s">
        <v>40</v>
      </c>
      <c r="T4040" s="167" t="s">
        <v>10056</v>
      </c>
      <c r="U4040" s="332" t="s">
        <v>40</v>
      </c>
      <c r="V4040" s="240" t="s">
        <v>1385</v>
      </c>
      <c r="W4040" s="167" t="s">
        <v>10057</v>
      </c>
      <c r="X4040" s="255">
        <v>0</v>
      </c>
      <c r="Y4040" s="241">
        <v>0</v>
      </c>
      <c r="Z4040" s="241">
        <v>0</v>
      </c>
      <c r="AA4040" s="266"/>
      <c r="AB4040" s="266"/>
      <c r="AC4040" s="266"/>
      <c r="AD4040" s="304">
        <v>5517212</v>
      </c>
      <c r="AE4040" s="333" t="s">
        <v>1270</v>
      </c>
      <c r="AF4040" s="333" t="s">
        <v>1270</v>
      </c>
      <c r="AG4040" s="167" t="s">
        <v>7066</v>
      </c>
      <c r="AH4040" s="29" t="s">
        <v>7067</v>
      </c>
    </row>
    <row r="4041" spans="1:34" ht="15" hidden="1" customHeight="1" x14ac:dyDescent="0.2">
      <c r="A4041" s="257">
        <v>69</v>
      </c>
      <c r="B4041" s="257">
        <v>60</v>
      </c>
      <c r="C4041" s="258" t="s">
        <v>1308</v>
      </c>
      <c r="D4041" s="257">
        <v>60148</v>
      </c>
      <c r="E4041" s="258" t="s">
        <v>1309</v>
      </c>
      <c r="F4041" s="25">
        <v>2018</v>
      </c>
      <c r="G4041" s="284">
        <v>43308.734027777777</v>
      </c>
      <c r="H4041" s="234">
        <v>43308.734027777777</v>
      </c>
      <c r="I4041" s="412" t="s">
        <v>36</v>
      </c>
      <c r="J4041" s="417" t="s">
        <v>7042</v>
      </c>
      <c r="K4041" s="412" t="s">
        <v>36</v>
      </c>
      <c r="L4041" s="235">
        <f>N4041-G4041</f>
        <v>2.070138888891961</v>
      </c>
      <c r="M4041" s="236">
        <v>2981</v>
      </c>
      <c r="N4041" s="284">
        <v>43310.804166666669</v>
      </c>
      <c r="O4041" s="234">
        <v>43310.804166666669</v>
      </c>
      <c r="P4041" s="237" t="s">
        <v>37</v>
      </c>
      <c r="Q4041" s="359" t="s">
        <v>382</v>
      </c>
      <c r="R4041" s="35" t="s">
        <v>10211</v>
      </c>
      <c r="S4041" s="277" t="s">
        <v>54</v>
      </c>
      <c r="T4041" s="167" t="s">
        <v>11632</v>
      </c>
      <c r="U4041" s="282" t="s">
        <v>40</v>
      </c>
      <c r="V4041" s="240" t="s">
        <v>1385</v>
      </c>
      <c r="W4041" s="167" t="s">
        <v>11633</v>
      </c>
      <c r="X4041" s="255">
        <v>0</v>
      </c>
      <c r="Y4041" s="241">
        <v>0</v>
      </c>
      <c r="Z4041" s="241">
        <v>0</v>
      </c>
      <c r="AA4041" s="266"/>
      <c r="AB4041" s="266"/>
      <c r="AC4041" s="266"/>
      <c r="AD4041" s="241">
        <v>5517212</v>
      </c>
      <c r="AE4041" s="461" t="s">
        <v>1270</v>
      </c>
      <c r="AF4041" s="462" t="s">
        <v>1270</v>
      </c>
      <c r="AG4041" s="277" t="s">
        <v>7066</v>
      </c>
      <c r="AH4041" s="277" t="s">
        <v>7067</v>
      </c>
    </row>
    <row r="4042" spans="1:34" ht="15" hidden="1" customHeight="1" x14ac:dyDescent="0.2">
      <c r="A4042" s="521">
        <v>69</v>
      </c>
      <c r="B4042" s="521">
        <v>60</v>
      </c>
      <c r="C4042" s="522" t="s">
        <v>1308</v>
      </c>
      <c r="D4042" s="521">
        <v>60148</v>
      </c>
      <c r="E4042" s="522" t="s">
        <v>1309</v>
      </c>
      <c r="F4042" s="25">
        <v>2019</v>
      </c>
      <c r="G4042" s="573">
        <v>43549.663194444445</v>
      </c>
      <c r="H4042" s="574">
        <v>43549.663194444445</v>
      </c>
      <c r="I4042" s="572" t="s">
        <v>36</v>
      </c>
      <c r="J4042" s="572" t="s">
        <v>36</v>
      </c>
      <c r="K4042" s="572" t="s">
        <v>36</v>
      </c>
      <c r="L4042" s="235">
        <f>N4042-G4042</f>
        <v>0.38819444444379769</v>
      </c>
      <c r="M4042" s="236">
        <v>559</v>
      </c>
      <c r="N4042" s="573">
        <v>43550.051388888889</v>
      </c>
      <c r="O4042" s="574">
        <v>43550.051388888889</v>
      </c>
      <c r="P4042" s="237" t="s">
        <v>37</v>
      </c>
      <c r="Q4042" s="162" t="s">
        <v>1246</v>
      </c>
      <c r="R4042" s="167" t="s">
        <v>10189</v>
      </c>
      <c r="S4042" s="238" t="s">
        <v>68</v>
      </c>
      <c r="T4042" s="167" t="s">
        <v>13670</v>
      </c>
      <c r="U4042" s="459" t="s">
        <v>40</v>
      </c>
      <c r="V4042" s="240" t="s">
        <v>1385</v>
      </c>
      <c r="W4042" s="167" t="s">
        <v>13671</v>
      </c>
      <c r="X4042" s="536">
        <v>0</v>
      </c>
      <c r="Y4042" s="255">
        <v>0</v>
      </c>
      <c r="Z4042" s="255">
        <v>0</v>
      </c>
      <c r="AA4042" s="264">
        <f>Y4042/AD4042</f>
        <v>0</v>
      </c>
      <c r="AB4042" s="265">
        <f>Z4042/AD4042</f>
        <v>0</v>
      </c>
      <c r="AC4042" s="255">
        <v>0</v>
      </c>
      <c r="AD4042" s="255">
        <v>5548929</v>
      </c>
      <c r="AE4042" s="240" t="s">
        <v>1270</v>
      </c>
      <c r="AF4042" s="527" t="s">
        <v>1270</v>
      </c>
      <c r="AG4042" s="555" t="s">
        <v>7066</v>
      </c>
      <c r="AH4042" s="525" t="s">
        <v>12671</v>
      </c>
    </row>
    <row r="4043" spans="1:34" ht="15" hidden="1" customHeight="1" x14ac:dyDescent="0.2">
      <c r="A4043" s="257">
        <v>69</v>
      </c>
      <c r="B4043" s="257">
        <v>60</v>
      </c>
      <c r="C4043" s="258" t="s">
        <v>454</v>
      </c>
      <c r="D4043" s="257">
        <v>60150</v>
      </c>
      <c r="E4043" s="331" t="s">
        <v>455</v>
      </c>
      <c r="F4043" s="25">
        <v>2017</v>
      </c>
      <c r="G4043" s="284">
        <v>43017.556944444441</v>
      </c>
      <c r="H4043" s="233">
        <v>43017.556944444441</v>
      </c>
      <c r="I4043" s="417" t="s">
        <v>7042</v>
      </c>
      <c r="J4043" s="412" t="s">
        <v>36</v>
      </c>
      <c r="K4043" s="412"/>
      <c r="L4043" s="235">
        <f>N4043-G4043</f>
        <v>6.1458333333357587</v>
      </c>
      <c r="M4043" s="236">
        <v>8850</v>
      </c>
      <c r="N4043" s="232">
        <v>43023.702777777777</v>
      </c>
      <c r="O4043" s="233">
        <v>43023.702777777777</v>
      </c>
      <c r="P4043" s="294" t="s">
        <v>173</v>
      </c>
      <c r="Q4043" s="35" t="s">
        <v>382</v>
      </c>
      <c r="R4043" s="35" t="s">
        <v>383</v>
      </c>
      <c r="S4043" s="35" t="s">
        <v>68</v>
      </c>
      <c r="T4043" s="167" t="s">
        <v>9745</v>
      </c>
      <c r="U4043" s="332" t="s">
        <v>40</v>
      </c>
      <c r="V4043" s="240" t="s">
        <v>1385</v>
      </c>
      <c r="W4043" s="167" t="s">
        <v>9746</v>
      </c>
      <c r="X4043" s="241">
        <v>0</v>
      </c>
      <c r="Y4043" s="241">
        <v>0</v>
      </c>
      <c r="Z4043" s="241">
        <v>0</v>
      </c>
      <c r="AA4043" s="277"/>
      <c r="AB4043" s="277"/>
      <c r="AC4043" s="277"/>
      <c r="AD4043" s="304">
        <v>5517212</v>
      </c>
      <c r="AE4043" s="333" t="s">
        <v>7083</v>
      </c>
      <c r="AF4043" s="383" t="s">
        <v>9747</v>
      </c>
      <c r="AG4043" s="167" t="s">
        <v>7040</v>
      </c>
      <c r="AH4043" s="29" t="s">
        <v>7041</v>
      </c>
    </row>
    <row r="4044" spans="1:34" ht="15" hidden="1" customHeight="1" x14ac:dyDescent="0.2">
      <c r="A4044" s="257">
        <v>69</v>
      </c>
      <c r="B4044" s="257">
        <v>60</v>
      </c>
      <c r="C4044" s="258" t="s">
        <v>454</v>
      </c>
      <c r="D4044" s="257">
        <v>60150</v>
      </c>
      <c r="E4044" s="258" t="s">
        <v>455</v>
      </c>
      <c r="F4044" s="25">
        <v>2017</v>
      </c>
      <c r="G4044" s="232">
        <v>43046.606944444444</v>
      </c>
      <c r="H4044" s="233">
        <v>43046.606944444444</v>
      </c>
      <c r="I4044" s="412" t="s">
        <v>36</v>
      </c>
      <c r="J4044" s="412" t="s">
        <v>36</v>
      </c>
      <c r="K4044" s="412"/>
      <c r="L4044" s="235">
        <f>N4044-G4044</f>
        <v>0.88194444444525288</v>
      </c>
      <c r="M4044" s="236">
        <v>1270</v>
      </c>
      <c r="N4044" s="232">
        <v>43047.488888888889</v>
      </c>
      <c r="O4044" s="233">
        <v>43047.488888888889</v>
      </c>
      <c r="P4044" s="237" t="s">
        <v>37</v>
      </c>
      <c r="Q4044" s="35" t="s">
        <v>52</v>
      </c>
      <c r="R4044" s="35" t="s">
        <v>53</v>
      </c>
      <c r="S4044" s="35" t="s">
        <v>54</v>
      </c>
      <c r="T4044" s="167" t="s">
        <v>9938</v>
      </c>
      <c r="U4044" s="332" t="s">
        <v>40</v>
      </c>
      <c r="V4044" s="240" t="s">
        <v>1385</v>
      </c>
      <c r="W4044" s="167" t="s">
        <v>9939</v>
      </c>
      <c r="X4044" s="255">
        <v>0</v>
      </c>
      <c r="Y4044" s="241">
        <v>0</v>
      </c>
      <c r="Z4044" s="241">
        <v>0</v>
      </c>
      <c r="AA4044" s="266"/>
      <c r="AB4044" s="266"/>
      <c r="AC4044" s="266"/>
      <c r="AD4044" s="304">
        <v>5517212</v>
      </c>
      <c r="AE4044" s="333" t="s">
        <v>1270</v>
      </c>
      <c r="AF4044" s="333" t="s">
        <v>1270</v>
      </c>
      <c r="AG4044" s="167" t="s">
        <v>7066</v>
      </c>
      <c r="AH4044" s="29" t="s">
        <v>7067</v>
      </c>
    </row>
    <row r="4045" spans="1:34" ht="15" hidden="1" customHeight="1" x14ac:dyDescent="0.2">
      <c r="A4045" s="257">
        <v>69</v>
      </c>
      <c r="B4045" s="257">
        <v>60</v>
      </c>
      <c r="C4045" s="258" t="s">
        <v>454</v>
      </c>
      <c r="D4045" s="257">
        <v>60150</v>
      </c>
      <c r="E4045" s="258" t="s">
        <v>455</v>
      </c>
      <c r="F4045" s="25">
        <v>2018</v>
      </c>
      <c r="G4045" s="284">
        <v>43302.676388888889</v>
      </c>
      <c r="H4045" s="234">
        <v>43302.676388888889</v>
      </c>
      <c r="I4045" s="412" t="s">
        <v>36</v>
      </c>
      <c r="J4045" s="412" t="s">
        <v>36</v>
      </c>
      <c r="K4045" s="412" t="s">
        <v>36</v>
      </c>
      <c r="L4045" s="235">
        <f>N4045-G4045</f>
        <v>0.15555555555329192</v>
      </c>
      <c r="M4045" s="236">
        <v>224</v>
      </c>
      <c r="N4045" s="284">
        <v>43302.831944444442</v>
      </c>
      <c r="O4045" s="234">
        <v>43302.831944444442</v>
      </c>
      <c r="P4045" s="237" t="s">
        <v>37</v>
      </c>
      <c r="Q4045" s="359" t="s">
        <v>382</v>
      </c>
      <c r="R4045" s="35" t="s">
        <v>10211</v>
      </c>
      <c r="S4045" s="277" t="s">
        <v>526</v>
      </c>
      <c r="T4045" s="167" t="s">
        <v>11580</v>
      </c>
      <c r="U4045" s="282" t="s">
        <v>40</v>
      </c>
      <c r="V4045" s="240" t="s">
        <v>1385</v>
      </c>
      <c r="W4045" s="167" t="s">
        <v>11581</v>
      </c>
      <c r="X4045" s="255">
        <v>0</v>
      </c>
      <c r="Y4045" s="241">
        <v>0</v>
      </c>
      <c r="Z4045" s="241">
        <v>0</v>
      </c>
      <c r="AA4045" s="277"/>
      <c r="AB4045" s="277"/>
      <c r="AC4045" s="277"/>
      <c r="AD4045" s="241">
        <v>5517212</v>
      </c>
      <c r="AE4045" s="461" t="s">
        <v>1270</v>
      </c>
      <c r="AF4045" s="462" t="s">
        <v>1270</v>
      </c>
      <c r="AG4045" s="277" t="s">
        <v>7066</v>
      </c>
      <c r="AH4045" s="277" t="s">
        <v>7067</v>
      </c>
    </row>
    <row r="4046" spans="1:34" ht="15" hidden="1" customHeight="1" x14ac:dyDescent="0.2">
      <c r="A4046" s="272">
        <v>69</v>
      </c>
      <c r="B4046" s="272">
        <v>60</v>
      </c>
      <c r="C4046" s="331" t="s">
        <v>454</v>
      </c>
      <c r="D4046" s="272">
        <v>60150</v>
      </c>
      <c r="E4046" s="331" t="s">
        <v>455</v>
      </c>
      <c r="F4046" s="25">
        <v>2018</v>
      </c>
      <c r="G4046" s="284">
        <v>43309.933333333334</v>
      </c>
      <c r="H4046" s="234">
        <v>43309.933333333334</v>
      </c>
      <c r="I4046" s="417" t="s">
        <v>7042</v>
      </c>
      <c r="J4046" s="412" t="s">
        <v>36</v>
      </c>
      <c r="K4046" s="412" t="s">
        <v>36</v>
      </c>
      <c r="L4046" s="235">
        <f>N4046-G4046</f>
        <v>0.15416666666715173</v>
      </c>
      <c r="M4046" s="236">
        <v>222</v>
      </c>
      <c r="N4046" s="284">
        <v>43310.087500000001</v>
      </c>
      <c r="O4046" s="234">
        <v>43310.087500000001</v>
      </c>
      <c r="P4046" s="237" t="s">
        <v>37</v>
      </c>
      <c r="Q4046" s="162" t="s">
        <v>382</v>
      </c>
      <c r="R4046" s="167" t="s">
        <v>10211</v>
      </c>
      <c r="S4046" s="163" t="s">
        <v>526</v>
      </c>
      <c r="T4046" s="167" t="s">
        <v>11644</v>
      </c>
      <c r="U4046" s="287" t="s">
        <v>40</v>
      </c>
      <c r="V4046" s="240" t="s">
        <v>1385</v>
      </c>
      <c r="W4046" s="167" t="s">
        <v>11652</v>
      </c>
      <c r="X4046" s="255">
        <v>0</v>
      </c>
      <c r="Y4046" s="241">
        <v>0</v>
      </c>
      <c r="Z4046" s="241">
        <v>0</v>
      </c>
      <c r="AA4046" s="266"/>
      <c r="AB4046" s="266"/>
      <c r="AC4046" s="266"/>
      <c r="AD4046" s="241">
        <v>5517212</v>
      </c>
      <c r="AE4046" s="467" t="s">
        <v>1270</v>
      </c>
      <c r="AF4046" s="468" t="s">
        <v>1270</v>
      </c>
      <c r="AG4046" s="163" t="s">
        <v>7040</v>
      </c>
      <c r="AH4046" s="163" t="s">
        <v>7173</v>
      </c>
    </row>
    <row r="4047" spans="1:34" ht="15" hidden="1" customHeight="1" x14ac:dyDescent="0.2">
      <c r="A4047" s="272">
        <v>69</v>
      </c>
      <c r="B4047" s="272">
        <v>60</v>
      </c>
      <c r="C4047" s="331" t="s">
        <v>454</v>
      </c>
      <c r="D4047" s="272">
        <v>60150</v>
      </c>
      <c r="E4047" s="331" t="s">
        <v>455</v>
      </c>
      <c r="F4047" s="25">
        <v>2018</v>
      </c>
      <c r="G4047" s="284">
        <v>43310.606249999997</v>
      </c>
      <c r="H4047" s="234">
        <v>43310.606249999997</v>
      </c>
      <c r="I4047" s="412" t="s">
        <v>36</v>
      </c>
      <c r="J4047" s="412" t="s">
        <v>36</v>
      </c>
      <c r="K4047" s="412" t="s">
        <v>36</v>
      </c>
      <c r="L4047" s="235">
        <f>N4047-G4047</f>
        <v>0.20000000000436557</v>
      </c>
      <c r="M4047" s="236">
        <v>288</v>
      </c>
      <c r="N4047" s="284">
        <v>43310.806250000001</v>
      </c>
      <c r="O4047" s="234">
        <v>43310.806250000001</v>
      </c>
      <c r="P4047" s="237" t="s">
        <v>37</v>
      </c>
      <c r="Q4047" s="162" t="s">
        <v>382</v>
      </c>
      <c r="R4047" s="167" t="s">
        <v>10211</v>
      </c>
      <c r="S4047" s="163" t="s">
        <v>526</v>
      </c>
      <c r="T4047" s="167" t="s">
        <v>11657</v>
      </c>
      <c r="U4047" s="287" t="s">
        <v>40</v>
      </c>
      <c r="V4047" s="240" t="s">
        <v>1385</v>
      </c>
      <c r="W4047" s="35" t="s">
        <v>11666</v>
      </c>
      <c r="X4047" s="255">
        <v>0</v>
      </c>
      <c r="Y4047" s="241">
        <v>0</v>
      </c>
      <c r="Z4047" s="241">
        <v>0</v>
      </c>
      <c r="AA4047" s="266"/>
      <c r="AB4047" s="266"/>
      <c r="AC4047" s="266"/>
      <c r="AD4047" s="241">
        <v>5517212</v>
      </c>
      <c r="AE4047" s="467" t="s">
        <v>1270</v>
      </c>
      <c r="AF4047" s="468" t="s">
        <v>1270</v>
      </c>
      <c r="AG4047" s="163" t="s">
        <v>7040</v>
      </c>
      <c r="AH4047" s="163" t="s">
        <v>7173</v>
      </c>
    </row>
    <row r="4048" spans="1:34" ht="15" hidden="1" customHeight="1" x14ac:dyDescent="0.2">
      <c r="A4048" s="257">
        <v>69</v>
      </c>
      <c r="B4048" s="257">
        <v>60</v>
      </c>
      <c r="C4048" s="258" t="s">
        <v>454</v>
      </c>
      <c r="D4048" s="257">
        <v>60150</v>
      </c>
      <c r="E4048" s="258" t="s">
        <v>455</v>
      </c>
      <c r="F4048" s="25">
        <v>2018</v>
      </c>
      <c r="G4048" s="284">
        <v>43362.349305555559</v>
      </c>
      <c r="H4048" s="234">
        <v>43362.349305555559</v>
      </c>
      <c r="I4048" s="412" t="s">
        <v>36</v>
      </c>
      <c r="J4048" s="412" t="s">
        <v>36</v>
      </c>
      <c r="K4048" s="417" t="s">
        <v>7042</v>
      </c>
      <c r="L4048" s="235">
        <f>N4048-G4048</f>
        <v>0.12291666665987577</v>
      </c>
      <c r="M4048" s="236">
        <v>177</v>
      </c>
      <c r="N4048" s="284">
        <v>43362.472222222219</v>
      </c>
      <c r="O4048" s="234">
        <v>43362.472222222219</v>
      </c>
      <c r="P4048" s="237" t="s">
        <v>37</v>
      </c>
      <c r="Q4048" s="162" t="s">
        <v>145</v>
      </c>
      <c r="R4048" s="167" t="s">
        <v>10207</v>
      </c>
      <c r="S4048" s="163" t="s">
        <v>40</v>
      </c>
      <c r="T4048" s="167" t="s">
        <v>11927</v>
      </c>
      <c r="U4048" s="376">
        <v>114985133</v>
      </c>
      <c r="V4048" s="240" t="s">
        <v>1385</v>
      </c>
      <c r="W4048" s="167" t="s">
        <v>11928</v>
      </c>
      <c r="X4048" s="255">
        <v>0</v>
      </c>
      <c r="Y4048" s="241">
        <v>0</v>
      </c>
      <c r="Z4048" s="241">
        <v>0</v>
      </c>
      <c r="AA4048" s="266"/>
      <c r="AB4048" s="266"/>
      <c r="AC4048" s="266"/>
      <c r="AD4048" s="241">
        <v>5517212</v>
      </c>
      <c r="AE4048" s="467" t="s">
        <v>7063</v>
      </c>
      <c r="AF4048" s="468" t="s">
        <v>9166</v>
      </c>
      <c r="AG4048" s="163" t="s">
        <v>7040</v>
      </c>
      <c r="AH4048" s="277" t="s">
        <v>7041</v>
      </c>
    </row>
    <row r="4049" spans="1:34" ht="15" hidden="1" customHeight="1" x14ac:dyDescent="0.2">
      <c r="A4049" s="521">
        <v>69</v>
      </c>
      <c r="B4049" s="521">
        <v>60</v>
      </c>
      <c r="C4049" s="522" t="s">
        <v>454</v>
      </c>
      <c r="D4049" s="521">
        <v>60150</v>
      </c>
      <c r="E4049" s="522" t="s">
        <v>455</v>
      </c>
      <c r="F4049" s="25">
        <v>2019</v>
      </c>
      <c r="G4049" s="573">
        <v>43604.317361111112</v>
      </c>
      <c r="H4049" s="574">
        <v>43604.317361111112</v>
      </c>
      <c r="I4049" s="572" t="s">
        <v>36</v>
      </c>
      <c r="J4049" s="572" t="s">
        <v>36</v>
      </c>
      <c r="K4049" s="572" t="s">
        <v>36</v>
      </c>
      <c r="L4049" s="235">
        <f>N4049-G4049</f>
        <v>0.2305555555576575</v>
      </c>
      <c r="M4049" s="236">
        <v>332</v>
      </c>
      <c r="N4049" s="573">
        <v>43604.54791666667</v>
      </c>
      <c r="O4049" s="574">
        <v>43604.54791666667</v>
      </c>
      <c r="P4049" s="237" t="s">
        <v>37</v>
      </c>
      <c r="Q4049" s="359" t="s">
        <v>1285</v>
      </c>
      <c r="R4049" s="35" t="s">
        <v>10192</v>
      </c>
      <c r="S4049" s="277" t="s">
        <v>68</v>
      </c>
      <c r="T4049" s="167" t="s">
        <v>14087</v>
      </c>
      <c r="U4049" s="192" t="s">
        <v>40</v>
      </c>
      <c r="V4049" s="49" t="s">
        <v>1385</v>
      </c>
      <c r="W4049" s="167" t="s">
        <v>14088</v>
      </c>
      <c r="X4049" s="536">
        <v>0</v>
      </c>
      <c r="Y4049" s="255">
        <v>0</v>
      </c>
      <c r="Z4049" s="255">
        <v>0</v>
      </c>
      <c r="AA4049" s="264">
        <f>Y4049/AD4049</f>
        <v>0</v>
      </c>
      <c r="AB4049" s="265">
        <f>Z4049/AD4049</f>
        <v>0</v>
      </c>
      <c r="AC4049" s="255">
        <v>0</v>
      </c>
      <c r="AD4049" s="255">
        <v>5548929</v>
      </c>
      <c r="AE4049" s="240" t="s">
        <v>1270</v>
      </c>
      <c r="AF4049" s="527" t="s">
        <v>1270</v>
      </c>
      <c r="AG4049" s="555" t="s">
        <v>7066</v>
      </c>
      <c r="AH4049" s="525" t="s">
        <v>12671</v>
      </c>
    </row>
    <row r="4050" spans="1:34" ht="15" hidden="1" customHeight="1" x14ac:dyDescent="0.2">
      <c r="A4050" s="58">
        <v>69</v>
      </c>
      <c r="B4050" s="58">
        <v>60</v>
      </c>
      <c r="C4050" s="76" t="s">
        <v>943</v>
      </c>
      <c r="D4050" s="31">
        <v>60151</v>
      </c>
      <c r="E4050" s="60" t="s">
        <v>944</v>
      </c>
      <c r="F4050" s="25">
        <v>2014</v>
      </c>
      <c r="G4050" s="61">
        <v>41719.855555555558</v>
      </c>
      <c r="H4050" s="62">
        <v>41719.855555555558</v>
      </c>
      <c r="I4050" s="625" t="s">
        <v>36</v>
      </c>
      <c r="J4050" s="625" t="s">
        <v>36</v>
      </c>
      <c r="K4050" s="625"/>
      <c r="L4050" s="64">
        <f>N4050-G4050</f>
        <v>0.43472222222044365</v>
      </c>
      <c r="M4050" s="65">
        <v>626</v>
      </c>
      <c r="N4050" s="61">
        <v>41720.290277777778</v>
      </c>
      <c r="O4050" s="62">
        <v>41720.290277777778</v>
      </c>
      <c r="P4050" s="66" t="s">
        <v>37</v>
      </c>
      <c r="Q4050" s="69" t="s">
        <v>222</v>
      </c>
      <c r="R4050" s="69" t="s">
        <v>223</v>
      </c>
      <c r="S4050" s="87" t="s">
        <v>54</v>
      </c>
      <c r="T4050" s="69" t="s">
        <v>2008</v>
      </c>
      <c r="U4050" s="192" t="s">
        <v>40</v>
      </c>
      <c r="V4050" s="78" t="s">
        <v>1385</v>
      </c>
      <c r="W4050" s="69" t="s">
        <v>2009</v>
      </c>
      <c r="X4050" s="32">
        <v>0</v>
      </c>
      <c r="Y4050" s="32">
        <v>0</v>
      </c>
      <c r="Z4050" s="83"/>
      <c r="AA4050" s="84"/>
      <c r="AB4050" s="85"/>
      <c r="AC4050" s="83"/>
    </row>
    <row r="4051" spans="1:34" ht="15" hidden="1" customHeight="1" x14ac:dyDescent="0.2">
      <c r="A4051" s="105">
        <v>69</v>
      </c>
      <c r="B4051" s="105">
        <v>60</v>
      </c>
      <c r="C4051" s="76" t="s">
        <v>943</v>
      </c>
      <c r="D4051" s="31">
        <v>60151</v>
      </c>
      <c r="E4051" s="60" t="s">
        <v>944</v>
      </c>
      <c r="F4051" s="25">
        <v>2014</v>
      </c>
      <c r="G4051" s="61">
        <v>41981.59375</v>
      </c>
      <c r="H4051" s="62">
        <v>41981.59375</v>
      </c>
      <c r="I4051" s="625" t="s">
        <v>36</v>
      </c>
      <c r="J4051" s="625" t="s">
        <v>36</v>
      </c>
      <c r="K4051" s="625"/>
      <c r="L4051" s="64">
        <f>N4051-G4051</f>
        <v>2.361111110803904E-2</v>
      </c>
      <c r="M4051" s="65">
        <v>34</v>
      </c>
      <c r="N4051" s="61">
        <v>41981.617361111108</v>
      </c>
      <c r="O4051" s="62">
        <v>41981.617361111108</v>
      </c>
      <c r="P4051" s="66" t="s">
        <v>37</v>
      </c>
      <c r="Q4051" s="69" t="s">
        <v>155</v>
      </c>
      <c r="R4051" s="69" t="s">
        <v>155</v>
      </c>
      <c r="S4051" s="87" t="s">
        <v>1470</v>
      </c>
      <c r="T4051" s="69" t="s">
        <v>3113</v>
      </c>
      <c r="U4051" s="192" t="s">
        <v>40</v>
      </c>
      <c r="V4051" s="87" t="s">
        <v>1385</v>
      </c>
      <c r="W4051" s="69" t="s">
        <v>3114</v>
      </c>
      <c r="X4051" s="32">
        <v>0</v>
      </c>
      <c r="Y4051" s="32">
        <v>0</v>
      </c>
      <c r="Z4051" s="83"/>
      <c r="AA4051" s="84"/>
      <c r="AB4051" s="85"/>
      <c r="AC4051" s="83"/>
      <c r="AD4051" s="41"/>
      <c r="AE4051" s="41"/>
      <c r="AF4051" s="41"/>
      <c r="AG4051" s="41"/>
      <c r="AH4051" s="41"/>
    </row>
    <row r="4052" spans="1:34" ht="15" hidden="1" customHeight="1" x14ac:dyDescent="0.2">
      <c r="A4052" s="153">
        <v>69</v>
      </c>
      <c r="B4052" s="153">
        <v>60</v>
      </c>
      <c r="C4052" s="24" t="s">
        <v>943</v>
      </c>
      <c r="D4052" s="175">
        <v>60151</v>
      </c>
      <c r="E4052" s="24" t="s">
        <v>944</v>
      </c>
      <c r="F4052" s="25">
        <v>2015</v>
      </c>
      <c r="G4052" s="179">
        <v>42041.913194444445</v>
      </c>
      <c r="H4052" s="158">
        <v>42041.913194444445</v>
      </c>
      <c r="I4052" s="626" t="s">
        <v>313</v>
      </c>
      <c r="J4052" s="626" t="s">
        <v>313</v>
      </c>
      <c r="K4052" s="626"/>
      <c r="L4052" s="159">
        <f>N4052-G4052</f>
        <v>0.39374999999563443</v>
      </c>
      <c r="M4052" s="160">
        <v>567</v>
      </c>
      <c r="N4052" s="156">
        <v>42042.306944444441</v>
      </c>
      <c r="O4052" s="157">
        <v>42042.306944444441</v>
      </c>
      <c r="P4052" s="161" t="s">
        <v>37</v>
      </c>
      <c r="Q4052" s="35" t="s">
        <v>222</v>
      </c>
      <c r="R4052" s="35" t="s">
        <v>223</v>
      </c>
      <c r="S4052" s="35" t="s">
        <v>54</v>
      </c>
      <c r="T4052" s="35" t="s">
        <v>3454</v>
      </c>
      <c r="U4052" s="170">
        <v>10879</v>
      </c>
      <c r="V4052" s="167" t="s">
        <v>384</v>
      </c>
      <c r="W4052" s="35" t="s">
        <v>3455</v>
      </c>
      <c r="X4052" s="55">
        <v>8273</v>
      </c>
      <c r="Y4052" s="55">
        <v>8273</v>
      </c>
      <c r="Z4052" s="181"/>
      <c r="AA4052" s="181"/>
      <c r="AB4052" s="181"/>
      <c r="AC4052" s="181"/>
    </row>
    <row r="4053" spans="1:34" ht="15" hidden="1" customHeight="1" x14ac:dyDescent="0.2">
      <c r="A4053" s="153">
        <v>69</v>
      </c>
      <c r="B4053" s="153">
        <v>60</v>
      </c>
      <c r="C4053" s="24" t="s">
        <v>943</v>
      </c>
      <c r="D4053" s="175">
        <v>60151</v>
      </c>
      <c r="E4053" s="24" t="s">
        <v>944</v>
      </c>
      <c r="F4053" s="25">
        <v>2015</v>
      </c>
      <c r="G4053" s="179">
        <v>42043.881944444445</v>
      </c>
      <c r="H4053" s="158">
        <v>42043.881944444445</v>
      </c>
      <c r="I4053" s="626" t="s">
        <v>313</v>
      </c>
      <c r="J4053" s="620" t="s">
        <v>36</v>
      </c>
      <c r="K4053" s="620"/>
      <c r="L4053" s="159">
        <f>N4053-G4053</f>
        <v>6.944444467080757E-4</v>
      </c>
      <c r="M4053" s="160">
        <v>1</v>
      </c>
      <c r="N4053" s="156">
        <v>42043.882638888892</v>
      </c>
      <c r="O4053" s="157">
        <v>42043.882638888892</v>
      </c>
      <c r="P4053" s="161" t="s">
        <v>37</v>
      </c>
      <c r="Q4053" s="35" t="s">
        <v>222</v>
      </c>
      <c r="R4053" s="35" t="s">
        <v>223</v>
      </c>
      <c r="S4053" s="35" t="s">
        <v>40</v>
      </c>
      <c r="T4053" s="35" t="s">
        <v>3497</v>
      </c>
      <c r="U4053" s="192" t="s">
        <v>40</v>
      </c>
      <c r="V4053" s="167" t="s">
        <v>1385</v>
      </c>
      <c r="W4053" s="35" t="s">
        <v>3498</v>
      </c>
      <c r="X4053" s="55">
        <v>10972</v>
      </c>
      <c r="Y4053" s="55">
        <v>0</v>
      </c>
      <c r="Z4053" s="168"/>
      <c r="AA4053" s="168"/>
      <c r="AB4053" s="168"/>
      <c r="AC4053" s="168"/>
    </row>
    <row r="4054" spans="1:34" ht="15" hidden="1" customHeight="1" x14ac:dyDescent="0.2">
      <c r="A4054" s="153">
        <v>69</v>
      </c>
      <c r="B4054" s="153">
        <v>60</v>
      </c>
      <c r="C4054" s="24" t="s">
        <v>943</v>
      </c>
      <c r="D4054" s="175">
        <v>60151</v>
      </c>
      <c r="E4054" s="24" t="s">
        <v>944</v>
      </c>
      <c r="F4054" s="25">
        <v>2015</v>
      </c>
      <c r="G4054" s="179">
        <v>42043.887499999997</v>
      </c>
      <c r="H4054" s="158">
        <v>42043.887499999997</v>
      </c>
      <c r="I4054" s="626" t="s">
        <v>313</v>
      </c>
      <c r="J4054" s="626" t="s">
        <v>313</v>
      </c>
      <c r="K4054" s="626"/>
      <c r="L4054" s="159">
        <f>N4054-G4054</f>
        <v>1.8166666666729725</v>
      </c>
      <c r="M4054" s="160">
        <v>2616</v>
      </c>
      <c r="N4054" s="156">
        <v>42045.70416666667</v>
      </c>
      <c r="O4054" s="157">
        <v>42045.70416666667</v>
      </c>
      <c r="P4054" s="161" t="s">
        <v>37</v>
      </c>
      <c r="Q4054" s="35" t="s">
        <v>222</v>
      </c>
      <c r="R4054" s="35" t="s">
        <v>223</v>
      </c>
      <c r="S4054" s="35" t="s">
        <v>54</v>
      </c>
      <c r="T4054" s="35" t="s">
        <v>3499</v>
      </c>
      <c r="U4054" s="170">
        <v>10901</v>
      </c>
      <c r="V4054" s="167" t="s">
        <v>1385</v>
      </c>
      <c r="W4054" s="35" t="s">
        <v>3500</v>
      </c>
      <c r="X4054" s="55">
        <v>10972</v>
      </c>
      <c r="Y4054" s="55">
        <v>10972</v>
      </c>
      <c r="Z4054" s="189"/>
      <c r="AA4054" s="189"/>
      <c r="AB4054" s="189"/>
      <c r="AC4054" s="189"/>
    </row>
    <row r="4055" spans="1:34" ht="15" hidden="1" customHeight="1" x14ac:dyDescent="0.2">
      <c r="A4055" s="257">
        <v>69</v>
      </c>
      <c r="B4055" s="257">
        <v>60</v>
      </c>
      <c r="C4055" s="258" t="s">
        <v>943</v>
      </c>
      <c r="D4055" s="257">
        <v>60151</v>
      </c>
      <c r="E4055" s="258" t="s">
        <v>944</v>
      </c>
      <c r="F4055" s="25">
        <v>2016</v>
      </c>
      <c r="G4055" s="232">
        <v>42491.632638888892</v>
      </c>
      <c r="H4055" s="233">
        <v>42491.632638888892</v>
      </c>
      <c r="I4055" s="412" t="s">
        <v>36</v>
      </c>
      <c r="J4055" s="412" t="s">
        <v>36</v>
      </c>
      <c r="K4055" s="412"/>
      <c r="L4055" s="235">
        <f>N4055-G4055</f>
        <v>0.44930555555038154</v>
      </c>
      <c r="M4055" s="236">
        <v>647</v>
      </c>
      <c r="N4055" s="232">
        <v>42492.081944444442</v>
      </c>
      <c r="O4055" s="233">
        <v>42492.081944444442</v>
      </c>
      <c r="P4055" s="237" t="s">
        <v>37</v>
      </c>
      <c r="Q4055" s="238" t="s">
        <v>222</v>
      </c>
      <c r="R4055" s="238" t="s">
        <v>223</v>
      </c>
      <c r="S4055" s="35" t="s">
        <v>526</v>
      </c>
      <c r="T4055" s="35" t="s">
        <v>6006</v>
      </c>
      <c r="U4055" s="282" t="s">
        <v>40</v>
      </c>
      <c r="V4055" s="240" t="s">
        <v>1385</v>
      </c>
      <c r="W4055" s="35" t="s">
        <v>6005</v>
      </c>
      <c r="X4055" s="55">
        <v>0</v>
      </c>
      <c r="Y4055" s="55">
        <v>0</v>
      </c>
      <c r="Z4055" s="55">
        <v>0</v>
      </c>
      <c r="AA4055" s="168"/>
      <c r="AB4055" s="168"/>
      <c r="AC4055" s="168"/>
    </row>
    <row r="4056" spans="1:34" ht="15" hidden="1" customHeight="1" x14ac:dyDescent="0.2">
      <c r="A4056" s="257">
        <v>69</v>
      </c>
      <c r="B4056" s="257">
        <v>60</v>
      </c>
      <c r="C4056" s="258" t="s">
        <v>943</v>
      </c>
      <c r="D4056" s="257">
        <v>60151</v>
      </c>
      <c r="E4056" s="258" t="s">
        <v>944</v>
      </c>
      <c r="F4056" s="25">
        <v>2016</v>
      </c>
      <c r="G4056" s="284">
        <v>42644.171527777777</v>
      </c>
      <c r="H4056" s="234">
        <v>42644.171527777777</v>
      </c>
      <c r="I4056" s="412" t="s">
        <v>36</v>
      </c>
      <c r="J4056" s="417" t="s">
        <v>313</v>
      </c>
      <c r="K4056" s="417"/>
      <c r="L4056" s="235">
        <f>N4056-G4056</f>
        <v>0.91458333333139308</v>
      </c>
      <c r="M4056" s="236">
        <v>1317</v>
      </c>
      <c r="N4056" s="284">
        <v>42645.086111111108</v>
      </c>
      <c r="O4056" s="234">
        <v>42645.086111111108</v>
      </c>
      <c r="P4056" s="237" t="s">
        <v>37</v>
      </c>
      <c r="Q4056" s="238" t="s">
        <v>38</v>
      </c>
      <c r="R4056" s="238" t="s">
        <v>39</v>
      </c>
      <c r="S4056" s="35" t="s">
        <v>54</v>
      </c>
      <c r="T4056" s="35" t="s">
        <v>6638</v>
      </c>
      <c r="U4056" s="170">
        <v>12538</v>
      </c>
      <c r="V4056" s="240" t="s">
        <v>1385</v>
      </c>
      <c r="W4056" s="168" t="s">
        <v>6639</v>
      </c>
      <c r="X4056" s="177">
        <v>0</v>
      </c>
      <c r="Y4056" s="55">
        <v>0</v>
      </c>
      <c r="Z4056" s="55">
        <v>0</v>
      </c>
      <c r="AA4056" s="35"/>
      <c r="AB4056" s="35"/>
      <c r="AC4056" s="241"/>
    </row>
    <row r="4057" spans="1:34" ht="15" hidden="1" customHeight="1" x14ac:dyDescent="0.2">
      <c r="A4057" s="257">
        <v>69</v>
      </c>
      <c r="B4057" s="257">
        <v>60</v>
      </c>
      <c r="C4057" s="258" t="s">
        <v>943</v>
      </c>
      <c r="D4057" s="257">
        <v>60151</v>
      </c>
      <c r="E4057" s="258" t="s">
        <v>944</v>
      </c>
      <c r="F4057" s="25">
        <v>2017</v>
      </c>
      <c r="G4057" s="232">
        <v>42753.448611111111</v>
      </c>
      <c r="H4057" s="233">
        <v>42753.448611111111</v>
      </c>
      <c r="I4057" s="417" t="s">
        <v>7042</v>
      </c>
      <c r="J4057" s="412" t="s">
        <v>36</v>
      </c>
      <c r="K4057" s="412"/>
      <c r="L4057" s="235">
        <f>N4057-G4057</f>
        <v>0.37013888888759539</v>
      </c>
      <c r="M4057" s="236">
        <v>533</v>
      </c>
      <c r="N4057" s="232">
        <v>42753.818749999999</v>
      </c>
      <c r="O4057" s="233">
        <v>42753.818749999999</v>
      </c>
      <c r="P4057" s="237" t="s">
        <v>37</v>
      </c>
      <c r="Q4057" s="35" t="s">
        <v>222</v>
      </c>
      <c r="R4057" s="35" t="s">
        <v>223</v>
      </c>
      <c r="S4057" s="35" t="s">
        <v>54</v>
      </c>
      <c r="T4057" s="52" t="s">
        <v>7365</v>
      </c>
      <c r="U4057" s="303" t="s">
        <v>40</v>
      </c>
      <c r="V4057" s="49" t="s">
        <v>1385</v>
      </c>
      <c r="W4057" s="44" t="s">
        <v>7366</v>
      </c>
      <c r="X4057" s="255">
        <v>0</v>
      </c>
      <c r="Y4057" s="241">
        <v>0</v>
      </c>
      <c r="Z4057" s="241">
        <v>0</v>
      </c>
      <c r="AA4057" s="168"/>
      <c r="AB4057" s="168"/>
      <c r="AC4057" s="168"/>
      <c r="AD4057" s="304">
        <v>5517212</v>
      </c>
      <c r="AE4057" s="35" t="s">
        <v>7172</v>
      </c>
      <c r="AF4057" s="305" t="s">
        <v>7367</v>
      </c>
      <c r="AG4057" s="35" t="s">
        <v>7040</v>
      </c>
      <c r="AH4057" s="44" t="s">
        <v>7041</v>
      </c>
    </row>
    <row r="4058" spans="1:34" ht="15" hidden="1" customHeight="1" x14ac:dyDescent="0.2">
      <c r="A4058" s="257">
        <v>69</v>
      </c>
      <c r="B4058" s="257">
        <v>60</v>
      </c>
      <c r="C4058" s="258" t="s">
        <v>943</v>
      </c>
      <c r="D4058" s="257">
        <v>60151</v>
      </c>
      <c r="E4058" s="258" t="s">
        <v>944</v>
      </c>
      <c r="F4058" s="25">
        <v>2017</v>
      </c>
      <c r="G4058" s="232">
        <v>42773.363194444442</v>
      </c>
      <c r="H4058" s="233">
        <v>42773.363194444442</v>
      </c>
      <c r="I4058" s="417" t="s">
        <v>7042</v>
      </c>
      <c r="J4058" s="417" t="s">
        <v>7042</v>
      </c>
      <c r="K4058" s="417"/>
      <c r="L4058" s="235">
        <f>N4058-G4058</f>
        <v>0.5625</v>
      </c>
      <c r="M4058" s="236">
        <v>810</v>
      </c>
      <c r="N4058" s="232">
        <v>42773.925694444442</v>
      </c>
      <c r="O4058" s="233">
        <v>42773.925694444442</v>
      </c>
      <c r="P4058" s="237" t="s">
        <v>37</v>
      </c>
      <c r="Q4058" s="35" t="s">
        <v>222</v>
      </c>
      <c r="R4058" s="35" t="s">
        <v>223</v>
      </c>
      <c r="S4058" s="35" t="s">
        <v>54</v>
      </c>
      <c r="T4058" s="52" t="s">
        <v>7725</v>
      </c>
      <c r="U4058" s="303" t="s">
        <v>40</v>
      </c>
      <c r="V4058" s="49" t="s">
        <v>1385</v>
      </c>
      <c r="W4058" s="44" t="s">
        <v>7726</v>
      </c>
      <c r="X4058" s="255">
        <v>10770</v>
      </c>
      <c r="Y4058" s="255">
        <v>10770</v>
      </c>
      <c r="Z4058" s="255">
        <v>607348</v>
      </c>
      <c r="AA4058" s="173">
        <v>1.9520728947881648E-3</v>
      </c>
      <c r="AB4058" s="174">
        <v>0.11008241118883957</v>
      </c>
      <c r="AC4058" s="241">
        <v>56.392571959145776</v>
      </c>
      <c r="AD4058" s="304">
        <v>5517212</v>
      </c>
      <c r="AE4058" s="35" t="s">
        <v>7102</v>
      </c>
      <c r="AF4058" s="305" t="s">
        <v>7727</v>
      </c>
      <c r="AG4058" s="35" t="s">
        <v>7040</v>
      </c>
      <c r="AH4058" s="44" t="s">
        <v>7041</v>
      </c>
    </row>
    <row r="4059" spans="1:34" ht="15" hidden="1" customHeight="1" x14ac:dyDescent="0.2">
      <c r="A4059" s="257">
        <v>69</v>
      </c>
      <c r="B4059" s="257">
        <v>60</v>
      </c>
      <c r="C4059" s="258" t="s">
        <v>943</v>
      </c>
      <c r="D4059" s="257">
        <v>60151</v>
      </c>
      <c r="E4059" s="258" t="s">
        <v>944</v>
      </c>
      <c r="F4059" s="25">
        <v>2017</v>
      </c>
      <c r="G4059" s="232">
        <v>42775.669444444444</v>
      </c>
      <c r="H4059" s="233">
        <v>42775.669444444444</v>
      </c>
      <c r="I4059" s="417" t="s">
        <v>7042</v>
      </c>
      <c r="J4059" s="417" t="s">
        <v>7042</v>
      </c>
      <c r="K4059" s="417"/>
      <c r="L4059" s="235">
        <f>N4059-G4059</f>
        <v>2.1611111111124046</v>
      </c>
      <c r="M4059" s="236">
        <v>3112</v>
      </c>
      <c r="N4059" s="232">
        <v>42777.830555555556</v>
      </c>
      <c r="O4059" s="233">
        <v>42777.830555555556</v>
      </c>
      <c r="P4059" s="237" t="s">
        <v>37</v>
      </c>
      <c r="Q4059" s="35" t="s">
        <v>222</v>
      </c>
      <c r="R4059" s="35" t="s">
        <v>223</v>
      </c>
      <c r="S4059" s="35" t="s">
        <v>54</v>
      </c>
      <c r="T4059" s="52" t="s">
        <v>7757</v>
      </c>
      <c r="U4059" s="303" t="s">
        <v>40</v>
      </c>
      <c r="V4059" s="49" t="s">
        <v>1385</v>
      </c>
      <c r="W4059" s="44" t="s">
        <v>7758</v>
      </c>
      <c r="X4059" s="255">
        <v>0</v>
      </c>
      <c r="Y4059" s="241">
        <v>0</v>
      </c>
      <c r="Z4059" s="241">
        <v>0</v>
      </c>
      <c r="AA4059" s="168"/>
      <c r="AB4059" s="168"/>
      <c r="AC4059" s="168"/>
      <c r="AD4059" s="304">
        <v>5517212</v>
      </c>
      <c r="AE4059" s="35" t="s">
        <v>7083</v>
      </c>
      <c r="AF4059" s="305" t="s">
        <v>7759</v>
      </c>
      <c r="AG4059" s="35" t="s">
        <v>7040</v>
      </c>
      <c r="AH4059" s="44" t="s">
        <v>7041</v>
      </c>
    </row>
    <row r="4060" spans="1:34" ht="15" hidden="1" customHeight="1" x14ac:dyDescent="0.2">
      <c r="A4060" s="257">
        <v>69</v>
      </c>
      <c r="B4060" s="257">
        <v>60</v>
      </c>
      <c r="C4060" s="258" t="s">
        <v>943</v>
      </c>
      <c r="D4060" s="257">
        <v>60151</v>
      </c>
      <c r="E4060" s="258" t="s">
        <v>944</v>
      </c>
      <c r="F4060" s="25">
        <v>2017</v>
      </c>
      <c r="G4060" s="232">
        <v>42786.402777777781</v>
      </c>
      <c r="H4060" s="233">
        <v>42786.402777777781</v>
      </c>
      <c r="I4060" s="417" t="s">
        <v>7042</v>
      </c>
      <c r="J4060" s="412" t="s">
        <v>36</v>
      </c>
      <c r="K4060" s="412"/>
      <c r="L4060" s="235">
        <f>N4060-G4060</f>
        <v>6.9444443943211809E-4</v>
      </c>
      <c r="M4060" s="236">
        <v>1</v>
      </c>
      <c r="N4060" s="232">
        <v>42786.40347222222</v>
      </c>
      <c r="O4060" s="233">
        <v>42786.40347222222</v>
      </c>
      <c r="P4060" s="237" t="s">
        <v>37</v>
      </c>
      <c r="Q4060" s="35" t="s">
        <v>213</v>
      </c>
      <c r="R4060" s="35" t="s">
        <v>214</v>
      </c>
      <c r="S4060" s="35" t="s">
        <v>40</v>
      </c>
      <c r="T4060" s="52" t="s">
        <v>7940</v>
      </c>
      <c r="U4060" s="303" t="s">
        <v>40</v>
      </c>
      <c r="V4060" s="49" t="s">
        <v>1385</v>
      </c>
      <c r="W4060" s="44" t="s">
        <v>7941</v>
      </c>
      <c r="X4060" s="255">
        <v>0</v>
      </c>
      <c r="Y4060" s="241">
        <v>0</v>
      </c>
      <c r="Z4060" s="241">
        <v>0</v>
      </c>
      <c r="AA4060" s="168"/>
      <c r="AB4060" s="168"/>
      <c r="AC4060" s="168"/>
      <c r="AD4060" s="304">
        <v>5517212</v>
      </c>
      <c r="AE4060" s="35" t="s">
        <v>7172</v>
      </c>
      <c r="AF4060" s="305" t="s">
        <v>7942</v>
      </c>
      <c r="AG4060" s="35" t="s">
        <v>7040</v>
      </c>
      <c r="AH4060" s="52" t="s">
        <v>7041</v>
      </c>
    </row>
    <row r="4061" spans="1:34" ht="15" hidden="1" customHeight="1" x14ac:dyDescent="0.2">
      <c r="A4061" s="257">
        <v>69</v>
      </c>
      <c r="B4061" s="257">
        <v>60</v>
      </c>
      <c r="C4061" s="258" t="s">
        <v>943</v>
      </c>
      <c r="D4061" s="257">
        <v>60151</v>
      </c>
      <c r="E4061" s="258" t="s">
        <v>944</v>
      </c>
      <c r="F4061" s="25">
        <v>2017</v>
      </c>
      <c r="G4061" s="232">
        <v>42789.293055555558</v>
      </c>
      <c r="H4061" s="233">
        <v>42789.293055555558</v>
      </c>
      <c r="I4061" s="412" t="s">
        <v>36</v>
      </c>
      <c r="J4061" s="412" t="s">
        <v>36</v>
      </c>
      <c r="K4061" s="412"/>
      <c r="L4061" s="235">
        <f>N4061-G4061</f>
        <v>0.29027777777810115</v>
      </c>
      <c r="M4061" s="236">
        <v>418</v>
      </c>
      <c r="N4061" s="232">
        <v>42789.583333333336</v>
      </c>
      <c r="O4061" s="233">
        <v>42789.583333333336</v>
      </c>
      <c r="P4061" s="237" t="s">
        <v>37</v>
      </c>
      <c r="Q4061" s="35" t="s">
        <v>222</v>
      </c>
      <c r="R4061" s="35" t="s">
        <v>223</v>
      </c>
      <c r="S4061" s="35" t="s">
        <v>54</v>
      </c>
      <c r="T4061" s="52" t="s">
        <v>8000</v>
      </c>
      <c r="U4061" s="303" t="s">
        <v>40</v>
      </c>
      <c r="V4061" s="49" t="s">
        <v>1385</v>
      </c>
      <c r="W4061" s="44" t="s">
        <v>8001</v>
      </c>
      <c r="X4061" s="255">
        <v>0</v>
      </c>
      <c r="Y4061" s="241">
        <v>0</v>
      </c>
      <c r="Z4061" s="241">
        <v>0</v>
      </c>
      <c r="AA4061" s="168"/>
      <c r="AB4061" s="168"/>
      <c r="AC4061" s="168"/>
      <c r="AD4061" s="304">
        <v>5517212</v>
      </c>
      <c r="AE4061" s="305" t="s">
        <v>1270</v>
      </c>
      <c r="AF4061" s="305" t="s">
        <v>1270</v>
      </c>
      <c r="AG4061" s="35" t="s">
        <v>7066</v>
      </c>
      <c r="AH4061" s="52" t="s">
        <v>7067</v>
      </c>
    </row>
    <row r="4062" spans="1:34" ht="15" hidden="1" customHeight="1" x14ac:dyDescent="0.2">
      <c r="A4062" s="257">
        <v>69</v>
      </c>
      <c r="B4062" s="257">
        <v>60</v>
      </c>
      <c r="C4062" s="258" t="s">
        <v>943</v>
      </c>
      <c r="D4062" s="257">
        <v>60151</v>
      </c>
      <c r="E4062" s="258" t="s">
        <v>944</v>
      </c>
      <c r="F4062" s="25">
        <v>2017</v>
      </c>
      <c r="G4062" s="232">
        <v>42866.859722222223</v>
      </c>
      <c r="H4062" s="233">
        <v>42866.859722222223</v>
      </c>
      <c r="I4062" s="412" t="s">
        <v>36</v>
      </c>
      <c r="J4062" s="412" t="s">
        <v>36</v>
      </c>
      <c r="K4062" s="412"/>
      <c r="L4062" s="235">
        <f>N4062-G4062</f>
        <v>0.33888888888759539</v>
      </c>
      <c r="M4062" s="236">
        <v>488</v>
      </c>
      <c r="N4062" s="232">
        <v>42867.198611111111</v>
      </c>
      <c r="O4062" s="233">
        <v>42867.198611111111</v>
      </c>
      <c r="P4062" s="237" t="s">
        <v>37</v>
      </c>
      <c r="Q4062" s="35" t="s">
        <v>222</v>
      </c>
      <c r="R4062" s="35" t="s">
        <v>223</v>
      </c>
      <c r="S4062" s="35" t="s">
        <v>526</v>
      </c>
      <c r="T4062" s="52" t="s">
        <v>8554</v>
      </c>
      <c r="U4062" s="332" t="s">
        <v>40</v>
      </c>
      <c r="V4062" s="240" t="s">
        <v>1385</v>
      </c>
      <c r="W4062" s="44" t="s">
        <v>8555</v>
      </c>
      <c r="X4062" s="241">
        <v>0</v>
      </c>
      <c r="Y4062" s="241">
        <v>0</v>
      </c>
      <c r="Z4062" s="241">
        <v>0</v>
      </c>
      <c r="AA4062" s="168"/>
      <c r="AB4062" s="168"/>
      <c r="AC4062" s="168"/>
      <c r="AD4062" s="304">
        <v>5517212</v>
      </c>
      <c r="AE4062" s="305" t="s">
        <v>1270</v>
      </c>
      <c r="AF4062" s="305" t="s">
        <v>1270</v>
      </c>
      <c r="AG4062" s="35" t="s">
        <v>7066</v>
      </c>
      <c r="AH4062" s="44" t="s">
        <v>7067</v>
      </c>
    </row>
    <row r="4063" spans="1:34" ht="15" hidden="1" customHeight="1" x14ac:dyDescent="0.2">
      <c r="A4063" s="257">
        <v>69</v>
      </c>
      <c r="B4063" s="257">
        <v>60</v>
      </c>
      <c r="C4063" s="258" t="s">
        <v>943</v>
      </c>
      <c r="D4063" s="257">
        <v>60151</v>
      </c>
      <c r="E4063" s="258" t="s">
        <v>944</v>
      </c>
      <c r="F4063" s="25">
        <v>2017</v>
      </c>
      <c r="G4063" s="232">
        <v>42879.354166666664</v>
      </c>
      <c r="H4063" s="233">
        <v>42879.354166666664</v>
      </c>
      <c r="I4063" s="412" t="s">
        <v>36</v>
      </c>
      <c r="J4063" s="412" t="s">
        <v>36</v>
      </c>
      <c r="K4063" s="412"/>
      <c r="L4063" s="235">
        <f>N4063-G4063</f>
        <v>0.11250000000291038</v>
      </c>
      <c r="M4063" s="236">
        <v>162</v>
      </c>
      <c r="N4063" s="232">
        <v>42879.466666666667</v>
      </c>
      <c r="O4063" s="233">
        <v>42879.466666666667</v>
      </c>
      <c r="P4063" s="237" t="s">
        <v>37</v>
      </c>
      <c r="Q4063" s="35" t="s">
        <v>52</v>
      </c>
      <c r="R4063" s="35" t="s">
        <v>106</v>
      </c>
      <c r="S4063" s="35" t="s">
        <v>106</v>
      </c>
      <c r="T4063" s="52" t="s">
        <v>8617</v>
      </c>
      <c r="U4063" s="332" t="s">
        <v>40</v>
      </c>
      <c r="V4063" s="240" t="s">
        <v>1385</v>
      </c>
      <c r="W4063" s="44" t="s">
        <v>8618</v>
      </c>
      <c r="X4063" s="255">
        <v>0</v>
      </c>
      <c r="Y4063" s="241">
        <v>0</v>
      </c>
      <c r="Z4063" s="241">
        <v>0</v>
      </c>
      <c r="AA4063" s="168"/>
      <c r="AB4063" s="168"/>
      <c r="AC4063" s="168"/>
      <c r="AD4063" s="304">
        <v>5517212</v>
      </c>
      <c r="AE4063" s="305" t="s">
        <v>1270</v>
      </c>
      <c r="AF4063" s="305" t="s">
        <v>1270</v>
      </c>
      <c r="AG4063" s="35" t="s">
        <v>7066</v>
      </c>
      <c r="AH4063" s="44" t="s">
        <v>7067</v>
      </c>
    </row>
    <row r="4064" spans="1:34" ht="15" hidden="1" customHeight="1" x14ac:dyDescent="0.2">
      <c r="A4064" s="257">
        <v>69</v>
      </c>
      <c r="B4064" s="257">
        <v>60</v>
      </c>
      <c r="C4064" s="258" t="s">
        <v>943</v>
      </c>
      <c r="D4064" s="257">
        <v>60151</v>
      </c>
      <c r="E4064" s="331" t="s">
        <v>944</v>
      </c>
      <c r="F4064" s="25">
        <v>2017</v>
      </c>
      <c r="G4064" s="284">
        <v>43017.612500000003</v>
      </c>
      <c r="H4064" s="233">
        <v>43017.612500000003</v>
      </c>
      <c r="I4064" s="417" t="s">
        <v>7042</v>
      </c>
      <c r="J4064" s="412" t="s">
        <v>36</v>
      </c>
      <c r="K4064" s="412"/>
      <c r="L4064" s="235">
        <f>N4064-G4064</f>
        <v>6.9444443943211809E-4</v>
      </c>
      <c r="M4064" s="236">
        <v>1</v>
      </c>
      <c r="N4064" s="232">
        <v>43017.613194444442</v>
      </c>
      <c r="O4064" s="233">
        <v>43017.613194444442</v>
      </c>
      <c r="P4064" s="237" t="s">
        <v>37</v>
      </c>
      <c r="Q4064" s="35" t="s">
        <v>382</v>
      </c>
      <c r="R4064" s="35" t="s">
        <v>383</v>
      </c>
      <c r="S4064" s="277" t="s">
        <v>40</v>
      </c>
      <c r="T4064" s="167" t="s">
        <v>9748</v>
      </c>
      <c r="U4064" s="332" t="s">
        <v>40</v>
      </c>
      <c r="V4064" s="240" t="s">
        <v>1385</v>
      </c>
      <c r="W4064" s="167" t="s">
        <v>9749</v>
      </c>
      <c r="X4064" s="241">
        <v>0</v>
      </c>
      <c r="Y4064" s="241">
        <v>0</v>
      </c>
      <c r="Z4064" s="241">
        <v>0</v>
      </c>
      <c r="AA4064" s="277"/>
      <c r="AB4064" s="277"/>
      <c r="AC4064" s="277"/>
      <c r="AD4064" s="304">
        <v>5517212</v>
      </c>
      <c r="AE4064" s="333" t="s">
        <v>7056</v>
      </c>
      <c r="AF4064" s="383" t="s">
        <v>9750</v>
      </c>
      <c r="AG4064" s="167" t="s">
        <v>7040</v>
      </c>
      <c r="AH4064" s="29" t="s">
        <v>7041</v>
      </c>
    </row>
    <row r="4065" spans="1:34" ht="15" hidden="1" customHeight="1" x14ac:dyDescent="0.2">
      <c r="A4065" s="257">
        <v>69</v>
      </c>
      <c r="B4065" s="257">
        <v>60</v>
      </c>
      <c r="C4065" s="258" t="s">
        <v>943</v>
      </c>
      <c r="D4065" s="257">
        <v>60151</v>
      </c>
      <c r="E4065" s="331" t="s">
        <v>944</v>
      </c>
      <c r="F4065" s="25">
        <v>2017</v>
      </c>
      <c r="G4065" s="284">
        <v>43017.695833333331</v>
      </c>
      <c r="H4065" s="233">
        <v>43017.695833333331</v>
      </c>
      <c r="I4065" s="417" t="s">
        <v>7042</v>
      </c>
      <c r="J4065" s="412" t="s">
        <v>36</v>
      </c>
      <c r="K4065" s="412"/>
      <c r="L4065" s="235">
        <f>N4065-G4065</f>
        <v>6.0034722222262644</v>
      </c>
      <c r="M4065" s="236">
        <v>8645</v>
      </c>
      <c r="N4065" s="232">
        <v>43023.699305555558</v>
      </c>
      <c r="O4065" s="233">
        <v>43023.699305555558</v>
      </c>
      <c r="P4065" s="294" t="s">
        <v>173</v>
      </c>
      <c r="Q4065" s="35" t="s">
        <v>382</v>
      </c>
      <c r="R4065" s="35" t="s">
        <v>383</v>
      </c>
      <c r="S4065" s="35" t="s">
        <v>68</v>
      </c>
      <c r="T4065" s="167" t="s">
        <v>9753</v>
      </c>
      <c r="U4065" s="332" t="s">
        <v>40</v>
      </c>
      <c r="V4065" s="240" t="s">
        <v>1385</v>
      </c>
      <c r="W4065" s="167" t="s">
        <v>9754</v>
      </c>
      <c r="X4065" s="241">
        <v>0</v>
      </c>
      <c r="Y4065" s="241">
        <v>0</v>
      </c>
      <c r="Z4065" s="241">
        <v>0</v>
      </c>
      <c r="AA4065" s="266"/>
      <c r="AB4065" s="266"/>
      <c r="AC4065" s="266"/>
      <c r="AD4065" s="304">
        <v>5517212</v>
      </c>
      <c r="AE4065" s="333" t="s">
        <v>1270</v>
      </c>
      <c r="AF4065" s="333" t="s">
        <v>1270</v>
      </c>
      <c r="AG4065" s="167" t="s">
        <v>7066</v>
      </c>
      <c r="AH4065" s="29" t="s">
        <v>7067</v>
      </c>
    </row>
    <row r="4066" spans="1:34" ht="15" hidden="1" customHeight="1" x14ac:dyDescent="0.2">
      <c r="A4066" s="257">
        <v>69</v>
      </c>
      <c r="B4066" s="257">
        <v>60</v>
      </c>
      <c r="C4066" s="258" t="s">
        <v>943</v>
      </c>
      <c r="D4066" s="257">
        <v>60151</v>
      </c>
      <c r="E4066" s="258" t="s">
        <v>944</v>
      </c>
      <c r="F4066" s="25">
        <v>2018</v>
      </c>
      <c r="G4066" s="232">
        <v>43110.843055555553</v>
      </c>
      <c r="H4066" s="233">
        <v>43110.843055555553</v>
      </c>
      <c r="I4066" s="412" t="s">
        <v>36</v>
      </c>
      <c r="J4066" s="412" t="s">
        <v>36</v>
      </c>
      <c r="K4066" s="412" t="s">
        <v>36</v>
      </c>
      <c r="L4066" s="235">
        <f>N4066-G4066</f>
        <v>4.8611111124046147E-3</v>
      </c>
      <c r="M4066" s="236">
        <v>7</v>
      </c>
      <c r="N4066" s="232">
        <v>43110.847916666666</v>
      </c>
      <c r="O4066" s="233">
        <v>43110.847916666666</v>
      </c>
      <c r="P4066" s="237" t="s">
        <v>37</v>
      </c>
      <c r="Q4066" s="238" t="s">
        <v>222</v>
      </c>
      <c r="R4066" s="35" t="s">
        <v>10220</v>
      </c>
      <c r="S4066" s="238" t="s">
        <v>80</v>
      </c>
      <c r="T4066" s="167" t="s">
        <v>10289</v>
      </c>
      <c r="U4066" s="282" t="s">
        <v>40</v>
      </c>
      <c r="V4066" s="240" t="s">
        <v>1385</v>
      </c>
      <c r="W4066" s="167" t="s">
        <v>10290</v>
      </c>
      <c r="X4066" s="241">
        <v>0</v>
      </c>
      <c r="Y4066" s="241">
        <v>0</v>
      </c>
      <c r="Z4066" s="241">
        <v>0</v>
      </c>
      <c r="AA4066" s="266"/>
      <c r="AB4066" s="266"/>
      <c r="AC4066" s="266"/>
      <c r="AD4066" s="241">
        <v>5517212</v>
      </c>
      <c r="AE4066" s="35" t="s">
        <v>7172</v>
      </c>
      <c r="AF4066" s="153" t="s">
        <v>10291</v>
      </c>
      <c r="AG4066" s="35" t="s">
        <v>7040</v>
      </c>
      <c r="AH4066" s="35" t="s">
        <v>7041</v>
      </c>
    </row>
    <row r="4067" spans="1:34" ht="15" hidden="1" customHeight="1" x14ac:dyDescent="0.2">
      <c r="A4067" s="257">
        <v>69</v>
      </c>
      <c r="B4067" s="257">
        <v>60</v>
      </c>
      <c r="C4067" s="258" t="s">
        <v>943</v>
      </c>
      <c r="D4067" s="257">
        <v>60151</v>
      </c>
      <c r="E4067" s="258" t="s">
        <v>944</v>
      </c>
      <c r="F4067" s="25">
        <v>2018</v>
      </c>
      <c r="G4067" s="284">
        <v>43302.679861111108</v>
      </c>
      <c r="H4067" s="234">
        <v>43302.679861111108</v>
      </c>
      <c r="I4067" s="412" t="s">
        <v>36</v>
      </c>
      <c r="J4067" s="412" t="s">
        <v>36</v>
      </c>
      <c r="K4067" s="412" t="s">
        <v>36</v>
      </c>
      <c r="L4067" s="235">
        <f>N4067-G4067</f>
        <v>0.14791666666860692</v>
      </c>
      <c r="M4067" s="236">
        <v>213</v>
      </c>
      <c r="N4067" s="284">
        <v>43302.827777777777</v>
      </c>
      <c r="O4067" s="234">
        <v>43302.827777777777</v>
      </c>
      <c r="P4067" s="237" t="s">
        <v>37</v>
      </c>
      <c r="Q4067" s="359" t="s">
        <v>382</v>
      </c>
      <c r="R4067" s="35" t="s">
        <v>10211</v>
      </c>
      <c r="S4067" s="277" t="s">
        <v>526</v>
      </c>
      <c r="T4067" s="167" t="s">
        <v>11582</v>
      </c>
      <c r="U4067" s="282" t="s">
        <v>40</v>
      </c>
      <c r="V4067" s="240" t="s">
        <v>1385</v>
      </c>
      <c r="W4067" s="167" t="s">
        <v>11583</v>
      </c>
      <c r="X4067" s="255">
        <v>0</v>
      </c>
      <c r="Y4067" s="241">
        <v>0</v>
      </c>
      <c r="Z4067" s="241">
        <v>0</v>
      </c>
      <c r="AA4067" s="277"/>
      <c r="AB4067" s="277"/>
      <c r="AC4067" s="277"/>
      <c r="AD4067" s="241">
        <v>5517212</v>
      </c>
      <c r="AE4067" s="461" t="s">
        <v>1270</v>
      </c>
      <c r="AF4067" s="462" t="s">
        <v>1270</v>
      </c>
      <c r="AG4067" s="277" t="s">
        <v>7066</v>
      </c>
      <c r="AH4067" s="277" t="s">
        <v>7067</v>
      </c>
    </row>
    <row r="4068" spans="1:34" ht="15" hidden="1" customHeight="1" x14ac:dyDescent="0.2">
      <c r="A4068" s="272">
        <v>69</v>
      </c>
      <c r="B4068" s="272">
        <v>60</v>
      </c>
      <c r="C4068" s="331" t="s">
        <v>943</v>
      </c>
      <c r="D4068" s="272">
        <v>60151</v>
      </c>
      <c r="E4068" s="331" t="s">
        <v>944</v>
      </c>
      <c r="F4068" s="25">
        <v>2018</v>
      </c>
      <c r="G4068" s="284">
        <v>43309.933333333334</v>
      </c>
      <c r="H4068" s="234">
        <v>43309.933333333334</v>
      </c>
      <c r="I4068" s="417" t="s">
        <v>7042</v>
      </c>
      <c r="J4068" s="412" t="s">
        <v>36</v>
      </c>
      <c r="K4068" s="412" t="s">
        <v>36</v>
      </c>
      <c r="L4068" s="235">
        <f>N4068-G4068</f>
        <v>0.15555555555329192</v>
      </c>
      <c r="M4068" s="236">
        <v>224</v>
      </c>
      <c r="N4068" s="284">
        <v>43310.088888888888</v>
      </c>
      <c r="O4068" s="234">
        <v>43310.088888888888</v>
      </c>
      <c r="P4068" s="237" t="s">
        <v>37</v>
      </c>
      <c r="Q4068" s="162" t="s">
        <v>382</v>
      </c>
      <c r="R4068" s="167" t="s">
        <v>10211</v>
      </c>
      <c r="S4068" s="163" t="s">
        <v>526</v>
      </c>
      <c r="T4068" s="167" t="s">
        <v>11644</v>
      </c>
      <c r="U4068" s="287" t="s">
        <v>40</v>
      </c>
      <c r="V4068" s="240" t="s">
        <v>1385</v>
      </c>
      <c r="W4068" s="167" t="s">
        <v>11653</v>
      </c>
      <c r="X4068" s="255">
        <v>0</v>
      </c>
      <c r="Y4068" s="241">
        <v>0</v>
      </c>
      <c r="Z4068" s="241">
        <v>0</v>
      </c>
      <c r="AA4068" s="266"/>
      <c r="AB4068" s="266"/>
      <c r="AC4068" s="266"/>
      <c r="AD4068" s="241">
        <v>5517212</v>
      </c>
      <c r="AE4068" s="467" t="s">
        <v>1270</v>
      </c>
      <c r="AF4068" s="468" t="s">
        <v>1270</v>
      </c>
      <c r="AG4068" s="163" t="s">
        <v>7040</v>
      </c>
      <c r="AH4068" s="163" t="s">
        <v>7173</v>
      </c>
    </row>
    <row r="4069" spans="1:34" ht="15" hidden="1" customHeight="1" x14ac:dyDescent="0.2">
      <c r="A4069" s="272">
        <v>69</v>
      </c>
      <c r="B4069" s="272">
        <v>60</v>
      </c>
      <c r="C4069" s="331" t="s">
        <v>943</v>
      </c>
      <c r="D4069" s="272">
        <v>60151</v>
      </c>
      <c r="E4069" s="331" t="s">
        <v>944</v>
      </c>
      <c r="F4069" s="25">
        <v>2018</v>
      </c>
      <c r="G4069" s="284">
        <v>43310.606249999997</v>
      </c>
      <c r="H4069" s="234">
        <v>43310.606249999997</v>
      </c>
      <c r="I4069" s="412" t="s">
        <v>36</v>
      </c>
      <c r="J4069" s="412" t="s">
        <v>36</v>
      </c>
      <c r="K4069" s="412" t="s">
        <v>36</v>
      </c>
      <c r="L4069" s="235">
        <f>N4069-G4069</f>
        <v>0.19027777777955635</v>
      </c>
      <c r="M4069" s="236">
        <v>274</v>
      </c>
      <c r="N4069" s="284">
        <v>43310.796527777777</v>
      </c>
      <c r="O4069" s="234">
        <v>43310.796527777777</v>
      </c>
      <c r="P4069" s="237" t="s">
        <v>37</v>
      </c>
      <c r="Q4069" s="162" t="s">
        <v>382</v>
      </c>
      <c r="R4069" s="167" t="s">
        <v>10211</v>
      </c>
      <c r="S4069" s="163" t="s">
        <v>526</v>
      </c>
      <c r="T4069" s="167" t="s">
        <v>11657</v>
      </c>
      <c r="U4069" s="287" t="s">
        <v>40</v>
      </c>
      <c r="V4069" s="240" t="s">
        <v>1385</v>
      </c>
      <c r="W4069" s="35" t="s">
        <v>11667</v>
      </c>
      <c r="X4069" s="255">
        <v>0</v>
      </c>
      <c r="Y4069" s="241">
        <v>0</v>
      </c>
      <c r="Z4069" s="241">
        <v>0</v>
      </c>
      <c r="AA4069" s="266"/>
      <c r="AB4069" s="266"/>
      <c r="AC4069" s="266"/>
      <c r="AD4069" s="241">
        <v>5517212</v>
      </c>
      <c r="AE4069" s="467" t="s">
        <v>1270</v>
      </c>
      <c r="AF4069" s="468" t="s">
        <v>1270</v>
      </c>
      <c r="AG4069" s="163" t="s">
        <v>7040</v>
      </c>
      <c r="AH4069" s="163" t="s">
        <v>7173</v>
      </c>
    </row>
    <row r="4070" spans="1:34" ht="15" hidden="1" customHeight="1" x14ac:dyDescent="0.2">
      <c r="A4070" s="257">
        <v>69</v>
      </c>
      <c r="B4070" s="257">
        <v>60</v>
      </c>
      <c r="C4070" s="258" t="s">
        <v>943</v>
      </c>
      <c r="D4070" s="257">
        <v>60151</v>
      </c>
      <c r="E4070" s="258" t="s">
        <v>944</v>
      </c>
      <c r="F4070" s="25">
        <v>2018</v>
      </c>
      <c r="G4070" s="284">
        <v>43428.217361111114</v>
      </c>
      <c r="H4070" s="234">
        <v>43428.217361111114</v>
      </c>
      <c r="I4070" s="412" t="s">
        <v>36</v>
      </c>
      <c r="J4070" s="412" t="s">
        <v>36</v>
      </c>
      <c r="K4070" s="412" t="s">
        <v>36</v>
      </c>
      <c r="L4070" s="235">
        <f>N4070-G4070</f>
        <v>0.87222222222044365</v>
      </c>
      <c r="M4070" s="236">
        <v>1256</v>
      </c>
      <c r="N4070" s="284">
        <v>43429.089583333334</v>
      </c>
      <c r="O4070" s="234">
        <v>43429.089583333334</v>
      </c>
      <c r="P4070" s="237" t="s">
        <v>37</v>
      </c>
      <c r="Q4070" s="162" t="s">
        <v>222</v>
      </c>
      <c r="R4070" s="167" t="s">
        <v>10220</v>
      </c>
      <c r="S4070" s="163" t="s">
        <v>54</v>
      </c>
      <c r="T4070" s="167" t="s">
        <v>12401</v>
      </c>
      <c r="U4070" s="293">
        <v>115408535</v>
      </c>
      <c r="V4070" s="240" t="s">
        <v>1385</v>
      </c>
      <c r="W4070" s="167" t="s">
        <v>12402</v>
      </c>
      <c r="X4070" s="255">
        <v>0</v>
      </c>
      <c r="Y4070" s="241">
        <v>0</v>
      </c>
      <c r="Z4070" s="241">
        <v>0</v>
      </c>
      <c r="AA4070" s="266"/>
      <c r="AB4070" s="266"/>
      <c r="AC4070" s="266"/>
      <c r="AD4070" s="241">
        <v>5517212</v>
      </c>
      <c r="AE4070" s="461" t="s">
        <v>7172</v>
      </c>
      <c r="AF4070" s="468" t="s">
        <v>8462</v>
      </c>
      <c r="AG4070" s="163" t="s">
        <v>7040</v>
      </c>
      <c r="AH4070" s="57" t="s">
        <v>7041</v>
      </c>
    </row>
    <row r="4071" spans="1:34" ht="15" hidden="1" customHeight="1" x14ac:dyDescent="0.2">
      <c r="A4071" s="521">
        <v>69</v>
      </c>
      <c r="B4071" s="521">
        <v>60</v>
      </c>
      <c r="C4071" s="522" t="s">
        <v>943</v>
      </c>
      <c r="D4071" s="521">
        <v>60151</v>
      </c>
      <c r="E4071" s="522" t="s">
        <v>944</v>
      </c>
      <c r="F4071" s="25">
        <v>2019</v>
      </c>
      <c r="G4071" s="232">
        <v>43510.359722222223</v>
      </c>
      <c r="H4071" s="233">
        <v>43510.359722222223</v>
      </c>
      <c r="I4071" s="417" t="s">
        <v>7042</v>
      </c>
      <c r="J4071" s="412" t="s">
        <v>36</v>
      </c>
      <c r="K4071" s="412" t="s">
        <v>36</v>
      </c>
      <c r="L4071" s="235">
        <f>N4071-G4071</f>
        <v>8.4027777775190771E-2</v>
      </c>
      <c r="M4071" s="236">
        <v>121</v>
      </c>
      <c r="N4071" s="232">
        <v>43510.443749999999</v>
      </c>
      <c r="O4071" s="233">
        <v>43510.443749999999</v>
      </c>
      <c r="P4071" s="237" t="s">
        <v>37</v>
      </c>
      <c r="Q4071" s="162" t="s">
        <v>222</v>
      </c>
      <c r="R4071" s="167" t="s">
        <v>10220</v>
      </c>
      <c r="S4071" s="238" t="s">
        <v>40</v>
      </c>
      <c r="T4071" s="167" t="s">
        <v>13300</v>
      </c>
      <c r="U4071" s="483">
        <v>116493691</v>
      </c>
      <c r="V4071" s="240" t="s">
        <v>1385</v>
      </c>
      <c r="W4071" s="167" t="s">
        <v>13301</v>
      </c>
      <c r="X4071" s="490">
        <f>4545+5767+2424</f>
        <v>12736</v>
      </c>
      <c r="Y4071" s="490">
        <f>4545+5767+2424</f>
        <v>12736</v>
      </c>
      <c r="Z4071" s="490">
        <f>31815+1859017+712274</f>
        <v>2603106</v>
      </c>
      <c r="AA4071" s="491">
        <f>Y4071/AD4071</f>
        <v>2.2952176897559871E-3</v>
      </c>
      <c r="AB4071" s="492">
        <f>Z4071/AD4071</f>
        <v>0.46911863532584397</v>
      </c>
      <c r="AC4071" s="341">
        <f>Z4071/Y4071</f>
        <v>204.38960427135677</v>
      </c>
      <c r="AD4071" s="255">
        <v>5548929</v>
      </c>
      <c r="AE4071" s="239" t="s">
        <v>7083</v>
      </c>
      <c r="AF4071" s="229" t="s">
        <v>13302</v>
      </c>
      <c r="AG4071" s="239" t="s">
        <v>7040</v>
      </c>
      <c r="AH4071" s="57" t="s">
        <v>7041</v>
      </c>
    </row>
    <row r="4072" spans="1:34" ht="15" hidden="1" customHeight="1" x14ac:dyDescent="0.2">
      <c r="A4072" s="58">
        <v>69</v>
      </c>
      <c r="B4072" s="58">
        <v>60</v>
      </c>
      <c r="C4072" s="76" t="s">
        <v>341</v>
      </c>
      <c r="D4072" s="31">
        <v>60152</v>
      </c>
      <c r="E4072" s="60" t="s">
        <v>342</v>
      </c>
      <c r="F4072" s="25">
        <v>2014</v>
      </c>
      <c r="G4072" s="61">
        <v>41812.790277777778</v>
      </c>
      <c r="H4072" s="62">
        <v>41812.790277777778</v>
      </c>
      <c r="I4072" s="625" t="s">
        <v>36</v>
      </c>
      <c r="J4072" s="625" t="s">
        <v>36</v>
      </c>
      <c r="K4072" s="625"/>
      <c r="L4072" s="64">
        <f>N4072-G4072</f>
        <v>6.944444467080757E-4</v>
      </c>
      <c r="M4072" s="65">
        <v>1</v>
      </c>
      <c r="N4072" s="61">
        <v>41812.790972222225</v>
      </c>
      <c r="O4072" s="62">
        <v>41812.790972222225</v>
      </c>
      <c r="P4072" s="66" t="s">
        <v>37</v>
      </c>
      <c r="Q4072" s="69" t="s">
        <v>48</v>
      </c>
      <c r="R4072" s="69" t="s">
        <v>49</v>
      </c>
      <c r="S4072" s="87" t="s">
        <v>40</v>
      </c>
      <c r="T4072" s="69" t="s">
        <v>2400</v>
      </c>
      <c r="U4072" s="282" t="s">
        <v>40</v>
      </c>
      <c r="V4072" s="87" t="s">
        <v>384</v>
      </c>
      <c r="W4072" s="69" t="s">
        <v>2401</v>
      </c>
      <c r="X4072" s="32">
        <v>2611</v>
      </c>
      <c r="Y4072" s="32">
        <v>0</v>
      </c>
      <c r="Z4072" s="83"/>
      <c r="AA4072" s="84"/>
      <c r="AB4072" s="85"/>
      <c r="AC4072" s="83"/>
    </row>
    <row r="4073" spans="1:34" ht="15" hidden="1" customHeight="1" x14ac:dyDescent="0.2">
      <c r="A4073" s="105">
        <v>69</v>
      </c>
      <c r="B4073" s="105">
        <v>60</v>
      </c>
      <c r="C4073" s="76" t="s">
        <v>341</v>
      </c>
      <c r="D4073" s="31">
        <v>60152</v>
      </c>
      <c r="E4073" s="60" t="s">
        <v>342</v>
      </c>
      <c r="F4073" s="25">
        <v>2014</v>
      </c>
      <c r="G4073" s="106">
        <v>41886.539583333331</v>
      </c>
      <c r="H4073" s="63">
        <v>41886.539583333331</v>
      </c>
      <c r="I4073" s="625" t="s">
        <v>36</v>
      </c>
      <c r="J4073" s="625" t="s">
        <v>36</v>
      </c>
      <c r="K4073" s="625"/>
      <c r="L4073" s="64">
        <f>N4073-G4073</f>
        <v>0.32777777777664596</v>
      </c>
      <c r="M4073" s="65">
        <v>472</v>
      </c>
      <c r="N4073" s="106">
        <v>41886.867361111108</v>
      </c>
      <c r="O4073" s="63">
        <v>41886.867361111108</v>
      </c>
      <c r="P4073" s="66" t="s">
        <v>37</v>
      </c>
      <c r="Q4073" s="69" t="s">
        <v>38</v>
      </c>
      <c r="R4073" s="69" t="s">
        <v>135</v>
      </c>
      <c r="S4073" s="87" t="s">
        <v>68</v>
      </c>
      <c r="T4073" s="69" t="s">
        <v>2674</v>
      </c>
      <c r="U4073" s="77">
        <v>10532</v>
      </c>
      <c r="V4073" s="87" t="s">
        <v>384</v>
      </c>
      <c r="W4073" s="69" t="s">
        <v>2675</v>
      </c>
      <c r="X4073" s="32">
        <v>0</v>
      </c>
      <c r="Y4073" s="32">
        <v>0</v>
      </c>
      <c r="Z4073" s="83"/>
      <c r="AA4073" s="84"/>
      <c r="AB4073" s="85"/>
      <c r="AC4073" s="83"/>
      <c r="AD4073" s="41"/>
      <c r="AE4073" s="41"/>
      <c r="AF4073" s="41"/>
      <c r="AG4073" s="41"/>
      <c r="AH4073" s="41"/>
    </row>
    <row r="4074" spans="1:34" ht="15" hidden="1" customHeight="1" x14ac:dyDescent="0.2">
      <c r="A4074" s="105">
        <v>69</v>
      </c>
      <c r="B4074" s="105">
        <v>60</v>
      </c>
      <c r="C4074" s="76" t="s">
        <v>341</v>
      </c>
      <c r="D4074" s="31">
        <v>60152</v>
      </c>
      <c r="E4074" s="60" t="s">
        <v>342</v>
      </c>
      <c r="F4074" s="25">
        <v>2014</v>
      </c>
      <c r="G4074" s="61">
        <v>41908.938194444447</v>
      </c>
      <c r="H4074" s="62">
        <v>41908.938194444447</v>
      </c>
      <c r="I4074" s="625" t="s">
        <v>36</v>
      </c>
      <c r="J4074" s="625" t="s">
        <v>36</v>
      </c>
      <c r="K4074" s="625"/>
      <c r="L4074" s="64">
        <f>N4074-G4074</f>
        <v>6.9444443943211809E-4</v>
      </c>
      <c r="M4074" s="65">
        <v>1</v>
      </c>
      <c r="N4074" s="61">
        <v>41908.938888888886</v>
      </c>
      <c r="O4074" s="62">
        <v>41908.938888888886</v>
      </c>
      <c r="P4074" s="66" t="s">
        <v>37</v>
      </c>
      <c r="Q4074" s="69" t="s">
        <v>1752</v>
      </c>
      <c r="R4074" s="69" t="s">
        <v>287</v>
      </c>
      <c r="S4074" s="87" t="s">
        <v>68</v>
      </c>
      <c r="T4074" s="69" t="s">
        <v>2788</v>
      </c>
      <c r="U4074" s="282" t="s">
        <v>40</v>
      </c>
      <c r="V4074" s="87" t="s">
        <v>384</v>
      </c>
      <c r="W4074" s="69" t="s">
        <v>2787</v>
      </c>
      <c r="X4074" s="32">
        <v>4731</v>
      </c>
      <c r="Y4074" s="32">
        <v>0</v>
      </c>
      <c r="Z4074" s="83"/>
      <c r="AA4074" s="84"/>
      <c r="AB4074" s="85"/>
      <c r="AC4074" s="83"/>
    </row>
    <row r="4075" spans="1:34" ht="15" hidden="1" customHeight="1" x14ac:dyDescent="0.2">
      <c r="A4075" s="105">
        <v>69</v>
      </c>
      <c r="B4075" s="105">
        <v>60</v>
      </c>
      <c r="C4075" s="76" t="s">
        <v>341</v>
      </c>
      <c r="D4075" s="31">
        <v>60152</v>
      </c>
      <c r="E4075" s="60" t="s">
        <v>342</v>
      </c>
      <c r="F4075" s="25">
        <v>2014</v>
      </c>
      <c r="G4075" s="61">
        <v>41961.715277777781</v>
      </c>
      <c r="H4075" s="62">
        <v>41961.715277777781</v>
      </c>
      <c r="I4075" s="625" t="s">
        <v>36</v>
      </c>
      <c r="J4075" s="625" t="s">
        <v>36</v>
      </c>
      <c r="K4075" s="625"/>
      <c r="L4075" s="64">
        <f>N4075-G4075</f>
        <v>6.9444443943211809E-4</v>
      </c>
      <c r="M4075" s="65">
        <v>1</v>
      </c>
      <c r="N4075" s="61">
        <v>41961.71597222222</v>
      </c>
      <c r="O4075" s="62">
        <v>41961.71597222222</v>
      </c>
      <c r="P4075" s="66" t="s">
        <v>37</v>
      </c>
      <c r="Q4075" s="69" t="s">
        <v>48</v>
      </c>
      <c r="R4075" s="69" t="s">
        <v>49</v>
      </c>
      <c r="S4075" s="87" t="s">
        <v>40</v>
      </c>
      <c r="T4075" s="69" t="s">
        <v>3039</v>
      </c>
      <c r="U4075" s="282" t="s">
        <v>40</v>
      </c>
      <c r="V4075" s="87" t="s">
        <v>384</v>
      </c>
      <c r="W4075" s="69" t="s">
        <v>3040</v>
      </c>
      <c r="X4075" s="32">
        <v>2617</v>
      </c>
      <c r="Y4075" s="32">
        <v>0</v>
      </c>
      <c r="Z4075" s="83"/>
      <c r="AA4075" s="84"/>
      <c r="AB4075" s="85"/>
      <c r="AC4075" s="83"/>
    </row>
    <row r="4076" spans="1:34" ht="15" hidden="1" customHeight="1" x14ac:dyDescent="0.2">
      <c r="A4076" s="153">
        <v>69</v>
      </c>
      <c r="B4076" s="153">
        <v>60</v>
      </c>
      <c r="C4076" s="24" t="s">
        <v>341</v>
      </c>
      <c r="D4076" s="175">
        <v>60152</v>
      </c>
      <c r="E4076" s="24" t="s">
        <v>342</v>
      </c>
      <c r="F4076" s="25">
        <v>2015</v>
      </c>
      <c r="G4076" s="156">
        <v>42020.367361111108</v>
      </c>
      <c r="H4076" s="157">
        <v>42020.367361111108</v>
      </c>
      <c r="I4076" s="620" t="s">
        <v>36</v>
      </c>
      <c r="J4076" s="620" t="s">
        <v>36</v>
      </c>
      <c r="K4076" s="620"/>
      <c r="L4076" s="159">
        <f>N4076-G4076</f>
        <v>6.944444467080757E-4</v>
      </c>
      <c r="M4076" s="160">
        <v>1</v>
      </c>
      <c r="N4076" s="156">
        <v>42020.368055555555</v>
      </c>
      <c r="O4076" s="157">
        <v>42020.368055555555</v>
      </c>
      <c r="P4076" s="161" t="s">
        <v>37</v>
      </c>
      <c r="Q4076" s="35" t="s">
        <v>48</v>
      </c>
      <c r="R4076" s="35" t="s">
        <v>49</v>
      </c>
      <c r="S4076" s="35" t="s">
        <v>40</v>
      </c>
      <c r="T4076" s="35" t="s">
        <v>3338</v>
      </c>
      <c r="U4076" s="282" t="s">
        <v>40</v>
      </c>
      <c r="V4076" s="167" t="s">
        <v>384</v>
      </c>
      <c r="W4076" s="35" t="s">
        <v>3339</v>
      </c>
      <c r="X4076" s="55">
        <v>2621</v>
      </c>
      <c r="Y4076" s="55">
        <v>0</v>
      </c>
      <c r="Z4076" s="168"/>
      <c r="AA4076" s="168"/>
      <c r="AB4076" s="168"/>
      <c r="AC4076" s="168"/>
    </row>
    <row r="4077" spans="1:34" ht="15" hidden="1" customHeight="1" x14ac:dyDescent="0.2">
      <c r="A4077" s="175">
        <v>69</v>
      </c>
      <c r="B4077" s="175">
        <v>60</v>
      </c>
      <c r="C4077" s="24" t="s">
        <v>341</v>
      </c>
      <c r="D4077" s="175">
        <v>60152</v>
      </c>
      <c r="E4077" s="24" t="s">
        <v>342</v>
      </c>
      <c r="F4077" s="25">
        <v>2015</v>
      </c>
      <c r="G4077" s="156">
        <v>42131.070138888892</v>
      </c>
      <c r="H4077" s="157">
        <v>42131.070138888892</v>
      </c>
      <c r="I4077" s="620" t="s">
        <v>36</v>
      </c>
      <c r="J4077" s="620" t="s">
        <v>36</v>
      </c>
      <c r="K4077" s="620"/>
      <c r="L4077" s="159">
        <f>N4077-G4077</f>
        <v>6.9444443943211809E-4</v>
      </c>
      <c r="M4077" s="160">
        <v>1</v>
      </c>
      <c r="N4077" s="156">
        <v>42131.070833333331</v>
      </c>
      <c r="O4077" s="157">
        <v>42131.070833333331</v>
      </c>
      <c r="P4077" s="161" t="s">
        <v>37</v>
      </c>
      <c r="Q4077" s="35" t="s">
        <v>213</v>
      </c>
      <c r="R4077" s="35" t="s">
        <v>287</v>
      </c>
      <c r="S4077" s="35" t="s">
        <v>40</v>
      </c>
      <c r="T4077" s="35" t="s">
        <v>3899</v>
      </c>
      <c r="U4077" s="282" t="s">
        <v>40</v>
      </c>
      <c r="V4077" s="167" t="s">
        <v>384</v>
      </c>
      <c r="W4077" s="35" t="s">
        <v>3900</v>
      </c>
      <c r="X4077" s="55">
        <v>4741</v>
      </c>
      <c r="Y4077" s="55">
        <v>0</v>
      </c>
      <c r="Z4077" s="168"/>
      <c r="AA4077" s="168"/>
      <c r="AB4077" s="168"/>
      <c r="AC4077" s="168"/>
    </row>
    <row r="4078" spans="1:34" ht="15" hidden="1" customHeight="1" x14ac:dyDescent="0.2">
      <c r="A4078" s="175">
        <v>69</v>
      </c>
      <c r="B4078" s="175">
        <v>60</v>
      </c>
      <c r="C4078" s="24" t="s">
        <v>341</v>
      </c>
      <c r="D4078" s="175">
        <v>60152</v>
      </c>
      <c r="E4078" s="24" t="s">
        <v>342</v>
      </c>
      <c r="F4078" s="25">
        <v>2015</v>
      </c>
      <c r="G4078" s="156">
        <v>42160.793055555558</v>
      </c>
      <c r="H4078" s="157">
        <v>42160.793055555558</v>
      </c>
      <c r="I4078" s="620" t="s">
        <v>36</v>
      </c>
      <c r="J4078" s="620" t="s">
        <v>36</v>
      </c>
      <c r="K4078" s="620"/>
      <c r="L4078" s="159">
        <f>N4078-G4078</f>
        <v>6.9444443943211809E-4</v>
      </c>
      <c r="M4078" s="160">
        <v>1</v>
      </c>
      <c r="N4078" s="156">
        <v>42160.793749999997</v>
      </c>
      <c r="O4078" s="157">
        <v>42160.793749999997</v>
      </c>
      <c r="P4078" s="161" t="s">
        <v>37</v>
      </c>
      <c r="Q4078" s="35" t="s">
        <v>213</v>
      </c>
      <c r="R4078" s="35" t="s">
        <v>287</v>
      </c>
      <c r="S4078" s="35" t="s">
        <v>40</v>
      </c>
      <c r="T4078" s="35" t="s">
        <v>4110</v>
      </c>
      <c r="U4078" s="282" t="s">
        <v>40</v>
      </c>
      <c r="V4078" s="167" t="s">
        <v>384</v>
      </c>
      <c r="W4078" s="35" t="s">
        <v>4111</v>
      </c>
      <c r="X4078" s="55">
        <v>2624</v>
      </c>
      <c r="Y4078" s="55">
        <v>0</v>
      </c>
      <c r="Z4078" s="168"/>
      <c r="AA4078" s="168"/>
      <c r="AB4078" s="168"/>
      <c r="AC4078" s="168"/>
    </row>
    <row r="4079" spans="1:34" ht="15" hidden="1" customHeight="1" x14ac:dyDescent="0.2">
      <c r="A4079" s="175">
        <v>69</v>
      </c>
      <c r="B4079" s="175">
        <v>60</v>
      </c>
      <c r="C4079" s="24" t="s">
        <v>341</v>
      </c>
      <c r="D4079" s="175">
        <v>60152</v>
      </c>
      <c r="E4079" s="24" t="s">
        <v>342</v>
      </c>
      <c r="F4079" s="25">
        <v>2015</v>
      </c>
      <c r="G4079" s="156">
        <v>42195.448611111111</v>
      </c>
      <c r="H4079" s="157">
        <v>42195.448611111111</v>
      </c>
      <c r="I4079" s="620" t="s">
        <v>36</v>
      </c>
      <c r="J4079" s="620" t="s">
        <v>36</v>
      </c>
      <c r="K4079" s="620"/>
      <c r="L4079" s="159">
        <f>N4079-G4079</f>
        <v>6.944444467080757E-4</v>
      </c>
      <c r="M4079" s="160">
        <v>1</v>
      </c>
      <c r="N4079" s="156">
        <v>42195.449305555558</v>
      </c>
      <c r="O4079" s="157">
        <v>42195.449305555558</v>
      </c>
      <c r="P4079" s="161" t="s">
        <v>37</v>
      </c>
      <c r="Q4079" s="35" t="s">
        <v>213</v>
      </c>
      <c r="R4079" s="35" t="s">
        <v>287</v>
      </c>
      <c r="S4079" s="35" t="s">
        <v>101</v>
      </c>
      <c r="T4079" s="35" t="s">
        <v>4292</v>
      </c>
      <c r="U4079" s="282" t="s">
        <v>40</v>
      </c>
      <c r="V4079" s="167" t="s">
        <v>384</v>
      </c>
      <c r="W4079" s="35" t="s">
        <v>4294</v>
      </c>
      <c r="X4079" s="55">
        <f>2119+2624</f>
        <v>4743</v>
      </c>
      <c r="Y4079" s="55">
        <v>0</v>
      </c>
      <c r="Z4079" s="168"/>
      <c r="AA4079" s="168"/>
      <c r="AB4079" s="168"/>
      <c r="AC4079" s="168"/>
    </row>
    <row r="4080" spans="1:34" ht="15" hidden="1" customHeight="1" x14ac:dyDescent="0.2">
      <c r="A4080" s="175">
        <v>69</v>
      </c>
      <c r="B4080" s="175">
        <v>60</v>
      </c>
      <c r="C4080" s="24" t="s">
        <v>341</v>
      </c>
      <c r="D4080" s="175">
        <v>60152</v>
      </c>
      <c r="E4080" s="24" t="s">
        <v>342</v>
      </c>
      <c r="F4080" s="25">
        <v>2015</v>
      </c>
      <c r="G4080" s="156">
        <v>42236.640972222223</v>
      </c>
      <c r="H4080" s="157">
        <v>42236.640972222223</v>
      </c>
      <c r="I4080" s="620" t="s">
        <v>36</v>
      </c>
      <c r="J4080" s="620" t="s">
        <v>36</v>
      </c>
      <c r="K4080" s="620"/>
      <c r="L4080" s="159">
        <f>N4080-G4080</f>
        <v>0.24027777777519077</v>
      </c>
      <c r="M4080" s="160">
        <v>346</v>
      </c>
      <c r="N4080" s="156">
        <v>42236.881249999999</v>
      </c>
      <c r="O4080" s="157">
        <v>42236.881249999999</v>
      </c>
      <c r="P4080" s="161" t="s">
        <v>37</v>
      </c>
      <c r="Q4080" s="35" t="s">
        <v>222</v>
      </c>
      <c r="R4080" s="35" t="s">
        <v>749</v>
      </c>
      <c r="S4080" s="35" t="s">
        <v>526</v>
      </c>
      <c r="T4080" s="35" t="s">
        <v>4620</v>
      </c>
      <c r="U4080" s="170">
        <v>11424</v>
      </c>
      <c r="V4080" s="167" t="s">
        <v>384</v>
      </c>
      <c r="W4080" s="35" t="s">
        <v>4621</v>
      </c>
      <c r="X4080" s="55">
        <v>2625</v>
      </c>
      <c r="Y4080" s="55">
        <v>2625</v>
      </c>
      <c r="Z4080" s="55">
        <v>21000</v>
      </c>
      <c r="AA4080" s="173">
        <f>Y4080/5412924</f>
        <v>4.849504630029906E-4</v>
      </c>
      <c r="AB4080" s="174">
        <f>Z4080/5412924</f>
        <v>3.8796037040239248E-3</v>
      </c>
      <c r="AC4080" s="55">
        <f>Z4080/Y4080</f>
        <v>8</v>
      </c>
    </row>
    <row r="4081" spans="1:34" ht="15" hidden="1" customHeight="1" x14ac:dyDescent="0.2">
      <c r="A4081" s="175">
        <v>69</v>
      </c>
      <c r="B4081" s="175">
        <v>60</v>
      </c>
      <c r="C4081" s="24" t="s">
        <v>341</v>
      </c>
      <c r="D4081" s="175">
        <v>60152</v>
      </c>
      <c r="E4081" s="43" t="s">
        <v>342</v>
      </c>
      <c r="F4081" s="25">
        <v>2015</v>
      </c>
      <c r="G4081" s="156">
        <v>42278.59097222222</v>
      </c>
      <c r="H4081" s="157">
        <v>42276.59097222222</v>
      </c>
      <c r="I4081" s="620" t="s">
        <v>36</v>
      </c>
      <c r="J4081" s="620" t="s">
        <v>36</v>
      </c>
      <c r="K4081" s="620"/>
      <c r="L4081" s="159">
        <f>N4081-G4081</f>
        <v>6.944444467080757E-4</v>
      </c>
      <c r="M4081" s="160">
        <v>1</v>
      </c>
      <c r="N4081" s="156">
        <v>42278.591666666667</v>
      </c>
      <c r="O4081" s="157">
        <v>42276.591666666667</v>
      </c>
      <c r="P4081" s="161" t="s">
        <v>37</v>
      </c>
      <c r="Q4081" s="162" t="s">
        <v>52</v>
      </c>
      <c r="R4081" s="35" t="s">
        <v>302</v>
      </c>
      <c r="S4081" s="35" t="s">
        <v>68</v>
      </c>
      <c r="T4081" s="35" t="s">
        <v>4857</v>
      </c>
      <c r="U4081" s="282" t="s">
        <v>40</v>
      </c>
      <c r="V4081" s="167" t="s">
        <v>384</v>
      </c>
      <c r="W4081" s="35" t="s">
        <v>4858</v>
      </c>
      <c r="X4081" s="55">
        <v>2622</v>
      </c>
      <c r="Y4081" s="168"/>
      <c r="Z4081" s="168"/>
      <c r="AA4081" s="168"/>
      <c r="AB4081" s="168"/>
      <c r="AC4081" s="168"/>
    </row>
    <row r="4082" spans="1:34" ht="15" hidden="1" customHeight="1" x14ac:dyDescent="0.2">
      <c r="A4082" s="175">
        <v>69</v>
      </c>
      <c r="B4082" s="175">
        <v>60</v>
      </c>
      <c r="C4082" s="24" t="s">
        <v>341</v>
      </c>
      <c r="D4082" s="175">
        <v>60152</v>
      </c>
      <c r="E4082" s="43" t="s">
        <v>342</v>
      </c>
      <c r="F4082" s="25">
        <v>2015</v>
      </c>
      <c r="G4082" s="156">
        <v>42279.784722222219</v>
      </c>
      <c r="H4082" s="157">
        <v>42279.784722222219</v>
      </c>
      <c r="I4082" s="620" t="s">
        <v>36</v>
      </c>
      <c r="J4082" s="620" t="s">
        <v>36</v>
      </c>
      <c r="K4082" s="620"/>
      <c r="L4082" s="159">
        <f>N4082-G4082</f>
        <v>0.14791666666860692</v>
      </c>
      <c r="M4082" s="160">
        <v>213</v>
      </c>
      <c r="N4082" s="156">
        <v>42279.932638888888</v>
      </c>
      <c r="O4082" s="157">
        <v>42279.932638888888</v>
      </c>
      <c r="P4082" s="161" t="s">
        <v>37</v>
      </c>
      <c r="Q4082" s="162" t="s">
        <v>52</v>
      </c>
      <c r="R4082" s="35" t="s">
        <v>302</v>
      </c>
      <c r="S4082" s="35" t="s">
        <v>68</v>
      </c>
      <c r="T4082" s="35" t="s">
        <v>4865</v>
      </c>
      <c r="U4082" s="282" t="s">
        <v>40</v>
      </c>
      <c r="V4082" s="167" t="s">
        <v>384</v>
      </c>
      <c r="W4082" s="35" t="s">
        <v>4866</v>
      </c>
      <c r="X4082" s="55">
        <v>0</v>
      </c>
      <c r="Y4082" s="168"/>
      <c r="Z4082" s="168"/>
      <c r="AA4082" s="168"/>
      <c r="AB4082" s="168"/>
      <c r="AC4082" s="168"/>
    </row>
    <row r="4083" spans="1:34" ht="15" hidden="1" customHeight="1" x14ac:dyDescent="0.2">
      <c r="A4083" s="175">
        <v>69</v>
      </c>
      <c r="B4083" s="175">
        <v>60</v>
      </c>
      <c r="C4083" s="24" t="s">
        <v>341</v>
      </c>
      <c r="D4083" s="175">
        <v>60152</v>
      </c>
      <c r="E4083" s="43" t="s">
        <v>342</v>
      </c>
      <c r="F4083" s="25">
        <v>2015</v>
      </c>
      <c r="G4083" s="156">
        <v>42324.649305555555</v>
      </c>
      <c r="H4083" s="157">
        <v>42324.649305555555</v>
      </c>
      <c r="I4083" s="620" t="s">
        <v>36</v>
      </c>
      <c r="J4083" s="620" t="s">
        <v>36</v>
      </c>
      <c r="K4083" s="620"/>
      <c r="L4083" s="159">
        <f>N4083-G4083</f>
        <v>4.9812500000043656</v>
      </c>
      <c r="M4083" s="160">
        <v>7173</v>
      </c>
      <c r="N4083" s="156">
        <v>42329.630555555559</v>
      </c>
      <c r="O4083" s="157">
        <v>42329.630555555559</v>
      </c>
      <c r="P4083" s="217" t="s">
        <v>173</v>
      </c>
      <c r="Q4083" s="162" t="s">
        <v>52</v>
      </c>
      <c r="R4083" s="162" t="s">
        <v>243</v>
      </c>
      <c r="S4083" s="35" t="s">
        <v>106</v>
      </c>
      <c r="T4083" s="35" t="s">
        <v>5174</v>
      </c>
      <c r="U4083" s="282" t="s">
        <v>40</v>
      </c>
      <c r="V4083" s="167" t="s">
        <v>384</v>
      </c>
      <c r="W4083" s="35" t="s">
        <v>5175</v>
      </c>
      <c r="X4083" s="55">
        <v>0</v>
      </c>
      <c r="Y4083" s="168"/>
      <c r="Z4083" s="168"/>
      <c r="AA4083" s="168"/>
      <c r="AB4083" s="168"/>
      <c r="AC4083" s="168"/>
    </row>
    <row r="4084" spans="1:34" ht="15" hidden="1" customHeight="1" x14ac:dyDescent="0.2">
      <c r="A4084" s="257">
        <v>69</v>
      </c>
      <c r="B4084" s="257">
        <v>60</v>
      </c>
      <c r="C4084" s="258" t="s">
        <v>341</v>
      </c>
      <c r="D4084" s="257">
        <v>60152</v>
      </c>
      <c r="E4084" s="258" t="s">
        <v>342</v>
      </c>
      <c r="F4084" s="25">
        <v>2016</v>
      </c>
      <c r="G4084" s="232">
        <v>42417.815972222219</v>
      </c>
      <c r="H4084" s="233">
        <v>42417.815972222219</v>
      </c>
      <c r="I4084" s="417" t="s">
        <v>313</v>
      </c>
      <c r="J4084" s="412" t="s">
        <v>36</v>
      </c>
      <c r="K4084" s="412"/>
      <c r="L4084" s="235">
        <f>N4084-G4084</f>
        <v>6.944444467080757E-4</v>
      </c>
      <c r="M4084" s="236">
        <v>1</v>
      </c>
      <c r="N4084" s="232">
        <v>42417.816666666666</v>
      </c>
      <c r="O4084" s="233">
        <v>42417.816666666666</v>
      </c>
      <c r="P4084" s="237" t="s">
        <v>37</v>
      </c>
      <c r="Q4084" s="238" t="s">
        <v>48</v>
      </c>
      <c r="R4084" s="238" t="s">
        <v>49</v>
      </c>
      <c r="S4084" s="238" t="s">
        <v>40</v>
      </c>
      <c r="T4084" s="35" t="s">
        <v>5575</v>
      </c>
      <c r="U4084" s="254" t="s">
        <v>40</v>
      </c>
      <c r="V4084" s="240" t="s">
        <v>384</v>
      </c>
      <c r="W4084" s="35" t="s">
        <v>5576</v>
      </c>
      <c r="X4084" s="55">
        <v>2628</v>
      </c>
      <c r="Y4084" s="241">
        <v>0</v>
      </c>
      <c r="Z4084" s="241">
        <v>0</v>
      </c>
      <c r="AA4084" s="168"/>
      <c r="AB4084" s="168"/>
      <c r="AC4084" s="168"/>
    </row>
    <row r="4085" spans="1:34" ht="15" hidden="1" customHeight="1" x14ac:dyDescent="0.2">
      <c r="A4085" s="257">
        <v>69</v>
      </c>
      <c r="B4085" s="257">
        <v>60</v>
      </c>
      <c r="C4085" s="258" t="s">
        <v>341</v>
      </c>
      <c r="D4085" s="257">
        <v>60152</v>
      </c>
      <c r="E4085" s="258" t="s">
        <v>342</v>
      </c>
      <c r="F4085" s="25">
        <v>2016</v>
      </c>
      <c r="G4085" s="232">
        <v>42453.365972222222</v>
      </c>
      <c r="H4085" s="233">
        <v>42453.365972222222</v>
      </c>
      <c r="I4085" s="412" t="s">
        <v>36</v>
      </c>
      <c r="J4085" s="412" t="s">
        <v>36</v>
      </c>
      <c r="K4085" s="412"/>
      <c r="L4085" s="235">
        <f>N4085-G4085</f>
        <v>5.5555555591126904E-3</v>
      </c>
      <c r="M4085" s="236">
        <v>8</v>
      </c>
      <c r="N4085" s="232">
        <v>42453.371527777781</v>
      </c>
      <c r="O4085" s="233">
        <v>42453.371527777781</v>
      </c>
      <c r="P4085" s="237" t="s">
        <v>37</v>
      </c>
      <c r="Q4085" s="238" t="s">
        <v>52</v>
      </c>
      <c r="R4085" s="277" t="s">
        <v>124</v>
      </c>
      <c r="S4085" s="277" t="s">
        <v>88</v>
      </c>
      <c r="T4085" s="276" t="s">
        <v>5796</v>
      </c>
      <c r="U4085" s="77">
        <v>12031</v>
      </c>
      <c r="V4085" s="240" t="s">
        <v>384</v>
      </c>
      <c r="W4085" s="35" t="s">
        <v>5799</v>
      </c>
      <c r="X4085" s="55">
        <v>0</v>
      </c>
      <c r="Y4085" s="55">
        <v>0</v>
      </c>
      <c r="Z4085" s="55">
        <v>0</v>
      </c>
      <c r="AA4085" s="266"/>
      <c r="AB4085" s="266"/>
      <c r="AC4085" s="266"/>
    </row>
    <row r="4086" spans="1:34" ht="15" hidden="1" customHeight="1" x14ac:dyDescent="0.2">
      <c r="A4086" s="175">
        <v>69</v>
      </c>
      <c r="B4086" s="175">
        <v>60</v>
      </c>
      <c r="C4086" s="24" t="s">
        <v>341</v>
      </c>
      <c r="D4086" s="175">
        <v>60152</v>
      </c>
      <c r="E4086" s="24" t="s">
        <v>342</v>
      </c>
      <c r="F4086" s="25">
        <v>2016</v>
      </c>
      <c r="G4086" s="284">
        <v>42654.969444444447</v>
      </c>
      <c r="H4086" s="234">
        <v>42654.969444444447</v>
      </c>
      <c r="I4086" s="412" t="s">
        <v>36</v>
      </c>
      <c r="J4086" s="417" t="s">
        <v>313</v>
      </c>
      <c r="K4086" s="417"/>
      <c r="L4086" s="235">
        <f>N4086-G4086</f>
        <v>0.32638888888322981</v>
      </c>
      <c r="M4086" s="236">
        <v>470</v>
      </c>
      <c r="N4086" s="284">
        <v>42655.29583333333</v>
      </c>
      <c r="O4086" s="234">
        <v>42655.29583333333</v>
      </c>
      <c r="P4086" s="237" t="s">
        <v>37</v>
      </c>
      <c r="Q4086" s="238" t="s">
        <v>38</v>
      </c>
      <c r="R4086" s="238" t="s">
        <v>39</v>
      </c>
      <c r="S4086" s="35" t="s">
        <v>54</v>
      </c>
      <c r="T4086" s="35" t="s">
        <v>6683</v>
      </c>
      <c r="U4086" s="88">
        <v>12560</v>
      </c>
      <c r="V4086" s="240" t="s">
        <v>384</v>
      </c>
      <c r="W4086" s="35" t="s">
        <v>6686</v>
      </c>
      <c r="X4086" s="177">
        <v>2634</v>
      </c>
      <c r="Y4086" s="177">
        <v>2634</v>
      </c>
      <c r="Z4086" s="177">
        <v>1274369</v>
      </c>
      <c r="AA4086" s="289">
        <v>4.8360187558212612E-4</v>
      </c>
      <c r="AB4086" s="290">
        <v>0.2339738946787086</v>
      </c>
      <c r="AC4086" s="291">
        <v>483.81511009870917</v>
      </c>
    </row>
    <row r="4087" spans="1:34" ht="15" hidden="1" customHeight="1" x14ac:dyDescent="0.2">
      <c r="A4087" s="257">
        <v>69</v>
      </c>
      <c r="B4087" s="257">
        <v>60</v>
      </c>
      <c r="C4087" s="258" t="s">
        <v>341</v>
      </c>
      <c r="D4087" s="257">
        <v>60152</v>
      </c>
      <c r="E4087" s="258" t="s">
        <v>342</v>
      </c>
      <c r="F4087" s="25">
        <v>2016</v>
      </c>
      <c r="G4087" s="284">
        <v>42668.443749999999</v>
      </c>
      <c r="H4087" s="234">
        <v>42668.443749999999</v>
      </c>
      <c r="I4087" s="412" t="s">
        <v>36</v>
      </c>
      <c r="J4087" s="412" t="s">
        <v>36</v>
      </c>
      <c r="K4087" s="412"/>
      <c r="L4087" s="235">
        <f>N4087-G4087</f>
        <v>6.944444467080757E-4</v>
      </c>
      <c r="M4087" s="236">
        <v>1</v>
      </c>
      <c r="N4087" s="284">
        <v>42668.444444444445</v>
      </c>
      <c r="O4087" s="234">
        <v>42668.444444444445</v>
      </c>
      <c r="P4087" s="237" t="s">
        <v>37</v>
      </c>
      <c r="Q4087" s="35" t="s">
        <v>48</v>
      </c>
      <c r="R4087" s="35" t="s">
        <v>49</v>
      </c>
      <c r="S4087" s="35" t="s">
        <v>40</v>
      </c>
      <c r="T4087" s="35" t="s">
        <v>6788</v>
      </c>
      <c r="U4087" s="282" t="s">
        <v>40</v>
      </c>
      <c r="V4087" s="240" t="s">
        <v>384</v>
      </c>
      <c r="W4087" s="35" t="s">
        <v>6789</v>
      </c>
      <c r="X4087" s="177">
        <v>0</v>
      </c>
      <c r="Y4087" s="55">
        <v>0</v>
      </c>
      <c r="Z4087" s="55">
        <v>0</v>
      </c>
      <c r="AA4087" s="35"/>
      <c r="AB4087" s="35"/>
      <c r="AC4087" s="241"/>
    </row>
    <row r="4088" spans="1:34" ht="15" hidden="1" customHeight="1" x14ac:dyDescent="0.2">
      <c r="A4088" s="257">
        <v>69</v>
      </c>
      <c r="B4088" s="257">
        <v>60</v>
      </c>
      <c r="C4088" s="258" t="s">
        <v>341</v>
      </c>
      <c r="D4088" s="257">
        <v>60152</v>
      </c>
      <c r="E4088" s="258" t="s">
        <v>342</v>
      </c>
      <c r="F4088" s="25">
        <v>2017</v>
      </c>
      <c r="G4088" s="232">
        <v>42743.517361111109</v>
      </c>
      <c r="H4088" s="233">
        <v>42743.517361111109</v>
      </c>
      <c r="I4088" s="417" t="s">
        <v>7042</v>
      </c>
      <c r="J4088" s="412" t="s">
        <v>36</v>
      </c>
      <c r="K4088" s="412"/>
      <c r="L4088" s="235">
        <f>N4088-G4088</f>
        <v>2.0833333328482695E-3</v>
      </c>
      <c r="M4088" s="236">
        <v>3</v>
      </c>
      <c r="N4088" s="232">
        <v>42743.519444444442</v>
      </c>
      <c r="O4088" s="233">
        <v>42743.519444444442</v>
      </c>
      <c r="P4088" s="237" t="s">
        <v>37</v>
      </c>
      <c r="Q4088" s="238" t="s">
        <v>52</v>
      </c>
      <c r="R4088" s="238" t="s">
        <v>5649</v>
      </c>
      <c r="S4088" s="35" t="s">
        <v>80</v>
      </c>
      <c r="T4088" s="52" t="s">
        <v>7208</v>
      </c>
      <c r="U4088" s="303" t="s">
        <v>40</v>
      </c>
      <c r="V4088" s="49" t="s">
        <v>384</v>
      </c>
      <c r="W4088" s="44" t="s">
        <v>7213</v>
      </c>
      <c r="X4088" s="241">
        <v>0</v>
      </c>
      <c r="Y4088" s="241">
        <v>0</v>
      </c>
      <c r="Z4088" s="241">
        <v>0</v>
      </c>
      <c r="AA4088" s="168"/>
      <c r="AB4088" s="168"/>
      <c r="AC4088" s="168"/>
      <c r="AD4088" s="304">
        <v>5517212</v>
      </c>
      <c r="AE4088" s="35" t="s">
        <v>1270</v>
      </c>
      <c r="AF4088" s="35" t="s">
        <v>1270</v>
      </c>
      <c r="AG4088" s="35" t="s">
        <v>7040</v>
      </c>
      <c r="AH4088" s="44" t="s">
        <v>7173</v>
      </c>
    </row>
    <row r="4089" spans="1:34" ht="15" hidden="1" customHeight="1" x14ac:dyDescent="0.2">
      <c r="A4089" s="257">
        <v>69</v>
      </c>
      <c r="B4089" s="257">
        <v>60</v>
      </c>
      <c r="C4089" s="258" t="s">
        <v>341</v>
      </c>
      <c r="D4089" s="257">
        <v>60152</v>
      </c>
      <c r="E4089" s="258" t="s">
        <v>342</v>
      </c>
      <c r="F4089" s="25">
        <v>2017</v>
      </c>
      <c r="G4089" s="232">
        <v>43065.532638888886</v>
      </c>
      <c r="H4089" s="233">
        <v>43065.532638888886</v>
      </c>
      <c r="I4089" s="412" t="s">
        <v>36</v>
      </c>
      <c r="J4089" s="412" t="s">
        <v>36</v>
      </c>
      <c r="K4089" s="412"/>
      <c r="L4089" s="235">
        <f>N4089-G4089</f>
        <v>6.944444467080757E-4</v>
      </c>
      <c r="M4089" s="236">
        <v>1</v>
      </c>
      <c r="N4089" s="232">
        <v>43065.533333333333</v>
      </c>
      <c r="O4089" s="233">
        <v>43065.533333333333</v>
      </c>
      <c r="P4089" s="237" t="s">
        <v>37</v>
      </c>
      <c r="Q4089" s="167" t="s">
        <v>48</v>
      </c>
      <c r="R4089" s="167" t="s">
        <v>49</v>
      </c>
      <c r="S4089" s="35" t="s">
        <v>40</v>
      </c>
      <c r="T4089" s="167" t="s">
        <v>10043</v>
      </c>
      <c r="U4089" s="332" t="s">
        <v>40</v>
      </c>
      <c r="V4089" s="240" t="s">
        <v>384</v>
      </c>
      <c r="W4089" s="167" t="s">
        <v>10044</v>
      </c>
      <c r="X4089" s="255">
        <v>2651</v>
      </c>
      <c r="Y4089" s="241">
        <v>0</v>
      </c>
      <c r="Z4089" s="241">
        <v>0</v>
      </c>
      <c r="AA4089" s="266"/>
      <c r="AB4089" s="266"/>
      <c r="AC4089" s="266"/>
      <c r="AD4089" s="304">
        <v>5517212</v>
      </c>
      <c r="AE4089" s="333" t="s">
        <v>7102</v>
      </c>
      <c r="AF4089" s="333" t="s">
        <v>1270</v>
      </c>
      <c r="AG4089" s="167" t="s">
        <v>7040</v>
      </c>
      <c r="AH4089" s="29" t="s">
        <v>7041</v>
      </c>
    </row>
    <row r="4090" spans="1:34" ht="15" hidden="1" customHeight="1" x14ac:dyDescent="0.2">
      <c r="A4090" s="257">
        <v>69</v>
      </c>
      <c r="B4090" s="257">
        <v>60</v>
      </c>
      <c r="C4090" s="258" t="s">
        <v>341</v>
      </c>
      <c r="D4090" s="257">
        <v>60152</v>
      </c>
      <c r="E4090" s="258" t="s">
        <v>342</v>
      </c>
      <c r="F4090" s="25">
        <v>2018</v>
      </c>
      <c r="G4090" s="232">
        <v>43157.76458333333</v>
      </c>
      <c r="H4090" s="233">
        <v>43157.76458333333</v>
      </c>
      <c r="I4090" s="412" t="s">
        <v>36</v>
      </c>
      <c r="J4090" s="412" t="s">
        <v>36</v>
      </c>
      <c r="K4090" s="412" t="s">
        <v>36</v>
      </c>
      <c r="L4090" s="235">
        <f>N4090-G4090</f>
        <v>0.65763888889341615</v>
      </c>
      <c r="M4090" s="236">
        <v>947</v>
      </c>
      <c r="N4090" s="232">
        <v>43158.422222222223</v>
      </c>
      <c r="O4090" s="233">
        <v>43158.422222222223</v>
      </c>
      <c r="P4090" s="237" t="s">
        <v>37</v>
      </c>
      <c r="Q4090" s="359" t="s">
        <v>48</v>
      </c>
      <c r="R4090" s="35" t="s">
        <v>10200</v>
      </c>
      <c r="S4090" s="163" t="s">
        <v>40</v>
      </c>
      <c r="T4090" s="167" t="s">
        <v>10559</v>
      </c>
      <c r="U4090" s="282" t="s">
        <v>40</v>
      </c>
      <c r="V4090" s="240" t="s">
        <v>384</v>
      </c>
      <c r="W4090" s="167" t="s">
        <v>10560</v>
      </c>
      <c r="X4090" s="255">
        <v>2655</v>
      </c>
      <c r="Y4090" s="255">
        <v>2655</v>
      </c>
      <c r="Z4090" s="255">
        <v>42480</v>
      </c>
      <c r="AA4090" s="259">
        <f>Y4090/AD4090</f>
        <v>4.8122131250348906E-4</v>
      </c>
      <c r="AB4090" s="260">
        <f>Z4090/AD4090</f>
        <v>7.699541000055825E-3</v>
      </c>
      <c r="AC4090" s="241">
        <f>Z4090/Y4090</f>
        <v>16</v>
      </c>
      <c r="AD4090" s="241">
        <v>5517212</v>
      </c>
      <c r="AE4090" s="461" t="s">
        <v>7172</v>
      </c>
      <c r="AF4090" s="462" t="s">
        <v>10561</v>
      </c>
      <c r="AG4090" s="277" t="s">
        <v>7040</v>
      </c>
      <c r="AH4090" s="277" t="s">
        <v>7041</v>
      </c>
    </row>
    <row r="4091" spans="1:34" ht="15" hidden="1" customHeight="1" x14ac:dyDescent="0.2">
      <c r="A4091" s="257">
        <v>69</v>
      </c>
      <c r="B4091" s="257">
        <v>60</v>
      </c>
      <c r="C4091" s="258" t="s">
        <v>341</v>
      </c>
      <c r="D4091" s="257">
        <v>60152</v>
      </c>
      <c r="E4091" s="258" t="s">
        <v>342</v>
      </c>
      <c r="F4091" s="25">
        <v>2018</v>
      </c>
      <c r="G4091" s="232">
        <v>43173.683333333334</v>
      </c>
      <c r="H4091" s="233">
        <v>43173.683333333334</v>
      </c>
      <c r="I4091" s="412" t="s">
        <v>36</v>
      </c>
      <c r="J4091" s="412" t="s">
        <v>36</v>
      </c>
      <c r="K4091" s="412" t="s">
        <v>36</v>
      </c>
      <c r="L4091" s="235">
        <f>N4091-G4091</f>
        <v>6.944444467080757E-4</v>
      </c>
      <c r="M4091" s="236">
        <v>1</v>
      </c>
      <c r="N4091" s="232">
        <v>43173.684027777781</v>
      </c>
      <c r="O4091" s="233">
        <v>43173.600694444445</v>
      </c>
      <c r="P4091" s="237" t="s">
        <v>37</v>
      </c>
      <c r="Q4091" s="359" t="s">
        <v>48</v>
      </c>
      <c r="R4091" s="35" t="s">
        <v>10200</v>
      </c>
      <c r="S4091" s="277" t="s">
        <v>40</v>
      </c>
      <c r="T4091" s="167" t="s">
        <v>10700</v>
      </c>
      <c r="U4091" s="282" t="s">
        <v>40</v>
      </c>
      <c r="V4091" s="240" t="s">
        <v>384</v>
      </c>
      <c r="W4091" s="167" t="s">
        <v>10702</v>
      </c>
      <c r="X4091" s="255">
        <v>0</v>
      </c>
      <c r="Y4091" s="241">
        <v>0</v>
      </c>
      <c r="Z4091" s="241">
        <v>0</v>
      </c>
      <c r="AA4091" s="266"/>
      <c r="AB4091" s="266"/>
      <c r="AC4091" s="266"/>
      <c r="AD4091" s="241">
        <v>5517212</v>
      </c>
      <c r="AE4091" s="461" t="s">
        <v>1270</v>
      </c>
      <c r="AF4091" s="462" t="s">
        <v>1270</v>
      </c>
      <c r="AG4091" s="277" t="s">
        <v>7040</v>
      </c>
      <c r="AH4091" s="277" t="s">
        <v>7173</v>
      </c>
    </row>
    <row r="4092" spans="1:34" ht="15" hidden="1" customHeight="1" x14ac:dyDescent="0.2">
      <c r="A4092" s="257">
        <v>69</v>
      </c>
      <c r="B4092" s="257">
        <v>60</v>
      </c>
      <c r="C4092" s="258" t="s">
        <v>341</v>
      </c>
      <c r="D4092" s="257">
        <v>60152</v>
      </c>
      <c r="E4092" s="258" t="s">
        <v>342</v>
      </c>
      <c r="F4092" s="25">
        <v>2018</v>
      </c>
      <c r="G4092" s="284">
        <v>43279.270833333336</v>
      </c>
      <c r="H4092" s="233">
        <v>43279.270833333336</v>
      </c>
      <c r="I4092" s="412" t="s">
        <v>36</v>
      </c>
      <c r="J4092" s="412" t="s">
        <v>36</v>
      </c>
      <c r="K4092" s="412" t="s">
        <v>36</v>
      </c>
      <c r="L4092" s="235">
        <f>N4092-G4092</f>
        <v>6.9444443943211809E-4</v>
      </c>
      <c r="M4092" s="236">
        <v>1</v>
      </c>
      <c r="N4092" s="284">
        <v>43279.271527777775</v>
      </c>
      <c r="O4092" s="233">
        <v>43279.271527777775</v>
      </c>
      <c r="P4092" s="237" t="s">
        <v>37</v>
      </c>
      <c r="Q4092" s="359" t="s">
        <v>48</v>
      </c>
      <c r="R4092" s="35" t="s">
        <v>10200</v>
      </c>
      <c r="S4092" s="277" t="s">
        <v>40</v>
      </c>
      <c r="T4092" s="167" t="s">
        <v>11400</v>
      </c>
      <c r="U4092" s="282" t="s">
        <v>40</v>
      </c>
      <c r="V4092" s="240" t="s">
        <v>384</v>
      </c>
      <c r="W4092" s="266" t="s">
        <v>11403</v>
      </c>
      <c r="X4092" s="255">
        <v>2660</v>
      </c>
      <c r="Y4092" s="255">
        <v>2660</v>
      </c>
      <c r="Z4092" s="255">
        <v>15960</v>
      </c>
      <c r="AA4092" s="264">
        <f>Y4092/AD4092</f>
        <v>4.8212756732929601E-4</v>
      </c>
      <c r="AB4092" s="265">
        <f>Z4092/AD4092</f>
        <v>2.8927654039757763E-3</v>
      </c>
      <c r="AC4092" s="255">
        <f>Z4092/Y4092</f>
        <v>6</v>
      </c>
      <c r="AD4092" s="241">
        <v>5517212</v>
      </c>
      <c r="AE4092" s="461" t="s">
        <v>1270</v>
      </c>
      <c r="AF4092" s="462" t="s">
        <v>1270</v>
      </c>
      <c r="AG4092" s="277" t="s">
        <v>7040</v>
      </c>
      <c r="AH4092" s="277" t="s">
        <v>7173</v>
      </c>
    </row>
    <row r="4093" spans="1:34" ht="15" hidden="1" customHeight="1" x14ac:dyDescent="0.2">
      <c r="A4093" s="257">
        <v>69</v>
      </c>
      <c r="B4093" s="257">
        <v>60</v>
      </c>
      <c r="C4093" s="258" t="s">
        <v>341</v>
      </c>
      <c r="D4093" s="257">
        <v>60152</v>
      </c>
      <c r="E4093" s="258" t="s">
        <v>342</v>
      </c>
      <c r="F4093" s="25">
        <v>2018</v>
      </c>
      <c r="G4093" s="284">
        <v>43387.893750000003</v>
      </c>
      <c r="H4093" s="234">
        <v>43387.893750000003</v>
      </c>
      <c r="I4093" s="417" t="s">
        <v>7042</v>
      </c>
      <c r="J4093" s="412" t="s">
        <v>36</v>
      </c>
      <c r="K4093" s="412" t="s">
        <v>36</v>
      </c>
      <c r="L4093" s="235">
        <f>N4093-G4093</f>
        <v>0.65833333333284827</v>
      </c>
      <c r="M4093" s="236">
        <v>948</v>
      </c>
      <c r="N4093" s="284">
        <v>43388.552083333336</v>
      </c>
      <c r="O4093" s="234">
        <v>43388.552083333336</v>
      </c>
      <c r="P4093" s="237" t="s">
        <v>37</v>
      </c>
      <c r="Q4093" s="162" t="s">
        <v>43</v>
      </c>
      <c r="R4093" s="167" t="s">
        <v>10739</v>
      </c>
      <c r="S4093" s="163" t="s">
        <v>40</v>
      </c>
      <c r="T4093" s="167" t="s">
        <v>12144</v>
      </c>
      <c r="U4093" s="416" t="s">
        <v>40</v>
      </c>
      <c r="V4093" s="240" t="s">
        <v>384</v>
      </c>
      <c r="W4093" s="35" t="s">
        <v>12147</v>
      </c>
      <c r="X4093" s="255">
        <v>2666</v>
      </c>
      <c r="Y4093" s="255">
        <v>2666</v>
      </c>
      <c r="Z4093" s="255">
        <v>2506040</v>
      </c>
      <c r="AA4093" s="264">
        <f>Y4093/AD4093</f>
        <v>4.8321507312026435E-4</v>
      </c>
      <c r="AB4093" s="265">
        <f>Z4093/AD4093</f>
        <v>0.45422216873304849</v>
      </c>
      <c r="AC4093" s="255">
        <f>Z4093/Y4093</f>
        <v>940</v>
      </c>
      <c r="AD4093" s="241">
        <v>5517212</v>
      </c>
      <c r="AE4093" s="461" t="s">
        <v>1270</v>
      </c>
      <c r="AF4093" s="462" t="s">
        <v>1270</v>
      </c>
      <c r="AG4093" s="277" t="s">
        <v>7066</v>
      </c>
      <c r="AH4093" s="277" t="s">
        <v>7067</v>
      </c>
    </row>
    <row r="4094" spans="1:34" ht="15" hidden="1" customHeight="1" x14ac:dyDescent="0.2">
      <c r="A4094" s="257">
        <v>69</v>
      </c>
      <c r="B4094" s="257">
        <v>60</v>
      </c>
      <c r="C4094" s="258" t="s">
        <v>341</v>
      </c>
      <c r="D4094" s="257">
        <v>60152</v>
      </c>
      <c r="E4094" s="258" t="s">
        <v>342</v>
      </c>
      <c r="F4094" s="25">
        <v>2018</v>
      </c>
      <c r="G4094" s="284">
        <v>43403.347222222219</v>
      </c>
      <c r="H4094" s="234">
        <v>43403.347222222219</v>
      </c>
      <c r="I4094" s="412" t="s">
        <v>36</v>
      </c>
      <c r="J4094" s="412" t="s">
        <v>36</v>
      </c>
      <c r="K4094" s="412" t="s">
        <v>36</v>
      </c>
      <c r="L4094" s="235">
        <f>N4094-G4094</f>
        <v>1.1805555557657499E-2</v>
      </c>
      <c r="M4094" s="236">
        <v>17</v>
      </c>
      <c r="N4094" s="284">
        <v>43403.359027777777</v>
      </c>
      <c r="O4094" s="234">
        <v>43403.359027777777</v>
      </c>
      <c r="P4094" s="237" t="s">
        <v>37</v>
      </c>
      <c r="Q4094" s="162" t="s">
        <v>48</v>
      </c>
      <c r="R4094" s="167" t="s">
        <v>10200</v>
      </c>
      <c r="S4094" s="163" t="s">
        <v>40</v>
      </c>
      <c r="T4094" s="167" t="s">
        <v>12237</v>
      </c>
      <c r="U4094" s="416" t="s">
        <v>40</v>
      </c>
      <c r="V4094" s="240" t="s">
        <v>384</v>
      </c>
      <c r="W4094" s="167" t="s">
        <v>12240</v>
      </c>
      <c r="X4094" s="255">
        <v>0</v>
      </c>
      <c r="Y4094" s="241">
        <v>0</v>
      </c>
      <c r="Z4094" s="241">
        <v>0</v>
      </c>
      <c r="AA4094" s="266"/>
      <c r="AB4094" s="266"/>
      <c r="AC4094" s="266"/>
      <c r="AD4094" s="241">
        <v>5517212</v>
      </c>
      <c r="AE4094" s="461" t="s">
        <v>1270</v>
      </c>
      <c r="AF4094" s="462" t="s">
        <v>1270</v>
      </c>
      <c r="AG4094" s="163" t="s">
        <v>7040</v>
      </c>
      <c r="AH4094" s="163" t="s">
        <v>7173</v>
      </c>
    </row>
    <row r="4095" spans="1:34" ht="15" hidden="1" customHeight="1" x14ac:dyDescent="0.2">
      <c r="A4095" s="521">
        <v>69</v>
      </c>
      <c r="B4095" s="521">
        <v>60</v>
      </c>
      <c r="C4095" s="522" t="s">
        <v>341</v>
      </c>
      <c r="D4095" s="521">
        <v>60152</v>
      </c>
      <c r="E4095" s="522" t="s">
        <v>342</v>
      </c>
      <c r="F4095" s="25">
        <v>2019</v>
      </c>
      <c r="G4095" s="232">
        <v>43471.854166666664</v>
      </c>
      <c r="H4095" s="233">
        <v>43471.854166666664</v>
      </c>
      <c r="I4095" s="417" t="s">
        <v>7042</v>
      </c>
      <c r="J4095" s="412" t="s">
        <v>36</v>
      </c>
      <c r="K4095" s="412" t="s">
        <v>36</v>
      </c>
      <c r="L4095" s="235">
        <f>N4095-G4095</f>
        <v>6.944444467080757E-4</v>
      </c>
      <c r="M4095" s="236">
        <v>1</v>
      </c>
      <c r="N4095" s="232">
        <v>43471.854861111111</v>
      </c>
      <c r="O4095" s="233">
        <v>43471.854861111111</v>
      </c>
      <c r="P4095" s="237" t="s">
        <v>37</v>
      </c>
      <c r="Q4095" s="359" t="s">
        <v>43</v>
      </c>
      <c r="R4095" s="35" t="s">
        <v>10388</v>
      </c>
      <c r="S4095" s="238" t="s">
        <v>54</v>
      </c>
      <c r="T4095" s="167" t="s">
        <v>12725</v>
      </c>
      <c r="U4095" s="416" t="s">
        <v>40</v>
      </c>
      <c r="V4095" s="240" t="s">
        <v>384</v>
      </c>
      <c r="W4095" s="167" t="s">
        <v>12726</v>
      </c>
      <c r="X4095" s="295">
        <v>3763</v>
      </c>
      <c r="Y4095" s="241">
        <v>0</v>
      </c>
      <c r="Z4095" s="241">
        <v>0</v>
      </c>
      <c r="AA4095" s="264">
        <f>Y4095/AD4095</f>
        <v>0</v>
      </c>
      <c r="AB4095" s="265">
        <f>Z4095/AD4095</f>
        <v>0</v>
      </c>
      <c r="AC4095" s="255">
        <v>0</v>
      </c>
      <c r="AD4095" s="241">
        <v>5548929</v>
      </c>
      <c r="AE4095" s="239" t="s">
        <v>1270</v>
      </c>
      <c r="AF4095" s="229" t="s">
        <v>1270</v>
      </c>
      <c r="AG4095" s="239" t="s">
        <v>7040</v>
      </c>
      <c r="AH4095" s="57" t="s">
        <v>7173</v>
      </c>
    </row>
    <row r="4096" spans="1:34" ht="15" hidden="1" customHeight="1" x14ac:dyDescent="0.2">
      <c r="A4096" s="523">
        <v>69</v>
      </c>
      <c r="B4096" s="523">
        <v>60</v>
      </c>
      <c r="C4096" s="524" t="s">
        <v>341</v>
      </c>
      <c r="D4096" s="523">
        <v>60152</v>
      </c>
      <c r="E4096" s="524" t="s">
        <v>342</v>
      </c>
      <c r="F4096" s="25">
        <v>2019</v>
      </c>
      <c r="G4096" s="284">
        <v>43508.75277777778</v>
      </c>
      <c r="H4096" s="234">
        <v>43508.75277777778</v>
      </c>
      <c r="I4096" s="417" t="s">
        <v>7042</v>
      </c>
      <c r="J4096" s="412" t="s">
        <v>36</v>
      </c>
      <c r="K4096" s="412" t="s">
        <v>36</v>
      </c>
      <c r="L4096" s="235">
        <f>N4096-G4096</f>
        <v>6.9444443943211809E-4</v>
      </c>
      <c r="M4096" s="236">
        <v>1</v>
      </c>
      <c r="N4096" s="284">
        <v>43508.753472222219</v>
      </c>
      <c r="O4096" s="234">
        <v>43508.753472222219</v>
      </c>
      <c r="P4096" s="237" t="s">
        <v>37</v>
      </c>
      <c r="Q4096" s="162" t="s">
        <v>48</v>
      </c>
      <c r="R4096" s="167" t="s">
        <v>10200</v>
      </c>
      <c r="S4096" s="238" t="s">
        <v>40</v>
      </c>
      <c r="T4096" s="167" t="s">
        <v>13162</v>
      </c>
      <c r="U4096" s="414" t="s">
        <v>40</v>
      </c>
      <c r="V4096" s="240" t="s">
        <v>384</v>
      </c>
      <c r="W4096" s="167" t="s">
        <v>13163</v>
      </c>
      <c r="X4096" s="536">
        <v>2669</v>
      </c>
      <c r="Y4096" s="255">
        <v>0</v>
      </c>
      <c r="Z4096" s="255">
        <v>0</v>
      </c>
      <c r="AA4096" s="264">
        <f>Y4096/AD4096</f>
        <v>0</v>
      </c>
      <c r="AB4096" s="265">
        <f>Z4096/AD4096</f>
        <v>0</v>
      </c>
      <c r="AC4096" s="255">
        <v>0</v>
      </c>
      <c r="AD4096" s="255">
        <v>5548929</v>
      </c>
      <c r="AE4096" s="240" t="s">
        <v>8271</v>
      </c>
      <c r="AF4096" s="527" t="s">
        <v>13164</v>
      </c>
      <c r="AG4096" s="240" t="s">
        <v>7040</v>
      </c>
      <c r="AH4096" s="525" t="s">
        <v>7041</v>
      </c>
    </row>
    <row r="4097" spans="1:34" ht="15" hidden="1" customHeight="1" x14ac:dyDescent="0.2">
      <c r="A4097" s="105">
        <v>69</v>
      </c>
      <c r="B4097" s="105">
        <v>60</v>
      </c>
      <c r="C4097" s="76" t="s">
        <v>367</v>
      </c>
      <c r="D4097" s="31">
        <v>60156</v>
      </c>
      <c r="E4097" s="60" t="s">
        <v>368</v>
      </c>
      <c r="F4097" s="25">
        <v>2014</v>
      </c>
      <c r="G4097" s="106">
        <v>41984.220138888886</v>
      </c>
      <c r="H4097" s="63">
        <v>41984.220138888886</v>
      </c>
      <c r="I4097" s="628" t="s">
        <v>313</v>
      </c>
      <c r="J4097" s="625" t="s">
        <v>36</v>
      </c>
      <c r="K4097" s="625"/>
      <c r="L4097" s="64">
        <f>N4097-G4097</f>
        <v>6.944444467080757E-4</v>
      </c>
      <c r="M4097" s="65">
        <v>1</v>
      </c>
      <c r="N4097" s="106">
        <v>41984.220833333333</v>
      </c>
      <c r="O4097" s="63">
        <v>41984.220833333333</v>
      </c>
      <c r="P4097" s="66" t="s">
        <v>37</v>
      </c>
      <c r="Q4097" s="69" t="s">
        <v>1752</v>
      </c>
      <c r="R4097" s="69" t="s">
        <v>320</v>
      </c>
      <c r="S4097" s="87" t="s">
        <v>40</v>
      </c>
      <c r="T4097" s="69" t="s">
        <v>3135</v>
      </c>
      <c r="U4097" s="414" t="s">
        <v>40</v>
      </c>
      <c r="V4097" s="87" t="s">
        <v>761</v>
      </c>
      <c r="W4097" s="69" t="s">
        <v>3136</v>
      </c>
      <c r="X4097" s="32">
        <v>5020</v>
      </c>
      <c r="Y4097" s="32">
        <v>0</v>
      </c>
      <c r="Z4097" s="83"/>
      <c r="AA4097" s="84"/>
      <c r="AB4097" s="85"/>
      <c r="AC4097" s="83"/>
    </row>
    <row r="4098" spans="1:34" ht="15" hidden="1" customHeight="1" x14ac:dyDescent="0.2">
      <c r="A4098" s="153">
        <v>69</v>
      </c>
      <c r="B4098" s="153">
        <v>60</v>
      </c>
      <c r="C4098" s="24" t="s">
        <v>367</v>
      </c>
      <c r="D4098" s="175">
        <v>60156</v>
      </c>
      <c r="E4098" s="24" t="s">
        <v>368</v>
      </c>
      <c r="F4098" s="25">
        <v>2015</v>
      </c>
      <c r="G4098" s="156">
        <v>42063.688194444447</v>
      </c>
      <c r="H4098" s="157">
        <v>42063.688194444447</v>
      </c>
      <c r="I4098" s="620" t="s">
        <v>36</v>
      </c>
      <c r="J4098" s="620" t="s">
        <v>36</v>
      </c>
      <c r="K4098" s="620"/>
      <c r="L4098" s="159">
        <f>N4098-G4098</f>
        <v>6.9444443943211809E-4</v>
      </c>
      <c r="M4098" s="160">
        <v>1</v>
      </c>
      <c r="N4098" s="156">
        <v>42063.688888888886</v>
      </c>
      <c r="O4098" s="157">
        <v>42063.688888888886</v>
      </c>
      <c r="P4098" s="161" t="s">
        <v>37</v>
      </c>
      <c r="Q4098" s="35" t="s">
        <v>1285</v>
      </c>
      <c r="R4098" s="35" t="s">
        <v>67</v>
      </c>
      <c r="S4098" s="35" t="s">
        <v>101</v>
      </c>
      <c r="T4098" s="35" t="s">
        <v>3562</v>
      </c>
      <c r="U4098" s="414" t="s">
        <v>40</v>
      </c>
      <c r="V4098" s="167" t="s">
        <v>1390</v>
      </c>
      <c r="W4098" s="35" t="s">
        <v>3563</v>
      </c>
      <c r="X4098" s="55">
        <v>5169</v>
      </c>
      <c r="Y4098" s="55">
        <v>0</v>
      </c>
      <c r="Z4098" s="168"/>
      <c r="AA4098" s="168"/>
      <c r="AB4098" s="168"/>
      <c r="AC4098" s="168"/>
    </row>
    <row r="4099" spans="1:34" ht="15" hidden="1" customHeight="1" x14ac:dyDescent="0.2">
      <c r="A4099" s="257">
        <v>69</v>
      </c>
      <c r="B4099" s="257">
        <v>60</v>
      </c>
      <c r="C4099" s="258" t="s">
        <v>367</v>
      </c>
      <c r="D4099" s="257">
        <v>60156</v>
      </c>
      <c r="E4099" s="258" t="s">
        <v>368</v>
      </c>
      <c r="F4099" s="25">
        <v>2016</v>
      </c>
      <c r="G4099" s="232">
        <v>42434.770833333336</v>
      </c>
      <c r="H4099" s="233">
        <v>42434.770833333336</v>
      </c>
      <c r="I4099" s="417" t="s">
        <v>313</v>
      </c>
      <c r="J4099" s="412" t="s">
        <v>36</v>
      </c>
      <c r="K4099" s="412"/>
      <c r="L4099" s="235">
        <f>N4099-G4099</f>
        <v>6.9444443943211809E-4</v>
      </c>
      <c r="M4099" s="236">
        <v>1</v>
      </c>
      <c r="N4099" s="232">
        <v>42434.771527777775</v>
      </c>
      <c r="O4099" s="233">
        <v>42434.771527777775</v>
      </c>
      <c r="P4099" s="237" t="s">
        <v>37</v>
      </c>
      <c r="Q4099" s="238" t="s">
        <v>213</v>
      </c>
      <c r="R4099" s="238" t="s">
        <v>320</v>
      </c>
      <c r="S4099" s="238" t="s">
        <v>40</v>
      </c>
      <c r="T4099" s="35" t="s">
        <v>5662</v>
      </c>
      <c r="U4099" s="254" t="s">
        <v>40</v>
      </c>
      <c r="V4099" s="240" t="s">
        <v>1390</v>
      </c>
      <c r="W4099" s="35" t="s">
        <v>5665</v>
      </c>
      <c r="X4099" s="55">
        <v>6190</v>
      </c>
      <c r="Y4099" s="55">
        <v>0</v>
      </c>
      <c r="Z4099" s="55">
        <v>0</v>
      </c>
      <c r="AA4099" s="266"/>
      <c r="AB4099" s="266"/>
      <c r="AC4099" s="266"/>
    </row>
    <row r="4100" spans="1:34" ht="15" hidden="1" customHeight="1" x14ac:dyDescent="0.2">
      <c r="A4100" s="257">
        <v>69</v>
      </c>
      <c r="B4100" s="257">
        <v>60</v>
      </c>
      <c r="C4100" s="258" t="s">
        <v>367</v>
      </c>
      <c r="D4100" s="257">
        <v>60156</v>
      </c>
      <c r="E4100" s="258" t="s">
        <v>368</v>
      </c>
      <c r="F4100" s="25">
        <v>2016</v>
      </c>
      <c r="G4100" s="232">
        <v>42434.79791666667</v>
      </c>
      <c r="H4100" s="233">
        <v>42434.79791666667</v>
      </c>
      <c r="I4100" s="417" t="s">
        <v>313</v>
      </c>
      <c r="J4100" s="412" t="s">
        <v>36</v>
      </c>
      <c r="K4100" s="412"/>
      <c r="L4100" s="235">
        <f>N4100-G4100</f>
        <v>6.9444443943211809E-4</v>
      </c>
      <c r="M4100" s="236">
        <v>1</v>
      </c>
      <c r="N4100" s="232">
        <v>42434.798611111109</v>
      </c>
      <c r="O4100" s="233">
        <v>42434.798611111109</v>
      </c>
      <c r="P4100" s="237" t="s">
        <v>37</v>
      </c>
      <c r="Q4100" s="238" t="s">
        <v>213</v>
      </c>
      <c r="R4100" s="238" t="s">
        <v>320</v>
      </c>
      <c r="S4100" s="238" t="s">
        <v>40</v>
      </c>
      <c r="T4100" s="35" t="s">
        <v>5662</v>
      </c>
      <c r="U4100" s="254" t="s">
        <v>40</v>
      </c>
      <c r="V4100" s="240" t="s">
        <v>1390</v>
      </c>
      <c r="W4100" s="35" t="s">
        <v>5671</v>
      </c>
      <c r="X4100" s="55">
        <v>6190</v>
      </c>
      <c r="Y4100" s="55">
        <v>0</v>
      </c>
      <c r="Z4100" s="55">
        <v>0</v>
      </c>
      <c r="AA4100" s="266"/>
      <c r="AB4100" s="266"/>
      <c r="AC4100" s="266"/>
    </row>
    <row r="4101" spans="1:34" ht="15" hidden="1" customHeight="1" x14ac:dyDescent="0.2">
      <c r="A4101" s="257">
        <v>69</v>
      </c>
      <c r="B4101" s="257">
        <v>60</v>
      </c>
      <c r="C4101" s="258" t="s">
        <v>367</v>
      </c>
      <c r="D4101" s="257">
        <v>60156</v>
      </c>
      <c r="E4101" s="258" t="s">
        <v>368</v>
      </c>
      <c r="F4101" s="25">
        <v>2017</v>
      </c>
      <c r="G4101" s="232">
        <v>42771.805555555555</v>
      </c>
      <c r="H4101" s="233">
        <v>42771.805555555555</v>
      </c>
      <c r="I4101" s="412" t="s">
        <v>36</v>
      </c>
      <c r="J4101" s="412" t="s">
        <v>36</v>
      </c>
      <c r="K4101" s="412"/>
      <c r="L4101" s="235">
        <f>N4101-G4101</f>
        <v>6.944444467080757E-4</v>
      </c>
      <c r="M4101" s="236">
        <v>1</v>
      </c>
      <c r="N4101" s="232">
        <v>42771.806250000001</v>
      </c>
      <c r="O4101" s="233">
        <v>42771.806250000001</v>
      </c>
      <c r="P4101" s="237" t="s">
        <v>37</v>
      </c>
      <c r="Q4101" s="35" t="s">
        <v>48</v>
      </c>
      <c r="R4101" s="35" t="s">
        <v>49</v>
      </c>
      <c r="S4101" s="35" t="s">
        <v>40</v>
      </c>
      <c r="T4101" s="52" t="s">
        <v>7664</v>
      </c>
      <c r="U4101" s="303" t="s">
        <v>40</v>
      </c>
      <c r="V4101" s="49" t="s">
        <v>761</v>
      </c>
      <c r="W4101" s="44" t="s">
        <v>7667</v>
      </c>
      <c r="X4101" s="255">
        <v>5213</v>
      </c>
      <c r="Y4101" s="255">
        <v>0</v>
      </c>
      <c r="Z4101" s="255">
        <v>0</v>
      </c>
      <c r="AA4101" s="168"/>
      <c r="AB4101" s="168"/>
      <c r="AC4101" s="168"/>
      <c r="AD4101" s="304">
        <v>5517212</v>
      </c>
      <c r="AE4101" s="35" t="s">
        <v>7063</v>
      </c>
      <c r="AF4101" s="305" t="s">
        <v>7668</v>
      </c>
      <c r="AG4101" s="35" t="s">
        <v>7040</v>
      </c>
      <c r="AH4101" s="44" t="s">
        <v>7176</v>
      </c>
    </row>
    <row r="4102" spans="1:34" ht="15" hidden="1" customHeight="1" x14ac:dyDescent="0.2">
      <c r="A4102" s="272">
        <v>69</v>
      </c>
      <c r="B4102" s="272">
        <v>60</v>
      </c>
      <c r="C4102" s="331" t="s">
        <v>367</v>
      </c>
      <c r="D4102" s="272">
        <v>60156</v>
      </c>
      <c r="E4102" s="331" t="s">
        <v>368</v>
      </c>
      <c r="F4102" s="25">
        <v>2017</v>
      </c>
      <c r="G4102" s="284">
        <v>42961.994444444441</v>
      </c>
      <c r="H4102" s="234">
        <v>42961.994444444441</v>
      </c>
      <c r="I4102" s="412" t="s">
        <v>36</v>
      </c>
      <c r="J4102" s="412" t="s">
        <v>36</v>
      </c>
      <c r="K4102" s="412"/>
      <c r="L4102" s="235">
        <f>N4102-G4102</f>
        <v>0.88888888889050577</v>
      </c>
      <c r="M4102" s="236">
        <v>1280</v>
      </c>
      <c r="N4102" s="284">
        <v>42962.883333333331</v>
      </c>
      <c r="O4102" s="234">
        <v>42962.883333333331</v>
      </c>
      <c r="P4102" s="237" t="s">
        <v>37</v>
      </c>
      <c r="Q4102" s="167" t="s">
        <v>52</v>
      </c>
      <c r="R4102" s="167" t="s">
        <v>302</v>
      </c>
      <c r="S4102" s="167" t="s">
        <v>68</v>
      </c>
      <c r="T4102" s="167" t="s">
        <v>9201</v>
      </c>
      <c r="U4102" s="376">
        <v>113169821</v>
      </c>
      <c r="V4102" s="240" t="s">
        <v>761</v>
      </c>
      <c r="W4102" s="167" t="s">
        <v>9202</v>
      </c>
      <c r="X4102" s="255">
        <v>5212</v>
      </c>
      <c r="Y4102" s="255">
        <v>5212</v>
      </c>
      <c r="Z4102" s="255">
        <v>1790869</v>
      </c>
      <c r="AA4102" s="215">
        <v>9.4468003042116194E-4</v>
      </c>
      <c r="AB4102" s="216">
        <v>0.32459673472761241</v>
      </c>
      <c r="AC4102" s="255">
        <v>343.60495011511898</v>
      </c>
      <c r="AD4102" s="304">
        <v>5517212</v>
      </c>
      <c r="AE4102" s="333" t="s">
        <v>7076</v>
      </c>
      <c r="AF4102" s="333" t="s">
        <v>9203</v>
      </c>
      <c r="AG4102" s="167" t="s">
        <v>7040</v>
      </c>
      <c r="AH4102" s="29" t="s">
        <v>7176</v>
      </c>
    </row>
    <row r="4103" spans="1:34" ht="15" hidden="1" customHeight="1" x14ac:dyDescent="0.2">
      <c r="A4103" s="257">
        <v>69</v>
      </c>
      <c r="B4103" s="257">
        <v>60</v>
      </c>
      <c r="C4103" s="258" t="s">
        <v>367</v>
      </c>
      <c r="D4103" s="257">
        <v>60156</v>
      </c>
      <c r="E4103" s="258" t="s">
        <v>368</v>
      </c>
      <c r="F4103" s="25">
        <v>2017</v>
      </c>
      <c r="G4103" s="232">
        <v>43085.574305555558</v>
      </c>
      <c r="H4103" s="233">
        <v>43085.574305555558</v>
      </c>
      <c r="I4103" s="417" t="s">
        <v>7042</v>
      </c>
      <c r="J4103" s="412" t="s">
        <v>36</v>
      </c>
      <c r="K4103" s="412"/>
      <c r="L4103" s="235">
        <f>N4103-G4103</f>
        <v>6.9444443943211809E-4</v>
      </c>
      <c r="M4103" s="236">
        <v>1</v>
      </c>
      <c r="N4103" s="232">
        <v>43085.574999999997</v>
      </c>
      <c r="O4103" s="233">
        <v>43085.574999999997</v>
      </c>
      <c r="P4103" s="237" t="s">
        <v>37</v>
      </c>
      <c r="Q4103" s="167" t="s">
        <v>48</v>
      </c>
      <c r="R4103" s="167" t="s">
        <v>49</v>
      </c>
      <c r="S4103" s="35" t="s">
        <v>40</v>
      </c>
      <c r="T4103" s="35" t="s">
        <v>10150</v>
      </c>
      <c r="U4103" s="332" t="s">
        <v>40</v>
      </c>
      <c r="V4103" s="240" t="s">
        <v>761</v>
      </c>
      <c r="W4103" s="167" t="s">
        <v>10151</v>
      </c>
      <c r="X4103" s="255">
        <v>5018</v>
      </c>
      <c r="Y4103" s="241">
        <v>0</v>
      </c>
      <c r="Z4103" s="241">
        <v>0</v>
      </c>
      <c r="AA4103" s="266"/>
      <c r="AB4103" s="266"/>
      <c r="AC4103" s="266"/>
      <c r="AD4103" s="304">
        <v>5517212</v>
      </c>
      <c r="AE4103" s="333" t="s">
        <v>7056</v>
      </c>
      <c r="AF4103" s="383" t="s">
        <v>10152</v>
      </c>
      <c r="AG4103" s="167" t="s">
        <v>7040</v>
      </c>
      <c r="AH4103" s="29" t="s">
        <v>7176</v>
      </c>
    </row>
    <row r="4104" spans="1:34" ht="15" hidden="1" customHeight="1" x14ac:dyDescent="0.2">
      <c r="A4104" s="257">
        <v>69</v>
      </c>
      <c r="B4104" s="257">
        <v>60</v>
      </c>
      <c r="C4104" s="258" t="s">
        <v>367</v>
      </c>
      <c r="D4104" s="257">
        <v>60156</v>
      </c>
      <c r="E4104" s="258" t="s">
        <v>368</v>
      </c>
      <c r="F4104" s="25">
        <v>2017</v>
      </c>
      <c r="G4104" s="232">
        <v>43085.586111111108</v>
      </c>
      <c r="H4104" s="233">
        <v>43085.586111111108</v>
      </c>
      <c r="I4104" s="417" t="s">
        <v>7042</v>
      </c>
      <c r="J4104" s="412" t="s">
        <v>36</v>
      </c>
      <c r="K4104" s="412"/>
      <c r="L4104" s="235">
        <f>N4104-G4104</f>
        <v>6.944444467080757E-4</v>
      </c>
      <c r="M4104" s="236">
        <v>1</v>
      </c>
      <c r="N4104" s="232">
        <v>43085.586805555555</v>
      </c>
      <c r="O4104" s="233">
        <v>43085.586805555555</v>
      </c>
      <c r="P4104" s="237" t="s">
        <v>37</v>
      </c>
      <c r="Q4104" s="167" t="s">
        <v>48</v>
      </c>
      <c r="R4104" s="167" t="s">
        <v>49</v>
      </c>
      <c r="S4104" s="35" t="s">
        <v>40</v>
      </c>
      <c r="T4104" s="35" t="s">
        <v>10147</v>
      </c>
      <c r="U4104" s="332" t="s">
        <v>40</v>
      </c>
      <c r="V4104" s="240" t="s">
        <v>761</v>
      </c>
      <c r="W4104" s="167" t="s">
        <v>10155</v>
      </c>
      <c r="X4104" s="255">
        <v>5018</v>
      </c>
      <c r="Y4104" s="241">
        <v>0</v>
      </c>
      <c r="Z4104" s="241">
        <v>0</v>
      </c>
      <c r="AA4104" s="266"/>
      <c r="AB4104" s="266"/>
      <c r="AC4104" s="266"/>
      <c r="AD4104" s="304">
        <v>5517212</v>
      </c>
      <c r="AE4104" s="333" t="s">
        <v>7056</v>
      </c>
      <c r="AF4104" s="383" t="s">
        <v>10152</v>
      </c>
      <c r="AG4104" s="167" t="s">
        <v>7040</v>
      </c>
      <c r="AH4104" s="29" t="s">
        <v>7176</v>
      </c>
    </row>
    <row r="4105" spans="1:34" ht="15" hidden="1" customHeight="1" x14ac:dyDescent="0.2">
      <c r="A4105" s="257">
        <v>69</v>
      </c>
      <c r="B4105" s="257">
        <v>60</v>
      </c>
      <c r="C4105" s="258" t="s">
        <v>367</v>
      </c>
      <c r="D4105" s="257">
        <v>60156</v>
      </c>
      <c r="E4105" s="258" t="s">
        <v>368</v>
      </c>
      <c r="F4105" s="25">
        <v>2017</v>
      </c>
      <c r="G4105" s="232">
        <v>43085.586805555555</v>
      </c>
      <c r="H4105" s="233">
        <v>43085.586805555555</v>
      </c>
      <c r="I4105" s="417" t="s">
        <v>7042</v>
      </c>
      <c r="J4105" s="412" t="s">
        <v>36</v>
      </c>
      <c r="K4105" s="412"/>
      <c r="L4105" s="235">
        <f>N4105-G4105</f>
        <v>0.18472222222044365</v>
      </c>
      <c r="M4105" s="236">
        <v>266</v>
      </c>
      <c r="N4105" s="232">
        <v>43085.771527777775</v>
      </c>
      <c r="O4105" s="233">
        <v>43085.771527777775</v>
      </c>
      <c r="P4105" s="237" t="s">
        <v>37</v>
      </c>
      <c r="Q4105" s="167" t="s">
        <v>48</v>
      </c>
      <c r="R4105" s="167" t="s">
        <v>49</v>
      </c>
      <c r="S4105" s="35" t="s">
        <v>40</v>
      </c>
      <c r="T4105" s="167" t="s">
        <v>10159</v>
      </c>
      <c r="U4105" s="332" t="s">
        <v>40</v>
      </c>
      <c r="V4105" s="240" t="s">
        <v>761</v>
      </c>
      <c r="W4105" s="167" t="s">
        <v>10160</v>
      </c>
      <c r="X4105" s="255">
        <v>5018</v>
      </c>
      <c r="Y4105" s="255">
        <v>5018</v>
      </c>
      <c r="Z4105" s="255">
        <v>1529487</v>
      </c>
      <c r="AA4105" s="215">
        <v>9.0951734317985247E-4</v>
      </c>
      <c r="AB4105" s="216">
        <v>0.27722099495179814</v>
      </c>
      <c r="AC4105" s="255">
        <v>304.80011956954962</v>
      </c>
      <c r="AD4105" s="304">
        <v>5517212</v>
      </c>
      <c r="AE4105" s="333" t="s">
        <v>7056</v>
      </c>
      <c r="AF4105" s="383" t="s">
        <v>10152</v>
      </c>
      <c r="AG4105" s="167" t="s">
        <v>7040</v>
      </c>
      <c r="AH4105" s="29" t="s">
        <v>7176</v>
      </c>
    </row>
    <row r="4106" spans="1:34" ht="15" hidden="1" customHeight="1" x14ac:dyDescent="0.2">
      <c r="A4106" s="257">
        <v>69</v>
      </c>
      <c r="B4106" s="257">
        <v>60</v>
      </c>
      <c r="C4106" s="258" t="s">
        <v>367</v>
      </c>
      <c r="D4106" s="257">
        <v>60156</v>
      </c>
      <c r="E4106" s="331" t="s">
        <v>368</v>
      </c>
      <c r="F4106" s="25">
        <v>2018</v>
      </c>
      <c r="G4106" s="232">
        <v>43124.648611111108</v>
      </c>
      <c r="H4106" s="233">
        <v>43124.648611111108</v>
      </c>
      <c r="I4106" s="412" t="s">
        <v>36</v>
      </c>
      <c r="J4106" s="412" t="s">
        <v>36</v>
      </c>
      <c r="K4106" s="412" t="s">
        <v>36</v>
      </c>
      <c r="L4106" s="235">
        <f>N4106-G4106</f>
        <v>6.944444467080757E-4</v>
      </c>
      <c r="M4106" s="236">
        <v>1</v>
      </c>
      <c r="N4106" s="232">
        <v>43124.649305555555</v>
      </c>
      <c r="O4106" s="233">
        <v>43124.649305555555</v>
      </c>
      <c r="P4106" s="237" t="s">
        <v>37</v>
      </c>
      <c r="Q4106" s="238" t="s">
        <v>48</v>
      </c>
      <c r="R4106" s="35" t="s">
        <v>10200</v>
      </c>
      <c r="S4106" s="238" t="s">
        <v>40</v>
      </c>
      <c r="T4106" s="167" t="s">
        <v>10374</v>
      </c>
      <c r="U4106" s="192" t="s">
        <v>40</v>
      </c>
      <c r="V4106" s="240" t="s">
        <v>761</v>
      </c>
      <c r="W4106" s="167" t="s">
        <v>10378</v>
      </c>
      <c r="X4106" s="255">
        <v>5210</v>
      </c>
      <c r="Y4106" s="241">
        <v>0</v>
      </c>
      <c r="Z4106" s="241">
        <v>0</v>
      </c>
      <c r="AA4106" s="266"/>
      <c r="AB4106" s="266"/>
      <c r="AC4106" s="266"/>
      <c r="AD4106" s="241">
        <v>5517212</v>
      </c>
      <c r="AE4106" s="35" t="s">
        <v>7060</v>
      </c>
      <c r="AF4106" s="153" t="s">
        <v>10376</v>
      </c>
      <c r="AG4106" s="35" t="s">
        <v>7040</v>
      </c>
      <c r="AH4106" s="35" t="s">
        <v>7176</v>
      </c>
    </row>
    <row r="4107" spans="1:34" ht="15" hidden="1" customHeight="1" x14ac:dyDescent="0.2">
      <c r="A4107" s="523">
        <v>69</v>
      </c>
      <c r="B4107" s="523">
        <v>60</v>
      </c>
      <c r="C4107" s="524" t="s">
        <v>367</v>
      </c>
      <c r="D4107" s="523">
        <v>60156</v>
      </c>
      <c r="E4107" s="524" t="s">
        <v>368</v>
      </c>
      <c r="F4107" s="25">
        <v>2019</v>
      </c>
      <c r="G4107" s="284">
        <v>43474.222916666666</v>
      </c>
      <c r="H4107" s="234">
        <v>43474.222916666666</v>
      </c>
      <c r="I4107" s="412" t="s">
        <v>36</v>
      </c>
      <c r="J4107" s="412" t="s">
        <v>36</v>
      </c>
      <c r="K4107" s="412" t="s">
        <v>36</v>
      </c>
      <c r="L4107" s="235">
        <f>N4107-G4107</f>
        <v>6.944444467080757E-4</v>
      </c>
      <c r="M4107" s="236">
        <v>1</v>
      </c>
      <c r="N4107" s="284">
        <v>43474.223611111112</v>
      </c>
      <c r="O4107" s="234">
        <v>43474.223611111112</v>
      </c>
      <c r="P4107" s="237" t="s">
        <v>37</v>
      </c>
      <c r="Q4107" s="162" t="s">
        <v>48</v>
      </c>
      <c r="R4107" s="167" t="s">
        <v>10200</v>
      </c>
      <c r="S4107" s="238" t="s">
        <v>40</v>
      </c>
      <c r="T4107" s="167" t="s">
        <v>12771</v>
      </c>
      <c r="U4107" s="414" t="s">
        <v>40</v>
      </c>
      <c r="V4107" s="240" t="s">
        <v>761</v>
      </c>
      <c r="W4107" s="167" t="s">
        <v>12774</v>
      </c>
      <c r="X4107" s="536">
        <v>5214</v>
      </c>
      <c r="Y4107" s="255">
        <v>0</v>
      </c>
      <c r="Z4107" s="255">
        <v>0</v>
      </c>
      <c r="AA4107" s="264">
        <f>Y4107/AD4107</f>
        <v>0</v>
      </c>
      <c r="AB4107" s="265">
        <f>Z4107/AD4107</f>
        <v>0</v>
      </c>
      <c r="AC4107" s="255">
        <v>0</v>
      </c>
      <c r="AD4107" s="255">
        <v>5548929</v>
      </c>
      <c r="AE4107" s="240" t="s">
        <v>7172</v>
      </c>
      <c r="AF4107" s="527" t="s">
        <v>12775</v>
      </c>
      <c r="AG4107" s="240" t="s">
        <v>7040</v>
      </c>
      <c r="AH4107" s="525" t="s">
        <v>12286</v>
      </c>
    </row>
    <row r="4108" spans="1:34" ht="15" hidden="1" customHeight="1" x14ac:dyDescent="0.2">
      <c r="A4108" s="523">
        <v>69</v>
      </c>
      <c r="B4108" s="523">
        <v>60</v>
      </c>
      <c r="C4108" s="524" t="s">
        <v>367</v>
      </c>
      <c r="D4108" s="523">
        <v>60156</v>
      </c>
      <c r="E4108" s="524" t="s">
        <v>368</v>
      </c>
      <c r="F4108" s="25">
        <v>2019</v>
      </c>
      <c r="G4108" s="284">
        <v>43481.680555555555</v>
      </c>
      <c r="H4108" s="234">
        <v>43481.680555555555</v>
      </c>
      <c r="I4108" s="417" t="s">
        <v>7042</v>
      </c>
      <c r="J4108" s="412" t="s">
        <v>36</v>
      </c>
      <c r="K4108" s="412" t="s">
        <v>36</v>
      </c>
      <c r="L4108" s="235">
        <f>N4108-G4108</f>
        <v>6.944444467080757E-4</v>
      </c>
      <c r="M4108" s="236">
        <v>1</v>
      </c>
      <c r="N4108" s="284">
        <v>43481.681250000001</v>
      </c>
      <c r="O4108" s="234">
        <v>43481.681250000001</v>
      </c>
      <c r="P4108" s="237" t="s">
        <v>37</v>
      </c>
      <c r="Q4108" s="162" t="s">
        <v>48</v>
      </c>
      <c r="R4108" s="167" t="s">
        <v>10200</v>
      </c>
      <c r="S4108" s="238" t="s">
        <v>40</v>
      </c>
      <c r="T4108" s="167" t="s">
        <v>12814</v>
      </c>
      <c r="U4108" s="414" t="s">
        <v>40</v>
      </c>
      <c r="V4108" s="240" t="s">
        <v>761</v>
      </c>
      <c r="W4108" s="167" t="s">
        <v>12817</v>
      </c>
      <c r="X4108" s="536">
        <v>5214</v>
      </c>
      <c r="Y4108" s="255">
        <v>0</v>
      </c>
      <c r="Z4108" s="255">
        <v>0</v>
      </c>
      <c r="AA4108" s="264">
        <f>Y4108/AD4108</f>
        <v>0</v>
      </c>
      <c r="AB4108" s="265">
        <f>Z4108/AD4108</f>
        <v>0</v>
      </c>
      <c r="AC4108" s="255">
        <v>0</v>
      </c>
      <c r="AD4108" s="255">
        <v>5548929</v>
      </c>
      <c r="AE4108" s="240" t="s">
        <v>7063</v>
      </c>
      <c r="AF4108" s="527" t="s">
        <v>12818</v>
      </c>
      <c r="AG4108" s="240" t="s">
        <v>7040</v>
      </c>
      <c r="AH4108" s="525" t="s">
        <v>12286</v>
      </c>
    </row>
    <row r="4109" spans="1:34" ht="15" hidden="1" customHeight="1" x14ac:dyDescent="0.2">
      <c r="A4109" s="523">
        <v>69</v>
      </c>
      <c r="B4109" s="523">
        <v>60</v>
      </c>
      <c r="C4109" s="524" t="s">
        <v>367</v>
      </c>
      <c r="D4109" s="523">
        <v>60156</v>
      </c>
      <c r="E4109" s="524" t="s">
        <v>368</v>
      </c>
      <c r="F4109" s="25">
        <v>2019</v>
      </c>
      <c r="G4109" s="284">
        <v>43481.686805555553</v>
      </c>
      <c r="H4109" s="234">
        <v>43481.686805555553</v>
      </c>
      <c r="I4109" s="417" t="s">
        <v>7042</v>
      </c>
      <c r="J4109" s="412" t="s">
        <v>36</v>
      </c>
      <c r="K4109" s="412" t="s">
        <v>36</v>
      </c>
      <c r="L4109" s="235">
        <f>N4109-G4109</f>
        <v>6.944444467080757E-4</v>
      </c>
      <c r="M4109" s="236">
        <v>1</v>
      </c>
      <c r="N4109" s="284">
        <v>43481.6875</v>
      </c>
      <c r="O4109" s="234">
        <v>43481.6875</v>
      </c>
      <c r="P4109" s="237" t="s">
        <v>37</v>
      </c>
      <c r="Q4109" s="162" t="s">
        <v>48</v>
      </c>
      <c r="R4109" s="167" t="s">
        <v>10200</v>
      </c>
      <c r="S4109" s="238" t="s">
        <v>40</v>
      </c>
      <c r="T4109" s="167" t="s">
        <v>12814</v>
      </c>
      <c r="U4109" s="414" t="s">
        <v>40</v>
      </c>
      <c r="V4109" s="240" t="s">
        <v>761</v>
      </c>
      <c r="W4109" s="167" t="s">
        <v>12821</v>
      </c>
      <c r="X4109" s="536">
        <v>5214</v>
      </c>
      <c r="Y4109" s="255">
        <v>0</v>
      </c>
      <c r="Z4109" s="255">
        <v>0</v>
      </c>
      <c r="AA4109" s="264">
        <f>Y4109/AD4109</f>
        <v>0</v>
      </c>
      <c r="AB4109" s="265">
        <f>Z4109/AD4109</f>
        <v>0</v>
      </c>
      <c r="AC4109" s="255">
        <v>0</v>
      </c>
      <c r="AD4109" s="255">
        <v>5548929</v>
      </c>
      <c r="AE4109" s="240" t="s">
        <v>7063</v>
      </c>
      <c r="AF4109" s="527" t="s">
        <v>12818</v>
      </c>
      <c r="AG4109" s="240" t="s">
        <v>7040</v>
      </c>
      <c r="AH4109" s="525" t="s">
        <v>12286</v>
      </c>
    </row>
    <row r="4110" spans="1:34" ht="15" hidden="1" customHeight="1" x14ac:dyDescent="0.2">
      <c r="A4110" s="523">
        <v>69</v>
      </c>
      <c r="B4110" s="523">
        <v>60</v>
      </c>
      <c r="C4110" s="524" t="s">
        <v>367</v>
      </c>
      <c r="D4110" s="523">
        <v>60156</v>
      </c>
      <c r="E4110" s="524" t="s">
        <v>368</v>
      </c>
      <c r="F4110" s="25">
        <v>2019</v>
      </c>
      <c r="G4110" s="284">
        <v>43481.756944444445</v>
      </c>
      <c r="H4110" s="234">
        <v>43481.756944444445</v>
      </c>
      <c r="I4110" s="417" t="s">
        <v>7042</v>
      </c>
      <c r="J4110" s="412" t="s">
        <v>36</v>
      </c>
      <c r="K4110" s="412" t="s">
        <v>36</v>
      </c>
      <c r="L4110" s="235">
        <f>N4110-G4110</f>
        <v>6.944444467080757E-4</v>
      </c>
      <c r="M4110" s="236">
        <v>1</v>
      </c>
      <c r="N4110" s="284">
        <v>43481.757638888892</v>
      </c>
      <c r="O4110" s="234">
        <v>43481.757638888892</v>
      </c>
      <c r="P4110" s="237" t="s">
        <v>37</v>
      </c>
      <c r="Q4110" s="162" t="s">
        <v>48</v>
      </c>
      <c r="R4110" s="167" t="s">
        <v>10200</v>
      </c>
      <c r="S4110" s="238" t="s">
        <v>40</v>
      </c>
      <c r="T4110" s="167" t="s">
        <v>12828</v>
      </c>
      <c r="U4110" s="414" t="s">
        <v>40</v>
      </c>
      <c r="V4110" s="240" t="s">
        <v>761</v>
      </c>
      <c r="W4110" s="167" t="s">
        <v>12831</v>
      </c>
      <c r="X4110" s="536">
        <v>5214</v>
      </c>
      <c r="Y4110" s="255">
        <v>0</v>
      </c>
      <c r="Z4110" s="255">
        <v>0</v>
      </c>
      <c r="AA4110" s="264">
        <f>Y4110/AD4110</f>
        <v>0</v>
      </c>
      <c r="AB4110" s="265">
        <f>Z4110/AD4110</f>
        <v>0</v>
      </c>
      <c r="AC4110" s="255">
        <v>0</v>
      </c>
      <c r="AD4110" s="255">
        <v>5548929</v>
      </c>
      <c r="AE4110" s="240" t="s">
        <v>7063</v>
      </c>
      <c r="AF4110" s="527" t="s">
        <v>12818</v>
      </c>
      <c r="AG4110" s="240" t="s">
        <v>7040</v>
      </c>
      <c r="AH4110" s="525" t="s">
        <v>12286</v>
      </c>
    </row>
    <row r="4111" spans="1:34" ht="15" hidden="1" customHeight="1" x14ac:dyDescent="0.2">
      <c r="A4111" s="523">
        <v>69</v>
      </c>
      <c r="B4111" s="523">
        <v>60</v>
      </c>
      <c r="C4111" s="524" t="s">
        <v>367</v>
      </c>
      <c r="D4111" s="523">
        <v>60156</v>
      </c>
      <c r="E4111" s="524" t="s">
        <v>368</v>
      </c>
      <c r="F4111" s="25">
        <v>2019</v>
      </c>
      <c r="G4111" s="284">
        <v>43481.757638888892</v>
      </c>
      <c r="H4111" s="234">
        <v>43481.757638888892</v>
      </c>
      <c r="I4111" s="417" t="s">
        <v>7042</v>
      </c>
      <c r="J4111" s="412" t="s">
        <v>36</v>
      </c>
      <c r="K4111" s="412" t="s">
        <v>36</v>
      </c>
      <c r="L4111" s="235">
        <f>N4111-G4111</f>
        <v>0.79513888888322981</v>
      </c>
      <c r="M4111" s="236">
        <v>1145</v>
      </c>
      <c r="N4111" s="284">
        <v>43482.552777777775</v>
      </c>
      <c r="O4111" s="234">
        <v>43482.552777777775</v>
      </c>
      <c r="P4111" s="237" t="s">
        <v>37</v>
      </c>
      <c r="Q4111" s="162" t="s">
        <v>48</v>
      </c>
      <c r="R4111" s="167" t="s">
        <v>10200</v>
      </c>
      <c r="S4111" s="238" t="s">
        <v>40</v>
      </c>
      <c r="T4111" s="167" t="s">
        <v>12835</v>
      </c>
      <c r="U4111" s="414" t="s">
        <v>40</v>
      </c>
      <c r="V4111" s="240" t="s">
        <v>761</v>
      </c>
      <c r="W4111" s="167" t="s">
        <v>12836</v>
      </c>
      <c r="X4111" s="536">
        <f>4112+1074</f>
        <v>5186</v>
      </c>
      <c r="Y4111" s="536">
        <f>4112+1074</f>
        <v>5186</v>
      </c>
      <c r="Z4111" s="255">
        <f>6650+250185</f>
        <v>256835</v>
      </c>
      <c r="AA4111" s="264">
        <f>Y4111/AD4111</f>
        <v>9.3459476594492377E-4</v>
      </c>
      <c r="AB4111" s="265">
        <f>Z4111/AD4111</f>
        <v>4.6285508428743634E-2</v>
      </c>
      <c r="AC4111" s="255">
        <f>Z4111/Y4111</f>
        <v>49.524681835711533</v>
      </c>
      <c r="AD4111" s="255">
        <v>5548929</v>
      </c>
      <c r="AE4111" s="240" t="s">
        <v>7063</v>
      </c>
      <c r="AF4111" s="527" t="s">
        <v>12818</v>
      </c>
      <c r="AG4111" s="240" t="s">
        <v>7040</v>
      </c>
      <c r="AH4111" s="525" t="s">
        <v>12286</v>
      </c>
    </row>
    <row r="4112" spans="1:34" ht="15" hidden="1" customHeight="1" x14ac:dyDescent="0.2">
      <c r="A4112" s="521">
        <v>69</v>
      </c>
      <c r="B4112" s="521">
        <v>60</v>
      </c>
      <c r="C4112" s="522" t="s">
        <v>367</v>
      </c>
      <c r="D4112" s="521">
        <v>60156</v>
      </c>
      <c r="E4112" s="522" t="s">
        <v>368</v>
      </c>
      <c r="F4112" s="25">
        <v>2019</v>
      </c>
      <c r="G4112" s="232">
        <v>43509.999305555553</v>
      </c>
      <c r="H4112" s="233">
        <v>43509.999305555553</v>
      </c>
      <c r="I4112" s="417" t="s">
        <v>7042</v>
      </c>
      <c r="J4112" s="417" t="s">
        <v>7042</v>
      </c>
      <c r="K4112" s="412" t="s">
        <v>36</v>
      </c>
      <c r="L4112" s="235">
        <f>N4112-G4112</f>
        <v>1.7493055555605679</v>
      </c>
      <c r="M4112" s="236">
        <v>2519</v>
      </c>
      <c r="N4112" s="232">
        <v>43511.748611111114</v>
      </c>
      <c r="O4112" s="233">
        <v>43511.748611111114</v>
      </c>
      <c r="P4112" s="237" t="s">
        <v>37</v>
      </c>
      <c r="Q4112" s="162" t="s">
        <v>222</v>
      </c>
      <c r="R4112" s="167" t="s">
        <v>10220</v>
      </c>
      <c r="S4112" s="238" t="s">
        <v>54</v>
      </c>
      <c r="T4112" s="167" t="s">
        <v>13288</v>
      </c>
      <c r="U4112" s="483">
        <v>116487886</v>
      </c>
      <c r="V4112" s="240" t="s">
        <v>1390</v>
      </c>
      <c r="W4112" s="167" t="s">
        <v>13291</v>
      </c>
      <c r="X4112" s="490">
        <f>4545+5767+2424</f>
        <v>12736</v>
      </c>
      <c r="Y4112" s="490">
        <f>4545+5767+2424</f>
        <v>12736</v>
      </c>
      <c r="Z4112" s="490">
        <f>31815+1859017+712274</f>
        <v>2603106</v>
      </c>
      <c r="AA4112" s="491">
        <f>Y4112/AD4112</f>
        <v>2.2952176897559871E-3</v>
      </c>
      <c r="AB4112" s="492">
        <f>Z4112/AD4112</f>
        <v>0.46911863532584397</v>
      </c>
      <c r="AC4112" s="341">
        <f>Z4112/Y4112</f>
        <v>204.38960427135677</v>
      </c>
      <c r="AD4112" s="255">
        <v>5548929</v>
      </c>
      <c r="AE4112" s="239" t="s">
        <v>7083</v>
      </c>
      <c r="AF4112" s="229" t="s">
        <v>13292</v>
      </c>
      <c r="AG4112" s="239" t="s">
        <v>7040</v>
      </c>
      <c r="AH4112" s="57" t="s">
        <v>12286</v>
      </c>
    </row>
    <row r="4113" spans="1:34" ht="15" hidden="1" customHeight="1" x14ac:dyDescent="0.2">
      <c r="A4113" s="257">
        <v>69</v>
      </c>
      <c r="B4113" s="257">
        <v>60</v>
      </c>
      <c r="C4113" s="258" t="s">
        <v>1151</v>
      </c>
      <c r="D4113" s="257">
        <v>60157</v>
      </c>
      <c r="E4113" s="258" t="s">
        <v>1152</v>
      </c>
      <c r="F4113" s="25">
        <v>2017</v>
      </c>
      <c r="G4113" s="232">
        <v>42815.145138888889</v>
      </c>
      <c r="H4113" s="233">
        <v>42815.145138888889</v>
      </c>
      <c r="I4113" s="412" t="s">
        <v>36</v>
      </c>
      <c r="J4113" s="412" t="s">
        <v>36</v>
      </c>
      <c r="K4113" s="412"/>
      <c r="L4113" s="235">
        <f>N4113-G4113</f>
        <v>6.944444467080757E-4</v>
      </c>
      <c r="M4113" s="236">
        <v>1</v>
      </c>
      <c r="N4113" s="232">
        <v>42815.145833333336</v>
      </c>
      <c r="O4113" s="233">
        <v>42815.145833333336</v>
      </c>
      <c r="P4113" s="237" t="s">
        <v>37</v>
      </c>
      <c r="Q4113" s="35" t="s">
        <v>52</v>
      </c>
      <c r="R4113" s="35" t="s">
        <v>639</v>
      </c>
      <c r="S4113" s="35" t="s">
        <v>101</v>
      </c>
      <c r="T4113" s="52" t="s">
        <v>8133</v>
      </c>
      <c r="U4113" s="303" t="s">
        <v>40</v>
      </c>
      <c r="V4113" s="49" t="s">
        <v>761</v>
      </c>
      <c r="W4113" s="35" t="s">
        <v>8134</v>
      </c>
      <c r="X4113" s="255">
        <v>14049</v>
      </c>
      <c r="Y4113" s="255">
        <v>1959</v>
      </c>
      <c r="Z4113" s="255">
        <v>548962</v>
      </c>
      <c r="AA4113" s="173">
        <v>3.5507064075116201E-4</v>
      </c>
      <c r="AB4113" s="174">
        <v>9.9499892336926687E-2</v>
      </c>
      <c r="AC4113" s="241">
        <v>280.22562531904032</v>
      </c>
      <c r="AD4113" s="304">
        <v>5517212</v>
      </c>
      <c r="AE4113" s="35" t="s">
        <v>7063</v>
      </c>
      <c r="AF4113" s="305" t="s">
        <v>8135</v>
      </c>
      <c r="AG4113" s="35" t="s">
        <v>7040</v>
      </c>
      <c r="AH4113" s="52" t="s">
        <v>7041</v>
      </c>
    </row>
    <row r="4114" spans="1:34" ht="15" hidden="1" customHeight="1" x14ac:dyDescent="0.2">
      <c r="A4114" s="521">
        <v>69</v>
      </c>
      <c r="B4114" s="521">
        <v>60</v>
      </c>
      <c r="C4114" s="522" t="s">
        <v>1151</v>
      </c>
      <c r="D4114" s="521">
        <v>60157</v>
      </c>
      <c r="E4114" s="522" t="s">
        <v>1152</v>
      </c>
      <c r="F4114" s="25">
        <v>2019</v>
      </c>
      <c r="G4114" s="573">
        <v>43597.243750000001</v>
      </c>
      <c r="H4114" s="574">
        <v>43597.243750000001</v>
      </c>
      <c r="I4114" s="572" t="s">
        <v>36</v>
      </c>
      <c r="J4114" s="572" t="s">
        <v>36</v>
      </c>
      <c r="K4114" s="572" t="s">
        <v>36</v>
      </c>
      <c r="L4114" s="235">
        <f>N4114-G4114</f>
        <v>6.9444443943211809E-4</v>
      </c>
      <c r="M4114" s="236">
        <v>1</v>
      </c>
      <c r="N4114" s="573">
        <v>43597.244444444441</v>
      </c>
      <c r="O4114" s="574">
        <v>43597.244444444441</v>
      </c>
      <c r="P4114" s="237" t="s">
        <v>37</v>
      </c>
      <c r="Q4114" s="359" t="s">
        <v>145</v>
      </c>
      <c r="R4114" s="35" t="s">
        <v>10207</v>
      </c>
      <c r="S4114" s="277" t="s">
        <v>45</v>
      </c>
      <c r="T4114" s="167" t="s">
        <v>14036</v>
      </c>
      <c r="U4114" s="459" t="s">
        <v>40</v>
      </c>
      <c r="V4114" s="49" t="s">
        <v>761</v>
      </c>
      <c r="W4114" s="167" t="s">
        <v>14037</v>
      </c>
      <c r="X4114" s="536">
        <v>13428</v>
      </c>
      <c r="Y4114" s="255">
        <v>0</v>
      </c>
      <c r="Z4114" s="255">
        <v>0</v>
      </c>
      <c r="AA4114" s="264">
        <f>Y4114/AD4114</f>
        <v>0</v>
      </c>
      <c r="AB4114" s="265">
        <f>Z4114/AD4114</f>
        <v>0</v>
      </c>
      <c r="AC4114" s="255">
        <v>0</v>
      </c>
      <c r="AD4114" s="255">
        <v>5548929</v>
      </c>
      <c r="AE4114" s="49" t="s">
        <v>7060</v>
      </c>
      <c r="AF4114" s="349" t="s">
        <v>9253</v>
      </c>
      <c r="AG4114" s="49" t="s">
        <v>7040</v>
      </c>
      <c r="AH4114" s="525" t="s">
        <v>7041</v>
      </c>
    </row>
    <row r="4115" spans="1:34" ht="15" hidden="1" customHeight="1" x14ac:dyDescent="0.2">
      <c r="A4115" s="58">
        <v>69</v>
      </c>
      <c r="B4115" s="58">
        <v>60</v>
      </c>
      <c r="C4115" s="76" t="s">
        <v>1281</v>
      </c>
      <c r="D4115" s="31">
        <v>60158</v>
      </c>
      <c r="E4115" s="60" t="s">
        <v>1282</v>
      </c>
      <c r="F4115" s="25">
        <v>2014</v>
      </c>
      <c r="G4115" s="61">
        <v>41818.625</v>
      </c>
      <c r="H4115" s="62">
        <v>41818.625</v>
      </c>
      <c r="I4115" s="625" t="s">
        <v>36</v>
      </c>
      <c r="J4115" s="625" t="s">
        <v>36</v>
      </c>
      <c r="K4115" s="625"/>
      <c r="L4115" s="64">
        <f>N4115-G4115</f>
        <v>0.19791666666424135</v>
      </c>
      <c r="M4115" s="65">
        <v>285</v>
      </c>
      <c r="N4115" s="61">
        <v>41818.822916666664</v>
      </c>
      <c r="O4115" s="62">
        <v>41818.822916666664</v>
      </c>
      <c r="P4115" s="66" t="s">
        <v>37</v>
      </c>
      <c r="Q4115" s="69" t="s">
        <v>38</v>
      </c>
      <c r="R4115" s="69" t="s">
        <v>413</v>
      </c>
      <c r="S4115" s="87" t="s">
        <v>106</v>
      </c>
      <c r="T4115" s="69" t="s">
        <v>2429</v>
      </c>
      <c r="U4115" s="459" t="s">
        <v>40</v>
      </c>
      <c r="V4115" s="87" t="s">
        <v>1385</v>
      </c>
      <c r="W4115" s="69" t="s">
        <v>2428</v>
      </c>
      <c r="X4115" s="32">
        <v>9436</v>
      </c>
      <c r="Y4115" s="32">
        <v>0</v>
      </c>
      <c r="Z4115" s="83"/>
      <c r="AA4115" s="84"/>
      <c r="AB4115" s="85"/>
      <c r="AC4115" s="83"/>
    </row>
    <row r="4116" spans="1:34" ht="15" hidden="1" customHeight="1" x14ac:dyDescent="0.2">
      <c r="A4116" s="105">
        <v>69</v>
      </c>
      <c r="B4116" s="105">
        <v>60</v>
      </c>
      <c r="C4116" s="76" t="s">
        <v>1281</v>
      </c>
      <c r="D4116" s="31">
        <v>60158</v>
      </c>
      <c r="E4116" s="60" t="s">
        <v>1282</v>
      </c>
      <c r="F4116" s="25">
        <v>2014</v>
      </c>
      <c r="G4116" s="61">
        <v>41916.428472222222</v>
      </c>
      <c r="H4116" s="62">
        <v>41916.428472222222</v>
      </c>
      <c r="I4116" s="625" t="s">
        <v>36</v>
      </c>
      <c r="J4116" s="625" t="s">
        <v>36</v>
      </c>
      <c r="K4116" s="625"/>
      <c r="L4116" s="64">
        <f>N4116-G4116</f>
        <v>6.944444467080757E-4</v>
      </c>
      <c r="M4116" s="65">
        <v>1</v>
      </c>
      <c r="N4116" s="61">
        <v>41916.429166666669</v>
      </c>
      <c r="O4116" s="62">
        <v>41916.429166666669</v>
      </c>
      <c r="P4116" s="66" t="s">
        <v>37</v>
      </c>
      <c r="Q4116" s="69" t="s">
        <v>145</v>
      </c>
      <c r="R4116" s="69" t="s">
        <v>146</v>
      </c>
      <c r="S4116" s="87" t="s">
        <v>40</v>
      </c>
      <c r="T4116" s="69" t="s">
        <v>2815</v>
      </c>
      <c r="U4116" s="459" t="s">
        <v>40</v>
      </c>
      <c r="V4116" s="87" t="s">
        <v>1390</v>
      </c>
      <c r="W4116" s="69" t="s">
        <v>2814</v>
      </c>
      <c r="X4116" s="32">
        <v>4633</v>
      </c>
      <c r="Y4116" s="32">
        <v>0</v>
      </c>
      <c r="Z4116" s="83"/>
      <c r="AA4116" s="84"/>
      <c r="AB4116" s="85"/>
      <c r="AC4116" s="83"/>
    </row>
    <row r="4117" spans="1:34" ht="15" hidden="1" customHeight="1" x14ac:dyDescent="0.2">
      <c r="A4117" s="175">
        <v>69</v>
      </c>
      <c r="B4117" s="175">
        <v>60</v>
      </c>
      <c r="C4117" s="24" t="s">
        <v>1281</v>
      </c>
      <c r="D4117" s="175">
        <v>60158</v>
      </c>
      <c r="E4117" s="43" t="s">
        <v>1282</v>
      </c>
      <c r="F4117" s="25">
        <v>2015</v>
      </c>
      <c r="G4117" s="156">
        <v>42274.431250000001</v>
      </c>
      <c r="H4117" s="157">
        <v>42274.431250000001</v>
      </c>
      <c r="I4117" s="620" t="s">
        <v>36</v>
      </c>
      <c r="J4117" s="620" t="s">
        <v>36</v>
      </c>
      <c r="K4117" s="620"/>
      <c r="L4117" s="159">
        <f>N4117-G4117</f>
        <v>6.9444443943211809E-4</v>
      </c>
      <c r="M4117" s="160">
        <v>1</v>
      </c>
      <c r="N4117" s="156">
        <v>42274.431944444441</v>
      </c>
      <c r="O4117" s="157">
        <v>42274.431944444441</v>
      </c>
      <c r="P4117" s="161" t="s">
        <v>37</v>
      </c>
      <c r="Q4117" s="162" t="s">
        <v>52</v>
      </c>
      <c r="R4117" s="35" t="s">
        <v>67</v>
      </c>
      <c r="S4117" s="35" t="s">
        <v>101</v>
      </c>
      <c r="T4117" s="35" t="s">
        <v>4833</v>
      </c>
      <c r="U4117" s="176">
        <v>11534</v>
      </c>
      <c r="V4117" s="167" t="s">
        <v>1390</v>
      </c>
      <c r="W4117" s="35" t="s">
        <v>4835</v>
      </c>
      <c r="X4117" s="55">
        <v>9277</v>
      </c>
      <c r="Y4117" s="168"/>
      <c r="Z4117" s="168"/>
      <c r="AA4117" s="168"/>
      <c r="AB4117" s="168"/>
      <c r="AC4117" s="168"/>
    </row>
    <row r="4118" spans="1:34" ht="15" hidden="1" customHeight="1" x14ac:dyDescent="0.2">
      <c r="A4118" s="175">
        <v>69</v>
      </c>
      <c r="B4118" s="175">
        <v>60</v>
      </c>
      <c r="C4118" s="24" t="s">
        <v>1281</v>
      </c>
      <c r="D4118" s="175">
        <v>60158</v>
      </c>
      <c r="E4118" s="43" t="s">
        <v>1282</v>
      </c>
      <c r="F4118" s="25">
        <v>2015</v>
      </c>
      <c r="G4118" s="156">
        <v>42277.537499999999</v>
      </c>
      <c r="H4118" s="157">
        <v>42277.537499999999</v>
      </c>
      <c r="I4118" s="620" t="s">
        <v>36</v>
      </c>
      <c r="J4118" s="620" t="s">
        <v>36</v>
      </c>
      <c r="K4118" s="620"/>
      <c r="L4118" s="159">
        <f>N4118-G4118</f>
        <v>6.944444467080757E-4</v>
      </c>
      <c r="M4118" s="160">
        <v>1</v>
      </c>
      <c r="N4118" s="156">
        <v>42277.538194444445</v>
      </c>
      <c r="O4118" s="157">
        <v>42277.538194444445</v>
      </c>
      <c r="P4118" s="161" t="s">
        <v>37</v>
      </c>
      <c r="Q4118" s="162" t="s">
        <v>145</v>
      </c>
      <c r="R4118" s="35" t="s">
        <v>146</v>
      </c>
      <c r="S4118" s="35" t="s">
        <v>40</v>
      </c>
      <c r="T4118" s="35" t="s">
        <v>4846</v>
      </c>
      <c r="U4118" s="459" t="s">
        <v>40</v>
      </c>
      <c r="V4118" s="167" t="s">
        <v>1390</v>
      </c>
      <c r="W4118" s="35" t="s">
        <v>4847</v>
      </c>
      <c r="X4118" s="55">
        <v>9277</v>
      </c>
      <c r="Y4118" s="168"/>
      <c r="Z4118" s="168"/>
      <c r="AA4118" s="168"/>
      <c r="AB4118" s="168"/>
      <c r="AC4118" s="168"/>
    </row>
    <row r="4119" spans="1:34" ht="15" hidden="1" customHeight="1" x14ac:dyDescent="0.2">
      <c r="A4119" s="175">
        <v>69</v>
      </c>
      <c r="B4119" s="175">
        <v>60</v>
      </c>
      <c r="C4119" s="24" t="s">
        <v>1281</v>
      </c>
      <c r="D4119" s="175">
        <v>60158</v>
      </c>
      <c r="E4119" s="43" t="s">
        <v>1282</v>
      </c>
      <c r="F4119" s="25">
        <v>2015</v>
      </c>
      <c r="G4119" s="156">
        <v>42290.725694444445</v>
      </c>
      <c r="H4119" s="157">
        <v>42290.725694444445</v>
      </c>
      <c r="I4119" s="620" t="s">
        <v>36</v>
      </c>
      <c r="J4119" s="620" t="s">
        <v>36</v>
      </c>
      <c r="K4119" s="620"/>
      <c r="L4119" s="159">
        <f>N4119-G4119</f>
        <v>6.944444467080757E-4</v>
      </c>
      <c r="M4119" s="160">
        <v>1</v>
      </c>
      <c r="N4119" s="156">
        <v>42290.726388888892</v>
      </c>
      <c r="O4119" s="157">
        <v>42290.726388888892</v>
      </c>
      <c r="P4119" s="161" t="s">
        <v>37</v>
      </c>
      <c r="Q4119" s="162" t="s">
        <v>48</v>
      </c>
      <c r="R4119" s="162" t="s">
        <v>49</v>
      </c>
      <c r="S4119" s="35" t="s">
        <v>40</v>
      </c>
      <c r="T4119" s="35" t="s">
        <v>4912</v>
      </c>
      <c r="U4119" s="459" t="s">
        <v>40</v>
      </c>
      <c r="V4119" s="167" t="s">
        <v>1390</v>
      </c>
      <c r="W4119" s="35" t="s">
        <v>4913</v>
      </c>
      <c r="X4119" s="55">
        <v>9277</v>
      </c>
      <c r="Y4119" s="168"/>
      <c r="Z4119" s="168"/>
      <c r="AA4119" s="168"/>
      <c r="AB4119" s="168"/>
      <c r="AC4119" s="168"/>
    </row>
    <row r="4120" spans="1:34" ht="15" hidden="1" customHeight="1" x14ac:dyDescent="0.2">
      <c r="A4120" s="257">
        <v>69</v>
      </c>
      <c r="B4120" s="257">
        <v>60</v>
      </c>
      <c r="C4120" s="258" t="s">
        <v>1281</v>
      </c>
      <c r="D4120" s="257">
        <v>60158</v>
      </c>
      <c r="E4120" s="258" t="s">
        <v>1282</v>
      </c>
      <c r="F4120" s="25">
        <v>2016</v>
      </c>
      <c r="G4120" s="232">
        <v>42451.199999999997</v>
      </c>
      <c r="H4120" s="233">
        <v>42451.199999999997</v>
      </c>
      <c r="I4120" s="412" t="s">
        <v>36</v>
      </c>
      <c r="J4120" s="412" t="s">
        <v>36</v>
      </c>
      <c r="K4120" s="412"/>
      <c r="L4120" s="235">
        <f>N4120-G4120</f>
        <v>3.7854166666729725</v>
      </c>
      <c r="M4120" s="236">
        <v>5451</v>
      </c>
      <c r="N4120" s="232">
        <v>42454.98541666667</v>
      </c>
      <c r="O4120" s="233">
        <v>42454.98541666667</v>
      </c>
      <c r="P4120" s="237" t="s">
        <v>173</v>
      </c>
      <c r="Q4120" s="238" t="s">
        <v>38</v>
      </c>
      <c r="R4120" s="238" t="s">
        <v>135</v>
      </c>
      <c r="S4120" s="238" t="s">
        <v>106</v>
      </c>
      <c r="T4120" s="35" t="s">
        <v>5785</v>
      </c>
      <c r="U4120" s="88">
        <v>12045</v>
      </c>
      <c r="V4120" s="240" t="s">
        <v>1390</v>
      </c>
      <c r="W4120" s="35" t="s">
        <v>5786</v>
      </c>
      <c r="X4120" s="55">
        <v>9277</v>
      </c>
      <c r="Y4120" s="55">
        <v>0</v>
      </c>
      <c r="Z4120" s="55">
        <v>0</v>
      </c>
      <c r="AA4120" s="168"/>
      <c r="AB4120" s="168"/>
      <c r="AC4120" s="168"/>
    </row>
    <row r="4121" spans="1:34" ht="15" hidden="1" customHeight="1" x14ac:dyDescent="0.2">
      <c r="A4121" s="521">
        <v>69</v>
      </c>
      <c r="B4121" s="521">
        <v>60</v>
      </c>
      <c r="C4121" s="522" t="s">
        <v>1281</v>
      </c>
      <c r="D4121" s="521">
        <v>60158</v>
      </c>
      <c r="E4121" s="522" t="s">
        <v>1282</v>
      </c>
      <c r="F4121" s="25">
        <v>2019</v>
      </c>
      <c r="G4121" s="232">
        <v>43468.626388888886</v>
      </c>
      <c r="H4121" s="233">
        <v>43468.626388888886</v>
      </c>
      <c r="I4121" s="412" t="s">
        <v>36</v>
      </c>
      <c r="J4121" s="412" t="s">
        <v>36</v>
      </c>
      <c r="K4121" s="412" t="s">
        <v>36</v>
      </c>
      <c r="L4121" s="235">
        <f>N4121-G4121</f>
        <v>6.944444467080757E-4</v>
      </c>
      <c r="M4121" s="236">
        <v>1</v>
      </c>
      <c r="N4121" s="232">
        <v>43468.627083333333</v>
      </c>
      <c r="O4121" s="233">
        <v>43468.627083333333</v>
      </c>
      <c r="P4121" s="237" t="s">
        <v>37</v>
      </c>
      <c r="Q4121" s="238" t="s">
        <v>43</v>
      </c>
      <c r="R4121" s="239" t="s">
        <v>10388</v>
      </c>
      <c r="S4121" s="238" t="s">
        <v>526</v>
      </c>
      <c r="T4121" s="167" t="s">
        <v>12674</v>
      </c>
      <c r="U4121" s="416" t="s">
        <v>40</v>
      </c>
      <c r="V4121" s="240" t="s">
        <v>1390</v>
      </c>
      <c r="W4121" s="167" t="s">
        <v>12675</v>
      </c>
      <c r="X4121" s="241">
        <v>9305</v>
      </c>
      <c r="Y4121" s="241">
        <v>0</v>
      </c>
      <c r="Z4121" s="241">
        <v>0</v>
      </c>
      <c r="AA4121" s="264">
        <f>Y4121/AD4121</f>
        <v>0</v>
      </c>
      <c r="AB4121" s="265">
        <f>Z4121/AD4121</f>
        <v>0</v>
      </c>
      <c r="AC4121" s="255">
        <v>0</v>
      </c>
      <c r="AD4121" s="241">
        <v>5548929</v>
      </c>
      <c r="AE4121" s="239" t="s">
        <v>7102</v>
      </c>
      <c r="AF4121" s="229" t="s">
        <v>12676</v>
      </c>
      <c r="AG4121" s="239" t="s">
        <v>7040</v>
      </c>
      <c r="AH4121" s="57" t="s">
        <v>7041</v>
      </c>
    </row>
    <row r="4122" spans="1:34" ht="15" hidden="1" customHeight="1" x14ac:dyDescent="0.2">
      <c r="A4122" s="58">
        <v>69</v>
      </c>
      <c r="B4122" s="58">
        <v>60</v>
      </c>
      <c r="C4122" s="76" t="s">
        <v>713</v>
      </c>
      <c r="D4122" s="31">
        <v>60160</v>
      </c>
      <c r="E4122" s="60" t="s">
        <v>714</v>
      </c>
      <c r="F4122" s="25">
        <v>2014</v>
      </c>
      <c r="G4122" s="61">
        <v>41698.377083333333</v>
      </c>
      <c r="H4122" s="62">
        <v>41698.377083333333</v>
      </c>
      <c r="I4122" s="625" t="s">
        <v>36</v>
      </c>
      <c r="J4122" s="628" t="s">
        <v>313</v>
      </c>
      <c r="K4122" s="628"/>
      <c r="L4122" s="64">
        <f>N4122-G4122</f>
        <v>0.35208333333139308</v>
      </c>
      <c r="M4122" s="65">
        <v>507</v>
      </c>
      <c r="N4122" s="61">
        <v>41698.729166666664</v>
      </c>
      <c r="O4122" s="62">
        <v>41698.729166666664</v>
      </c>
      <c r="P4122" s="66" t="s">
        <v>37</v>
      </c>
      <c r="Q4122" s="67" t="s">
        <v>222</v>
      </c>
      <c r="R4122" s="67" t="s">
        <v>223</v>
      </c>
      <c r="S4122" s="68" t="s">
        <v>101</v>
      </c>
      <c r="T4122" s="69" t="s">
        <v>1880</v>
      </c>
      <c r="U4122" s="77">
        <v>10128</v>
      </c>
      <c r="V4122" s="78" t="s">
        <v>1385</v>
      </c>
      <c r="W4122" s="69" t="s">
        <v>1879</v>
      </c>
      <c r="X4122" s="92">
        <v>14335</v>
      </c>
      <c r="Y4122" s="92">
        <v>14335</v>
      </c>
      <c r="Z4122" s="92">
        <v>1300990</v>
      </c>
      <c r="AA4122" s="93">
        <v>2.6641222920409558E-3</v>
      </c>
      <c r="AB4122" s="94">
        <v>0.24178559195830923</v>
      </c>
      <c r="AC4122" s="92">
        <v>90.756191140565051</v>
      </c>
    </row>
    <row r="4123" spans="1:34" ht="15" hidden="1" customHeight="1" x14ac:dyDescent="0.2">
      <c r="A4123" s="105">
        <v>69</v>
      </c>
      <c r="B4123" s="105">
        <v>60</v>
      </c>
      <c r="C4123" s="76" t="s">
        <v>713</v>
      </c>
      <c r="D4123" s="31">
        <v>60160</v>
      </c>
      <c r="E4123" s="60" t="s">
        <v>714</v>
      </c>
      <c r="F4123" s="25">
        <v>2014</v>
      </c>
      <c r="G4123" s="61">
        <v>41908.754861111112</v>
      </c>
      <c r="H4123" s="62">
        <v>41908.754861111112</v>
      </c>
      <c r="I4123" s="625" t="s">
        <v>36</v>
      </c>
      <c r="J4123" s="625" t="s">
        <v>36</v>
      </c>
      <c r="K4123" s="625"/>
      <c r="L4123" s="64">
        <f>N4123-G4123</f>
        <v>6.944444467080757E-4</v>
      </c>
      <c r="M4123" s="65">
        <v>1</v>
      </c>
      <c r="N4123" s="61">
        <v>41908.755555555559</v>
      </c>
      <c r="O4123" s="62">
        <v>41908.755555555559</v>
      </c>
      <c r="P4123" s="66" t="s">
        <v>37</v>
      </c>
      <c r="Q4123" s="69" t="s">
        <v>48</v>
      </c>
      <c r="R4123" s="69" t="s">
        <v>49</v>
      </c>
      <c r="S4123" s="87" t="s">
        <v>40</v>
      </c>
      <c r="T4123" s="69" t="s">
        <v>2782</v>
      </c>
      <c r="U4123" s="81"/>
      <c r="V4123" s="87" t="s">
        <v>1385</v>
      </c>
      <c r="W4123" s="69" t="s">
        <v>2783</v>
      </c>
      <c r="X4123" s="32">
        <v>10706</v>
      </c>
      <c r="Y4123" s="32">
        <v>0</v>
      </c>
      <c r="Z4123" s="83"/>
      <c r="AA4123" s="84"/>
      <c r="AB4123" s="85"/>
      <c r="AC4123" s="83"/>
    </row>
    <row r="4124" spans="1:34" ht="15" hidden="1" customHeight="1" x14ac:dyDescent="0.2">
      <c r="A4124" s="105">
        <v>69</v>
      </c>
      <c r="B4124" s="105">
        <v>60</v>
      </c>
      <c r="C4124" s="76" t="s">
        <v>713</v>
      </c>
      <c r="D4124" s="31">
        <v>60160</v>
      </c>
      <c r="E4124" s="60" t="s">
        <v>714</v>
      </c>
      <c r="F4124" s="25">
        <v>2014</v>
      </c>
      <c r="G4124" s="61">
        <v>41921.71597222222</v>
      </c>
      <c r="H4124" s="62">
        <v>41921.71597222222</v>
      </c>
      <c r="I4124" s="625" t="s">
        <v>36</v>
      </c>
      <c r="J4124" s="625" t="s">
        <v>36</v>
      </c>
      <c r="K4124" s="625"/>
      <c r="L4124" s="64">
        <f>N4124-G4124</f>
        <v>6.944444467080757E-4</v>
      </c>
      <c r="M4124" s="65">
        <v>1</v>
      </c>
      <c r="N4124" s="61">
        <v>41921.716666666667</v>
      </c>
      <c r="O4124" s="62">
        <v>41921.716666666667</v>
      </c>
      <c r="P4124" s="66" t="s">
        <v>37</v>
      </c>
      <c r="Q4124" s="69" t="s">
        <v>71</v>
      </c>
      <c r="R4124" s="69" t="s">
        <v>72</v>
      </c>
      <c r="S4124" s="87" t="s">
        <v>579</v>
      </c>
      <c r="T4124" s="69" t="s">
        <v>2847</v>
      </c>
      <c r="U4124" s="77">
        <v>10624</v>
      </c>
      <c r="V4124" s="87" t="s">
        <v>1385</v>
      </c>
      <c r="W4124" s="69" t="s">
        <v>2848</v>
      </c>
      <c r="X4124" s="32">
        <v>0</v>
      </c>
      <c r="Y4124" s="32">
        <v>0</v>
      </c>
      <c r="Z4124" s="83"/>
      <c r="AA4124" s="84"/>
      <c r="AB4124" s="85"/>
      <c r="AC4124" s="83"/>
      <c r="AD4124" s="41"/>
      <c r="AE4124" s="41"/>
      <c r="AF4124" s="41"/>
      <c r="AG4124" s="41"/>
      <c r="AH4124" s="41"/>
    </row>
    <row r="4125" spans="1:34" ht="15" hidden="1" customHeight="1" x14ac:dyDescent="0.2">
      <c r="A4125" s="105">
        <v>69</v>
      </c>
      <c r="B4125" s="105">
        <v>60</v>
      </c>
      <c r="C4125" s="76" t="s">
        <v>713</v>
      </c>
      <c r="D4125" s="31">
        <v>60160</v>
      </c>
      <c r="E4125" s="60" t="s">
        <v>714</v>
      </c>
      <c r="F4125" s="25">
        <v>2014</v>
      </c>
      <c r="G4125" s="61">
        <v>41921.940972222219</v>
      </c>
      <c r="H4125" s="62">
        <v>41921.940972222219</v>
      </c>
      <c r="I4125" s="625" t="s">
        <v>36</v>
      </c>
      <c r="J4125" s="625" t="s">
        <v>36</v>
      </c>
      <c r="K4125" s="625"/>
      <c r="L4125" s="64">
        <f>N4125-G4125</f>
        <v>0.39583333333575865</v>
      </c>
      <c r="M4125" s="65">
        <v>570</v>
      </c>
      <c r="N4125" s="61">
        <v>41922.336805555555</v>
      </c>
      <c r="O4125" s="62">
        <v>41922.336805555555</v>
      </c>
      <c r="P4125" s="66" t="s">
        <v>37</v>
      </c>
      <c r="Q4125" s="69" t="s">
        <v>71</v>
      </c>
      <c r="R4125" s="69" t="s">
        <v>72</v>
      </c>
      <c r="S4125" s="87" t="s">
        <v>579</v>
      </c>
      <c r="T4125" s="69" t="s">
        <v>2849</v>
      </c>
      <c r="U4125" s="77">
        <v>10624</v>
      </c>
      <c r="V4125" s="87" t="s">
        <v>1385</v>
      </c>
      <c r="W4125" s="69" t="s">
        <v>2850</v>
      </c>
      <c r="X4125" s="32">
        <v>0</v>
      </c>
      <c r="Y4125" s="32">
        <v>0</v>
      </c>
      <c r="Z4125" s="83"/>
      <c r="AA4125" s="84"/>
      <c r="AB4125" s="85"/>
      <c r="AC4125" s="83"/>
      <c r="AD4125" s="41"/>
      <c r="AE4125" s="41"/>
      <c r="AF4125" s="41"/>
      <c r="AG4125" s="41"/>
      <c r="AH4125" s="41"/>
    </row>
    <row r="4126" spans="1:34" ht="15" hidden="1" customHeight="1" x14ac:dyDescent="0.2">
      <c r="A4126" s="257">
        <v>69</v>
      </c>
      <c r="B4126" s="257">
        <v>60</v>
      </c>
      <c r="C4126" s="522" t="s">
        <v>713</v>
      </c>
      <c r="D4126" s="521">
        <v>60160</v>
      </c>
      <c r="E4126" s="522" t="s">
        <v>714</v>
      </c>
      <c r="F4126" s="25">
        <v>2016</v>
      </c>
      <c r="G4126" s="232">
        <v>42434.795138888891</v>
      </c>
      <c r="H4126" s="233">
        <v>42434.795138888891</v>
      </c>
      <c r="I4126" s="417" t="s">
        <v>313</v>
      </c>
      <c r="J4126" s="412" t="s">
        <v>36</v>
      </c>
      <c r="K4126" s="412"/>
      <c r="L4126" s="235">
        <f>N4126-G4126</f>
        <v>6.9444443943211809E-4</v>
      </c>
      <c r="M4126" s="236">
        <v>1</v>
      </c>
      <c r="N4126" s="232">
        <v>42434.79583333333</v>
      </c>
      <c r="O4126" s="233">
        <v>42434.79583333333</v>
      </c>
      <c r="P4126" s="237" t="s">
        <v>37</v>
      </c>
      <c r="Q4126" s="238" t="s">
        <v>213</v>
      </c>
      <c r="R4126" s="238" t="s">
        <v>214</v>
      </c>
      <c r="S4126" s="238" t="s">
        <v>40</v>
      </c>
      <c r="T4126" s="35" t="s">
        <v>5666</v>
      </c>
      <c r="U4126" s="254" t="s">
        <v>40</v>
      </c>
      <c r="V4126" s="240" t="s">
        <v>1385</v>
      </c>
      <c r="W4126" s="35" t="s">
        <v>5668</v>
      </c>
      <c r="X4126" s="55">
        <v>0</v>
      </c>
      <c r="Y4126" s="55">
        <v>0</v>
      </c>
      <c r="Z4126" s="55">
        <v>0</v>
      </c>
      <c r="AA4126" s="266"/>
      <c r="AB4126" s="266"/>
      <c r="AC4126" s="266"/>
    </row>
    <row r="4127" spans="1:34" ht="15" hidden="1" customHeight="1" x14ac:dyDescent="0.2">
      <c r="A4127" s="257">
        <v>69</v>
      </c>
      <c r="B4127" s="257">
        <v>60</v>
      </c>
      <c r="C4127" s="258" t="s">
        <v>713</v>
      </c>
      <c r="D4127" s="257">
        <v>60160</v>
      </c>
      <c r="E4127" s="258" t="s">
        <v>714</v>
      </c>
      <c r="F4127" s="25">
        <v>2016</v>
      </c>
      <c r="G4127" s="284">
        <v>42612.411111111112</v>
      </c>
      <c r="H4127" s="234">
        <v>42612.411111111112</v>
      </c>
      <c r="I4127" s="412" t="s">
        <v>36</v>
      </c>
      <c r="J4127" s="412" t="s">
        <v>36</v>
      </c>
      <c r="K4127" s="412"/>
      <c r="L4127" s="235">
        <f>N4127-G4127</f>
        <v>6.944444467080757E-4</v>
      </c>
      <c r="M4127" s="236">
        <v>1</v>
      </c>
      <c r="N4127" s="284">
        <v>42612.411805555559</v>
      </c>
      <c r="O4127" s="234">
        <v>42612.411805555559</v>
      </c>
      <c r="P4127" s="237" t="s">
        <v>37</v>
      </c>
      <c r="Q4127" s="238" t="s">
        <v>145</v>
      </c>
      <c r="R4127" s="238" t="s">
        <v>146</v>
      </c>
      <c r="S4127" s="35" t="s">
        <v>101</v>
      </c>
      <c r="T4127" s="35" t="s">
        <v>6519</v>
      </c>
      <c r="U4127" s="282" t="s">
        <v>40</v>
      </c>
      <c r="V4127" s="240" t="s">
        <v>1385</v>
      </c>
      <c r="W4127" s="35" t="s">
        <v>6523</v>
      </c>
      <c r="X4127" s="177">
        <v>16626</v>
      </c>
      <c r="Y4127" s="55">
        <v>0</v>
      </c>
      <c r="Z4127" s="55">
        <v>0</v>
      </c>
      <c r="AA4127" s="35"/>
      <c r="AB4127" s="35"/>
      <c r="AC4127" s="241"/>
    </row>
    <row r="4128" spans="1:34" ht="15" hidden="1" customHeight="1" x14ac:dyDescent="0.2">
      <c r="A4128" s="257">
        <v>69</v>
      </c>
      <c r="B4128" s="257">
        <v>60</v>
      </c>
      <c r="C4128" s="258" t="s">
        <v>713</v>
      </c>
      <c r="D4128" s="257">
        <v>60160</v>
      </c>
      <c r="E4128" s="258" t="s">
        <v>714</v>
      </c>
      <c r="F4128" s="25">
        <v>2016</v>
      </c>
      <c r="G4128" s="284">
        <v>42613.038888888892</v>
      </c>
      <c r="H4128" s="234">
        <v>42613.038888888892</v>
      </c>
      <c r="I4128" s="412" t="s">
        <v>36</v>
      </c>
      <c r="J4128" s="412" t="s">
        <v>36</v>
      </c>
      <c r="K4128" s="412"/>
      <c r="L4128" s="235">
        <f>N4128-G4128</f>
        <v>0.17361111110949423</v>
      </c>
      <c r="M4128" s="236">
        <v>250</v>
      </c>
      <c r="N4128" s="284">
        <v>42613.212500000001</v>
      </c>
      <c r="O4128" s="234">
        <v>42613.212500000001</v>
      </c>
      <c r="P4128" s="237" t="s">
        <v>37</v>
      </c>
      <c r="Q4128" s="238" t="s">
        <v>145</v>
      </c>
      <c r="R4128" s="238" t="s">
        <v>146</v>
      </c>
      <c r="S4128" s="35" t="s">
        <v>101</v>
      </c>
      <c r="T4128" s="35" t="s">
        <v>6528</v>
      </c>
      <c r="U4128" s="282" t="s">
        <v>40</v>
      </c>
      <c r="V4128" s="240" t="s">
        <v>1385</v>
      </c>
      <c r="W4128" s="35" t="s">
        <v>6529</v>
      </c>
      <c r="X4128" s="177">
        <v>0</v>
      </c>
      <c r="Y4128" s="55">
        <v>0</v>
      </c>
      <c r="Z4128" s="55">
        <v>0</v>
      </c>
      <c r="AA4128" s="35"/>
      <c r="AB4128" s="35"/>
      <c r="AC4128" s="241"/>
    </row>
    <row r="4129" spans="1:34" ht="15" hidden="1" customHeight="1" x14ac:dyDescent="0.2">
      <c r="A4129" s="257">
        <v>69</v>
      </c>
      <c r="B4129" s="257">
        <v>60</v>
      </c>
      <c r="C4129" s="258" t="s">
        <v>713</v>
      </c>
      <c r="D4129" s="257">
        <v>60160</v>
      </c>
      <c r="E4129" s="258" t="s">
        <v>714</v>
      </c>
      <c r="F4129" s="25">
        <v>2016</v>
      </c>
      <c r="G4129" s="284">
        <v>42648.31527777778</v>
      </c>
      <c r="H4129" s="234">
        <v>42648.31527777778</v>
      </c>
      <c r="I4129" s="412" t="s">
        <v>36</v>
      </c>
      <c r="J4129" s="417" t="s">
        <v>313</v>
      </c>
      <c r="K4129" s="417"/>
      <c r="L4129" s="235">
        <f>N4129-G4129</f>
        <v>0.53125</v>
      </c>
      <c r="M4129" s="236">
        <v>765</v>
      </c>
      <c r="N4129" s="284">
        <v>42648.84652777778</v>
      </c>
      <c r="O4129" s="234">
        <v>42648.84652777778</v>
      </c>
      <c r="P4129" s="237" t="s">
        <v>37</v>
      </c>
      <c r="Q4129" s="238" t="s">
        <v>38</v>
      </c>
      <c r="R4129" s="238" t="s">
        <v>135</v>
      </c>
      <c r="S4129" s="35" t="s">
        <v>68</v>
      </c>
      <c r="T4129" s="35" t="s">
        <v>6660</v>
      </c>
      <c r="U4129" s="88">
        <v>12549</v>
      </c>
      <c r="V4129" s="240" t="s">
        <v>1385</v>
      </c>
      <c r="W4129" s="35" t="s">
        <v>6663</v>
      </c>
      <c r="X4129" s="177">
        <v>17131</v>
      </c>
      <c r="Y4129" s="177">
        <v>13385</v>
      </c>
      <c r="Z4129" s="177">
        <v>1473493</v>
      </c>
      <c r="AA4129" s="215">
        <v>2.4574833351050716E-3</v>
      </c>
      <c r="AB4129" s="216">
        <v>0.27053302143399155</v>
      </c>
      <c r="AC4129" s="255">
        <v>110.08539409787075</v>
      </c>
    </row>
    <row r="4130" spans="1:34" ht="15" hidden="1" customHeight="1" x14ac:dyDescent="0.2">
      <c r="A4130" s="257">
        <v>69</v>
      </c>
      <c r="B4130" s="257">
        <v>60</v>
      </c>
      <c r="C4130" s="258" t="s">
        <v>713</v>
      </c>
      <c r="D4130" s="257">
        <v>60160</v>
      </c>
      <c r="E4130" s="258" t="s">
        <v>714</v>
      </c>
      <c r="F4130" s="25">
        <v>2017</v>
      </c>
      <c r="G4130" s="232">
        <v>42743.431944444441</v>
      </c>
      <c r="H4130" s="233">
        <v>42743.431944444441</v>
      </c>
      <c r="I4130" s="417" t="s">
        <v>7042</v>
      </c>
      <c r="J4130" s="412" t="s">
        <v>36</v>
      </c>
      <c r="K4130" s="412"/>
      <c r="L4130" s="235">
        <f>N4130-G4130</f>
        <v>6.944444467080757E-4</v>
      </c>
      <c r="M4130" s="236">
        <v>1</v>
      </c>
      <c r="N4130" s="232">
        <v>42743.432638888888</v>
      </c>
      <c r="O4130" s="233">
        <v>42743.432638888888</v>
      </c>
      <c r="P4130" s="237" t="s">
        <v>37</v>
      </c>
      <c r="Q4130" s="238" t="s">
        <v>213</v>
      </c>
      <c r="R4130" s="238" t="s">
        <v>320</v>
      </c>
      <c r="S4130" s="35" t="s">
        <v>40</v>
      </c>
      <c r="T4130" s="52" t="s">
        <v>7191</v>
      </c>
      <c r="U4130" s="303" t="s">
        <v>40</v>
      </c>
      <c r="V4130" s="49" t="s">
        <v>1385</v>
      </c>
      <c r="W4130" s="44" t="s">
        <v>7195</v>
      </c>
      <c r="X4130" s="241">
        <v>17092</v>
      </c>
      <c r="Y4130" s="241">
        <v>0</v>
      </c>
      <c r="Z4130" s="241">
        <v>0</v>
      </c>
      <c r="AA4130" s="168"/>
      <c r="AB4130" s="168"/>
      <c r="AC4130" s="168"/>
      <c r="AD4130" s="304">
        <v>5517212</v>
      </c>
      <c r="AE4130" s="35" t="s">
        <v>7172</v>
      </c>
      <c r="AF4130" s="305" t="s">
        <v>7196</v>
      </c>
      <c r="AG4130" s="35" t="s">
        <v>7040</v>
      </c>
      <c r="AH4130" s="44" t="s">
        <v>7176</v>
      </c>
    </row>
    <row r="4131" spans="1:34" ht="15" hidden="1" customHeight="1" x14ac:dyDescent="0.2">
      <c r="A4131" s="257">
        <v>69</v>
      </c>
      <c r="B4131" s="257">
        <v>60</v>
      </c>
      <c r="C4131" s="258" t="s">
        <v>713</v>
      </c>
      <c r="D4131" s="257">
        <v>60160</v>
      </c>
      <c r="E4131" s="258" t="s">
        <v>714</v>
      </c>
      <c r="F4131" s="25">
        <v>2017</v>
      </c>
      <c r="G4131" s="232">
        <v>42785.609722222223</v>
      </c>
      <c r="H4131" s="233">
        <v>42785.609722222223</v>
      </c>
      <c r="I4131" s="412" t="s">
        <v>36</v>
      </c>
      <c r="J4131" s="412" t="s">
        <v>36</v>
      </c>
      <c r="K4131" s="412"/>
      <c r="L4131" s="235">
        <f>N4131-G4131</f>
        <v>6.944444467080757E-4</v>
      </c>
      <c r="M4131" s="236">
        <v>1</v>
      </c>
      <c r="N4131" s="232">
        <v>42785.61041666667</v>
      </c>
      <c r="O4131" s="233">
        <v>42785.61041666667</v>
      </c>
      <c r="P4131" s="237" t="s">
        <v>37</v>
      </c>
      <c r="Q4131" s="35" t="s">
        <v>213</v>
      </c>
      <c r="R4131" s="35" t="s">
        <v>214</v>
      </c>
      <c r="S4131" s="35" t="s">
        <v>40</v>
      </c>
      <c r="T4131" s="52" t="s">
        <v>7918</v>
      </c>
      <c r="U4131" s="303" t="s">
        <v>40</v>
      </c>
      <c r="V4131" s="49" t="s">
        <v>1385</v>
      </c>
      <c r="W4131" s="44" t="s">
        <v>7921</v>
      </c>
      <c r="X4131" s="255">
        <v>16830</v>
      </c>
      <c r="Y4131" s="241">
        <v>0</v>
      </c>
      <c r="Z4131" s="241">
        <v>0</v>
      </c>
      <c r="AA4131" s="168"/>
      <c r="AB4131" s="168"/>
      <c r="AC4131" s="168"/>
      <c r="AD4131" s="304">
        <v>5517212</v>
      </c>
      <c r="AE4131" s="35" t="s">
        <v>7056</v>
      </c>
      <c r="AF4131" s="305" t="s">
        <v>7922</v>
      </c>
      <c r="AG4131" s="35" t="s">
        <v>7040</v>
      </c>
      <c r="AH4131" s="52" t="s">
        <v>7923</v>
      </c>
    </row>
    <row r="4132" spans="1:34" ht="15" hidden="1" customHeight="1" x14ac:dyDescent="0.2">
      <c r="A4132" s="257">
        <v>69</v>
      </c>
      <c r="B4132" s="257">
        <v>60</v>
      </c>
      <c r="C4132" s="258" t="s">
        <v>713</v>
      </c>
      <c r="D4132" s="257">
        <v>60160</v>
      </c>
      <c r="E4132" s="258" t="s">
        <v>714</v>
      </c>
      <c r="F4132" s="25">
        <v>2017</v>
      </c>
      <c r="G4132" s="232">
        <v>42786.811111111114</v>
      </c>
      <c r="H4132" s="233">
        <v>42786.811111111114</v>
      </c>
      <c r="I4132" s="417" t="s">
        <v>7042</v>
      </c>
      <c r="J4132" s="412" t="s">
        <v>36</v>
      </c>
      <c r="K4132" s="412"/>
      <c r="L4132" s="235">
        <f>N4132-G4132</f>
        <v>0.32986111110949423</v>
      </c>
      <c r="M4132" s="236">
        <v>475</v>
      </c>
      <c r="N4132" s="232">
        <v>42787.140972222223</v>
      </c>
      <c r="O4132" s="233">
        <v>42787.140972222223</v>
      </c>
      <c r="P4132" s="237" t="s">
        <v>37</v>
      </c>
      <c r="Q4132" s="35" t="s">
        <v>213</v>
      </c>
      <c r="R4132" s="35" t="s">
        <v>1263</v>
      </c>
      <c r="S4132" s="35" t="s">
        <v>40</v>
      </c>
      <c r="T4132" s="52" t="s">
        <v>7949</v>
      </c>
      <c r="U4132" s="303" t="s">
        <v>40</v>
      </c>
      <c r="V4132" s="49" t="s">
        <v>1385</v>
      </c>
      <c r="W4132" s="44" t="s">
        <v>7950</v>
      </c>
      <c r="X4132" s="255">
        <v>17689</v>
      </c>
      <c r="Y4132" s="55">
        <v>13959</v>
      </c>
      <c r="Z4132" s="55">
        <v>326414</v>
      </c>
      <c r="AA4132" s="173">
        <v>2.530082222687836E-3</v>
      </c>
      <c r="AB4132" s="174">
        <v>5.9162852542189788E-2</v>
      </c>
      <c r="AC4132" s="241">
        <v>23.383766745468872</v>
      </c>
      <c r="AD4132" s="304">
        <v>5517212</v>
      </c>
      <c r="AE4132" s="35" t="s">
        <v>7049</v>
      </c>
      <c r="AF4132" s="305" t="s">
        <v>7951</v>
      </c>
      <c r="AG4132" s="35" t="s">
        <v>7040</v>
      </c>
      <c r="AH4132" s="52" t="s">
        <v>7176</v>
      </c>
    </row>
    <row r="4133" spans="1:34" ht="15" hidden="1" customHeight="1" x14ac:dyDescent="0.2">
      <c r="A4133" s="257">
        <v>69</v>
      </c>
      <c r="B4133" s="257">
        <v>60</v>
      </c>
      <c r="C4133" s="258" t="s">
        <v>713</v>
      </c>
      <c r="D4133" s="257">
        <v>60160</v>
      </c>
      <c r="E4133" s="258" t="s">
        <v>714</v>
      </c>
      <c r="F4133" s="25">
        <v>2017</v>
      </c>
      <c r="G4133" s="232">
        <v>42993.691666666666</v>
      </c>
      <c r="H4133" s="233">
        <v>42993.691666666666</v>
      </c>
      <c r="I4133" s="412" t="s">
        <v>36</v>
      </c>
      <c r="J4133" s="412" t="s">
        <v>36</v>
      </c>
      <c r="K4133" s="412"/>
      <c r="L4133" s="235">
        <f>N4133-G4133</f>
        <v>2.8736111111138598</v>
      </c>
      <c r="M4133" s="236">
        <v>4138</v>
      </c>
      <c r="N4133" s="232">
        <v>42996.56527777778</v>
      </c>
      <c r="O4133" s="233">
        <v>42996.56527777778</v>
      </c>
      <c r="P4133" s="237" t="s">
        <v>37</v>
      </c>
      <c r="Q4133" s="35" t="s">
        <v>52</v>
      </c>
      <c r="R4133" s="35" t="s">
        <v>639</v>
      </c>
      <c r="S4133" s="35" t="s">
        <v>101</v>
      </c>
      <c r="T4133" s="167" t="s">
        <v>9523</v>
      </c>
      <c r="U4133" s="196">
        <v>113259042</v>
      </c>
      <c r="V4133" s="240" t="s">
        <v>1385</v>
      </c>
      <c r="W4133" s="167" t="s">
        <v>9525</v>
      </c>
      <c r="X4133" s="241">
        <v>13406</v>
      </c>
      <c r="Y4133" s="241">
        <v>13406</v>
      </c>
      <c r="Z4133" s="241">
        <v>760973</v>
      </c>
      <c r="AA4133" s="215">
        <v>2.4298504389535873E-3</v>
      </c>
      <c r="AB4133" s="216">
        <v>0.13792709071175804</v>
      </c>
      <c r="AC4133" s="255">
        <v>56.763613307474266</v>
      </c>
      <c r="AD4133" s="304">
        <v>5517212</v>
      </c>
      <c r="AE4133" s="382" t="s">
        <v>7060</v>
      </c>
      <c r="AF4133" s="383" t="s">
        <v>9526</v>
      </c>
      <c r="AG4133" s="167" t="s">
        <v>7040</v>
      </c>
      <c r="AH4133" s="29" t="s">
        <v>7176</v>
      </c>
    </row>
    <row r="4134" spans="1:34" ht="15" hidden="1" customHeight="1" x14ac:dyDescent="0.2">
      <c r="A4134" s="257">
        <v>69</v>
      </c>
      <c r="B4134" s="257">
        <v>60</v>
      </c>
      <c r="C4134" s="258" t="s">
        <v>713</v>
      </c>
      <c r="D4134" s="257">
        <v>60160</v>
      </c>
      <c r="E4134" s="258" t="s">
        <v>714</v>
      </c>
      <c r="F4134" s="25">
        <v>2018</v>
      </c>
      <c r="G4134" s="232">
        <v>43148.4</v>
      </c>
      <c r="H4134" s="233">
        <v>43148.4</v>
      </c>
      <c r="I4134" s="412" t="s">
        <v>36</v>
      </c>
      <c r="J4134" s="412" t="s">
        <v>36</v>
      </c>
      <c r="K4134" s="412" t="s">
        <v>36</v>
      </c>
      <c r="L4134" s="235">
        <f>N4134-G4134</f>
        <v>0.14027777777664596</v>
      </c>
      <c r="M4134" s="236">
        <v>202</v>
      </c>
      <c r="N4134" s="232">
        <v>43148.540277777778</v>
      </c>
      <c r="O4134" s="233">
        <v>43148.540277777778</v>
      </c>
      <c r="P4134" s="237" t="s">
        <v>37</v>
      </c>
      <c r="Q4134" s="359" t="s">
        <v>1285</v>
      </c>
      <c r="R4134" s="35" t="s">
        <v>10231</v>
      </c>
      <c r="S4134" s="277" t="s">
        <v>68</v>
      </c>
      <c r="T4134" s="167" t="s">
        <v>10489</v>
      </c>
      <c r="U4134" s="282" t="s">
        <v>40</v>
      </c>
      <c r="V4134" s="240" t="s">
        <v>1385</v>
      </c>
      <c r="W4134" s="167" t="s">
        <v>10490</v>
      </c>
      <c r="X4134" s="255">
        <v>1</v>
      </c>
      <c r="Y4134" s="241">
        <v>0</v>
      </c>
      <c r="Z4134" s="241">
        <v>0</v>
      </c>
      <c r="AA4134" s="266"/>
      <c r="AB4134" s="266"/>
      <c r="AC4134" s="266"/>
      <c r="AD4134" s="241">
        <v>5517212</v>
      </c>
      <c r="AE4134" s="461" t="s">
        <v>1270</v>
      </c>
      <c r="AF4134" s="462" t="s">
        <v>1270</v>
      </c>
      <c r="AG4134" s="277" t="s">
        <v>7066</v>
      </c>
      <c r="AH4134" s="277" t="s">
        <v>7067</v>
      </c>
    </row>
    <row r="4135" spans="1:34" ht="15" hidden="1" customHeight="1" x14ac:dyDescent="0.2">
      <c r="A4135" s="521">
        <v>69</v>
      </c>
      <c r="B4135" s="521">
        <v>60</v>
      </c>
      <c r="C4135" s="522" t="s">
        <v>713</v>
      </c>
      <c r="D4135" s="521">
        <v>60160</v>
      </c>
      <c r="E4135" s="522" t="s">
        <v>714</v>
      </c>
      <c r="F4135" s="25">
        <v>2019</v>
      </c>
      <c r="G4135" s="573">
        <v>43548.388888888891</v>
      </c>
      <c r="H4135" s="574">
        <v>43548.388888888891</v>
      </c>
      <c r="I4135" s="572" t="s">
        <v>36</v>
      </c>
      <c r="J4135" s="572" t="s">
        <v>36</v>
      </c>
      <c r="K4135" s="572" t="s">
        <v>36</v>
      </c>
      <c r="L4135" s="235">
        <f>N4135-G4135</f>
        <v>0.41111111111240461</v>
      </c>
      <c r="M4135" s="236">
        <v>592</v>
      </c>
      <c r="N4135" s="573">
        <v>43548.800000000003</v>
      </c>
      <c r="O4135" s="574">
        <v>43548.800000000003</v>
      </c>
      <c r="P4135" s="237" t="s">
        <v>37</v>
      </c>
      <c r="Q4135" s="162" t="s">
        <v>1285</v>
      </c>
      <c r="R4135" s="167" t="s">
        <v>10192</v>
      </c>
      <c r="S4135" s="238" t="s">
        <v>68</v>
      </c>
      <c r="T4135" s="167" t="s">
        <v>13659</v>
      </c>
      <c r="U4135" s="459" t="s">
        <v>40</v>
      </c>
      <c r="V4135" s="240" t="s">
        <v>1385</v>
      </c>
      <c r="W4135" s="167" t="s">
        <v>13660</v>
      </c>
      <c r="X4135" s="536">
        <v>2306</v>
      </c>
      <c r="Y4135" s="536">
        <v>2306</v>
      </c>
      <c r="Z4135" s="536">
        <v>1475840</v>
      </c>
      <c r="AA4135" s="264">
        <f>Y4135/AD4135</f>
        <v>4.1557569037196186E-4</v>
      </c>
      <c r="AB4135" s="265">
        <f>Z4135/AD4135</f>
        <v>0.26596844183805557</v>
      </c>
      <c r="AC4135" s="255">
        <f>Z4135/Y4135</f>
        <v>640</v>
      </c>
      <c r="AD4135" s="255">
        <v>5548929</v>
      </c>
      <c r="AE4135" s="240" t="s">
        <v>1270</v>
      </c>
      <c r="AF4135" s="527" t="s">
        <v>1270</v>
      </c>
      <c r="AG4135" s="555" t="s">
        <v>7066</v>
      </c>
      <c r="AH4135" s="525" t="s">
        <v>12671</v>
      </c>
    </row>
    <row r="4136" spans="1:34" ht="15" hidden="1" customHeight="1" x14ac:dyDescent="0.2">
      <c r="A4136" s="105">
        <v>69</v>
      </c>
      <c r="B4136" s="105">
        <v>60</v>
      </c>
      <c r="C4136" s="76" t="s">
        <v>1437</v>
      </c>
      <c r="D4136" s="31">
        <v>60161</v>
      </c>
      <c r="E4136" s="60" t="s">
        <v>1438</v>
      </c>
      <c r="F4136" s="25">
        <v>2014</v>
      </c>
      <c r="G4136" s="61">
        <v>41937.666666666664</v>
      </c>
      <c r="H4136" s="62">
        <v>41937.666666666664</v>
      </c>
      <c r="I4136" s="625" t="s">
        <v>36</v>
      </c>
      <c r="J4136" s="625" t="s">
        <v>36</v>
      </c>
      <c r="K4136" s="625"/>
      <c r="L4136" s="64">
        <f>N4136-G4136</f>
        <v>6.944444467080757E-4</v>
      </c>
      <c r="M4136" s="65">
        <v>1</v>
      </c>
      <c r="N4136" s="61">
        <v>41937.667361111111</v>
      </c>
      <c r="O4136" s="62">
        <v>41937.667361111111</v>
      </c>
      <c r="P4136" s="66" t="s">
        <v>37</v>
      </c>
      <c r="Q4136" s="69" t="s">
        <v>52</v>
      </c>
      <c r="R4136" s="69" t="s">
        <v>67</v>
      </c>
      <c r="S4136" s="87" t="s">
        <v>101</v>
      </c>
      <c r="T4136" s="69" t="s">
        <v>2929</v>
      </c>
      <c r="U4136" s="459" t="s">
        <v>40</v>
      </c>
      <c r="V4136" s="87" t="s">
        <v>384</v>
      </c>
      <c r="W4136" s="69" t="s">
        <v>2928</v>
      </c>
      <c r="X4136" s="32">
        <v>881</v>
      </c>
      <c r="Y4136" s="32">
        <v>0</v>
      </c>
      <c r="Z4136" s="83"/>
      <c r="AA4136" s="84"/>
      <c r="AB4136" s="85"/>
      <c r="AC4136" s="83"/>
    </row>
    <row r="4137" spans="1:34" ht="15" hidden="1" customHeight="1" x14ac:dyDescent="0.2">
      <c r="A4137" s="257">
        <v>69</v>
      </c>
      <c r="B4137" s="257">
        <v>60</v>
      </c>
      <c r="C4137" s="258" t="s">
        <v>1437</v>
      </c>
      <c r="D4137" s="257">
        <v>60161</v>
      </c>
      <c r="E4137" s="258" t="s">
        <v>1438</v>
      </c>
      <c r="F4137" s="25">
        <v>2017</v>
      </c>
      <c r="G4137" s="232">
        <v>42775.742361111108</v>
      </c>
      <c r="H4137" s="233">
        <v>42775.742361111108</v>
      </c>
      <c r="I4137" s="417" t="s">
        <v>7042</v>
      </c>
      <c r="J4137" s="412" t="s">
        <v>36</v>
      </c>
      <c r="K4137" s="412"/>
      <c r="L4137" s="235">
        <f>N4137-G4137</f>
        <v>6.944444467080757E-4</v>
      </c>
      <c r="M4137" s="236">
        <v>1</v>
      </c>
      <c r="N4137" s="232">
        <v>42775.743055555555</v>
      </c>
      <c r="O4137" s="233">
        <v>42775.743055555555</v>
      </c>
      <c r="P4137" s="237" t="s">
        <v>37</v>
      </c>
      <c r="Q4137" s="35" t="s">
        <v>52</v>
      </c>
      <c r="R4137" s="35" t="s">
        <v>67</v>
      </c>
      <c r="S4137" s="35" t="s">
        <v>101</v>
      </c>
      <c r="T4137" s="52" t="s">
        <v>7763</v>
      </c>
      <c r="U4137" s="303" t="s">
        <v>40</v>
      </c>
      <c r="V4137" s="49" t="s">
        <v>384</v>
      </c>
      <c r="W4137" s="44" t="s">
        <v>7765</v>
      </c>
      <c r="X4137" s="255">
        <v>957</v>
      </c>
      <c r="Y4137" s="241">
        <v>0</v>
      </c>
      <c r="Z4137" s="241">
        <v>0</v>
      </c>
      <c r="AA4137" s="168"/>
      <c r="AB4137" s="168"/>
      <c r="AC4137" s="168"/>
      <c r="AD4137" s="304">
        <v>5517212</v>
      </c>
      <c r="AE4137" s="35" t="s">
        <v>1270</v>
      </c>
      <c r="AF4137" s="305" t="s">
        <v>1270</v>
      </c>
      <c r="AG4137" s="35" t="s">
        <v>7040</v>
      </c>
      <c r="AH4137" s="44" t="s">
        <v>7176</v>
      </c>
    </row>
    <row r="4138" spans="1:34" ht="15" hidden="1" customHeight="1" x14ac:dyDescent="0.2">
      <c r="A4138" s="521">
        <v>69</v>
      </c>
      <c r="B4138" s="521">
        <v>60</v>
      </c>
      <c r="C4138" s="522" t="s">
        <v>1437</v>
      </c>
      <c r="D4138" s="521">
        <v>60161</v>
      </c>
      <c r="E4138" s="522" t="s">
        <v>1438</v>
      </c>
      <c r="F4138" s="25">
        <v>2019</v>
      </c>
      <c r="G4138" s="232">
        <v>43509.136805555558</v>
      </c>
      <c r="H4138" s="233">
        <v>43509.136805555558</v>
      </c>
      <c r="I4138" s="417" t="s">
        <v>7042</v>
      </c>
      <c r="J4138" s="417" t="s">
        <v>7042</v>
      </c>
      <c r="K4138" s="412" t="s">
        <v>36</v>
      </c>
      <c r="L4138" s="235">
        <f>N4138-G4138</f>
        <v>2.702777777776646</v>
      </c>
      <c r="M4138" s="236">
        <v>3892</v>
      </c>
      <c r="N4138" s="232">
        <v>43511.839583333334</v>
      </c>
      <c r="O4138" s="233">
        <v>43511.839583333334</v>
      </c>
      <c r="P4138" s="237" t="s">
        <v>37</v>
      </c>
      <c r="Q4138" s="162" t="s">
        <v>1285</v>
      </c>
      <c r="R4138" s="167" t="s">
        <v>10331</v>
      </c>
      <c r="S4138" s="238" t="s">
        <v>54</v>
      </c>
      <c r="T4138" s="167" t="s">
        <v>13224</v>
      </c>
      <c r="U4138" s="416" t="s">
        <v>40</v>
      </c>
      <c r="V4138" s="240" t="s">
        <v>384</v>
      </c>
      <c r="W4138" s="167" t="s">
        <v>13225</v>
      </c>
      <c r="X4138" s="164">
        <v>0</v>
      </c>
      <c r="Y4138" s="241">
        <v>0</v>
      </c>
      <c r="Z4138" s="241">
        <v>0</v>
      </c>
      <c r="AA4138" s="264">
        <f>Y4138/AD4138</f>
        <v>0</v>
      </c>
      <c r="AB4138" s="265">
        <f>Z4138/AD4138</f>
        <v>0</v>
      </c>
      <c r="AC4138" s="255">
        <v>0</v>
      </c>
      <c r="AD4138" s="255">
        <v>5548929</v>
      </c>
      <c r="AE4138" s="239" t="s">
        <v>1270</v>
      </c>
      <c r="AF4138" s="229" t="s">
        <v>1270</v>
      </c>
      <c r="AG4138" s="239" t="s">
        <v>7040</v>
      </c>
      <c r="AH4138" s="57" t="s">
        <v>7041</v>
      </c>
    </row>
    <row r="4139" spans="1:34" ht="15" hidden="1" customHeight="1" x14ac:dyDescent="0.2">
      <c r="A4139" s="521">
        <v>69</v>
      </c>
      <c r="B4139" s="521">
        <v>60</v>
      </c>
      <c r="C4139" s="522" t="s">
        <v>1437</v>
      </c>
      <c r="D4139" s="521">
        <v>60161</v>
      </c>
      <c r="E4139" s="522" t="s">
        <v>1438</v>
      </c>
      <c r="F4139" s="25">
        <v>2019</v>
      </c>
      <c r="G4139" s="573">
        <v>43605.789583333331</v>
      </c>
      <c r="H4139" s="574">
        <v>43605.789583333331</v>
      </c>
      <c r="I4139" s="572" t="s">
        <v>36</v>
      </c>
      <c r="J4139" s="572" t="s">
        <v>36</v>
      </c>
      <c r="K4139" s="572" t="s">
        <v>36</v>
      </c>
      <c r="L4139" s="235">
        <f>N4139-G4139</f>
        <v>6.944444467080757E-4</v>
      </c>
      <c r="M4139" s="236">
        <v>1</v>
      </c>
      <c r="N4139" s="573">
        <v>43605.790277777778</v>
      </c>
      <c r="O4139" s="574">
        <v>43605.790277777778</v>
      </c>
      <c r="P4139" s="237" t="s">
        <v>37</v>
      </c>
      <c r="Q4139" s="359" t="s">
        <v>48</v>
      </c>
      <c r="R4139" s="35" t="s">
        <v>10200</v>
      </c>
      <c r="S4139" s="277" t="s">
        <v>40</v>
      </c>
      <c r="T4139" s="167" t="s">
        <v>14125</v>
      </c>
      <c r="U4139" s="192" t="s">
        <v>40</v>
      </c>
      <c r="V4139" s="49" t="s">
        <v>384</v>
      </c>
      <c r="W4139" s="167" t="s">
        <v>14126</v>
      </c>
      <c r="X4139" s="623">
        <v>0</v>
      </c>
      <c r="Y4139" s="624">
        <v>0</v>
      </c>
      <c r="Z4139" s="624">
        <v>0</v>
      </c>
      <c r="AA4139" s="264">
        <f>Y4139/AD4139</f>
        <v>0</v>
      </c>
      <c r="AB4139" s="265">
        <f>Z4139/AD4139</f>
        <v>0</v>
      </c>
      <c r="AC4139" s="255">
        <v>0</v>
      </c>
      <c r="AD4139" s="255">
        <v>5548929</v>
      </c>
      <c r="AE4139" s="240" t="s">
        <v>1270</v>
      </c>
      <c r="AF4139" s="527" t="s">
        <v>1270</v>
      </c>
      <c r="AG4139" s="49" t="s">
        <v>7040</v>
      </c>
      <c r="AH4139" s="525" t="s">
        <v>7041</v>
      </c>
    </row>
    <row r="4140" spans="1:34" ht="15" hidden="1" customHeight="1" x14ac:dyDescent="0.2">
      <c r="A4140" s="58">
        <v>69</v>
      </c>
      <c r="B4140" s="58">
        <v>60</v>
      </c>
      <c r="C4140" s="76" t="s">
        <v>1167</v>
      </c>
      <c r="D4140" s="31">
        <v>60163</v>
      </c>
      <c r="E4140" s="60" t="s">
        <v>1168</v>
      </c>
      <c r="F4140" s="25">
        <v>2014</v>
      </c>
      <c r="G4140" s="61">
        <v>41662.567361111112</v>
      </c>
      <c r="H4140" s="62">
        <v>41662.567361111112</v>
      </c>
      <c r="I4140" s="625" t="s">
        <v>36</v>
      </c>
      <c r="J4140" s="625" t="s">
        <v>36</v>
      </c>
      <c r="K4140" s="625"/>
      <c r="L4140" s="64">
        <f>N4140-G4140</f>
        <v>6.944444467080757E-4</v>
      </c>
      <c r="M4140" s="65">
        <v>1</v>
      </c>
      <c r="N4140" s="61">
        <v>41662.568055555559</v>
      </c>
      <c r="O4140" s="62">
        <v>41662.568055555559</v>
      </c>
      <c r="P4140" s="66" t="s">
        <v>37</v>
      </c>
      <c r="Q4140" s="67" t="s">
        <v>43</v>
      </c>
      <c r="R4140" s="67" t="s">
        <v>535</v>
      </c>
      <c r="S4140" s="68" t="s">
        <v>40</v>
      </c>
      <c r="T4140" s="69" t="s">
        <v>1728</v>
      </c>
      <c r="U4140" s="192" t="s">
        <v>40</v>
      </c>
      <c r="V4140" s="78" t="s">
        <v>1390</v>
      </c>
      <c r="W4140" s="69" t="s">
        <v>1729</v>
      </c>
      <c r="X4140" s="32">
        <v>0</v>
      </c>
      <c r="Y4140" s="32">
        <v>0</v>
      </c>
      <c r="Z4140" s="83"/>
      <c r="AA4140" s="84"/>
      <c r="AB4140" s="85"/>
      <c r="AC4140" s="83"/>
    </row>
    <row r="4141" spans="1:34" ht="15" hidden="1" customHeight="1" x14ac:dyDescent="0.2">
      <c r="A4141" s="175">
        <v>69</v>
      </c>
      <c r="B4141" s="175">
        <v>60</v>
      </c>
      <c r="C4141" s="24" t="s">
        <v>1167</v>
      </c>
      <c r="D4141" s="175">
        <v>60163</v>
      </c>
      <c r="E4141" s="24" t="s">
        <v>1168</v>
      </c>
      <c r="F4141" s="25">
        <v>2015</v>
      </c>
      <c r="G4141" s="156">
        <v>42165.20416666667</v>
      </c>
      <c r="H4141" s="157">
        <v>42165.20416666667</v>
      </c>
      <c r="I4141" s="620" t="s">
        <v>36</v>
      </c>
      <c r="J4141" s="620" t="s">
        <v>36</v>
      </c>
      <c r="K4141" s="620"/>
      <c r="L4141" s="159">
        <f>N4141-G4141</f>
        <v>6.9444443943211809E-4</v>
      </c>
      <c r="M4141" s="160">
        <v>1</v>
      </c>
      <c r="N4141" s="156">
        <v>42165.204861111109</v>
      </c>
      <c r="O4141" s="157">
        <v>42165.204861111109</v>
      </c>
      <c r="P4141" s="161" t="s">
        <v>37</v>
      </c>
      <c r="Q4141" s="35" t="s">
        <v>62</v>
      </c>
      <c r="R4141" s="35" t="s">
        <v>397</v>
      </c>
      <c r="S4141" s="35" t="s">
        <v>40</v>
      </c>
      <c r="T4141" s="35" t="s">
        <v>4148</v>
      </c>
      <c r="U4141" s="192" t="s">
        <v>40</v>
      </c>
      <c r="V4141" s="167" t="s">
        <v>1390</v>
      </c>
      <c r="W4141" s="35" t="s">
        <v>4149</v>
      </c>
      <c r="X4141" s="55">
        <v>0</v>
      </c>
      <c r="Y4141" s="55">
        <v>0</v>
      </c>
      <c r="Z4141" s="168"/>
      <c r="AA4141" s="168"/>
      <c r="AB4141" s="168"/>
      <c r="AC4141" s="168"/>
    </row>
    <row r="4142" spans="1:34" ht="15" hidden="1" customHeight="1" x14ac:dyDescent="0.2">
      <c r="A4142" s="257">
        <v>69</v>
      </c>
      <c r="B4142" s="257">
        <v>60</v>
      </c>
      <c r="C4142" s="258" t="s">
        <v>1167</v>
      </c>
      <c r="D4142" s="257">
        <v>60163</v>
      </c>
      <c r="E4142" s="258" t="s">
        <v>1168</v>
      </c>
      <c r="F4142" s="25">
        <v>2016</v>
      </c>
      <c r="G4142" s="284">
        <v>42523.327777777777</v>
      </c>
      <c r="H4142" s="234">
        <v>42523.327777777777</v>
      </c>
      <c r="I4142" s="412" t="s">
        <v>36</v>
      </c>
      <c r="J4142" s="412" t="s">
        <v>36</v>
      </c>
      <c r="K4142" s="412"/>
      <c r="L4142" s="235">
        <f>N4142-G4142</f>
        <v>0.24791666666715173</v>
      </c>
      <c r="M4142" s="236">
        <v>357</v>
      </c>
      <c r="N4142" s="284">
        <v>42523.575694444444</v>
      </c>
      <c r="O4142" s="234">
        <v>42523.575694444444</v>
      </c>
      <c r="P4142" s="237" t="s">
        <v>37</v>
      </c>
      <c r="Q4142" s="238" t="s">
        <v>52</v>
      </c>
      <c r="R4142" s="238" t="s">
        <v>124</v>
      </c>
      <c r="S4142" s="35" t="s">
        <v>88</v>
      </c>
      <c r="T4142" s="35" t="s">
        <v>6151</v>
      </c>
      <c r="U4142" s="282" t="s">
        <v>40</v>
      </c>
      <c r="V4142" s="240" t="s">
        <v>1390</v>
      </c>
      <c r="W4142" s="35" t="s">
        <v>6152</v>
      </c>
      <c r="X4142" s="55">
        <v>0</v>
      </c>
      <c r="Y4142" s="55">
        <v>0</v>
      </c>
      <c r="Z4142" s="55">
        <v>0</v>
      </c>
      <c r="AA4142" s="35"/>
      <c r="AB4142" s="35"/>
      <c r="AC4142" s="35"/>
    </row>
    <row r="4143" spans="1:34" ht="15" hidden="1" customHeight="1" x14ac:dyDescent="0.2">
      <c r="A4143" s="257">
        <v>69</v>
      </c>
      <c r="B4143" s="257">
        <v>60</v>
      </c>
      <c r="C4143" s="258" t="s">
        <v>1167</v>
      </c>
      <c r="D4143" s="257">
        <v>60163</v>
      </c>
      <c r="E4143" s="258" t="s">
        <v>1168</v>
      </c>
      <c r="F4143" s="25">
        <v>2017</v>
      </c>
      <c r="G4143" s="232">
        <v>42929.913194444445</v>
      </c>
      <c r="H4143" s="233">
        <v>42929.913194444445</v>
      </c>
      <c r="I4143" s="412" t="s">
        <v>36</v>
      </c>
      <c r="J4143" s="412" t="s">
        <v>36</v>
      </c>
      <c r="K4143" s="412"/>
      <c r="L4143" s="235">
        <f>N4143-G4143</f>
        <v>0.57847222222335404</v>
      </c>
      <c r="M4143" s="236">
        <v>833</v>
      </c>
      <c r="N4143" s="232">
        <v>42930.491666666669</v>
      </c>
      <c r="O4143" s="233">
        <v>42930.491666666669</v>
      </c>
      <c r="P4143" s="237" t="s">
        <v>37</v>
      </c>
      <c r="Q4143" s="35" t="s">
        <v>38</v>
      </c>
      <c r="R4143" s="35" t="s">
        <v>135</v>
      </c>
      <c r="S4143" s="35" t="s">
        <v>68</v>
      </c>
      <c r="T4143" s="167" t="s">
        <v>8934</v>
      </c>
      <c r="U4143" s="303" t="s">
        <v>40</v>
      </c>
      <c r="V4143" s="240" t="s">
        <v>1390</v>
      </c>
      <c r="W4143" s="35" t="s">
        <v>8935</v>
      </c>
      <c r="X4143" s="241">
        <v>0</v>
      </c>
      <c r="Y4143" s="241">
        <v>0</v>
      </c>
      <c r="Z4143" s="241">
        <v>0</v>
      </c>
      <c r="AA4143" s="168"/>
      <c r="AB4143" s="168"/>
      <c r="AC4143" s="168"/>
      <c r="AD4143" s="304">
        <v>5517212</v>
      </c>
      <c r="AE4143" s="305" t="s">
        <v>7063</v>
      </c>
      <c r="AF4143" s="305" t="s">
        <v>8936</v>
      </c>
      <c r="AG4143" s="35" t="s">
        <v>7040</v>
      </c>
      <c r="AH4143" s="29" t="s">
        <v>7041</v>
      </c>
    </row>
    <row r="4144" spans="1:34" ht="15" hidden="1" customHeight="1" x14ac:dyDescent="0.2">
      <c r="A4144" s="521">
        <v>69</v>
      </c>
      <c r="B4144" s="521">
        <v>60</v>
      </c>
      <c r="C4144" s="522" t="s">
        <v>1167</v>
      </c>
      <c r="D4144" s="521">
        <v>60163</v>
      </c>
      <c r="E4144" s="522" t="s">
        <v>1168</v>
      </c>
      <c r="F4144" s="25">
        <v>2019</v>
      </c>
      <c r="G4144" s="573">
        <v>43618.918749999997</v>
      </c>
      <c r="H4144" s="574">
        <v>43618.918749999997</v>
      </c>
      <c r="I4144" s="572" t="s">
        <v>36</v>
      </c>
      <c r="J4144" s="572" t="s">
        <v>36</v>
      </c>
      <c r="K4144" s="572" t="s">
        <v>36</v>
      </c>
      <c r="L4144" s="235">
        <f>N4144-G4144</f>
        <v>6.944444467080757E-4</v>
      </c>
      <c r="M4144" s="236">
        <v>1</v>
      </c>
      <c r="N4144" s="573">
        <v>43618.919444444444</v>
      </c>
      <c r="O4144" s="574">
        <v>43618.919444444444</v>
      </c>
      <c r="P4144" s="237" t="s">
        <v>37</v>
      </c>
      <c r="Q4144" s="359" t="s">
        <v>48</v>
      </c>
      <c r="R4144" s="35" t="s">
        <v>10200</v>
      </c>
      <c r="S4144" s="277" t="s">
        <v>40</v>
      </c>
      <c r="T4144" s="167" t="s">
        <v>14290</v>
      </c>
      <c r="U4144" s="192" t="s">
        <v>40</v>
      </c>
      <c r="V4144" s="49" t="s">
        <v>190</v>
      </c>
      <c r="W4144" s="167" t="s">
        <v>14291</v>
      </c>
      <c r="X4144" s="536">
        <v>0</v>
      </c>
      <c r="Y4144" s="255">
        <v>0</v>
      </c>
      <c r="Z4144" s="255">
        <v>0</v>
      </c>
      <c r="AA4144" s="264">
        <f>Y4144/AD4144</f>
        <v>0</v>
      </c>
      <c r="AB4144" s="265">
        <f>Z4144/AD4144</f>
        <v>0</v>
      </c>
      <c r="AC4144" s="255">
        <v>0</v>
      </c>
      <c r="AD4144" s="255">
        <v>5548929</v>
      </c>
      <c r="AE4144" s="240" t="s">
        <v>7102</v>
      </c>
      <c r="AF4144" s="527" t="s">
        <v>14292</v>
      </c>
      <c r="AG4144" s="49" t="s">
        <v>7040</v>
      </c>
      <c r="AH4144" s="525" t="s">
        <v>7041</v>
      </c>
    </row>
    <row r="4145" spans="1:34" ht="15" hidden="1" customHeight="1" x14ac:dyDescent="0.2">
      <c r="A4145" s="257">
        <v>69</v>
      </c>
      <c r="B4145" s="257">
        <v>60</v>
      </c>
      <c r="C4145" s="258" t="s">
        <v>1091</v>
      </c>
      <c r="D4145" s="257">
        <v>60164</v>
      </c>
      <c r="E4145" s="258" t="s">
        <v>1092</v>
      </c>
      <c r="F4145" s="25">
        <v>2016</v>
      </c>
      <c r="G4145" s="284">
        <v>42672.51458333333</v>
      </c>
      <c r="H4145" s="234">
        <v>42672.51458333333</v>
      </c>
      <c r="I4145" s="412" t="s">
        <v>36</v>
      </c>
      <c r="J4145" s="412" t="s">
        <v>36</v>
      </c>
      <c r="K4145" s="412"/>
      <c r="L4145" s="235">
        <f>N4145-G4145</f>
        <v>6.944444467080757E-4</v>
      </c>
      <c r="M4145" s="236">
        <v>1</v>
      </c>
      <c r="N4145" s="284">
        <v>42672.515277777777</v>
      </c>
      <c r="O4145" s="234">
        <v>42672.515277777777</v>
      </c>
      <c r="P4145" s="237" t="s">
        <v>37</v>
      </c>
      <c r="Q4145" s="35" t="s">
        <v>38</v>
      </c>
      <c r="R4145" s="35" t="s">
        <v>413</v>
      </c>
      <c r="S4145" s="35" t="s">
        <v>54</v>
      </c>
      <c r="T4145" s="35" t="s">
        <v>6816</v>
      </c>
      <c r="U4145" s="88">
        <v>12610</v>
      </c>
      <c r="V4145" s="240" t="s">
        <v>1390</v>
      </c>
      <c r="W4145" s="35" t="s">
        <v>6817</v>
      </c>
      <c r="X4145" s="177">
        <v>0</v>
      </c>
      <c r="Y4145" s="55">
        <v>0</v>
      </c>
      <c r="Z4145" s="55">
        <v>0</v>
      </c>
      <c r="AA4145" s="55"/>
      <c r="AB4145" s="55"/>
      <c r="AC4145" s="55"/>
    </row>
    <row r="4146" spans="1:34" ht="15" hidden="1" customHeight="1" x14ac:dyDescent="0.2">
      <c r="A4146" s="257">
        <v>69</v>
      </c>
      <c r="B4146" s="257">
        <v>60</v>
      </c>
      <c r="C4146" s="258" t="s">
        <v>1091</v>
      </c>
      <c r="D4146" s="257">
        <v>60164</v>
      </c>
      <c r="E4146" s="258" t="s">
        <v>1092</v>
      </c>
      <c r="F4146" s="25">
        <v>2016</v>
      </c>
      <c r="G4146" s="284">
        <v>42672.529861111114</v>
      </c>
      <c r="H4146" s="234">
        <v>42672.529861111114</v>
      </c>
      <c r="I4146" s="412" t="s">
        <v>36</v>
      </c>
      <c r="J4146" s="417" t="s">
        <v>313</v>
      </c>
      <c r="K4146" s="417"/>
      <c r="L4146" s="235">
        <f>N4146-G4146</f>
        <v>0.61597222222189885</v>
      </c>
      <c r="M4146" s="236">
        <v>887</v>
      </c>
      <c r="N4146" s="284">
        <v>42673.145833333336</v>
      </c>
      <c r="O4146" s="234">
        <v>42673.145833333336</v>
      </c>
      <c r="P4146" s="237" t="s">
        <v>37</v>
      </c>
      <c r="Q4146" s="35" t="s">
        <v>38</v>
      </c>
      <c r="R4146" s="35" t="s">
        <v>413</v>
      </c>
      <c r="S4146" s="35" t="s">
        <v>54</v>
      </c>
      <c r="T4146" s="35" t="s">
        <v>6816</v>
      </c>
      <c r="U4146" s="88">
        <v>12610</v>
      </c>
      <c r="V4146" s="240" t="s">
        <v>1390</v>
      </c>
      <c r="W4146" s="35" t="s">
        <v>6819</v>
      </c>
      <c r="X4146" s="177">
        <v>726</v>
      </c>
      <c r="Y4146" s="177">
        <v>726</v>
      </c>
      <c r="Z4146" s="177">
        <v>104544</v>
      </c>
      <c r="AA4146" s="289">
        <v>1.332934554565769E-4</v>
      </c>
      <c r="AB4146" s="290">
        <v>1.9194257585747075E-2</v>
      </c>
      <c r="AC4146" s="291">
        <v>144</v>
      </c>
    </row>
    <row r="4147" spans="1:34" ht="15" hidden="1" customHeight="1" x14ac:dyDescent="0.2">
      <c r="A4147" s="175">
        <v>69</v>
      </c>
      <c r="B4147" s="175">
        <v>60</v>
      </c>
      <c r="C4147" s="24" t="s">
        <v>1091</v>
      </c>
      <c r="D4147" s="175">
        <v>60164</v>
      </c>
      <c r="E4147" s="43" t="s">
        <v>1092</v>
      </c>
      <c r="F4147" s="25">
        <v>2016</v>
      </c>
      <c r="G4147" s="284">
        <v>42730.340277777781</v>
      </c>
      <c r="H4147" s="234">
        <v>42730.340277777781</v>
      </c>
      <c r="I4147" s="412" t="s">
        <v>36</v>
      </c>
      <c r="J4147" s="412" t="s">
        <v>36</v>
      </c>
      <c r="K4147" s="412"/>
      <c r="L4147" s="235">
        <f>N4147-G4147</f>
        <v>6.9444443943211809E-4</v>
      </c>
      <c r="M4147" s="236">
        <v>1</v>
      </c>
      <c r="N4147" s="284">
        <v>42730.34097222222</v>
      </c>
      <c r="O4147" s="234">
        <v>42730.34097222222</v>
      </c>
      <c r="P4147" s="237" t="s">
        <v>37</v>
      </c>
      <c r="Q4147" s="35" t="s">
        <v>48</v>
      </c>
      <c r="R4147" s="35" t="s">
        <v>49</v>
      </c>
      <c r="S4147" s="35" t="s">
        <v>40</v>
      </c>
      <c r="T4147" s="35" t="s">
        <v>7026</v>
      </c>
      <c r="U4147" s="88">
        <v>12432349</v>
      </c>
      <c r="V4147" s="240" t="s">
        <v>1390</v>
      </c>
      <c r="W4147" s="35" t="s">
        <v>7027</v>
      </c>
      <c r="X4147" s="177">
        <v>724</v>
      </c>
      <c r="Y4147" s="55">
        <v>0</v>
      </c>
      <c r="Z4147" s="55">
        <v>0</v>
      </c>
      <c r="AA4147" s="168"/>
      <c r="AB4147" s="168"/>
      <c r="AC4147" s="168"/>
    </row>
    <row r="4148" spans="1:34" ht="15" hidden="1" customHeight="1" x14ac:dyDescent="0.2">
      <c r="A4148" s="523">
        <v>69</v>
      </c>
      <c r="B4148" s="523">
        <v>60</v>
      </c>
      <c r="C4148" s="524" t="s">
        <v>1091</v>
      </c>
      <c r="D4148" s="523">
        <v>60164</v>
      </c>
      <c r="E4148" s="524" t="s">
        <v>1092</v>
      </c>
      <c r="F4148" s="25">
        <v>2019</v>
      </c>
      <c r="G4148" s="284">
        <v>43492.419444444444</v>
      </c>
      <c r="H4148" s="234">
        <v>43492.419444444444</v>
      </c>
      <c r="I4148" s="412" t="s">
        <v>36</v>
      </c>
      <c r="J4148" s="412" t="s">
        <v>36</v>
      </c>
      <c r="K4148" s="412" t="s">
        <v>36</v>
      </c>
      <c r="L4148" s="235">
        <f>N4148-G4148</f>
        <v>6.944444467080757E-4</v>
      </c>
      <c r="M4148" s="236">
        <v>1</v>
      </c>
      <c r="N4148" s="284">
        <v>43492.420138888891</v>
      </c>
      <c r="O4148" s="234">
        <v>43492.420138888891</v>
      </c>
      <c r="P4148" s="237" t="s">
        <v>37</v>
      </c>
      <c r="Q4148" s="162" t="s">
        <v>48</v>
      </c>
      <c r="R4148" s="167" t="s">
        <v>10200</v>
      </c>
      <c r="S4148" s="238" t="s">
        <v>40</v>
      </c>
      <c r="T4148" s="167" t="s">
        <v>12933</v>
      </c>
      <c r="U4148" s="414" t="s">
        <v>40</v>
      </c>
      <c r="V4148" s="240" t="s">
        <v>1390</v>
      </c>
      <c r="W4148" s="167" t="s">
        <v>12934</v>
      </c>
      <c r="X4148" s="536">
        <v>0</v>
      </c>
      <c r="Y4148" s="255">
        <v>0</v>
      </c>
      <c r="Z4148" s="255">
        <v>0</v>
      </c>
      <c r="AA4148" s="264">
        <f>Y4148/AD4148</f>
        <v>0</v>
      </c>
      <c r="AB4148" s="265">
        <f>Z4148/AD4148</f>
        <v>0</v>
      </c>
      <c r="AC4148" s="255">
        <v>0</v>
      </c>
      <c r="AD4148" s="255">
        <v>5548929</v>
      </c>
      <c r="AE4148" s="240" t="s">
        <v>1270</v>
      </c>
      <c r="AF4148" s="527" t="s">
        <v>1270</v>
      </c>
      <c r="AG4148" s="240" t="s">
        <v>7040</v>
      </c>
      <c r="AH4148" s="525" t="s">
        <v>7173</v>
      </c>
    </row>
    <row r="4149" spans="1:34" ht="15" hidden="1" customHeight="1" x14ac:dyDescent="0.2">
      <c r="A4149" s="58">
        <v>69</v>
      </c>
      <c r="B4149" s="58">
        <v>60</v>
      </c>
      <c r="C4149" s="76" t="s">
        <v>480</v>
      </c>
      <c r="D4149" s="31">
        <v>60165</v>
      </c>
      <c r="E4149" s="60" t="s">
        <v>481</v>
      </c>
      <c r="F4149" s="25">
        <v>2014</v>
      </c>
      <c r="G4149" s="61">
        <v>41662.529166666667</v>
      </c>
      <c r="H4149" s="62">
        <v>41662.529166666667</v>
      </c>
      <c r="I4149" s="625" t="s">
        <v>36</v>
      </c>
      <c r="J4149" s="625" t="s">
        <v>36</v>
      </c>
      <c r="K4149" s="625"/>
      <c r="L4149" s="64">
        <f>N4149-G4149</f>
        <v>0.13958333332993789</v>
      </c>
      <c r="M4149" s="65">
        <v>201</v>
      </c>
      <c r="N4149" s="61">
        <v>41662.668749999997</v>
      </c>
      <c r="O4149" s="62">
        <v>41662.668749999997</v>
      </c>
      <c r="P4149" s="66" t="s">
        <v>37</v>
      </c>
      <c r="Q4149" s="67" t="s">
        <v>155</v>
      </c>
      <c r="R4149" s="67" t="s">
        <v>155</v>
      </c>
      <c r="S4149" s="68" t="s">
        <v>106</v>
      </c>
      <c r="T4149" s="69" t="s">
        <v>1726</v>
      </c>
      <c r="U4149" s="414" t="s">
        <v>40</v>
      </c>
      <c r="V4149" s="78" t="s">
        <v>384</v>
      </c>
      <c r="W4149" s="69" t="s">
        <v>1727</v>
      </c>
      <c r="X4149" s="32">
        <v>0</v>
      </c>
      <c r="Y4149" s="32">
        <v>0</v>
      </c>
      <c r="Z4149" s="83"/>
      <c r="AA4149" s="84"/>
      <c r="AB4149" s="85"/>
      <c r="AC4149" s="83"/>
    </row>
    <row r="4150" spans="1:34" ht="15" hidden="1" customHeight="1" x14ac:dyDescent="0.2">
      <c r="A4150" s="58">
        <v>69</v>
      </c>
      <c r="B4150" s="58">
        <v>60</v>
      </c>
      <c r="C4150" s="76" t="s">
        <v>480</v>
      </c>
      <c r="D4150" s="31">
        <v>60165</v>
      </c>
      <c r="E4150" s="60" t="s">
        <v>481</v>
      </c>
      <c r="F4150" s="25">
        <v>2014</v>
      </c>
      <c r="G4150" s="61">
        <v>41798.873611111114</v>
      </c>
      <c r="H4150" s="62">
        <v>41798.873611111114</v>
      </c>
      <c r="I4150" s="625" t="s">
        <v>36</v>
      </c>
      <c r="J4150" s="625" t="s">
        <v>36</v>
      </c>
      <c r="K4150" s="625"/>
      <c r="L4150" s="64">
        <f>N4150-G4150</f>
        <v>6.9444443943211809E-4</v>
      </c>
      <c r="M4150" s="65">
        <v>1</v>
      </c>
      <c r="N4150" s="61">
        <v>41798.874305555553</v>
      </c>
      <c r="O4150" s="62">
        <v>41798.874305555553</v>
      </c>
      <c r="P4150" s="66" t="s">
        <v>37</v>
      </c>
      <c r="Q4150" s="69" t="s">
        <v>48</v>
      </c>
      <c r="R4150" s="69" t="s">
        <v>49</v>
      </c>
      <c r="S4150" s="87" t="s">
        <v>40</v>
      </c>
      <c r="T4150" s="69" t="s">
        <v>2344</v>
      </c>
      <c r="U4150" s="414" t="s">
        <v>40</v>
      </c>
      <c r="V4150" s="78" t="s">
        <v>384</v>
      </c>
      <c r="W4150" s="69" t="s">
        <v>2345</v>
      </c>
      <c r="X4150" s="32">
        <v>916</v>
      </c>
      <c r="Y4150" s="32">
        <v>0</v>
      </c>
      <c r="Z4150" s="83"/>
      <c r="AA4150" s="84"/>
      <c r="AB4150" s="85"/>
      <c r="AC4150" s="83"/>
    </row>
    <row r="4151" spans="1:34" ht="15" hidden="1" customHeight="1" x14ac:dyDescent="0.2">
      <c r="A4151" s="105">
        <v>69</v>
      </c>
      <c r="B4151" s="105">
        <v>60</v>
      </c>
      <c r="C4151" s="76" t="s">
        <v>480</v>
      </c>
      <c r="D4151" s="31">
        <v>60165</v>
      </c>
      <c r="E4151" s="60" t="s">
        <v>481</v>
      </c>
      <c r="F4151" s="25">
        <v>2014</v>
      </c>
      <c r="G4151" s="61">
        <v>41924.537499999999</v>
      </c>
      <c r="H4151" s="62">
        <v>41924.537499999999</v>
      </c>
      <c r="I4151" s="625" t="s">
        <v>36</v>
      </c>
      <c r="J4151" s="625" t="s">
        <v>36</v>
      </c>
      <c r="K4151" s="625"/>
      <c r="L4151" s="64">
        <f>N4151-G4151</f>
        <v>6.944444467080757E-4</v>
      </c>
      <c r="M4151" s="65">
        <v>1</v>
      </c>
      <c r="N4151" s="61">
        <v>41924.538194444445</v>
      </c>
      <c r="O4151" s="62">
        <v>41924.538194444445</v>
      </c>
      <c r="P4151" s="66" t="s">
        <v>37</v>
      </c>
      <c r="Q4151" s="69" t="s">
        <v>48</v>
      </c>
      <c r="R4151" s="69" t="s">
        <v>49</v>
      </c>
      <c r="S4151" s="87" t="s">
        <v>40</v>
      </c>
      <c r="T4151" s="69" t="s">
        <v>2861</v>
      </c>
      <c r="U4151" s="414" t="s">
        <v>40</v>
      </c>
      <c r="V4151" s="87" t="s">
        <v>384</v>
      </c>
      <c r="W4151" s="69" t="s">
        <v>2862</v>
      </c>
      <c r="X4151" s="32">
        <v>917</v>
      </c>
      <c r="Y4151" s="32">
        <v>0</v>
      </c>
      <c r="Z4151" s="83"/>
      <c r="AA4151" s="84"/>
      <c r="AB4151" s="85"/>
      <c r="AC4151" s="83"/>
    </row>
    <row r="4152" spans="1:34" ht="15" hidden="1" customHeight="1" x14ac:dyDescent="0.2">
      <c r="A4152" s="58">
        <v>69</v>
      </c>
      <c r="B4152" s="58">
        <v>60</v>
      </c>
      <c r="C4152" s="76" t="s">
        <v>444</v>
      </c>
      <c r="D4152" s="31">
        <v>60166</v>
      </c>
      <c r="E4152" s="60" t="s">
        <v>445</v>
      </c>
      <c r="F4152" s="25">
        <v>2014</v>
      </c>
      <c r="G4152" s="61">
        <v>41703.918749999997</v>
      </c>
      <c r="H4152" s="62">
        <v>41703.918749999997</v>
      </c>
      <c r="I4152" s="625" t="s">
        <v>36</v>
      </c>
      <c r="J4152" s="625" t="s">
        <v>36</v>
      </c>
      <c r="K4152" s="625"/>
      <c r="L4152" s="64">
        <f>N4152-G4152</f>
        <v>6.944444467080757E-4</v>
      </c>
      <c r="M4152" s="65">
        <v>1</v>
      </c>
      <c r="N4152" s="61">
        <v>41703.919444444444</v>
      </c>
      <c r="O4152" s="62">
        <v>41703.919444444444</v>
      </c>
      <c r="P4152" s="66" t="s">
        <v>37</v>
      </c>
      <c r="Q4152" s="69" t="s">
        <v>1752</v>
      </c>
      <c r="R4152" s="69" t="s">
        <v>287</v>
      </c>
      <c r="S4152" s="87" t="s">
        <v>40</v>
      </c>
      <c r="T4152" s="69" t="s">
        <v>1915</v>
      </c>
      <c r="U4152" s="414" t="s">
        <v>40</v>
      </c>
      <c r="V4152" s="78" t="s">
        <v>384</v>
      </c>
      <c r="W4152" s="69" t="s">
        <v>1916</v>
      </c>
      <c r="X4152" s="32">
        <v>2789</v>
      </c>
      <c r="Y4152" s="32">
        <v>0</v>
      </c>
      <c r="Z4152" s="83"/>
      <c r="AA4152" s="84"/>
      <c r="AB4152" s="85"/>
      <c r="AC4152" s="83"/>
    </row>
    <row r="4153" spans="1:34" ht="15" hidden="1" customHeight="1" x14ac:dyDescent="0.2">
      <c r="A4153" s="58">
        <v>69</v>
      </c>
      <c r="B4153" s="58">
        <v>60</v>
      </c>
      <c r="C4153" s="76" t="s">
        <v>444</v>
      </c>
      <c r="D4153" s="31">
        <v>60166</v>
      </c>
      <c r="E4153" s="60" t="s">
        <v>445</v>
      </c>
      <c r="F4153" s="25">
        <v>2014</v>
      </c>
      <c r="G4153" s="61">
        <v>41773.273611111108</v>
      </c>
      <c r="H4153" s="62">
        <v>41773.273611111108</v>
      </c>
      <c r="I4153" s="625" t="s">
        <v>36</v>
      </c>
      <c r="J4153" s="625" t="s">
        <v>36</v>
      </c>
      <c r="K4153" s="625"/>
      <c r="L4153" s="64">
        <f>N4153-G4153</f>
        <v>6.944444467080757E-4</v>
      </c>
      <c r="M4153" s="65">
        <v>1</v>
      </c>
      <c r="N4153" s="61">
        <v>41773.274305555555</v>
      </c>
      <c r="O4153" s="62">
        <v>41773.274305555555</v>
      </c>
      <c r="P4153" s="66" t="s">
        <v>37</v>
      </c>
      <c r="Q4153" s="69" t="s">
        <v>52</v>
      </c>
      <c r="R4153" s="69" t="s">
        <v>59</v>
      </c>
      <c r="S4153" s="87" t="s">
        <v>68</v>
      </c>
      <c r="T4153" s="69" t="s">
        <v>2222</v>
      </c>
      <c r="U4153" s="414" t="s">
        <v>40</v>
      </c>
      <c r="V4153" s="78" t="s">
        <v>384</v>
      </c>
      <c r="W4153" s="69" t="s">
        <v>2223</v>
      </c>
      <c r="X4153" s="32">
        <v>3507</v>
      </c>
      <c r="Y4153" s="32">
        <v>0</v>
      </c>
      <c r="Z4153" s="83"/>
      <c r="AA4153" s="84"/>
      <c r="AB4153" s="85"/>
      <c r="AC4153" s="83"/>
    </row>
    <row r="4154" spans="1:34" ht="15" hidden="1" customHeight="1" x14ac:dyDescent="0.2">
      <c r="A4154" s="58">
        <v>69</v>
      </c>
      <c r="B4154" s="58">
        <v>60</v>
      </c>
      <c r="C4154" s="76" t="s">
        <v>444</v>
      </c>
      <c r="D4154" s="31">
        <v>60166</v>
      </c>
      <c r="E4154" s="60" t="s">
        <v>445</v>
      </c>
      <c r="F4154" s="25">
        <v>2014</v>
      </c>
      <c r="G4154" s="61">
        <v>41803.974999999999</v>
      </c>
      <c r="H4154" s="62">
        <v>41803.974999999999</v>
      </c>
      <c r="I4154" s="625" t="s">
        <v>36</v>
      </c>
      <c r="J4154" s="625" t="s">
        <v>36</v>
      </c>
      <c r="K4154" s="625"/>
      <c r="L4154" s="64">
        <f>N4154-G4154</f>
        <v>6.944444467080757E-4</v>
      </c>
      <c r="M4154" s="65">
        <v>1</v>
      </c>
      <c r="N4154" s="61">
        <v>41803.975694444445</v>
      </c>
      <c r="O4154" s="62">
        <v>41803.975694444445</v>
      </c>
      <c r="P4154" s="66" t="s">
        <v>37</v>
      </c>
      <c r="Q4154" s="69" t="s">
        <v>48</v>
      </c>
      <c r="R4154" s="69" t="s">
        <v>49</v>
      </c>
      <c r="S4154" s="87" t="s">
        <v>40</v>
      </c>
      <c r="T4154" s="69" t="s">
        <v>2370</v>
      </c>
      <c r="U4154" s="414" t="s">
        <v>40</v>
      </c>
      <c r="V4154" s="87" t="s">
        <v>384</v>
      </c>
      <c r="W4154" s="69" t="s">
        <v>2371</v>
      </c>
      <c r="X4154" s="32">
        <v>0</v>
      </c>
      <c r="Y4154" s="32">
        <v>0</v>
      </c>
      <c r="Z4154" s="83"/>
      <c r="AA4154" s="84"/>
      <c r="AB4154" s="85"/>
      <c r="AC4154" s="83"/>
    </row>
    <row r="4155" spans="1:34" ht="15" hidden="1" customHeight="1" x14ac:dyDescent="0.2">
      <c r="A4155" s="175">
        <v>69</v>
      </c>
      <c r="B4155" s="175">
        <v>60</v>
      </c>
      <c r="C4155" s="24" t="s">
        <v>444</v>
      </c>
      <c r="D4155" s="175">
        <v>60166</v>
      </c>
      <c r="E4155" s="24" t="s">
        <v>445</v>
      </c>
      <c r="F4155" s="25">
        <v>2015</v>
      </c>
      <c r="G4155" s="156">
        <v>42178.579861111109</v>
      </c>
      <c r="H4155" s="157">
        <v>42178.579861111109</v>
      </c>
      <c r="I4155" s="620" t="s">
        <v>36</v>
      </c>
      <c r="J4155" s="620" t="s">
        <v>36</v>
      </c>
      <c r="K4155" s="620"/>
      <c r="L4155" s="159">
        <f>N4155-G4155</f>
        <v>6.944444467080757E-4</v>
      </c>
      <c r="M4155" s="160">
        <v>1</v>
      </c>
      <c r="N4155" s="156">
        <v>42178.580555555556</v>
      </c>
      <c r="O4155" s="157">
        <v>42178.580555555556</v>
      </c>
      <c r="P4155" s="161" t="s">
        <v>37</v>
      </c>
      <c r="Q4155" s="35" t="s">
        <v>48</v>
      </c>
      <c r="R4155" s="35" t="s">
        <v>49</v>
      </c>
      <c r="S4155" s="35" t="s">
        <v>40</v>
      </c>
      <c r="T4155" s="35" t="s">
        <v>4189</v>
      </c>
      <c r="U4155" s="414" t="s">
        <v>40</v>
      </c>
      <c r="V4155" s="167" t="s">
        <v>384</v>
      </c>
      <c r="W4155" s="35" t="s">
        <v>4165</v>
      </c>
      <c r="X4155" s="55">
        <v>7839</v>
      </c>
      <c r="Y4155" s="55">
        <v>0</v>
      </c>
      <c r="Z4155" s="168"/>
      <c r="AA4155" s="168"/>
      <c r="AB4155" s="168"/>
      <c r="AC4155" s="168"/>
    </row>
    <row r="4156" spans="1:34" ht="15" hidden="1" customHeight="1" x14ac:dyDescent="0.2">
      <c r="A4156" s="175">
        <v>69</v>
      </c>
      <c r="B4156" s="175">
        <v>60</v>
      </c>
      <c r="C4156" s="24" t="s">
        <v>444</v>
      </c>
      <c r="D4156" s="175">
        <v>60166</v>
      </c>
      <c r="E4156" s="43" t="s">
        <v>445</v>
      </c>
      <c r="F4156" s="25">
        <v>2015</v>
      </c>
      <c r="G4156" s="156">
        <v>42311.373611111114</v>
      </c>
      <c r="H4156" s="157">
        <v>42311.373611111114</v>
      </c>
      <c r="I4156" s="620" t="s">
        <v>36</v>
      </c>
      <c r="J4156" s="620" t="s">
        <v>36</v>
      </c>
      <c r="K4156" s="620"/>
      <c r="L4156" s="159">
        <f>N4156-G4156</f>
        <v>1.8055555556202307E-2</v>
      </c>
      <c r="M4156" s="160">
        <v>26</v>
      </c>
      <c r="N4156" s="156">
        <v>42311.39166666667</v>
      </c>
      <c r="O4156" s="157">
        <v>42311.39166666667</v>
      </c>
      <c r="P4156" s="161" t="s">
        <v>37</v>
      </c>
      <c r="Q4156" s="162" t="s">
        <v>52</v>
      </c>
      <c r="R4156" s="162" t="s">
        <v>3651</v>
      </c>
      <c r="S4156" s="35" t="s">
        <v>80</v>
      </c>
      <c r="T4156" s="35" t="s">
        <v>5110</v>
      </c>
      <c r="U4156" s="414" t="s">
        <v>40</v>
      </c>
      <c r="V4156" s="167" t="s">
        <v>384</v>
      </c>
      <c r="W4156" s="35" t="s">
        <v>4059</v>
      </c>
      <c r="X4156" s="55">
        <v>1689</v>
      </c>
      <c r="Y4156" s="168"/>
      <c r="Z4156" s="168"/>
      <c r="AA4156" s="168"/>
      <c r="AB4156" s="168"/>
      <c r="AC4156" s="168"/>
    </row>
    <row r="4157" spans="1:34" ht="15" hidden="1" customHeight="1" x14ac:dyDescent="0.2">
      <c r="A4157" s="257">
        <v>69</v>
      </c>
      <c r="B4157" s="257">
        <v>60</v>
      </c>
      <c r="C4157" s="258" t="s">
        <v>444</v>
      </c>
      <c r="D4157" s="257">
        <v>60166</v>
      </c>
      <c r="E4157" s="258" t="s">
        <v>445</v>
      </c>
      <c r="F4157" s="25">
        <v>2016</v>
      </c>
      <c r="G4157" s="232">
        <v>42435.658333333333</v>
      </c>
      <c r="H4157" s="233">
        <v>42435.658333333333</v>
      </c>
      <c r="I4157" s="412" t="s">
        <v>36</v>
      </c>
      <c r="J4157" s="412" t="s">
        <v>36</v>
      </c>
      <c r="K4157" s="412"/>
      <c r="L4157" s="235">
        <f>N4157-G4157</f>
        <v>0.10208333333139308</v>
      </c>
      <c r="M4157" s="236">
        <v>147</v>
      </c>
      <c r="N4157" s="232">
        <v>42435.760416666664</v>
      </c>
      <c r="O4157" s="233">
        <v>42435.760416666664</v>
      </c>
      <c r="P4157" s="237" t="s">
        <v>37</v>
      </c>
      <c r="Q4157" s="238" t="s">
        <v>52</v>
      </c>
      <c r="R4157" s="238" t="s">
        <v>302</v>
      </c>
      <c r="S4157" s="238" t="s">
        <v>68</v>
      </c>
      <c r="T4157" s="35" t="s">
        <v>5719</v>
      </c>
      <c r="U4157" s="414" t="s">
        <v>40</v>
      </c>
      <c r="V4157" s="240" t="s">
        <v>384</v>
      </c>
      <c r="W4157" s="35" t="s">
        <v>5720</v>
      </c>
      <c r="X4157" s="55">
        <v>0</v>
      </c>
      <c r="Y4157" s="55">
        <v>0</v>
      </c>
      <c r="Z4157" s="55">
        <v>0</v>
      </c>
      <c r="AA4157" s="35"/>
      <c r="AB4157" s="35"/>
      <c r="AC4157" s="35"/>
    </row>
    <row r="4158" spans="1:34" ht="15" hidden="1" customHeight="1" x14ac:dyDescent="0.2">
      <c r="A4158" s="257">
        <v>69</v>
      </c>
      <c r="B4158" s="257">
        <v>60</v>
      </c>
      <c r="C4158" s="258" t="s">
        <v>444</v>
      </c>
      <c r="D4158" s="257">
        <v>60166</v>
      </c>
      <c r="E4158" s="258" t="s">
        <v>445</v>
      </c>
      <c r="F4158" s="25">
        <v>2016</v>
      </c>
      <c r="G4158" s="232">
        <v>42458.216666666667</v>
      </c>
      <c r="H4158" s="233">
        <v>42458.216666666667</v>
      </c>
      <c r="I4158" s="412" t="s">
        <v>36</v>
      </c>
      <c r="J4158" s="412" t="s">
        <v>36</v>
      </c>
      <c r="K4158" s="412"/>
      <c r="L4158" s="235">
        <f>N4158-G4158</f>
        <v>6.944444467080757E-4</v>
      </c>
      <c r="M4158" s="236">
        <v>1</v>
      </c>
      <c r="N4158" s="232">
        <v>42458.217361111114</v>
      </c>
      <c r="O4158" s="233">
        <v>42458.217361111114</v>
      </c>
      <c r="P4158" s="237" t="s">
        <v>37</v>
      </c>
      <c r="Q4158" s="238" t="s">
        <v>48</v>
      </c>
      <c r="R4158" s="238" t="s">
        <v>49</v>
      </c>
      <c r="S4158" s="35" t="s">
        <v>40</v>
      </c>
      <c r="T4158" s="35" t="s">
        <v>5805</v>
      </c>
      <c r="U4158" s="414" t="s">
        <v>40</v>
      </c>
      <c r="V4158" s="240" t="s">
        <v>384</v>
      </c>
      <c r="W4158" s="35" t="s">
        <v>5806</v>
      </c>
      <c r="X4158" s="55">
        <v>0</v>
      </c>
      <c r="Y4158" s="55">
        <v>0</v>
      </c>
      <c r="Z4158" s="55">
        <v>0</v>
      </c>
      <c r="AA4158" s="266"/>
      <c r="AB4158" s="266"/>
      <c r="AC4158" s="266"/>
    </row>
    <row r="4159" spans="1:34" ht="15" hidden="1" customHeight="1" x14ac:dyDescent="0.2">
      <c r="A4159" s="257">
        <v>69</v>
      </c>
      <c r="B4159" s="257">
        <v>60</v>
      </c>
      <c r="C4159" s="258" t="s">
        <v>444</v>
      </c>
      <c r="D4159" s="257">
        <v>60166</v>
      </c>
      <c r="E4159" s="258" t="s">
        <v>445</v>
      </c>
      <c r="F4159" s="25">
        <v>2017</v>
      </c>
      <c r="G4159" s="232">
        <v>42780.375</v>
      </c>
      <c r="H4159" s="233">
        <v>42780.375</v>
      </c>
      <c r="I4159" s="412" t="s">
        <v>36</v>
      </c>
      <c r="J4159" s="412" t="s">
        <v>36</v>
      </c>
      <c r="K4159" s="412"/>
      <c r="L4159" s="235">
        <f>N4159-G4159</f>
        <v>5.8333333334303461E-2</v>
      </c>
      <c r="M4159" s="236">
        <v>84</v>
      </c>
      <c r="N4159" s="232">
        <v>42780.433333333334</v>
      </c>
      <c r="O4159" s="233">
        <v>42780.433333333334</v>
      </c>
      <c r="P4159" s="237" t="s">
        <v>37</v>
      </c>
      <c r="Q4159" s="35" t="s">
        <v>6434</v>
      </c>
      <c r="R4159" s="35" t="s">
        <v>600</v>
      </c>
      <c r="S4159" s="35" t="s">
        <v>80</v>
      </c>
      <c r="T4159" s="52" t="s">
        <v>7820</v>
      </c>
      <c r="U4159" s="303">
        <v>112598842</v>
      </c>
      <c r="V4159" s="49" t="s">
        <v>384</v>
      </c>
      <c r="W4159" s="44" t="s">
        <v>7821</v>
      </c>
      <c r="X4159" s="255">
        <v>0</v>
      </c>
      <c r="Y4159" s="241">
        <v>0</v>
      </c>
      <c r="Z4159" s="241">
        <v>0</v>
      </c>
      <c r="AA4159" s="168"/>
      <c r="AB4159" s="168"/>
      <c r="AC4159" s="168"/>
      <c r="AD4159" s="304">
        <v>5517212</v>
      </c>
      <c r="AE4159" s="35" t="s">
        <v>1270</v>
      </c>
      <c r="AF4159" s="305" t="s">
        <v>1270</v>
      </c>
      <c r="AG4159" s="35" t="s">
        <v>7040</v>
      </c>
      <c r="AH4159" s="44" t="s">
        <v>7173</v>
      </c>
    </row>
    <row r="4160" spans="1:34" ht="15" hidden="1" customHeight="1" x14ac:dyDescent="0.2">
      <c r="A4160" s="257">
        <v>69</v>
      </c>
      <c r="B4160" s="257">
        <v>60</v>
      </c>
      <c r="C4160" s="258" t="s">
        <v>444</v>
      </c>
      <c r="D4160" s="257">
        <v>60166</v>
      </c>
      <c r="E4160" s="258" t="s">
        <v>445</v>
      </c>
      <c r="F4160" s="25">
        <v>2017</v>
      </c>
      <c r="G4160" s="232">
        <v>42860.866666666669</v>
      </c>
      <c r="H4160" s="233">
        <v>42860.866666666669</v>
      </c>
      <c r="I4160" s="412" t="s">
        <v>36</v>
      </c>
      <c r="J4160" s="412" t="s">
        <v>36</v>
      </c>
      <c r="K4160" s="412"/>
      <c r="L4160" s="235">
        <f>N4160-G4160</f>
        <v>0.40000000000145519</v>
      </c>
      <c r="M4160" s="236">
        <v>576</v>
      </c>
      <c r="N4160" s="232">
        <v>42861.26666666667</v>
      </c>
      <c r="O4160" s="233">
        <v>42861.26666666667</v>
      </c>
      <c r="P4160" s="237" t="s">
        <v>37</v>
      </c>
      <c r="Q4160" s="35" t="s">
        <v>38</v>
      </c>
      <c r="R4160" s="35" t="s">
        <v>135</v>
      </c>
      <c r="S4160" s="35" t="s">
        <v>68</v>
      </c>
      <c r="T4160" s="52" t="s">
        <v>8502</v>
      </c>
      <c r="U4160" s="293">
        <v>112843060</v>
      </c>
      <c r="V4160" s="240" t="s">
        <v>384</v>
      </c>
      <c r="W4160" s="44" t="s">
        <v>8503</v>
      </c>
      <c r="X4160" s="241">
        <v>0</v>
      </c>
      <c r="Y4160" s="241">
        <v>0</v>
      </c>
      <c r="Z4160" s="241">
        <v>0</v>
      </c>
      <c r="AA4160" s="35"/>
      <c r="AB4160" s="35"/>
      <c r="AC4160" s="35"/>
      <c r="AD4160" s="304">
        <v>5517212</v>
      </c>
      <c r="AE4160" s="305" t="s">
        <v>1270</v>
      </c>
      <c r="AF4160" s="305" t="s">
        <v>1270</v>
      </c>
      <c r="AG4160" s="35" t="s">
        <v>7066</v>
      </c>
      <c r="AH4160" s="44" t="s">
        <v>7067</v>
      </c>
    </row>
    <row r="4161" spans="1:34" ht="15" hidden="1" customHeight="1" x14ac:dyDescent="0.2">
      <c r="A4161" s="257">
        <v>69</v>
      </c>
      <c r="B4161" s="257">
        <v>60</v>
      </c>
      <c r="C4161" s="258" t="s">
        <v>444</v>
      </c>
      <c r="D4161" s="257">
        <v>60166</v>
      </c>
      <c r="E4161" s="258" t="s">
        <v>445</v>
      </c>
      <c r="F4161" s="25">
        <v>2017</v>
      </c>
      <c r="G4161" s="232">
        <v>42897.65</v>
      </c>
      <c r="H4161" s="233">
        <v>42897.65</v>
      </c>
      <c r="I4161" s="412" t="s">
        <v>36</v>
      </c>
      <c r="J4161" s="412" t="s">
        <v>36</v>
      </c>
      <c r="K4161" s="412"/>
      <c r="L4161" s="235">
        <f>N4161-G4161</f>
        <v>6.9444443943211809E-4</v>
      </c>
      <c r="M4161" s="236">
        <v>1</v>
      </c>
      <c r="N4161" s="232">
        <v>42897.650694444441</v>
      </c>
      <c r="O4161" s="233">
        <v>42897.650694444441</v>
      </c>
      <c r="P4161" s="237" t="s">
        <v>37</v>
      </c>
      <c r="Q4161" s="35" t="s">
        <v>213</v>
      </c>
      <c r="R4161" s="35" t="s">
        <v>287</v>
      </c>
      <c r="S4161" s="35" t="s">
        <v>40</v>
      </c>
      <c r="T4161" s="52" t="s">
        <v>8712</v>
      </c>
      <c r="U4161" s="332" t="s">
        <v>40</v>
      </c>
      <c r="V4161" s="240" t="s">
        <v>384</v>
      </c>
      <c r="W4161" s="44" t="s">
        <v>8713</v>
      </c>
      <c r="X4161" s="241">
        <v>3684</v>
      </c>
      <c r="Y4161" s="241">
        <v>0</v>
      </c>
      <c r="Z4161" s="241">
        <v>0</v>
      </c>
      <c r="AA4161" s="168"/>
      <c r="AB4161" s="168"/>
      <c r="AC4161" s="168"/>
      <c r="AD4161" s="304">
        <v>5517212</v>
      </c>
      <c r="AE4161" s="305" t="s">
        <v>7427</v>
      </c>
      <c r="AF4161" s="305" t="s">
        <v>8714</v>
      </c>
      <c r="AG4161" s="35" t="s">
        <v>7040</v>
      </c>
      <c r="AH4161" s="44" t="s">
        <v>7041</v>
      </c>
    </row>
    <row r="4162" spans="1:34" ht="15" hidden="1" customHeight="1" x14ac:dyDescent="0.2">
      <c r="A4162" s="257">
        <v>69</v>
      </c>
      <c r="B4162" s="257">
        <v>60</v>
      </c>
      <c r="C4162" s="258" t="s">
        <v>444</v>
      </c>
      <c r="D4162" s="257">
        <v>60166</v>
      </c>
      <c r="E4162" s="258" t="s">
        <v>445</v>
      </c>
      <c r="F4162" s="25">
        <v>2018</v>
      </c>
      <c r="G4162" s="232">
        <v>43157.517361111109</v>
      </c>
      <c r="H4162" s="233">
        <v>43157.517361111109</v>
      </c>
      <c r="I4162" s="412" t="s">
        <v>36</v>
      </c>
      <c r="J4162" s="412" t="s">
        <v>36</v>
      </c>
      <c r="K4162" s="412" t="s">
        <v>36</v>
      </c>
      <c r="L4162" s="235">
        <f>N4162-G4162</f>
        <v>6.944444467080757E-4</v>
      </c>
      <c r="M4162" s="236">
        <v>1</v>
      </c>
      <c r="N4162" s="232">
        <v>43157.518055555556</v>
      </c>
      <c r="O4162" s="233">
        <v>43157.518055555556</v>
      </c>
      <c r="P4162" s="237" t="s">
        <v>37</v>
      </c>
      <c r="Q4162" s="359" t="s">
        <v>48</v>
      </c>
      <c r="R4162" s="35" t="s">
        <v>10200</v>
      </c>
      <c r="S4162" s="277" t="s">
        <v>40</v>
      </c>
      <c r="T4162" s="167" t="s">
        <v>10548</v>
      </c>
      <c r="U4162" s="282" t="s">
        <v>40</v>
      </c>
      <c r="V4162" s="240" t="s">
        <v>384</v>
      </c>
      <c r="W4162" s="167" t="s">
        <v>10549</v>
      </c>
      <c r="X4162" s="255">
        <v>3154</v>
      </c>
      <c r="Y4162" s="241">
        <v>0</v>
      </c>
      <c r="Z4162" s="241">
        <v>0</v>
      </c>
      <c r="AA4162" s="266"/>
      <c r="AB4162" s="266"/>
      <c r="AC4162" s="266"/>
      <c r="AD4162" s="241">
        <v>5517212</v>
      </c>
      <c r="AE4162" s="461" t="s">
        <v>7083</v>
      </c>
      <c r="AF4162" s="462" t="s">
        <v>10550</v>
      </c>
      <c r="AG4162" s="277" t="s">
        <v>7040</v>
      </c>
      <c r="AH4162" s="277" t="s">
        <v>7041</v>
      </c>
    </row>
    <row r="4163" spans="1:34" ht="15" hidden="1" customHeight="1" x14ac:dyDescent="0.2">
      <c r="A4163" s="257">
        <v>69</v>
      </c>
      <c r="B4163" s="257">
        <v>60</v>
      </c>
      <c r="C4163" s="258" t="s">
        <v>444</v>
      </c>
      <c r="D4163" s="257">
        <v>60166</v>
      </c>
      <c r="E4163" s="258" t="s">
        <v>445</v>
      </c>
      <c r="F4163" s="25">
        <v>2018</v>
      </c>
      <c r="G4163" s="232">
        <v>43211.36041666667</v>
      </c>
      <c r="H4163" s="233">
        <v>43211.36041666667</v>
      </c>
      <c r="I4163" s="412" t="s">
        <v>36</v>
      </c>
      <c r="J4163" s="412" t="s">
        <v>36</v>
      </c>
      <c r="K4163" s="412" t="s">
        <v>36</v>
      </c>
      <c r="L4163" s="235">
        <f>N4163-G4163</f>
        <v>6.9444443943211809E-4</v>
      </c>
      <c r="M4163" s="236">
        <v>1</v>
      </c>
      <c r="N4163" s="232">
        <v>43211.361111111109</v>
      </c>
      <c r="O4163" s="233">
        <v>43211.361111111109</v>
      </c>
      <c r="P4163" s="237" t="s">
        <v>37</v>
      </c>
      <c r="Q4163" s="359" t="s">
        <v>62</v>
      </c>
      <c r="R4163" s="35" t="s">
        <v>10303</v>
      </c>
      <c r="S4163" s="277" t="s">
        <v>40</v>
      </c>
      <c r="T4163" s="167" t="s">
        <v>10975</v>
      </c>
      <c r="U4163" s="282" t="s">
        <v>40</v>
      </c>
      <c r="V4163" s="240" t="s">
        <v>384</v>
      </c>
      <c r="W4163" s="167" t="s">
        <v>10976</v>
      </c>
      <c r="X4163" s="255">
        <v>3803</v>
      </c>
      <c r="Y4163" s="241">
        <v>0</v>
      </c>
      <c r="Z4163" s="241">
        <v>0</v>
      </c>
      <c r="AA4163" s="266"/>
      <c r="AB4163" s="266"/>
      <c r="AC4163" s="266"/>
      <c r="AD4163" s="241">
        <v>5517212</v>
      </c>
      <c r="AE4163" s="461" t="s">
        <v>7102</v>
      </c>
      <c r="AF4163" s="462" t="s">
        <v>10977</v>
      </c>
      <c r="AG4163" s="277" t="s">
        <v>7040</v>
      </c>
      <c r="AH4163" s="277" t="s">
        <v>7041</v>
      </c>
    </row>
    <row r="4164" spans="1:34" ht="15" hidden="1" customHeight="1" x14ac:dyDescent="0.2">
      <c r="A4164" s="257">
        <v>69</v>
      </c>
      <c r="B4164" s="257">
        <v>60</v>
      </c>
      <c r="C4164" s="258" t="s">
        <v>444</v>
      </c>
      <c r="D4164" s="257">
        <v>60166</v>
      </c>
      <c r="E4164" s="258" t="s">
        <v>445</v>
      </c>
      <c r="F4164" s="25">
        <v>2018</v>
      </c>
      <c r="G4164" s="284">
        <v>43215.435416666667</v>
      </c>
      <c r="H4164" s="233">
        <v>43215.435416666667</v>
      </c>
      <c r="I4164" s="412" t="s">
        <v>36</v>
      </c>
      <c r="J4164" s="412" t="s">
        <v>36</v>
      </c>
      <c r="K4164" s="412" t="s">
        <v>36</v>
      </c>
      <c r="L4164" s="235">
        <f>N4164-G4164</f>
        <v>0.40555555555329192</v>
      </c>
      <c r="M4164" s="236">
        <v>584</v>
      </c>
      <c r="N4164" s="284">
        <v>43215.84097222222</v>
      </c>
      <c r="O4164" s="233">
        <v>43215.84097222222</v>
      </c>
      <c r="P4164" s="237" t="s">
        <v>37</v>
      </c>
      <c r="Q4164" s="359" t="s">
        <v>1285</v>
      </c>
      <c r="R4164" s="35" t="s">
        <v>10214</v>
      </c>
      <c r="S4164" s="277" t="s">
        <v>98</v>
      </c>
      <c r="T4164" s="167" t="s">
        <v>11016</v>
      </c>
      <c r="U4164" s="88">
        <v>114536762</v>
      </c>
      <c r="V4164" s="240" t="s">
        <v>384</v>
      </c>
      <c r="W4164" s="167" t="s">
        <v>11017</v>
      </c>
      <c r="X4164" s="255">
        <v>3803</v>
      </c>
      <c r="Y4164" s="255">
        <v>3803</v>
      </c>
      <c r="Z4164" s="255">
        <v>53242</v>
      </c>
      <c r="AA4164" s="264">
        <f>Y4164/AD4164</f>
        <v>6.8929742050876416E-4</v>
      </c>
      <c r="AB4164" s="265">
        <f>Z4164/AD4164</f>
        <v>9.6501638871226997E-3</v>
      </c>
      <c r="AC4164" s="255">
        <f>Z4164/Y4164</f>
        <v>14</v>
      </c>
      <c r="AD4164" s="241">
        <v>5517212</v>
      </c>
      <c r="AE4164" s="461" t="s">
        <v>7102</v>
      </c>
      <c r="AF4164" s="462" t="s">
        <v>11018</v>
      </c>
      <c r="AG4164" s="277" t="s">
        <v>7040</v>
      </c>
      <c r="AH4164" s="277" t="s">
        <v>7041</v>
      </c>
    </row>
    <row r="4165" spans="1:34" ht="15" hidden="1" customHeight="1" x14ac:dyDescent="0.2">
      <c r="A4165" s="257">
        <v>69</v>
      </c>
      <c r="B4165" s="257">
        <v>60</v>
      </c>
      <c r="C4165" s="258" t="s">
        <v>444</v>
      </c>
      <c r="D4165" s="257">
        <v>60166</v>
      </c>
      <c r="E4165" s="258" t="s">
        <v>445</v>
      </c>
      <c r="F4165" s="25">
        <v>2018</v>
      </c>
      <c r="G4165" s="284">
        <v>43299.884027777778</v>
      </c>
      <c r="H4165" s="233">
        <v>43299.884027777778</v>
      </c>
      <c r="I4165" s="412" t="s">
        <v>36</v>
      </c>
      <c r="J4165" s="412" t="s">
        <v>36</v>
      </c>
      <c r="K4165" s="412" t="s">
        <v>36</v>
      </c>
      <c r="L4165" s="235">
        <f>N4165-G4165</f>
        <v>0.44444444444525288</v>
      </c>
      <c r="M4165" s="236">
        <v>640</v>
      </c>
      <c r="N4165" s="284">
        <v>43300.328472222223</v>
      </c>
      <c r="O4165" s="233">
        <v>43300.328472222223</v>
      </c>
      <c r="P4165" s="237" t="s">
        <v>37</v>
      </c>
      <c r="Q4165" s="359" t="s">
        <v>1246</v>
      </c>
      <c r="R4165" s="35" t="s">
        <v>10189</v>
      </c>
      <c r="S4165" s="277" t="s">
        <v>68</v>
      </c>
      <c r="T4165" s="167" t="s">
        <v>11560</v>
      </c>
      <c r="U4165" s="282" t="s">
        <v>40</v>
      </c>
      <c r="V4165" s="240" t="s">
        <v>384</v>
      </c>
      <c r="W4165" s="167" t="s">
        <v>11561</v>
      </c>
      <c r="X4165" s="255">
        <v>0</v>
      </c>
      <c r="Y4165" s="241">
        <v>0</v>
      </c>
      <c r="Z4165" s="241">
        <v>0</v>
      </c>
      <c r="AA4165" s="277"/>
      <c r="AB4165" s="277"/>
      <c r="AC4165" s="277"/>
      <c r="AD4165" s="241">
        <v>5517212</v>
      </c>
      <c r="AE4165" s="461" t="s">
        <v>1270</v>
      </c>
      <c r="AF4165" s="462" t="s">
        <v>1270</v>
      </c>
      <c r="AG4165" s="277" t="s">
        <v>7066</v>
      </c>
      <c r="AH4165" s="277" t="s">
        <v>7067</v>
      </c>
    </row>
    <row r="4166" spans="1:34" ht="15" hidden="1" customHeight="1" x14ac:dyDescent="0.2">
      <c r="A4166" s="257">
        <v>69</v>
      </c>
      <c r="B4166" s="257">
        <v>60</v>
      </c>
      <c r="C4166" s="258" t="s">
        <v>444</v>
      </c>
      <c r="D4166" s="257">
        <v>60166</v>
      </c>
      <c r="E4166" s="258" t="s">
        <v>445</v>
      </c>
      <c r="F4166" s="25">
        <v>2018</v>
      </c>
      <c r="G4166" s="284">
        <v>43382.715277777781</v>
      </c>
      <c r="H4166" s="234">
        <v>43382.715277777781</v>
      </c>
      <c r="I4166" s="412" t="s">
        <v>36</v>
      </c>
      <c r="J4166" s="412" t="s">
        <v>36</v>
      </c>
      <c r="K4166" s="412" t="s">
        <v>36</v>
      </c>
      <c r="L4166" s="235">
        <f>N4166-G4166</f>
        <v>0.24166666666133096</v>
      </c>
      <c r="M4166" s="236">
        <v>348</v>
      </c>
      <c r="N4166" s="284">
        <v>43382.956944444442</v>
      </c>
      <c r="O4166" s="234">
        <v>43382.956944444442</v>
      </c>
      <c r="P4166" s="237" t="s">
        <v>37</v>
      </c>
      <c r="Q4166" s="162" t="s">
        <v>1246</v>
      </c>
      <c r="R4166" s="167" t="s">
        <v>10189</v>
      </c>
      <c r="S4166" s="163" t="s">
        <v>98</v>
      </c>
      <c r="T4166" s="167" t="s">
        <v>12096</v>
      </c>
      <c r="U4166" s="416" t="s">
        <v>40</v>
      </c>
      <c r="V4166" s="240" t="s">
        <v>384</v>
      </c>
      <c r="W4166" s="167" t="s">
        <v>12097</v>
      </c>
      <c r="X4166" s="255">
        <v>0</v>
      </c>
      <c r="Y4166" s="241">
        <v>0</v>
      </c>
      <c r="Z4166" s="241">
        <v>0</v>
      </c>
      <c r="AA4166" s="266"/>
      <c r="AB4166" s="266"/>
      <c r="AC4166" s="266"/>
      <c r="AD4166" s="241">
        <v>5517212</v>
      </c>
      <c r="AE4166" s="461" t="s">
        <v>1270</v>
      </c>
      <c r="AF4166" s="462" t="s">
        <v>1270</v>
      </c>
      <c r="AG4166" s="277" t="s">
        <v>7066</v>
      </c>
      <c r="AH4166" s="277" t="s">
        <v>7067</v>
      </c>
    </row>
    <row r="4167" spans="1:34" ht="15" hidden="1" customHeight="1" x14ac:dyDescent="0.2">
      <c r="A4167" s="521">
        <v>69</v>
      </c>
      <c r="B4167" s="521">
        <v>60</v>
      </c>
      <c r="C4167" s="522" t="s">
        <v>444</v>
      </c>
      <c r="D4167" s="521">
        <v>60166</v>
      </c>
      <c r="E4167" s="522" t="s">
        <v>445</v>
      </c>
      <c r="F4167" s="25">
        <v>2019</v>
      </c>
      <c r="G4167" s="573">
        <v>43547.707638888889</v>
      </c>
      <c r="H4167" s="574">
        <v>43547.707638888889</v>
      </c>
      <c r="I4167" s="572" t="s">
        <v>36</v>
      </c>
      <c r="J4167" s="572" t="s">
        <v>36</v>
      </c>
      <c r="K4167" s="572" t="s">
        <v>36</v>
      </c>
      <c r="L4167" s="235">
        <f>N4167-G4167</f>
        <v>6.944444467080757E-4</v>
      </c>
      <c r="M4167" s="236">
        <v>1</v>
      </c>
      <c r="N4167" s="573">
        <v>43547.708333333336</v>
      </c>
      <c r="O4167" s="574">
        <v>43547.708333333336</v>
      </c>
      <c r="P4167" s="237" t="s">
        <v>37</v>
      </c>
      <c r="Q4167" s="162" t="s">
        <v>213</v>
      </c>
      <c r="R4167" s="167" t="s">
        <v>10774</v>
      </c>
      <c r="S4167" s="238" t="s">
        <v>40</v>
      </c>
      <c r="T4167" s="167" t="s">
        <v>13654</v>
      </c>
      <c r="U4167" s="459" t="s">
        <v>40</v>
      </c>
      <c r="V4167" s="240" t="s">
        <v>384</v>
      </c>
      <c r="W4167" s="167" t="s">
        <v>13655</v>
      </c>
      <c r="X4167" s="536">
        <v>9900</v>
      </c>
      <c r="Y4167" s="255">
        <v>0</v>
      </c>
      <c r="Z4167" s="255">
        <v>0</v>
      </c>
      <c r="AA4167" s="264">
        <f>Y4167/AD4167</f>
        <v>0</v>
      </c>
      <c r="AB4167" s="265">
        <f>Z4167/AD4167</f>
        <v>0</v>
      </c>
      <c r="AC4167" s="255">
        <v>0</v>
      </c>
      <c r="AD4167" s="255">
        <v>5548929</v>
      </c>
      <c r="AE4167" s="240" t="s">
        <v>7083</v>
      </c>
      <c r="AF4167" s="527" t="s">
        <v>13656</v>
      </c>
      <c r="AG4167" s="240" t="s">
        <v>7040</v>
      </c>
      <c r="AH4167" s="525" t="s">
        <v>7041</v>
      </c>
    </row>
    <row r="4168" spans="1:34" ht="15" hidden="1" customHeight="1" x14ac:dyDescent="0.2">
      <c r="A4168" s="58">
        <v>69</v>
      </c>
      <c r="B4168" s="58">
        <v>60</v>
      </c>
      <c r="C4168" s="76" t="s">
        <v>567</v>
      </c>
      <c r="D4168" s="31">
        <v>60167</v>
      </c>
      <c r="E4168" s="60" t="s">
        <v>568</v>
      </c>
      <c r="F4168" s="25">
        <v>2014</v>
      </c>
      <c r="G4168" s="61">
        <v>41876.288888888892</v>
      </c>
      <c r="H4168" s="62">
        <v>41876.288888888892</v>
      </c>
      <c r="I4168" s="625" t="s">
        <v>36</v>
      </c>
      <c r="J4168" s="625" t="s">
        <v>36</v>
      </c>
      <c r="K4168" s="625"/>
      <c r="L4168" s="64">
        <f>N4168-G4168</f>
        <v>1.3888888888832298</v>
      </c>
      <c r="M4168" s="65">
        <v>2000</v>
      </c>
      <c r="N4168" s="61">
        <v>41877.677777777775</v>
      </c>
      <c r="O4168" s="62">
        <v>41877.677777777775</v>
      </c>
      <c r="P4168" s="66" t="s">
        <v>37</v>
      </c>
      <c r="Q4168" s="69" t="s">
        <v>52</v>
      </c>
      <c r="R4168" s="69" t="s">
        <v>302</v>
      </c>
      <c r="S4168" s="87" t="s">
        <v>68</v>
      </c>
      <c r="T4168" s="69" t="s">
        <v>2630</v>
      </c>
      <c r="U4168" s="459" t="s">
        <v>40</v>
      </c>
      <c r="V4168" s="87" t="s">
        <v>384</v>
      </c>
      <c r="W4168" s="69" t="s">
        <v>2631</v>
      </c>
      <c r="X4168" s="32">
        <v>0</v>
      </c>
      <c r="Y4168" s="32">
        <v>0</v>
      </c>
      <c r="Z4168" s="83"/>
      <c r="AA4168" s="84"/>
      <c r="AB4168" s="85"/>
      <c r="AC4168" s="83"/>
    </row>
    <row r="4169" spans="1:34" ht="15" hidden="1" customHeight="1" x14ac:dyDescent="0.2">
      <c r="A4169" s="153">
        <v>69</v>
      </c>
      <c r="B4169" s="153">
        <v>60</v>
      </c>
      <c r="C4169" s="24" t="s">
        <v>567</v>
      </c>
      <c r="D4169" s="165">
        <v>60167</v>
      </c>
      <c r="E4169" s="24" t="s">
        <v>568</v>
      </c>
      <c r="F4169" s="25">
        <v>2015</v>
      </c>
      <c r="G4169" s="156">
        <v>42008.529166666667</v>
      </c>
      <c r="H4169" s="157">
        <v>42008.529166666667</v>
      </c>
      <c r="I4169" s="620" t="s">
        <v>36</v>
      </c>
      <c r="J4169" s="620" t="s">
        <v>36</v>
      </c>
      <c r="K4169" s="620"/>
      <c r="L4169" s="159">
        <f>N4169-G4169</f>
        <v>6.944444467080757E-4</v>
      </c>
      <c r="M4169" s="160">
        <v>1</v>
      </c>
      <c r="N4169" s="156">
        <v>42008.529861111114</v>
      </c>
      <c r="O4169" s="157">
        <v>42008.529861111114</v>
      </c>
      <c r="P4169" s="161" t="s">
        <v>37</v>
      </c>
      <c r="Q4169" s="162" t="s">
        <v>145</v>
      </c>
      <c r="R4169" s="162" t="s">
        <v>146</v>
      </c>
      <c r="S4169" s="162" t="s">
        <v>40</v>
      </c>
      <c r="T4169" s="35" t="s">
        <v>3299</v>
      </c>
      <c r="U4169" s="170">
        <v>10817</v>
      </c>
      <c r="V4169" s="167" t="s">
        <v>384</v>
      </c>
      <c r="W4169" s="35" t="s">
        <v>3300</v>
      </c>
      <c r="X4169" s="55">
        <v>0</v>
      </c>
      <c r="Y4169" s="55">
        <v>0</v>
      </c>
      <c r="Z4169" s="168"/>
      <c r="AA4169" s="168"/>
      <c r="AB4169" s="168"/>
      <c r="AC4169" s="168"/>
    </row>
    <row r="4170" spans="1:34" ht="15" hidden="1" customHeight="1" x14ac:dyDescent="0.2">
      <c r="A4170" s="153">
        <v>69</v>
      </c>
      <c r="B4170" s="153">
        <v>60</v>
      </c>
      <c r="C4170" s="24" t="s">
        <v>567</v>
      </c>
      <c r="D4170" s="175">
        <v>60167</v>
      </c>
      <c r="E4170" s="24" t="s">
        <v>568</v>
      </c>
      <c r="F4170" s="25">
        <v>2015</v>
      </c>
      <c r="G4170" s="156">
        <v>42083.503472222219</v>
      </c>
      <c r="H4170" s="157">
        <v>42083.503472222219</v>
      </c>
      <c r="I4170" s="620" t="s">
        <v>36</v>
      </c>
      <c r="J4170" s="620" t="s">
        <v>36</v>
      </c>
      <c r="K4170" s="620"/>
      <c r="L4170" s="159">
        <f>N4170-G4170</f>
        <v>6.944444467080757E-4</v>
      </c>
      <c r="M4170" s="160">
        <v>1</v>
      </c>
      <c r="N4170" s="156">
        <v>42083.504166666666</v>
      </c>
      <c r="O4170" s="157">
        <v>42083.504166666666</v>
      </c>
      <c r="P4170" s="161" t="s">
        <v>37</v>
      </c>
      <c r="Q4170" s="35" t="s">
        <v>145</v>
      </c>
      <c r="R4170" s="35" t="s">
        <v>146</v>
      </c>
      <c r="S4170" s="35" t="s">
        <v>107</v>
      </c>
      <c r="T4170" s="35" t="s">
        <v>3625</v>
      </c>
      <c r="U4170" s="459" t="s">
        <v>40</v>
      </c>
      <c r="V4170" s="167" t="s">
        <v>384</v>
      </c>
      <c r="W4170" s="35" t="s">
        <v>3626</v>
      </c>
      <c r="X4170" s="55">
        <v>1</v>
      </c>
      <c r="Y4170" s="55">
        <v>0</v>
      </c>
      <c r="Z4170" s="168"/>
      <c r="AA4170" s="168"/>
      <c r="AB4170" s="168"/>
      <c r="AC4170" s="168"/>
    </row>
    <row r="4171" spans="1:34" ht="15" hidden="1" customHeight="1" x14ac:dyDescent="0.2">
      <c r="A4171" s="175">
        <v>69</v>
      </c>
      <c r="B4171" s="175">
        <v>60</v>
      </c>
      <c r="C4171" s="24" t="s">
        <v>567</v>
      </c>
      <c r="D4171" s="175">
        <v>60167</v>
      </c>
      <c r="E4171" s="43" t="s">
        <v>568</v>
      </c>
      <c r="F4171" s="25">
        <v>2015</v>
      </c>
      <c r="G4171" s="156">
        <v>42252.809027777781</v>
      </c>
      <c r="H4171" s="157">
        <v>42252.809027777781</v>
      </c>
      <c r="I4171" s="620" t="s">
        <v>36</v>
      </c>
      <c r="J4171" s="620" t="s">
        <v>36</v>
      </c>
      <c r="K4171" s="620"/>
      <c r="L4171" s="159">
        <f>N4171-G4171</f>
        <v>6.9444443943211809E-4</v>
      </c>
      <c r="M4171" s="160">
        <v>1</v>
      </c>
      <c r="N4171" s="156">
        <v>42252.80972222222</v>
      </c>
      <c r="O4171" s="157">
        <v>42252.80972222222</v>
      </c>
      <c r="P4171" s="161" t="s">
        <v>37</v>
      </c>
      <c r="Q4171" s="162" t="s">
        <v>48</v>
      </c>
      <c r="R4171" s="162" t="s">
        <v>49</v>
      </c>
      <c r="S4171" s="35" t="s">
        <v>40</v>
      </c>
      <c r="T4171" s="35" t="s">
        <v>4701</v>
      </c>
      <c r="U4171" s="459" t="s">
        <v>40</v>
      </c>
      <c r="V4171" s="167" t="s">
        <v>384</v>
      </c>
      <c r="W4171" s="35" t="s">
        <v>4702</v>
      </c>
      <c r="X4171" s="55">
        <v>0</v>
      </c>
      <c r="Y4171" s="168"/>
      <c r="Z4171" s="168"/>
      <c r="AA4171" s="168"/>
      <c r="AB4171" s="168"/>
      <c r="AC4171" s="168"/>
    </row>
    <row r="4172" spans="1:34" ht="15" hidden="1" customHeight="1" x14ac:dyDescent="0.2">
      <c r="A4172" s="257">
        <v>69</v>
      </c>
      <c r="B4172" s="257">
        <v>60</v>
      </c>
      <c r="C4172" s="258" t="s">
        <v>567</v>
      </c>
      <c r="D4172" s="257">
        <v>60167</v>
      </c>
      <c r="E4172" s="258" t="s">
        <v>568</v>
      </c>
      <c r="F4172" s="25">
        <v>2016</v>
      </c>
      <c r="G4172" s="232">
        <v>42429.122916666667</v>
      </c>
      <c r="H4172" s="233">
        <v>42429.122916666667</v>
      </c>
      <c r="I4172" s="412" t="s">
        <v>36</v>
      </c>
      <c r="J4172" s="412" t="s">
        <v>36</v>
      </c>
      <c r="K4172" s="412"/>
      <c r="L4172" s="235">
        <f>N4172-G4172</f>
        <v>0.33472222222189885</v>
      </c>
      <c r="M4172" s="236">
        <v>482</v>
      </c>
      <c r="N4172" s="232">
        <v>42429.457638888889</v>
      </c>
      <c r="O4172" s="233">
        <v>42429.457638888889</v>
      </c>
      <c r="P4172" s="237" t="s">
        <v>37</v>
      </c>
      <c r="Q4172" s="238" t="s">
        <v>52</v>
      </c>
      <c r="R4172" s="238" t="s">
        <v>59</v>
      </c>
      <c r="S4172" s="238" t="s">
        <v>54</v>
      </c>
      <c r="T4172" s="35" t="s">
        <v>5626</v>
      </c>
      <c r="U4172" s="88">
        <v>11952</v>
      </c>
      <c r="V4172" s="240" t="s">
        <v>384</v>
      </c>
      <c r="W4172" s="35" t="s">
        <v>5627</v>
      </c>
      <c r="X4172" s="55">
        <v>1</v>
      </c>
      <c r="Y4172" s="55">
        <v>0</v>
      </c>
      <c r="Z4172" s="55">
        <v>0</v>
      </c>
      <c r="AA4172" s="266"/>
      <c r="AB4172" s="266"/>
      <c r="AC4172" s="266"/>
    </row>
    <row r="4173" spans="1:34" ht="15" hidden="1" customHeight="1" x14ac:dyDescent="0.2">
      <c r="A4173" s="257">
        <v>69</v>
      </c>
      <c r="B4173" s="257">
        <v>60</v>
      </c>
      <c r="C4173" s="258" t="s">
        <v>567</v>
      </c>
      <c r="D4173" s="257">
        <v>60167</v>
      </c>
      <c r="E4173" s="258" t="s">
        <v>568</v>
      </c>
      <c r="F4173" s="25">
        <v>2016</v>
      </c>
      <c r="G4173" s="232">
        <v>42434.90902777778</v>
      </c>
      <c r="H4173" s="233">
        <v>42434.90902777778</v>
      </c>
      <c r="I4173" s="417" t="s">
        <v>313</v>
      </c>
      <c r="J4173" s="412" t="s">
        <v>36</v>
      </c>
      <c r="K4173" s="412"/>
      <c r="L4173" s="235">
        <f>N4173-G4173</f>
        <v>0.26458333332993789</v>
      </c>
      <c r="M4173" s="236">
        <v>381</v>
      </c>
      <c r="N4173" s="232">
        <v>42435.173611111109</v>
      </c>
      <c r="O4173" s="233">
        <v>42435.173611111109</v>
      </c>
      <c r="P4173" s="237" t="s">
        <v>37</v>
      </c>
      <c r="Q4173" s="238" t="s">
        <v>222</v>
      </c>
      <c r="R4173" s="238" t="s">
        <v>223</v>
      </c>
      <c r="S4173" s="238" t="s">
        <v>54</v>
      </c>
      <c r="T4173" s="35" t="s">
        <v>5697</v>
      </c>
      <c r="U4173" s="88">
        <v>11974</v>
      </c>
      <c r="V4173" s="240" t="s">
        <v>384</v>
      </c>
      <c r="W4173" s="35" t="s">
        <v>5698</v>
      </c>
      <c r="X4173" s="55">
        <v>0</v>
      </c>
      <c r="Y4173" s="55">
        <v>0</v>
      </c>
      <c r="Z4173" s="55">
        <v>0</v>
      </c>
      <c r="AA4173" s="266"/>
      <c r="AB4173" s="266"/>
      <c r="AC4173" s="266"/>
    </row>
    <row r="4174" spans="1:34" ht="15" hidden="1" customHeight="1" x14ac:dyDescent="0.2">
      <c r="A4174" s="257">
        <v>69</v>
      </c>
      <c r="B4174" s="257">
        <v>60</v>
      </c>
      <c r="C4174" s="258" t="s">
        <v>567</v>
      </c>
      <c r="D4174" s="257">
        <v>60167</v>
      </c>
      <c r="E4174" s="258" t="s">
        <v>568</v>
      </c>
      <c r="F4174" s="25">
        <v>2016</v>
      </c>
      <c r="G4174" s="232">
        <v>42472.315972222219</v>
      </c>
      <c r="H4174" s="233">
        <v>42472.315972222219</v>
      </c>
      <c r="I4174" s="412" t="s">
        <v>36</v>
      </c>
      <c r="J4174" s="412" t="s">
        <v>36</v>
      </c>
      <c r="K4174" s="412"/>
      <c r="L4174" s="235">
        <f>N4174-G4174</f>
        <v>0.33125000000291038</v>
      </c>
      <c r="M4174" s="236">
        <v>477</v>
      </c>
      <c r="N4174" s="232">
        <v>42472.647222222222</v>
      </c>
      <c r="O4174" s="233">
        <v>42472.647222222222</v>
      </c>
      <c r="P4174" s="237" t="s">
        <v>37</v>
      </c>
      <c r="Q4174" s="238" t="s">
        <v>52</v>
      </c>
      <c r="R4174" s="238" t="s">
        <v>302</v>
      </c>
      <c r="S4174" s="35" t="s">
        <v>68</v>
      </c>
      <c r="T4174" s="35" t="s">
        <v>5883</v>
      </c>
      <c r="U4174" s="282" t="s">
        <v>40</v>
      </c>
      <c r="V4174" s="240" t="s">
        <v>384</v>
      </c>
      <c r="W4174" s="35" t="s">
        <v>5884</v>
      </c>
      <c r="X4174" s="55">
        <v>0</v>
      </c>
      <c r="Y4174" s="55">
        <v>0</v>
      </c>
      <c r="Z4174" s="55">
        <v>0</v>
      </c>
      <c r="AA4174" s="168"/>
      <c r="AB4174" s="168"/>
      <c r="AC4174" s="168"/>
    </row>
    <row r="4175" spans="1:34" ht="15" hidden="1" customHeight="1" x14ac:dyDescent="0.2">
      <c r="A4175" s="257">
        <v>69</v>
      </c>
      <c r="B4175" s="257">
        <v>60</v>
      </c>
      <c r="C4175" s="258" t="s">
        <v>567</v>
      </c>
      <c r="D4175" s="257">
        <v>60167</v>
      </c>
      <c r="E4175" s="258" t="s">
        <v>568</v>
      </c>
      <c r="F4175" s="25">
        <v>2016</v>
      </c>
      <c r="G4175" s="284">
        <v>42588.268750000003</v>
      </c>
      <c r="H4175" s="234">
        <v>42588.268750000003</v>
      </c>
      <c r="I4175" s="412" t="s">
        <v>36</v>
      </c>
      <c r="J4175" s="412" t="s">
        <v>36</v>
      </c>
      <c r="K4175" s="412"/>
      <c r="L4175" s="235">
        <f>N4175-G4175</f>
        <v>6.9444443943211809E-4</v>
      </c>
      <c r="M4175" s="236">
        <v>1</v>
      </c>
      <c r="N4175" s="284">
        <v>42588.269444444442</v>
      </c>
      <c r="O4175" s="234">
        <v>42588.269444444442</v>
      </c>
      <c r="P4175" s="237" t="s">
        <v>37</v>
      </c>
      <c r="Q4175" s="238" t="s">
        <v>48</v>
      </c>
      <c r="R4175" s="238" t="s">
        <v>49</v>
      </c>
      <c r="S4175" s="35" t="s">
        <v>40</v>
      </c>
      <c r="T4175" s="35" t="s">
        <v>6446</v>
      </c>
      <c r="U4175" s="282" t="s">
        <v>40</v>
      </c>
      <c r="V4175" s="240" t="s">
        <v>384</v>
      </c>
      <c r="W4175" s="35" t="s">
        <v>6447</v>
      </c>
      <c r="X4175" s="177">
        <v>0</v>
      </c>
      <c r="Y4175" s="177">
        <v>0</v>
      </c>
      <c r="Z4175" s="55">
        <v>0</v>
      </c>
      <c r="AA4175" s="35"/>
      <c r="AB4175" s="35"/>
      <c r="AC4175" s="35"/>
    </row>
    <row r="4176" spans="1:34" ht="15" hidden="1" customHeight="1" x14ac:dyDescent="0.2">
      <c r="A4176" s="257">
        <v>69</v>
      </c>
      <c r="B4176" s="257">
        <v>60</v>
      </c>
      <c r="C4176" s="258" t="s">
        <v>567</v>
      </c>
      <c r="D4176" s="257">
        <v>60167</v>
      </c>
      <c r="E4176" s="258" t="s">
        <v>568</v>
      </c>
      <c r="F4176" s="25">
        <v>2016</v>
      </c>
      <c r="G4176" s="284">
        <v>42672.628472222219</v>
      </c>
      <c r="H4176" s="234">
        <v>42672.628472222219</v>
      </c>
      <c r="I4176" s="412" t="s">
        <v>36</v>
      </c>
      <c r="J4176" s="412" t="s">
        <v>36</v>
      </c>
      <c r="K4176" s="412"/>
      <c r="L4176" s="235">
        <f>N4176-G4176</f>
        <v>2.0423611111109494</v>
      </c>
      <c r="M4176" s="236">
        <v>2941</v>
      </c>
      <c r="N4176" s="284">
        <v>42674.67083333333</v>
      </c>
      <c r="O4176" s="234">
        <v>42674.67083333333</v>
      </c>
      <c r="P4176" s="248" t="s">
        <v>242</v>
      </c>
      <c r="Q4176" s="35" t="s">
        <v>43</v>
      </c>
      <c r="R4176" s="35" t="s">
        <v>1583</v>
      </c>
      <c r="S4176" s="35" t="s">
        <v>40</v>
      </c>
      <c r="T4176" s="35" t="s">
        <v>6820</v>
      </c>
      <c r="U4176" s="282" t="s">
        <v>40</v>
      </c>
      <c r="V4176" s="240" t="s">
        <v>384</v>
      </c>
      <c r="W4176" s="35" t="s">
        <v>6821</v>
      </c>
      <c r="X4176" s="177">
        <v>0</v>
      </c>
      <c r="Y4176" s="55">
        <v>0</v>
      </c>
      <c r="Z4176" s="55">
        <v>0</v>
      </c>
      <c r="AA4176" s="55"/>
      <c r="AB4176" s="55"/>
      <c r="AC4176" s="55"/>
    </row>
    <row r="4177" spans="1:34" ht="15" hidden="1" customHeight="1" x14ac:dyDescent="0.2">
      <c r="A4177" s="257">
        <v>69</v>
      </c>
      <c r="B4177" s="257">
        <v>60</v>
      </c>
      <c r="C4177" s="258" t="s">
        <v>567</v>
      </c>
      <c r="D4177" s="257">
        <v>60167</v>
      </c>
      <c r="E4177" s="258" t="s">
        <v>568</v>
      </c>
      <c r="F4177" s="25">
        <v>2016</v>
      </c>
      <c r="G4177" s="284">
        <v>42680.15902777778</v>
      </c>
      <c r="H4177" s="234">
        <v>42680.15902777778</v>
      </c>
      <c r="I4177" s="412" t="s">
        <v>36</v>
      </c>
      <c r="J4177" s="412" t="s">
        <v>36</v>
      </c>
      <c r="K4177" s="412"/>
      <c r="L4177" s="235">
        <f>N4177-G4177</f>
        <v>2.2756944444408873</v>
      </c>
      <c r="M4177" s="236">
        <v>3277</v>
      </c>
      <c r="N4177" s="284">
        <v>42682.43472222222</v>
      </c>
      <c r="O4177" s="234">
        <v>42682.43472222222</v>
      </c>
      <c r="P4177" s="237" t="s">
        <v>37</v>
      </c>
      <c r="Q4177" s="35" t="s">
        <v>43</v>
      </c>
      <c r="R4177" s="35" t="s">
        <v>1583</v>
      </c>
      <c r="S4177" s="35" t="s">
        <v>40</v>
      </c>
      <c r="T4177" s="35" t="s">
        <v>6834</v>
      </c>
      <c r="U4177" s="282" t="s">
        <v>40</v>
      </c>
      <c r="V4177" s="240" t="s">
        <v>384</v>
      </c>
      <c r="W4177" s="35" t="s">
        <v>6835</v>
      </c>
      <c r="X4177" s="177">
        <v>0</v>
      </c>
      <c r="Y4177" s="55">
        <v>0</v>
      </c>
      <c r="Z4177" s="55">
        <v>0</v>
      </c>
      <c r="AA4177" s="55"/>
      <c r="AB4177" s="55"/>
      <c r="AC4177" s="55"/>
    </row>
    <row r="4178" spans="1:34" ht="15" hidden="1" customHeight="1" x14ac:dyDescent="0.2">
      <c r="A4178" s="257">
        <v>69</v>
      </c>
      <c r="B4178" s="257">
        <v>60</v>
      </c>
      <c r="C4178" s="258" t="s">
        <v>567</v>
      </c>
      <c r="D4178" s="257">
        <v>60167</v>
      </c>
      <c r="E4178" s="258" t="s">
        <v>568</v>
      </c>
      <c r="F4178" s="25">
        <v>2017</v>
      </c>
      <c r="G4178" s="232">
        <v>42851.271527777775</v>
      </c>
      <c r="H4178" s="233">
        <v>42851.271527777775</v>
      </c>
      <c r="I4178" s="412" t="s">
        <v>36</v>
      </c>
      <c r="J4178" s="412" t="s">
        <v>36</v>
      </c>
      <c r="K4178" s="412"/>
      <c r="L4178" s="235">
        <f>N4178-G4178</f>
        <v>6.944444467080757E-4</v>
      </c>
      <c r="M4178" s="236">
        <v>1</v>
      </c>
      <c r="N4178" s="232">
        <v>42851.272222222222</v>
      </c>
      <c r="O4178" s="233">
        <v>42851.272222222222</v>
      </c>
      <c r="P4178" s="237" t="s">
        <v>37</v>
      </c>
      <c r="Q4178" s="35" t="s">
        <v>48</v>
      </c>
      <c r="R4178" s="35" t="s">
        <v>49</v>
      </c>
      <c r="S4178" s="35" t="s">
        <v>40</v>
      </c>
      <c r="T4178" s="52" t="s">
        <v>8438</v>
      </c>
      <c r="U4178" s="332" t="s">
        <v>40</v>
      </c>
      <c r="V4178" s="240" t="s">
        <v>384</v>
      </c>
      <c r="W4178" s="44" t="s">
        <v>8439</v>
      </c>
      <c r="X4178" s="241">
        <v>0</v>
      </c>
      <c r="Y4178" s="241">
        <v>0</v>
      </c>
      <c r="Z4178" s="241">
        <v>0</v>
      </c>
      <c r="AA4178" s="168"/>
      <c r="AB4178" s="168"/>
      <c r="AC4178" s="168"/>
      <c r="AD4178" s="304">
        <v>5517212</v>
      </c>
      <c r="AE4178" s="305" t="s">
        <v>7076</v>
      </c>
      <c r="AF4178" s="305" t="s">
        <v>8440</v>
      </c>
      <c r="AG4178" s="35" t="s">
        <v>7040</v>
      </c>
      <c r="AH4178" s="44" t="s">
        <v>7041</v>
      </c>
    </row>
    <row r="4179" spans="1:34" ht="15" hidden="1" customHeight="1" x14ac:dyDescent="0.2">
      <c r="A4179" s="257">
        <v>69</v>
      </c>
      <c r="B4179" s="257">
        <v>60</v>
      </c>
      <c r="C4179" s="258" t="s">
        <v>567</v>
      </c>
      <c r="D4179" s="257">
        <v>60167</v>
      </c>
      <c r="E4179" s="258" t="s">
        <v>568</v>
      </c>
      <c r="F4179" s="25">
        <v>2017</v>
      </c>
      <c r="G4179" s="284">
        <v>42925.367361111108</v>
      </c>
      <c r="H4179" s="234">
        <v>42925.367361111108</v>
      </c>
      <c r="I4179" s="412" t="s">
        <v>36</v>
      </c>
      <c r="J4179" s="412" t="s">
        <v>36</v>
      </c>
      <c r="K4179" s="412"/>
      <c r="L4179" s="235">
        <f>N4179-G4179</f>
        <v>6.944444467080757E-4</v>
      </c>
      <c r="M4179" s="236">
        <v>1</v>
      </c>
      <c r="N4179" s="284">
        <v>42925.368055555555</v>
      </c>
      <c r="O4179" s="234">
        <v>42925.368055555555</v>
      </c>
      <c r="P4179" s="237" t="s">
        <v>37</v>
      </c>
      <c r="Q4179" s="35" t="s">
        <v>48</v>
      </c>
      <c r="R4179" s="35" t="s">
        <v>49</v>
      </c>
      <c r="S4179" s="35" t="s">
        <v>40</v>
      </c>
      <c r="T4179" s="52" t="s">
        <v>8873</v>
      </c>
      <c r="U4179" s="332" t="s">
        <v>40</v>
      </c>
      <c r="V4179" s="240" t="s">
        <v>384</v>
      </c>
      <c r="W4179" s="168" t="s">
        <v>8874</v>
      </c>
      <c r="X4179" s="255">
        <v>0</v>
      </c>
      <c r="Y4179" s="241">
        <v>0</v>
      </c>
      <c r="Z4179" s="241">
        <v>0</v>
      </c>
      <c r="AA4179" s="168"/>
      <c r="AB4179" s="168"/>
      <c r="AC4179" s="168"/>
      <c r="AD4179" s="304">
        <v>5517212</v>
      </c>
      <c r="AE4179" s="305" t="s">
        <v>7076</v>
      </c>
      <c r="AF4179" s="305" t="s">
        <v>8875</v>
      </c>
      <c r="AG4179" s="35" t="s">
        <v>7040</v>
      </c>
      <c r="AH4179" s="29" t="s">
        <v>7041</v>
      </c>
    </row>
    <row r="4180" spans="1:34" ht="15" hidden="1" customHeight="1" x14ac:dyDescent="0.2">
      <c r="A4180" s="257">
        <v>69</v>
      </c>
      <c r="B4180" s="257">
        <v>60</v>
      </c>
      <c r="C4180" s="258" t="s">
        <v>567</v>
      </c>
      <c r="D4180" s="257">
        <v>60167</v>
      </c>
      <c r="E4180" s="258" t="s">
        <v>568</v>
      </c>
      <c r="F4180" s="25">
        <v>2017</v>
      </c>
      <c r="G4180" s="232">
        <v>42961.844444444447</v>
      </c>
      <c r="H4180" s="233">
        <v>42961.844444444447</v>
      </c>
      <c r="I4180" s="412" t="s">
        <v>36</v>
      </c>
      <c r="J4180" s="412" t="s">
        <v>36</v>
      </c>
      <c r="K4180" s="412"/>
      <c r="L4180" s="235">
        <f>N4180-G4180</f>
        <v>6.9444443943211809E-4</v>
      </c>
      <c r="M4180" s="236">
        <v>1</v>
      </c>
      <c r="N4180" s="232">
        <v>42961.845138888886</v>
      </c>
      <c r="O4180" s="233">
        <v>42961.845138888886</v>
      </c>
      <c r="P4180" s="237" t="s">
        <v>37</v>
      </c>
      <c r="Q4180" s="35" t="s">
        <v>48</v>
      </c>
      <c r="R4180" s="35" t="s">
        <v>49</v>
      </c>
      <c r="S4180" s="35" t="s">
        <v>40</v>
      </c>
      <c r="T4180" s="167" t="s">
        <v>9198</v>
      </c>
      <c r="U4180" s="303" t="s">
        <v>40</v>
      </c>
      <c r="V4180" s="240" t="s">
        <v>384</v>
      </c>
      <c r="W4180" s="167" t="s">
        <v>9199</v>
      </c>
      <c r="X4180" s="241">
        <v>0</v>
      </c>
      <c r="Y4180" s="241">
        <v>0</v>
      </c>
      <c r="Z4180" s="241">
        <v>0</v>
      </c>
      <c r="AA4180" s="266"/>
      <c r="AB4180" s="266"/>
      <c r="AC4180" s="266"/>
      <c r="AD4180" s="304">
        <v>5517212</v>
      </c>
      <c r="AE4180" s="305" t="s">
        <v>7172</v>
      </c>
      <c r="AF4180" s="305" t="s">
        <v>9200</v>
      </c>
      <c r="AG4180" s="35" t="s">
        <v>7040</v>
      </c>
      <c r="AH4180" s="29" t="s">
        <v>7041</v>
      </c>
    </row>
    <row r="4181" spans="1:34" ht="15" hidden="1" customHeight="1" x14ac:dyDescent="0.2">
      <c r="A4181" s="257">
        <v>69</v>
      </c>
      <c r="B4181" s="257">
        <v>60</v>
      </c>
      <c r="C4181" s="258" t="s">
        <v>567</v>
      </c>
      <c r="D4181" s="257">
        <v>60167</v>
      </c>
      <c r="E4181" s="258" t="s">
        <v>568</v>
      </c>
      <c r="F4181" s="25">
        <v>2017</v>
      </c>
      <c r="G4181" s="232">
        <v>43027.990277777775</v>
      </c>
      <c r="H4181" s="233">
        <v>43027.990277777775</v>
      </c>
      <c r="I4181" s="412" t="s">
        <v>36</v>
      </c>
      <c r="J4181" s="412" t="s">
        <v>36</v>
      </c>
      <c r="K4181" s="412"/>
      <c r="L4181" s="235">
        <f>N4181-G4181</f>
        <v>0.58680555555474712</v>
      </c>
      <c r="M4181" s="236">
        <v>845</v>
      </c>
      <c r="N4181" s="232">
        <v>43028.57708333333</v>
      </c>
      <c r="O4181" s="233">
        <v>43028.57708333333</v>
      </c>
      <c r="P4181" s="237" t="s">
        <v>37</v>
      </c>
      <c r="Q4181" s="35" t="s">
        <v>52</v>
      </c>
      <c r="R4181" s="35" t="s">
        <v>67</v>
      </c>
      <c r="S4181" s="35" t="s">
        <v>68</v>
      </c>
      <c r="T4181" s="167" t="s">
        <v>9817</v>
      </c>
      <c r="U4181" s="332" t="s">
        <v>40</v>
      </c>
      <c r="V4181" s="240" t="s">
        <v>384</v>
      </c>
      <c r="W4181" s="167" t="s">
        <v>9818</v>
      </c>
      <c r="X4181" s="241">
        <v>0</v>
      </c>
      <c r="Y4181" s="241">
        <v>0</v>
      </c>
      <c r="Z4181" s="241">
        <v>0</v>
      </c>
      <c r="AA4181" s="277"/>
      <c r="AB4181" s="277"/>
      <c r="AC4181" s="277"/>
      <c r="AD4181" s="304">
        <v>5517212</v>
      </c>
      <c r="AE4181" s="333" t="s">
        <v>7063</v>
      </c>
      <c r="AF4181" s="383" t="s">
        <v>9819</v>
      </c>
      <c r="AG4181" s="167" t="s">
        <v>7040</v>
      </c>
      <c r="AH4181" s="29" t="s">
        <v>7041</v>
      </c>
    </row>
    <row r="4182" spans="1:34" ht="15" hidden="1" customHeight="1" x14ac:dyDescent="0.2">
      <c r="A4182" s="257">
        <v>69</v>
      </c>
      <c r="B4182" s="257">
        <v>60</v>
      </c>
      <c r="C4182" s="258" t="s">
        <v>567</v>
      </c>
      <c r="D4182" s="257">
        <v>60167</v>
      </c>
      <c r="E4182" s="258" t="s">
        <v>568</v>
      </c>
      <c r="F4182" s="25">
        <v>2018</v>
      </c>
      <c r="G4182" s="284">
        <v>43415.412499999999</v>
      </c>
      <c r="H4182" s="234">
        <v>43415.412499999999</v>
      </c>
      <c r="I4182" s="412" t="s">
        <v>36</v>
      </c>
      <c r="J4182" s="412" t="s">
        <v>36</v>
      </c>
      <c r="K4182" s="412" t="s">
        <v>36</v>
      </c>
      <c r="L4182" s="235">
        <f>N4182-G4182</f>
        <v>1.3194444443797693E-2</v>
      </c>
      <c r="M4182" s="236">
        <v>19</v>
      </c>
      <c r="N4182" s="284">
        <v>43415.425694444442</v>
      </c>
      <c r="O4182" s="234">
        <v>43415.425694444442</v>
      </c>
      <c r="P4182" s="237" t="s">
        <v>37</v>
      </c>
      <c r="Q4182" s="162" t="s">
        <v>1246</v>
      </c>
      <c r="R4182" s="167" t="s">
        <v>10509</v>
      </c>
      <c r="S4182" s="163" t="s">
        <v>40</v>
      </c>
      <c r="T4182" s="167" t="s">
        <v>12327</v>
      </c>
      <c r="U4182" s="416" t="s">
        <v>40</v>
      </c>
      <c r="V4182" s="240" t="s">
        <v>384</v>
      </c>
      <c r="W4182" s="167" t="s">
        <v>12328</v>
      </c>
      <c r="X4182" s="255">
        <v>0</v>
      </c>
      <c r="Y4182" s="241">
        <v>0</v>
      </c>
      <c r="Z4182" s="241">
        <v>0</v>
      </c>
      <c r="AA4182" s="266"/>
      <c r="AB4182" s="266"/>
      <c r="AC4182" s="266"/>
      <c r="AD4182" s="241">
        <v>5517212</v>
      </c>
      <c r="AE4182" s="461" t="s">
        <v>1270</v>
      </c>
      <c r="AF4182" s="462" t="s">
        <v>1270</v>
      </c>
      <c r="AG4182" s="277" t="s">
        <v>7066</v>
      </c>
      <c r="AH4182" s="277" t="s">
        <v>7067</v>
      </c>
    </row>
    <row r="4183" spans="1:34" ht="15" hidden="1" customHeight="1" x14ac:dyDescent="0.2">
      <c r="A4183" s="58">
        <v>69</v>
      </c>
      <c r="B4183" s="58">
        <v>60</v>
      </c>
      <c r="C4183" s="76" t="s">
        <v>442</v>
      </c>
      <c r="D4183" s="31">
        <v>60168</v>
      </c>
      <c r="E4183" s="60" t="s">
        <v>443</v>
      </c>
      <c r="F4183" s="25">
        <v>2014</v>
      </c>
      <c r="G4183" s="61">
        <v>41736.495138888888</v>
      </c>
      <c r="H4183" s="62">
        <v>41736.495138888888</v>
      </c>
      <c r="I4183" s="625" t="s">
        <v>36</v>
      </c>
      <c r="J4183" s="625" t="s">
        <v>36</v>
      </c>
      <c r="K4183" s="625"/>
      <c r="L4183" s="64">
        <f>N4183-G4183</f>
        <v>6.944444467080757E-4</v>
      </c>
      <c r="M4183" s="65">
        <v>1</v>
      </c>
      <c r="N4183" s="61">
        <v>41736.495833333334</v>
      </c>
      <c r="O4183" s="62">
        <v>41736.495833333334</v>
      </c>
      <c r="P4183" s="66" t="s">
        <v>37</v>
      </c>
      <c r="Q4183" s="69" t="s">
        <v>145</v>
      </c>
      <c r="R4183" s="69" t="s">
        <v>146</v>
      </c>
      <c r="S4183" s="87" t="s">
        <v>101</v>
      </c>
      <c r="T4183" s="69" t="s">
        <v>2069</v>
      </c>
      <c r="U4183" s="416" t="s">
        <v>40</v>
      </c>
      <c r="V4183" s="78" t="s">
        <v>384</v>
      </c>
      <c r="W4183" s="69" t="s">
        <v>2060</v>
      </c>
      <c r="X4183" s="32">
        <v>2</v>
      </c>
      <c r="Y4183" s="32">
        <v>0</v>
      </c>
      <c r="Z4183" s="83"/>
      <c r="AA4183" s="84"/>
      <c r="AB4183" s="85"/>
      <c r="AC4183" s="83"/>
    </row>
    <row r="4184" spans="1:34" ht="15" hidden="1" customHeight="1" x14ac:dyDescent="0.2">
      <c r="A4184" s="58">
        <v>69</v>
      </c>
      <c r="B4184" s="58">
        <v>60</v>
      </c>
      <c r="C4184" s="76" t="s">
        <v>442</v>
      </c>
      <c r="D4184" s="31">
        <v>60168</v>
      </c>
      <c r="E4184" s="60" t="s">
        <v>443</v>
      </c>
      <c r="F4184" s="25">
        <v>2014</v>
      </c>
      <c r="G4184" s="61">
        <v>41766.135416666664</v>
      </c>
      <c r="H4184" s="62">
        <v>41766.135416666664</v>
      </c>
      <c r="I4184" s="625" t="s">
        <v>36</v>
      </c>
      <c r="J4184" s="625" t="s">
        <v>36</v>
      </c>
      <c r="K4184" s="625"/>
      <c r="L4184" s="64">
        <f>N4184-G4184</f>
        <v>6.944444467080757E-4</v>
      </c>
      <c r="M4184" s="65">
        <v>1</v>
      </c>
      <c r="N4184" s="61">
        <v>41766.136111111111</v>
      </c>
      <c r="O4184" s="62">
        <v>41766.136111111111</v>
      </c>
      <c r="P4184" s="66" t="s">
        <v>37</v>
      </c>
      <c r="Q4184" s="69" t="s">
        <v>48</v>
      </c>
      <c r="R4184" s="69" t="s">
        <v>49</v>
      </c>
      <c r="S4184" s="87" t="s">
        <v>40</v>
      </c>
      <c r="T4184" s="69" t="s">
        <v>2183</v>
      </c>
      <c r="U4184" s="416" t="s">
        <v>40</v>
      </c>
      <c r="V4184" s="78" t="s">
        <v>384</v>
      </c>
      <c r="W4184" s="69" t="s">
        <v>2184</v>
      </c>
      <c r="X4184" s="32">
        <v>2</v>
      </c>
      <c r="Y4184" s="32">
        <v>0</v>
      </c>
      <c r="Z4184" s="83"/>
      <c r="AA4184" s="84"/>
      <c r="AB4184" s="85"/>
      <c r="AC4184" s="83"/>
    </row>
    <row r="4185" spans="1:34" ht="15" hidden="1" customHeight="1" x14ac:dyDescent="0.2">
      <c r="A4185" s="58">
        <v>69</v>
      </c>
      <c r="B4185" s="58">
        <v>60</v>
      </c>
      <c r="C4185" s="76" t="s">
        <v>442</v>
      </c>
      <c r="D4185" s="31">
        <v>60168</v>
      </c>
      <c r="E4185" s="60" t="s">
        <v>443</v>
      </c>
      <c r="F4185" s="25">
        <v>2014</v>
      </c>
      <c r="G4185" s="61">
        <v>41880.32708333333</v>
      </c>
      <c r="H4185" s="62">
        <v>41880.32708333333</v>
      </c>
      <c r="I4185" s="625" t="s">
        <v>36</v>
      </c>
      <c r="J4185" s="625" t="s">
        <v>36</v>
      </c>
      <c r="K4185" s="625"/>
      <c r="L4185" s="64">
        <f>N4185-G4185</f>
        <v>6.944444467080757E-4</v>
      </c>
      <c r="M4185" s="65">
        <v>1</v>
      </c>
      <c r="N4185" s="61">
        <v>41880.327777777777</v>
      </c>
      <c r="O4185" s="62">
        <v>41880.327777777777</v>
      </c>
      <c r="P4185" s="66" t="s">
        <v>37</v>
      </c>
      <c r="Q4185" s="69" t="s">
        <v>145</v>
      </c>
      <c r="R4185" s="69" t="s">
        <v>146</v>
      </c>
      <c r="S4185" s="87" t="s">
        <v>40</v>
      </c>
      <c r="T4185" s="69" t="s">
        <v>2653</v>
      </c>
      <c r="U4185" s="416" t="s">
        <v>40</v>
      </c>
      <c r="V4185" s="87" t="s">
        <v>384</v>
      </c>
      <c r="W4185" s="69" t="s">
        <v>2654</v>
      </c>
      <c r="X4185" s="32">
        <v>2</v>
      </c>
      <c r="Y4185" s="32">
        <v>0</v>
      </c>
      <c r="Z4185" s="83"/>
      <c r="AA4185" s="84"/>
      <c r="AB4185" s="85"/>
      <c r="AC4185" s="83"/>
      <c r="AD4185" s="41"/>
      <c r="AE4185" s="41"/>
      <c r="AF4185" s="41"/>
      <c r="AG4185" s="41"/>
      <c r="AH4185" s="41"/>
    </row>
    <row r="4186" spans="1:34" ht="15" hidden="1" customHeight="1" x14ac:dyDescent="0.2">
      <c r="A4186" s="105">
        <v>69</v>
      </c>
      <c r="B4186" s="105">
        <v>60</v>
      </c>
      <c r="C4186" s="76" t="s">
        <v>442</v>
      </c>
      <c r="D4186" s="31">
        <v>60168</v>
      </c>
      <c r="E4186" s="60" t="s">
        <v>443</v>
      </c>
      <c r="F4186" s="25">
        <v>2014</v>
      </c>
      <c r="G4186" s="61">
        <v>41923.397222222222</v>
      </c>
      <c r="H4186" s="62">
        <v>41923.397222222222</v>
      </c>
      <c r="I4186" s="625" t="s">
        <v>36</v>
      </c>
      <c r="J4186" s="625" t="s">
        <v>36</v>
      </c>
      <c r="K4186" s="625"/>
      <c r="L4186" s="64">
        <f>N4186-G4186</f>
        <v>6.944444467080757E-4</v>
      </c>
      <c r="M4186" s="65">
        <v>1</v>
      </c>
      <c r="N4186" s="61">
        <v>41923.397916666669</v>
      </c>
      <c r="O4186" s="62">
        <v>41923.397916666669</v>
      </c>
      <c r="P4186" s="66" t="s">
        <v>37</v>
      </c>
      <c r="Q4186" s="69" t="s">
        <v>48</v>
      </c>
      <c r="R4186" s="69" t="s">
        <v>49</v>
      </c>
      <c r="S4186" s="87" t="s">
        <v>40</v>
      </c>
      <c r="T4186" s="69" t="s">
        <v>2853</v>
      </c>
      <c r="U4186" s="416" t="s">
        <v>40</v>
      </c>
      <c r="V4186" s="87" t="s">
        <v>384</v>
      </c>
      <c r="W4186" s="69" t="s">
        <v>2854</v>
      </c>
      <c r="X4186" s="32">
        <v>2</v>
      </c>
      <c r="Y4186" s="32">
        <v>0</v>
      </c>
      <c r="Z4186" s="83"/>
      <c r="AA4186" s="84"/>
      <c r="AB4186" s="85"/>
      <c r="AC4186" s="83"/>
      <c r="AD4186" s="41"/>
      <c r="AE4186" s="41"/>
      <c r="AF4186" s="41"/>
      <c r="AG4186" s="41"/>
      <c r="AH4186" s="41"/>
    </row>
    <row r="4187" spans="1:34" ht="15" hidden="1" customHeight="1" x14ac:dyDescent="0.2">
      <c r="A4187" s="105">
        <v>69</v>
      </c>
      <c r="B4187" s="105">
        <v>60</v>
      </c>
      <c r="C4187" s="76" t="s">
        <v>442</v>
      </c>
      <c r="D4187" s="31">
        <v>60168</v>
      </c>
      <c r="E4187" s="60" t="s">
        <v>443</v>
      </c>
      <c r="F4187" s="25">
        <v>2014</v>
      </c>
      <c r="G4187" s="61">
        <v>41935.352083333331</v>
      </c>
      <c r="H4187" s="62">
        <v>41935.352083333331</v>
      </c>
      <c r="I4187" s="625" t="s">
        <v>36</v>
      </c>
      <c r="J4187" s="625" t="s">
        <v>36</v>
      </c>
      <c r="K4187" s="625"/>
      <c r="L4187" s="64">
        <f>N4187-G4187</f>
        <v>6.944444467080757E-4</v>
      </c>
      <c r="M4187" s="65">
        <v>1</v>
      </c>
      <c r="N4187" s="61">
        <v>41935.352777777778</v>
      </c>
      <c r="O4187" s="62">
        <v>41935.352777777778</v>
      </c>
      <c r="P4187" s="66" t="s">
        <v>37</v>
      </c>
      <c r="Q4187" s="69" t="s">
        <v>145</v>
      </c>
      <c r="R4187" s="69" t="s">
        <v>146</v>
      </c>
      <c r="S4187" s="87" t="s">
        <v>40</v>
      </c>
      <c r="T4187" s="69" t="s">
        <v>2906</v>
      </c>
      <c r="U4187" s="77">
        <v>10661</v>
      </c>
      <c r="V4187" s="87" t="s">
        <v>384</v>
      </c>
      <c r="W4187" s="69" t="s">
        <v>2907</v>
      </c>
      <c r="X4187" s="32">
        <v>2</v>
      </c>
      <c r="Y4187" s="32">
        <v>0</v>
      </c>
      <c r="Z4187" s="83"/>
      <c r="AA4187" s="84"/>
      <c r="AB4187" s="85"/>
      <c r="AC4187" s="83"/>
    </row>
    <row r="4188" spans="1:34" ht="15" hidden="1" customHeight="1" x14ac:dyDescent="0.2">
      <c r="A4188" s="105">
        <v>69</v>
      </c>
      <c r="B4188" s="105">
        <v>60</v>
      </c>
      <c r="C4188" s="76" t="s">
        <v>442</v>
      </c>
      <c r="D4188" s="31">
        <v>60168</v>
      </c>
      <c r="E4188" s="60" t="s">
        <v>443</v>
      </c>
      <c r="F4188" s="25">
        <v>2014</v>
      </c>
      <c r="G4188" s="61">
        <v>41954.525694444441</v>
      </c>
      <c r="H4188" s="62">
        <v>41954.525694444441</v>
      </c>
      <c r="I4188" s="625" t="s">
        <v>36</v>
      </c>
      <c r="J4188" s="625" t="s">
        <v>36</v>
      </c>
      <c r="K4188" s="625"/>
      <c r="L4188" s="64">
        <f>N4188-G4188</f>
        <v>6.944444467080757E-4</v>
      </c>
      <c r="M4188" s="65">
        <v>1</v>
      </c>
      <c r="N4188" s="61">
        <v>41954.526388888888</v>
      </c>
      <c r="O4188" s="62">
        <v>41954.526388888888</v>
      </c>
      <c r="P4188" s="66" t="s">
        <v>37</v>
      </c>
      <c r="Q4188" s="69" t="s">
        <v>145</v>
      </c>
      <c r="R4188" s="69" t="s">
        <v>146</v>
      </c>
      <c r="S4188" s="87" t="s">
        <v>40</v>
      </c>
      <c r="T4188" s="69" t="s">
        <v>3016</v>
      </c>
      <c r="U4188" s="416" t="s">
        <v>40</v>
      </c>
      <c r="V4188" s="87" t="s">
        <v>384</v>
      </c>
      <c r="W4188" s="69" t="s">
        <v>3017</v>
      </c>
      <c r="X4188" s="32">
        <v>2</v>
      </c>
      <c r="Y4188" s="32">
        <v>0</v>
      </c>
      <c r="Z4188" s="83"/>
      <c r="AA4188" s="84"/>
      <c r="AB4188" s="85"/>
      <c r="AC4188" s="83"/>
      <c r="AD4188" s="41"/>
      <c r="AE4188" s="41"/>
      <c r="AF4188" s="41"/>
      <c r="AG4188" s="41"/>
      <c r="AH4188" s="41"/>
    </row>
    <row r="4189" spans="1:34" ht="15" hidden="1" customHeight="1" x14ac:dyDescent="0.2">
      <c r="A4189" s="153">
        <v>69</v>
      </c>
      <c r="B4189" s="153">
        <v>60</v>
      </c>
      <c r="C4189" s="24" t="s">
        <v>442</v>
      </c>
      <c r="D4189" s="175">
        <v>60168</v>
      </c>
      <c r="E4189" s="24" t="s">
        <v>443</v>
      </c>
      <c r="F4189" s="25">
        <v>2015</v>
      </c>
      <c r="G4189" s="156">
        <v>42083.503472222219</v>
      </c>
      <c r="H4189" s="157">
        <v>42083.503472222219</v>
      </c>
      <c r="I4189" s="620" t="s">
        <v>36</v>
      </c>
      <c r="J4189" s="620" t="s">
        <v>36</v>
      </c>
      <c r="K4189" s="620"/>
      <c r="L4189" s="159">
        <f>N4189-G4189</f>
        <v>6.944444467080757E-4</v>
      </c>
      <c r="M4189" s="160">
        <v>1</v>
      </c>
      <c r="N4189" s="156">
        <v>42083.504166666666</v>
      </c>
      <c r="O4189" s="157">
        <v>42083.504166666666</v>
      </c>
      <c r="P4189" s="161" t="s">
        <v>37</v>
      </c>
      <c r="Q4189" s="35" t="s">
        <v>145</v>
      </c>
      <c r="R4189" s="35" t="s">
        <v>146</v>
      </c>
      <c r="S4189" s="35" t="s">
        <v>107</v>
      </c>
      <c r="T4189" s="35" t="s">
        <v>3625</v>
      </c>
      <c r="U4189" s="416" t="s">
        <v>40</v>
      </c>
      <c r="V4189" s="167" t="s">
        <v>384</v>
      </c>
      <c r="W4189" s="35" t="s">
        <v>3626</v>
      </c>
      <c r="X4189" s="55">
        <v>1</v>
      </c>
      <c r="Y4189" s="55">
        <v>0</v>
      </c>
      <c r="Z4189" s="168"/>
      <c r="AA4189" s="168"/>
      <c r="AB4189" s="168"/>
      <c r="AC4189" s="168"/>
    </row>
    <row r="4190" spans="1:34" ht="15" hidden="1" customHeight="1" x14ac:dyDescent="0.2">
      <c r="A4190" s="175">
        <v>69</v>
      </c>
      <c r="B4190" s="175">
        <v>60</v>
      </c>
      <c r="C4190" s="24" t="s">
        <v>442</v>
      </c>
      <c r="D4190" s="175">
        <v>60168</v>
      </c>
      <c r="E4190" s="24" t="s">
        <v>443</v>
      </c>
      <c r="F4190" s="25">
        <v>2015</v>
      </c>
      <c r="G4190" s="156">
        <v>42243.040277777778</v>
      </c>
      <c r="H4190" s="157">
        <v>42243.040277777778</v>
      </c>
      <c r="I4190" s="620" t="s">
        <v>36</v>
      </c>
      <c r="J4190" s="620" t="s">
        <v>36</v>
      </c>
      <c r="K4190" s="620"/>
      <c r="L4190" s="159">
        <f>N4190-G4190</f>
        <v>6.944444467080757E-4</v>
      </c>
      <c r="M4190" s="160">
        <v>1</v>
      </c>
      <c r="N4190" s="156">
        <v>42243.040972222225</v>
      </c>
      <c r="O4190" s="157">
        <v>42243.040972222225</v>
      </c>
      <c r="P4190" s="161" t="s">
        <v>37</v>
      </c>
      <c r="Q4190" s="35" t="s">
        <v>145</v>
      </c>
      <c r="R4190" s="35" t="s">
        <v>146</v>
      </c>
      <c r="S4190" s="35" t="s">
        <v>40</v>
      </c>
      <c r="T4190" s="35" t="s">
        <v>4655</v>
      </c>
      <c r="U4190" s="170">
        <v>11439</v>
      </c>
      <c r="V4190" s="167" t="s">
        <v>384</v>
      </c>
      <c r="W4190" s="35" t="s">
        <v>4656</v>
      </c>
      <c r="X4190" s="55">
        <v>2</v>
      </c>
      <c r="Y4190" s="168"/>
      <c r="Z4190" s="168"/>
      <c r="AA4190" s="168"/>
      <c r="AB4190" s="168"/>
      <c r="AC4190" s="168"/>
    </row>
    <row r="4191" spans="1:34" ht="15" hidden="1" customHeight="1" x14ac:dyDescent="0.2">
      <c r="A4191" s="175">
        <v>69</v>
      </c>
      <c r="B4191" s="175">
        <v>60</v>
      </c>
      <c r="C4191" s="24" t="s">
        <v>442</v>
      </c>
      <c r="D4191" s="175">
        <v>60168</v>
      </c>
      <c r="E4191" s="43" t="s">
        <v>443</v>
      </c>
      <c r="F4191" s="25">
        <v>2015</v>
      </c>
      <c r="G4191" s="156">
        <v>42265.120138888888</v>
      </c>
      <c r="H4191" s="157">
        <v>42265.120138888888</v>
      </c>
      <c r="I4191" s="620" t="s">
        <v>36</v>
      </c>
      <c r="J4191" s="620" t="s">
        <v>36</v>
      </c>
      <c r="K4191" s="620"/>
      <c r="L4191" s="159">
        <f>N4191-G4191</f>
        <v>6.944444467080757E-4</v>
      </c>
      <c r="M4191" s="160">
        <v>1</v>
      </c>
      <c r="N4191" s="156">
        <v>42265.120833333334</v>
      </c>
      <c r="O4191" s="157">
        <v>42265.120833333334</v>
      </c>
      <c r="P4191" s="161" t="s">
        <v>37</v>
      </c>
      <c r="Q4191" s="162" t="s">
        <v>145</v>
      </c>
      <c r="R4191" s="35" t="s">
        <v>146</v>
      </c>
      <c r="S4191" s="35" t="s">
        <v>40</v>
      </c>
      <c r="T4191" s="35" t="s">
        <v>4795</v>
      </c>
      <c r="U4191" s="416" t="s">
        <v>40</v>
      </c>
      <c r="V4191" s="167" t="s">
        <v>384</v>
      </c>
      <c r="W4191" s="35" t="s">
        <v>4796</v>
      </c>
      <c r="X4191" s="55">
        <v>2</v>
      </c>
      <c r="Y4191" s="168"/>
      <c r="Z4191" s="168"/>
      <c r="AA4191" s="168"/>
      <c r="AB4191" s="168"/>
      <c r="AC4191" s="168"/>
    </row>
    <row r="4192" spans="1:34" ht="15" hidden="1" customHeight="1" x14ac:dyDescent="0.2">
      <c r="A4192" s="257">
        <v>69</v>
      </c>
      <c r="B4192" s="257">
        <v>60</v>
      </c>
      <c r="C4192" s="258" t="s">
        <v>442</v>
      </c>
      <c r="D4192" s="257">
        <v>60168</v>
      </c>
      <c r="E4192" s="258" t="s">
        <v>443</v>
      </c>
      <c r="F4192" s="25">
        <v>2016</v>
      </c>
      <c r="G4192" s="232">
        <v>42425.402083333334</v>
      </c>
      <c r="H4192" s="233">
        <v>42425.402083333334</v>
      </c>
      <c r="I4192" s="412" t="s">
        <v>36</v>
      </c>
      <c r="J4192" s="412" t="s">
        <v>36</v>
      </c>
      <c r="K4192" s="412"/>
      <c r="L4192" s="235">
        <f>N4192-G4192</f>
        <v>0.23402777777664596</v>
      </c>
      <c r="M4192" s="236">
        <v>337</v>
      </c>
      <c r="N4192" s="232">
        <v>42425.636111111111</v>
      </c>
      <c r="O4192" s="233">
        <v>42425.636111111111</v>
      </c>
      <c r="P4192" s="237" t="s">
        <v>37</v>
      </c>
      <c r="Q4192" s="238" t="s">
        <v>52</v>
      </c>
      <c r="R4192" s="238" t="s">
        <v>114</v>
      </c>
      <c r="S4192" s="238" t="s">
        <v>107</v>
      </c>
      <c r="T4192" s="35" t="s">
        <v>5614</v>
      </c>
      <c r="U4192" s="254" t="s">
        <v>40</v>
      </c>
      <c r="V4192" s="240" t="s">
        <v>384</v>
      </c>
      <c r="W4192" s="35" t="s">
        <v>5615</v>
      </c>
      <c r="X4192" s="55">
        <v>1</v>
      </c>
      <c r="Y4192" s="55">
        <v>0</v>
      </c>
      <c r="Z4192" s="55">
        <v>0</v>
      </c>
      <c r="AA4192" s="168"/>
      <c r="AB4192" s="168"/>
      <c r="AC4192" s="168"/>
    </row>
    <row r="4193" spans="1:34" ht="15" hidden="1" customHeight="1" x14ac:dyDescent="0.2">
      <c r="A4193" s="257">
        <v>69</v>
      </c>
      <c r="B4193" s="257">
        <v>60</v>
      </c>
      <c r="C4193" s="258" t="s">
        <v>442</v>
      </c>
      <c r="D4193" s="257">
        <v>60168</v>
      </c>
      <c r="E4193" s="258" t="s">
        <v>443</v>
      </c>
      <c r="F4193" s="25">
        <v>2016</v>
      </c>
      <c r="G4193" s="232">
        <v>42429.122916666667</v>
      </c>
      <c r="H4193" s="233">
        <v>42429.122916666667</v>
      </c>
      <c r="I4193" s="412" t="s">
        <v>36</v>
      </c>
      <c r="J4193" s="412" t="s">
        <v>36</v>
      </c>
      <c r="K4193" s="412"/>
      <c r="L4193" s="235">
        <f>N4193-G4193</f>
        <v>0.33472222222189885</v>
      </c>
      <c r="M4193" s="236">
        <v>482</v>
      </c>
      <c r="N4193" s="232">
        <v>42429.457638888889</v>
      </c>
      <c r="O4193" s="233">
        <v>42429.457638888889</v>
      </c>
      <c r="P4193" s="237" t="s">
        <v>37</v>
      </c>
      <c r="Q4193" s="238" t="s">
        <v>52</v>
      </c>
      <c r="R4193" s="238" t="s">
        <v>59</v>
      </c>
      <c r="S4193" s="238" t="s">
        <v>54</v>
      </c>
      <c r="T4193" s="35" t="s">
        <v>5626</v>
      </c>
      <c r="U4193" s="88">
        <v>11952</v>
      </c>
      <c r="V4193" s="240" t="s">
        <v>384</v>
      </c>
      <c r="W4193" s="35" t="s">
        <v>5627</v>
      </c>
      <c r="X4193" s="55">
        <v>1</v>
      </c>
      <c r="Y4193" s="55">
        <v>0</v>
      </c>
      <c r="Z4193" s="55">
        <v>0</v>
      </c>
      <c r="AA4193" s="266"/>
      <c r="AB4193" s="266"/>
      <c r="AC4193" s="266"/>
    </row>
    <row r="4194" spans="1:34" ht="15" hidden="1" customHeight="1" x14ac:dyDescent="0.2">
      <c r="A4194" s="257">
        <v>69</v>
      </c>
      <c r="B4194" s="257">
        <v>60</v>
      </c>
      <c r="C4194" s="258" t="s">
        <v>442</v>
      </c>
      <c r="D4194" s="257">
        <v>60168</v>
      </c>
      <c r="E4194" s="258" t="s">
        <v>443</v>
      </c>
      <c r="F4194" s="25">
        <v>2016</v>
      </c>
      <c r="G4194" s="232">
        <v>42434.90902777778</v>
      </c>
      <c r="H4194" s="233">
        <v>42434.90902777778</v>
      </c>
      <c r="I4194" s="417" t="s">
        <v>313</v>
      </c>
      <c r="J4194" s="417" t="s">
        <v>313</v>
      </c>
      <c r="K4194" s="417"/>
      <c r="L4194" s="235">
        <f>N4194-G4194</f>
        <v>0.26458333332993789</v>
      </c>
      <c r="M4194" s="236">
        <v>381</v>
      </c>
      <c r="N4194" s="232">
        <v>42435.173611111109</v>
      </c>
      <c r="O4194" s="233">
        <v>42435.173611111109</v>
      </c>
      <c r="P4194" s="237" t="s">
        <v>37</v>
      </c>
      <c r="Q4194" s="238" t="s">
        <v>222</v>
      </c>
      <c r="R4194" s="238" t="s">
        <v>223</v>
      </c>
      <c r="S4194" s="238" t="s">
        <v>54</v>
      </c>
      <c r="T4194" s="35" t="s">
        <v>5697</v>
      </c>
      <c r="U4194" s="88">
        <v>11974</v>
      </c>
      <c r="V4194" s="240" t="s">
        <v>384</v>
      </c>
      <c r="W4194" s="35" t="s">
        <v>5699</v>
      </c>
      <c r="X4194" s="55">
        <v>0</v>
      </c>
      <c r="Y4194" s="55">
        <v>0</v>
      </c>
      <c r="Z4194" s="55">
        <v>0</v>
      </c>
      <c r="AA4194" s="266"/>
      <c r="AB4194" s="266"/>
      <c r="AC4194" s="266"/>
    </row>
    <row r="4195" spans="1:34" ht="15" hidden="1" customHeight="1" x14ac:dyDescent="0.2">
      <c r="A4195" s="257">
        <v>69</v>
      </c>
      <c r="B4195" s="257">
        <v>60</v>
      </c>
      <c r="C4195" s="258" t="s">
        <v>442</v>
      </c>
      <c r="D4195" s="257">
        <v>60168</v>
      </c>
      <c r="E4195" s="258" t="s">
        <v>443</v>
      </c>
      <c r="F4195" s="25">
        <v>2016</v>
      </c>
      <c r="G4195" s="232">
        <v>42485.376388888886</v>
      </c>
      <c r="H4195" s="233">
        <v>42485.376388888886</v>
      </c>
      <c r="I4195" s="412" t="s">
        <v>36</v>
      </c>
      <c r="J4195" s="412" t="s">
        <v>36</v>
      </c>
      <c r="K4195" s="412"/>
      <c r="L4195" s="235">
        <f>N4195-G4195</f>
        <v>6.944444467080757E-4</v>
      </c>
      <c r="M4195" s="236">
        <v>1</v>
      </c>
      <c r="N4195" s="232">
        <v>42485.377083333333</v>
      </c>
      <c r="O4195" s="233">
        <v>42485.377083333333</v>
      </c>
      <c r="P4195" s="237" t="s">
        <v>37</v>
      </c>
      <c r="Q4195" s="238" t="s">
        <v>222</v>
      </c>
      <c r="R4195" s="238" t="s">
        <v>223</v>
      </c>
      <c r="S4195" s="35" t="s">
        <v>526</v>
      </c>
      <c r="T4195" s="35" t="s">
        <v>5960</v>
      </c>
      <c r="U4195" s="88">
        <v>12130</v>
      </c>
      <c r="V4195" s="240" t="s">
        <v>384</v>
      </c>
      <c r="W4195" s="35" t="s">
        <v>5961</v>
      </c>
      <c r="X4195" s="55">
        <v>2</v>
      </c>
      <c r="Y4195" s="55">
        <v>0</v>
      </c>
      <c r="Z4195" s="55">
        <v>0</v>
      </c>
      <c r="AA4195" s="168"/>
      <c r="AB4195" s="168"/>
      <c r="AC4195" s="168"/>
    </row>
    <row r="4196" spans="1:34" ht="15" hidden="1" customHeight="1" x14ac:dyDescent="0.2">
      <c r="A4196" s="257">
        <v>69</v>
      </c>
      <c r="B4196" s="257">
        <v>60</v>
      </c>
      <c r="C4196" s="258" t="s">
        <v>442</v>
      </c>
      <c r="D4196" s="257">
        <v>60168</v>
      </c>
      <c r="E4196" s="258" t="s">
        <v>443</v>
      </c>
      <c r="F4196" s="25">
        <v>2016</v>
      </c>
      <c r="G4196" s="232">
        <v>42485.381944444445</v>
      </c>
      <c r="H4196" s="233">
        <v>42485.381944444445</v>
      </c>
      <c r="I4196" s="412" t="s">
        <v>36</v>
      </c>
      <c r="J4196" s="412" t="s">
        <v>36</v>
      </c>
      <c r="K4196" s="412"/>
      <c r="L4196" s="235">
        <f>N4196-G4196</f>
        <v>6.944444467080757E-4</v>
      </c>
      <c r="M4196" s="236">
        <v>1</v>
      </c>
      <c r="N4196" s="232">
        <v>42485.382638888892</v>
      </c>
      <c r="O4196" s="233">
        <v>42485.382638888892</v>
      </c>
      <c r="P4196" s="237" t="s">
        <v>37</v>
      </c>
      <c r="Q4196" s="238" t="s">
        <v>222</v>
      </c>
      <c r="R4196" s="238" t="s">
        <v>223</v>
      </c>
      <c r="S4196" s="35" t="s">
        <v>526</v>
      </c>
      <c r="T4196" s="35" t="s">
        <v>5960</v>
      </c>
      <c r="U4196" s="88">
        <v>12130</v>
      </c>
      <c r="V4196" s="240" t="s">
        <v>384</v>
      </c>
      <c r="W4196" s="35" t="s">
        <v>5962</v>
      </c>
      <c r="X4196" s="55">
        <v>2</v>
      </c>
      <c r="Y4196" s="55">
        <v>0</v>
      </c>
      <c r="Z4196" s="55">
        <v>0</v>
      </c>
      <c r="AA4196" s="168"/>
      <c r="AB4196" s="168"/>
      <c r="AC4196" s="168"/>
    </row>
    <row r="4197" spans="1:34" ht="15" hidden="1" customHeight="1" x14ac:dyDescent="0.2">
      <c r="A4197" s="257">
        <v>69</v>
      </c>
      <c r="B4197" s="257">
        <v>60</v>
      </c>
      <c r="C4197" s="258" t="s">
        <v>442</v>
      </c>
      <c r="D4197" s="257">
        <v>60168</v>
      </c>
      <c r="E4197" s="258" t="s">
        <v>443</v>
      </c>
      <c r="F4197" s="25">
        <v>2016</v>
      </c>
      <c r="G4197" s="232">
        <v>42485.513194444444</v>
      </c>
      <c r="H4197" s="233">
        <v>42485.513194444444</v>
      </c>
      <c r="I4197" s="412" t="s">
        <v>36</v>
      </c>
      <c r="J4197" s="417" t="s">
        <v>313</v>
      </c>
      <c r="K4197" s="417"/>
      <c r="L4197" s="235">
        <f>N4197-G4197</f>
        <v>0.1993055555576575</v>
      </c>
      <c r="M4197" s="236">
        <v>287</v>
      </c>
      <c r="N4197" s="232">
        <v>42485.712500000001</v>
      </c>
      <c r="O4197" s="233">
        <v>42485.712500000001</v>
      </c>
      <c r="P4197" s="237" t="s">
        <v>37</v>
      </c>
      <c r="Q4197" s="238" t="s">
        <v>222</v>
      </c>
      <c r="R4197" s="238" t="s">
        <v>223</v>
      </c>
      <c r="S4197" s="35" t="s">
        <v>54</v>
      </c>
      <c r="T4197" s="35" t="s">
        <v>5963</v>
      </c>
      <c r="U4197" s="88">
        <v>12130</v>
      </c>
      <c r="V4197" s="240" t="s">
        <v>384</v>
      </c>
      <c r="W4197" s="35" t="s">
        <v>5964</v>
      </c>
      <c r="X4197" s="55">
        <v>1</v>
      </c>
      <c r="Y4197" s="55">
        <v>0</v>
      </c>
      <c r="Z4197" s="55">
        <v>0</v>
      </c>
      <c r="AA4197" s="168"/>
      <c r="AB4197" s="168"/>
      <c r="AC4197" s="168"/>
    </row>
    <row r="4198" spans="1:34" ht="15" hidden="1" customHeight="1" x14ac:dyDescent="0.2">
      <c r="A4198" s="257">
        <v>69</v>
      </c>
      <c r="B4198" s="257">
        <v>60</v>
      </c>
      <c r="C4198" s="258" t="s">
        <v>442</v>
      </c>
      <c r="D4198" s="257">
        <v>60168</v>
      </c>
      <c r="E4198" s="258" t="s">
        <v>443</v>
      </c>
      <c r="F4198" s="25">
        <v>2016</v>
      </c>
      <c r="G4198" s="284">
        <v>42649.640972222223</v>
      </c>
      <c r="H4198" s="234">
        <v>42649.640972222223</v>
      </c>
      <c r="I4198" s="412" t="s">
        <v>36</v>
      </c>
      <c r="J4198" s="412" t="s">
        <v>36</v>
      </c>
      <c r="K4198" s="412"/>
      <c r="L4198" s="235">
        <f>N4198-G4198</f>
        <v>6.944444467080757E-4</v>
      </c>
      <c r="M4198" s="236">
        <v>1</v>
      </c>
      <c r="N4198" s="284">
        <v>42649.64166666667</v>
      </c>
      <c r="O4198" s="234">
        <v>42649.64166666667</v>
      </c>
      <c r="P4198" s="237" t="s">
        <v>37</v>
      </c>
      <c r="Q4198" s="238" t="s">
        <v>48</v>
      </c>
      <c r="R4198" s="238" t="s">
        <v>49</v>
      </c>
      <c r="S4198" s="35" t="s">
        <v>40</v>
      </c>
      <c r="T4198" s="35" t="s">
        <v>6667</v>
      </c>
      <c r="U4198" s="282" t="s">
        <v>40</v>
      </c>
      <c r="V4198" s="240" t="s">
        <v>384</v>
      </c>
      <c r="W4198" s="35" t="s">
        <v>6668</v>
      </c>
      <c r="X4198" s="177">
        <v>2</v>
      </c>
      <c r="Y4198" s="55">
        <v>0</v>
      </c>
      <c r="Z4198" s="55">
        <v>0</v>
      </c>
      <c r="AA4198" s="35"/>
      <c r="AB4198" s="35"/>
      <c r="AC4198" s="241"/>
    </row>
    <row r="4199" spans="1:34" ht="15" hidden="1" customHeight="1" x14ac:dyDescent="0.2">
      <c r="A4199" s="257">
        <v>69</v>
      </c>
      <c r="B4199" s="257">
        <v>60</v>
      </c>
      <c r="C4199" s="258" t="s">
        <v>442</v>
      </c>
      <c r="D4199" s="257">
        <v>60168</v>
      </c>
      <c r="E4199" s="258" t="s">
        <v>443</v>
      </c>
      <c r="F4199" s="25">
        <v>2016</v>
      </c>
      <c r="G4199" s="284">
        <v>42654.701388888891</v>
      </c>
      <c r="H4199" s="234">
        <v>42654.701388888891</v>
      </c>
      <c r="I4199" s="412" t="s">
        <v>36</v>
      </c>
      <c r="J4199" s="412" t="s">
        <v>36</v>
      </c>
      <c r="K4199" s="412"/>
      <c r="L4199" s="235">
        <f>N4199-G4199</f>
        <v>6.9444443943211809E-4</v>
      </c>
      <c r="M4199" s="236">
        <v>1</v>
      </c>
      <c r="N4199" s="284">
        <v>42654.70208333333</v>
      </c>
      <c r="O4199" s="234">
        <v>42654.70208333333</v>
      </c>
      <c r="P4199" s="237" t="s">
        <v>37</v>
      </c>
      <c r="Q4199" s="238" t="s">
        <v>48</v>
      </c>
      <c r="R4199" s="238" t="s">
        <v>49</v>
      </c>
      <c r="S4199" s="35" t="s">
        <v>40</v>
      </c>
      <c r="T4199" s="35" t="s">
        <v>6681</v>
      </c>
      <c r="U4199" s="282" t="s">
        <v>40</v>
      </c>
      <c r="V4199" s="240" t="s">
        <v>384</v>
      </c>
      <c r="W4199" s="35" t="s">
        <v>6682</v>
      </c>
      <c r="X4199" s="177">
        <v>2</v>
      </c>
      <c r="Y4199" s="55">
        <v>0</v>
      </c>
      <c r="Z4199" s="55">
        <v>0</v>
      </c>
      <c r="AA4199" s="35"/>
      <c r="AB4199" s="35"/>
      <c r="AC4199" s="241"/>
    </row>
    <row r="4200" spans="1:34" ht="15" hidden="1" customHeight="1" x14ac:dyDescent="0.2">
      <c r="A4200" s="257">
        <v>69</v>
      </c>
      <c r="B4200" s="257">
        <v>60</v>
      </c>
      <c r="C4200" s="258" t="s">
        <v>442</v>
      </c>
      <c r="D4200" s="257">
        <v>60168</v>
      </c>
      <c r="E4200" s="258" t="s">
        <v>443</v>
      </c>
      <c r="F4200" s="25">
        <v>2017</v>
      </c>
      <c r="G4200" s="232">
        <v>42744.415972222225</v>
      </c>
      <c r="H4200" s="233">
        <v>42744.415972222225</v>
      </c>
      <c r="I4200" s="417" t="s">
        <v>7042</v>
      </c>
      <c r="J4200" s="412" t="s">
        <v>36</v>
      </c>
      <c r="K4200" s="412"/>
      <c r="L4200" s="235">
        <f>N4200-G4200</f>
        <v>6.9444443943211809E-4</v>
      </c>
      <c r="M4200" s="236">
        <v>1</v>
      </c>
      <c r="N4200" s="232">
        <v>42744.416666666664</v>
      </c>
      <c r="O4200" s="233">
        <v>42744.416666666664</v>
      </c>
      <c r="P4200" s="237" t="s">
        <v>37</v>
      </c>
      <c r="Q4200" s="238" t="s">
        <v>213</v>
      </c>
      <c r="R4200" s="238" t="s">
        <v>214</v>
      </c>
      <c r="S4200" s="35" t="s">
        <v>40</v>
      </c>
      <c r="T4200" s="52" t="s">
        <v>7263</v>
      </c>
      <c r="U4200" s="303" t="s">
        <v>40</v>
      </c>
      <c r="V4200" s="49" t="s">
        <v>384</v>
      </c>
      <c r="W4200" s="44" t="s">
        <v>7264</v>
      </c>
      <c r="X4200" s="241">
        <v>2</v>
      </c>
      <c r="Y4200" s="241">
        <v>0</v>
      </c>
      <c r="Z4200" s="241">
        <v>0</v>
      </c>
      <c r="AA4200" s="168"/>
      <c r="AB4200" s="168"/>
      <c r="AC4200" s="168"/>
      <c r="AD4200" s="304">
        <v>5517212</v>
      </c>
      <c r="AE4200" s="35" t="s">
        <v>7060</v>
      </c>
      <c r="AF4200" s="305" t="s">
        <v>7265</v>
      </c>
      <c r="AG4200" s="35" t="s">
        <v>7040</v>
      </c>
      <c r="AH4200" s="44" t="s">
        <v>7041</v>
      </c>
    </row>
    <row r="4201" spans="1:34" ht="15" hidden="1" customHeight="1" x14ac:dyDescent="0.2">
      <c r="A4201" s="257">
        <v>69</v>
      </c>
      <c r="B4201" s="257">
        <v>60</v>
      </c>
      <c r="C4201" s="258" t="s">
        <v>442</v>
      </c>
      <c r="D4201" s="257">
        <v>60168</v>
      </c>
      <c r="E4201" s="258" t="s">
        <v>443</v>
      </c>
      <c r="F4201" s="25">
        <v>2017</v>
      </c>
      <c r="G4201" s="232">
        <v>42753.808333333334</v>
      </c>
      <c r="H4201" s="233">
        <v>42753.808333333334</v>
      </c>
      <c r="I4201" s="417" t="s">
        <v>7042</v>
      </c>
      <c r="J4201" s="412" t="s">
        <v>36</v>
      </c>
      <c r="K4201" s="412"/>
      <c r="L4201" s="235">
        <f>N4201-G4201</f>
        <v>6.944444467080757E-4</v>
      </c>
      <c r="M4201" s="236">
        <v>1</v>
      </c>
      <c r="N4201" s="232">
        <v>42753.809027777781</v>
      </c>
      <c r="O4201" s="233">
        <v>42753.809027777781</v>
      </c>
      <c r="P4201" s="237" t="s">
        <v>37</v>
      </c>
      <c r="Q4201" s="35" t="s">
        <v>213</v>
      </c>
      <c r="R4201" s="35" t="s">
        <v>320</v>
      </c>
      <c r="S4201" s="35" t="s">
        <v>40</v>
      </c>
      <c r="T4201" s="52" t="s">
        <v>7400</v>
      </c>
      <c r="U4201" s="303" t="s">
        <v>40</v>
      </c>
      <c r="V4201" s="49" t="s">
        <v>384</v>
      </c>
      <c r="W4201" s="44" t="s">
        <v>7401</v>
      </c>
      <c r="X4201" s="255">
        <v>2</v>
      </c>
      <c r="Y4201" s="241">
        <v>0</v>
      </c>
      <c r="Z4201" s="241">
        <v>0</v>
      </c>
      <c r="AA4201" s="168"/>
      <c r="AB4201" s="168"/>
      <c r="AC4201" s="168"/>
      <c r="AD4201" s="304">
        <v>5517212</v>
      </c>
      <c r="AE4201" s="35" t="s">
        <v>7056</v>
      </c>
      <c r="AF4201" s="305" t="s">
        <v>7402</v>
      </c>
      <c r="AG4201" s="35" t="s">
        <v>7040</v>
      </c>
      <c r="AH4201" s="44" t="s">
        <v>7041</v>
      </c>
    </row>
    <row r="4202" spans="1:34" ht="15" hidden="1" customHeight="1" x14ac:dyDescent="0.2">
      <c r="A4202" s="257">
        <v>69</v>
      </c>
      <c r="B4202" s="257">
        <v>60</v>
      </c>
      <c r="C4202" s="258" t="s">
        <v>442</v>
      </c>
      <c r="D4202" s="257">
        <v>60168</v>
      </c>
      <c r="E4202" s="258" t="s">
        <v>443</v>
      </c>
      <c r="F4202" s="25">
        <v>2017</v>
      </c>
      <c r="G4202" s="232">
        <v>42763.938194444447</v>
      </c>
      <c r="H4202" s="233">
        <v>42763.938194444447</v>
      </c>
      <c r="I4202" s="412" t="s">
        <v>36</v>
      </c>
      <c r="J4202" s="412" t="s">
        <v>36</v>
      </c>
      <c r="K4202" s="412"/>
      <c r="L4202" s="235">
        <f>N4202-G4202</f>
        <v>6.9444443943211809E-4</v>
      </c>
      <c r="M4202" s="236">
        <v>1</v>
      </c>
      <c r="N4202" s="232">
        <v>42763.938888888886</v>
      </c>
      <c r="O4202" s="233">
        <v>42763.938888888886</v>
      </c>
      <c r="P4202" s="237" t="s">
        <v>37</v>
      </c>
      <c r="Q4202" s="35" t="s">
        <v>48</v>
      </c>
      <c r="R4202" s="35" t="s">
        <v>49</v>
      </c>
      <c r="S4202" s="35" t="s">
        <v>40</v>
      </c>
      <c r="T4202" s="52" t="s">
        <v>7624</v>
      </c>
      <c r="U4202" s="303" t="s">
        <v>40</v>
      </c>
      <c r="V4202" s="49" t="s">
        <v>384</v>
      </c>
      <c r="W4202" s="44" t="s">
        <v>7625</v>
      </c>
      <c r="X4202" s="255">
        <v>2</v>
      </c>
      <c r="Y4202" s="255">
        <v>0</v>
      </c>
      <c r="Z4202" s="255">
        <v>0</v>
      </c>
      <c r="AA4202" s="35"/>
      <c r="AB4202" s="35"/>
      <c r="AC4202" s="35"/>
      <c r="AD4202" s="304">
        <v>5517212</v>
      </c>
      <c r="AE4202" s="35" t="s">
        <v>7172</v>
      </c>
      <c r="AF4202" s="305" t="s">
        <v>7626</v>
      </c>
      <c r="AG4202" s="35" t="s">
        <v>7040</v>
      </c>
      <c r="AH4202" s="44" t="s">
        <v>7041</v>
      </c>
    </row>
    <row r="4203" spans="1:34" ht="15" hidden="1" customHeight="1" x14ac:dyDescent="0.2">
      <c r="A4203" s="257">
        <v>69</v>
      </c>
      <c r="B4203" s="257">
        <v>60</v>
      </c>
      <c r="C4203" s="258" t="s">
        <v>442</v>
      </c>
      <c r="D4203" s="257">
        <v>60168</v>
      </c>
      <c r="E4203" s="258" t="s">
        <v>443</v>
      </c>
      <c r="F4203" s="25">
        <v>2017</v>
      </c>
      <c r="G4203" s="232">
        <v>42773.186111111114</v>
      </c>
      <c r="H4203" s="233">
        <v>42773.186111111114</v>
      </c>
      <c r="I4203" s="417" t="s">
        <v>7042</v>
      </c>
      <c r="J4203" s="412" t="s">
        <v>36</v>
      </c>
      <c r="K4203" s="412"/>
      <c r="L4203" s="235">
        <f>N4203-G4203</f>
        <v>6.9444443943211809E-4</v>
      </c>
      <c r="M4203" s="236">
        <v>1</v>
      </c>
      <c r="N4203" s="232">
        <v>42773.186805555553</v>
      </c>
      <c r="O4203" s="233">
        <v>42773.186805555553</v>
      </c>
      <c r="P4203" s="237" t="s">
        <v>37</v>
      </c>
      <c r="Q4203" s="35" t="s">
        <v>48</v>
      </c>
      <c r="R4203" s="35" t="s">
        <v>49</v>
      </c>
      <c r="S4203" s="35" t="s">
        <v>40</v>
      </c>
      <c r="T4203" s="52" t="s">
        <v>7722</v>
      </c>
      <c r="U4203" s="303" t="s">
        <v>40</v>
      </c>
      <c r="V4203" s="49" t="s">
        <v>384</v>
      </c>
      <c r="W4203" s="44" t="s">
        <v>7723</v>
      </c>
      <c r="X4203" s="255">
        <v>2</v>
      </c>
      <c r="Y4203" s="255">
        <v>0</v>
      </c>
      <c r="Z4203" s="255">
        <v>0</v>
      </c>
      <c r="AA4203" s="168"/>
      <c r="AB4203" s="168"/>
      <c r="AC4203" s="168"/>
      <c r="AD4203" s="304">
        <v>5517212</v>
      </c>
      <c r="AE4203" s="35" t="s">
        <v>7049</v>
      </c>
      <c r="AF4203" s="305" t="s">
        <v>7724</v>
      </c>
      <c r="AG4203" s="35" t="s">
        <v>7040</v>
      </c>
      <c r="AH4203" s="44" t="s">
        <v>7041</v>
      </c>
    </row>
    <row r="4204" spans="1:34" ht="15" hidden="1" customHeight="1" x14ac:dyDescent="0.2">
      <c r="A4204" s="257">
        <v>69</v>
      </c>
      <c r="B4204" s="257">
        <v>60</v>
      </c>
      <c r="C4204" s="258" t="s">
        <v>442</v>
      </c>
      <c r="D4204" s="257">
        <v>60168</v>
      </c>
      <c r="E4204" s="258" t="s">
        <v>443</v>
      </c>
      <c r="F4204" s="25">
        <v>2017</v>
      </c>
      <c r="G4204" s="232">
        <v>42773.963194444441</v>
      </c>
      <c r="H4204" s="233">
        <v>42773.963194444441</v>
      </c>
      <c r="I4204" s="417" t="s">
        <v>7042</v>
      </c>
      <c r="J4204" s="412" t="s">
        <v>36</v>
      </c>
      <c r="K4204" s="412"/>
      <c r="L4204" s="235">
        <f>N4204-G4204</f>
        <v>6.944444467080757E-4</v>
      </c>
      <c r="M4204" s="236">
        <v>1</v>
      </c>
      <c r="N4204" s="232">
        <v>42773.963888888888</v>
      </c>
      <c r="O4204" s="233">
        <v>42773.963888888888</v>
      </c>
      <c r="P4204" s="237" t="s">
        <v>37</v>
      </c>
      <c r="Q4204" s="35" t="s">
        <v>52</v>
      </c>
      <c r="R4204" s="35" t="s">
        <v>67</v>
      </c>
      <c r="S4204" s="35" t="s">
        <v>101</v>
      </c>
      <c r="T4204" s="52" t="s">
        <v>7731</v>
      </c>
      <c r="U4204" s="303" t="s">
        <v>40</v>
      </c>
      <c r="V4204" s="49" t="s">
        <v>384</v>
      </c>
      <c r="W4204" s="44" t="s">
        <v>7732</v>
      </c>
      <c r="X4204" s="255">
        <v>2</v>
      </c>
      <c r="Y4204" s="255">
        <v>0</v>
      </c>
      <c r="Z4204" s="255">
        <v>0</v>
      </c>
      <c r="AA4204" s="168"/>
      <c r="AB4204" s="168"/>
      <c r="AC4204" s="168"/>
      <c r="AD4204" s="304">
        <v>5517212</v>
      </c>
      <c r="AE4204" s="35" t="s">
        <v>7056</v>
      </c>
      <c r="AF4204" s="305" t="s">
        <v>7733</v>
      </c>
      <c r="AG4204" s="35" t="s">
        <v>7040</v>
      </c>
      <c r="AH4204" s="44" t="s">
        <v>7041</v>
      </c>
    </row>
    <row r="4205" spans="1:34" ht="15" hidden="1" customHeight="1" x14ac:dyDescent="0.2">
      <c r="A4205" s="257">
        <v>69</v>
      </c>
      <c r="B4205" s="257">
        <v>60</v>
      </c>
      <c r="C4205" s="258" t="s">
        <v>442</v>
      </c>
      <c r="D4205" s="257">
        <v>60168</v>
      </c>
      <c r="E4205" s="258" t="s">
        <v>443</v>
      </c>
      <c r="F4205" s="25">
        <v>2017</v>
      </c>
      <c r="G4205" s="232">
        <v>42848.741666666669</v>
      </c>
      <c r="H4205" s="233">
        <v>42848.741666666669</v>
      </c>
      <c r="I4205" s="412" t="s">
        <v>36</v>
      </c>
      <c r="J4205" s="417" t="s">
        <v>7042</v>
      </c>
      <c r="K4205" s="417"/>
      <c r="L4205" s="235">
        <f>N4205-G4205</f>
        <v>0.60902777777664596</v>
      </c>
      <c r="M4205" s="236">
        <v>877</v>
      </c>
      <c r="N4205" s="232">
        <v>42849.350694444445</v>
      </c>
      <c r="O4205" s="233">
        <v>42849.350694444445</v>
      </c>
      <c r="P4205" s="237" t="s">
        <v>37</v>
      </c>
      <c r="Q4205" s="35" t="s">
        <v>222</v>
      </c>
      <c r="R4205" s="35" t="s">
        <v>223</v>
      </c>
      <c r="S4205" s="35" t="s">
        <v>54</v>
      </c>
      <c r="T4205" s="167" t="s">
        <v>8436</v>
      </c>
      <c r="U4205" s="170">
        <v>112791883</v>
      </c>
      <c r="V4205" s="240" t="s">
        <v>384</v>
      </c>
      <c r="W4205" s="35" t="s">
        <v>8437</v>
      </c>
      <c r="X4205" s="241">
        <v>2</v>
      </c>
      <c r="Y4205" s="241">
        <v>0</v>
      </c>
      <c r="Z4205" s="241">
        <v>0</v>
      </c>
      <c r="AA4205" s="168"/>
      <c r="AB4205" s="168"/>
      <c r="AC4205" s="168"/>
      <c r="AD4205" s="304">
        <v>5517212</v>
      </c>
      <c r="AE4205" s="305" t="s">
        <v>7049</v>
      </c>
      <c r="AF4205" s="305" t="s">
        <v>1270</v>
      </c>
      <c r="AG4205" s="35" t="s">
        <v>7040</v>
      </c>
      <c r="AH4205" s="44" t="s">
        <v>7041</v>
      </c>
    </row>
    <row r="4206" spans="1:34" ht="15" hidden="1" customHeight="1" x14ac:dyDescent="0.2">
      <c r="A4206" s="257">
        <v>69</v>
      </c>
      <c r="B4206" s="257">
        <v>60</v>
      </c>
      <c r="C4206" s="258" t="s">
        <v>442</v>
      </c>
      <c r="D4206" s="257">
        <v>60168</v>
      </c>
      <c r="E4206" s="258" t="s">
        <v>443</v>
      </c>
      <c r="F4206" s="25">
        <v>2017</v>
      </c>
      <c r="G4206" s="232">
        <v>42962.417361111111</v>
      </c>
      <c r="H4206" s="233">
        <v>42962.417361111111</v>
      </c>
      <c r="I4206" s="412" t="s">
        <v>36</v>
      </c>
      <c r="J4206" s="412" t="s">
        <v>36</v>
      </c>
      <c r="K4206" s="412"/>
      <c r="L4206" s="235">
        <f>N4206-G4206</f>
        <v>6.944444467080757E-4</v>
      </c>
      <c r="M4206" s="236">
        <v>1</v>
      </c>
      <c r="N4206" s="232">
        <v>42962.418055555558</v>
      </c>
      <c r="O4206" s="233">
        <v>42962.418055555558</v>
      </c>
      <c r="P4206" s="237" t="s">
        <v>37</v>
      </c>
      <c r="Q4206" s="35" t="s">
        <v>48</v>
      </c>
      <c r="R4206" s="35" t="s">
        <v>49</v>
      </c>
      <c r="S4206" s="35" t="s">
        <v>40</v>
      </c>
      <c r="T4206" s="167" t="s">
        <v>9205</v>
      </c>
      <c r="U4206" s="303" t="s">
        <v>40</v>
      </c>
      <c r="V4206" s="240" t="s">
        <v>384</v>
      </c>
      <c r="W4206" s="167" t="s">
        <v>9206</v>
      </c>
      <c r="X4206" s="241">
        <v>2</v>
      </c>
      <c r="Y4206" s="241">
        <v>0</v>
      </c>
      <c r="Z4206" s="241">
        <v>0</v>
      </c>
      <c r="AA4206" s="266"/>
      <c r="AB4206" s="266"/>
      <c r="AC4206" s="266"/>
      <c r="AD4206" s="304">
        <v>5517212</v>
      </c>
      <c r="AE4206" s="305" t="s">
        <v>7060</v>
      </c>
      <c r="AF4206" s="305" t="s">
        <v>9207</v>
      </c>
      <c r="AG4206" s="35" t="s">
        <v>7040</v>
      </c>
      <c r="AH4206" s="29" t="s">
        <v>7041</v>
      </c>
    </row>
    <row r="4207" spans="1:34" ht="15" hidden="1" customHeight="1" x14ac:dyDescent="0.2">
      <c r="A4207" s="257">
        <v>69</v>
      </c>
      <c r="B4207" s="257">
        <v>60</v>
      </c>
      <c r="C4207" s="258" t="s">
        <v>442</v>
      </c>
      <c r="D4207" s="257">
        <v>60168</v>
      </c>
      <c r="E4207" s="258" t="s">
        <v>443</v>
      </c>
      <c r="F4207" s="25">
        <v>2017</v>
      </c>
      <c r="G4207" s="232">
        <v>43027.282638888886</v>
      </c>
      <c r="H4207" s="233">
        <v>43027.282638888886</v>
      </c>
      <c r="I4207" s="412" t="s">
        <v>36</v>
      </c>
      <c r="J4207" s="412" t="s">
        <v>36</v>
      </c>
      <c r="K4207" s="412"/>
      <c r="L4207" s="235">
        <f>N4207-G4207</f>
        <v>6.944444467080757E-4</v>
      </c>
      <c r="M4207" s="236">
        <v>1</v>
      </c>
      <c r="N4207" s="232">
        <v>43027.283333333333</v>
      </c>
      <c r="O4207" s="233">
        <v>43027.283333333333</v>
      </c>
      <c r="P4207" s="237" t="s">
        <v>37</v>
      </c>
      <c r="Q4207" s="35" t="s">
        <v>48</v>
      </c>
      <c r="R4207" s="35" t="s">
        <v>49</v>
      </c>
      <c r="S4207" s="277" t="s">
        <v>40</v>
      </c>
      <c r="T4207" s="167" t="s">
        <v>9812</v>
      </c>
      <c r="U4207" s="332" t="s">
        <v>40</v>
      </c>
      <c r="V4207" s="240" t="s">
        <v>384</v>
      </c>
      <c r="W4207" s="167" t="s">
        <v>9813</v>
      </c>
      <c r="X4207" s="241">
        <v>605</v>
      </c>
      <c r="Y4207" s="241">
        <v>0</v>
      </c>
      <c r="Z4207" s="241">
        <v>0</v>
      </c>
      <c r="AA4207" s="277"/>
      <c r="AB4207" s="277"/>
      <c r="AC4207" s="277"/>
      <c r="AD4207" s="304">
        <v>5517212</v>
      </c>
      <c r="AE4207" s="333" t="s">
        <v>7172</v>
      </c>
      <c r="AF4207" s="383" t="s">
        <v>9814</v>
      </c>
      <c r="AG4207" s="167" t="s">
        <v>7040</v>
      </c>
      <c r="AH4207" s="29" t="s">
        <v>7041</v>
      </c>
    </row>
    <row r="4208" spans="1:34" ht="15" hidden="1" customHeight="1" x14ac:dyDescent="0.2">
      <c r="A4208" s="257">
        <v>69</v>
      </c>
      <c r="B4208" s="257">
        <v>60</v>
      </c>
      <c r="C4208" s="258" t="s">
        <v>442</v>
      </c>
      <c r="D4208" s="257">
        <v>60168</v>
      </c>
      <c r="E4208" s="258" t="s">
        <v>443</v>
      </c>
      <c r="F4208" s="25">
        <v>2017</v>
      </c>
      <c r="G4208" s="232">
        <v>43083.45</v>
      </c>
      <c r="H4208" s="233">
        <v>43083.45</v>
      </c>
      <c r="I4208" s="412" t="s">
        <v>36</v>
      </c>
      <c r="J4208" s="412" t="s">
        <v>36</v>
      </c>
      <c r="K4208" s="412"/>
      <c r="L4208" s="235">
        <f>N4208-G4208</f>
        <v>0.12708333333284827</v>
      </c>
      <c r="M4208" s="236">
        <v>183</v>
      </c>
      <c r="N4208" s="232">
        <v>43083.57708333333</v>
      </c>
      <c r="O4208" s="233">
        <v>43083.57708333333</v>
      </c>
      <c r="P4208" s="237" t="s">
        <v>37</v>
      </c>
      <c r="Q4208" s="167" t="s">
        <v>52</v>
      </c>
      <c r="R4208" s="167" t="s">
        <v>114</v>
      </c>
      <c r="S4208" s="35" t="s">
        <v>717</v>
      </c>
      <c r="T4208" s="167" t="s">
        <v>10137</v>
      </c>
      <c r="U4208" s="332" t="s">
        <v>40</v>
      </c>
      <c r="V4208" s="240" t="s">
        <v>384</v>
      </c>
      <c r="W4208" s="167" t="s">
        <v>10138</v>
      </c>
      <c r="X4208" s="255">
        <v>2</v>
      </c>
      <c r="Y4208" s="241">
        <v>0</v>
      </c>
      <c r="Z4208" s="241">
        <v>0</v>
      </c>
      <c r="AA4208" s="266"/>
      <c r="AB4208" s="266"/>
      <c r="AC4208" s="266"/>
      <c r="AD4208" s="304">
        <v>5517212</v>
      </c>
      <c r="AE4208" s="333" t="s">
        <v>1270</v>
      </c>
      <c r="AF4208" s="333" t="s">
        <v>1270</v>
      </c>
      <c r="AG4208" s="167" t="s">
        <v>7066</v>
      </c>
      <c r="AH4208" s="29" t="s">
        <v>7067</v>
      </c>
    </row>
    <row r="4209" spans="1:34" ht="15" hidden="1" customHeight="1" x14ac:dyDescent="0.2">
      <c r="A4209" s="257">
        <v>69</v>
      </c>
      <c r="B4209" s="257">
        <v>60</v>
      </c>
      <c r="C4209" s="258" t="s">
        <v>442</v>
      </c>
      <c r="D4209" s="257">
        <v>60168</v>
      </c>
      <c r="E4209" s="258" t="s">
        <v>443</v>
      </c>
      <c r="F4209" s="25">
        <v>2017</v>
      </c>
      <c r="G4209" s="232">
        <v>43088.552083333336</v>
      </c>
      <c r="H4209" s="233">
        <v>43088.552083333336</v>
      </c>
      <c r="I4209" s="412" t="s">
        <v>36</v>
      </c>
      <c r="J4209" s="412" t="s">
        <v>36</v>
      </c>
      <c r="K4209" s="412"/>
      <c r="L4209" s="235">
        <f>N4209-G4209</f>
        <v>7.9861111109494232E-2</v>
      </c>
      <c r="M4209" s="236">
        <v>115</v>
      </c>
      <c r="N4209" s="232">
        <v>43088.631944444445</v>
      </c>
      <c r="O4209" s="233">
        <v>43088.631944444445</v>
      </c>
      <c r="P4209" s="237" t="s">
        <v>37</v>
      </c>
      <c r="Q4209" s="167" t="s">
        <v>52</v>
      </c>
      <c r="R4209" s="167" t="s">
        <v>114</v>
      </c>
      <c r="S4209" s="35" t="s">
        <v>717</v>
      </c>
      <c r="T4209" s="167" t="s">
        <v>10167</v>
      </c>
      <c r="U4209" s="332" t="s">
        <v>40</v>
      </c>
      <c r="V4209" s="240" t="s">
        <v>384</v>
      </c>
      <c r="W4209" s="167" t="s">
        <v>10168</v>
      </c>
      <c r="X4209" s="255">
        <v>2</v>
      </c>
      <c r="Y4209" s="241">
        <v>0</v>
      </c>
      <c r="Z4209" s="241">
        <v>0</v>
      </c>
      <c r="AA4209" s="266"/>
      <c r="AB4209" s="266"/>
      <c r="AC4209" s="266"/>
      <c r="AD4209" s="304">
        <v>5517212</v>
      </c>
      <c r="AE4209" s="333" t="s">
        <v>1270</v>
      </c>
      <c r="AF4209" s="333" t="s">
        <v>1270</v>
      </c>
      <c r="AG4209" s="167" t="s">
        <v>7066</v>
      </c>
      <c r="AH4209" s="29" t="s">
        <v>7067</v>
      </c>
    </row>
    <row r="4210" spans="1:34" ht="15" hidden="1" customHeight="1" x14ac:dyDescent="0.2">
      <c r="A4210" s="257">
        <v>69</v>
      </c>
      <c r="B4210" s="257">
        <v>60</v>
      </c>
      <c r="C4210" s="258" t="s">
        <v>442</v>
      </c>
      <c r="D4210" s="257">
        <v>60168</v>
      </c>
      <c r="E4210" s="258" t="s">
        <v>443</v>
      </c>
      <c r="F4210" s="25">
        <v>2018</v>
      </c>
      <c r="G4210" s="284">
        <v>43255.433333333334</v>
      </c>
      <c r="H4210" s="233">
        <v>43255.433333333334</v>
      </c>
      <c r="I4210" s="412" t="s">
        <v>36</v>
      </c>
      <c r="J4210" s="417" t="s">
        <v>7042</v>
      </c>
      <c r="K4210" s="412" t="s">
        <v>36</v>
      </c>
      <c r="L4210" s="235">
        <f>N4210-G4210</f>
        <v>0.74791666666715173</v>
      </c>
      <c r="M4210" s="236">
        <v>1077</v>
      </c>
      <c r="N4210" s="284">
        <v>43256.181250000001</v>
      </c>
      <c r="O4210" s="233">
        <v>43256.181250000001</v>
      </c>
      <c r="P4210" s="237" t="s">
        <v>37</v>
      </c>
      <c r="Q4210" s="359" t="s">
        <v>1246</v>
      </c>
      <c r="R4210" s="35" t="s">
        <v>10189</v>
      </c>
      <c r="S4210" s="277" t="s">
        <v>54</v>
      </c>
      <c r="T4210" s="167" t="s">
        <v>11239</v>
      </c>
      <c r="U4210" s="77">
        <v>114638795</v>
      </c>
      <c r="V4210" s="240" t="s">
        <v>384</v>
      </c>
      <c r="W4210" s="167" t="s">
        <v>11240</v>
      </c>
      <c r="X4210" s="255">
        <v>2</v>
      </c>
      <c r="Y4210" s="241">
        <v>0</v>
      </c>
      <c r="Z4210" s="241">
        <v>0</v>
      </c>
      <c r="AA4210" s="266"/>
      <c r="AB4210" s="266"/>
      <c r="AC4210" s="266"/>
      <c r="AD4210" s="241">
        <v>5517212</v>
      </c>
      <c r="AE4210" s="461" t="s">
        <v>7083</v>
      </c>
      <c r="AF4210" s="462" t="s">
        <v>11241</v>
      </c>
      <c r="AG4210" s="277" t="s">
        <v>7040</v>
      </c>
      <c r="AH4210" s="277" t="s">
        <v>7041</v>
      </c>
    </row>
    <row r="4211" spans="1:34" ht="15" hidden="1" customHeight="1" x14ac:dyDescent="0.2">
      <c r="A4211" s="257">
        <v>69</v>
      </c>
      <c r="B4211" s="257">
        <v>60</v>
      </c>
      <c r="C4211" s="258" t="s">
        <v>442</v>
      </c>
      <c r="D4211" s="257">
        <v>60168</v>
      </c>
      <c r="E4211" s="258" t="s">
        <v>443</v>
      </c>
      <c r="F4211" s="25">
        <v>2018</v>
      </c>
      <c r="G4211" s="284">
        <v>43313.311111111114</v>
      </c>
      <c r="H4211" s="234">
        <v>43313.311111111114</v>
      </c>
      <c r="I4211" s="412" t="s">
        <v>36</v>
      </c>
      <c r="J4211" s="412" t="s">
        <v>36</v>
      </c>
      <c r="K4211" s="412" t="s">
        <v>36</v>
      </c>
      <c r="L4211" s="235">
        <f>N4211-G4211</f>
        <v>6.9444443943211809E-4</v>
      </c>
      <c r="M4211" s="236">
        <v>1</v>
      </c>
      <c r="N4211" s="284">
        <v>43313.311805555553</v>
      </c>
      <c r="O4211" s="234">
        <v>43313.311805555553</v>
      </c>
      <c r="P4211" s="237" t="s">
        <v>37</v>
      </c>
      <c r="Q4211" s="162" t="s">
        <v>48</v>
      </c>
      <c r="R4211" s="167" t="s">
        <v>10200</v>
      </c>
      <c r="S4211" s="163" t="s">
        <v>40</v>
      </c>
      <c r="T4211" s="167" t="s">
        <v>11677</v>
      </c>
      <c r="U4211" s="287" t="s">
        <v>40</v>
      </c>
      <c r="V4211" s="240" t="s">
        <v>384</v>
      </c>
      <c r="W4211" s="167" t="s">
        <v>11678</v>
      </c>
      <c r="X4211" s="255">
        <v>2</v>
      </c>
      <c r="Y4211" s="241">
        <v>0</v>
      </c>
      <c r="Z4211" s="241">
        <v>0</v>
      </c>
      <c r="AA4211" s="266"/>
      <c r="AB4211" s="266"/>
      <c r="AC4211" s="266"/>
      <c r="AD4211" s="241">
        <v>5517212</v>
      </c>
      <c r="AE4211" s="467" t="s">
        <v>7102</v>
      </c>
      <c r="AF4211" s="468" t="s">
        <v>11679</v>
      </c>
      <c r="AG4211" s="163" t="s">
        <v>7040</v>
      </c>
      <c r="AH4211" s="277" t="s">
        <v>7041</v>
      </c>
    </row>
    <row r="4212" spans="1:34" ht="15" hidden="1" customHeight="1" x14ac:dyDescent="0.2">
      <c r="A4212" s="257">
        <v>69</v>
      </c>
      <c r="B4212" s="257">
        <v>60</v>
      </c>
      <c r="C4212" s="258" t="s">
        <v>442</v>
      </c>
      <c r="D4212" s="257">
        <v>60168</v>
      </c>
      <c r="E4212" s="258" t="s">
        <v>443</v>
      </c>
      <c r="F4212" s="25">
        <v>2018</v>
      </c>
      <c r="G4212" s="284">
        <v>43374.777083333334</v>
      </c>
      <c r="H4212" s="234">
        <v>43374.777083333334</v>
      </c>
      <c r="I4212" s="412" t="s">
        <v>36</v>
      </c>
      <c r="J4212" s="412" t="s">
        <v>36</v>
      </c>
      <c r="K4212" s="412" t="s">
        <v>36</v>
      </c>
      <c r="L4212" s="235">
        <f>N4212-G4212</f>
        <v>6.944444467080757E-4</v>
      </c>
      <c r="M4212" s="236">
        <v>1</v>
      </c>
      <c r="N4212" s="284">
        <v>43374.777777777781</v>
      </c>
      <c r="O4212" s="234">
        <v>43374.777777777781</v>
      </c>
      <c r="P4212" s="237" t="s">
        <v>37</v>
      </c>
      <c r="Q4212" s="162" t="s">
        <v>48</v>
      </c>
      <c r="R4212" s="167" t="s">
        <v>10200</v>
      </c>
      <c r="S4212" s="163" t="s">
        <v>40</v>
      </c>
      <c r="T4212" s="167" t="s">
        <v>12004</v>
      </c>
      <c r="U4212" s="416" t="s">
        <v>40</v>
      </c>
      <c r="V4212" s="240" t="s">
        <v>384</v>
      </c>
      <c r="W4212" s="167" t="s">
        <v>12005</v>
      </c>
      <c r="X4212" s="255">
        <v>2</v>
      </c>
      <c r="Y4212" s="241">
        <v>0</v>
      </c>
      <c r="Z4212" s="241">
        <v>0</v>
      </c>
      <c r="AA4212" s="266"/>
      <c r="AB4212" s="266"/>
      <c r="AC4212" s="266"/>
      <c r="AD4212" s="241">
        <v>5517212</v>
      </c>
      <c r="AE4212" s="461" t="s">
        <v>7083</v>
      </c>
      <c r="AF4212" s="468" t="s">
        <v>12006</v>
      </c>
      <c r="AG4212" s="163" t="s">
        <v>7040</v>
      </c>
      <c r="AH4212" s="277" t="s">
        <v>7041</v>
      </c>
    </row>
    <row r="4213" spans="1:34" ht="15" hidden="1" customHeight="1" x14ac:dyDescent="0.2">
      <c r="A4213" s="257">
        <v>69</v>
      </c>
      <c r="B4213" s="257">
        <v>60</v>
      </c>
      <c r="C4213" s="258" t="s">
        <v>442</v>
      </c>
      <c r="D4213" s="257">
        <v>60168</v>
      </c>
      <c r="E4213" s="258" t="s">
        <v>443</v>
      </c>
      <c r="F4213" s="25">
        <v>2018</v>
      </c>
      <c r="G4213" s="284">
        <v>43402.875</v>
      </c>
      <c r="H4213" s="234">
        <v>43402.875</v>
      </c>
      <c r="I4213" s="412" t="s">
        <v>36</v>
      </c>
      <c r="J4213" s="412" t="s">
        <v>36</v>
      </c>
      <c r="K4213" s="412" t="s">
        <v>36</v>
      </c>
      <c r="L4213" s="235">
        <f>N4213-G4213</f>
        <v>6.944444467080757E-4</v>
      </c>
      <c r="M4213" s="236">
        <v>1</v>
      </c>
      <c r="N4213" s="284">
        <v>43402.875694444447</v>
      </c>
      <c r="O4213" s="234">
        <v>43402.875694444447</v>
      </c>
      <c r="P4213" s="237" t="s">
        <v>37</v>
      </c>
      <c r="Q4213" s="162" t="s">
        <v>145</v>
      </c>
      <c r="R4213" s="167" t="s">
        <v>10207</v>
      </c>
      <c r="S4213" s="163" t="s">
        <v>101</v>
      </c>
      <c r="T4213" s="167" t="s">
        <v>12234</v>
      </c>
      <c r="U4213" s="416" t="s">
        <v>40</v>
      </c>
      <c r="V4213" s="240" t="s">
        <v>384</v>
      </c>
      <c r="W4213" s="167" t="s">
        <v>12235</v>
      </c>
      <c r="X4213" s="255">
        <v>2</v>
      </c>
      <c r="Y4213" s="241">
        <v>0</v>
      </c>
      <c r="Z4213" s="241">
        <v>0</v>
      </c>
      <c r="AA4213" s="266"/>
      <c r="AB4213" s="266"/>
      <c r="AC4213" s="266"/>
      <c r="AD4213" s="241">
        <v>5517212</v>
      </c>
      <c r="AE4213" s="461" t="s">
        <v>8271</v>
      </c>
      <c r="AF4213" s="468" t="s">
        <v>8656</v>
      </c>
      <c r="AG4213" s="163" t="s">
        <v>7040</v>
      </c>
      <c r="AH4213" s="277" t="s">
        <v>7041</v>
      </c>
    </row>
    <row r="4214" spans="1:34" ht="15" hidden="1" customHeight="1" x14ac:dyDescent="0.2">
      <c r="A4214" s="257">
        <v>69</v>
      </c>
      <c r="B4214" s="257">
        <v>60</v>
      </c>
      <c r="C4214" s="258" t="s">
        <v>442</v>
      </c>
      <c r="D4214" s="257">
        <v>60168</v>
      </c>
      <c r="E4214" s="258" t="s">
        <v>443</v>
      </c>
      <c r="F4214" s="25">
        <v>2018</v>
      </c>
      <c r="G4214" s="284">
        <v>43402.877083333333</v>
      </c>
      <c r="H4214" s="234">
        <v>43402.877083333333</v>
      </c>
      <c r="I4214" s="412" t="s">
        <v>36</v>
      </c>
      <c r="J4214" s="412" t="s">
        <v>36</v>
      </c>
      <c r="K4214" s="412" t="s">
        <v>36</v>
      </c>
      <c r="L4214" s="235">
        <f>N4214-G4214</f>
        <v>6.944444467080757E-4</v>
      </c>
      <c r="M4214" s="236">
        <v>1</v>
      </c>
      <c r="N4214" s="284">
        <v>43402.87777777778</v>
      </c>
      <c r="O4214" s="234">
        <v>43402.87777777778</v>
      </c>
      <c r="P4214" s="237" t="s">
        <v>37</v>
      </c>
      <c r="Q4214" s="162" t="s">
        <v>145</v>
      </c>
      <c r="R4214" s="167" t="s">
        <v>10207</v>
      </c>
      <c r="S4214" s="163" t="s">
        <v>40</v>
      </c>
      <c r="T4214" s="167" t="s">
        <v>12234</v>
      </c>
      <c r="U4214" s="416" t="s">
        <v>40</v>
      </c>
      <c r="V4214" s="240" t="s">
        <v>384</v>
      </c>
      <c r="W4214" s="167" t="s">
        <v>12236</v>
      </c>
      <c r="X4214" s="255">
        <v>2</v>
      </c>
      <c r="Y4214" s="241">
        <v>0</v>
      </c>
      <c r="Z4214" s="241">
        <v>0</v>
      </c>
      <c r="AA4214" s="266"/>
      <c r="AB4214" s="266"/>
      <c r="AC4214" s="266"/>
      <c r="AD4214" s="241">
        <v>5517212</v>
      </c>
      <c r="AE4214" s="461" t="s">
        <v>8271</v>
      </c>
      <c r="AF4214" s="468" t="s">
        <v>8656</v>
      </c>
      <c r="AG4214" s="163" t="s">
        <v>7040</v>
      </c>
      <c r="AH4214" s="277" t="s">
        <v>7041</v>
      </c>
    </row>
    <row r="4215" spans="1:34" ht="15" hidden="1" customHeight="1" x14ac:dyDescent="0.2">
      <c r="A4215" s="257">
        <v>69</v>
      </c>
      <c r="B4215" s="257">
        <v>60</v>
      </c>
      <c r="C4215" s="258" t="s">
        <v>442</v>
      </c>
      <c r="D4215" s="257">
        <v>60168</v>
      </c>
      <c r="E4215" s="258" t="s">
        <v>443</v>
      </c>
      <c r="F4215" s="25">
        <v>2018</v>
      </c>
      <c r="G4215" s="284">
        <v>43421.446527777778</v>
      </c>
      <c r="H4215" s="234">
        <v>43421.446527777778</v>
      </c>
      <c r="I4215" s="412" t="s">
        <v>36</v>
      </c>
      <c r="J4215" s="412" t="s">
        <v>36</v>
      </c>
      <c r="K4215" s="412" t="s">
        <v>36</v>
      </c>
      <c r="L4215" s="235">
        <f>N4215-G4215</f>
        <v>6.944444467080757E-4</v>
      </c>
      <c r="M4215" s="236">
        <v>1</v>
      </c>
      <c r="N4215" s="284">
        <v>43421.447222222225</v>
      </c>
      <c r="O4215" s="234">
        <v>43421.447222222225</v>
      </c>
      <c r="P4215" s="237" t="s">
        <v>37</v>
      </c>
      <c r="Q4215" s="162" t="s">
        <v>48</v>
      </c>
      <c r="R4215" s="167" t="s">
        <v>10200</v>
      </c>
      <c r="S4215" s="163" t="s">
        <v>40</v>
      </c>
      <c r="T4215" s="167" t="s">
        <v>12347</v>
      </c>
      <c r="U4215" s="416" t="s">
        <v>40</v>
      </c>
      <c r="V4215" s="240" t="s">
        <v>384</v>
      </c>
      <c r="W4215" s="167" t="s">
        <v>12348</v>
      </c>
      <c r="X4215" s="255">
        <v>2</v>
      </c>
      <c r="Y4215" s="241">
        <v>0</v>
      </c>
      <c r="Z4215" s="241">
        <v>0</v>
      </c>
      <c r="AA4215" s="266"/>
      <c r="AB4215" s="266"/>
      <c r="AC4215" s="266"/>
      <c r="AD4215" s="241">
        <v>5517212</v>
      </c>
      <c r="AE4215" s="461" t="s">
        <v>7102</v>
      </c>
      <c r="AF4215" s="468" t="s">
        <v>11225</v>
      </c>
      <c r="AG4215" s="163" t="s">
        <v>7040</v>
      </c>
      <c r="AH4215" s="277" t="s">
        <v>7041</v>
      </c>
    </row>
    <row r="4216" spans="1:34" ht="15" hidden="1" customHeight="1" x14ac:dyDescent="0.2">
      <c r="A4216" s="521">
        <v>69</v>
      </c>
      <c r="B4216" s="521">
        <v>60</v>
      </c>
      <c r="C4216" s="522" t="s">
        <v>442</v>
      </c>
      <c r="D4216" s="521">
        <v>60168</v>
      </c>
      <c r="E4216" s="522" t="s">
        <v>443</v>
      </c>
      <c r="F4216" s="25">
        <v>2019</v>
      </c>
      <c r="G4216" s="570">
        <v>43531.255555555559</v>
      </c>
      <c r="H4216" s="571">
        <v>43531.255555555559</v>
      </c>
      <c r="I4216" s="572" t="s">
        <v>36</v>
      </c>
      <c r="J4216" s="417" t="s">
        <v>7042</v>
      </c>
      <c r="K4216" s="572" t="s">
        <v>36</v>
      </c>
      <c r="L4216" s="235">
        <f>N4216-G4216</f>
        <v>0.40694444443943212</v>
      </c>
      <c r="M4216" s="236">
        <v>586</v>
      </c>
      <c r="N4216" s="570">
        <v>43531.662499999999</v>
      </c>
      <c r="O4216" s="571">
        <v>43531.662499999999</v>
      </c>
      <c r="P4216" s="237" t="s">
        <v>37</v>
      </c>
      <c r="Q4216" s="162" t="s">
        <v>1285</v>
      </c>
      <c r="R4216" s="167" t="s">
        <v>10331</v>
      </c>
      <c r="S4216" s="238" t="s">
        <v>54</v>
      </c>
      <c r="T4216" s="167" t="s">
        <v>13527</v>
      </c>
      <c r="U4216" s="192" t="s">
        <v>40</v>
      </c>
      <c r="V4216" s="240" t="s">
        <v>384</v>
      </c>
      <c r="W4216" s="167" t="s">
        <v>13528</v>
      </c>
      <c r="X4216" s="164">
        <v>2</v>
      </c>
      <c r="Y4216" s="241">
        <v>0</v>
      </c>
      <c r="Z4216" s="241">
        <v>0</v>
      </c>
      <c r="AA4216" s="264">
        <f>Y4216/AD4216</f>
        <v>0</v>
      </c>
      <c r="AB4216" s="265">
        <f>Z4216/AD4216</f>
        <v>0</v>
      </c>
      <c r="AC4216" s="255">
        <v>0</v>
      </c>
      <c r="AD4216" s="255">
        <v>5548929</v>
      </c>
      <c r="AE4216" s="239" t="s">
        <v>7189</v>
      </c>
      <c r="AF4216" s="229" t="s">
        <v>13529</v>
      </c>
      <c r="AG4216" s="239" t="s">
        <v>7040</v>
      </c>
      <c r="AH4216" s="57" t="s">
        <v>7041</v>
      </c>
    </row>
    <row r="4217" spans="1:34" ht="15" hidden="1" customHeight="1" x14ac:dyDescent="0.2">
      <c r="A4217" s="521">
        <v>69</v>
      </c>
      <c r="B4217" s="521">
        <v>60</v>
      </c>
      <c r="C4217" s="522" t="s">
        <v>442</v>
      </c>
      <c r="D4217" s="521">
        <v>60168</v>
      </c>
      <c r="E4217" s="522" t="s">
        <v>443</v>
      </c>
      <c r="F4217" s="25">
        <v>2019</v>
      </c>
      <c r="G4217" s="573">
        <v>43552.961805555555</v>
      </c>
      <c r="H4217" s="574">
        <v>43552.961805555555</v>
      </c>
      <c r="I4217" s="572" t="s">
        <v>36</v>
      </c>
      <c r="J4217" s="572" t="s">
        <v>36</v>
      </c>
      <c r="K4217" s="572" t="s">
        <v>36</v>
      </c>
      <c r="L4217" s="235">
        <f>N4217-G4217</f>
        <v>0.7694444444423425</v>
      </c>
      <c r="M4217" s="236">
        <v>1108</v>
      </c>
      <c r="N4217" s="573">
        <v>43553.731249999997</v>
      </c>
      <c r="O4217" s="574">
        <v>43553.731249999997</v>
      </c>
      <c r="P4217" s="237" t="s">
        <v>37</v>
      </c>
      <c r="Q4217" s="162" t="s">
        <v>1285</v>
      </c>
      <c r="R4217" s="167" t="s">
        <v>10331</v>
      </c>
      <c r="S4217" s="238" t="s">
        <v>54</v>
      </c>
      <c r="T4217" s="167" t="s">
        <v>13722</v>
      </c>
      <c r="U4217" s="459" t="s">
        <v>40</v>
      </c>
      <c r="V4217" s="240" t="s">
        <v>384</v>
      </c>
      <c r="W4217" s="167" t="s">
        <v>13723</v>
      </c>
      <c r="X4217" s="536">
        <v>3</v>
      </c>
      <c r="Y4217" s="255">
        <v>0</v>
      </c>
      <c r="Z4217" s="255">
        <v>0</v>
      </c>
      <c r="AA4217" s="264">
        <f>Y4217/AD4217</f>
        <v>0</v>
      </c>
      <c r="AB4217" s="265">
        <f>Z4217/AD4217</f>
        <v>0</v>
      </c>
      <c r="AC4217" s="255">
        <v>0</v>
      </c>
      <c r="AD4217" s="255">
        <v>5548929</v>
      </c>
      <c r="AE4217" s="240" t="s">
        <v>1270</v>
      </c>
      <c r="AF4217" s="527" t="s">
        <v>1270</v>
      </c>
      <c r="AG4217" s="555" t="s">
        <v>7066</v>
      </c>
      <c r="AH4217" s="525" t="s">
        <v>12671</v>
      </c>
    </row>
    <row r="4218" spans="1:34" ht="15" hidden="1" customHeight="1" x14ac:dyDescent="0.2">
      <c r="A4218" s="175">
        <v>69</v>
      </c>
      <c r="B4218" s="175">
        <v>60</v>
      </c>
      <c r="C4218" s="24" t="s">
        <v>4038</v>
      </c>
      <c r="D4218" s="175">
        <v>60170</v>
      </c>
      <c r="E4218" s="24" t="s">
        <v>4039</v>
      </c>
      <c r="F4218" s="25">
        <v>2015</v>
      </c>
      <c r="G4218" s="156">
        <v>42147.723611111112</v>
      </c>
      <c r="H4218" s="157">
        <v>42147.723611111112</v>
      </c>
      <c r="I4218" s="620" t="s">
        <v>36</v>
      </c>
      <c r="J4218" s="620" t="s">
        <v>36</v>
      </c>
      <c r="K4218" s="620"/>
      <c r="L4218" s="159">
        <f>N4218-G4218</f>
        <v>0.10902777777664596</v>
      </c>
      <c r="M4218" s="160">
        <v>157</v>
      </c>
      <c r="N4218" s="156">
        <v>42147.832638888889</v>
      </c>
      <c r="O4218" s="157">
        <v>42147.832638888889</v>
      </c>
      <c r="P4218" s="171" t="s">
        <v>242</v>
      </c>
      <c r="Q4218" s="35" t="s">
        <v>43</v>
      </c>
      <c r="R4218" s="35" t="s">
        <v>266</v>
      </c>
      <c r="S4218" s="35" t="s">
        <v>526</v>
      </c>
      <c r="T4218" s="35" t="s">
        <v>4040</v>
      </c>
      <c r="U4218" s="459" t="s">
        <v>40</v>
      </c>
      <c r="V4218" s="167" t="s">
        <v>761</v>
      </c>
      <c r="W4218" s="35" t="s">
        <v>4041</v>
      </c>
      <c r="X4218" s="55">
        <v>0</v>
      </c>
      <c r="Y4218" s="55">
        <v>0</v>
      </c>
      <c r="Z4218" s="168"/>
      <c r="AA4218" s="168"/>
      <c r="AB4218" s="168"/>
      <c r="AC4218" s="168"/>
    </row>
    <row r="4219" spans="1:34" ht="15" hidden="1" customHeight="1" x14ac:dyDescent="0.2">
      <c r="A4219" s="175">
        <v>69</v>
      </c>
      <c r="B4219" s="175">
        <v>60</v>
      </c>
      <c r="C4219" s="24" t="s">
        <v>738</v>
      </c>
      <c r="D4219" s="175">
        <v>60172</v>
      </c>
      <c r="E4219" s="24" t="s">
        <v>739</v>
      </c>
      <c r="F4219" s="25">
        <v>2015</v>
      </c>
      <c r="G4219" s="156">
        <v>42111.665972222225</v>
      </c>
      <c r="H4219" s="157">
        <v>42111.665972222225</v>
      </c>
      <c r="I4219" s="620" t="s">
        <v>36</v>
      </c>
      <c r="J4219" s="620" t="s">
        <v>36</v>
      </c>
      <c r="K4219" s="620"/>
      <c r="L4219" s="159">
        <f>N4219-G4219</f>
        <v>7.6388888883229811E-2</v>
      </c>
      <c r="M4219" s="160">
        <v>110</v>
      </c>
      <c r="N4219" s="156">
        <v>42111.742361111108</v>
      </c>
      <c r="O4219" s="157">
        <v>42111.742361111108</v>
      </c>
      <c r="P4219" s="161" t="s">
        <v>37</v>
      </c>
      <c r="Q4219" s="35" t="s">
        <v>1285</v>
      </c>
      <c r="R4219" s="35" t="s">
        <v>639</v>
      </c>
      <c r="S4219" s="35" t="s">
        <v>107</v>
      </c>
      <c r="T4219" s="35" t="s">
        <v>3787</v>
      </c>
      <c r="U4219" s="459" t="s">
        <v>40</v>
      </c>
      <c r="V4219" s="167" t="s">
        <v>384</v>
      </c>
      <c r="W4219" s="35" t="s">
        <v>3788</v>
      </c>
      <c r="X4219" s="55">
        <f>5634/2</f>
        <v>2817</v>
      </c>
      <c r="Y4219" s="55">
        <f>5634/2</f>
        <v>2817</v>
      </c>
      <c r="Z4219" s="55">
        <f>537014/2</f>
        <v>268507</v>
      </c>
      <c r="AA4219" s="173">
        <f>Y4219/5412924</f>
        <v>5.2042112543978082E-4</v>
      </c>
      <c r="AB4219" s="174">
        <f>Z4219/5412924</f>
        <v>4.9604797702683431E-2</v>
      </c>
      <c r="AC4219" s="55">
        <f>Z4219/Y4219</f>
        <v>95.316648917287893</v>
      </c>
    </row>
    <row r="4220" spans="1:34" ht="15" hidden="1" customHeight="1" x14ac:dyDescent="0.2">
      <c r="A4220" s="257">
        <v>69</v>
      </c>
      <c r="B4220" s="257">
        <v>60</v>
      </c>
      <c r="C4220" s="258" t="s">
        <v>738</v>
      </c>
      <c r="D4220" s="257">
        <v>60172</v>
      </c>
      <c r="E4220" s="258" t="s">
        <v>739</v>
      </c>
      <c r="F4220" s="25">
        <v>2016</v>
      </c>
      <c r="G4220" s="284">
        <v>42577.822916666664</v>
      </c>
      <c r="H4220" s="234">
        <v>42577.822916666664</v>
      </c>
      <c r="I4220" s="412" t="s">
        <v>36</v>
      </c>
      <c r="J4220" s="412" t="s">
        <v>36</v>
      </c>
      <c r="K4220" s="412"/>
      <c r="L4220" s="235">
        <f>N4220-G4220</f>
        <v>6.944444467080757E-4</v>
      </c>
      <c r="M4220" s="236">
        <v>1</v>
      </c>
      <c r="N4220" s="284">
        <v>42577.823611111111</v>
      </c>
      <c r="O4220" s="234">
        <v>42577.823611111111</v>
      </c>
      <c r="P4220" s="237" t="s">
        <v>37</v>
      </c>
      <c r="Q4220" s="238" t="s">
        <v>48</v>
      </c>
      <c r="R4220" s="238" t="s">
        <v>49</v>
      </c>
      <c r="S4220" s="35" t="s">
        <v>40</v>
      </c>
      <c r="T4220" s="35" t="s">
        <v>6404</v>
      </c>
      <c r="U4220" s="282" t="s">
        <v>40</v>
      </c>
      <c r="V4220" s="240" t="s">
        <v>384</v>
      </c>
      <c r="W4220" s="35" t="s">
        <v>6405</v>
      </c>
      <c r="X4220" s="177">
        <v>1</v>
      </c>
      <c r="Y4220" s="177">
        <v>0</v>
      </c>
      <c r="Z4220" s="55">
        <v>0</v>
      </c>
      <c r="AA4220" s="35"/>
      <c r="AB4220" s="35"/>
      <c r="AC4220" s="35"/>
    </row>
    <row r="4221" spans="1:34" ht="15" hidden="1" customHeight="1" x14ac:dyDescent="0.2">
      <c r="A4221" s="257">
        <v>69</v>
      </c>
      <c r="B4221" s="257">
        <v>60</v>
      </c>
      <c r="C4221" s="258" t="s">
        <v>738</v>
      </c>
      <c r="D4221" s="257">
        <v>60172</v>
      </c>
      <c r="E4221" s="258" t="s">
        <v>739</v>
      </c>
      <c r="F4221" s="25">
        <v>2017</v>
      </c>
      <c r="G4221" s="232">
        <v>43038.34097222222</v>
      </c>
      <c r="H4221" s="233">
        <v>43038.34097222222</v>
      </c>
      <c r="I4221" s="412" t="s">
        <v>36</v>
      </c>
      <c r="J4221" s="412" t="s">
        <v>36</v>
      </c>
      <c r="K4221" s="412"/>
      <c r="L4221" s="235">
        <f>N4221-G4221</f>
        <v>2.3687500000014552</v>
      </c>
      <c r="M4221" s="236">
        <v>3411</v>
      </c>
      <c r="N4221" s="232">
        <v>43040.709722222222</v>
      </c>
      <c r="O4221" s="233">
        <v>43040.709722222222</v>
      </c>
      <c r="P4221" s="237" t="s">
        <v>37</v>
      </c>
      <c r="Q4221" s="35" t="s">
        <v>52</v>
      </c>
      <c r="R4221" s="35" t="s">
        <v>106</v>
      </c>
      <c r="S4221" s="35" t="s">
        <v>106</v>
      </c>
      <c r="T4221" s="240" t="s">
        <v>9889</v>
      </c>
      <c r="U4221" s="363">
        <v>113777136</v>
      </c>
      <c r="V4221" s="240" t="s">
        <v>384</v>
      </c>
      <c r="W4221" s="167" t="s">
        <v>9888</v>
      </c>
      <c r="X4221" s="241">
        <v>2863</v>
      </c>
      <c r="Y4221" s="241">
        <v>0</v>
      </c>
      <c r="Z4221" s="241">
        <v>0</v>
      </c>
      <c r="AA4221" s="266"/>
      <c r="AB4221" s="266"/>
      <c r="AC4221" s="266"/>
      <c r="AD4221" s="304">
        <v>5517212</v>
      </c>
      <c r="AE4221" s="333" t="s">
        <v>1270</v>
      </c>
      <c r="AF4221" s="333" t="s">
        <v>1270</v>
      </c>
      <c r="AG4221" s="167" t="s">
        <v>7040</v>
      </c>
      <c r="AH4221" s="29" t="s">
        <v>7173</v>
      </c>
    </row>
    <row r="4222" spans="1:34" ht="15" hidden="1" customHeight="1" x14ac:dyDescent="0.2">
      <c r="A4222" s="257">
        <v>69</v>
      </c>
      <c r="B4222" s="257">
        <v>60</v>
      </c>
      <c r="C4222" s="258" t="s">
        <v>738</v>
      </c>
      <c r="D4222" s="257">
        <v>60172</v>
      </c>
      <c r="E4222" s="258" t="s">
        <v>739</v>
      </c>
      <c r="F4222" s="25">
        <v>2018</v>
      </c>
      <c r="G4222" s="284">
        <v>43305.97152777778</v>
      </c>
      <c r="H4222" s="234">
        <v>43305.97152777778</v>
      </c>
      <c r="I4222" s="412" t="s">
        <v>36</v>
      </c>
      <c r="J4222" s="412" t="s">
        <v>36</v>
      </c>
      <c r="K4222" s="412" t="s">
        <v>36</v>
      </c>
      <c r="L4222" s="235">
        <f>N4222-G4222</f>
        <v>0.37430555555329192</v>
      </c>
      <c r="M4222" s="236">
        <v>539</v>
      </c>
      <c r="N4222" s="284">
        <v>43306.345833333333</v>
      </c>
      <c r="O4222" s="234">
        <v>43306.345833333333</v>
      </c>
      <c r="P4222" s="237" t="s">
        <v>37</v>
      </c>
      <c r="Q4222" s="359" t="s">
        <v>48</v>
      </c>
      <c r="R4222" s="35" t="s">
        <v>10200</v>
      </c>
      <c r="S4222" s="277" t="s">
        <v>40</v>
      </c>
      <c r="T4222" s="167" t="s">
        <v>11608</v>
      </c>
      <c r="U4222" s="282" t="s">
        <v>40</v>
      </c>
      <c r="V4222" s="240" t="s">
        <v>384</v>
      </c>
      <c r="W4222" s="167" t="s">
        <v>11609</v>
      </c>
      <c r="X4222" s="255">
        <v>1</v>
      </c>
      <c r="Y4222" s="241">
        <v>0</v>
      </c>
      <c r="Z4222" s="241">
        <v>0</v>
      </c>
      <c r="AA4222" s="266"/>
      <c r="AB4222" s="266"/>
      <c r="AC4222" s="266"/>
      <c r="AD4222" s="241">
        <v>5517212</v>
      </c>
      <c r="AE4222" s="461" t="s">
        <v>1270</v>
      </c>
      <c r="AF4222" s="462" t="s">
        <v>1270</v>
      </c>
      <c r="AG4222" s="277" t="s">
        <v>7040</v>
      </c>
      <c r="AH4222" s="277" t="s">
        <v>7041</v>
      </c>
    </row>
    <row r="4223" spans="1:34" ht="15" hidden="1" customHeight="1" x14ac:dyDescent="0.2">
      <c r="A4223" s="58">
        <v>69</v>
      </c>
      <c r="B4223" s="58">
        <v>60</v>
      </c>
      <c r="C4223" s="76" t="s">
        <v>1153</v>
      </c>
      <c r="D4223" s="31">
        <v>60173</v>
      </c>
      <c r="E4223" s="60" t="s">
        <v>1154</v>
      </c>
      <c r="F4223" s="25">
        <v>2014</v>
      </c>
      <c r="G4223" s="61">
        <v>41996.411111111112</v>
      </c>
      <c r="H4223" s="62">
        <v>41996.411111111112</v>
      </c>
      <c r="I4223" s="625" t="s">
        <v>36</v>
      </c>
      <c r="J4223" s="625" t="s">
        <v>36</v>
      </c>
      <c r="K4223" s="625"/>
      <c r="L4223" s="64">
        <f>N4223-G4223</f>
        <v>1.0416666664241347E-2</v>
      </c>
      <c r="M4223" s="65">
        <v>15</v>
      </c>
      <c r="N4223" s="61">
        <v>41996.421527777777</v>
      </c>
      <c r="O4223" s="62">
        <v>41996.421527777777</v>
      </c>
      <c r="P4223" s="66" t="s">
        <v>37</v>
      </c>
      <c r="Q4223" s="69" t="s">
        <v>38</v>
      </c>
      <c r="R4223" s="69" t="s">
        <v>413</v>
      </c>
      <c r="S4223" s="87" t="s">
        <v>54</v>
      </c>
      <c r="T4223" s="69" t="s">
        <v>3240</v>
      </c>
      <c r="U4223" s="282" t="s">
        <v>40</v>
      </c>
      <c r="V4223" s="87" t="s">
        <v>384</v>
      </c>
      <c r="W4223" s="69" t="s">
        <v>3241</v>
      </c>
      <c r="X4223" s="32">
        <v>0</v>
      </c>
      <c r="Y4223" s="32">
        <v>0</v>
      </c>
      <c r="Z4223" s="83"/>
      <c r="AA4223" s="84"/>
      <c r="AB4223" s="85"/>
      <c r="AC4223" s="83"/>
    </row>
    <row r="4224" spans="1:34" ht="15" hidden="1" customHeight="1" x14ac:dyDescent="0.2">
      <c r="A4224" s="175">
        <v>69</v>
      </c>
      <c r="B4224" s="175">
        <v>60</v>
      </c>
      <c r="C4224" s="24" t="s">
        <v>1153</v>
      </c>
      <c r="D4224" s="175">
        <v>60173</v>
      </c>
      <c r="E4224" s="24" t="s">
        <v>1154</v>
      </c>
      <c r="F4224" s="25">
        <v>2015</v>
      </c>
      <c r="G4224" s="156">
        <v>42111.665972222225</v>
      </c>
      <c r="H4224" s="157">
        <v>42111.665972222225</v>
      </c>
      <c r="I4224" s="620" t="s">
        <v>36</v>
      </c>
      <c r="J4224" s="620" t="s">
        <v>36</v>
      </c>
      <c r="K4224" s="620"/>
      <c r="L4224" s="159">
        <f>N4224-G4224</f>
        <v>0.17361111110949423</v>
      </c>
      <c r="M4224" s="160">
        <v>250</v>
      </c>
      <c r="N4224" s="156">
        <v>42111.839583333334</v>
      </c>
      <c r="O4224" s="157">
        <v>42111.839583333334</v>
      </c>
      <c r="P4224" s="161" t="s">
        <v>37</v>
      </c>
      <c r="Q4224" s="35" t="s">
        <v>1285</v>
      </c>
      <c r="R4224" s="35" t="s">
        <v>639</v>
      </c>
      <c r="S4224" s="35" t="s">
        <v>107</v>
      </c>
      <c r="T4224" s="35" t="s">
        <v>3787</v>
      </c>
      <c r="U4224" s="282" t="s">
        <v>40</v>
      </c>
      <c r="V4224" s="167" t="s">
        <v>384</v>
      </c>
      <c r="W4224" s="35" t="s">
        <v>3788</v>
      </c>
      <c r="X4224" s="55">
        <f>5634/2</f>
        <v>2817</v>
      </c>
      <c r="Y4224" s="55">
        <f>5634/2</f>
        <v>2817</v>
      </c>
      <c r="Z4224" s="55">
        <f>537014/2</f>
        <v>268507</v>
      </c>
      <c r="AA4224" s="173">
        <f>Y4224/5412924</f>
        <v>5.2042112543978082E-4</v>
      </c>
      <c r="AB4224" s="174">
        <f>Z4224/5412924</f>
        <v>4.9604797702683431E-2</v>
      </c>
      <c r="AC4224" s="55">
        <f>Z4224/Y4224</f>
        <v>95.316648917287893</v>
      </c>
    </row>
    <row r="4225" spans="1:34" ht="15" hidden="1" customHeight="1" x14ac:dyDescent="0.2">
      <c r="A4225" s="231">
        <v>69</v>
      </c>
      <c r="B4225" s="231">
        <v>60</v>
      </c>
      <c r="C4225" s="230" t="s">
        <v>1153</v>
      </c>
      <c r="D4225" s="231">
        <v>60173</v>
      </c>
      <c r="E4225" s="230" t="s">
        <v>1154</v>
      </c>
      <c r="F4225" s="25">
        <v>2016</v>
      </c>
      <c r="G4225" s="232">
        <v>42380.539583333331</v>
      </c>
      <c r="H4225" s="233">
        <v>42380.539583333331</v>
      </c>
      <c r="I4225" s="412" t="s">
        <v>36</v>
      </c>
      <c r="J4225" s="412" t="s">
        <v>36</v>
      </c>
      <c r="K4225" s="412"/>
      <c r="L4225" s="235">
        <f>N4225-G4225</f>
        <v>0.17708333333575865</v>
      </c>
      <c r="M4225" s="236">
        <v>255</v>
      </c>
      <c r="N4225" s="232">
        <v>42380.716666666667</v>
      </c>
      <c r="O4225" s="233">
        <v>42380.716666666667</v>
      </c>
      <c r="P4225" s="237" t="s">
        <v>37</v>
      </c>
      <c r="Q4225" s="238" t="s">
        <v>52</v>
      </c>
      <c r="R4225" s="238" t="s">
        <v>142</v>
      </c>
      <c r="S4225" s="238" t="s">
        <v>107</v>
      </c>
      <c r="T4225" s="239" t="s">
        <v>5452</v>
      </c>
      <c r="U4225" s="282" t="s">
        <v>40</v>
      </c>
      <c r="V4225" s="240" t="s">
        <v>384</v>
      </c>
      <c r="W4225" s="239" t="s">
        <v>5453</v>
      </c>
      <c r="X4225" s="241">
        <v>0</v>
      </c>
      <c r="Y4225" s="241">
        <v>0</v>
      </c>
      <c r="Z4225" s="241">
        <v>0</v>
      </c>
      <c r="AA4225" s="242"/>
      <c r="AB4225" s="242"/>
      <c r="AC4225" s="242"/>
    </row>
    <row r="4226" spans="1:34" ht="15" hidden="1" customHeight="1" x14ac:dyDescent="0.2">
      <c r="A4226" s="257">
        <v>69</v>
      </c>
      <c r="B4226" s="257">
        <v>60</v>
      </c>
      <c r="C4226" s="258" t="s">
        <v>1153</v>
      </c>
      <c r="D4226" s="257">
        <v>60173</v>
      </c>
      <c r="E4226" s="258" t="s">
        <v>1154</v>
      </c>
      <c r="F4226" s="25">
        <v>2017</v>
      </c>
      <c r="G4226" s="232">
        <v>43038.34097222222</v>
      </c>
      <c r="H4226" s="233">
        <v>43038.34097222222</v>
      </c>
      <c r="I4226" s="412" t="s">
        <v>36</v>
      </c>
      <c r="J4226" s="412" t="s">
        <v>36</v>
      </c>
      <c r="K4226" s="412"/>
      <c r="L4226" s="235">
        <f>N4226-G4226</f>
        <v>1.4958333333343035</v>
      </c>
      <c r="M4226" s="236">
        <v>2154</v>
      </c>
      <c r="N4226" s="232">
        <v>43039.836805555555</v>
      </c>
      <c r="O4226" s="233">
        <v>43039.836805555555</v>
      </c>
      <c r="P4226" s="237" t="s">
        <v>37</v>
      </c>
      <c r="Q4226" s="35" t="s">
        <v>52</v>
      </c>
      <c r="R4226" s="35" t="s">
        <v>106</v>
      </c>
      <c r="S4226" s="35" t="s">
        <v>106</v>
      </c>
      <c r="T4226" s="240" t="s">
        <v>9889</v>
      </c>
      <c r="U4226" s="363">
        <v>113777136</v>
      </c>
      <c r="V4226" s="240" t="s">
        <v>384</v>
      </c>
      <c r="W4226" s="167" t="s">
        <v>9888</v>
      </c>
      <c r="X4226" s="241">
        <v>2862</v>
      </c>
      <c r="Y4226" s="241">
        <v>0</v>
      </c>
      <c r="Z4226" s="241">
        <v>0</v>
      </c>
      <c r="AA4226" s="266"/>
      <c r="AB4226" s="266"/>
      <c r="AC4226" s="266"/>
      <c r="AD4226" s="304">
        <v>5517212</v>
      </c>
      <c r="AE4226" s="333" t="s">
        <v>1270</v>
      </c>
      <c r="AF4226" s="333" t="s">
        <v>1270</v>
      </c>
      <c r="AG4226" s="167" t="s">
        <v>7040</v>
      </c>
      <c r="AH4226" s="29" t="s">
        <v>7173</v>
      </c>
    </row>
    <row r="4227" spans="1:34" ht="15" hidden="1" customHeight="1" x14ac:dyDescent="0.2">
      <c r="A4227" s="58">
        <v>69</v>
      </c>
      <c r="B4227" s="58">
        <v>60</v>
      </c>
      <c r="C4227" s="76" t="s">
        <v>285</v>
      </c>
      <c r="D4227" s="31">
        <v>60175</v>
      </c>
      <c r="E4227" s="60" t="s">
        <v>286</v>
      </c>
      <c r="F4227" s="25">
        <v>2014</v>
      </c>
      <c r="G4227" s="61">
        <v>41677.761111111111</v>
      </c>
      <c r="H4227" s="62">
        <v>41677.761111111111</v>
      </c>
      <c r="I4227" s="625" t="s">
        <v>36</v>
      </c>
      <c r="J4227" s="625" t="s">
        <v>36</v>
      </c>
      <c r="K4227" s="625"/>
      <c r="L4227" s="64">
        <f>N4227-G4227</f>
        <v>6.944444467080757E-4</v>
      </c>
      <c r="M4227" s="65">
        <v>1</v>
      </c>
      <c r="N4227" s="61">
        <v>41677.761805555558</v>
      </c>
      <c r="O4227" s="62">
        <v>41677.761805555558</v>
      </c>
      <c r="P4227" s="66" t="s">
        <v>37</v>
      </c>
      <c r="Q4227" s="67" t="s">
        <v>52</v>
      </c>
      <c r="R4227" s="67" t="s">
        <v>302</v>
      </c>
      <c r="S4227" s="68" t="s">
        <v>101</v>
      </c>
      <c r="T4227" s="69" t="s">
        <v>1794</v>
      </c>
      <c r="U4227" s="282" t="s">
        <v>40</v>
      </c>
      <c r="V4227" s="78" t="s">
        <v>384</v>
      </c>
      <c r="W4227" s="69" t="s">
        <v>1795</v>
      </c>
      <c r="X4227" s="32">
        <v>0</v>
      </c>
      <c r="Y4227" s="32">
        <v>0</v>
      </c>
      <c r="Z4227" s="83"/>
      <c r="AA4227" s="84"/>
      <c r="AB4227" s="85"/>
      <c r="AC4227" s="83"/>
    </row>
    <row r="4228" spans="1:34" ht="15" hidden="1" customHeight="1" x14ac:dyDescent="0.2">
      <c r="A4228" s="58">
        <v>69</v>
      </c>
      <c r="B4228" s="58">
        <v>60</v>
      </c>
      <c r="C4228" s="76" t="s">
        <v>285</v>
      </c>
      <c r="D4228" s="31">
        <v>60175</v>
      </c>
      <c r="E4228" s="60" t="s">
        <v>286</v>
      </c>
      <c r="F4228" s="25">
        <v>2014</v>
      </c>
      <c r="G4228" s="61">
        <v>41677.953472222223</v>
      </c>
      <c r="H4228" s="62">
        <v>41677.953472222223</v>
      </c>
      <c r="I4228" s="625" t="s">
        <v>36</v>
      </c>
      <c r="J4228" s="625" t="s">
        <v>36</v>
      </c>
      <c r="K4228" s="625"/>
      <c r="L4228" s="64">
        <f>N4228-G4228</f>
        <v>0.69166666666569654</v>
      </c>
      <c r="M4228" s="65">
        <v>996</v>
      </c>
      <c r="N4228" s="61">
        <v>41678.645138888889</v>
      </c>
      <c r="O4228" s="62">
        <v>41678.645138888889</v>
      </c>
      <c r="P4228" s="66" t="s">
        <v>37</v>
      </c>
      <c r="Q4228" s="67" t="s">
        <v>52</v>
      </c>
      <c r="R4228" s="67" t="s">
        <v>302</v>
      </c>
      <c r="S4228" s="68" t="s">
        <v>101</v>
      </c>
      <c r="T4228" s="69" t="s">
        <v>1802</v>
      </c>
      <c r="U4228" s="282" t="s">
        <v>40</v>
      </c>
      <c r="V4228" s="78" t="s">
        <v>384</v>
      </c>
      <c r="W4228" s="69" t="s">
        <v>1803</v>
      </c>
      <c r="X4228" s="32">
        <v>0</v>
      </c>
      <c r="Y4228" s="32">
        <v>0</v>
      </c>
      <c r="Z4228" s="83"/>
      <c r="AA4228" s="84"/>
      <c r="AB4228" s="85"/>
      <c r="AC4228" s="83"/>
    </row>
    <row r="4229" spans="1:34" ht="15" hidden="1" customHeight="1" x14ac:dyDescent="0.2">
      <c r="A4229" s="175">
        <v>69</v>
      </c>
      <c r="B4229" s="175">
        <v>60</v>
      </c>
      <c r="C4229" s="24" t="s">
        <v>285</v>
      </c>
      <c r="D4229" s="175">
        <v>60175</v>
      </c>
      <c r="E4229" s="24" t="s">
        <v>286</v>
      </c>
      <c r="F4229" s="25">
        <v>2015</v>
      </c>
      <c r="G4229" s="156">
        <v>42234.132638888892</v>
      </c>
      <c r="H4229" s="157">
        <v>42234.132638888892</v>
      </c>
      <c r="I4229" s="620" t="s">
        <v>36</v>
      </c>
      <c r="J4229" s="620" t="s">
        <v>36</v>
      </c>
      <c r="K4229" s="620"/>
      <c r="L4229" s="159">
        <f>N4229-G4229</f>
        <v>0.15902777777228039</v>
      </c>
      <c r="M4229" s="160">
        <v>229</v>
      </c>
      <c r="N4229" s="156">
        <v>42234.291666666664</v>
      </c>
      <c r="O4229" s="157">
        <v>42234.291666666664</v>
      </c>
      <c r="P4229" s="161" t="s">
        <v>37</v>
      </c>
      <c r="Q4229" s="35" t="s">
        <v>1285</v>
      </c>
      <c r="R4229" s="35" t="s">
        <v>114</v>
      </c>
      <c r="S4229" s="35" t="s">
        <v>107</v>
      </c>
      <c r="T4229" s="35" t="s">
        <v>4609</v>
      </c>
      <c r="U4229" s="282" t="s">
        <v>40</v>
      </c>
      <c r="V4229" s="167" t="s">
        <v>384</v>
      </c>
      <c r="W4229" s="35" t="s">
        <v>4059</v>
      </c>
      <c r="X4229" s="55">
        <v>1</v>
      </c>
      <c r="Y4229" s="168"/>
      <c r="Z4229" s="168"/>
      <c r="AA4229" s="168"/>
      <c r="AB4229" s="168"/>
      <c r="AC4229" s="168"/>
    </row>
    <row r="4230" spans="1:34" ht="15" hidden="1" customHeight="1" x14ac:dyDescent="0.2">
      <c r="A4230" s="257">
        <v>69</v>
      </c>
      <c r="B4230" s="257">
        <v>60</v>
      </c>
      <c r="C4230" s="258" t="s">
        <v>285</v>
      </c>
      <c r="D4230" s="257">
        <v>60175</v>
      </c>
      <c r="E4230" s="258" t="s">
        <v>286</v>
      </c>
      <c r="F4230" s="25">
        <v>2016</v>
      </c>
      <c r="G4230" s="232">
        <v>42434.87777777778</v>
      </c>
      <c r="H4230" s="233">
        <v>42434.87777777778</v>
      </c>
      <c r="I4230" s="417" t="s">
        <v>313</v>
      </c>
      <c r="J4230" s="412" t="s">
        <v>36</v>
      </c>
      <c r="K4230" s="412"/>
      <c r="L4230" s="235">
        <f>N4230-G4230</f>
        <v>6.9444443943211809E-4</v>
      </c>
      <c r="M4230" s="236">
        <v>1</v>
      </c>
      <c r="N4230" s="232">
        <v>42434.878472222219</v>
      </c>
      <c r="O4230" s="233">
        <v>42434.878472222219</v>
      </c>
      <c r="P4230" s="237" t="s">
        <v>37</v>
      </c>
      <c r="Q4230" s="238" t="s">
        <v>52</v>
      </c>
      <c r="R4230" s="238" t="s">
        <v>67</v>
      </c>
      <c r="S4230" s="238" t="s">
        <v>101</v>
      </c>
      <c r="T4230" s="35" t="s">
        <v>5684</v>
      </c>
      <c r="U4230" s="282" t="s">
        <v>40</v>
      </c>
      <c r="V4230" s="240" t="s">
        <v>384</v>
      </c>
      <c r="W4230" s="35" t="s">
        <v>5686</v>
      </c>
      <c r="X4230" s="55">
        <v>1713</v>
      </c>
      <c r="Y4230" s="55">
        <v>0</v>
      </c>
      <c r="Z4230" s="55">
        <v>0</v>
      </c>
      <c r="AA4230" s="168"/>
      <c r="AB4230" s="168"/>
      <c r="AC4230" s="168"/>
    </row>
    <row r="4231" spans="1:34" ht="15" hidden="1" customHeight="1" x14ac:dyDescent="0.2">
      <c r="A4231" s="257">
        <v>69</v>
      </c>
      <c r="B4231" s="257">
        <v>60</v>
      </c>
      <c r="C4231" s="258" t="s">
        <v>285</v>
      </c>
      <c r="D4231" s="257">
        <v>60175</v>
      </c>
      <c r="E4231" s="258" t="s">
        <v>286</v>
      </c>
      <c r="F4231" s="25">
        <v>2016</v>
      </c>
      <c r="G4231" s="232">
        <v>42434.880555555559</v>
      </c>
      <c r="H4231" s="233">
        <v>42434.880555555559</v>
      </c>
      <c r="I4231" s="417" t="s">
        <v>313</v>
      </c>
      <c r="J4231" s="412" t="s">
        <v>36</v>
      </c>
      <c r="K4231" s="412"/>
      <c r="L4231" s="235">
        <f>N4231-G4231</f>
        <v>6.9444443943211809E-4</v>
      </c>
      <c r="M4231" s="236">
        <v>1</v>
      </c>
      <c r="N4231" s="232">
        <v>42434.881249999999</v>
      </c>
      <c r="O4231" s="233">
        <v>42434.881249999999</v>
      </c>
      <c r="P4231" s="237" t="s">
        <v>37</v>
      </c>
      <c r="Q4231" s="238" t="s">
        <v>52</v>
      </c>
      <c r="R4231" s="238" t="s">
        <v>67</v>
      </c>
      <c r="S4231" s="238" t="s">
        <v>101</v>
      </c>
      <c r="T4231" s="35" t="s">
        <v>5684</v>
      </c>
      <c r="U4231" s="282" t="s">
        <v>40</v>
      </c>
      <c r="V4231" s="240" t="s">
        <v>384</v>
      </c>
      <c r="W4231" s="35" t="s">
        <v>5688</v>
      </c>
      <c r="X4231" s="55">
        <v>1713</v>
      </c>
      <c r="Y4231" s="55">
        <v>0</v>
      </c>
      <c r="Z4231" s="55">
        <v>0</v>
      </c>
      <c r="AA4231" s="266"/>
      <c r="AB4231" s="266"/>
      <c r="AC4231" s="266"/>
    </row>
    <row r="4232" spans="1:34" ht="15" hidden="1" customHeight="1" x14ac:dyDescent="0.2">
      <c r="A4232" s="257">
        <v>69</v>
      </c>
      <c r="B4232" s="257">
        <v>60</v>
      </c>
      <c r="C4232" s="258" t="s">
        <v>285</v>
      </c>
      <c r="D4232" s="257">
        <v>60175</v>
      </c>
      <c r="E4232" s="258" t="s">
        <v>286</v>
      </c>
      <c r="F4232" s="25">
        <v>2016</v>
      </c>
      <c r="G4232" s="232">
        <v>42434.881249999999</v>
      </c>
      <c r="H4232" s="233">
        <v>42434.881249999999</v>
      </c>
      <c r="I4232" s="417" t="s">
        <v>313</v>
      </c>
      <c r="J4232" s="412" t="s">
        <v>36</v>
      </c>
      <c r="K4232" s="412"/>
      <c r="L4232" s="235">
        <f>N4232-G4232</f>
        <v>6.944444467080757E-4</v>
      </c>
      <c r="M4232" s="236">
        <v>1</v>
      </c>
      <c r="N4232" s="232">
        <v>42434.881944444445</v>
      </c>
      <c r="O4232" s="233">
        <v>42434.881944444445</v>
      </c>
      <c r="P4232" s="237" t="s">
        <v>37</v>
      </c>
      <c r="Q4232" s="238" t="s">
        <v>52</v>
      </c>
      <c r="R4232" s="238" t="s">
        <v>67</v>
      </c>
      <c r="S4232" s="238" t="s">
        <v>101</v>
      </c>
      <c r="T4232" s="35" t="s">
        <v>5684</v>
      </c>
      <c r="U4232" s="282" t="s">
        <v>40</v>
      </c>
      <c r="V4232" s="240" t="s">
        <v>384</v>
      </c>
      <c r="W4232" s="35" t="s">
        <v>5690</v>
      </c>
      <c r="X4232" s="55">
        <v>1713</v>
      </c>
      <c r="Y4232" s="55">
        <v>0</v>
      </c>
      <c r="Z4232" s="55">
        <v>0</v>
      </c>
      <c r="AA4232" s="266"/>
      <c r="AB4232" s="266"/>
      <c r="AC4232" s="266"/>
    </row>
    <row r="4233" spans="1:34" ht="15" hidden="1" customHeight="1" x14ac:dyDescent="0.2">
      <c r="A4233" s="257">
        <v>69</v>
      </c>
      <c r="B4233" s="257">
        <v>60</v>
      </c>
      <c r="C4233" s="258" t="s">
        <v>285</v>
      </c>
      <c r="D4233" s="257">
        <v>60175</v>
      </c>
      <c r="E4233" s="258" t="s">
        <v>286</v>
      </c>
      <c r="F4233" s="25">
        <v>2016</v>
      </c>
      <c r="G4233" s="232">
        <v>42434.882638888892</v>
      </c>
      <c r="H4233" s="233">
        <v>42434.882638888892</v>
      </c>
      <c r="I4233" s="417" t="s">
        <v>313</v>
      </c>
      <c r="J4233" s="412" t="s">
        <v>36</v>
      </c>
      <c r="K4233" s="412"/>
      <c r="L4233" s="235">
        <f>N4233-G4233</f>
        <v>6.9444443943211809E-4</v>
      </c>
      <c r="M4233" s="236">
        <v>1</v>
      </c>
      <c r="N4233" s="232">
        <v>42434.883333333331</v>
      </c>
      <c r="O4233" s="233">
        <v>42434.883333333331</v>
      </c>
      <c r="P4233" s="237" t="s">
        <v>37</v>
      </c>
      <c r="Q4233" s="238" t="s">
        <v>52</v>
      </c>
      <c r="R4233" s="238" t="s">
        <v>67</v>
      </c>
      <c r="S4233" s="238" t="s">
        <v>101</v>
      </c>
      <c r="T4233" s="35" t="s">
        <v>5684</v>
      </c>
      <c r="U4233" s="282" t="s">
        <v>40</v>
      </c>
      <c r="V4233" s="240" t="s">
        <v>384</v>
      </c>
      <c r="W4233" s="35" t="s">
        <v>5692</v>
      </c>
      <c r="X4233" s="55">
        <v>1713</v>
      </c>
      <c r="Y4233" s="55">
        <v>0</v>
      </c>
      <c r="Z4233" s="55">
        <v>0</v>
      </c>
      <c r="AA4233" s="266"/>
      <c r="AB4233" s="266"/>
      <c r="AC4233" s="266"/>
    </row>
    <row r="4234" spans="1:34" ht="15" hidden="1" customHeight="1" x14ac:dyDescent="0.2">
      <c r="A4234" s="257">
        <v>69</v>
      </c>
      <c r="B4234" s="257">
        <v>60</v>
      </c>
      <c r="C4234" s="258" t="s">
        <v>285</v>
      </c>
      <c r="D4234" s="257">
        <v>60175</v>
      </c>
      <c r="E4234" s="258" t="s">
        <v>286</v>
      </c>
      <c r="F4234" s="25">
        <v>2016</v>
      </c>
      <c r="G4234" s="232">
        <v>42434.894444444442</v>
      </c>
      <c r="H4234" s="233">
        <v>42434.894444444442</v>
      </c>
      <c r="I4234" s="417" t="s">
        <v>313</v>
      </c>
      <c r="J4234" s="412" t="s">
        <v>36</v>
      </c>
      <c r="K4234" s="412"/>
      <c r="L4234" s="235">
        <f>N4234-G4234</f>
        <v>6.944444467080757E-4</v>
      </c>
      <c r="M4234" s="236">
        <v>1</v>
      </c>
      <c r="N4234" s="232">
        <v>42434.895138888889</v>
      </c>
      <c r="O4234" s="233">
        <v>42434.895138888889</v>
      </c>
      <c r="P4234" s="237" t="s">
        <v>37</v>
      </c>
      <c r="Q4234" s="238" t="s">
        <v>52</v>
      </c>
      <c r="R4234" s="238" t="s">
        <v>67</v>
      </c>
      <c r="S4234" s="238" t="s">
        <v>101</v>
      </c>
      <c r="T4234" s="35" t="s">
        <v>5684</v>
      </c>
      <c r="U4234" s="282" t="s">
        <v>40</v>
      </c>
      <c r="V4234" s="240" t="s">
        <v>384</v>
      </c>
      <c r="W4234" s="35" t="s">
        <v>5693</v>
      </c>
      <c r="X4234" s="55">
        <v>1713</v>
      </c>
      <c r="Y4234" s="55">
        <v>0</v>
      </c>
      <c r="Z4234" s="55">
        <v>0</v>
      </c>
      <c r="AA4234" s="266"/>
      <c r="AB4234" s="266"/>
      <c r="AC4234" s="266"/>
    </row>
    <row r="4235" spans="1:34" ht="15" hidden="1" customHeight="1" x14ac:dyDescent="0.2">
      <c r="A4235" s="257">
        <v>69</v>
      </c>
      <c r="B4235" s="257">
        <v>60</v>
      </c>
      <c r="C4235" s="258" t="s">
        <v>285</v>
      </c>
      <c r="D4235" s="257">
        <v>60175</v>
      </c>
      <c r="E4235" s="258" t="s">
        <v>286</v>
      </c>
      <c r="F4235" s="25">
        <v>2017</v>
      </c>
      <c r="G4235" s="232">
        <v>43043.009027777778</v>
      </c>
      <c r="H4235" s="233">
        <v>43043.009027777778</v>
      </c>
      <c r="I4235" s="412" t="s">
        <v>36</v>
      </c>
      <c r="J4235" s="412" t="s">
        <v>36</v>
      </c>
      <c r="K4235" s="412"/>
      <c r="L4235" s="235">
        <f>N4235-G4235</f>
        <v>1.3888888861401938E-3</v>
      </c>
      <c r="M4235" s="236">
        <v>2</v>
      </c>
      <c r="N4235" s="232">
        <v>43043.010416666664</v>
      </c>
      <c r="O4235" s="233">
        <v>43043.010416666664</v>
      </c>
      <c r="P4235" s="237" t="s">
        <v>37</v>
      </c>
      <c r="Q4235" s="35" t="s">
        <v>43</v>
      </c>
      <c r="R4235" s="35" t="s">
        <v>1663</v>
      </c>
      <c r="S4235" s="35" t="s">
        <v>40</v>
      </c>
      <c r="T4235" s="167" t="s">
        <v>9913</v>
      </c>
      <c r="U4235" s="332" t="s">
        <v>40</v>
      </c>
      <c r="V4235" s="240" t="s">
        <v>384</v>
      </c>
      <c r="W4235" s="167" t="s">
        <v>9914</v>
      </c>
      <c r="X4235" s="255">
        <v>831</v>
      </c>
      <c r="Y4235" s="241">
        <v>0</v>
      </c>
      <c r="Z4235" s="241">
        <v>0</v>
      </c>
      <c r="AA4235" s="266"/>
      <c r="AB4235" s="266"/>
      <c r="AC4235" s="266"/>
      <c r="AD4235" s="304">
        <v>5517212</v>
      </c>
      <c r="AE4235" s="333" t="s">
        <v>1270</v>
      </c>
      <c r="AF4235" s="333" t="s">
        <v>1270</v>
      </c>
      <c r="AG4235" s="167" t="s">
        <v>7066</v>
      </c>
      <c r="AH4235" s="29" t="s">
        <v>7067</v>
      </c>
    </row>
    <row r="4236" spans="1:34" ht="15" hidden="1" customHeight="1" x14ac:dyDescent="0.2">
      <c r="A4236" s="257">
        <v>69</v>
      </c>
      <c r="B4236" s="257">
        <v>60</v>
      </c>
      <c r="C4236" s="258" t="s">
        <v>285</v>
      </c>
      <c r="D4236" s="257">
        <v>60175</v>
      </c>
      <c r="E4236" s="258" t="s">
        <v>286</v>
      </c>
      <c r="F4236" s="25">
        <v>2018</v>
      </c>
      <c r="G4236" s="232">
        <v>43150.923611111109</v>
      </c>
      <c r="H4236" s="233">
        <v>43150.923611111109</v>
      </c>
      <c r="I4236" s="412" t="s">
        <v>36</v>
      </c>
      <c r="J4236" s="417" t="s">
        <v>7042</v>
      </c>
      <c r="K4236" s="412" t="s">
        <v>36</v>
      </c>
      <c r="L4236" s="235">
        <f>N4236-G4236</f>
        <v>0.38194444444525288</v>
      </c>
      <c r="M4236" s="236">
        <v>550</v>
      </c>
      <c r="N4236" s="232">
        <v>43151.305555555555</v>
      </c>
      <c r="O4236" s="233">
        <v>43151.305555555555</v>
      </c>
      <c r="P4236" s="237" t="s">
        <v>37</v>
      </c>
      <c r="Q4236" s="359" t="s">
        <v>1246</v>
      </c>
      <c r="R4236" s="35" t="s">
        <v>10421</v>
      </c>
      <c r="S4236" s="277" t="s">
        <v>54</v>
      </c>
      <c r="T4236" s="240" t="s">
        <v>10514</v>
      </c>
      <c r="U4236" s="253">
        <v>114322909</v>
      </c>
      <c r="V4236" s="240" t="s">
        <v>384</v>
      </c>
      <c r="W4236" s="240" t="s">
        <v>10515</v>
      </c>
      <c r="X4236" s="255">
        <v>831</v>
      </c>
      <c r="Y4236" s="255">
        <v>831</v>
      </c>
      <c r="Z4236" s="255">
        <v>79034</v>
      </c>
      <c r="AA4236" s="259">
        <f>Y4236/AD4236</f>
        <v>1.5061955204911465E-4</v>
      </c>
      <c r="AB4236" s="260">
        <f>Z4236/AD4236</f>
        <v>1.4324988780565257E-2</v>
      </c>
      <c r="AC4236" s="241">
        <f>Z4236/Y4236</f>
        <v>95.107099879663053</v>
      </c>
      <c r="AD4236" s="241">
        <v>5517212</v>
      </c>
      <c r="AE4236" s="277" t="s">
        <v>7102</v>
      </c>
      <c r="AF4236" s="439" t="s">
        <v>10516</v>
      </c>
      <c r="AG4236" s="277" t="s">
        <v>7040</v>
      </c>
      <c r="AH4236" s="277" t="s">
        <v>7041</v>
      </c>
    </row>
    <row r="4237" spans="1:34" ht="15" hidden="1" customHeight="1" x14ac:dyDescent="0.2">
      <c r="A4237" s="175">
        <v>69</v>
      </c>
      <c r="B4237" s="175">
        <v>60</v>
      </c>
      <c r="C4237" s="24" t="s">
        <v>288</v>
      </c>
      <c r="D4237" s="175">
        <v>60176</v>
      </c>
      <c r="E4237" s="43" t="s">
        <v>289</v>
      </c>
      <c r="F4237" s="25">
        <v>2015</v>
      </c>
      <c r="G4237" s="156">
        <v>42254.544444444444</v>
      </c>
      <c r="H4237" s="157">
        <v>42254.544444444444</v>
      </c>
      <c r="I4237" s="620" t="s">
        <v>36</v>
      </c>
      <c r="J4237" s="620" t="s">
        <v>36</v>
      </c>
      <c r="K4237" s="620"/>
      <c r="L4237" s="159">
        <f>N4237-G4237</f>
        <v>6.944444467080757E-4</v>
      </c>
      <c r="M4237" s="160">
        <v>1</v>
      </c>
      <c r="N4237" s="156">
        <v>42254.545138888891</v>
      </c>
      <c r="O4237" s="157">
        <v>42254.545138888891</v>
      </c>
      <c r="P4237" s="161" t="s">
        <v>37</v>
      </c>
      <c r="Q4237" s="162" t="s">
        <v>48</v>
      </c>
      <c r="R4237" s="162" t="s">
        <v>49</v>
      </c>
      <c r="S4237" s="35" t="s">
        <v>40</v>
      </c>
      <c r="T4237" s="35" t="s">
        <v>4709</v>
      </c>
      <c r="U4237" s="332" t="s">
        <v>40</v>
      </c>
      <c r="V4237" s="167" t="s">
        <v>384</v>
      </c>
      <c r="W4237" s="35" t="s">
        <v>4710</v>
      </c>
      <c r="X4237" s="55">
        <v>4765</v>
      </c>
      <c r="Y4237" s="168"/>
      <c r="Z4237" s="168"/>
      <c r="AA4237" s="168"/>
      <c r="AB4237" s="168"/>
      <c r="AC4237" s="168"/>
    </row>
    <row r="4238" spans="1:34" ht="15" hidden="1" customHeight="1" x14ac:dyDescent="0.2">
      <c r="A4238" s="175">
        <v>69</v>
      </c>
      <c r="B4238" s="175">
        <v>60</v>
      </c>
      <c r="C4238" s="24" t="s">
        <v>288</v>
      </c>
      <c r="D4238" s="175">
        <v>60176</v>
      </c>
      <c r="E4238" s="43" t="s">
        <v>289</v>
      </c>
      <c r="F4238" s="25">
        <v>2015</v>
      </c>
      <c r="G4238" s="156">
        <v>42344.324999999997</v>
      </c>
      <c r="H4238" s="157">
        <v>42344.324999999997</v>
      </c>
      <c r="I4238" s="620" t="s">
        <v>36</v>
      </c>
      <c r="J4238" s="620" t="s">
        <v>36</v>
      </c>
      <c r="K4238" s="620"/>
      <c r="L4238" s="159">
        <f>N4238-G4238</f>
        <v>6.944444467080757E-4</v>
      </c>
      <c r="M4238" s="160">
        <v>1</v>
      </c>
      <c r="N4238" s="156">
        <v>42344.325694444444</v>
      </c>
      <c r="O4238" s="157">
        <v>42344.325694444444</v>
      </c>
      <c r="P4238" s="161" t="s">
        <v>37</v>
      </c>
      <c r="Q4238" s="35" t="s">
        <v>43</v>
      </c>
      <c r="R4238" s="35" t="s">
        <v>535</v>
      </c>
      <c r="S4238" s="35" t="s">
        <v>40</v>
      </c>
      <c r="T4238" s="35" t="s">
        <v>5285</v>
      </c>
      <c r="U4238" s="332" t="s">
        <v>40</v>
      </c>
      <c r="V4238" s="167" t="s">
        <v>384</v>
      </c>
      <c r="W4238" s="35" t="s">
        <v>5286</v>
      </c>
      <c r="X4238" s="55">
        <v>7493</v>
      </c>
      <c r="Y4238" s="168"/>
      <c r="Z4238" s="168"/>
      <c r="AA4238" s="168"/>
      <c r="AB4238" s="168"/>
      <c r="AC4238" s="168"/>
    </row>
    <row r="4239" spans="1:34" ht="15" hidden="1" customHeight="1" x14ac:dyDescent="0.2">
      <c r="A4239" s="257">
        <v>69</v>
      </c>
      <c r="B4239" s="257">
        <v>60</v>
      </c>
      <c r="C4239" s="258" t="s">
        <v>288</v>
      </c>
      <c r="D4239" s="257">
        <v>60176</v>
      </c>
      <c r="E4239" s="258" t="s">
        <v>289</v>
      </c>
      <c r="F4239" s="25">
        <v>2016</v>
      </c>
      <c r="G4239" s="232">
        <v>42446.487500000003</v>
      </c>
      <c r="H4239" s="233">
        <v>42446.487500000003</v>
      </c>
      <c r="I4239" s="412" t="s">
        <v>36</v>
      </c>
      <c r="J4239" s="412" t="s">
        <v>36</v>
      </c>
      <c r="K4239" s="412"/>
      <c r="L4239" s="235">
        <f>N4239-G4239</f>
        <v>1.0555555555547471</v>
      </c>
      <c r="M4239" s="236">
        <v>1520</v>
      </c>
      <c r="N4239" s="232">
        <v>42447.543055555558</v>
      </c>
      <c r="O4239" s="233">
        <v>42447.543055555558</v>
      </c>
      <c r="P4239" s="237" t="s">
        <v>37</v>
      </c>
      <c r="Q4239" s="238" t="s">
        <v>52</v>
      </c>
      <c r="R4239" s="238" t="s">
        <v>243</v>
      </c>
      <c r="S4239" s="238" t="s">
        <v>106</v>
      </c>
      <c r="T4239" s="35" t="s">
        <v>5772</v>
      </c>
      <c r="U4239" s="254" t="s">
        <v>40</v>
      </c>
      <c r="V4239" s="240" t="s">
        <v>384</v>
      </c>
      <c r="W4239" s="35" t="s">
        <v>5773</v>
      </c>
      <c r="X4239" s="55">
        <v>0</v>
      </c>
      <c r="Y4239" s="55">
        <v>0</v>
      </c>
      <c r="Z4239" s="55">
        <v>0</v>
      </c>
      <c r="AA4239" s="35"/>
      <c r="AB4239" s="35"/>
      <c r="AC4239" s="35"/>
    </row>
    <row r="4240" spans="1:34" ht="15" hidden="1" customHeight="1" x14ac:dyDescent="0.2">
      <c r="A4240" s="257">
        <v>69</v>
      </c>
      <c r="B4240" s="257">
        <v>60</v>
      </c>
      <c r="C4240" s="258" t="s">
        <v>288</v>
      </c>
      <c r="D4240" s="257">
        <v>60176</v>
      </c>
      <c r="E4240" s="258" t="s">
        <v>289</v>
      </c>
      <c r="F4240" s="25">
        <v>2017</v>
      </c>
      <c r="G4240" s="232">
        <v>42780.375</v>
      </c>
      <c r="H4240" s="233">
        <v>42780.375</v>
      </c>
      <c r="I4240" s="412" t="s">
        <v>36</v>
      </c>
      <c r="J4240" s="412" t="s">
        <v>36</v>
      </c>
      <c r="K4240" s="412"/>
      <c r="L4240" s="235">
        <f>N4240-G4240</f>
        <v>5.694444444088731E-2</v>
      </c>
      <c r="M4240" s="236">
        <v>82</v>
      </c>
      <c r="N4240" s="232">
        <v>42780.431944444441</v>
      </c>
      <c r="O4240" s="233">
        <v>42780.431944444441</v>
      </c>
      <c r="P4240" s="237" t="s">
        <v>37</v>
      </c>
      <c r="Q4240" s="35" t="s">
        <v>6434</v>
      </c>
      <c r="R4240" s="35" t="s">
        <v>600</v>
      </c>
      <c r="S4240" s="35" t="s">
        <v>80</v>
      </c>
      <c r="T4240" s="52" t="s">
        <v>7822</v>
      </c>
      <c r="U4240" s="303">
        <v>112598842</v>
      </c>
      <c r="V4240" s="49" t="s">
        <v>384</v>
      </c>
      <c r="W4240" s="44" t="s">
        <v>7823</v>
      </c>
      <c r="X4240" s="255">
        <v>12523</v>
      </c>
      <c r="Y4240" s="255">
        <v>12523</v>
      </c>
      <c r="Z4240" s="255">
        <v>593022</v>
      </c>
      <c r="AA4240" s="173">
        <v>2.2698058367160807E-3</v>
      </c>
      <c r="AB4240" s="174">
        <v>0.10748580986193751</v>
      </c>
      <c r="AC4240" s="241">
        <v>47.354627485426818</v>
      </c>
      <c r="AD4240" s="304">
        <v>5517212</v>
      </c>
      <c r="AE4240" s="35" t="s">
        <v>1270</v>
      </c>
      <c r="AF4240" s="305" t="s">
        <v>1270</v>
      </c>
      <c r="AG4240" s="35" t="s">
        <v>7040</v>
      </c>
      <c r="AH4240" s="44" t="s">
        <v>7173</v>
      </c>
    </row>
    <row r="4241" spans="1:34" ht="15" hidden="1" customHeight="1" x14ac:dyDescent="0.2">
      <c r="A4241" s="257">
        <v>69</v>
      </c>
      <c r="B4241" s="257">
        <v>60</v>
      </c>
      <c r="C4241" s="258" t="s">
        <v>288</v>
      </c>
      <c r="D4241" s="257">
        <v>60176</v>
      </c>
      <c r="E4241" s="258" t="s">
        <v>289</v>
      </c>
      <c r="F4241" s="25">
        <v>2017</v>
      </c>
      <c r="G4241" s="232">
        <v>42827.677777777775</v>
      </c>
      <c r="H4241" s="233">
        <v>42827.677777777775</v>
      </c>
      <c r="I4241" s="412" t="s">
        <v>36</v>
      </c>
      <c r="J4241" s="412" t="s">
        <v>36</v>
      </c>
      <c r="K4241" s="412"/>
      <c r="L4241" s="235">
        <f>N4241-G4241</f>
        <v>2.9027777777810115</v>
      </c>
      <c r="M4241" s="236">
        <v>4180</v>
      </c>
      <c r="N4241" s="232">
        <v>42830.580555555556</v>
      </c>
      <c r="O4241" s="233">
        <v>42830.580555555556</v>
      </c>
      <c r="P4241" s="237" t="s">
        <v>37</v>
      </c>
      <c r="Q4241" s="35" t="s">
        <v>43</v>
      </c>
      <c r="R4241" s="35" t="s">
        <v>1663</v>
      </c>
      <c r="S4241" s="35" t="s">
        <v>526</v>
      </c>
      <c r="T4241" s="52" t="s">
        <v>8252</v>
      </c>
      <c r="U4241" s="303" t="s">
        <v>40</v>
      </c>
      <c r="V4241" s="49" t="s">
        <v>384</v>
      </c>
      <c r="W4241" s="44" t="s">
        <v>8253</v>
      </c>
      <c r="X4241" s="241">
        <v>0</v>
      </c>
      <c r="Y4241" s="241">
        <v>0</v>
      </c>
      <c r="Z4241" s="241">
        <v>0</v>
      </c>
      <c r="AA4241" s="168"/>
      <c r="AB4241" s="168"/>
      <c r="AC4241" s="168"/>
      <c r="AD4241" s="304">
        <v>5517212</v>
      </c>
      <c r="AE4241" s="305" t="s">
        <v>1270</v>
      </c>
      <c r="AF4241" s="305" t="s">
        <v>1270</v>
      </c>
      <c r="AG4241" s="35" t="s">
        <v>7066</v>
      </c>
      <c r="AH4241" s="52" t="s">
        <v>7067</v>
      </c>
    </row>
    <row r="4242" spans="1:34" ht="15" hidden="1" customHeight="1" x14ac:dyDescent="0.2">
      <c r="A4242" s="257">
        <v>69</v>
      </c>
      <c r="B4242" s="257">
        <v>60</v>
      </c>
      <c r="C4242" s="258" t="s">
        <v>288</v>
      </c>
      <c r="D4242" s="257">
        <v>60176</v>
      </c>
      <c r="E4242" s="258" t="s">
        <v>289</v>
      </c>
      <c r="F4242" s="25">
        <v>2017</v>
      </c>
      <c r="G4242" s="232">
        <v>43042.959027777775</v>
      </c>
      <c r="H4242" s="233">
        <v>43042.959027777775</v>
      </c>
      <c r="I4242" s="412" t="s">
        <v>36</v>
      </c>
      <c r="J4242" s="412" t="s">
        <v>36</v>
      </c>
      <c r="K4242" s="412"/>
      <c r="L4242" s="235">
        <f>N4242-G4242</f>
        <v>0.96597222222771961</v>
      </c>
      <c r="M4242" s="236">
        <v>1391</v>
      </c>
      <c r="N4242" s="232">
        <v>43043.925000000003</v>
      </c>
      <c r="O4242" s="233">
        <v>43043.925000000003</v>
      </c>
      <c r="P4242" s="237" t="s">
        <v>37</v>
      </c>
      <c r="Q4242" s="35" t="s">
        <v>52</v>
      </c>
      <c r="R4242" s="35" t="s">
        <v>302</v>
      </c>
      <c r="S4242" s="35" t="s">
        <v>68</v>
      </c>
      <c r="T4242" s="167" t="s">
        <v>9910</v>
      </c>
      <c r="U4242" s="332" t="s">
        <v>40</v>
      </c>
      <c r="V4242" s="240" t="s">
        <v>384</v>
      </c>
      <c r="W4242" s="167" t="s">
        <v>9911</v>
      </c>
      <c r="X4242" s="255">
        <v>7530</v>
      </c>
      <c r="Y4242" s="255">
        <v>7530</v>
      </c>
      <c r="Z4242" s="255">
        <v>557220</v>
      </c>
      <c r="AA4242" s="215">
        <v>1.3648197676652627E-3</v>
      </c>
      <c r="AB4242" s="216">
        <v>0.10099666280722945</v>
      </c>
      <c r="AC4242" s="255">
        <v>74</v>
      </c>
      <c r="AD4242" s="304">
        <v>5517212</v>
      </c>
      <c r="AE4242" s="333" t="s">
        <v>7189</v>
      </c>
      <c r="AF4242" s="383" t="s">
        <v>9912</v>
      </c>
      <c r="AG4242" s="167" t="s">
        <v>7040</v>
      </c>
      <c r="AH4242" s="29" t="s">
        <v>7041</v>
      </c>
    </row>
    <row r="4243" spans="1:34" ht="15" hidden="1" customHeight="1" x14ac:dyDescent="0.2">
      <c r="A4243" s="257">
        <v>69</v>
      </c>
      <c r="B4243" s="257">
        <v>60</v>
      </c>
      <c r="C4243" s="258" t="s">
        <v>288</v>
      </c>
      <c r="D4243" s="257">
        <v>60176</v>
      </c>
      <c r="E4243" s="258" t="s">
        <v>289</v>
      </c>
      <c r="F4243" s="25">
        <v>2018</v>
      </c>
      <c r="G4243" s="232">
        <v>43191.113888888889</v>
      </c>
      <c r="H4243" s="233">
        <v>43191.113888888889</v>
      </c>
      <c r="I4243" s="412" t="s">
        <v>36</v>
      </c>
      <c r="J4243" s="412" t="s">
        <v>36</v>
      </c>
      <c r="K4243" s="412" t="s">
        <v>36</v>
      </c>
      <c r="L4243" s="235">
        <f>N4243-G4243</f>
        <v>0.36111111110949423</v>
      </c>
      <c r="M4243" s="236">
        <v>520</v>
      </c>
      <c r="N4243" s="232">
        <v>43191.474999999999</v>
      </c>
      <c r="O4243" s="233">
        <v>43191.474999999999</v>
      </c>
      <c r="P4243" s="237" t="s">
        <v>37</v>
      </c>
      <c r="Q4243" s="359" t="s">
        <v>43</v>
      </c>
      <c r="R4243" s="35" t="s">
        <v>10292</v>
      </c>
      <c r="S4243" s="277" t="s">
        <v>40</v>
      </c>
      <c r="T4243" s="167" t="s">
        <v>10840</v>
      </c>
      <c r="U4243" s="282" t="s">
        <v>40</v>
      </c>
      <c r="V4243" s="240" t="s">
        <v>384</v>
      </c>
      <c r="W4243" s="167" t="s">
        <v>10841</v>
      </c>
      <c r="X4243" s="255">
        <v>0</v>
      </c>
      <c r="Y4243" s="241">
        <v>0</v>
      </c>
      <c r="Z4243" s="241">
        <v>0</v>
      </c>
      <c r="AA4243" s="266"/>
      <c r="AB4243" s="266"/>
      <c r="AC4243" s="266"/>
      <c r="AD4243" s="241">
        <v>5517212</v>
      </c>
      <c r="AE4243" s="461" t="s">
        <v>1270</v>
      </c>
      <c r="AF4243" s="462" t="s">
        <v>1270</v>
      </c>
      <c r="AG4243" s="277" t="s">
        <v>7066</v>
      </c>
      <c r="AH4243" s="277" t="s">
        <v>7067</v>
      </c>
    </row>
    <row r="4244" spans="1:34" ht="15" hidden="1" customHeight="1" x14ac:dyDescent="0.2">
      <c r="A4244" s="257">
        <v>69</v>
      </c>
      <c r="B4244" s="257">
        <v>60</v>
      </c>
      <c r="C4244" s="258" t="s">
        <v>288</v>
      </c>
      <c r="D4244" s="257">
        <v>60176</v>
      </c>
      <c r="E4244" s="258" t="s">
        <v>289</v>
      </c>
      <c r="F4244" s="25">
        <v>2018</v>
      </c>
      <c r="G4244" s="284">
        <v>43411.320138888892</v>
      </c>
      <c r="H4244" s="234">
        <v>43411.320138888892</v>
      </c>
      <c r="I4244" s="412" t="s">
        <v>36</v>
      </c>
      <c r="J4244" s="412" t="s">
        <v>36</v>
      </c>
      <c r="K4244" s="412" t="s">
        <v>36</v>
      </c>
      <c r="L4244" s="235">
        <f>N4244-G4244</f>
        <v>6.9444443943211809E-4</v>
      </c>
      <c r="M4244" s="236">
        <v>1</v>
      </c>
      <c r="N4244" s="284">
        <v>43411.320833333331</v>
      </c>
      <c r="O4244" s="234">
        <v>43411.320833333331</v>
      </c>
      <c r="P4244" s="237" t="s">
        <v>37</v>
      </c>
      <c r="Q4244" s="162" t="s">
        <v>48</v>
      </c>
      <c r="R4244" s="167" t="s">
        <v>10200</v>
      </c>
      <c r="S4244" s="163" t="s">
        <v>40</v>
      </c>
      <c r="T4244" s="167" t="s">
        <v>12273</v>
      </c>
      <c r="U4244" s="416" t="s">
        <v>40</v>
      </c>
      <c r="V4244" s="240" t="s">
        <v>384</v>
      </c>
      <c r="W4244" s="167" t="s">
        <v>12274</v>
      </c>
      <c r="X4244" s="255">
        <v>7556</v>
      </c>
      <c r="Y4244" s="241">
        <v>0</v>
      </c>
      <c r="Z4244" s="241">
        <v>0</v>
      </c>
      <c r="AA4244" s="266"/>
      <c r="AB4244" s="266"/>
      <c r="AC4244" s="266"/>
      <c r="AD4244" s="241">
        <v>5517212</v>
      </c>
      <c r="AE4244" s="461" t="s">
        <v>7102</v>
      </c>
      <c r="AF4244" s="468" t="s">
        <v>12275</v>
      </c>
      <c r="AG4244" s="163" t="s">
        <v>7040</v>
      </c>
      <c r="AH4244" s="277" t="s">
        <v>7041</v>
      </c>
    </row>
    <row r="4245" spans="1:34" ht="15" hidden="1" customHeight="1" x14ac:dyDescent="0.2">
      <c r="A4245" s="153">
        <v>69</v>
      </c>
      <c r="B4245" s="153">
        <v>60</v>
      </c>
      <c r="C4245" s="24" t="s">
        <v>325</v>
      </c>
      <c r="D4245" s="175">
        <v>60178</v>
      </c>
      <c r="E4245" s="24" t="s">
        <v>326</v>
      </c>
      <c r="F4245" s="25">
        <v>2015</v>
      </c>
      <c r="G4245" s="156">
        <v>42033.445833333331</v>
      </c>
      <c r="H4245" s="157">
        <v>42033.445833333331</v>
      </c>
      <c r="I4245" s="620" t="s">
        <v>36</v>
      </c>
      <c r="J4245" s="620" t="s">
        <v>36</v>
      </c>
      <c r="K4245" s="620"/>
      <c r="L4245" s="159">
        <f>N4245-G4245</f>
        <v>6.1986111111109494</v>
      </c>
      <c r="M4245" s="160">
        <f>148*60+46</f>
        <v>8926</v>
      </c>
      <c r="N4245" s="156">
        <v>42039.644444444442</v>
      </c>
      <c r="O4245" s="157">
        <v>42039.644444444442</v>
      </c>
      <c r="P4245" s="161" t="s">
        <v>173</v>
      </c>
      <c r="Q4245" s="35" t="s">
        <v>1285</v>
      </c>
      <c r="R4245" s="35" t="s">
        <v>106</v>
      </c>
      <c r="S4245" s="35" t="s">
        <v>106</v>
      </c>
      <c r="T4245" s="35" t="s">
        <v>3370</v>
      </c>
      <c r="U4245" s="416" t="s">
        <v>40</v>
      </c>
      <c r="V4245" s="167" t="s">
        <v>384</v>
      </c>
      <c r="W4245" s="35" t="s">
        <v>3371</v>
      </c>
      <c r="X4245" s="55">
        <v>0</v>
      </c>
      <c r="Y4245" s="55">
        <v>0</v>
      </c>
      <c r="Z4245" s="168"/>
      <c r="AA4245" s="168"/>
      <c r="AB4245" s="168"/>
      <c r="AC4245" s="168"/>
    </row>
    <row r="4246" spans="1:34" ht="15" hidden="1" customHeight="1" x14ac:dyDescent="0.2">
      <c r="A4246" s="153">
        <v>69</v>
      </c>
      <c r="B4246" s="153">
        <v>60</v>
      </c>
      <c r="C4246" s="24" t="s">
        <v>325</v>
      </c>
      <c r="D4246" s="175">
        <v>60178</v>
      </c>
      <c r="E4246" s="24" t="s">
        <v>326</v>
      </c>
      <c r="F4246" s="25">
        <v>2015</v>
      </c>
      <c r="G4246" s="179">
        <v>42041.150694444441</v>
      </c>
      <c r="H4246" s="158">
        <v>42041.150694444441</v>
      </c>
      <c r="I4246" s="626" t="s">
        <v>313</v>
      </c>
      <c r="J4246" s="620" t="s">
        <v>36</v>
      </c>
      <c r="K4246" s="620"/>
      <c r="L4246" s="159">
        <f>N4246-G4246</f>
        <v>6.944444467080757E-4</v>
      </c>
      <c r="M4246" s="160">
        <v>1</v>
      </c>
      <c r="N4246" s="156">
        <v>42041.151388888888</v>
      </c>
      <c r="O4246" s="157">
        <v>42041.151388888888</v>
      </c>
      <c r="P4246" s="161" t="s">
        <v>37</v>
      </c>
      <c r="Q4246" s="35" t="s">
        <v>213</v>
      </c>
      <c r="R4246" s="35" t="s">
        <v>320</v>
      </c>
      <c r="S4246" s="35" t="s">
        <v>40</v>
      </c>
      <c r="T4246" s="35" t="s">
        <v>3400</v>
      </c>
      <c r="U4246" s="416" t="s">
        <v>40</v>
      </c>
      <c r="V4246" s="167" t="s">
        <v>384</v>
      </c>
      <c r="W4246" s="35" t="s">
        <v>3401</v>
      </c>
      <c r="X4246" s="55">
        <v>0</v>
      </c>
      <c r="Y4246" s="55">
        <v>0</v>
      </c>
      <c r="Z4246" s="168"/>
      <c r="AA4246" s="168"/>
      <c r="AB4246" s="168"/>
      <c r="AC4246" s="168"/>
    </row>
    <row r="4247" spans="1:34" ht="15" hidden="1" customHeight="1" x14ac:dyDescent="0.2">
      <c r="A4247" s="175">
        <v>69</v>
      </c>
      <c r="B4247" s="175">
        <v>60</v>
      </c>
      <c r="C4247" s="24" t="s">
        <v>325</v>
      </c>
      <c r="D4247" s="175">
        <v>60178</v>
      </c>
      <c r="E4247" s="24" t="s">
        <v>326</v>
      </c>
      <c r="F4247" s="25">
        <v>2015</v>
      </c>
      <c r="G4247" s="156">
        <v>42118.802777777775</v>
      </c>
      <c r="H4247" s="157">
        <v>42118.802777777775</v>
      </c>
      <c r="I4247" s="620" t="s">
        <v>36</v>
      </c>
      <c r="J4247" s="620" t="s">
        <v>36</v>
      </c>
      <c r="K4247" s="620"/>
      <c r="L4247" s="159">
        <f>N4247-G4247</f>
        <v>6.944444467080757E-4</v>
      </c>
      <c r="M4247" s="160">
        <v>1</v>
      </c>
      <c r="N4247" s="156">
        <v>42118.803472222222</v>
      </c>
      <c r="O4247" s="157">
        <v>42118.803472222222</v>
      </c>
      <c r="P4247" s="161" t="s">
        <v>37</v>
      </c>
      <c r="Q4247" s="35" t="s">
        <v>48</v>
      </c>
      <c r="R4247" s="35" t="s">
        <v>49</v>
      </c>
      <c r="S4247" s="35" t="s">
        <v>40</v>
      </c>
      <c r="T4247" s="35" t="s">
        <v>3831</v>
      </c>
      <c r="U4247" s="416" t="s">
        <v>40</v>
      </c>
      <c r="V4247" s="167" t="s">
        <v>384</v>
      </c>
      <c r="W4247" s="35" t="s">
        <v>3832</v>
      </c>
      <c r="X4247" s="55">
        <v>0</v>
      </c>
      <c r="Y4247" s="55">
        <v>0</v>
      </c>
      <c r="Z4247" s="168"/>
      <c r="AA4247" s="168"/>
      <c r="AB4247" s="168"/>
      <c r="AC4247" s="168"/>
    </row>
    <row r="4248" spans="1:34" ht="15" hidden="1" customHeight="1" x14ac:dyDescent="0.2">
      <c r="A4248" s="175">
        <v>69</v>
      </c>
      <c r="B4248" s="175">
        <v>60</v>
      </c>
      <c r="C4248" s="24" t="s">
        <v>325</v>
      </c>
      <c r="D4248" s="175">
        <v>60178</v>
      </c>
      <c r="E4248" s="24" t="s">
        <v>326</v>
      </c>
      <c r="F4248" s="25">
        <v>2015</v>
      </c>
      <c r="G4248" s="156">
        <v>42218.613888888889</v>
      </c>
      <c r="H4248" s="157">
        <v>42218.613888888889</v>
      </c>
      <c r="I4248" s="620" t="s">
        <v>36</v>
      </c>
      <c r="J4248" s="620" t="s">
        <v>36</v>
      </c>
      <c r="K4248" s="620"/>
      <c r="L4248" s="159">
        <f>N4248-G4248</f>
        <v>6.944444467080757E-4</v>
      </c>
      <c r="M4248" s="160">
        <v>1</v>
      </c>
      <c r="N4248" s="156">
        <v>42218.614583333336</v>
      </c>
      <c r="O4248" s="157">
        <v>42218.614583333336</v>
      </c>
      <c r="P4248" s="161" t="s">
        <v>37</v>
      </c>
      <c r="Q4248" s="35" t="s">
        <v>145</v>
      </c>
      <c r="R4248" s="35" t="s">
        <v>146</v>
      </c>
      <c r="S4248" s="35" t="s">
        <v>40</v>
      </c>
      <c r="T4248" s="35" t="s">
        <v>4513</v>
      </c>
      <c r="U4248" s="416" t="s">
        <v>40</v>
      </c>
      <c r="V4248" s="167" t="s">
        <v>384</v>
      </c>
      <c r="W4248" s="35" t="s">
        <v>4514</v>
      </c>
      <c r="X4248" s="55">
        <v>1731</v>
      </c>
      <c r="Y4248" s="168"/>
      <c r="Z4248" s="168"/>
      <c r="AA4248" s="168"/>
      <c r="AB4248" s="168"/>
      <c r="AC4248" s="168"/>
    </row>
    <row r="4249" spans="1:34" ht="15" hidden="1" customHeight="1" x14ac:dyDescent="0.2">
      <c r="A4249" s="257">
        <v>69</v>
      </c>
      <c r="B4249" s="257">
        <v>60</v>
      </c>
      <c r="C4249" s="258" t="s">
        <v>325</v>
      </c>
      <c r="D4249" s="257">
        <v>60178</v>
      </c>
      <c r="E4249" s="258" t="s">
        <v>326</v>
      </c>
      <c r="F4249" s="25">
        <v>2017</v>
      </c>
      <c r="G4249" s="232">
        <v>42944.689583333333</v>
      </c>
      <c r="H4249" s="233">
        <v>42944.689583333333</v>
      </c>
      <c r="I4249" s="412" t="s">
        <v>36</v>
      </c>
      <c r="J4249" s="412" t="s">
        <v>36</v>
      </c>
      <c r="K4249" s="412"/>
      <c r="L4249" s="235">
        <f>N4249-G4249</f>
        <v>5.5555555591126904E-3</v>
      </c>
      <c r="M4249" s="236">
        <v>8</v>
      </c>
      <c r="N4249" s="232">
        <v>42944.695138888892</v>
      </c>
      <c r="O4249" s="233">
        <v>42944.695138888892</v>
      </c>
      <c r="P4249" s="237" t="s">
        <v>37</v>
      </c>
      <c r="Q4249" s="35" t="s">
        <v>62</v>
      </c>
      <c r="R4249" s="35" t="s">
        <v>397</v>
      </c>
      <c r="S4249" s="35" t="s">
        <v>40</v>
      </c>
      <c r="T4249" s="167" t="s">
        <v>9050</v>
      </c>
      <c r="U4249" s="88">
        <v>113095948</v>
      </c>
      <c r="V4249" s="240" t="s">
        <v>384</v>
      </c>
      <c r="W4249" s="167" t="s">
        <v>9051</v>
      </c>
      <c r="X4249" s="241">
        <v>1746</v>
      </c>
      <c r="Y4249" s="241">
        <v>1746</v>
      </c>
      <c r="Z4249" s="241">
        <v>26190</v>
      </c>
      <c r="AA4249" s="215">
        <v>3.1646418517178602E-4</v>
      </c>
      <c r="AB4249" s="216">
        <v>4.7469627775767907E-3</v>
      </c>
      <c r="AC4249" s="255">
        <v>15</v>
      </c>
      <c r="AD4249" s="304">
        <v>5517212</v>
      </c>
      <c r="AE4249" s="305" t="s">
        <v>1270</v>
      </c>
      <c r="AF4249" s="305" t="s">
        <v>1270</v>
      </c>
      <c r="AG4249" s="35" t="s">
        <v>7066</v>
      </c>
      <c r="AH4249" s="29" t="s">
        <v>7067</v>
      </c>
    </row>
    <row r="4250" spans="1:34" ht="15" hidden="1" customHeight="1" x14ac:dyDescent="0.2">
      <c r="A4250" s="257">
        <v>69</v>
      </c>
      <c r="B4250" s="257">
        <v>60</v>
      </c>
      <c r="C4250" s="258" t="s">
        <v>325</v>
      </c>
      <c r="D4250" s="257">
        <v>60178</v>
      </c>
      <c r="E4250" s="258" t="s">
        <v>326</v>
      </c>
      <c r="F4250" s="25">
        <v>2018</v>
      </c>
      <c r="G4250" s="232">
        <v>43127.779861111114</v>
      </c>
      <c r="H4250" s="233">
        <v>43127.779861111114</v>
      </c>
      <c r="I4250" s="412" t="s">
        <v>36</v>
      </c>
      <c r="J4250" s="412" t="s">
        <v>36</v>
      </c>
      <c r="K4250" s="412" t="s">
        <v>36</v>
      </c>
      <c r="L4250" s="235">
        <f>N4250-G4250</f>
        <v>6.9444443943211809E-4</v>
      </c>
      <c r="M4250" s="236">
        <v>1</v>
      </c>
      <c r="N4250" s="232">
        <v>43127.780555555553</v>
      </c>
      <c r="O4250" s="233">
        <v>43127.780555555553</v>
      </c>
      <c r="P4250" s="237" t="s">
        <v>37</v>
      </c>
      <c r="Q4250" s="238" t="s">
        <v>145</v>
      </c>
      <c r="R4250" s="35" t="s">
        <v>10207</v>
      </c>
      <c r="S4250" s="238" t="s">
        <v>40</v>
      </c>
      <c r="T4250" s="167" t="s">
        <v>10398</v>
      </c>
      <c r="U4250" s="293">
        <v>114254569</v>
      </c>
      <c r="V4250" s="240" t="s">
        <v>384</v>
      </c>
      <c r="W4250" s="167" t="s">
        <v>10399</v>
      </c>
      <c r="X4250" s="255">
        <v>1748</v>
      </c>
      <c r="Y4250" s="241">
        <v>0</v>
      </c>
      <c r="Z4250" s="241">
        <v>0</v>
      </c>
      <c r="AA4250" s="266"/>
      <c r="AB4250" s="266"/>
      <c r="AC4250" s="266"/>
      <c r="AD4250" s="241">
        <v>5517212</v>
      </c>
      <c r="AE4250" s="35" t="s">
        <v>7076</v>
      </c>
      <c r="AF4250" s="153" t="s">
        <v>10400</v>
      </c>
      <c r="AG4250" s="35" t="s">
        <v>7040</v>
      </c>
      <c r="AH4250" s="35" t="s">
        <v>7041</v>
      </c>
    </row>
    <row r="4251" spans="1:34" ht="15" hidden="1" customHeight="1" x14ac:dyDescent="0.2">
      <c r="A4251" s="257">
        <v>69</v>
      </c>
      <c r="B4251" s="257">
        <v>60</v>
      </c>
      <c r="C4251" s="258" t="s">
        <v>325</v>
      </c>
      <c r="D4251" s="257">
        <v>60178</v>
      </c>
      <c r="E4251" s="258" t="s">
        <v>326</v>
      </c>
      <c r="F4251" s="25">
        <v>2018</v>
      </c>
      <c r="G4251" s="232">
        <v>43127.78125</v>
      </c>
      <c r="H4251" s="233">
        <v>43127.78125</v>
      </c>
      <c r="I4251" s="412" t="s">
        <v>36</v>
      </c>
      <c r="J4251" s="412" t="s">
        <v>36</v>
      </c>
      <c r="K4251" s="412" t="s">
        <v>36</v>
      </c>
      <c r="L4251" s="235">
        <f>N4251-G4251</f>
        <v>0.12013888888759539</v>
      </c>
      <c r="M4251" s="236">
        <v>173</v>
      </c>
      <c r="N4251" s="232">
        <v>43127.901388888888</v>
      </c>
      <c r="O4251" s="233">
        <v>43127.901388888888</v>
      </c>
      <c r="P4251" s="237" t="s">
        <v>37</v>
      </c>
      <c r="Q4251" s="238" t="s">
        <v>145</v>
      </c>
      <c r="R4251" s="35" t="s">
        <v>10207</v>
      </c>
      <c r="S4251" s="238" t="s">
        <v>40</v>
      </c>
      <c r="T4251" s="167" t="s">
        <v>10401</v>
      </c>
      <c r="U4251" s="293">
        <v>114254569</v>
      </c>
      <c r="V4251" s="240" t="s">
        <v>384</v>
      </c>
      <c r="W4251" s="167" t="s">
        <v>10402</v>
      </c>
      <c r="X4251" s="255">
        <v>1748</v>
      </c>
      <c r="Y4251" s="255">
        <v>1748</v>
      </c>
      <c r="Z4251" s="255">
        <v>294481</v>
      </c>
      <c r="AA4251" s="259">
        <f>Y4251/AD4251</f>
        <v>3.168266871021088E-4</v>
      </c>
      <c r="AB4251" s="260">
        <f>Z4251/AD4251</f>
        <v>5.3374965471691134E-2</v>
      </c>
      <c r="AC4251" s="241">
        <f>Z4251/Y4251</f>
        <v>168.46739130434781</v>
      </c>
      <c r="AD4251" s="241">
        <v>5517212</v>
      </c>
      <c r="AE4251" s="35" t="s">
        <v>7076</v>
      </c>
      <c r="AF4251" s="153" t="s">
        <v>10400</v>
      </c>
      <c r="AG4251" s="35" t="s">
        <v>7040</v>
      </c>
      <c r="AH4251" s="35" t="s">
        <v>7041</v>
      </c>
    </row>
    <row r="4252" spans="1:34" ht="15" hidden="1" customHeight="1" x14ac:dyDescent="0.2">
      <c r="A4252" s="257">
        <v>69</v>
      </c>
      <c r="B4252" s="257">
        <v>60</v>
      </c>
      <c r="C4252" s="258" t="s">
        <v>325</v>
      </c>
      <c r="D4252" s="257">
        <v>60178</v>
      </c>
      <c r="E4252" s="258" t="s">
        <v>326</v>
      </c>
      <c r="F4252" s="25">
        <v>2018</v>
      </c>
      <c r="G4252" s="284">
        <v>43321.725694444445</v>
      </c>
      <c r="H4252" s="234">
        <v>43321.725694444445</v>
      </c>
      <c r="I4252" s="412" t="s">
        <v>36</v>
      </c>
      <c r="J4252" s="412" t="s">
        <v>36</v>
      </c>
      <c r="K4252" s="417" t="s">
        <v>7042</v>
      </c>
      <c r="L4252" s="235">
        <f>N4252-G4252</f>
        <v>2.9388888888861402</v>
      </c>
      <c r="M4252" s="236">
        <v>4232</v>
      </c>
      <c r="N4252" s="284">
        <v>43324.664583333331</v>
      </c>
      <c r="O4252" s="234">
        <v>43324.664583333331</v>
      </c>
      <c r="P4252" s="237" t="s">
        <v>37</v>
      </c>
      <c r="Q4252" s="162" t="s">
        <v>382</v>
      </c>
      <c r="R4252" s="167" t="s">
        <v>10211</v>
      </c>
      <c r="S4252" s="163" t="s">
        <v>68</v>
      </c>
      <c r="T4252" s="167" t="s">
        <v>11729</v>
      </c>
      <c r="U4252" s="287" t="s">
        <v>40</v>
      </c>
      <c r="V4252" s="240" t="s">
        <v>384</v>
      </c>
      <c r="W4252" s="167" t="s">
        <v>11730</v>
      </c>
      <c r="X4252" s="341">
        <v>2447</v>
      </c>
      <c r="Y4252" s="341">
        <v>2447</v>
      </c>
      <c r="Z4252" s="341">
        <v>467686</v>
      </c>
      <c r="AA4252" s="491">
        <f>Y4252/AD4252</f>
        <v>4.4352111174992008E-4</v>
      </c>
      <c r="AB4252" s="492">
        <f>Z4252/AD4252</f>
        <v>8.4768538892469603E-2</v>
      </c>
      <c r="AC4252" s="341">
        <f>Z4252/Y4252</f>
        <v>191.12627707396811</v>
      </c>
      <c r="AD4252" s="241">
        <v>5517212</v>
      </c>
      <c r="AE4252" s="467" t="s">
        <v>8271</v>
      </c>
      <c r="AF4252" s="468" t="s">
        <v>10409</v>
      </c>
      <c r="AG4252" s="163" t="s">
        <v>7040</v>
      </c>
      <c r="AH4252" s="277" t="s">
        <v>7176</v>
      </c>
    </row>
    <row r="4253" spans="1:34" ht="15" hidden="1" customHeight="1" x14ac:dyDescent="0.2">
      <c r="A4253" s="523">
        <v>69</v>
      </c>
      <c r="B4253" s="523">
        <v>60</v>
      </c>
      <c r="C4253" s="524" t="s">
        <v>325</v>
      </c>
      <c r="D4253" s="523">
        <v>60178</v>
      </c>
      <c r="E4253" s="524" t="s">
        <v>326</v>
      </c>
      <c r="F4253" s="25">
        <v>2019</v>
      </c>
      <c r="G4253" s="284">
        <v>43473.649305555555</v>
      </c>
      <c r="H4253" s="234">
        <v>43473.649305555555</v>
      </c>
      <c r="I4253" s="412" t="s">
        <v>36</v>
      </c>
      <c r="J4253" s="412" t="s">
        <v>36</v>
      </c>
      <c r="K4253" s="412" t="s">
        <v>36</v>
      </c>
      <c r="L4253" s="235">
        <f>N4253-G4253</f>
        <v>3.5416666665696539E-2</v>
      </c>
      <c r="M4253" s="236">
        <v>51</v>
      </c>
      <c r="N4253" s="284">
        <v>43473.68472222222</v>
      </c>
      <c r="O4253" s="234">
        <v>43473.68472222222</v>
      </c>
      <c r="P4253" s="237" t="s">
        <v>37</v>
      </c>
      <c r="Q4253" s="162" t="s">
        <v>48</v>
      </c>
      <c r="R4253" s="167" t="s">
        <v>10200</v>
      </c>
      <c r="S4253" s="238" t="s">
        <v>40</v>
      </c>
      <c r="T4253" s="162" t="s">
        <v>12764</v>
      </c>
      <c r="U4253" s="414" t="s">
        <v>40</v>
      </c>
      <c r="V4253" s="240" t="s">
        <v>384</v>
      </c>
      <c r="W4253" s="162" t="s">
        <v>12767</v>
      </c>
      <c r="X4253" s="536">
        <v>2483</v>
      </c>
      <c r="Y4253" s="536">
        <v>2483</v>
      </c>
      <c r="Z4253" s="255">
        <v>128396</v>
      </c>
      <c r="AA4253" s="264">
        <f>Y4253/AD4253</f>
        <v>4.474737377248835E-4</v>
      </c>
      <c r="AB4253" s="265">
        <f>Z4253/AD4253</f>
        <v>2.3138879592800702E-2</v>
      </c>
      <c r="AC4253" s="255">
        <f>Z4253/Y4253</f>
        <v>51.710028191703586</v>
      </c>
      <c r="AD4253" s="255">
        <v>5548929</v>
      </c>
      <c r="AE4253" s="240" t="s">
        <v>7063</v>
      </c>
      <c r="AF4253" s="527" t="s">
        <v>12768</v>
      </c>
      <c r="AG4253" s="240" t="s">
        <v>7040</v>
      </c>
      <c r="AH4253" s="525" t="s">
        <v>7173</v>
      </c>
    </row>
    <row r="4254" spans="1:34" ht="15" hidden="1" customHeight="1" x14ac:dyDescent="0.2">
      <c r="A4254" s="58">
        <v>69</v>
      </c>
      <c r="B4254" s="58">
        <v>60</v>
      </c>
      <c r="C4254" s="76" t="s">
        <v>1343</v>
      </c>
      <c r="D4254" s="31">
        <v>60179</v>
      </c>
      <c r="E4254" s="60" t="s">
        <v>1344</v>
      </c>
      <c r="F4254" s="25">
        <v>2014</v>
      </c>
      <c r="G4254" s="61">
        <v>41806.563888888886</v>
      </c>
      <c r="H4254" s="62">
        <v>41806.563888888886</v>
      </c>
      <c r="I4254" s="625" t="s">
        <v>36</v>
      </c>
      <c r="J4254" s="625" t="s">
        <v>36</v>
      </c>
      <c r="K4254" s="625"/>
      <c r="L4254" s="64">
        <f>N4254-G4254</f>
        <v>9.375E-2</v>
      </c>
      <c r="M4254" s="65">
        <v>135</v>
      </c>
      <c r="N4254" s="61">
        <v>41806.657638888886</v>
      </c>
      <c r="O4254" s="62">
        <v>41806.657638888886</v>
      </c>
      <c r="P4254" s="66" t="s">
        <v>37</v>
      </c>
      <c r="Q4254" s="69" t="s">
        <v>52</v>
      </c>
      <c r="R4254" s="69" t="s">
        <v>302</v>
      </c>
      <c r="S4254" s="87" t="s">
        <v>68</v>
      </c>
      <c r="T4254" s="69" t="s">
        <v>2384</v>
      </c>
      <c r="U4254" s="414" t="s">
        <v>40</v>
      </c>
      <c r="V4254" s="87" t="s">
        <v>384</v>
      </c>
      <c r="W4254" s="69" t="s">
        <v>2385</v>
      </c>
      <c r="X4254" s="32">
        <v>0</v>
      </c>
      <c r="Y4254" s="32">
        <v>0</v>
      </c>
      <c r="Z4254" s="83"/>
      <c r="AA4254" s="84"/>
      <c r="AB4254" s="85"/>
      <c r="AC4254" s="83"/>
    </row>
    <row r="4255" spans="1:34" ht="15" hidden="1" customHeight="1" x14ac:dyDescent="0.2">
      <c r="A4255" s="153">
        <v>69</v>
      </c>
      <c r="B4255" s="153">
        <v>60</v>
      </c>
      <c r="C4255" s="24" t="s">
        <v>1343</v>
      </c>
      <c r="D4255" s="175">
        <v>60179</v>
      </c>
      <c r="E4255" s="24" t="s">
        <v>1344</v>
      </c>
      <c r="F4255" s="25">
        <v>2015</v>
      </c>
      <c r="G4255" s="156">
        <v>42038.638888888891</v>
      </c>
      <c r="H4255" s="157">
        <v>42038.638888888891</v>
      </c>
      <c r="I4255" s="620" t="s">
        <v>36</v>
      </c>
      <c r="J4255" s="620" t="s">
        <v>36</v>
      </c>
      <c r="K4255" s="620"/>
      <c r="L4255" s="159">
        <f>N4255-G4255</f>
        <v>0.43541666666715173</v>
      </c>
      <c r="M4255" s="160">
        <v>627</v>
      </c>
      <c r="N4255" s="156">
        <v>42039.074305555558</v>
      </c>
      <c r="O4255" s="157">
        <v>42039.074305555558</v>
      </c>
      <c r="P4255" s="161" t="s">
        <v>37</v>
      </c>
      <c r="Q4255" s="35" t="s">
        <v>38</v>
      </c>
      <c r="R4255" s="35" t="s">
        <v>135</v>
      </c>
      <c r="S4255" s="35" t="s">
        <v>68</v>
      </c>
      <c r="T4255" s="35" t="s">
        <v>3386</v>
      </c>
      <c r="U4255" s="170">
        <v>10867</v>
      </c>
      <c r="V4255" s="167" t="s">
        <v>384</v>
      </c>
      <c r="W4255" s="35" t="s">
        <v>3387</v>
      </c>
      <c r="X4255" s="55">
        <v>9048</v>
      </c>
      <c r="Y4255" s="55">
        <v>9048</v>
      </c>
      <c r="Z4255" s="178">
        <v>1119048</v>
      </c>
      <c r="AA4255" s="173">
        <f>Y4255/5412924</f>
        <v>1.6715549673337368E-3</v>
      </c>
      <c r="AB4255" s="174">
        <f>Z4255/5412924</f>
        <v>0.20673632218002691</v>
      </c>
      <c r="AC4255" s="55">
        <f>Z4255/Y4255</f>
        <v>123.67904509283819</v>
      </c>
    </row>
    <row r="4256" spans="1:34" ht="15" hidden="1" customHeight="1" x14ac:dyDescent="0.2">
      <c r="A4256" s="175">
        <v>69</v>
      </c>
      <c r="B4256" s="175">
        <v>60</v>
      </c>
      <c r="C4256" s="24" t="s">
        <v>1343</v>
      </c>
      <c r="D4256" s="175">
        <v>60179</v>
      </c>
      <c r="E4256" s="43" t="s">
        <v>1344</v>
      </c>
      <c r="F4256" s="25">
        <v>2015</v>
      </c>
      <c r="G4256" s="156">
        <v>42251.541666666664</v>
      </c>
      <c r="H4256" s="157">
        <v>42251.541666666664</v>
      </c>
      <c r="I4256" s="620" t="s">
        <v>36</v>
      </c>
      <c r="J4256" s="620" t="s">
        <v>36</v>
      </c>
      <c r="K4256" s="620"/>
      <c r="L4256" s="159">
        <f>N4256-G4256</f>
        <v>0.18958333333284827</v>
      </c>
      <c r="M4256" s="160">
        <v>273</v>
      </c>
      <c r="N4256" s="156">
        <v>42251.731249999997</v>
      </c>
      <c r="O4256" s="157">
        <v>42251.731249999997</v>
      </c>
      <c r="P4256" s="161" t="s">
        <v>37</v>
      </c>
      <c r="Q4256" s="162" t="s">
        <v>52</v>
      </c>
      <c r="R4256" s="35" t="s">
        <v>302</v>
      </c>
      <c r="S4256" s="35" t="s">
        <v>68</v>
      </c>
      <c r="T4256" s="35" t="s">
        <v>4699</v>
      </c>
      <c r="U4256" s="414" t="s">
        <v>40</v>
      </c>
      <c r="V4256" s="167" t="s">
        <v>384</v>
      </c>
      <c r="W4256" s="35" t="s">
        <v>4700</v>
      </c>
      <c r="X4256" s="55">
        <v>0</v>
      </c>
      <c r="Y4256" s="32">
        <v>0</v>
      </c>
      <c r="Z4256" s="168"/>
      <c r="AA4256" s="168"/>
      <c r="AB4256" s="168"/>
      <c r="AC4256" s="168"/>
    </row>
    <row r="4257" spans="1:34" ht="15" hidden="1" customHeight="1" x14ac:dyDescent="0.2">
      <c r="A4257" s="257">
        <v>69</v>
      </c>
      <c r="B4257" s="257">
        <v>60</v>
      </c>
      <c r="C4257" s="258" t="s">
        <v>1343</v>
      </c>
      <c r="D4257" s="257">
        <v>60179</v>
      </c>
      <c r="E4257" s="258" t="s">
        <v>1344</v>
      </c>
      <c r="F4257" s="25">
        <v>2016</v>
      </c>
      <c r="G4257" s="232">
        <v>42453.365972222222</v>
      </c>
      <c r="H4257" s="233">
        <v>42453.365972222222</v>
      </c>
      <c r="I4257" s="412" t="s">
        <v>36</v>
      </c>
      <c r="J4257" s="412" t="s">
        <v>36</v>
      </c>
      <c r="K4257" s="412"/>
      <c r="L4257" s="235">
        <f>N4257-G4257</f>
        <v>3.4722222189884633E-3</v>
      </c>
      <c r="M4257" s="236">
        <v>5</v>
      </c>
      <c r="N4257" s="232">
        <v>42453.369444444441</v>
      </c>
      <c r="O4257" s="233">
        <v>42453.369444444441</v>
      </c>
      <c r="P4257" s="237" t="s">
        <v>37</v>
      </c>
      <c r="Q4257" s="238" t="s">
        <v>52</v>
      </c>
      <c r="R4257" s="277" t="s">
        <v>124</v>
      </c>
      <c r="S4257" s="277" t="s">
        <v>88</v>
      </c>
      <c r="T4257" s="276" t="s">
        <v>5796</v>
      </c>
      <c r="U4257" s="77">
        <v>12031</v>
      </c>
      <c r="V4257" s="240" t="s">
        <v>384</v>
      </c>
      <c r="W4257" s="35" t="s">
        <v>5798</v>
      </c>
      <c r="X4257" s="55">
        <v>0</v>
      </c>
      <c r="Y4257" s="55">
        <v>0</v>
      </c>
      <c r="Z4257" s="55">
        <v>0</v>
      </c>
      <c r="AA4257" s="266"/>
      <c r="AB4257" s="266"/>
      <c r="AC4257" s="266"/>
    </row>
    <row r="4258" spans="1:34" ht="15" hidden="1" customHeight="1" x14ac:dyDescent="0.2">
      <c r="A4258" s="521">
        <v>69</v>
      </c>
      <c r="B4258" s="521">
        <v>60</v>
      </c>
      <c r="C4258" s="522" t="s">
        <v>1343</v>
      </c>
      <c r="D4258" s="521">
        <v>60179</v>
      </c>
      <c r="E4258" s="522" t="s">
        <v>1344</v>
      </c>
      <c r="F4258" s="25">
        <v>2019</v>
      </c>
      <c r="G4258" s="232">
        <v>43495.265277777777</v>
      </c>
      <c r="H4258" s="233">
        <v>43495.265277777777</v>
      </c>
      <c r="I4258" s="412" t="s">
        <v>36</v>
      </c>
      <c r="J4258" s="412" t="s">
        <v>36</v>
      </c>
      <c r="K4258" s="412" t="s">
        <v>36</v>
      </c>
      <c r="L4258" s="235">
        <f>N4258-G4258</f>
        <v>6.2499999985448085E-3</v>
      </c>
      <c r="M4258" s="236">
        <v>9</v>
      </c>
      <c r="N4258" s="232">
        <v>43495.271527777775</v>
      </c>
      <c r="O4258" s="233">
        <v>43495.271527777775</v>
      </c>
      <c r="P4258" s="237" t="s">
        <v>37</v>
      </c>
      <c r="Q4258" s="359" t="s">
        <v>1285</v>
      </c>
      <c r="R4258" s="35" t="s">
        <v>10236</v>
      </c>
      <c r="S4258" s="238" t="s">
        <v>564</v>
      </c>
      <c r="T4258" s="167" t="s">
        <v>12958</v>
      </c>
      <c r="U4258" s="416" t="s">
        <v>40</v>
      </c>
      <c r="V4258" s="240" t="s">
        <v>384</v>
      </c>
      <c r="W4258" s="167" t="s">
        <v>12959</v>
      </c>
      <c r="X4258" s="164">
        <v>8387</v>
      </c>
      <c r="Y4258" s="164">
        <v>8387</v>
      </c>
      <c r="Z4258" s="241">
        <v>75483</v>
      </c>
      <c r="AA4258" s="259">
        <f>Y4258/AD4258</f>
        <v>1.5114628426494555E-3</v>
      </c>
      <c r="AB4258" s="260">
        <f>Z4258/AD4258</f>
        <v>1.3603165583845099E-2</v>
      </c>
      <c r="AC4258" s="241">
        <f>Z4258/Y4258</f>
        <v>9</v>
      </c>
      <c r="AD4258" s="241">
        <v>5548929</v>
      </c>
      <c r="AE4258" s="239" t="s">
        <v>1270</v>
      </c>
      <c r="AF4258" s="229" t="s">
        <v>1270</v>
      </c>
      <c r="AG4258" s="239" t="s">
        <v>7040</v>
      </c>
      <c r="AH4258" s="57" t="s">
        <v>7041</v>
      </c>
    </row>
    <row r="4259" spans="1:34" ht="15" hidden="1" customHeight="1" x14ac:dyDescent="0.2">
      <c r="A4259" s="58">
        <v>69</v>
      </c>
      <c r="B4259" s="58">
        <v>60</v>
      </c>
      <c r="C4259" s="76" t="s">
        <v>1169</v>
      </c>
      <c r="D4259" s="31">
        <v>60180</v>
      </c>
      <c r="E4259" s="60" t="s">
        <v>1170</v>
      </c>
      <c r="F4259" s="25">
        <v>2014</v>
      </c>
      <c r="G4259" s="61">
        <v>41712.709027777775</v>
      </c>
      <c r="H4259" s="62">
        <v>41712.709027777775</v>
      </c>
      <c r="I4259" s="625" t="s">
        <v>36</v>
      </c>
      <c r="J4259" s="625" t="s">
        <v>36</v>
      </c>
      <c r="K4259" s="625"/>
      <c r="L4259" s="64">
        <f>N4259-G4259</f>
        <v>6.944444467080757E-4</v>
      </c>
      <c r="M4259" s="65">
        <v>1</v>
      </c>
      <c r="N4259" s="61">
        <v>41712.709722222222</v>
      </c>
      <c r="O4259" s="62">
        <v>41712.709722222222</v>
      </c>
      <c r="P4259" s="66" t="s">
        <v>37</v>
      </c>
      <c r="Q4259" s="69" t="s">
        <v>145</v>
      </c>
      <c r="R4259" s="69" t="s">
        <v>146</v>
      </c>
      <c r="S4259" s="87" t="s">
        <v>101</v>
      </c>
      <c r="T4259" s="69" t="s">
        <v>1984</v>
      </c>
      <c r="U4259" s="414" t="s">
        <v>40</v>
      </c>
      <c r="V4259" s="78" t="s">
        <v>1385</v>
      </c>
      <c r="W4259" s="69" t="s">
        <v>1985</v>
      </c>
      <c r="X4259" s="32">
        <v>0</v>
      </c>
      <c r="Y4259" s="32">
        <v>0</v>
      </c>
      <c r="Z4259" s="83"/>
      <c r="AA4259" s="84"/>
      <c r="AB4259" s="85"/>
      <c r="AC4259" s="83"/>
    </row>
    <row r="4260" spans="1:34" ht="15" hidden="1" customHeight="1" x14ac:dyDescent="0.2">
      <c r="A4260" s="175">
        <v>69</v>
      </c>
      <c r="B4260" s="175">
        <v>60</v>
      </c>
      <c r="C4260" s="24" t="s">
        <v>1169</v>
      </c>
      <c r="D4260" s="175">
        <v>60180</v>
      </c>
      <c r="E4260" s="24" t="s">
        <v>1170</v>
      </c>
      <c r="F4260" s="25">
        <v>2016</v>
      </c>
      <c r="G4260" s="284">
        <v>42713.669444444444</v>
      </c>
      <c r="H4260" s="234">
        <v>42713.669444444444</v>
      </c>
      <c r="I4260" s="412" t="s">
        <v>36</v>
      </c>
      <c r="J4260" s="412" t="s">
        <v>36</v>
      </c>
      <c r="K4260" s="412"/>
      <c r="L4260" s="235">
        <f>N4260-G4260</f>
        <v>6.944444467080757E-4</v>
      </c>
      <c r="M4260" s="236">
        <v>1</v>
      </c>
      <c r="N4260" s="284">
        <v>42713.670138888891</v>
      </c>
      <c r="O4260" s="234">
        <v>42713.670138888891</v>
      </c>
      <c r="P4260" s="237" t="s">
        <v>37</v>
      </c>
      <c r="Q4260" s="35" t="s">
        <v>145</v>
      </c>
      <c r="R4260" s="35" t="s">
        <v>146</v>
      </c>
      <c r="S4260" s="35" t="s">
        <v>40</v>
      </c>
      <c r="T4260" s="35" t="s">
        <v>6960</v>
      </c>
      <c r="U4260" s="282" t="s">
        <v>40</v>
      </c>
      <c r="V4260" s="240" t="s">
        <v>1385</v>
      </c>
      <c r="W4260" s="35" t="s">
        <v>6961</v>
      </c>
      <c r="X4260" s="177">
        <v>0</v>
      </c>
      <c r="Y4260" s="55">
        <v>0</v>
      </c>
      <c r="Z4260" s="55">
        <v>0</v>
      </c>
      <c r="AA4260" s="168"/>
      <c r="AB4260" s="168"/>
      <c r="AC4260" s="168"/>
    </row>
    <row r="4261" spans="1:34" ht="15" hidden="1" customHeight="1" x14ac:dyDescent="0.2">
      <c r="A4261" s="257">
        <v>69</v>
      </c>
      <c r="B4261" s="257">
        <v>60</v>
      </c>
      <c r="C4261" s="258" t="s">
        <v>1169</v>
      </c>
      <c r="D4261" s="257">
        <v>60180</v>
      </c>
      <c r="E4261" s="258" t="s">
        <v>1170</v>
      </c>
      <c r="F4261" s="25">
        <v>2017</v>
      </c>
      <c r="G4261" s="232">
        <v>42857.245833333334</v>
      </c>
      <c r="H4261" s="233">
        <v>42857.245833333334</v>
      </c>
      <c r="I4261" s="412" t="s">
        <v>36</v>
      </c>
      <c r="J4261" s="412" t="s">
        <v>36</v>
      </c>
      <c r="K4261" s="412"/>
      <c r="L4261" s="235">
        <f>N4261-G4261</f>
        <v>6.944444467080757E-4</v>
      </c>
      <c r="M4261" s="236">
        <v>1</v>
      </c>
      <c r="N4261" s="232">
        <v>42857.246527777781</v>
      </c>
      <c r="O4261" s="233">
        <v>42857.246527777781</v>
      </c>
      <c r="P4261" s="237" t="s">
        <v>37</v>
      </c>
      <c r="Q4261" s="35" t="s">
        <v>48</v>
      </c>
      <c r="R4261" s="35" t="s">
        <v>49</v>
      </c>
      <c r="S4261" s="35" t="s">
        <v>40</v>
      </c>
      <c r="T4261" s="52" t="s">
        <v>8468</v>
      </c>
      <c r="U4261" s="332" t="s">
        <v>40</v>
      </c>
      <c r="V4261" s="240" t="s">
        <v>1385</v>
      </c>
      <c r="W4261" s="44" t="s">
        <v>8469</v>
      </c>
      <c r="X4261" s="241">
        <v>0</v>
      </c>
      <c r="Y4261" s="241">
        <v>0</v>
      </c>
      <c r="Z4261" s="241">
        <v>0</v>
      </c>
      <c r="AA4261" s="35"/>
      <c r="AB4261" s="35"/>
      <c r="AC4261" s="35"/>
      <c r="AD4261" s="304">
        <v>5517212</v>
      </c>
      <c r="AE4261" s="305" t="s">
        <v>7063</v>
      </c>
      <c r="AF4261" s="305" t="s">
        <v>8470</v>
      </c>
      <c r="AG4261" s="35" t="s">
        <v>7040</v>
      </c>
      <c r="AH4261" s="44" t="s">
        <v>7041</v>
      </c>
    </row>
    <row r="4262" spans="1:34" ht="15" hidden="1" customHeight="1" x14ac:dyDescent="0.2">
      <c r="A4262" s="257">
        <v>69</v>
      </c>
      <c r="B4262" s="257">
        <v>60</v>
      </c>
      <c r="C4262" s="258" t="s">
        <v>1169</v>
      </c>
      <c r="D4262" s="257">
        <v>60180</v>
      </c>
      <c r="E4262" s="258" t="s">
        <v>1170</v>
      </c>
      <c r="F4262" s="25">
        <v>2017</v>
      </c>
      <c r="G4262" s="232">
        <v>43016.981249999997</v>
      </c>
      <c r="H4262" s="233">
        <v>43016.981249999997</v>
      </c>
      <c r="I4262" s="417" t="s">
        <v>7042</v>
      </c>
      <c r="J4262" s="417" t="s">
        <v>7042</v>
      </c>
      <c r="K4262" s="417"/>
      <c r="L4262" s="235">
        <f>N4262-G4262</f>
        <v>2.6416666666700621</v>
      </c>
      <c r="M4262" s="236">
        <v>3804</v>
      </c>
      <c r="N4262" s="232">
        <v>43019.622916666667</v>
      </c>
      <c r="O4262" s="233">
        <v>43019.622916666667</v>
      </c>
      <c r="P4262" s="237" t="s">
        <v>37</v>
      </c>
      <c r="Q4262" s="35" t="s">
        <v>222</v>
      </c>
      <c r="R4262" s="35" t="s">
        <v>223</v>
      </c>
      <c r="S4262" s="35" t="s">
        <v>54</v>
      </c>
      <c r="T4262" s="167" t="s">
        <v>9678</v>
      </c>
      <c r="U4262" s="414" t="s">
        <v>40</v>
      </c>
      <c r="V4262" s="240" t="s">
        <v>1385</v>
      </c>
      <c r="W4262" s="167" t="s">
        <v>9679</v>
      </c>
      <c r="X4262" s="241">
        <v>0</v>
      </c>
      <c r="Y4262" s="241">
        <v>0</v>
      </c>
      <c r="Z4262" s="241">
        <v>0</v>
      </c>
      <c r="AA4262" s="266"/>
      <c r="AB4262" s="266"/>
      <c r="AC4262" s="266"/>
      <c r="AD4262" s="304">
        <v>5517212</v>
      </c>
      <c r="AE4262" s="333" t="s">
        <v>7172</v>
      </c>
      <c r="AF4262" s="383" t="s">
        <v>9573</v>
      </c>
      <c r="AG4262" s="167" t="s">
        <v>7040</v>
      </c>
      <c r="AH4262" s="29" t="s">
        <v>7041</v>
      </c>
    </row>
    <row r="4263" spans="1:34" ht="15" hidden="1" customHeight="1" x14ac:dyDescent="0.2">
      <c r="A4263" s="257">
        <v>69</v>
      </c>
      <c r="B4263" s="257">
        <v>60</v>
      </c>
      <c r="C4263" s="258" t="s">
        <v>1169</v>
      </c>
      <c r="D4263" s="257">
        <v>60180</v>
      </c>
      <c r="E4263" s="258" t="s">
        <v>1170</v>
      </c>
      <c r="F4263" s="25">
        <v>2017</v>
      </c>
      <c r="G4263" s="232">
        <v>43019.706250000003</v>
      </c>
      <c r="H4263" s="233">
        <v>43019.706250000003</v>
      </c>
      <c r="I4263" s="412" t="s">
        <v>36</v>
      </c>
      <c r="J4263" s="412" t="s">
        <v>36</v>
      </c>
      <c r="K4263" s="412"/>
      <c r="L4263" s="235">
        <f>N4263-G4263</f>
        <v>0.93680555555329192</v>
      </c>
      <c r="M4263" s="236">
        <v>1349</v>
      </c>
      <c r="N4263" s="232">
        <v>43020.643055555556</v>
      </c>
      <c r="O4263" s="233">
        <v>43020.643055555556</v>
      </c>
      <c r="P4263" s="237" t="s">
        <v>37</v>
      </c>
      <c r="Q4263" s="35" t="s">
        <v>382</v>
      </c>
      <c r="R4263" s="35" t="s">
        <v>383</v>
      </c>
      <c r="S4263" s="266" t="s">
        <v>526</v>
      </c>
      <c r="T4263" s="167" t="s">
        <v>9767</v>
      </c>
      <c r="U4263" s="332" t="s">
        <v>40</v>
      </c>
      <c r="V4263" s="240" t="s">
        <v>1385</v>
      </c>
      <c r="W4263" s="167" t="s">
        <v>9768</v>
      </c>
      <c r="X4263" s="241">
        <v>1068</v>
      </c>
      <c r="Y4263" s="241">
        <v>1068</v>
      </c>
      <c r="Z4263" s="241">
        <v>1068</v>
      </c>
      <c r="AA4263" s="215">
        <v>1.9357603079236396E-4</v>
      </c>
      <c r="AB4263" s="216">
        <v>1.9357603079236396E-4</v>
      </c>
      <c r="AC4263" s="255">
        <v>1</v>
      </c>
      <c r="AD4263" s="304">
        <v>5517212</v>
      </c>
      <c r="AE4263" s="333" t="s">
        <v>1270</v>
      </c>
      <c r="AF4263" s="333" t="s">
        <v>1270</v>
      </c>
      <c r="AG4263" s="167" t="s">
        <v>7066</v>
      </c>
      <c r="AH4263" s="29" t="s">
        <v>7067</v>
      </c>
    </row>
    <row r="4264" spans="1:34" ht="15" hidden="1" customHeight="1" x14ac:dyDescent="0.2">
      <c r="A4264" s="257">
        <v>69</v>
      </c>
      <c r="B4264" s="257">
        <v>60</v>
      </c>
      <c r="C4264" s="258" t="s">
        <v>1169</v>
      </c>
      <c r="D4264" s="257">
        <v>60180</v>
      </c>
      <c r="E4264" s="258" t="s">
        <v>1170</v>
      </c>
      <c r="F4264" s="25">
        <v>2018</v>
      </c>
      <c r="G4264" s="232">
        <v>43151.589583333334</v>
      </c>
      <c r="H4264" s="233">
        <v>43151.589583333334</v>
      </c>
      <c r="I4264" s="412" t="s">
        <v>36</v>
      </c>
      <c r="J4264" s="412" t="s">
        <v>36</v>
      </c>
      <c r="K4264" s="412" t="s">
        <v>36</v>
      </c>
      <c r="L4264" s="235">
        <f>N4264-G4264</f>
        <v>6.944444467080757E-4</v>
      </c>
      <c r="M4264" s="236">
        <v>1</v>
      </c>
      <c r="N4264" s="232">
        <v>43151.590277777781</v>
      </c>
      <c r="O4264" s="233">
        <v>43151.590277777781</v>
      </c>
      <c r="P4264" s="237" t="s">
        <v>37</v>
      </c>
      <c r="Q4264" s="359" t="s">
        <v>48</v>
      </c>
      <c r="R4264" s="35" t="s">
        <v>10200</v>
      </c>
      <c r="S4264" s="277" t="s">
        <v>40</v>
      </c>
      <c r="T4264" s="167" t="s">
        <v>10525</v>
      </c>
      <c r="U4264" s="282" t="s">
        <v>40</v>
      </c>
      <c r="V4264" s="240" t="s">
        <v>1385</v>
      </c>
      <c r="W4264" s="167" t="s">
        <v>10526</v>
      </c>
      <c r="X4264" s="255">
        <v>0</v>
      </c>
      <c r="Y4264" s="241">
        <v>0</v>
      </c>
      <c r="Z4264" s="241">
        <v>0</v>
      </c>
      <c r="AA4264" s="266"/>
      <c r="AB4264" s="266"/>
      <c r="AC4264" s="266"/>
      <c r="AD4264" s="241">
        <v>5517212</v>
      </c>
      <c r="AE4264" s="277" t="s">
        <v>7063</v>
      </c>
      <c r="AF4264" s="439" t="s">
        <v>10527</v>
      </c>
      <c r="AG4264" s="277" t="s">
        <v>7040</v>
      </c>
      <c r="AH4264" s="277" t="s">
        <v>7041</v>
      </c>
    </row>
    <row r="4265" spans="1:34" ht="15" hidden="1" customHeight="1" x14ac:dyDescent="0.2">
      <c r="A4265" s="272">
        <v>69</v>
      </c>
      <c r="B4265" s="272">
        <v>60</v>
      </c>
      <c r="C4265" s="331" t="s">
        <v>1169</v>
      </c>
      <c r="D4265" s="272">
        <v>60180</v>
      </c>
      <c r="E4265" s="331" t="s">
        <v>1170</v>
      </c>
      <c r="F4265" s="25">
        <v>2018</v>
      </c>
      <c r="G4265" s="284">
        <v>43309.933333333334</v>
      </c>
      <c r="H4265" s="234">
        <v>43309.933333333334</v>
      </c>
      <c r="I4265" s="417" t="s">
        <v>7042</v>
      </c>
      <c r="J4265" s="412" t="s">
        <v>36</v>
      </c>
      <c r="K4265" s="412" t="s">
        <v>36</v>
      </c>
      <c r="L4265" s="235">
        <f>N4265-G4265</f>
        <v>0.16041666666569654</v>
      </c>
      <c r="M4265" s="236">
        <v>231</v>
      </c>
      <c r="N4265" s="284">
        <v>43310.09375</v>
      </c>
      <c r="O4265" s="234">
        <v>43310.09375</v>
      </c>
      <c r="P4265" s="237" t="s">
        <v>37</v>
      </c>
      <c r="Q4265" s="162" t="s">
        <v>382</v>
      </c>
      <c r="R4265" s="167" t="s">
        <v>10211</v>
      </c>
      <c r="S4265" s="163" t="s">
        <v>526</v>
      </c>
      <c r="T4265" s="167" t="s">
        <v>11644</v>
      </c>
      <c r="U4265" s="287" t="s">
        <v>40</v>
      </c>
      <c r="V4265" s="240" t="s">
        <v>1385</v>
      </c>
      <c r="W4265" s="167" t="s">
        <v>11655</v>
      </c>
      <c r="X4265" s="255">
        <v>0</v>
      </c>
      <c r="Y4265" s="241">
        <v>0</v>
      </c>
      <c r="Z4265" s="241">
        <v>0</v>
      </c>
      <c r="AA4265" s="266"/>
      <c r="AB4265" s="266"/>
      <c r="AC4265" s="266"/>
      <c r="AD4265" s="241">
        <v>5517212</v>
      </c>
      <c r="AE4265" s="467" t="s">
        <v>1270</v>
      </c>
      <c r="AF4265" s="468" t="s">
        <v>1270</v>
      </c>
      <c r="AG4265" s="163" t="s">
        <v>7040</v>
      </c>
      <c r="AH4265" s="163" t="s">
        <v>7173</v>
      </c>
    </row>
    <row r="4266" spans="1:34" ht="15" hidden="1" customHeight="1" x14ac:dyDescent="0.2">
      <c r="A4266" s="272">
        <v>69</v>
      </c>
      <c r="B4266" s="272">
        <v>60</v>
      </c>
      <c r="C4266" s="331" t="s">
        <v>1169</v>
      </c>
      <c r="D4266" s="272">
        <v>60180</v>
      </c>
      <c r="E4266" s="331" t="s">
        <v>1170</v>
      </c>
      <c r="F4266" s="25">
        <v>2018</v>
      </c>
      <c r="G4266" s="284">
        <v>43310.606249999997</v>
      </c>
      <c r="H4266" s="234">
        <v>43310.606249999997</v>
      </c>
      <c r="I4266" s="412" t="s">
        <v>36</v>
      </c>
      <c r="J4266" s="412" t="s">
        <v>36</v>
      </c>
      <c r="K4266" s="412" t="s">
        <v>36</v>
      </c>
      <c r="L4266" s="235">
        <f>N4266-G4266</f>
        <v>0.22013888889341615</v>
      </c>
      <c r="M4266" s="236">
        <v>317</v>
      </c>
      <c r="N4266" s="284">
        <v>43310.826388888891</v>
      </c>
      <c r="O4266" s="234">
        <v>43310.826388888891</v>
      </c>
      <c r="P4266" s="237" t="s">
        <v>37</v>
      </c>
      <c r="Q4266" s="162" t="s">
        <v>382</v>
      </c>
      <c r="R4266" s="167" t="s">
        <v>10211</v>
      </c>
      <c r="S4266" s="163" t="s">
        <v>526</v>
      </c>
      <c r="T4266" s="167" t="s">
        <v>11657</v>
      </c>
      <c r="U4266" s="287" t="s">
        <v>40</v>
      </c>
      <c r="V4266" s="240" t="s">
        <v>1385</v>
      </c>
      <c r="W4266" s="35" t="s">
        <v>11669</v>
      </c>
      <c r="X4266" s="255">
        <v>0</v>
      </c>
      <c r="Y4266" s="241">
        <v>0</v>
      </c>
      <c r="Z4266" s="241">
        <v>0</v>
      </c>
      <c r="AA4266" s="266"/>
      <c r="AB4266" s="266"/>
      <c r="AC4266" s="266"/>
      <c r="AD4266" s="241">
        <v>5517212</v>
      </c>
      <c r="AE4266" s="467" t="s">
        <v>1270</v>
      </c>
      <c r="AF4266" s="468" t="s">
        <v>1270</v>
      </c>
      <c r="AG4266" s="163" t="s">
        <v>7040</v>
      </c>
      <c r="AH4266" s="163" t="s">
        <v>7173</v>
      </c>
    </row>
    <row r="4267" spans="1:34" ht="15" hidden="1" customHeight="1" x14ac:dyDescent="0.2">
      <c r="A4267" s="105">
        <v>69</v>
      </c>
      <c r="B4267" s="105">
        <v>60</v>
      </c>
      <c r="C4267" s="76" t="s">
        <v>1235</v>
      </c>
      <c r="D4267" s="31">
        <v>60181</v>
      </c>
      <c r="E4267" s="60" t="s">
        <v>1236</v>
      </c>
      <c r="F4267" s="25">
        <v>2014</v>
      </c>
      <c r="G4267" s="61">
        <v>41962.313888888886</v>
      </c>
      <c r="H4267" s="62">
        <v>41962.313888888886</v>
      </c>
      <c r="I4267" s="625" t="s">
        <v>36</v>
      </c>
      <c r="J4267" s="625" t="s">
        <v>36</v>
      </c>
      <c r="K4267" s="625"/>
      <c r="L4267" s="64">
        <f>N4267-G4267</f>
        <v>0.34513888889341615</v>
      </c>
      <c r="M4267" s="65">
        <v>497</v>
      </c>
      <c r="N4267" s="61">
        <v>41962.65902777778</v>
      </c>
      <c r="O4267" s="62">
        <v>41962.65902777778</v>
      </c>
      <c r="P4267" s="66" t="s">
        <v>37</v>
      </c>
      <c r="Q4267" s="69" t="s">
        <v>222</v>
      </c>
      <c r="R4267" s="69" t="s">
        <v>223</v>
      </c>
      <c r="S4267" s="87" t="s">
        <v>54</v>
      </c>
      <c r="T4267" s="69" t="s">
        <v>3041</v>
      </c>
      <c r="U4267" s="77">
        <v>10707</v>
      </c>
      <c r="V4267" s="87" t="s">
        <v>1385</v>
      </c>
      <c r="W4267" s="69" t="s">
        <v>3042</v>
      </c>
      <c r="X4267" s="32">
        <v>0</v>
      </c>
      <c r="Y4267" s="32">
        <v>0</v>
      </c>
      <c r="Z4267" s="83"/>
      <c r="AA4267" s="84"/>
      <c r="AB4267" s="85"/>
      <c r="AC4267" s="83"/>
    </row>
    <row r="4268" spans="1:34" ht="15" hidden="1" customHeight="1" x14ac:dyDescent="0.2">
      <c r="A4268" s="257">
        <v>69</v>
      </c>
      <c r="B4268" s="257">
        <v>60</v>
      </c>
      <c r="C4268" s="258" t="s">
        <v>1235</v>
      </c>
      <c r="D4268" s="257">
        <v>60181</v>
      </c>
      <c r="E4268" s="258" t="s">
        <v>1236</v>
      </c>
      <c r="F4268" s="25">
        <v>2016</v>
      </c>
      <c r="G4268" s="232">
        <v>42435.27847222222</v>
      </c>
      <c r="H4268" s="233">
        <v>42435.27847222222</v>
      </c>
      <c r="I4268" s="412" t="s">
        <v>36</v>
      </c>
      <c r="J4268" s="412" t="s">
        <v>36</v>
      </c>
      <c r="K4268" s="412"/>
      <c r="L4268" s="235">
        <f>N4268-G4268</f>
        <v>6.944444467080757E-4</v>
      </c>
      <c r="M4268" s="236">
        <v>1</v>
      </c>
      <c r="N4268" s="232">
        <v>42435.279166666667</v>
      </c>
      <c r="O4268" s="233">
        <v>42435.279166666667</v>
      </c>
      <c r="P4268" s="237" t="s">
        <v>37</v>
      </c>
      <c r="Q4268" s="238" t="s">
        <v>48</v>
      </c>
      <c r="R4268" s="238" t="s">
        <v>49</v>
      </c>
      <c r="S4268" s="168" t="s">
        <v>40</v>
      </c>
      <c r="T4268" s="35" t="s">
        <v>5711</v>
      </c>
      <c r="U4268" s="254" t="s">
        <v>40</v>
      </c>
      <c r="V4268" s="240" t="s">
        <v>1385</v>
      </c>
      <c r="W4268" s="35" t="s">
        <v>5712</v>
      </c>
      <c r="X4268" s="55">
        <v>0</v>
      </c>
      <c r="Y4268" s="55">
        <v>0</v>
      </c>
      <c r="Z4268" s="55">
        <v>0</v>
      </c>
      <c r="AA4268" s="35"/>
      <c r="AB4268" s="35"/>
      <c r="AC4268" s="35"/>
    </row>
    <row r="4269" spans="1:34" ht="15" hidden="1" customHeight="1" x14ac:dyDescent="0.2">
      <c r="A4269" s="257">
        <v>69</v>
      </c>
      <c r="B4269" s="257">
        <v>60</v>
      </c>
      <c r="C4269" s="258" t="s">
        <v>1235</v>
      </c>
      <c r="D4269" s="257">
        <v>60181</v>
      </c>
      <c r="E4269" s="258" t="s">
        <v>1236</v>
      </c>
      <c r="F4269" s="25">
        <v>2016</v>
      </c>
      <c r="G4269" s="284">
        <v>42647.31527777778</v>
      </c>
      <c r="H4269" s="234">
        <v>42647.31527777778</v>
      </c>
      <c r="I4269" s="412" t="s">
        <v>36</v>
      </c>
      <c r="J4269" s="412" t="s">
        <v>36</v>
      </c>
      <c r="K4269" s="412"/>
      <c r="L4269" s="235">
        <f>N4269-G4269</f>
        <v>6.9444443943211809E-4</v>
      </c>
      <c r="M4269" s="236">
        <v>1</v>
      </c>
      <c r="N4269" s="284">
        <v>42647.315972222219</v>
      </c>
      <c r="O4269" s="234">
        <v>42647.315972222219</v>
      </c>
      <c r="P4269" s="237" t="s">
        <v>37</v>
      </c>
      <c r="Q4269" s="238" t="s">
        <v>213</v>
      </c>
      <c r="R4269" s="238" t="s">
        <v>287</v>
      </c>
      <c r="S4269" s="35" t="s">
        <v>40</v>
      </c>
      <c r="T4269" s="35" t="s">
        <v>6656</v>
      </c>
      <c r="U4269" s="282" t="s">
        <v>40</v>
      </c>
      <c r="V4269" s="240" t="s">
        <v>384</v>
      </c>
      <c r="W4269" s="35" t="s">
        <v>6657</v>
      </c>
      <c r="X4269" s="177">
        <v>0</v>
      </c>
      <c r="Y4269" s="55">
        <v>0</v>
      </c>
      <c r="Z4269" s="55">
        <v>0</v>
      </c>
      <c r="AA4269" s="35"/>
      <c r="AB4269" s="35"/>
      <c r="AC4269" s="241"/>
    </row>
    <row r="4270" spans="1:34" ht="15" hidden="1" customHeight="1" x14ac:dyDescent="0.2">
      <c r="A4270" s="257">
        <v>69</v>
      </c>
      <c r="B4270" s="257">
        <v>60</v>
      </c>
      <c r="C4270" s="258" t="s">
        <v>1235</v>
      </c>
      <c r="D4270" s="257">
        <v>60181</v>
      </c>
      <c r="E4270" s="258" t="s">
        <v>1236</v>
      </c>
      <c r="F4270" s="25">
        <v>2017</v>
      </c>
      <c r="G4270" s="232">
        <v>42786.318055555559</v>
      </c>
      <c r="H4270" s="233">
        <v>42786.318055555559</v>
      </c>
      <c r="I4270" s="417" t="s">
        <v>7042</v>
      </c>
      <c r="J4270" s="412" t="s">
        <v>36</v>
      </c>
      <c r="K4270" s="412"/>
      <c r="L4270" s="235">
        <f>N4270-G4270</f>
        <v>6.9444443943211809E-4</v>
      </c>
      <c r="M4270" s="236">
        <v>1</v>
      </c>
      <c r="N4270" s="232">
        <v>42786.318749999999</v>
      </c>
      <c r="O4270" s="233">
        <v>42786.318749999999</v>
      </c>
      <c r="P4270" s="237" t="s">
        <v>37</v>
      </c>
      <c r="Q4270" s="35" t="s">
        <v>213</v>
      </c>
      <c r="R4270" s="35" t="s">
        <v>214</v>
      </c>
      <c r="S4270" s="35" t="s">
        <v>40</v>
      </c>
      <c r="T4270" s="52" t="s">
        <v>7937</v>
      </c>
      <c r="U4270" s="303" t="s">
        <v>40</v>
      </c>
      <c r="V4270" s="49" t="s">
        <v>1385</v>
      </c>
      <c r="W4270" s="44" t="s">
        <v>7938</v>
      </c>
      <c r="X4270" s="255">
        <v>0</v>
      </c>
      <c r="Y4270" s="241">
        <v>0</v>
      </c>
      <c r="Z4270" s="241">
        <v>0</v>
      </c>
      <c r="AA4270" s="168"/>
      <c r="AB4270" s="168"/>
      <c r="AC4270" s="168"/>
      <c r="AD4270" s="304">
        <v>5517212</v>
      </c>
      <c r="AE4270" s="35" t="s">
        <v>7060</v>
      </c>
      <c r="AF4270" s="305" t="s">
        <v>7939</v>
      </c>
      <c r="AG4270" s="35" t="s">
        <v>7040</v>
      </c>
      <c r="AH4270" s="52" t="s">
        <v>7041</v>
      </c>
    </row>
    <row r="4271" spans="1:34" ht="15" hidden="1" customHeight="1" x14ac:dyDescent="0.2">
      <c r="A4271" s="257">
        <v>69</v>
      </c>
      <c r="B4271" s="257">
        <v>60</v>
      </c>
      <c r="C4271" s="258" t="s">
        <v>1235</v>
      </c>
      <c r="D4271" s="257">
        <v>60181</v>
      </c>
      <c r="E4271" s="331" t="s">
        <v>1236</v>
      </c>
      <c r="F4271" s="25">
        <v>2017</v>
      </c>
      <c r="G4271" s="284">
        <v>43017.022916666669</v>
      </c>
      <c r="H4271" s="233">
        <v>43017.022916666669</v>
      </c>
      <c r="I4271" s="417" t="s">
        <v>7042</v>
      </c>
      <c r="J4271" s="412" t="s">
        <v>36</v>
      </c>
      <c r="K4271" s="412"/>
      <c r="L4271" s="235">
        <f>N4271-G4271</f>
        <v>0.13680555555038154</v>
      </c>
      <c r="M4271" s="236">
        <v>197</v>
      </c>
      <c r="N4271" s="232">
        <v>43017.159722222219</v>
      </c>
      <c r="O4271" s="233">
        <v>43017.159722222219</v>
      </c>
      <c r="P4271" s="237" t="s">
        <v>37</v>
      </c>
      <c r="Q4271" s="35" t="s">
        <v>382</v>
      </c>
      <c r="R4271" s="35" t="s">
        <v>383</v>
      </c>
      <c r="S4271" s="277" t="s">
        <v>526</v>
      </c>
      <c r="T4271" s="167" t="s">
        <v>9687</v>
      </c>
      <c r="U4271" s="332" t="s">
        <v>40</v>
      </c>
      <c r="V4271" s="240" t="s">
        <v>1385</v>
      </c>
      <c r="W4271" s="167" t="s">
        <v>9688</v>
      </c>
      <c r="X4271" s="400">
        <v>1011</v>
      </c>
      <c r="Y4271" s="400">
        <v>1011</v>
      </c>
      <c r="Z4271" s="400">
        <v>1011</v>
      </c>
      <c r="AA4271" s="401">
        <v>1.8324472577816478E-4</v>
      </c>
      <c r="AB4271" s="402">
        <v>1.8324472577816478E-4</v>
      </c>
      <c r="AC4271" s="400">
        <v>1</v>
      </c>
      <c r="AD4271" s="304">
        <v>5517212</v>
      </c>
      <c r="AE4271" s="333" t="s">
        <v>1270</v>
      </c>
      <c r="AF4271" s="333" t="s">
        <v>1270</v>
      </c>
      <c r="AG4271" s="167" t="s">
        <v>7066</v>
      </c>
      <c r="AH4271" s="29" t="s">
        <v>7067</v>
      </c>
    </row>
    <row r="4272" spans="1:34" ht="15" hidden="1" customHeight="1" x14ac:dyDescent="0.2">
      <c r="A4272" s="257">
        <v>69</v>
      </c>
      <c r="B4272" s="257">
        <v>60</v>
      </c>
      <c r="C4272" s="258" t="s">
        <v>1235</v>
      </c>
      <c r="D4272" s="257">
        <v>60181</v>
      </c>
      <c r="E4272" s="331" t="s">
        <v>1236</v>
      </c>
      <c r="F4272" s="25">
        <v>2017</v>
      </c>
      <c r="G4272" s="284">
        <v>43017.160416666666</v>
      </c>
      <c r="H4272" s="233">
        <v>43017.160416666666</v>
      </c>
      <c r="I4272" s="417" t="s">
        <v>7042</v>
      </c>
      <c r="J4272" s="412" t="s">
        <v>36</v>
      </c>
      <c r="K4272" s="412"/>
      <c r="L4272" s="235">
        <f>N4272-G4272</f>
        <v>6.944444467080757E-4</v>
      </c>
      <c r="M4272" s="236">
        <v>1</v>
      </c>
      <c r="N4272" s="232">
        <v>43017.161111111112</v>
      </c>
      <c r="O4272" s="233">
        <v>43017.161111111112</v>
      </c>
      <c r="P4272" s="237" t="s">
        <v>37</v>
      </c>
      <c r="Q4272" s="35" t="s">
        <v>382</v>
      </c>
      <c r="R4272" s="35" t="s">
        <v>383</v>
      </c>
      <c r="S4272" s="277" t="s">
        <v>40</v>
      </c>
      <c r="T4272" s="167" t="s">
        <v>9721</v>
      </c>
      <c r="U4272" s="332" t="s">
        <v>40</v>
      </c>
      <c r="V4272" s="240" t="s">
        <v>1385</v>
      </c>
      <c r="W4272" s="167" t="s">
        <v>9722</v>
      </c>
      <c r="X4272" s="241">
        <v>0</v>
      </c>
      <c r="Y4272" s="241">
        <v>0</v>
      </c>
      <c r="Z4272" s="241">
        <v>0</v>
      </c>
      <c r="AA4272" s="277"/>
      <c r="AB4272" s="277"/>
      <c r="AC4272" s="277"/>
      <c r="AD4272" s="304">
        <v>5517212</v>
      </c>
      <c r="AE4272" s="333" t="s">
        <v>7083</v>
      </c>
      <c r="AF4272" s="383" t="s">
        <v>9723</v>
      </c>
      <c r="AG4272" s="167" t="s">
        <v>7040</v>
      </c>
      <c r="AH4272" s="29" t="s">
        <v>7041</v>
      </c>
    </row>
    <row r="4273" spans="1:34" ht="15" hidden="1" customHeight="1" x14ac:dyDescent="0.2">
      <c r="A4273" s="257">
        <v>69</v>
      </c>
      <c r="B4273" s="257">
        <v>60</v>
      </c>
      <c r="C4273" s="258" t="s">
        <v>1235</v>
      </c>
      <c r="D4273" s="257">
        <v>60181</v>
      </c>
      <c r="E4273" s="331" t="s">
        <v>1236</v>
      </c>
      <c r="F4273" s="25">
        <v>2017</v>
      </c>
      <c r="G4273" s="284">
        <v>43017.213888888888</v>
      </c>
      <c r="H4273" s="233">
        <v>43017.213888888888</v>
      </c>
      <c r="I4273" s="417" t="s">
        <v>7042</v>
      </c>
      <c r="J4273" s="412" t="s">
        <v>36</v>
      </c>
      <c r="K4273" s="412"/>
      <c r="L4273" s="235">
        <f>N4273-G4273</f>
        <v>8.5090277777781012</v>
      </c>
      <c r="M4273" s="236">
        <v>12253</v>
      </c>
      <c r="N4273" s="232">
        <v>43025.722916666666</v>
      </c>
      <c r="O4273" s="233">
        <v>43025.722916666666</v>
      </c>
      <c r="P4273" s="294" t="s">
        <v>173</v>
      </c>
      <c r="Q4273" s="35" t="s">
        <v>382</v>
      </c>
      <c r="R4273" s="35" t="s">
        <v>383</v>
      </c>
      <c r="S4273" s="266" t="s">
        <v>68</v>
      </c>
      <c r="T4273" s="167" t="s">
        <v>9728</v>
      </c>
      <c r="U4273" s="332" t="s">
        <v>40</v>
      </c>
      <c r="V4273" s="240" t="s">
        <v>1385</v>
      </c>
      <c r="W4273" s="167" t="s">
        <v>9729</v>
      </c>
      <c r="X4273" s="241">
        <v>0</v>
      </c>
      <c r="Y4273" s="241">
        <v>0</v>
      </c>
      <c r="Z4273" s="241">
        <v>0</v>
      </c>
      <c r="AA4273" s="277"/>
      <c r="AB4273" s="277"/>
      <c r="AC4273" s="277"/>
      <c r="AD4273" s="304">
        <v>5517212</v>
      </c>
      <c r="AE4273" s="333" t="s">
        <v>7056</v>
      </c>
      <c r="AF4273" s="383" t="s">
        <v>9730</v>
      </c>
      <c r="AG4273" s="167" t="s">
        <v>7040</v>
      </c>
      <c r="AH4273" s="29" t="s">
        <v>7041</v>
      </c>
    </row>
    <row r="4274" spans="1:34" ht="15" hidden="1" customHeight="1" x14ac:dyDescent="0.2">
      <c r="A4274" s="257">
        <v>69</v>
      </c>
      <c r="B4274" s="257">
        <v>60</v>
      </c>
      <c r="C4274" s="258" t="s">
        <v>1235</v>
      </c>
      <c r="D4274" s="257">
        <v>60181</v>
      </c>
      <c r="E4274" s="331" t="s">
        <v>1236</v>
      </c>
      <c r="F4274" s="25">
        <v>2018</v>
      </c>
      <c r="G4274" s="232">
        <v>43104.905555555553</v>
      </c>
      <c r="H4274" s="233">
        <v>43104.905555555553</v>
      </c>
      <c r="I4274" s="412" t="s">
        <v>36</v>
      </c>
      <c r="J4274" s="412" t="s">
        <v>36</v>
      </c>
      <c r="K4274" s="412" t="s">
        <v>36</v>
      </c>
      <c r="L4274" s="235">
        <f>N4274-G4274</f>
        <v>0.85972222222335404</v>
      </c>
      <c r="M4274" s="236">
        <v>1238</v>
      </c>
      <c r="N4274" s="232">
        <v>43105.765277777777</v>
      </c>
      <c r="O4274" s="233">
        <v>43105.765277777777</v>
      </c>
      <c r="P4274" s="237" t="s">
        <v>37</v>
      </c>
      <c r="Q4274" s="238" t="s">
        <v>222</v>
      </c>
      <c r="R4274" s="35" t="s">
        <v>10220</v>
      </c>
      <c r="S4274" s="238" t="s">
        <v>68</v>
      </c>
      <c r="T4274" s="167" t="s">
        <v>10221</v>
      </c>
      <c r="U4274" s="170">
        <v>114175963</v>
      </c>
      <c r="V4274" s="240" t="s">
        <v>1385</v>
      </c>
      <c r="W4274" s="167" t="s">
        <v>10222</v>
      </c>
      <c r="X4274" s="241">
        <v>0</v>
      </c>
      <c r="Y4274" s="241">
        <v>0</v>
      </c>
      <c r="Z4274" s="241">
        <v>0</v>
      </c>
      <c r="AA4274" s="266"/>
      <c r="AB4274" s="266"/>
      <c r="AC4274" s="266"/>
      <c r="AD4274" s="241">
        <v>5517212</v>
      </c>
      <c r="AE4274" s="35" t="s">
        <v>7049</v>
      </c>
      <c r="AF4274" s="153" t="s">
        <v>8080</v>
      </c>
      <c r="AG4274" s="35" t="s">
        <v>7040</v>
      </c>
      <c r="AH4274" s="57" t="s">
        <v>7041</v>
      </c>
    </row>
    <row r="4275" spans="1:34" ht="15" hidden="1" customHeight="1" x14ac:dyDescent="0.2">
      <c r="A4275" s="272">
        <v>69</v>
      </c>
      <c r="B4275" s="272">
        <v>60</v>
      </c>
      <c r="C4275" s="331" t="s">
        <v>1235</v>
      </c>
      <c r="D4275" s="272">
        <v>60181</v>
      </c>
      <c r="E4275" s="331" t="s">
        <v>1236</v>
      </c>
      <c r="F4275" s="25">
        <v>2018</v>
      </c>
      <c r="G4275" s="284">
        <v>43309.933333333334</v>
      </c>
      <c r="H4275" s="234">
        <v>43309.933333333334</v>
      </c>
      <c r="I4275" s="417" t="s">
        <v>7042</v>
      </c>
      <c r="J4275" s="412" t="s">
        <v>36</v>
      </c>
      <c r="K4275" s="412" t="s">
        <v>36</v>
      </c>
      <c r="L4275" s="235">
        <f>N4275-G4275</f>
        <v>0.163888888884685</v>
      </c>
      <c r="M4275" s="236">
        <v>236</v>
      </c>
      <c r="N4275" s="284">
        <v>43310.097222222219</v>
      </c>
      <c r="O4275" s="234">
        <v>43310.097222222219</v>
      </c>
      <c r="P4275" s="237" t="s">
        <v>37</v>
      </c>
      <c r="Q4275" s="162" t="s">
        <v>382</v>
      </c>
      <c r="R4275" s="167" t="s">
        <v>10211</v>
      </c>
      <c r="S4275" s="163" t="s">
        <v>526</v>
      </c>
      <c r="T4275" s="167" t="s">
        <v>11644</v>
      </c>
      <c r="U4275" s="287" t="s">
        <v>40</v>
      </c>
      <c r="V4275" s="240" t="s">
        <v>1385</v>
      </c>
      <c r="W4275" s="167" t="s">
        <v>11656</v>
      </c>
      <c r="X4275" s="255">
        <v>0</v>
      </c>
      <c r="Y4275" s="241">
        <v>0</v>
      </c>
      <c r="Z4275" s="241">
        <v>0</v>
      </c>
      <c r="AA4275" s="266"/>
      <c r="AB4275" s="266"/>
      <c r="AC4275" s="266"/>
      <c r="AD4275" s="241">
        <v>5517212</v>
      </c>
      <c r="AE4275" s="467" t="s">
        <v>1270</v>
      </c>
      <c r="AF4275" s="468" t="s">
        <v>1270</v>
      </c>
      <c r="AG4275" s="163" t="s">
        <v>7040</v>
      </c>
      <c r="AH4275" s="163" t="s">
        <v>7173</v>
      </c>
    </row>
    <row r="4276" spans="1:34" ht="15" hidden="1" customHeight="1" x14ac:dyDescent="0.2">
      <c r="A4276" s="272">
        <v>69</v>
      </c>
      <c r="B4276" s="272">
        <v>60</v>
      </c>
      <c r="C4276" s="331" t="s">
        <v>1235</v>
      </c>
      <c r="D4276" s="272">
        <v>60181</v>
      </c>
      <c r="E4276" s="331" t="s">
        <v>1236</v>
      </c>
      <c r="F4276" s="25">
        <v>2018</v>
      </c>
      <c r="G4276" s="284">
        <v>43310.606249999997</v>
      </c>
      <c r="H4276" s="234">
        <v>43310.606249999997</v>
      </c>
      <c r="I4276" s="412" t="s">
        <v>36</v>
      </c>
      <c r="J4276" s="412" t="s">
        <v>36</v>
      </c>
      <c r="K4276" s="412" t="s">
        <v>36</v>
      </c>
      <c r="L4276" s="235">
        <f>N4276-G4276</f>
        <v>0.24652777778101154</v>
      </c>
      <c r="M4276" s="236">
        <v>355</v>
      </c>
      <c r="N4276" s="284">
        <v>43310.852777777778</v>
      </c>
      <c r="O4276" s="234">
        <v>43310.852777777778</v>
      </c>
      <c r="P4276" s="237" t="s">
        <v>37</v>
      </c>
      <c r="Q4276" s="162" t="s">
        <v>382</v>
      </c>
      <c r="R4276" s="167" t="s">
        <v>10211</v>
      </c>
      <c r="S4276" s="163" t="s">
        <v>526</v>
      </c>
      <c r="T4276" s="167" t="s">
        <v>11657</v>
      </c>
      <c r="U4276" s="287" t="s">
        <v>40</v>
      </c>
      <c r="V4276" s="240" t="s">
        <v>1385</v>
      </c>
      <c r="W4276" s="35" t="s">
        <v>11670</v>
      </c>
      <c r="X4276" s="255">
        <v>0</v>
      </c>
      <c r="Y4276" s="241">
        <v>0</v>
      </c>
      <c r="Z4276" s="241">
        <v>0</v>
      </c>
      <c r="AA4276" s="266"/>
      <c r="AB4276" s="266"/>
      <c r="AC4276" s="266"/>
      <c r="AD4276" s="241">
        <v>5517212</v>
      </c>
      <c r="AE4276" s="467" t="s">
        <v>1270</v>
      </c>
      <c r="AF4276" s="468" t="s">
        <v>1270</v>
      </c>
      <c r="AG4276" s="163" t="s">
        <v>7040</v>
      </c>
      <c r="AH4276" s="163" t="s">
        <v>7173</v>
      </c>
    </row>
    <row r="4277" spans="1:34" ht="15" hidden="1" customHeight="1" x14ac:dyDescent="0.2">
      <c r="A4277" s="521">
        <v>69</v>
      </c>
      <c r="B4277" s="521">
        <v>60</v>
      </c>
      <c r="C4277" s="522" t="s">
        <v>1235</v>
      </c>
      <c r="D4277" s="521">
        <v>60181</v>
      </c>
      <c r="E4277" s="522" t="s">
        <v>1236</v>
      </c>
      <c r="F4277" s="25">
        <v>2019</v>
      </c>
      <c r="G4277" s="232">
        <v>43508.932638888888</v>
      </c>
      <c r="H4277" s="233">
        <v>43508.932638888888</v>
      </c>
      <c r="I4277" s="417" t="s">
        <v>7042</v>
      </c>
      <c r="J4277" s="417" t="s">
        <v>7042</v>
      </c>
      <c r="K4277" s="412" t="s">
        <v>36</v>
      </c>
      <c r="L4277" s="235">
        <f>N4277-G4277</f>
        <v>1.5298611111138598</v>
      </c>
      <c r="M4277" s="236">
        <v>2203</v>
      </c>
      <c r="N4277" s="232">
        <v>43510.462500000001</v>
      </c>
      <c r="O4277" s="233">
        <v>43510.462500000001</v>
      </c>
      <c r="P4277" s="237" t="s">
        <v>37</v>
      </c>
      <c r="Q4277" s="162" t="s">
        <v>222</v>
      </c>
      <c r="R4277" s="167" t="s">
        <v>10220</v>
      </c>
      <c r="S4277" s="238" t="s">
        <v>68</v>
      </c>
      <c r="T4277" s="167" t="s">
        <v>13171</v>
      </c>
      <c r="U4277" s="483">
        <v>116493510</v>
      </c>
      <c r="V4277" s="240" t="s">
        <v>1385</v>
      </c>
      <c r="W4277" s="167" t="s">
        <v>13172</v>
      </c>
      <c r="X4277" s="164">
        <v>0</v>
      </c>
      <c r="Y4277" s="241">
        <v>0</v>
      </c>
      <c r="Z4277" s="241">
        <v>0</v>
      </c>
      <c r="AA4277" s="264">
        <f>Y4277/AD4277</f>
        <v>0</v>
      </c>
      <c r="AB4277" s="265">
        <f>Z4277/AD4277</f>
        <v>0</v>
      </c>
      <c r="AC4277" s="255">
        <v>0</v>
      </c>
      <c r="AD4277" s="255">
        <v>5548929</v>
      </c>
      <c r="AE4277" s="239" t="s">
        <v>7056</v>
      </c>
      <c r="AF4277" s="229" t="s">
        <v>13173</v>
      </c>
      <c r="AG4277" s="239" t="s">
        <v>7040</v>
      </c>
      <c r="AH4277" s="57" t="s">
        <v>7041</v>
      </c>
    </row>
    <row r="4278" spans="1:34" ht="15" hidden="1" customHeight="1" x14ac:dyDescent="0.2">
      <c r="A4278" s="521">
        <v>69</v>
      </c>
      <c r="B4278" s="521">
        <v>60</v>
      </c>
      <c r="C4278" s="522" t="s">
        <v>1235</v>
      </c>
      <c r="D4278" s="521">
        <v>60181</v>
      </c>
      <c r="E4278" s="522" t="s">
        <v>1236</v>
      </c>
      <c r="F4278" s="25">
        <v>2019</v>
      </c>
      <c r="G4278" s="573">
        <v>43585.503472222219</v>
      </c>
      <c r="H4278" s="574">
        <v>43585.503472222219</v>
      </c>
      <c r="I4278" s="572" t="s">
        <v>36</v>
      </c>
      <c r="J4278" s="572" t="s">
        <v>36</v>
      </c>
      <c r="K4278" s="572" t="s">
        <v>36</v>
      </c>
      <c r="L4278" s="235">
        <f>N4278-G4278</f>
        <v>6.944444467080757E-4</v>
      </c>
      <c r="M4278" s="236">
        <v>1</v>
      </c>
      <c r="N4278" s="573">
        <v>43585.504166666666</v>
      </c>
      <c r="O4278" s="574">
        <v>43585.504166666666</v>
      </c>
      <c r="P4278" s="237" t="s">
        <v>37</v>
      </c>
      <c r="Q4278" s="162" t="s">
        <v>10316</v>
      </c>
      <c r="R4278" s="167" t="s">
        <v>10317</v>
      </c>
      <c r="S4278" s="238" t="s">
        <v>579</v>
      </c>
      <c r="T4278" s="167" t="s">
        <v>13934</v>
      </c>
      <c r="U4278" s="459" t="s">
        <v>40</v>
      </c>
      <c r="V4278" s="240" t="s">
        <v>1385</v>
      </c>
      <c r="W4278" s="167" t="s">
        <v>13935</v>
      </c>
      <c r="X4278" s="536">
        <v>0</v>
      </c>
      <c r="Y4278" s="255">
        <v>0</v>
      </c>
      <c r="Z4278" s="255">
        <v>0</v>
      </c>
      <c r="AA4278" s="264">
        <f>Y4278/AD4278</f>
        <v>0</v>
      </c>
      <c r="AB4278" s="265">
        <f>Z4278/AD4278</f>
        <v>0</v>
      </c>
      <c r="AC4278" s="255">
        <v>0</v>
      </c>
      <c r="AD4278" s="255">
        <v>5548929</v>
      </c>
      <c r="AE4278" s="240" t="s">
        <v>8271</v>
      </c>
      <c r="AF4278" s="527" t="s">
        <v>13936</v>
      </c>
      <c r="AG4278" s="240" t="s">
        <v>7040</v>
      </c>
      <c r="AH4278" s="525" t="s">
        <v>7041</v>
      </c>
    </row>
    <row r="4279" spans="1:34" ht="15" hidden="1" customHeight="1" x14ac:dyDescent="0.2">
      <c r="A4279" s="58">
        <v>69</v>
      </c>
      <c r="B4279" s="58">
        <v>60</v>
      </c>
      <c r="C4279" s="76" t="s">
        <v>91</v>
      </c>
      <c r="D4279" s="31">
        <v>60184</v>
      </c>
      <c r="E4279" s="60" t="s">
        <v>92</v>
      </c>
      <c r="F4279" s="25">
        <v>2014</v>
      </c>
      <c r="G4279" s="61">
        <v>41685.507638888892</v>
      </c>
      <c r="H4279" s="62">
        <v>41685.507638888892</v>
      </c>
      <c r="I4279" s="625" t="s">
        <v>36</v>
      </c>
      <c r="J4279" s="625" t="s">
        <v>36</v>
      </c>
      <c r="K4279" s="625"/>
      <c r="L4279" s="64">
        <f>N4279-G4279</f>
        <v>0.27569444444088731</v>
      </c>
      <c r="M4279" s="65">
        <v>397</v>
      </c>
      <c r="N4279" s="61">
        <v>41685.783333333333</v>
      </c>
      <c r="O4279" s="62">
        <v>41685.783333333333</v>
      </c>
      <c r="P4279" s="66" t="s">
        <v>37</v>
      </c>
      <c r="Q4279" s="67" t="s">
        <v>222</v>
      </c>
      <c r="R4279" s="67" t="s">
        <v>223</v>
      </c>
      <c r="S4279" s="68" t="s">
        <v>54</v>
      </c>
      <c r="T4279" s="69" t="s">
        <v>1824</v>
      </c>
      <c r="U4279" s="77">
        <v>10102</v>
      </c>
      <c r="V4279" s="78" t="s">
        <v>1385</v>
      </c>
      <c r="W4279" s="69" t="s">
        <v>1825</v>
      </c>
      <c r="X4279" s="32">
        <v>1137</v>
      </c>
      <c r="Y4279" s="32">
        <v>1137</v>
      </c>
      <c r="Z4279" s="32">
        <v>30127</v>
      </c>
      <c r="AA4279" s="79">
        <f>Y4279/5380759</f>
        <v>2.1130847897108938E-4</v>
      </c>
      <c r="AB4279" s="80">
        <f>Z4279/5380759</f>
        <v>5.5990242268795162E-3</v>
      </c>
      <c r="AC4279" s="32">
        <f>Z4279/Y4279</f>
        <v>26.496921723834653</v>
      </c>
    </row>
    <row r="4280" spans="1:34" ht="15" hidden="1" customHeight="1" x14ac:dyDescent="0.2">
      <c r="A4280" s="58">
        <v>69</v>
      </c>
      <c r="B4280" s="58">
        <v>60</v>
      </c>
      <c r="C4280" s="76" t="s">
        <v>91</v>
      </c>
      <c r="D4280" s="31">
        <v>60184</v>
      </c>
      <c r="E4280" s="60" t="s">
        <v>92</v>
      </c>
      <c r="F4280" s="25">
        <v>2014</v>
      </c>
      <c r="G4280" s="61">
        <v>41836.336111111108</v>
      </c>
      <c r="H4280" s="62">
        <v>41836.336111111108</v>
      </c>
      <c r="I4280" s="625" t="s">
        <v>36</v>
      </c>
      <c r="J4280" s="625" t="s">
        <v>36</v>
      </c>
      <c r="K4280" s="625"/>
      <c r="L4280" s="64">
        <f>N4280-G4280</f>
        <v>0.19791666667151731</v>
      </c>
      <c r="M4280" s="65">
        <v>285</v>
      </c>
      <c r="N4280" s="61">
        <v>41836.53402777778</v>
      </c>
      <c r="O4280" s="62">
        <v>41836.53402777778</v>
      </c>
      <c r="P4280" s="66" t="s">
        <v>37</v>
      </c>
      <c r="Q4280" s="69" t="s">
        <v>155</v>
      </c>
      <c r="R4280" s="69" t="s">
        <v>155</v>
      </c>
      <c r="S4280" s="87" t="s">
        <v>106</v>
      </c>
      <c r="T4280" s="69" t="s">
        <v>2488</v>
      </c>
      <c r="U4280" s="414" t="s">
        <v>40</v>
      </c>
      <c r="V4280" s="87" t="s">
        <v>1385</v>
      </c>
      <c r="W4280" s="69" t="s">
        <v>2489</v>
      </c>
      <c r="X4280" s="32">
        <v>0</v>
      </c>
      <c r="Y4280" s="32">
        <v>0</v>
      </c>
      <c r="Z4280" s="83"/>
      <c r="AA4280" s="84"/>
      <c r="AB4280" s="85"/>
      <c r="AC4280" s="83"/>
    </row>
    <row r="4281" spans="1:34" ht="15" hidden="1" customHeight="1" x14ac:dyDescent="0.2">
      <c r="A4281" s="58">
        <v>69</v>
      </c>
      <c r="B4281" s="58">
        <v>60</v>
      </c>
      <c r="C4281" s="76" t="s">
        <v>91</v>
      </c>
      <c r="D4281" s="31">
        <v>60184</v>
      </c>
      <c r="E4281" s="60" t="s">
        <v>92</v>
      </c>
      <c r="F4281" s="25">
        <v>2014</v>
      </c>
      <c r="G4281" s="61">
        <v>41877.413194444445</v>
      </c>
      <c r="H4281" s="62">
        <v>41877.413194444445</v>
      </c>
      <c r="I4281" s="625" t="s">
        <v>36</v>
      </c>
      <c r="J4281" s="625" t="s">
        <v>36</v>
      </c>
      <c r="K4281" s="625"/>
      <c r="L4281" s="64">
        <f>N4281-G4281</f>
        <v>0.17499999999563443</v>
      </c>
      <c r="M4281" s="65">
        <v>252</v>
      </c>
      <c r="N4281" s="61">
        <v>41877.588194444441</v>
      </c>
      <c r="O4281" s="62">
        <v>41877.588194444441</v>
      </c>
      <c r="P4281" s="66" t="s">
        <v>37</v>
      </c>
      <c r="Q4281" s="69" t="s">
        <v>155</v>
      </c>
      <c r="R4281" s="69" t="s">
        <v>155</v>
      </c>
      <c r="S4281" s="87" t="s">
        <v>106</v>
      </c>
      <c r="T4281" s="69" t="s">
        <v>2636</v>
      </c>
      <c r="U4281" s="414" t="s">
        <v>40</v>
      </c>
      <c r="V4281" s="87" t="s">
        <v>1385</v>
      </c>
      <c r="W4281" s="69" t="s">
        <v>2637</v>
      </c>
      <c r="X4281" s="32">
        <v>0</v>
      </c>
      <c r="Y4281" s="32">
        <v>0</v>
      </c>
      <c r="Z4281" s="83"/>
      <c r="AA4281" s="84"/>
      <c r="AB4281" s="85"/>
      <c r="AC4281" s="83"/>
    </row>
    <row r="4282" spans="1:34" ht="15" hidden="1" customHeight="1" x14ac:dyDescent="0.2">
      <c r="A4282" s="105">
        <v>69</v>
      </c>
      <c r="B4282" s="105">
        <v>60</v>
      </c>
      <c r="C4282" s="76" t="s">
        <v>91</v>
      </c>
      <c r="D4282" s="31">
        <v>60184</v>
      </c>
      <c r="E4282" s="60" t="s">
        <v>92</v>
      </c>
      <c r="F4282" s="25">
        <v>2014</v>
      </c>
      <c r="G4282" s="61">
        <v>41892.484722222223</v>
      </c>
      <c r="H4282" s="62">
        <v>41892.484722222223</v>
      </c>
      <c r="I4282" s="625" t="s">
        <v>36</v>
      </c>
      <c r="J4282" s="625" t="s">
        <v>36</v>
      </c>
      <c r="K4282" s="625"/>
      <c r="L4282" s="64">
        <f>N4282-G4282</f>
        <v>4.2361111110949423E-2</v>
      </c>
      <c r="M4282" s="65">
        <v>61</v>
      </c>
      <c r="N4282" s="61">
        <v>41892.527083333334</v>
      </c>
      <c r="O4282" s="62">
        <v>41892.527083333334</v>
      </c>
      <c r="P4282" s="66" t="s">
        <v>37</v>
      </c>
      <c r="Q4282" s="69" t="s">
        <v>155</v>
      </c>
      <c r="R4282" s="69" t="s">
        <v>155</v>
      </c>
      <c r="S4282" s="87" t="s">
        <v>106</v>
      </c>
      <c r="T4282" s="69" t="s">
        <v>2690</v>
      </c>
      <c r="U4282" s="414" t="s">
        <v>40</v>
      </c>
      <c r="V4282" s="87" t="s">
        <v>1385</v>
      </c>
      <c r="W4282" s="69" t="s">
        <v>2691</v>
      </c>
      <c r="X4282" s="32">
        <v>0</v>
      </c>
      <c r="Y4282" s="32">
        <v>0</v>
      </c>
      <c r="Z4282" s="83"/>
      <c r="AA4282" s="84"/>
      <c r="AB4282" s="85"/>
      <c r="AC4282" s="83"/>
    </row>
    <row r="4283" spans="1:34" ht="15" hidden="1" customHeight="1" x14ac:dyDescent="0.2">
      <c r="A4283" s="105">
        <v>69</v>
      </c>
      <c r="B4283" s="105">
        <v>60</v>
      </c>
      <c r="C4283" s="76" t="s">
        <v>91</v>
      </c>
      <c r="D4283" s="31">
        <v>60184</v>
      </c>
      <c r="E4283" s="60" t="s">
        <v>92</v>
      </c>
      <c r="F4283" s="25">
        <v>2014</v>
      </c>
      <c r="G4283" s="61">
        <v>41933.522916666669</v>
      </c>
      <c r="H4283" s="62">
        <v>41933.522916666669</v>
      </c>
      <c r="I4283" s="625" t="s">
        <v>36</v>
      </c>
      <c r="J4283" s="625" t="s">
        <v>36</v>
      </c>
      <c r="K4283" s="625"/>
      <c r="L4283" s="64">
        <f>N4283-G4283</f>
        <v>2.4305555554747116E-2</v>
      </c>
      <c r="M4283" s="65">
        <v>35</v>
      </c>
      <c r="N4283" s="61">
        <v>41933.547222222223</v>
      </c>
      <c r="O4283" s="62">
        <v>41933.547222222223</v>
      </c>
      <c r="P4283" s="66" t="s">
        <v>37</v>
      </c>
      <c r="Q4283" s="69" t="s">
        <v>155</v>
      </c>
      <c r="R4283" s="69" t="s">
        <v>155</v>
      </c>
      <c r="S4283" s="87" t="s">
        <v>106</v>
      </c>
      <c r="T4283" s="69" t="s">
        <v>2895</v>
      </c>
      <c r="U4283" s="414" t="s">
        <v>40</v>
      </c>
      <c r="V4283" s="87" t="s">
        <v>1385</v>
      </c>
      <c r="W4283" s="69" t="s">
        <v>2896</v>
      </c>
      <c r="X4283" s="32">
        <v>0</v>
      </c>
      <c r="Y4283" s="32">
        <v>0</v>
      </c>
      <c r="Z4283" s="83"/>
      <c r="AA4283" s="84"/>
      <c r="AB4283" s="85"/>
      <c r="AC4283" s="83"/>
    </row>
    <row r="4284" spans="1:34" ht="15" hidden="1" customHeight="1" x14ac:dyDescent="0.2">
      <c r="A4284" s="105">
        <v>69</v>
      </c>
      <c r="B4284" s="105">
        <v>60</v>
      </c>
      <c r="C4284" s="76" t="s">
        <v>91</v>
      </c>
      <c r="D4284" s="31">
        <v>60184</v>
      </c>
      <c r="E4284" s="60" t="s">
        <v>92</v>
      </c>
      <c r="F4284" s="25">
        <v>2014</v>
      </c>
      <c r="G4284" s="61">
        <v>41937.136805555558</v>
      </c>
      <c r="H4284" s="62">
        <v>41937.136805555558</v>
      </c>
      <c r="I4284" s="625" t="s">
        <v>36</v>
      </c>
      <c r="J4284" s="628" t="s">
        <v>313</v>
      </c>
      <c r="K4284" s="628"/>
      <c r="L4284" s="64">
        <f>N4284-G4284</f>
        <v>0.44166666666569654</v>
      </c>
      <c r="M4284" s="65">
        <v>636</v>
      </c>
      <c r="N4284" s="61">
        <v>41937.578472222223</v>
      </c>
      <c r="O4284" s="62">
        <v>41937.578472222223</v>
      </c>
      <c r="P4284" s="66" t="s">
        <v>37</v>
      </c>
      <c r="Q4284" s="69" t="s">
        <v>222</v>
      </c>
      <c r="R4284" s="69" t="s">
        <v>223</v>
      </c>
      <c r="S4284" s="87" t="s">
        <v>54</v>
      </c>
      <c r="T4284" s="69" t="s">
        <v>2910</v>
      </c>
      <c r="U4284" s="77">
        <v>10697</v>
      </c>
      <c r="V4284" s="87" t="s">
        <v>384</v>
      </c>
      <c r="W4284" s="69" t="s">
        <v>2911</v>
      </c>
      <c r="X4284" s="32">
        <v>1170</v>
      </c>
      <c r="Y4284" s="32">
        <v>1170</v>
      </c>
      <c r="Z4284" s="32">
        <v>66690</v>
      </c>
      <c r="AA4284" s="79">
        <f>Y4284/5380759</f>
        <v>2.1744144274069886E-4</v>
      </c>
      <c r="AB4284" s="80">
        <f>Z4284/5380759</f>
        <v>1.2394162236219834E-2</v>
      </c>
      <c r="AC4284" s="32">
        <f>Z4284/Y4284</f>
        <v>57</v>
      </c>
    </row>
    <row r="4285" spans="1:34" ht="15" hidden="1" customHeight="1" x14ac:dyDescent="0.2">
      <c r="A4285" s="153">
        <v>69</v>
      </c>
      <c r="B4285" s="153">
        <v>60</v>
      </c>
      <c r="C4285" s="24" t="s">
        <v>91</v>
      </c>
      <c r="D4285" s="175">
        <v>60184</v>
      </c>
      <c r="E4285" s="24" t="s">
        <v>92</v>
      </c>
      <c r="F4285" s="25">
        <v>2015</v>
      </c>
      <c r="G4285" s="156">
        <v>42058.304861111108</v>
      </c>
      <c r="H4285" s="157">
        <v>42058.304861111108</v>
      </c>
      <c r="I4285" s="620" t="s">
        <v>36</v>
      </c>
      <c r="J4285" s="626" t="s">
        <v>313</v>
      </c>
      <c r="K4285" s="626"/>
      <c r="L4285" s="159">
        <f>N4285-G4285</f>
        <v>0.45833333333575865</v>
      </c>
      <c r="M4285" s="160">
        <v>660</v>
      </c>
      <c r="N4285" s="156">
        <v>42058.763194444444</v>
      </c>
      <c r="O4285" s="157">
        <v>42058.763194444444</v>
      </c>
      <c r="P4285" s="161" t="s">
        <v>37</v>
      </c>
      <c r="Q4285" s="35" t="s">
        <v>222</v>
      </c>
      <c r="R4285" s="35" t="s">
        <v>223</v>
      </c>
      <c r="S4285" s="35" t="s">
        <v>54</v>
      </c>
      <c r="T4285" s="35" t="s">
        <v>3543</v>
      </c>
      <c r="U4285" s="88">
        <v>10926</v>
      </c>
      <c r="V4285" s="167" t="s">
        <v>1385</v>
      </c>
      <c r="W4285" s="35" t="s">
        <v>3544</v>
      </c>
      <c r="X4285" s="55">
        <v>1126</v>
      </c>
      <c r="Y4285" s="55">
        <v>1126</v>
      </c>
      <c r="Z4285" s="55">
        <v>115978</v>
      </c>
      <c r="AA4285" s="173">
        <f>Y4285/5412924</f>
        <v>2.0802065574909235E-4</v>
      </c>
      <c r="AB4285" s="174">
        <f>Z4285/5412924</f>
        <v>2.1426127542156514E-2</v>
      </c>
      <c r="AC4285" s="55">
        <f>Z4285/Y4285</f>
        <v>103</v>
      </c>
    </row>
    <row r="4286" spans="1:34" ht="15" hidden="1" customHeight="1" x14ac:dyDescent="0.2">
      <c r="A4286" s="175">
        <v>69</v>
      </c>
      <c r="B4286" s="175">
        <v>60</v>
      </c>
      <c r="C4286" s="24" t="s">
        <v>91</v>
      </c>
      <c r="D4286" s="175">
        <v>60184</v>
      </c>
      <c r="E4286" s="24" t="s">
        <v>92</v>
      </c>
      <c r="F4286" s="25">
        <v>2015</v>
      </c>
      <c r="G4286" s="156">
        <v>42135.395138888889</v>
      </c>
      <c r="H4286" s="157">
        <v>42135.395138888889</v>
      </c>
      <c r="I4286" s="620" t="s">
        <v>36</v>
      </c>
      <c r="J4286" s="620" t="s">
        <v>36</v>
      </c>
      <c r="K4286" s="620"/>
      <c r="L4286" s="159">
        <f>N4286-G4286</f>
        <v>0.50138888888614019</v>
      </c>
      <c r="M4286" s="160">
        <v>722</v>
      </c>
      <c r="N4286" s="156">
        <v>42135.896527777775</v>
      </c>
      <c r="O4286" s="157">
        <v>42135.896527777775</v>
      </c>
      <c r="P4286" s="161" t="s">
        <v>37</v>
      </c>
      <c r="Q4286" s="35" t="s">
        <v>222</v>
      </c>
      <c r="R4286" s="35" t="s">
        <v>223</v>
      </c>
      <c r="S4286" s="35" t="s">
        <v>54</v>
      </c>
      <c r="T4286" s="35" t="s">
        <v>3956</v>
      </c>
      <c r="U4286" s="170">
        <v>11117</v>
      </c>
      <c r="V4286" s="167" t="s">
        <v>1385</v>
      </c>
      <c r="W4286" s="35" t="s">
        <v>3957</v>
      </c>
      <c r="X4286" s="55">
        <v>1174</v>
      </c>
      <c r="Y4286" s="55">
        <v>1174</v>
      </c>
      <c r="Z4286" s="55">
        <v>75136</v>
      </c>
      <c r="AA4286" s="173">
        <f>Y4286/5412924</f>
        <v>2.168883213582899E-4</v>
      </c>
      <c r="AB4286" s="174">
        <f>Z4286/5412924</f>
        <v>1.3880852566930554E-2</v>
      </c>
      <c r="AC4286" s="55">
        <f>Z4286/Y4286</f>
        <v>64</v>
      </c>
    </row>
    <row r="4287" spans="1:34" ht="15" hidden="1" customHeight="1" x14ac:dyDescent="0.2">
      <c r="A4287" s="175">
        <v>69</v>
      </c>
      <c r="B4287" s="175">
        <v>60</v>
      </c>
      <c r="C4287" s="24" t="s">
        <v>91</v>
      </c>
      <c r="D4287" s="175">
        <v>60184</v>
      </c>
      <c r="E4287" s="24" t="s">
        <v>92</v>
      </c>
      <c r="F4287" s="25">
        <v>2015</v>
      </c>
      <c r="G4287" s="156">
        <v>42241.651388888888</v>
      </c>
      <c r="H4287" s="157">
        <v>42241.651388888888</v>
      </c>
      <c r="I4287" s="620" t="s">
        <v>36</v>
      </c>
      <c r="J4287" s="620" t="s">
        <v>36</v>
      </c>
      <c r="K4287" s="620"/>
      <c r="L4287" s="159">
        <f>N4287-G4287</f>
        <v>6.944444467080757E-4</v>
      </c>
      <c r="M4287" s="160">
        <v>1</v>
      </c>
      <c r="N4287" s="156">
        <v>42241.652083333334</v>
      </c>
      <c r="O4287" s="157">
        <v>42241.652083333334</v>
      </c>
      <c r="P4287" s="161" t="s">
        <v>37</v>
      </c>
      <c r="Q4287" s="35" t="s">
        <v>48</v>
      </c>
      <c r="R4287" s="35" t="s">
        <v>49</v>
      </c>
      <c r="S4287" s="35" t="s">
        <v>40</v>
      </c>
      <c r="T4287" s="35" t="s">
        <v>4644</v>
      </c>
      <c r="U4287" s="414" t="s">
        <v>40</v>
      </c>
      <c r="V4287" s="167" t="s">
        <v>384</v>
      </c>
      <c r="W4287" s="35" t="s">
        <v>4645</v>
      </c>
      <c r="X4287" s="55">
        <v>1173</v>
      </c>
      <c r="Y4287" s="168"/>
      <c r="Z4287" s="168"/>
      <c r="AA4287" s="168"/>
      <c r="AB4287" s="168"/>
      <c r="AC4287" s="168"/>
    </row>
    <row r="4288" spans="1:34" ht="15" hidden="1" customHeight="1" x14ac:dyDescent="0.2">
      <c r="A4288" s="175">
        <v>69</v>
      </c>
      <c r="B4288" s="175">
        <v>60</v>
      </c>
      <c r="C4288" s="24" t="s">
        <v>91</v>
      </c>
      <c r="D4288" s="175">
        <v>60184</v>
      </c>
      <c r="E4288" s="43" t="s">
        <v>92</v>
      </c>
      <c r="F4288" s="25">
        <v>2015</v>
      </c>
      <c r="G4288" s="156">
        <v>42305.322222222225</v>
      </c>
      <c r="H4288" s="157">
        <v>42305.322222222225</v>
      </c>
      <c r="I4288" s="620" t="s">
        <v>36</v>
      </c>
      <c r="J4288" s="620" t="s">
        <v>36</v>
      </c>
      <c r="K4288" s="620"/>
      <c r="L4288" s="159">
        <f>N4288-G4288</f>
        <v>6.9444443943211809E-4</v>
      </c>
      <c r="M4288" s="160">
        <v>1</v>
      </c>
      <c r="N4288" s="156">
        <v>42305.322916666664</v>
      </c>
      <c r="O4288" s="157">
        <v>42305.322916666664</v>
      </c>
      <c r="P4288" s="161" t="s">
        <v>37</v>
      </c>
      <c r="Q4288" s="35" t="s">
        <v>222</v>
      </c>
      <c r="R4288" s="35" t="s">
        <v>223</v>
      </c>
      <c r="S4288" s="35" t="s">
        <v>40</v>
      </c>
      <c r="T4288" s="35" t="s">
        <v>5054</v>
      </c>
      <c r="U4288" s="414" t="s">
        <v>40</v>
      </c>
      <c r="V4288" s="167" t="s">
        <v>1385</v>
      </c>
      <c r="W4288" s="35" t="s">
        <v>5055</v>
      </c>
      <c r="X4288" s="55">
        <v>1175</v>
      </c>
      <c r="Y4288" s="168"/>
      <c r="Z4288" s="168"/>
      <c r="AA4288" s="168"/>
      <c r="AB4288" s="168"/>
      <c r="AC4288" s="168"/>
    </row>
    <row r="4289" spans="1:34" ht="15" hidden="1" customHeight="1" x14ac:dyDescent="0.2">
      <c r="A4289" s="175">
        <v>69</v>
      </c>
      <c r="B4289" s="175">
        <v>60</v>
      </c>
      <c r="C4289" s="24" t="s">
        <v>91</v>
      </c>
      <c r="D4289" s="175">
        <v>60184</v>
      </c>
      <c r="E4289" s="43" t="s">
        <v>92</v>
      </c>
      <c r="F4289" s="25">
        <v>2015</v>
      </c>
      <c r="G4289" s="156">
        <v>42362.988194444442</v>
      </c>
      <c r="H4289" s="157">
        <v>42362.988194444442</v>
      </c>
      <c r="I4289" s="626" t="s">
        <v>313</v>
      </c>
      <c r="J4289" s="620" t="s">
        <v>36</v>
      </c>
      <c r="K4289" s="620"/>
      <c r="L4289" s="159">
        <f>N4289-G4289</f>
        <v>6.944444467080757E-4</v>
      </c>
      <c r="M4289" s="160">
        <v>1</v>
      </c>
      <c r="N4289" s="156">
        <v>42362.988888888889</v>
      </c>
      <c r="O4289" s="157">
        <v>42362.988888888889</v>
      </c>
      <c r="P4289" s="161" t="s">
        <v>37</v>
      </c>
      <c r="Q4289" s="35" t="s">
        <v>213</v>
      </c>
      <c r="R4289" s="35" t="s">
        <v>1263</v>
      </c>
      <c r="S4289" s="35" t="s">
        <v>40</v>
      </c>
      <c r="T4289" s="35" t="s">
        <v>5393</v>
      </c>
      <c r="U4289" s="414" t="s">
        <v>40</v>
      </c>
      <c r="V4289" s="167" t="s">
        <v>1385</v>
      </c>
      <c r="W4289" s="35" t="s">
        <v>5394</v>
      </c>
      <c r="X4289" s="55">
        <v>1096</v>
      </c>
      <c r="Y4289" s="168"/>
      <c r="Z4289" s="168"/>
      <c r="AA4289" s="168"/>
      <c r="AB4289" s="168"/>
      <c r="AC4289" s="168"/>
    </row>
    <row r="4290" spans="1:34" ht="15" hidden="1" customHeight="1" x14ac:dyDescent="0.2">
      <c r="A4290" s="257">
        <v>69</v>
      </c>
      <c r="B4290" s="257">
        <v>60</v>
      </c>
      <c r="C4290" s="258" t="s">
        <v>91</v>
      </c>
      <c r="D4290" s="257">
        <v>60184</v>
      </c>
      <c r="E4290" s="258" t="s">
        <v>92</v>
      </c>
      <c r="F4290" s="25">
        <v>2016</v>
      </c>
      <c r="G4290" s="232">
        <v>42435.509027777778</v>
      </c>
      <c r="H4290" s="233">
        <v>42435.509027777778</v>
      </c>
      <c r="I4290" s="412" t="s">
        <v>36</v>
      </c>
      <c r="J4290" s="417" t="s">
        <v>313</v>
      </c>
      <c r="K4290" s="417"/>
      <c r="L4290" s="235">
        <f>N4290-G4290</f>
        <v>0.44861111111094942</v>
      </c>
      <c r="M4290" s="236">
        <v>646</v>
      </c>
      <c r="N4290" s="232">
        <v>42435.957638888889</v>
      </c>
      <c r="O4290" s="233">
        <v>42435.957638888889</v>
      </c>
      <c r="P4290" s="237" t="s">
        <v>37</v>
      </c>
      <c r="Q4290" s="238" t="s">
        <v>222</v>
      </c>
      <c r="R4290" s="238" t="s">
        <v>223</v>
      </c>
      <c r="S4290" s="238" t="s">
        <v>54</v>
      </c>
      <c r="T4290" s="35" t="s">
        <v>5715</v>
      </c>
      <c r="U4290" s="88">
        <v>11970</v>
      </c>
      <c r="V4290" s="240" t="s">
        <v>1385</v>
      </c>
      <c r="W4290" s="35" t="s">
        <v>5716</v>
      </c>
      <c r="X4290" s="55">
        <v>1095</v>
      </c>
      <c r="Y4290" s="55">
        <v>0</v>
      </c>
      <c r="Z4290" s="55">
        <v>0</v>
      </c>
      <c r="AA4290" s="35"/>
      <c r="AB4290" s="35"/>
      <c r="AC4290" s="35"/>
    </row>
    <row r="4291" spans="1:34" ht="15" hidden="1" customHeight="1" x14ac:dyDescent="0.2">
      <c r="A4291" s="257">
        <v>69</v>
      </c>
      <c r="B4291" s="257">
        <v>60</v>
      </c>
      <c r="C4291" s="258" t="s">
        <v>91</v>
      </c>
      <c r="D4291" s="257">
        <v>60184</v>
      </c>
      <c r="E4291" s="258" t="s">
        <v>92</v>
      </c>
      <c r="F4291" s="25">
        <v>2016</v>
      </c>
      <c r="G4291" s="284">
        <v>42612.902083333334</v>
      </c>
      <c r="H4291" s="234">
        <v>42612.902083333334</v>
      </c>
      <c r="I4291" s="412" t="s">
        <v>36</v>
      </c>
      <c r="J4291" s="412" t="s">
        <v>36</v>
      </c>
      <c r="K4291" s="412"/>
      <c r="L4291" s="235">
        <f>N4291-G4291</f>
        <v>1.8479166666656965</v>
      </c>
      <c r="M4291" s="236">
        <v>2661</v>
      </c>
      <c r="N4291" s="284">
        <v>42614.75</v>
      </c>
      <c r="O4291" s="234">
        <v>42614.75</v>
      </c>
      <c r="P4291" s="237" t="s">
        <v>37</v>
      </c>
      <c r="Q4291" s="238" t="s">
        <v>52</v>
      </c>
      <c r="R4291" s="238" t="s">
        <v>87</v>
      </c>
      <c r="S4291" s="35" t="s">
        <v>162</v>
      </c>
      <c r="T4291" s="35" t="s">
        <v>6526</v>
      </c>
      <c r="U4291" s="282" t="s">
        <v>40</v>
      </c>
      <c r="V4291" s="240" t="s">
        <v>1385</v>
      </c>
      <c r="W4291" s="35" t="s">
        <v>6527</v>
      </c>
      <c r="X4291" s="177">
        <v>0</v>
      </c>
      <c r="Y4291" s="55">
        <v>0</v>
      </c>
      <c r="Z4291" s="55">
        <v>0</v>
      </c>
      <c r="AA4291" s="35"/>
      <c r="AB4291" s="35"/>
      <c r="AC4291" s="241"/>
    </row>
    <row r="4292" spans="1:34" ht="15" hidden="1" customHeight="1" x14ac:dyDescent="0.2">
      <c r="A4292" s="257">
        <v>69</v>
      </c>
      <c r="B4292" s="257">
        <v>60</v>
      </c>
      <c r="C4292" s="258" t="s">
        <v>91</v>
      </c>
      <c r="D4292" s="257">
        <v>60184</v>
      </c>
      <c r="E4292" s="258" t="s">
        <v>92</v>
      </c>
      <c r="F4292" s="25">
        <v>2017</v>
      </c>
      <c r="G4292" s="232">
        <v>42743.401388888888</v>
      </c>
      <c r="H4292" s="233">
        <v>42743.401388888888</v>
      </c>
      <c r="I4292" s="417" t="s">
        <v>7042</v>
      </c>
      <c r="J4292" s="412" t="s">
        <v>36</v>
      </c>
      <c r="K4292" s="412"/>
      <c r="L4292" s="235">
        <f>N4292-G4292</f>
        <v>0.36388888888905058</v>
      </c>
      <c r="M4292" s="236">
        <v>524</v>
      </c>
      <c r="N4292" s="232">
        <v>42743.765277777777</v>
      </c>
      <c r="O4292" s="233">
        <v>42743.765277777777</v>
      </c>
      <c r="P4292" s="237" t="s">
        <v>37</v>
      </c>
      <c r="Q4292" s="238" t="s">
        <v>222</v>
      </c>
      <c r="R4292" s="238" t="s">
        <v>223</v>
      </c>
      <c r="S4292" s="35" t="s">
        <v>68</v>
      </c>
      <c r="T4292" s="52" t="s">
        <v>7184</v>
      </c>
      <c r="U4292" s="303" t="s">
        <v>40</v>
      </c>
      <c r="V4292" s="49" t="s">
        <v>1385</v>
      </c>
      <c r="W4292" s="44" t="s">
        <v>7185</v>
      </c>
      <c r="X4292" s="241">
        <v>1097</v>
      </c>
      <c r="Y4292" s="241">
        <v>0</v>
      </c>
      <c r="Z4292" s="241">
        <v>0</v>
      </c>
      <c r="AA4292" s="168"/>
      <c r="AB4292" s="168"/>
      <c r="AC4292" s="168"/>
      <c r="AD4292" s="304">
        <v>5517212</v>
      </c>
      <c r="AE4292" s="35" t="s">
        <v>7049</v>
      </c>
      <c r="AF4292" s="305" t="s">
        <v>7186</v>
      </c>
      <c r="AG4292" s="35" t="s">
        <v>7040</v>
      </c>
      <c r="AH4292" s="44" t="s">
        <v>7041</v>
      </c>
    </row>
    <row r="4293" spans="1:34" ht="15" hidden="1" customHeight="1" x14ac:dyDescent="0.2">
      <c r="A4293" s="257">
        <v>69</v>
      </c>
      <c r="B4293" s="257">
        <v>60</v>
      </c>
      <c r="C4293" s="258" t="s">
        <v>91</v>
      </c>
      <c r="D4293" s="257">
        <v>60184</v>
      </c>
      <c r="E4293" s="258" t="s">
        <v>92</v>
      </c>
      <c r="F4293" s="25">
        <v>2017</v>
      </c>
      <c r="G4293" s="232">
        <v>42773.392361111109</v>
      </c>
      <c r="H4293" s="233">
        <v>42773.392361111109</v>
      </c>
      <c r="I4293" s="417" t="s">
        <v>7042</v>
      </c>
      <c r="J4293" s="412" t="s">
        <v>36</v>
      </c>
      <c r="K4293" s="412"/>
      <c r="L4293" s="235">
        <f>N4293-G4293</f>
        <v>3.7499999998544808E-2</v>
      </c>
      <c r="M4293" s="236">
        <v>54</v>
      </c>
      <c r="N4293" s="232">
        <v>42773.429861111108</v>
      </c>
      <c r="O4293" s="233">
        <v>42773.429861111108</v>
      </c>
      <c r="P4293" s="328" t="s">
        <v>242</v>
      </c>
      <c r="Q4293" s="35" t="s">
        <v>43</v>
      </c>
      <c r="R4293" s="35" t="s">
        <v>1583</v>
      </c>
      <c r="S4293" s="35" t="s">
        <v>40</v>
      </c>
      <c r="T4293" s="52" t="s">
        <v>7730</v>
      </c>
      <c r="U4293" s="303" t="s">
        <v>40</v>
      </c>
      <c r="V4293" s="49" t="s">
        <v>1385</v>
      </c>
      <c r="W4293" s="35" t="s">
        <v>1270</v>
      </c>
      <c r="X4293" s="255">
        <v>0</v>
      </c>
      <c r="Y4293" s="255">
        <v>0</v>
      </c>
      <c r="Z4293" s="255">
        <v>0</v>
      </c>
      <c r="AA4293" s="168"/>
      <c r="AB4293" s="168"/>
      <c r="AC4293" s="168"/>
      <c r="AD4293" s="304">
        <v>5517212</v>
      </c>
      <c r="AE4293" s="35" t="s">
        <v>1270</v>
      </c>
      <c r="AF4293" s="305" t="s">
        <v>1270</v>
      </c>
      <c r="AG4293" s="35" t="s">
        <v>7066</v>
      </c>
      <c r="AH4293" s="44" t="s">
        <v>7067</v>
      </c>
    </row>
    <row r="4294" spans="1:34" ht="15" hidden="1" customHeight="1" x14ac:dyDescent="0.2">
      <c r="A4294" s="257">
        <v>69</v>
      </c>
      <c r="B4294" s="257">
        <v>60</v>
      </c>
      <c r="C4294" s="258" t="s">
        <v>91</v>
      </c>
      <c r="D4294" s="257">
        <v>60184</v>
      </c>
      <c r="E4294" s="258" t="s">
        <v>92</v>
      </c>
      <c r="F4294" s="25">
        <v>2018</v>
      </c>
      <c r="G4294" s="284">
        <v>43292.922222222223</v>
      </c>
      <c r="H4294" s="233">
        <v>43292.922222222223</v>
      </c>
      <c r="I4294" s="412" t="s">
        <v>36</v>
      </c>
      <c r="J4294" s="412" t="s">
        <v>36</v>
      </c>
      <c r="K4294" s="412" t="s">
        <v>36</v>
      </c>
      <c r="L4294" s="235">
        <f>N4294-G4294</f>
        <v>6.944444467080757E-4</v>
      </c>
      <c r="M4294" s="236">
        <v>1</v>
      </c>
      <c r="N4294" s="284">
        <v>43292.92291666667</v>
      </c>
      <c r="O4294" s="233">
        <v>43292.92291666667</v>
      </c>
      <c r="P4294" s="237" t="s">
        <v>37</v>
      </c>
      <c r="Q4294" s="359" t="s">
        <v>48</v>
      </c>
      <c r="R4294" s="35" t="s">
        <v>10200</v>
      </c>
      <c r="S4294" s="277" t="s">
        <v>40</v>
      </c>
      <c r="T4294" s="167" t="s">
        <v>11517</v>
      </c>
      <c r="U4294" s="282" t="s">
        <v>40</v>
      </c>
      <c r="V4294" s="240" t="s">
        <v>1385</v>
      </c>
      <c r="W4294" s="167" t="s">
        <v>11518</v>
      </c>
      <c r="X4294" s="255">
        <v>1111</v>
      </c>
      <c r="Y4294" s="241">
        <v>0</v>
      </c>
      <c r="Z4294" s="241">
        <v>0</v>
      </c>
      <c r="AA4294" s="277"/>
      <c r="AB4294" s="277"/>
      <c r="AC4294" s="277"/>
      <c r="AD4294" s="241">
        <v>5517212</v>
      </c>
      <c r="AE4294" s="467" t="s">
        <v>7056</v>
      </c>
      <c r="AF4294" s="468" t="s">
        <v>11519</v>
      </c>
      <c r="AG4294" s="277" t="s">
        <v>7040</v>
      </c>
      <c r="AH4294" s="277" t="s">
        <v>7041</v>
      </c>
    </row>
    <row r="4295" spans="1:34" ht="15" hidden="1" customHeight="1" x14ac:dyDescent="0.2">
      <c r="A4295" s="257">
        <v>69</v>
      </c>
      <c r="B4295" s="257">
        <v>60</v>
      </c>
      <c r="C4295" s="258" t="s">
        <v>91</v>
      </c>
      <c r="D4295" s="257">
        <v>60184</v>
      </c>
      <c r="E4295" s="258" t="s">
        <v>92</v>
      </c>
      <c r="F4295" s="25">
        <v>2018</v>
      </c>
      <c r="G4295" s="284">
        <v>43414.443749999999</v>
      </c>
      <c r="H4295" s="234">
        <v>43414.443749999999</v>
      </c>
      <c r="I4295" s="412" t="s">
        <v>36</v>
      </c>
      <c r="J4295" s="417" t="s">
        <v>7042</v>
      </c>
      <c r="K4295" s="417" t="s">
        <v>7042</v>
      </c>
      <c r="L4295" s="235">
        <f>N4295-G4295</f>
        <v>0.64305555555620231</v>
      </c>
      <c r="M4295" s="236">
        <v>926</v>
      </c>
      <c r="N4295" s="284">
        <v>43415.086805555555</v>
      </c>
      <c r="O4295" s="234">
        <v>43415.086805555555</v>
      </c>
      <c r="P4295" s="237" t="s">
        <v>37</v>
      </c>
      <c r="Q4295" s="162" t="s">
        <v>222</v>
      </c>
      <c r="R4295" s="167" t="s">
        <v>10352</v>
      </c>
      <c r="S4295" s="163" t="s">
        <v>54</v>
      </c>
      <c r="T4295" s="167" t="s">
        <v>12321</v>
      </c>
      <c r="U4295" s="293">
        <v>115339804</v>
      </c>
      <c r="V4295" s="240" t="s">
        <v>1385</v>
      </c>
      <c r="W4295" s="167" t="s">
        <v>12322</v>
      </c>
      <c r="X4295" s="255">
        <v>1110</v>
      </c>
      <c r="Y4295" s="255">
        <v>1110</v>
      </c>
      <c r="Z4295" s="255">
        <v>71040</v>
      </c>
      <c r="AA4295" s="264">
        <f>Y4295/AD4295</f>
        <v>2.0118857132914232E-4</v>
      </c>
      <c r="AB4295" s="265">
        <f>Z4295/AD4295</f>
        <v>1.2876068565065108E-2</v>
      </c>
      <c r="AC4295" s="255">
        <f>Z4295/Y4295</f>
        <v>64</v>
      </c>
      <c r="AD4295" s="241">
        <v>5517212</v>
      </c>
      <c r="AE4295" s="461" t="s">
        <v>7427</v>
      </c>
      <c r="AF4295" s="468" t="s">
        <v>12323</v>
      </c>
      <c r="AG4295" s="163" t="s">
        <v>7040</v>
      </c>
      <c r="AH4295" s="277" t="s">
        <v>7041</v>
      </c>
    </row>
    <row r="4296" spans="1:34" ht="15" hidden="1" customHeight="1" x14ac:dyDescent="0.2">
      <c r="A4296" s="257">
        <v>69</v>
      </c>
      <c r="B4296" s="257">
        <v>60</v>
      </c>
      <c r="C4296" s="258" t="s">
        <v>91</v>
      </c>
      <c r="D4296" s="257">
        <v>60184</v>
      </c>
      <c r="E4296" s="258" t="s">
        <v>92</v>
      </c>
      <c r="F4296" s="25">
        <v>2018</v>
      </c>
      <c r="G4296" s="232">
        <v>43448.506249999999</v>
      </c>
      <c r="H4296" s="233">
        <v>43448.506249999999</v>
      </c>
      <c r="I4296" s="412" t="s">
        <v>36</v>
      </c>
      <c r="J4296" s="412" t="s">
        <v>36</v>
      </c>
      <c r="K4296" s="412" t="s">
        <v>36</v>
      </c>
      <c r="L4296" s="235">
        <f>N4296-G4296</f>
        <v>0.21041666666860692</v>
      </c>
      <c r="M4296" s="236">
        <v>303</v>
      </c>
      <c r="N4296" s="232">
        <v>43448.716666666667</v>
      </c>
      <c r="O4296" s="233">
        <v>43448.716666666667</v>
      </c>
      <c r="P4296" s="237" t="s">
        <v>37</v>
      </c>
      <c r="Q4296" s="238" t="s">
        <v>48</v>
      </c>
      <c r="R4296" s="35" t="s">
        <v>10200</v>
      </c>
      <c r="S4296" s="238" t="s">
        <v>40</v>
      </c>
      <c r="T4296" s="167" t="s">
        <v>12575</v>
      </c>
      <c r="U4296" s="282" t="s">
        <v>40</v>
      </c>
      <c r="V4296" s="240" t="s">
        <v>1385</v>
      </c>
      <c r="W4296" s="167" t="s">
        <v>12576</v>
      </c>
      <c r="X4296" s="255">
        <v>1110</v>
      </c>
      <c r="Y4296" s="255">
        <v>1110</v>
      </c>
      <c r="Z4296" s="255">
        <v>8880</v>
      </c>
      <c r="AA4296" s="264">
        <f>Y4296/AD4296</f>
        <v>2.0118857132914232E-4</v>
      </c>
      <c r="AB4296" s="265">
        <f>Z4296/AD4296</f>
        <v>1.6095085706331386E-3</v>
      </c>
      <c r="AC4296" s="255">
        <f>Z4296/Y4296</f>
        <v>8</v>
      </c>
      <c r="AD4296" s="241">
        <v>5517212</v>
      </c>
      <c r="AE4296" s="467" t="s">
        <v>7049</v>
      </c>
      <c r="AF4296" s="468" t="s">
        <v>12577</v>
      </c>
      <c r="AG4296" s="277" t="s">
        <v>7040</v>
      </c>
      <c r="AH4296" s="277" t="s">
        <v>7041</v>
      </c>
    </row>
    <row r="4297" spans="1:34" ht="15" hidden="1" customHeight="1" x14ac:dyDescent="0.2">
      <c r="A4297" s="521">
        <v>69</v>
      </c>
      <c r="B4297" s="521">
        <v>60</v>
      </c>
      <c r="C4297" s="522" t="s">
        <v>91</v>
      </c>
      <c r="D4297" s="521">
        <v>60184</v>
      </c>
      <c r="E4297" s="522" t="s">
        <v>92</v>
      </c>
      <c r="F4297" s="25">
        <v>2019</v>
      </c>
      <c r="G4297" s="232">
        <v>43496.456250000003</v>
      </c>
      <c r="H4297" s="233">
        <v>43496.456250000003</v>
      </c>
      <c r="I4297" s="412" t="s">
        <v>36</v>
      </c>
      <c r="J4297" s="412" t="s">
        <v>36</v>
      </c>
      <c r="K4297" s="412" t="s">
        <v>36</v>
      </c>
      <c r="L4297" s="235">
        <f>N4297-G4297</f>
        <v>0.45833333332848269</v>
      </c>
      <c r="M4297" s="236">
        <v>660</v>
      </c>
      <c r="N4297" s="232">
        <v>43496.914583333331</v>
      </c>
      <c r="O4297" s="233">
        <v>43496.914583333331</v>
      </c>
      <c r="P4297" s="237" t="s">
        <v>37</v>
      </c>
      <c r="Q4297" s="359" t="s">
        <v>1285</v>
      </c>
      <c r="R4297" s="35" t="s">
        <v>10192</v>
      </c>
      <c r="S4297" s="238" t="s">
        <v>68</v>
      </c>
      <c r="T4297" s="167" t="s">
        <v>12960</v>
      </c>
      <c r="U4297" s="376">
        <v>115777173</v>
      </c>
      <c r="V4297" s="240" t="s">
        <v>1385</v>
      </c>
      <c r="W4297" s="167" t="s">
        <v>12961</v>
      </c>
      <c r="X4297" s="164">
        <v>0</v>
      </c>
      <c r="Y4297" s="241">
        <v>0</v>
      </c>
      <c r="Z4297" s="241">
        <v>0</v>
      </c>
      <c r="AA4297" s="264">
        <f>Y4297/AD4297</f>
        <v>0</v>
      </c>
      <c r="AB4297" s="265">
        <f>Z4297/AD4297</f>
        <v>0</v>
      </c>
      <c r="AC4297" s="255">
        <v>0</v>
      </c>
      <c r="AD4297" s="241">
        <v>5548929</v>
      </c>
      <c r="AE4297" s="239" t="s">
        <v>1270</v>
      </c>
      <c r="AF4297" s="229" t="s">
        <v>1270</v>
      </c>
      <c r="AG4297" s="239" t="s">
        <v>7066</v>
      </c>
      <c r="AH4297" s="57" t="s">
        <v>12671</v>
      </c>
    </row>
    <row r="4298" spans="1:34" ht="15" hidden="1" customHeight="1" x14ac:dyDescent="0.2">
      <c r="A4298" s="521">
        <v>69</v>
      </c>
      <c r="B4298" s="521">
        <v>60</v>
      </c>
      <c r="C4298" s="522" t="s">
        <v>91</v>
      </c>
      <c r="D4298" s="521">
        <v>60184</v>
      </c>
      <c r="E4298" s="522" t="s">
        <v>92</v>
      </c>
      <c r="F4298" s="25">
        <v>2019</v>
      </c>
      <c r="G4298" s="232">
        <v>43498.629166666666</v>
      </c>
      <c r="H4298" s="233">
        <v>43498.629166666666</v>
      </c>
      <c r="I4298" s="417" t="s">
        <v>7042</v>
      </c>
      <c r="J4298" s="412" t="s">
        <v>36</v>
      </c>
      <c r="K4298" s="412" t="s">
        <v>36</v>
      </c>
      <c r="L4298" s="235">
        <f>N4298-G4298</f>
        <v>0.22777777777810115</v>
      </c>
      <c r="M4298" s="236">
        <v>328</v>
      </c>
      <c r="N4298" s="232">
        <v>43498.856944444444</v>
      </c>
      <c r="O4298" s="233">
        <v>43498.856944444444</v>
      </c>
      <c r="P4298" s="237" t="s">
        <v>37</v>
      </c>
      <c r="Q4298" s="359" t="s">
        <v>1285</v>
      </c>
      <c r="R4298" s="35" t="s">
        <v>10231</v>
      </c>
      <c r="S4298" s="238" t="s">
        <v>101</v>
      </c>
      <c r="T4298" s="167" t="s">
        <v>12991</v>
      </c>
      <c r="U4298" s="376">
        <v>115783341</v>
      </c>
      <c r="V4298" s="240" t="s">
        <v>1385</v>
      </c>
      <c r="W4298" s="167" t="s">
        <v>12992</v>
      </c>
      <c r="X4298" s="164">
        <v>0</v>
      </c>
      <c r="Y4298" s="241">
        <v>0</v>
      </c>
      <c r="Z4298" s="241">
        <v>0</v>
      </c>
      <c r="AA4298" s="264">
        <f>Y4298/AD4298</f>
        <v>0</v>
      </c>
      <c r="AB4298" s="265">
        <f>Z4298/AD4298</f>
        <v>0</v>
      </c>
      <c r="AC4298" s="255">
        <v>0</v>
      </c>
      <c r="AD4298" s="255">
        <v>5548929</v>
      </c>
      <c r="AE4298" s="239" t="s">
        <v>1270</v>
      </c>
      <c r="AF4298" s="229" t="s">
        <v>1270</v>
      </c>
      <c r="AG4298" s="545" t="s">
        <v>7066</v>
      </c>
      <c r="AH4298" s="57" t="s">
        <v>12671</v>
      </c>
    </row>
    <row r="4299" spans="1:34" ht="15" hidden="1" customHeight="1" x14ac:dyDescent="0.2">
      <c r="A4299" s="523">
        <v>69</v>
      </c>
      <c r="B4299" s="523">
        <v>60</v>
      </c>
      <c r="C4299" s="524" t="s">
        <v>91</v>
      </c>
      <c r="D4299" s="523">
        <v>60184</v>
      </c>
      <c r="E4299" s="524" t="s">
        <v>92</v>
      </c>
      <c r="F4299" s="25">
        <v>2019</v>
      </c>
      <c r="G4299" s="284">
        <v>43505.329861111109</v>
      </c>
      <c r="H4299" s="234">
        <v>43505.329861111109</v>
      </c>
      <c r="I4299" s="417" t="s">
        <v>7042</v>
      </c>
      <c r="J4299" s="412" t="s">
        <v>36</v>
      </c>
      <c r="K4299" s="412" t="s">
        <v>36</v>
      </c>
      <c r="L4299" s="235">
        <f>N4299-G4299</f>
        <v>0.45972222222189885</v>
      </c>
      <c r="M4299" s="236">
        <v>662</v>
      </c>
      <c r="N4299" s="284">
        <v>43505.789583333331</v>
      </c>
      <c r="O4299" s="234">
        <v>43505.789583333331</v>
      </c>
      <c r="P4299" s="237" t="s">
        <v>37</v>
      </c>
      <c r="Q4299" s="162" t="s">
        <v>1285</v>
      </c>
      <c r="R4299" s="167" t="s">
        <v>10192</v>
      </c>
      <c r="S4299" s="238" t="s">
        <v>68</v>
      </c>
      <c r="T4299" s="167" t="s">
        <v>13093</v>
      </c>
      <c r="U4299" s="556">
        <v>116470136</v>
      </c>
      <c r="V4299" s="240" t="s">
        <v>384</v>
      </c>
      <c r="W4299" s="167" t="s">
        <v>13094</v>
      </c>
      <c r="X4299" s="536">
        <v>0</v>
      </c>
      <c r="Y4299" s="255">
        <v>0</v>
      </c>
      <c r="Z4299" s="255">
        <v>0</v>
      </c>
      <c r="AA4299" s="264">
        <f>Y4299/AD4299</f>
        <v>0</v>
      </c>
      <c r="AB4299" s="265">
        <f>Z4299/AD4299</f>
        <v>0</v>
      </c>
      <c r="AC4299" s="255">
        <v>0</v>
      </c>
      <c r="AD4299" s="255">
        <v>5548929</v>
      </c>
      <c r="AE4299" s="240" t="s">
        <v>1270</v>
      </c>
      <c r="AF4299" s="527" t="s">
        <v>1270</v>
      </c>
      <c r="AG4299" s="555" t="s">
        <v>7066</v>
      </c>
      <c r="AH4299" s="525" t="s">
        <v>12671</v>
      </c>
    </row>
    <row r="4300" spans="1:34" ht="15" hidden="1" customHeight="1" x14ac:dyDescent="0.2">
      <c r="A4300" s="521">
        <v>69</v>
      </c>
      <c r="B4300" s="521">
        <v>60</v>
      </c>
      <c r="C4300" s="522" t="s">
        <v>91</v>
      </c>
      <c r="D4300" s="521">
        <v>60184</v>
      </c>
      <c r="E4300" s="522" t="s">
        <v>92</v>
      </c>
      <c r="F4300" s="25">
        <v>2019</v>
      </c>
      <c r="G4300" s="232">
        <v>43506.246527777781</v>
      </c>
      <c r="H4300" s="233">
        <v>43506.246527777781</v>
      </c>
      <c r="I4300" s="417" t="s">
        <v>7042</v>
      </c>
      <c r="J4300" s="417" t="s">
        <v>7042</v>
      </c>
      <c r="K4300" s="412" t="s">
        <v>36</v>
      </c>
      <c r="L4300" s="235">
        <f>N4300-G4300</f>
        <v>1.6381944444437977</v>
      </c>
      <c r="M4300" s="236">
        <v>2359</v>
      </c>
      <c r="N4300" s="232">
        <v>43507.884722222225</v>
      </c>
      <c r="O4300" s="233">
        <v>43507.884722222225</v>
      </c>
      <c r="P4300" s="237" t="s">
        <v>37</v>
      </c>
      <c r="Q4300" s="162" t="s">
        <v>213</v>
      </c>
      <c r="R4300" s="167" t="s">
        <v>10343</v>
      </c>
      <c r="S4300" s="238" t="s">
        <v>40</v>
      </c>
      <c r="T4300" s="167" t="s">
        <v>13126</v>
      </c>
      <c r="U4300" s="416" t="s">
        <v>40</v>
      </c>
      <c r="V4300" s="240" t="s">
        <v>1385</v>
      </c>
      <c r="W4300" s="167" t="s">
        <v>13127</v>
      </c>
      <c r="X4300" s="164">
        <v>1110</v>
      </c>
      <c r="Y4300" s="241">
        <v>0</v>
      </c>
      <c r="Z4300" s="241">
        <v>0</v>
      </c>
      <c r="AA4300" s="264">
        <f>Y4300/AD4300</f>
        <v>0</v>
      </c>
      <c r="AB4300" s="265">
        <f>Z4300/AD4300</f>
        <v>0</v>
      </c>
      <c r="AC4300" s="255">
        <v>0</v>
      </c>
      <c r="AD4300" s="255">
        <v>5548929</v>
      </c>
      <c r="AE4300" s="239" t="s">
        <v>7102</v>
      </c>
      <c r="AF4300" s="229" t="s">
        <v>13128</v>
      </c>
      <c r="AG4300" s="239" t="s">
        <v>7040</v>
      </c>
      <c r="AH4300" s="57" t="s">
        <v>7041</v>
      </c>
    </row>
    <row r="4301" spans="1:34" ht="15" hidden="1" customHeight="1" x14ac:dyDescent="0.2">
      <c r="A4301" s="153">
        <v>69</v>
      </c>
      <c r="B4301" s="153">
        <v>60</v>
      </c>
      <c r="C4301" s="24" t="s">
        <v>1055</v>
      </c>
      <c r="D4301" s="175">
        <v>60185</v>
      </c>
      <c r="E4301" s="24" t="s">
        <v>1056</v>
      </c>
      <c r="F4301" s="25">
        <v>2015</v>
      </c>
      <c r="G4301" s="156">
        <v>42036.356944444444</v>
      </c>
      <c r="H4301" s="157">
        <v>42036.356944444444</v>
      </c>
      <c r="I4301" s="620" t="s">
        <v>36</v>
      </c>
      <c r="J4301" s="620" t="s">
        <v>36</v>
      </c>
      <c r="K4301" s="620"/>
      <c r="L4301" s="159">
        <f>N4301-G4301</f>
        <v>0.15347222222044365</v>
      </c>
      <c r="M4301" s="160">
        <v>221</v>
      </c>
      <c r="N4301" s="156">
        <v>42036.510416666664</v>
      </c>
      <c r="O4301" s="157">
        <v>42036.510416666664</v>
      </c>
      <c r="P4301" s="161" t="s">
        <v>37</v>
      </c>
      <c r="Q4301" s="35" t="s">
        <v>38</v>
      </c>
      <c r="R4301" s="35" t="s">
        <v>135</v>
      </c>
      <c r="S4301" s="35" t="s">
        <v>68</v>
      </c>
      <c r="T4301" s="35" t="s">
        <v>3378</v>
      </c>
      <c r="U4301" s="170">
        <v>10858</v>
      </c>
      <c r="V4301" s="167" t="s">
        <v>1336</v>
      </c>
      <c r="W4301" s="35" t="s">
        <v>3379</v>
      </c>
      <c r="X4301" s="55">
        <v>0</v>
      </c>
      <c r="Y4301" s="55">
        <v>0</v>
      </c>
      <c r="Z4301" s="168"/>
      <c r="AA4301" s="168"/>
      <c r="AB4301" s="168"/>
      <c r="AC4301" s="168"/>
    </row>
    <row r="4302" spans="1:34" ht="15" hidden="1" customHeight="1" x14ac:dyDescent="0.2">
      <c r="A4302" s="175">
        <v>69</v>
      </c>
      <c r="B4302" s="175">
        <v>60</v>
      </c>
      <c r="C4302" s="24" t="s">
        <v>1055</v>
      </c>
      <c r="D4302" s="175">
        <v>60185</v>
      </c>
      <c r="E4302" s="43" t="s">
        <v>1056</v>
      </c>
      <c r="F4302" s="25">
        <v>2015</v>
      </c>
      <c r="G4302" s="156">
        <v>42276.199305555558</v>
      </c>
      <c r="H4302" s="157">
        <v>42276.199305555558</v>
      </c>
      <c r="I4302" s="620" t="s">
        <v>36</v>
      </c>
      <c r="J4302" s="620" t="s">
        <v>36</v>
      </c>
      <c r="K4302" s="620"/>
      <c r="L4302" s="159">
        <f>N4302-G4302</f>
        <v>6.9444443943211809E-4</v>
      </c>
      <c r="M4302" s="160">
        <v>1</v>
      </c>
      <c r="N4302" s="156">
        <v>42276.2</v>
      </c>
      <c r="O4302" s="157">
        <v>42276.2</v>
      </c>
      <c r="P4302" s="161" t="s">
        <v>37</v>
      </c>
      <c r="Q4302" s="35" t="s">
        <v>38</v>
      </c>
      <c r="R4302" s="35" t="s">
        <v>413</v>
      </c>
      <c r="S4302" s="35" t="s">
        <v>98</v>
      </c>
      <c r="T4302" s="35" t="s">
        <v>4838</v>
      </c>
      <c r="U4302" s="416" t="s">
        <v>40</v>
      </c>
      <c r="V4302" s="167" t="s">
        <v>1336</v>
      </c>
      <c r="W4302" s="35" t="s">
        <v>4839</v>
      </c>
      <c r="X4302" s="55">
        <v>3806</v>
      </c>
      <c r="Y4302" s="168"/>
      <c r="Z4302" s="168"/>
      <c r="AA4302" s="168"/>
      <c r="AB4302" s="168"/>
      <c r="AC4302" s="168"/>
    </row>
    <row r="4303" spans="1:34" ht="15" hidden="1" customHeight="1" x14ac:dyDescent="0.2">
      <c r="A4303" s="257">
        <v>69</v>
      </c>
      <c r="B4303" s="257">
        <v>60</v>
      </c>
      <c r="C4303" s="258" t="s">
        <v>1055</v>
      </c>
      <c r="D4303" s="257">
        <v>60185</v>
      </c>
      <c r="E4303" s="258" t="s">
        <v>1056</v>
      </c>
      <c r="F4303" s="25">
        <v>2016</v>
      </c>
      <c r="G4303" s="232">
        <v>42465.690972222219</v>
      </c>
      <c r="H4303" s="233">
        <v>42465.690972222219</v>
      </c>
      <c r="I4303" s="412" t="s">
        <v>36</v>
      </c>
      <c r="J4303" s="412" t="s">
        <v>36</v>
      </c>
      <c r="K4303" s="412"/>
      <c r="L4303" s="235">
        <f>N4303-G4303</f>
        <v>0.47083333334012423</v>
      </c>
      <c r="M4303" s="236">
        <v>678</v>
      </c>
      <c r="N4303" s="232">
        <v>42466.161805555559</v>
      </c>
      <c r="O4303" s="233">
        <v>42466.161805555559</v>
      </c>
      <c r="P4303" s="237" t="s">
        <v>37</v>
      </c>
      <c r="Q4303" s="238" t="s">
        <v>52</v>
      </c>
      <c r="R4303" s="238" t="s">
        <v>142</v>
      </c>
      <c r="S4303" s="35" t="s">
        <v>107</v>
      </c>
      <c r="T4303" s="35" t="s">
        <v>5829</v>
      </c>
      <c r="U4303" s="282" t="s">
        <v>40</v>
      </c>
      <c r="V4303" s="240" t="s">
        <v>1336</v>
      </c>
      <c r="W4303" s="35" t="s">
        <v>5830</v>
      </c>
      <c r="X4303" s="55">
        <v>0</v>
      </c>
      <c r="Y4303" s="55">
        <v>0</v>
      </c>
      <c r="Z4303" s="55">
        <v>0</v>
      </c>
      <c r="AA4303" s="168"/>
      <c r="AB4303" s="168"/>
      <c r="AC4303" s="168"/>
    </row>
    <row r="4304" spans="1:34" ht="15" hidden="1" customHeight="1" x14ac:dyDescent="0.2">
      <c r="A4304" s="58">
        <v>69</v>
      </c>
      <c r="B4304" s="58">
        <v>60</v>
      </c>
      <c r="C4304" s="76" t="s">
        <v>520</v>
      </c>
      <c r="D4304" s="31">
        <v>60186</v>
      </c>
      <c r="E4304" s="60" t="s">
        <v>521</v>
      </c>
      <c r="F4304" s="25">
        <v>2014</v>
      </c>
      <c r="G4304" s="61">
        <v>41671.95208333333</v>
      </c>
      <c r="H4304" s="62">
        <v>41671.95208333333</v>
      </c>
      <c r="I4304" s="625" t="s">
        <v>36</v>
      </c>
      <c r="J4304" s="625" t="s">
        <v>36</v>
      </c>
      <c r="K4304" s="625"/>
      <c r="L4304" s="64">
        <f>N4304-G4304</f>
        <v>0.42500000000291038</v>
      </c>
      <c r="M4304" s="65">
        <v>612</v>
      </c>
      <c r="N4304" s="61">
        <v>41672.377083333333</v>
      </c>
      <c r="O4304" s="62">
        <v>41672.377083333333</v>
      </c>
      <c r="P4304" s="86" t="s">
        <v>242</v>
      </c>
      <c r="Q4304" s="67" t="s">
        <v>43</v>
      </c>
      <c r="R4304" s="67" t="s">
        <v>266</v>
      </c>
      <c r="S4304" s="68" t="s">
        <v>526</v>
      </c>
      <c r="T4304" s="69" t="s">
        <v>1763</v>
      </c>
      <c r="U4304" s="282" t="s">
        <v>40</v>
      </c>
      <c r="V4304" s="78" t="s">
        <v>1336</v>
      </c>
      <c r="W4304" s="69" t="s">
        <v>1764</v>
      </c>
      <c r="X4304" s="32">
        <v>0</v>
      </c>
      <c r="Y4304" s="32">
        <v>0</v>
      </c>
      <c r="Z4304" s="83"/>
      <c r="AA4304" s="84"/>
      <c r="AB4304" s="85"/>
      <c r="AC4304" s="83"/>
    </row>
    <row r="4305" spans="1:34" ht="15" hidden="1" customHeight="1" x14ac:dyDescent="0.2">
      <c r="A4305" s="105">
        <v>69</v>
      </c>
      <c r="B4305" s="105">
        <v>60</v>
      </c>
      <c r="C4305" s="76" t="s">
        <v>520</v>
      </c>
      <c r="D4305" s="31">
        <v>60186</v>
      </c>
      <c r="E4305" s="60" t="s">
        <v>521</v>
      </c>
      <c r="F4305" s="25">
        <v>2014</v>
      </c>
      <c r="G4305" s="106">
        <v>41989.429166666669</v>
      </c>
      <c r="H4305" s="63">
        <v>41989.429166666669</v>
      </c>
      <c r="I4305" s="625" t="s">
        <v>36</v>
      </c>
      <c r="J4305" s="625" t="s">
        <v>36</v>
      </c>
      <c r="K4305" s="625"/>
      <c r="L4305" s="64">
        <f>N4305-G4305</f>
        <v>0.257638888884685</v>
      </c>
      <c r="M4305" s="65">
        <v>371</v>
      </c>
      <c r="N4305" s="106">
        <v>41989.686805555553</v>
      </c>
      <c r="O4305" s="63">
        <v>41989.686805555553</v>
      </c>
      <c r="P4305" s="66" t="s">
        <v>37</v>
      </c>
      <c r="Q4305" s="99" t="s">
        <v>38</v>
      </c>
      <c r="R4305" s="99" t="s">
        <v>135</v>
      </c>
      <c r="S4305" s="78" t="s">
        <v>68</v>
      </c>
      <c r="T4305" s="69" t="s">
        <v>3221</v>
      </c>
      <c r="U4305" s="77">
        <v>10773</v>
      </c>
      <c r="V4305" s="87" t="s">
        <v>1336</v>
      </c>
      <c r="W4305" s="69" t="s">
        <v>3222</v>
      </c>
      <c r="X4305" s="32">
        <v>0</v>
      </c>
      <c r="Y4305" s="32">
        <v>0</v>
      </c>
      <c r="Z4305" s="83"/>
      <c r="AA4305" s="84"/>
      <c r="AB4305" s="85"/>
      <c r="AC4305" s="83"/>
    </row>
    <row r="4306" spans="1:34" ht="15" hidden="1" customHeight="1" x14ac:dyDescent="0.2">
      <c r="A4306" s="175">
        <v>69</v>
      </c>
      <c r="B4306" s="175">
        <v>60</v>
      </c>
      <c r="C4306" s="24" t="s">
        <v>520</v>
      </c>
      <c r="D4306" s="175">
        <v>60186</v>
      </c>
      <c r="E4306" s="24" t="s">
        <v>521</v>
      </c>
      <c r="F4306" s="25">
        <v>2015</v>
      </c>
      <c r="G4306" s="156">
        <v>42127.554166666669</v>
      </c>
      <c r="H4306" s="157">
        <v>42127.554166666669</v>
      </c>
      <c r="I4306" s="620" t="s">
        <v>36</v>
      </c>
      <c r="J4306" s="620" t="s">
        <v>36</v>
      </c>
      <c r="K4306" s="620"/>
      <c r="L4306" s="159">
        <f>N4306-G4306</f>
        <v>0.23055555555038154</v>
      </c>
      <c r="M4306" s="160">
        <v>332</v>
      </c>
      <c r="N4306" s="156">
        <v>42127.784722222219</v>
      </c>
      <c r="O4306" s="157">
        <v>42127.784722222219</v>
      </c>
      <c r="P4306" s="161" t="s">
        <v>37</v>
      </c>
      <c r="Q4306" s="35" t="s">
        <v>38</v>
      </c>
      <c r="R4306" s="35" t="s">
        <v>135</v>
      </c>
      <c r="S4306" s="35" t="s">
        <v>68</v>
      </c>
      <c r="T4306" s="35" t="s">
        <v>3886</v>
      </c>
      <c r="U4306" s="166"/>
      <c r="V4306" s="167" t="s">
        <v>1336</v>
      </c>
      <c r="W4306" s="35" t="s">
        <v>3887</v>
      </c>
      <c r="X4306" s="55">
        <v>0</v>
      </c>
      <c r="Y4306" s="55">
        <v>0</v>
      </c>
      <c r="Z4306" s="168"/>
      <c r="AA4306" s="168"/>
      <c r="AB4306" s="168"/>
      <c r="AC4306" s="168"/>
      <c r="AD4306" s="41"/>
      <c r="AE4306" s="41"/>
      <c r="AF4306" s="41"/>
      <c r="AG4306" s="41"/>
      <c r="AH4306" s="41"/>
    </row>
    <row r="4307" spans="1:34" ht="15" hidden="1" customHeight="1" x14ac:dyDescent="0.2">
      <c r="A4307" s="257">
        <v>69</v>
      </c>
      <c r="B4307" s="257">
        <v>60</v>
      </c>
      <c r="C4307" s="258" t="s">
        <v>520</v>
      </c>
      <c r="D4307" s="257">
        <v>60186</v>
      </c>
      <c r="E4307" s="258" t="s">
        <v>521</v>
      </c>
      <c r="F4307" s="25">
        <v>2016</v>
      </c>
      <c r="G4307" s="232">
        <v>42424.845138888886</v>
      </c>
      <c r="H4307" s="233">
        <v>42424.845138888886</v>
      </c>
      <c r="I4307" s="412" t="s">
        <v>36</v>
      </c>
      <c r="J4307" s="417" t="s">
        <v>313</v>
      </c>
      <c r="K4307" s="417"/>
      <c r="L4307" s="235">
        <f>N4307-G4307</f>
        <v>0.34930555555911269</v>
      </c>
      <c r="M4307" s="236">
        <v>503</v>
      </c>
      <c r="N4307" s="232">
        <v>42425.194444444445</v>
      </c>
      <c r="O4307" s="233">
        <v>42425.194444444445</v>
      </c>
      <c r="P4307" s="237" t="s">
        <v>37</v>
      </c>
      <c r="Q4307" s="238" t="s">
        <v>52</v>
      </c>
      <c r="R4307" s="238" t="s">
        <v>53</v>
      </c>
      <c r="S4307" s="238" t="s">
        <v>54</v>
      </c>
      <c r="T4307" s="35" t="s">
        <v>5612</v>
      </c>
      <c r="U4307" s="88">
        <v>11941</v>
      </c>
      <c r="V4307" s="240" t="s">
        <v>788</v>
      </c>
      <c r="W4307" s="35" t="s">
        <v>5613</v>
      </c>
      <c r="X4307" s="55">
        <v>2122</v>
      </c>
      <c r="Y4307" s="55">
        <v>1843</v>
      </c>
      <c r="Z4307" s="55">
        <v>225712</v>
      </c>
      <c r="AA4307" s="259">
        <v>3.383744330667648E-4</v>
      </c>
      <c r="AB4307" s="260">
        <v>4.1440678261728495E-2</v>
      </c>
      <c r="AC4307" s="241">
        <v>122.46988605534455</v>
      </c>
    </row>
    <row r="4308" spans="1:34" ht="15" hidden="1" customHeight="1" x14ac:dyDescent="0.2">
      <c r="A4308" s="257">
        <v>69</v>
      </c>
      <c r="B4308" s="257">
        <v>60</v>
      </c>
      <c r="C4308" s="258" t="s">
        <v>520</v>
      </c>
      <c r="D4308" s="257">
        <v>60186</v>
      </c>
      <c r="E4308" s="258" t="s">
        <v>521</v>
      </c>
      <c r="F4308" s="25">
        <v>2016</v>
      </c>
      <c r="G4308" s="232">
        <v>42492.871527777781</v>
      </c>
      <c r="H4308" s="233">
        <v>42492.871527777781</v>
      </c>
      <c r="I4308" s="412" t="s">
        <v>36</v>
      </c>
      <c r="J4308" s="412" t="s">
        <v>36</v>
      </c>
      <c r="K4308" s="412"/>
      <c r="L4308" s="235">
        <f>N4308-G4308</f>
        <v>0.11458333332848269</v>
      </c>
      <c r="M4308" s="236">
        <v>165</v>
      </c>
      <c r="N4308" s="232">
        <v>42492.986111111109</v>
      </c>
      <c r="O4308" s="233">
        <v>42492.986111111109</v>
      </c>
      <c r="P4308" s="237" t="s">
        <v>37</v>
      </c>
      <c r="Q4308" s="238" t="s">
        <v>52</v>
      </c>
      <c r="R4308" s="238" t="s">
        <v>59</v>
      </c>
      <c r="S4308" s="35" t="s">
        <v>54</v>
      </c>
      <c r="T4308" s="35" t="s">
        <v>6013</v>
      </c>
      <c r="U4308" s="282" t="s">
        <v>40</v>
      </c>
      <c r="V4308" s="240" t="s">
        <v>1336</v>
      </c>
      <c r="W4308" s="35" t="s">
        <v>6014</v>
      </c>
      <c r="X4308" s="55">
        <v>0</v>
      </c>
      <c r="Y4308" s="55">
        <v>0</v>
      </c>
      <c r="Z4308" s="55">
        <v>0</v>
      </c>
      <c r="AA4308" s="168"/>
      <c r="AB4308" s="168"/>
      <c r="AC4308" s="168"/>
    </row>
    <row r="4309" spans="1:34" ht="15" hidden="1" customHeight="1" x14ac:dyDescent="0.2">
      <c r="A4309" s="257">
        <v>69</v>
      </c>
      <c r="B4309" s="257">
        <v>60</v>
      </c>
      <c r="C4309" s="258" t="s">
        <v>520</v>
      </c>
      <c r="D4309" s="257">
        <v>60186</v>
      </c>
      <c r="E4309" s="258" t="s">
        <v>521</v>
      </c>
      <c r="F4309" s="25">
        <v>2016</v>
      </c>
      <c r="G4309" s="284">
        <v>42695.344444444447</v>
      </c>
      <c r="H4309" s="234">
        <v>42695.344444444447</v>
      </c>
      <c r="I4309" s="412" t="s">
        <v>36</v>
      </c>
      <c r="J4309" s="412" t="s">
        <v>36</v>
      </c>
      <c r="K4309" s="412"/>
      <c r="L4309" s="235">
        <f>N4309-G4309</f>
        <v>6.9444443943211809E-4</v>
      </c>
      <c r="M4309" s="236">
        <v>1</v>
      </c>
      <c r="N4309" s="284">
        <v>42695.345138888886</v>
      </c>
      <c r="O4309" s="234">
        <v>42695.345138888886</v>
      </c>
      <c r="P4309" s="237" t="s">
        <v>37</v>
      </c>
      <c r="Q4309" s="35" t="s">
        <v>48</v>
      </c>
      <c r="R4309" s="35" t="s">
        <v>49</v>
      </c>
      <c r="S4309" s="35" t="s">
        <v>40</v>
      </c>
      <c r="T4309" s="35" t="s">
        <v>6896</v>
      </c>
      <c r="U4309" s="282" t="s">
        <v>40</v>
      </c>
      <c r="V4309" s="240" t="s">
        <v>1336</v>
      </c>
      <c r="W4309" s="35" t="s">
        <v>6897</v>
      </c>
      <c r="X4309" s="177">
        <v>278</v>
      </c>
      <c r="Y4309" s="55">
        <v>0</v>
      </c>
      <c r="Z4309" s="55">
        <v>0</v>
      </c>
      <c r="AA4309" s="55"/>
      <c r="AB4309" s="55"/>
      <c r="AC4309" s="55"/>
    </row>
    <row r="4310" spans="1:34" ht="15" hidden="1" customHeight="1" x14ac:dyDescent="0.2">
      <c r="A4310" s="257">
        <v>69</v>
      </c>
      <c r="B4310" s="257">
        <v>60</v>
      </c>
      <c r="C4310" s="258" t="s">
        <v>520</v>
      </c>
      <c r="D4310" s="257">
        <v>60186</v>
      </c>
      <c r="E4310" s="258" t="s">
        <v>521</v>
      </c>
      <c r="F4310" s="25">
        <v>2017</v>
      </c>
      <c r="G4310" s="232">
        <v>42780.288194444445</v>
      </c>
      <c r="H4310" s="233">
        <v>42780.288194444445</v>
      </c>
      <c r="I4310" s="412" t="s">
        <v>36</v>
      </c>
      <c r="J4310" s="412" t="s">
        <v>36</v>
      </c>
      <c r="K4310" s="412"/>
      <c r="L4310" s="235">
        <f>N4310-G4310</f>
        <v>0.40416666666715173</v>
      </c>
      <c r="M4310" s="236">
        <v>582</v>
      </c>
      <c r="N4310" s="232">
        <v>42780.692361111112</v>
      </c>
      <c r="O4310" s="233">
        <v>42780.692361111112</v>
      </c>
      <c r="P4310" s="237" t="s">
        <v>37</v>
      </c>
      <c r="Q4310" s="35" t="s">
        <v>38</v>
      </c>
      <c r="R4310" s="35" t="s">
        <v>135</v>
      </c>
      <c r="S4310" s="35" t="s">
        <v>68</v>
      </c>
      <c r="T4310" s="52" t="s">
        <v>7816</v>
      </c>
      <c r="U4310" s="303" t="s">
        <v>40</v>
      </c>
      <c r="V4310" s="49" t="s">
        <v>1336</v>
      </c>
      <c r="W4310" s="35" t="s">
        <v>7817</v>
      </c>
      <c r="X4310" s="255">
        <v>0</v>
      </c>
      <c r="Y4310" s="241">
        <v>0</v>
      </c>
      <c r="Z4310" s="241">
        <v>0</v>
      </c>
      <c r="AA4310" s="168"/>
      <c r="AB4310" s="168"/>
      <c r="AC4310" s="168"/>
      <c r="AD4310" s="304">
        <v>5517212</v>
      </c>
      <c r="AE4310" s="35" t="s">
        <v>1270</v>
      </c>
      <c r="AF4310" s="305" t="s">
        <v>1270</v>
      </c>
      <c r="AG4310" s="35" t="s">
        <v>7066</v>
      </c>
      <c r="AH4310" s="44" t="s">
        <v>7067</v>
      </c>
    </row>
    <row r="4311" spans="1:34" ht="15" hidden="1" customHeight="1" x14ac:dyDescent="0.2">
      <c r="A4311" s="257">
        <v>69</v>
      </c>
      <c r="B4311" s="257">
        <v>60</v>
      </c>
      <c r="C4311" s="258" t="s">
        <v>520</v>
      </c>
      <c r="D4311" s="257">
        <v>60186</v>
      </c>
      <c r="E4311" s="258" t="s">
        <v>521</v>
      </c>
      <c r="F4311" s="25">
        <v>2017</v>
      </c>
      <c r="G4311" s="232">
        <v>42829.227083333331</v>
      </c>
      <c r="H4311" s="233">
        <v>42829.227083333331</v>
      </c>
      <c r="I4311" s="412" t="s">
        <v>36</v>
      </c>
      <c r="J4311" s="412" t="s">
        <v>36</v>
      </c>
      <c r="K4311" s="412"/>
      <c r="L4311" s="235">
        <f>N4311-G4311</f>
        <v>0.38958333333721384</v>
      </c>
      <c r="M4311" s="236">
        <v>561</v>
      </c>
      <c r="N4311" s="232">
        <v>42829.616666666669</v>
      </c>
      <c r="O4311" s="233">
        <v>42829.616666666669</v>
      </c>
      <c r="P4311" s="237" t="s">
        <v>37</v>
      </c>
      <c r="Q4311" s="35" t="s">
        <v>38</v>
      </c>
      <c r="R4311" s="35" t="s">
        <v>135</v>
      </c>
      <c r="S4311" s="35" t="s">
        <v>68</v>
      </c>
      <c r="T4311" s="52" t="s">
        <v>8258</v>
      </c>
      <c r="U4311" s="303" t="s">
        <v>40</v>
      </c>
      <c r="V4311" s="49" t="s">
        <v>1336</v>
      </c>
      <c r="W4311" s="44" t="s">
        <v>8259</v>
      </c>
      <c r="X4311" s="241">
        <v>0</v>
      </c>
      <c r="Y4311" s="241">
        <v>0</v>
      </c>
      <c r="Z4311" s="241">
        <v>0</v>
      </c>
      <c r="AA4311" s="168"/>
      <c r="AB4311" s="168"/>
      <c r="AC4311" s="168"/>
      <c r="AD4311" s="304">
        <v>5517212</v>
      </c>
      <c r="AE4311" s="305" t="s">
        <v>1270</v>
      </c>
      <c r="AF4311" s="305" t="s">
        <v>1270</v>
      </c>
      <c r="AG4311" s="35" t="s">
        <v>7066</v>
      </c>
      <c r="AH4311" s="52" t="s">
        <v>7067</v>
      </c>
    </row>
    <row r="4312" spans="1:34" ht="15" hidden="1" customHeight="1" x14ac:dyDescent="0.2">
      <c r="A4312" s="257">
        <v>69</v>
      </c>
      <c r="B4312" s="257">
        <v>60</v>
      </c>
      <c r="C4312" s="258" t="s">
        <v>520</v>
      </c>
      <c r="D4312" s="257">
        <v>60186</v>
      </c>
      <c r="E4312" s="258" t="s">
        <v>521</v>
      </c>
      <c r="F4312" s="25">
        <v>2017</v>
      </c>
      <c r="G4312" s="232">
        <v>42908.976388888892</v>
      </c>
      <c r="H4312" s="233">
        <v>42908.976388888892</v>
      </c>
      <c r="I4312" s="412" t="s">
        <v>36</v>
      </c>
      <c r="J4312" s="412" t="s">
        <v>36</v>
      </c>
      <c r="K4312" s="412"/>
      <c r="L4312" s="235">
        <f>N4312-G4312</f>
        <v>9.7222222175332718E-3</v>
      </c>
      <c r="M4312" s="236">
        <v>14</v>
      </c>
      <c r="N4312" s="232">
        <v>42908.986111111109</v>
      </c>
      <c r="O4312" s="233">
        <v>42908.986111111109</v>
      </c>
      <c r="P4312" s="237" t="s">
        <v>37</v>
      </c>
      <c r="Q4312" s="35" t="s">
        <v>43</v>
      </c>
      <c r="R4312" s="35" t="s">
        <v>266</v>
      </c>
      <c r="S4312" s="35" t="s">
        <v>68</v>
      </c>
      <c r="T4312" s="52" t="s">
        <v>8795</v>
      </c>
      <c r="U4312" s="332" t="s">
        <v>40</v>
      </c>
      <c r="V4312" s="240" t="s">
        <v>1336</v>
      </c>
      <c r="W4312" s="44" t="s">
        <v>8796</v>
      </c>
      <c r="X4312" s="241">
        <v>0</v>
      </c>
      <c r="Y4312" s="241">
        <v>0</v>
      </c>
      <c r="Z4312" s="241">
        <v>0</v>
      </c>
      <c r="AA4312" s="168"/>
      <c r="AB4312" s="168"/>
      <c r="AC4312" s="168"/>
      <c r="AD4312" s="304">
        <v>5517212</v>
      </c>
      <c r="AE4312" s="305" t="s">
        <v>1270</v>
      </c>
      <c r="AF4312" s="305" t="s">
        <v>1270</v>
      </c>
      <c r="AG4312" s="35" t="s">
        <v>7066</v>
      </c>
      <c r="AH4312" s="44" t="s">
        <v>7067</v>
      </c>
    </row>
    <row r="4313" spans="1:34" ht="15" hidden="1" customHeight="1" x14ac:dyDescent="0.2">
      <c r="A4313" s="257">
        <v>69</v>
      </c>
      <c r="B4313" s="257">
        <v>60</v>
      </c>
      <c r="C4313" s="258" t="s">
        <v>520</v>
      </c>
      <c r="D4313" s="257">
        <v>60186</v>
      </c>
      <c r="E4313" s="258" t="s">
        <v>521</v>
      </c>
      <c r="F4313" s="25">
        <v>2017</v>
      </c>
      <c r="G4313" s="232">
        <v>42952.902777777781</v>
      </c>
      <c r="H4313" s="233">
        <v>42952.902777777781</v>
      </c>
      <c r="I4313" s="412" t="s">
        <v>36</v>
      </c>
      <c r="J4313" s="412" t="s">
        <v>36</v>
      </c>
      <c r="K4313" s="412"/>
      <c r="L4313" s="235">
        <f>N4313-G4313</f>
        <v>6.9444443943211809E-4</v>
      </c>
      <c r="M4313" s="236">
        <v>1</v>
      </c>
      <c r="N4313" s="232">
        <v>42952.90347222222</v>
      </c>
      <c r="O4313" s="233">
        <v>42952.90347222222</v>
      </c>
      <c r="P4313" s="237" t="s">
        <v>37</v>
      </c>
      <c r="Q4313" s="35" t="s">
        <v>38</v>
      </c>
      <c r="R4313" s="35" t="s">
        <v>135</v>
      </c>
      <c r="S4313" s="35" t="s">
        <v>40</v>
      </c>
      <c r="T4313" s="167" t="s">
        <v>9119</v>
      </c>
      <c r="U4313" s="303" t="s">
        <v>40</v>
      </c>
      <c r="V4313" s="240" t="s">
        <v>1336</v>
      </c>
      <c r="W4313" s="167" t="s">
        <v>9120</v>
      </c>
      <c r="X4313" s="241">
        <v>283</v>
      </c>
      <c r="Y4313" s="241">
        <v>0</v>
      </c>
      <c r="Z4313" s="241">
        <v>0</v>
      </c>
      <c r="AA4313" s="266"/>
      <c r="AB4313" s="266"/>
      <c r="AC4313" s="266"/>
      <c r="AD4313" s="304">
        <v>5517212</v>
      </c>
      <c r="AE4313" s="305" t="s">
        <v>7172</v>
      </c>
      <c r="AF4313" s="305" t="s">
        <v>9121</v>
      </c>
      <c r="AG4313" s="35" t="s">
        <v>7040</v>
      </c>
      <c r="AH4313" s="29" t="s">
        <v>7041</v>
      </c>
    </row>
    <row r="4314" spans="1:34" ht="15" hidden="1" customHeight="1" x14ac:dyDescent="0.2">
      <c r="A4314" s="257">
        <v>69</v>
      </c>
      <c r="B4314" s="257">
        <v>60</v>
      </c>
      <c r="C4314" s="258" t="s">
        <v>520</v>
      </c>
      <c r="D4314" s="257">
        <v>60186</v>
      </c>
      <c r="E4314" s="258" t="s">
        <v>521</v>
      </c>
      <c r="F4314" s="25">
        <v>2018</v>
      </c>
      <c r="G4314" s="232">
        <v>43187.67291666667</v>
      </c>
      <c r="H4314" s="233">
        <v>43187.67291666667</v>
      </c>
      <c r="I4314" s="412" t="s">
        <v>36</v>
      </c>
      <c r="J4314" s="412" t="s">
        <v>36</v>
      </c>
      <c r="K4314" s="412" t="s">
        <v>36</v>
      </c>
      <c r="L4314" s="235">
        <f>N4314-G4314</f>
        <v>0.20138888888322981</v>
      </c>
      <c r="M4314" s="236">
        <v>290</v>
      </c>
      <c r="N4314" s="232">
        <v>43187.874305555553</v>
      </c>
      <c r="O4314" s="233">
        <v>43187.874305555553</v>
      </c>
      <c r="P4314" s="237" t="s">
        <v>37</v>
      </c>
      <c r="Q4314" s="359" t="s">
        <v>1246</v>
      </c>
      <c r="R4314" s="35" t="s">
        <v>10189</v>
      </c>
      <c r="S4314" s="277" t="s">
        <v>68</v>
      </c>
      <c r="T4314" s="167" t="s">
        <v>10814</v>
      </c>
      <c r="U4314" s="282" t="s">
        <v>40</v>
      </c>
      <c r="V4314" s="240" t="s">
        <v>1336</v>
      </c>
      <c r="W4314" s="167" t="s">
        <v>10815</v>
      </c>
      <c r="X4314" s="255">
        <v>0</v>
      </c>
      <c r="Y4314" s="241">
        <v>0</v>
      </c>
      <c r="Z4314" s="241">
        <v>0</v>
      </c>
      <c r="AA4314" s="266"/>
      <c r="AB4314" s="266"/>
      <c r="AC4314" s="266"/>
      <c r="AD4314" s="241">
        <v>5517212</v>
      </c>
      <c r="AE4314" s="461" t="s">
        <v>1270</v>
      </c>
      <c r="AF4314" s="462" t="s">
        <v>1270</v>
      </c>
      <c r="AG4314" s="277" t="s">
        <v>7066</v>
      </c>
      <c r="AH4314" s="277" t="s">
        <v>7067</v>
      </c>
    </row>
    <row r="4315" spans="1:34" ht="15" hidden="1" customHeight="1" x14ac:dyDescent="0.2">
      <c r="A4315" s="257">
        <v>69</v>
      </c>
      <c r="B4315" s="257">
        <v>60</v>
      </c>
      <c r="C4315" s="258" t="s">
        <v>520</v>
      </c>
      <c r="D4315" s="257">
        <v>60186</v>
      </c>
      <c r="E4315" s="258" t="s">
        <v>521</v>
      </c>
      <c r="F4315" s="25">
        <v>2018</v>
      </c>
      <c r="G4315" s="284">
        <v>43318.038888888892</v>
      </c>
      <c r="H4315" s="234">
        <v>43318.038888888892</v>
      </c>
      <c r="I4315" s="412" t="s">
        <v>36</v>
      </c>
      <c r="J4315" s="412" t="s">
        <v>36</v>
      </c>
      <c r="K4315" s="412" t="s">
        <v>36</v>
      </c>
      <c r="L4315" s="235">
        <f>N4315-G4315</f>
        <v>0.58263888888905058</v>
      </c>
      <c r="M4315" s="236">
        <v>839</v>
      </c>
      <c r="N4315" s="284">
        <v>43318.621527777781</v>
      </c>
      <c r="O4315" s="234">
        <v>43318.621527777781</v>
      </c>
      <c r="P4315" s="237" t="s">
        <v>37</v>
      </c>
      <c r="Q4315" s="162" t="s">
        <v>1246</v>
      </c>
      <c r="R4315" s="167" t="s">
        <v>10189</v>
      </c>
      <c r="S4315" s="163" t="s">
        <v>68</v>
      </c>
      <c r="T4315" s="167" t="s">
        <v>11702</v>
      </c>
      <c r="U4315" s="287" t="s">
        <v>40</v>
      </c>
      <c r="V4315" s="240" t="s">
        <v>1336</v>
      </c>
      <c r="W4315" s="167" t="s">
        <v>11703</v>
      </c>
      <c r="X4315" s="255">
        <v>0</v>
      </c>
      <c r="Y4315" s="241">
        <v>0</v>
      </c>
      <c r="Z4315" s="241">
        <v>0</v>
      </c>
      <c r="AA4315" s="266"/>
      <c r="AB4315" s="266"/>
      <c r="AC4315" s="266"/>
      <c r="AD4315" s="241">
        <v>5517212</v>
      </c>
      <c r="AE4315" s="467" t="s">
        <v>7189</v>
      </c>
      <c r="AF4315" s="468" t="s">
        <v>11704</v>
      </c>
      <c r="AG4315" s="163" t="s">
        <v>7040</v>
      </c>
      <c r="AH4315" s="277" t="s">
        <v>7041</v>
      </c>
    </row>
    <row r="4316" spans="1:34" ht="15" hidden="1" customHeight="1" x14ac:dyDescent="0.2">
      <c r="A4316" s="257">
        <v>69</v>
      </c>
      <c r="B4316" s="257">
        <v>60</v>
      </c>
      <c r="C4316" s="258" t="s">
        <v>520</v>
      </c>
      <c r="D4316" s="257">
        <v>60186</v>
      </c>
      <c r="E4316" s="258" t="s">
        <v>521</v>
      </c>
      <c r="F4316" s="25">
        <v>2018</v>
      </c>
      <c r="G4316" s="284">
        <v>43348.692361111112</v>
      </c>
      <c r="H4316" s="234">
        <v>43348.692361111112</v>
      </c>
      <c r="I4316" s="412" t="s">
        <v>36</v>
      </c>
      <c r="J4316" s="412" t="s">
        <v>36</v>
      </c>
      <c r="K4316" s="412" t="s">
        <v>36</v>
      </c>
      <c r="L4316" s="235">
        <f>N4316-G4316</f>
        <v>0.14583333332848269</v>
      </c>
      <c r="M4316" s="236">
        <v>210</v>
      </c>
      <c r="N4316" s="284">
        <v>43348.838194444441</v>
      </c>
      <c r="O4316" s="234">
        <v>43348.838194444441</v>
      </c>
      <c r="P4316" s="237" t="s">
        <v>37</v>
      </c>
      <c r="Q4316" s="162" t="s">
        <v>1246</v>
      </c>
      <c r="R4316" s="167" t="s">
        <v>10189</v>
      </c>
      <c r="S4316" s="163" t="s">
        <v>68</v>
      </c>
      <c r="T4316" s="167" t="s">
        <v>11849</v>
      </c>
      <c r="U4316" s="287" t="s">
        <v>40</v>
      </c>
      <c r="V4316" s="240" t="s">
        <v>1336</v>
      </c>
      <c r="W4316" s="167" t="s">
        <v>11850</v>
      </c>
      <c r="X4316" s="255">
        <v>0</v>
      </c>
      <c r="Y4316" s="241">
        <v>0</v>
      </c>
      <c r="Z4316" s="241">
        <v>0</v>
      </c>
      <c r="AA4316" s="266"/>
      <c r="AB4316" s="266"/>
      <c r="AC4316" s="266"/>
      <c r="AD4316" s="241">
        <v>5517212</v>
      </c>
      <c r="AE4316" s="461" t="s">
        <v>1270</v>
      </c>
      <c r="AF4316" s="462" t="s">
        <v>1270</v>
      </c>
      <c r="AG4316" s="277" t="s">
        <v>7066</v>
      </c>
      <c r="AH4316" s="277" t="s">
        <v>7067</v>
      </c>
    </row>
    <row r="4317" spans="1:34" ht="15" hidden="1" customHeight="1" x14ac:dyDescent="0.2">
      <c r="A4317" s="257">
        <v>69</v>
      </c>
      <c r="B4317" s="257">
        <v>60</v>
      </c>
      <c r="C4317" s="258" t="s">
        <v>520</v>
      </c>
      <c r="D4317" s="257">
        <v>60186</v>
      </c>
      <c r="E4317" s="258" t="s">
        <v>521</v>
      </c>
      <c r="F4317" s="25">
        <v>2018</v>
      </c>
      <c r="G4317" s="284">
        <v>43398.638194444444</v>
      </c>
      <c r="H4317" s="234">
        <v>43398.638194444444</v>
      </c>
      <c r="I4317" s="412" t="s">
        <v>36</v>
      </c>
      <c r="J4317" s="412" t="s">
        <v>36</v>
      </c>
      <c r="K4317" s="412" t="s">
        <v>36</v>
      </c>
      <c r="L4317" s="235">
        <f>N4317-G4317</f>
        <v>2.7083333334303461E-2</v>
      </c>
      <c r="M4317" s="236">
        <v>39</v>
      </c>
      <c r="N4317" s="284">
        <v>43398.665277777778</v>
      </c>
      <c r="O4317" s="234">
        <v>43398.665277777778</v>
      </c>
      <c r="P4317" s="237" t="s">
        <v>37</v>
      </c>
      <c r="Q4317" s="162" t="s">
        <v>1246</v>
      </c>
      <c r="R4317" s="167" t="s">
        <v>10189</v>
      </c>
      <c r="S4317" s="163" t="s">
        <v>68</v>
      </c>
      <c r="T4317" s="167" t="s">
        <v>12219</v>
      </c>
      <c r="U4317" s="416" t="s">
        <v>40</v>
      </c>
      <c r="V4317" s="240" t="s">
        <v>1336</v>
      </c>
      <c r="W4317" s="167" t="s">
        <v>12220</v>
      </c>
      <c r="X4317" s="255">
        <v>0</v>
      </c>
      <c r="Y4317" s="241">
        <v>0</v>
      </c>
      <c r="Z4317" s="241">
        <v>0</v>
      </c>
      <c r="AA4317" s="266"/>
      <c r="AB4317" s="266"/>
      <c r="AC4317" s="266"/>
      <c r="AD4317" s="241">
        <v>5517212</v>
      </c>
      <c r="AE4317" s="461" t="s">
        <v>1270</v>
      </c>
      <c r="AF4317" s="462" t="s">
        <v>1270</v>
      </c>
      <c r="AG4317" s="163" t="s">
        <v>7040</v>
      </c>
      <c r="AH4317" s="163" t="s">
        <v>7173</v>
      </c>
    </row>
    <row r="4318" spans="1:34" ht="15" hidden="1" customHeight="1" x14ac:dyDescent="0.2">
      <c r="A4318" s="521">
        <v>69</v>
      </c>
      <c r="B4318" s="521">
        <v>60</v>
      </c>
      <c r="C4318" s="522" t="s">
        <v>520</v>
      </c>
      <c r="D4318" s="521">
        <v>60186</v>
      </c>
      <c r="E4318" s="522" t="s">
        <v>521</v>
      </c>
      <c r="F4318" s="25">
        <v>2019</v>
      </c>
      <c r="G4318" s="573">
        <v>43592.061805555553</v>
      </c>
      <c r="H4318" s="574">
        <v>43592.061805555553</v>
      </c>
      <c r="I4318" s="572" t="s">
        <v>36</v>
      </c>
      <c r="J4318" s="572" t="s">
        <v>36</v>
      </c>
      <c r="K4318" s="572" t="s">
        <v>36</v>
      </c>
      <c r="L4318" s="235">
        <f>N4318-G4318</f>
        <v>0.125</v>
      </c>
      <c r="M4318" s="236">
        <v>180</v>
      </c>
      <c r="N4318" s="573">
        <v>43592.186805555553</v>
      </c>
      <c r="O4318" s="574">
        <v>43592.186805555553</v>
      </c>
      <c r="P4318" s="237" t="s">
        <v>37</v>
      </c>
      <c r="Q4318" s="162" t="s">
        <v>145</v>
      </c>
      <c r="R4318" s="167" t="s">
        <v>10207</v>
      </c>
      <c r="S4318" s="238" t="s">
        <v>579</v>
      </c>
      <c r="T4318" s="167" t="s">
        <v>13970</v>
      </c>
      <c r="U4318" s="77">
        <v>117174372</v>
      </c>
      <c r="V4318" s="49" t="s">
        <v>1336</v>
      </c>
      <c r="W4318" s="35" t="s">
        <v>13974</v>
      </c>
      <c r="X4318" s="536">
        <v>2744</v>
      </c>
      <c r="Y4318" s="536">
        <v>2744</v>
      </c>
      <c r="Z4318" s="536">
        <v>547263</v>
      </c>
      <c r="AA4318" s="264">
        <f>Y4318/AD4318</f>
        <v>4.9450984144868316E-4</v>
      </c>
      <c r="AB4318" s="265">
        <f>Z4318/AD4318</f>
        <v>9.8624977901140928E-2</v>
      </c>
      <c r="AC4318" s="255">
        <f>Z4318/Y4318</f>
        <v>199.43986880466471</v>
      </c>
      <c r="AD4318" s="255">
        <v>5548929</v>
      </c>
      <c r="AE4318" s="240" t="s">
        <v>1270</v>
      </c>
      <c r="AF4318" s="527" t="s">
        <v>1270</v>
      </c>
      <c r="AG4318" s="240" t="s">
        <v>7040</v>
      </c>
      <c r="AH4318" s="525" t="s">
        <v>7173</v>
      </c>
    </row>
    <row r="4319" spans="1:34" ht="15" hidden="1" customHeight="1" x14ac:dyDescent="0.2">
      <c r="A4319" s="521">
        <v>69</v>
      </c>
      <c r="B4319" s="521">
        <v>60</v>
      </c>
      <c r="C4319" s="522" t="s">
        <v>520</v>
      </c>
      <c r="D4319" s="521">
        <v>60186</v>
      </c>
      <c r="E4319" s="522" t="s">
        <v>521</v>
      </c>
      <c r="F4319" s="25">
        <v>2019</v>
      </c>
      <c r="G4319" s="573">
        <v>43604.527083333334</v>
      </c>
      <c r="H4319" s="574">
        <v>43604.527083333334</v>
      </c>
      <c r="I4319" s="572" t="s">
        <v>36</v>
      </c>
      <c r="J4319" s="572" t="s">
        <v>36</v>
      </c>
      <c r="K4319" s="572" t="s">
        <v>36</v>
      </c>
      <c r="L4319" s="235">
        <f>N4319-G4319</f>
        <v>5.5555555518367328E-3</v>
      </c>
      <c r="M4319" s="236">
        <v>8</v>
      </c>
      <c r="N4319" s="573">
        <v>43604.532638888886</v>
      </c>
      <c r="O4319" s="574">
        <v>43604.532638888886</v>
      </c>
      <c r="P4319" s="237" t="s">
        <v>37</v>
      </c>
      <c r="Q4319" s="359" t="s">
        <v>1285</v>
      </c>
      <c r="R4319" s="35" t="s">
        <v>10231</v>
      </c>
      <c r="S4319" s="277" t="s">
        <v>101</v>
      </c>
      <c r="T4319" s="167" t="s">
        <v>14094</v>
      </c>
      <c r="U4319" s="77">
        <v>117174372</v>
      </c>
      <c r="V4319" s="49" t="s">
        <v>1336</v>
      </c>
      <c r="W4319" s="167" t="s">
        <v>14097</v>
      </c>
      <c r="X4319" s="536">
        <v>0</v>
      </c>
      <c r="Y4319" s="255">
        <v>0</v>
      </c>
      <c r="Z4319" s="255">
        <v>0</v>
      </c>
      <c r="AA4319" s="264">
        <f>Y4319/AD4319</f>
        <v>0</v>
      </c>
      <c r="AB4319" s="265">
        <f>Z4319/AD4319</f>
        <v>0</v>
      </c>
      <c r="AC4319" s="255">
        <v>0</v>
      </c>
      <c r="AD4319" s="255">
        <v>5548929</v>
      </c>
      <c r="AE4319" s="240" t="s">
        <v>1270</v>
      </c>
      <c r="AF4319" s="527" t="s">
        <v>1270</v>
      </c>
      <c r="AG4319" s="49" t="s">
        <v>7040</v>
      </c>
      <c r="AH4319" s="525" t="s">
        <v>7173</v>
      </c>
    </row>
    <row r="4320" spans="1:34" ht="15" hidden="1" customHeight="1" x14ac:dyDescent="0.2">
      <c r="A4320" s="521">
        <v>69</v>
      </c>
      <c r="B4320" s="521">
        <v>60</v>
      </c>
      <c r="C4320" s="522" t="s">
        <v>520</v>
      </c>
      <c r="D4320" s="521">
        <v>60186</v>
      </c>
      <c r="E4320" s="522" t="s">
        <v>521</v>
      </c>
      <c r="F4320" s="25">
        <v>2019</v>
      </c>
      <c r="G4320" s="573">
        <v>43616.603472222225</v>
      </c>
      <c r="H4320" s="574">
        <v>43616.603472222225</v>
      </c>
      <c r="I4320" s="572" t="s">
        <v>36</v>
      </c>
      <c r="J4320" s="572" t="s">
        <v>36</v>
      </c>
      <c r="K4320" s="572" t="s">
        <v>36</v>
      </c>
      <c r="L4320" s="235">
        <f>N4320-G4320</f>
        <v>6.9444443943211809E-4</v>
      </c>
      <c r="M4320" s="236">
        <v>1</v>
      </c>
      <c r="N4320" s="573">
        <v>43616.604166666664</v>
      </c>
      <c r="O4320" s="574">
        <v>43616.604166666664</v>
      </c>
      <c r="P4320" s="237" t="s">
        <v>37</v>
      </c>
      <c r="Q4320" s="359" t="s">
        <v>48</v>
      </c>
      <c r="R4320" s="35" t="s">
        <v>10200</v>
      </c>
      <c r="S4320" s="277" t="s">
        <v>40</v>
      </c>
      <c r="T4320" s="167" t="s">
        <v>14246</v>
      </c>
      <c r="U4320" s="192" t="s">
        <v>40</v>
      </c>
      <c r="V4320" s="49" t="s">
        <v>1336</v>
      </c>
      <c r="W4320" s="167" t="s">
        <v>14247</v>
      </c>
      <c r="X4320" s="536">
        <v>282</v>
      </c>
      <c r="Y4320" s="255">
        <v>0</v>
      </c>
      <c r="Z4320" s="255">
        <v>0</v>
      </c>
      <c r="AA4320" s="264">
        <f>Y4320/AD4320</f>
        <v>0</v>
      </c>
      <c r="AB4320" s="265">
        <f>Z4320/AD4320</f>
        <v>0</v>
      </c>
      <c r="AC4320" s="255">
        <v>0</v>
      </c>
      <c r="AD4320" s="255">
        <v>5548929</v>
      </c>
      <c r="AE4320" s="240" t="s">
        <v>7060</v>
      </c>
      <c r="AF4320" s="527" t="s">
        <v>14248</v>
      </c>
      <c r="AG4320" s="49" t="s">
        <v>7040</v>
      </c>
      <c r="AH4320" s="525" t="s">
        <v>7041</v>
      </c>
    </row>
    <row r="4321" spans="1:34" ht="15" hidden="1" customHeight="1" x14ac:dyDescent="0.2">
      <c r="A4321" s="175">
        <v>69</v>
      </c>
      <c r="B4321" s="175">
        <v>60</v>
      </c>
      <c r="C4321" s="24" t="s">
        <v>1654</v>
      </c>
      <c r="D4321" s="175">
        <v>60189</v>
      </c>
      <c r="E4321" s="24" t="s">
        <v>1655</v>
      </c>
      <c r="F4321" s="25">
        <v>2015</v>
      </c>
      <c r="G4321" s="156">
        <v>42222.931250000001</v>
      </c>
      <c r="H4321" s="157">
        <v>42222.931250000001</v>
      </c>
      <c r="I4321" s="620" t="s">
        <v>36</v>
      </c>
      <c r="J4321" s="620" t="s">
        <v>36</v>
      </c>
      <c r="K4321" s="620"/>
      <c r="L4321" s="159">
        <f>N4321-G4321</f>
        <v>6.9444443943211809E-4</v>
      </c>
      <c r="M4321" s="160">
        <v>1</v>
      </c>
      <c r="N4321" s="156">
        <v>42222.931944444441</v>
      </c>
      <c r="O4321" s="157">
        <v>42222.931944444441</v>
      </c>
      <c r="P4321" s="161" t="s">
        <v>37</v>
      </c>
      <c r="Q4321" s="35" t="s">
        <v>213</v>
      </c>
      <c r="R4321" s="35" t="s">
        <v>287</v>
      </c>
      <c r="S4321" s="35" t="s">
        <v>40</v>
      </c>
      <c r="T4321" s="35" t="s">
        <v>4531</v>
      </c>
      <c r="U4321" s="192" t="s">
        <v>40</v>
      </c>
      <c r="V4321" s="167" t="s">
        <v>761</v>
      </c>
      <c r="W4321" s="35" t="s">
        <v>4532</v>
      </c>
      <c r="X4321" s="55">
        <v>1483</v>
      </c>
      <c r="Y4321" s="168"/>
      <c r="Z4321" s="168"/>
      <c r="AA4321" s="168"/>
      <c r="AB4321" s="168"/>
      <c r="AC4321" s="168"/>
    </row>
    <row r="4322" spans="1:34" ht="15" hidden="1" customHeight="1" x14ac:dyDescent="0.2">
      <c r="A4322" s="187">
        <v>69</v>
      </c>
      <c r="B4322" s="187">
        <v>60</v>
      </c>
      <c r="C4322" s="43" t="s">
        <v>1654</v>
      </c>
      <c r="D4322" s="187">
        <v>60189</v>
      </c>
      <c r="E4322" s="43" t="s">
        <v>1655</v>
      </c>
      <c r="F4322" s="25">
        <v>2015</v>
      </c>
      <c r="G4322" s="179">
        <v>42336.518055555556</v>
      </c>
      <c r="H4322" s="158">
        <v>42336.518055555556</v>
      </c>
      <c r="I4322" s="620" t="s">
        <v>36</v>
      </c>
      <c r="J4322" s="620" t="s">
        <v>36</v>
      </c>
      <c r="K4322" s="620"/>
      <c r="L4322" s="159">
        <f>N4322-G4322</f>
        <v>6.944444467080757E-4</v>
      </c>
      <c r="M4322" s="160">
        <v>1</v>
      </c>
      <c r="N4322" s="179">
        <v>42336.518750000003</v>
      </c>
      <c r="O4322" s="158">
        <v>42336.518750000003</v>
      </c>
      <c r="P4322" s="161" t="s">
        <v>37</v>
      </c>
      <c r="Q4322" s="35" t="s">
        <v>38</v>
      </c>
      <c r="R4322" s="35" t="s">
        <v>413</v>
      </c>
      <c r="S4322" s="167" t="s">
        <v>40</v>
      </c>
      <c r="T4322" s="167" t="s">
        <v>5238</v>
      </c>
      <c r="U4322" s="224">
        <v>11718</v>
      </c>
      <c r="V4322" s="167" t="s">
        <v>761</v>
      </c>
      <c r="W4322" s="167" t="s">
        <v>5241</v>
      </c>
      <c r="X4322" s="177">
        <v>4953</v>
      </c>
      <c r="Y4322" s="184"/>
      <c r="Z4322" s="184"/>
      <c r="AA4322" s="184"/>
      <c r="AB4322" s="184"/>
      <c r="AC4322" s="184"/>
    </row>
    <row r="4323" spans="1:34" ht="15" hidden="1" customHeight="1" x14ac:dyDescent="0.2">
      <c r="A4323" s="257">
        <v>69</v>
      </c>
      <c r="B4323" s="257">
        <v>60</v>
      </c>
      <c r="C4323" s="258" t="s">
        <v>1654</v>
      </c>
      <c r="D4323" s="257">
        <v>60189</v>
      </c>
      <c r="E4323" s="258" t="s">
        <v>1655</v>
      </c>
      <c r="F4323" s="25">
        <v>2017</v>
      </c>
      <c r="G4323" s="232">
        <v>42886.489583333336</v>
      </c>
      <c r="H4323" s="233">
        <v>42886.489583333336</v>
      </c>
      <c r="I4323" s="412" t="s">
        <v>36</v>
      </c>
      <c r="J4323" s="412" t="s">
        <v>36</v>
      </c>
      <c r="K4323" s="412"/>
      <c r="L4323" s="235">
        <f>N4323-G4323</f>
        <v>0.17013888888322981</v>
      </c>
      <c r="M4323" s="236">
        <v>245</v>
      </c>
      <c r="N4323" s="232">
        <v>42886.659722222219</v>
      </c>
      <c r="O4323" s="233">
        <v>42886.659722222219</v>
      </c>
      <c r="P4323" s="237" t="s">
        <v>37</v>
      </c>
      <c r="Q4323" s="35" t="s">
        <v>38</v>
      </c>
      <c r="R4323" s="35" t="s">
        <v>135</v>
      </c>
      <c r="S4323" s="35" t="s">
        <v>68</v>
      </c>
      <c r="T4323" s="52" t="s">
        <v>8638</v>
      </c>
      <c r="U4323" s="293">
        <v>112918276</v>
      </c>
      <c r="V4323" s="240" t="s">
        <v>761</v>
      </c>
      <c r="W4323" s="44" t="s">
        <v>8639</v>
      </c>
      <c r="X4323" s="241">
        <v>1</v>
      </c>
      <c r="Y4323" s="241">
        <v>0</v>
      </c>
      <c r="Z4323" s="241">
        <v>0</v>
      </c>
      <c r="AA4323" s="168"/>
      <c r="AB4323" s="168"/>
      <c r="AC4323" s="168"/>
      <c r="AD4323" s="304">
        <v>5517212</v>
      </c>
      <c r="AE4323" s="305" t="s">
        <v>1270</v>
      </c>
      <c r="AF4323" s="305" t="s">
        <v>1270</v>
      </c>
      <c r="AG4323" s="35" t="s">
        <v>7066</v>
      </c>
      <c r="AH4323" s="44" t="s">
        <v>7067</v>
      </c>
    </row>
    <row r="4324" spans="1:34" ht="15" hidden="1" customHeight="1" x14ac:dyDescent="0.2">
      <c r="A4324" s="257">
        <v>69</v>
      </c>
      <c r="B4324" s="257">
        <v>60</v>
      </c>
      <c r="C4324" s="258" t="s">
        <v>1654</v>
      </c>
      <c r="D4324" s="257">
        <v>60189</v>
      </c>
      <c r="E4324" s="258" t="s">
        <v>1655</v>
      </c>
      <c r="F4324" s="25">
        <v>2017</v>
      </c>
      <c r="G4324" s="232">
        <v>42887.925694444442</v>
      </c>
      <c r="H4324" s="233">
        <v>42887.925694444442</v>
      </c>
      <c r="I4324" s="412" t="s">
        <v>36</v>
      </c>
      <c r="J4324" s="412" t="s">
        <v>36</v>
      </c>
      <c r="K4324" s="412"/>
      <c r="L4324" s="235">
        <f>N4324-G4324</f>
        <v>6.944444467080757E-4</v>
      </c>
      <c r="M4324" s="236">
        <v>1</v>
      </c>
      <c r="N4324" s="232">
        <v>42887.926388888889</v>
      </c>
      <c r="O4324" s="233">
        <v>42887.926388888889</v>
      </c>
      <c r="P4324" s="237" t="s">
        <v>37</v>
      </c>
      <c r="Q4324" s="35" t="s">
        <v>43</v>
      </c>
      <c r="R4324" s="35" t="s">
        <v>535</v>
      </c>
      <c r="S4324" s="168" t="s">
        <v>526</v>
      </c>
      <c r="T4324" s="52" t="s">
        <v>8651</v>
      </c>
      <c r="U4324" s="332" t="s">
        <v>40</v>
      </c>
      <c r="V4324" s="240" t="s">
        <v>761</v>
      </c>
      <c r="W4324" s="44" t="s">
        <v>8652</v>
      </c>
      <c r="X4324" s="241">
        <v>533</v>
      </c>
      <c r="Y4324" s="241">
        <v>0</v>
      </c>
      <c r="Z4324" s="241">
        <v>0</v>
      </c>
      <c r="AA4324" s="168"/>
      <c r="AB4324" s="168"/>
      <c r="AC4324" s="168"/>
      <c r="AD4324" s="304">
        <v>5517212</v>
      </c>
      <c r="AE4324" s="305" t="s">
        <v>7063</v>
      </c>
      <c r="AF4324" s="305" t="s">
        <v>8653</v>
      </c>
      <c r="AG4324" s="35" t="s">
        <v>7040</v>
      </c>
      <c r="AH4324" s="44" t="s">
        <v>7041</v>
      </c>
    </row>
    <row r="4325" spans="1:34" ht="15" hidden="1" customHeight="1" x14ac:dyDescent="0.2">
      <c r="A4325" s="257">
        <v>69</v>
      </c>
      <c r="B4325" s="257">
        <v>60</v>
      </c>
      <c r="C4325" s="258" t="s">
        <v>1654</v>
      </c>
      <c r="D4325" s="257">
        <v>60189</v>
      </c>
      <c r="E4325" s="258" t="s">
        <v>1655</v>
      </c>
      <c r="F4325" s="25">
        <v>2017</v>
      </c>
      <c r="G4325" s="232">
        <v>42953.199305555558</v>
      </c>
      <c r="H4325" s="233">
        <v>42953.199305555558</v>
      </c>
      <c r="I4325" s="412" t="s">
        <v>36</v>
      </c>
      <c r="J4325" s="412" t="s">
        <v>36</v>
      </c>
      <c r="K4325" s="412"/>
      <c r="L4325" s="235">
        <f>N4325-G4325</f>
        <v>6.9444443943211809E-4</v>
      </c>
      <c r="M4325" s="236">
        <v>1</v>
      </c>
      <c r="N4325" s="232">
        <v>42953.2</v>
      </c>
      <c r="O4325" s="233">
        <v>42953.2</v>
      </c>
      <c r="P4325" s="237" t="s">
        <v>37</v>
      </c>
      <c r="Q4325" s="35" t="s">
        <v>43</v>
      </c>
      <c r="R4325" s="35" t="s">
        <v>266</v>
      </c>
      <c r="S4325" s="35" t="s">
        <v>526</v>
      </c>
      <c r="T4325" s="167" t="s">
        <v>9122</v>
      </c>
      <c r="U4325" s="303" t="s">
        <v>40</v>
      </c>
      <c r="V4325" s="240" t="s">
        <v>761</v>
      </c>
      <c r="W4325" s="167" t="s">
        <v>9123</v>
      </c>
      <c r="X4325" s="241">
        <v>1</v>
      </c>
      <c r="Y4325" s="241">
        <v>0</v>
      </c>
      <c r="Z4325" s="241">
        <v>0</v>
      </c>
      <c r="AA4325" s="266"/>
      <c r="AB4325" s="266"/>
      <c r="AC4325" s="266"/>
      <c r="AD4325" s="304">
        <v>5517212</v>
      </c>
      <c r="AE4325" s="305" t="s">
        <v>1270</v>
      </c>
      <c r="AF4325" s="305" t="s">
        <v>1270</v>
      </c>
      <c r="AG4325" s="35" t="s">
        <v>7040</v>
      </c>
      <c r="AH4325" s="29" t="s">
        <v>7173</v>
      </c>
    </row>
    <row r="4326" spans="1:34" ht="15" hidden="1" customHeight="1" x14ac:dyDescent="0.2">
      <c r="A4326" s="257">
        <v>69</v>
      </c>
      <c r="B4326" s="257">
        <v>60</v>
      </c>
      <c r="C4326" s="258" t="s">
        <v>1654</v>
      </c>
      <c r="D4326" s="257">
        <v>60189</v>
      </c>
      <c r="E4326" s="258" t="s">
        <v>1655</v>
      </c>
      <c r="F4326" s="25">
        <v>2018</v>
      </c>
      <c r="G4326" s="284">
        <v>43278.365972222222</v>
      </c>
      <c r="H4326" s="233">
        <v>43278.365972222222</v>
      </c>
      <c r="I4326" s="412" t="s">
        <v>36</v>
      </c>
      <c r="J4326" s="412" t="s">
        <v>36</v>
      </c>
      <c r="K4326" s="412" t="s">
        <v>36</v>
      </c>
      <c r="L4326" s="235">
        <f>N4326-G4326</f>
        <v>0.5743055555576575</v>
      </c>
      <c r="M4326" s="236">
        <v>827</v>
      </c>
      <c r="N4326" s="284">
        <v>43278.94027777778</v>
      </c>
      <c r="O4326" s="233">
        <v>43278.94027777778</v>
      </c>
      <c r="P4326" s="237" t="s">
        <v>37</v>
      </c>
      <c r="Q4326" s="359" t="s">
        <v>1285</v>
      </c>
      <c r="R4326" s="35" t="s">
        <v>10192</v>
      </c>
      <c r="S4326" s="277" t="s">
        <v>68</v>
      </c>
      <c r="T4326" s="167" t="s">
        <v>11393</v>
      </c>
      <c r="U4326" s="88">
        <v>114752239</v>
      </c>
      <c r="V4326" s="240" t="s">
        <v>761</v>
      </c>
      <c r="W4326" s="167" t="s">
        <v>11394</v>
      </c>
      <c r="X4326" s="255">
        <v>600</v>
      </c>
      <c r="Y4326" s="241">
        <v>0</v>
      </c>
      <c r="Z4326" s="241">
        <v>0</v>
      </c>
      <c r="AA4326" s="266"/>
      <c r="AB4326" s="266"/>
      <c r="AC4326" s="266"/>
      <c r="AD4326" s="241">
        <v>5517212</v>
      </c>
      <c r="AE4326" s="461" t="s">
        <v>1270</v>
      </c>
      <c r="AF4326" s="462" t="s">
        <v>1270</v>
      </c>
      <c r="AG4326" s="277" t="s">
        <v>7040</v>
      </c>
      <c r="AH4326" s="277" t="s">
        <v>7041</v>
      </c>
    </row>
    <row r="4327" spans="1:34" ht="15" hidden="1" customHeight="1" x14ac:dyDescent="0.2">
      <c r="A4327" s="257">
        <v>69</v>
      </c>
      <c r="B4327" s="257">
        <v>60</v>
      </c>
      <c r="C4327" s="258" t="s">
        <v>1654</v>
      </c>
      <c r="D4327" s="257">
        <v>60189</v>
      </c>
      <c r="E4327" s="258" t="s">
        <v>1655</v>
      </c>
      <c r="F4327" s="25">
        <v>2018</v>
      </c>
      <c r="G4327" s="284">
        <v>43284.220833333333</v>
      </c>
      <c r="H4327" s="233">
        <v>43284.220833333333</v>
      </c>
      <c r="I4327" s="412" t="s">
        <v>36</v>
      </c>
      <c r="J4327" s="417" t="s">
        <v>7042</v>
      </c>
      <c r="K4327" s="412" t="s">
        <v>36</v>
      </c>
      <c r="L4327" s="235">
        <f>N4327-G4327</f>
        <v>0.44305555555911269</v>
      </c>
      <c r="M4327" s="236">
        <v>638</v>
      </c>
      <c r="N4327" s="284">
        <v>43284.663888888892</v>
      </c>
      <c r="O4327" s="233">
        <v>43284.663888888892</v>
      </c>
      <c r="P4327" s="237" t="s">
        <v>37</v>
      </c>
      <c r="Q4327" s="359" t="s">
        <v>1246</v>
      </c>
      <c r="R4327" s="35" t="s">
        <v>10189</v>
      </c>
      <c r="S4327" s="277" t="s">
        <v>68</v>
      </c>
      <c r="T4327" s="167" t="s">
        <v>11455</v>
      </c>
      <c r="U4327" s="88">
        <v>114752239</v>
      </c>
      <c r="V4327" s="240" t="s">
        <v>788</v>
      </c>
      <c r="W4327" s="167" t="s">
        <v>11456</v>
      </c>
      <c r="X4327" s="255">
        <v>1423</v>
      </c>
      <c r="Y4327" s="241">
        <v>0</v>
      </c>
      <c r="Z4327" s="241">
        <v>0</v>
      </c>
      <c r="AA4327" s="266"/>
      <c r="AB4327" s="266"/>
      <c r="AC4327" s="266"/>
      <c r="AD4327" s="241">
        <v>5517212</v>
      </c>
      <c r="AE4327" s="467" t="s">
        <v>7189</v>
      </c>
      <c r="AF4327" s="468" t="s">
        <v>11457</v>
      </c>
      <c r="AG4327" s="277" t="s">
        <v>7040</v>
      </c>
      <c r="AH4327" s="277" t="s">
        <v>7041</v>
      </c>
    </row>
    <row r="4328" spans="1:34" ht="15" hidden="1" customHeight="1" x14ac:dyDescent="0.2">
      <c r="A4328" s="257">
        <v>69</v>
      </c>
      <c r="B4328" s="257">
        <v>60</v>
      </c>
      <c r="C4328" s="258" t="s">
        <v>1654</v>
      </c>
      <c r="D4328" s="257">
        <v>60189</v>
      </c>
      <c r="E4328" s="258" t="s">
        <v>1655</v>
      </c>
      <c r="F4328" s="25">
        <v>2018</v>
      </c>
      <c r="G4328" s="284">
        <v>43376.756249999999</v>
      </c>
      <c r="H4328" s="234">
        <v>43376.756249999999</v>
      </c>
      <c r="I4328" s="412" t="s">
        <v>36</v>
      </c>
      <c r="J4328" s="412" t="s">
        <v>36</v>
      </c>
      <c r="K4328" s="412" t="s">
        <v>36</v>
      </c>
      <c r="L4328" s="235">
        <f>N4328-G4328</f>
        <v>0.57638888889050577</v>
      </c>
      <c r="M4328" s="236">
        <v>830</v>
      </c>
      <c r="N4328" s="284">
        <v>43377.332638888889</v>
      </c>
      <c r="O4328" s="234">
        <v>43377.332638888889</v>
      </c>
      <c r="P4328" s="237" t="s">
        <v>37</v>
      </c>
      <c r="Q4328" s="162" t="s">
        <v>1246</v>
      </c>
      <c r="R4328" s="167" t="s">
        <v>10189</v>
      </c>
      <c r="S4328" s="163" t="s">
        <v>68</v>
      </c>
      <c r="T4328" s="167" t="s">
        <v>12059</v>
      </c>
      <c r="U4328" s="293">
        <v>115024761</v>
      </c>
      <c r="V4328" s="240" t="s">
        <v>761</v>
      </c>
      <c r="W4328" s="167" t="s">
        <v>12060</v>
      </c>
      <c r="X4328" s="255">
        <v>1497</v>
      </c>
      <c r="Y4328" s="241">
        <v>0</v>
      </c>
      <c r="Z4328" s="241">
        <v>0</v>
      </c>
      <c r="AA4328" s="266"/>
      <c r="AB4328" s="266"/>
      <c r="AC4328" s="266"/>
      <c r="AD4328" s="241">
        <v>5517212</v>
      </c>
      <c r="AE4328" s="461" t="s">
        <v>7060</v>
      </c>
      <c r="AF4328" s="468" t="s">
        <v>12061</v>
      </c>
      <c r="AG4328" s="163" t="s">
        <v>7040</v>
      </c>
      <c r="AH4328" s="277" t="s">
        <v>7041</v>
      </c>
    </row>
    <row r="4329" spans="1:34" ht="15" hidden="1" customHeight="1" x14ac:dyDescent="0.2">
      <c r="A4329" s="153">
        <v>69</v>
      </c>
      <c r="B4329" s="153">
        <v>60</v>
      </c>
      <c r="C4329" s="24" t="s">
        <v>1095</v>
      </c>
      <c r="D4329" s="175">
        <v>60190</v>
      </c>
      <c r="E4329" s="24" t="s">
        <v>1096</v>
      </c>
      <c r="F4329" s="25">
        <v>2015</v>
      </c>
      <c r="G4329" s="156">
        <v>42017.65902777778</v>
      </c>
      <c r="H4329" s="157">
        <v>42017.65902777778</v>
      </c>
      <c r="I4329" s="620" t="s">
        <v>36</v>
      </c>
      <c r="J4329" s="620" t="s">
        <v>36</v>
      </c>
      <c r="K4329" s="620"/>
      <c r="L4329" s="159">
        <f>N4329-G4329</f>
        <v>0.66319444444525288</v>
      </c>
      <c r="M4329" s="160">
        <v>955</v>
      </c>
      <c r="N4329" s="156">
        <v>42018.322222222225</v>
      </c>
      <c r="O4329" s="157">
        <v>42018.322222222225</v>
      </c>
      <c r="P4329" s="161" t="s">
        <v>37</v>
      </c>
      <c r="Q4329" s="35" t="s">
        <v>1285</v>
      </c>
      <c r="R4329" s="35" t="s">
        <v>114</v>
      </c>
      <c r="S4329" s="35" t="s">
        <v>107</v>
      </c>
      <c r="T4329" s="35" t="s">
        <v>3331</v>
      </c>
      <c r="U4329" s="303" t="s">
        <v>40</v>
      </c>
      <c r="V4329" s="167" t="s">
        <v>761</v>
      </c>
      <c r="W4329" s="35" t="s">
        <v>3332</v>
      </c>
      <c r="X4329" s="55">
        <v>0</v>
      </c>
      <c r="Y4329" s="55">
        <v>0</v>
      </c>
      <c r="Z4329" s="168"/>
      <c r="AA4329" s="168"/>
      <c r="AB4329" s="168"/>
      <c r="AC4329" s="168"/>
    </row>
    <row r="4330" spans="1:34" ht="15" hidden="1" customHeight="1" x14ac:dyDescent="0.2">
      <c r="A4330" s="153">
        <v>69</v>
      </c>
      <c r="B4330" s="153">
        <v>60</v>
      </c>
      <c r="C4330" s="24" t="s">
        <v>1095</v>
      </c>
      <c r="D4330" s="175">
        <v>60190</v>
      </c>
      <c r="E4330" s="24" t="s">
        <v>1096</v>
      </c>
      <c r="F4330" s="25">
        <v>2015</v>
      </c>
      <c r="G4330" s="156">
        <v>42097.682638888888</v>
      </c>
      <c r="H4330" s="157">
        <v>42097.682638888888</v>
      </c>
      <c r="I4330" s="620" t="s">
        <v>36</v>
      </c>
      <c r="J4330" s="620" t="s">
        <v>36</v>
      </c>
      <c r="K4330" s="620"/>
      <c r="L4330" s="159">
        <f>N4330-G4330</f>
        <v>0.28055555555329192</v>
      </c>
      <c r="M4330" s="160">
        <v>404</v>
      </c>
      <c r="N4330" s="156">
        <v>42097.963194444441</v>
      </c>
      <c r="O4330" s="157">
        <v>42097.963194444441</v>
      </c>
      <c r="P4330" s="161" t="s">
        <v>37</v>
      </c>
      <c r="Q4330" s="35" t="s">
        <v>38</v>
      </c>
      <c r="R4330" s="35" t="s">
        <v>135</v>
      </c>
      <c r="S4330" s="35" t="s">
        <v>68</v>
      </c>
      <c r="T4330" s="35" t="s">
        <v>3679</v>
      </c>
      <c r="U4330" s="303" t="s">
        <v>40</v>
      </c>
      <c r="V4330" s="167" t="s">
        <v>761</v>
      </c>
      <c r="W4330" s="35" t="s">
        <v>3680</v>
      </c>
      <c r="X4330" s="55">
        <v>0</v>
      </c>
      <c r="Y4330" s="55">
        <v>0</v>
      </c>
      <c r="Z4330" s="168"/>
      <c r="AA4330" s="168"/>
      <c r="AB4330" s="168"/>
      <c r="AC4330" s="168"/>
    </row>
    <row r="4331" spans="1:34" ht="15" hidden="1" customHeight="1" x14ac:dyDescent="0.2">
      <c r="A4331" s="175">
        <v>69</v>
      </c>
      <c r="B4331" s="175">
        <v>60</v>
      </c>
      <c r="C4331" s="24" t="s">
        <v>1095</v>
      </c>
      <c r="D4331" s="175">
        <v>60190</v>
      </c>
      <c r="E4331" s="24" t="s">
        <v>1096</v>
      </c>
      <c r="F4331" s="25">
        <v>2015</v>
      </c>
      <c r="G4331" s="156">
        <v>42222.931250000001</v>
      </c>
      <c r="H4331" s="157">
        <v>42222.931250000001</v>
      </c>
      <c r="I4331" s="620" t="s">
        <v>36</v>
      </c>
      <c r="J4331" s="620" t="s">
        <v>36</v>
      </c>
      <c r="K4331" s="620"/>
      <c r="L4331" s="159">
        <f>N4331-G4331</f>
        <v>6.9444443943211809E-4</v>
      </c>
      <c r="M4331" s="160">
        <v>1</v>
      </c>
      <c r="N4331" s="156">
        <v>42222.931944444441</v>
      </c>
      <c r="O4331" s="157">
        <v>42222.931944444441</v>
      </c>
      <c r="P4331" s="161" t="s">
        <v>37</v>
      </c>
      <c r="Q4331" s="35" t="s">
        <v>213</v>
      </c>
      <c r="R4331" s="35" t="s">
        <v>287</v>
      </c>
      <c r="S4331" s="35" t="s">
        <v>101</v>
      </c>
      <c r="T4331" s="35" t="s">
        <v>4533</v>
      </c>
      <c r="U4331" s="303" t="s">
        <v>40</v>
      </c>
      <c r="V4331" s="167" t="s">
        <v>761</v>
      </c>
      <c r="W4331" s="35" t="s">
        <v>4534</v>
      </c>
      <c r="X4331" s="55">
        <v>3463</v>
      </c>
      <c r="Y4331" s="168"/>
      <c r="Z4331" s="168"/>
      <c r="AA4331" s="168"/>
      <c r="AB4331" s="168"/>
      <c r="AC4331" s="168"/>
    </row>
    <row r="4332" spans="1:34" ht="15" hidden="1" customHeight="1" x14ac:dyDescent="0.2">
      <c r="A4332" s="187">
        <v>69</v>
      </c>
      <c r="B4332" s="187">
        <v>60</v>
      </c>
      <c r="C4332" s="43" t="s">
        <v>1095</v>
      </c>
      <c r="D4332" s="187">
        <v>60190</v>
      </c>
      <c r="E4332" s="43" t="s">
        <v>1096</v>
      </c>
      <c r="F4332" s="25">
        <v>2015</v>
      </c>
      <c r="G4332" s="179">
        <v>42336.518055555556</v>
      </c>
      <c r="H4332" s="158">
        <v>42336.518055555556</v>
      </c>
      <c r="I4332" s="620" t="s">
        <v>36</v>
      </c>
      <c r="J4332" s="620" t="s">
        <v>36</v>
      </c>
      <c r="K4332" s="620"/>
      <c r="L4332" s="159">
        <f>N4332-G4332</f>
        <v>6.944444467080757E-4</v>
      </c>
      <c r="M4332" s="160">
        <v>1</v>
      </c>
      <c r="N4332" s="179">
        <v>42336.518750000003</v>
      </c>
      <c r="O4332" s="158">
        <v>42336.518750000003</v>
      </c>
      <c r="P4332" s="161" t="s">
        <v>37</v>
      </c>
      <c r="Q4332" s="35" t="s">
        <v>38</v>
      </c>
      <c r="R4332" s="35" t="s">
        <v>413</v>
      </c>
      <c r="S4332" s="167" t="s">
        <v>40</v>
      </c>
      <c r="T4332" s="167" t="s">
        <v>5238</v>
      </c>
      <c r="U4332" s="224">
        <v>11718</v>
      </c>
      <c r="V4332" s="167" t="s">
        <v>761</v>
      </c>
      <c r="W4332" s="167" t="s">
        <v>5242</v>
      </c>
      <c r="X4332" s="177">
        <v>0</v>
      </c>
      <c r="Y4332" s="184"/>
      <c r="Z4332" s="184"/>
      <c r="AA4332" s="184"/>
      <c r="AB4332" s="184"/>
      <c r="AC4332" s="184"/>
    </row>
    <row r="4333" spans="1:34" ht="15" hidden="1" customHeight="1" x14ac:dyDescent="0.2">
      <c r="A4333" s="231">
        <v>69</v>
      </c>
      <c r="B4333" s="231">
        <v>60</v>
      </c>
      <c r="C4333" s="230" t="s">
        <v>1095</v>
      </c>
      <c r="D4333" s="231">
        <v>60190</v>
      </c>
      <c r="E4333" s="230" t="s">
        <v>1096</v>
      </c>
      <c r="F4333" s="25">
        <v>2016</v>
      </c>
      <c r="G4333" s="232">
        <v>42375.259722222225</v>
      </c>
      <c r="H4333" s="233">
        <v>42375.259722222225</v>
      </c>
      <c r="I4333" s="412" t="s">
        <v>36</v>
      </c>
      <c r="J4333" s="412" t="s">
        <v>36</v>
      </c>
      <c r="K4333" s="412"/>
      <c r="L4333" s="235">
        <f>N4333-G4333</f>
        <v>8.1944444442342501E-2</v>
      </c>
      <c r="M4333" s="236">
        <v>118</v>
      </c>
      <c r="N4333" s="232">
        <v>42375.341666666667</v>
      </c>
      <c r="O4333" s="233">
        <v>42375.341666666667</v>
      </c>
      <c r="P4333" s="237" t="s">
        <v>37</v>
      </c>
      <c r="Q4333" s="238" t="s">
        <v>213</v>
      </c>
      <c r="R4333" s="238" t="s">
        <v>320</v>
      </c>
      <c r="S4333" s="238" t="s">
        <v>106</v>
      </c>
      <c r="T4333" s="239" t="s">
        <v>5423</v>
      </c>
      <c r="U4333" s="88">
        <v>11893</v>
      </c>
      <c r="V4333" s="240" t="s">
        <v>761</v>
      </c>
      <c r="W4333" s="239" t="s">
        <v>5424</v>
      </c>
      <c r="X4333" s="244">
        <v>3465</v>
      </c>
      <c r="Y4333" s="244">
        <v>3465</v>
      </c>
      <c r="Z4333" s="244">
        <v>337979</v>
      </c>
      <c r="AA4333" s="245">
        <v>6.3617331013366253E-4</v>
      </c>
      <c r="AB4333" s="246">
        <v>6.2052877109860065E-2</v>
      </c>
      <c r="AC4333" s="244">
        <v>97.54083694083694</v>
      </c>
    </row>
    <row r="4334" spans="1:34" ht="15" hidden="1" customHeight="1" x14ac:dyDescent="0.2">
      <c r="A4334" s="257">
        <v>69</v>
      </c>
      <c r="B4334" s="257">
        <v>60</v>
      </c>
      <c r="C4334" s="258" t="s">
        <v>1095</v>
      </c>
      <c r="D4334" s="257">
        <v>60190</v>
      </c>
      <c r="E4334" s="258" t="s">
        <v>1096</v>
      </c>
      <c r="F4334" s="25">
        <v>2017</v>
      </c>
      <c r="G4334" s="232">
        <v>42740.724999999999</v>
      </c>
      <c r="H4334" s="233">
        <v>42740.724999999999</v>
      </c>
      <c r="I4334" s="412" t="s">
        <v>36</v>
      </c>
      <c r="J4334" s="412" t="s">
        <v>36</v>
      </c>
      <c r="K4334" s="412"/>
      <c r="L4334" s="235">
        <f>N4334-G4334</f>
        <v>0.97777777777810115</v>
      </c>
      <c r="M4334" s="236">
        <v>1408</v>
      </c>
      <c r="N4334" s="232">
        <v>42741.702777777777</v>
      </c>
      <c r="O4334" s="233">
        <v>42741.702777777777</v>
      </c>
      <c r="P4334" s="237" t="s">
        <v>37</v>
      </c>
      <c r="Q4334" s="238" t="s">
        <v>52</v>
      </c>
      <c r="R4334" s="238" t="s">
        <v>114</v>
      </c>
      <c r="S4334" s="238" t="s">
        <v>717</v>
      </c>
      <c r="T4334" s="167" t="s">
        <v>7117</v>
      </c>
      <c r="U4334" s="303" t="s">
        <v>40</v>
      </c>
      <c r="V4334" s="49" t="s">
        <v>761</v>
      </c>
      <c r="W4334" s="35" t="s">
        <v>7118</v>
      </c>
      <c r="X4334" s="241">
        <v>0</v>
      </c>
      <c r="Y4334" s="241">
        <v>0</v>
      </c>
      <c r="Z4334" s="241">
        <v>0</v>
      </c>
      <c r="AA4334" s="310"/>
      <c r="AB4334" s="310"/>
      <c r="AC4334" s="310"/>
      <c r="AD4334" s="304">
        <v>5517212</v>
      </c>
      <c r="AE4334" s="35" t="s">
        <v>1270</v>
      </c>
      <c r="AF4334" s="35" t="s">
        <v>1270</v>
      </c>
      <c r="AG4334" s="35" t="s">
        <v>7066</v>
      </c>
      <c r="AH4334" s="44" t="s">
        <v>7067</v>
      </c>
    </row>
    <row r="4335" spans="1:34" ht="15" hidden="1" customHeight="1" x14ac:dyDescent="0.2">
      <c r="A4335" s="257">
        <v>69</v>
      </c>
      <c r="B4335" s="257">
        <v>60</v>
      </c>
      <c r="C4335" s="258" t="s">
        <v>1095</v>
      </c>
      <c r="D4335" s="257">
        <v>60190</v>
      </c>
      <c r="E4335" s="258" t="s">
        <v>1096</v>
      </c>
      <c r="F4335" s="25">
        <v>2017</v>
      </c>
      <c r="G4335" s="232">
        <v>42783.243055555555</v>
      </c>
      <c r="H4335" s="233">
        <v>42783.243055555555</v>
      </c>
      <c r="I4335" s="417" t="s">
        <v>7042</v>
      </c>
      <c r="J4335" s="412" t="s">
        <v>36</v>
      </c>
      <c r="K4335" s="412"/>
      <c r="L4335" s="235">
        <f>N4335-G4335</f>
        <v>14.298611111109494</v>
      </c>
      <c r="M4335" s="236">
        <v>20590</v>
      </c>
      <c r="N4335" s="232">
        <v>42797.541666666664</v>
      </c>
      <c r="O4335" s="233">
        <v>42797.541666666664</v>
      </c>
      <c r="P4335" s="294" t="s">
        <v>173</v>
      </c>
      <c r="Q4335" s="35" t="s">
        <v>52</v>
      </c>
      <c r="R4335" s="35" t="s">
        <v>302</v>
      </c>
      <c r="S4335" s="35" t="s">
        <v>54</v>
      </c>
      <c r="T4335" s="52" t="s">
        <v>7848</v>
      </c>
      <c r="U4335" s="303" t="s">
        <v>40</v>
      </c>
      <c r="V4335" s="49" t="s">
        <v>761</v>
      </c>
      <c r="W4335" s="44" t="s">
        <v>7849</v>
      </c>
      <c r="X4335" s="255">
        <v>2729</v>
      </c>
      <c r="Y4335" s="255">
        <v>2729</v>
      </c>
      <c r="Z4335" s="241">
        <v>441936</v>
      </c>
      <c r="AA4335" s="173">
        <v>4.9463388392543195E-4</v>
      </c>
      <c r="AB4335" s="174">
        <v>8.0101326539563825E-2</v>
      </c>
      <c r="AC4335" s="241">
        <v>161.94063759618908</v>
      </c>
      <c r="AD4335" s="304">
        <v>5517212</v>
      </c>
      <c r="AE4335" s="35" t="s">
        <v>7083</v>
      </c>
      <c r="AF4335" s="305" t="s">
        <v>7850</v>
      </c>
      <c r="AG4335" s="35" t="s">
        <v>7040</v>
      </c>
      <c r="AH4335" s="44" t="s">
        <v>7041</v>
      </c>
    </row>
    <row r="4336" spans="1:34" ht="15" hidden="1" customHeight="1" x14ac:dyDescent="0.2">
      <c r="A4336" s="257">
        <v>69</v>
      </c>
      <c r="B4336" s="257">
        <v>60</v>
      </c>
      <c r="C4336" s="258" t="s">
        <v>1095</v>
      </c>
      <c r="D4336" s="257">
        <v>60190</v>
      </c>
      <c r="E4336" s="258" t="s">
        <v>1096</v>
      </c>
      <c r="F4336" s="25">
        <v>2017</v>
      </c>
      <c r="G4336" s="232">
        <v>42827.625694444447</v>
      </c>
      <c r="H4336" s="233">
        <v>42827.625694444447</v>
      </c>
      <c r="I4336" s="412" t="s">
        <v>36</v>
      </c>
      <c r="J4336" s="412" t="s">
        <v>36</v>
      </c>
      <c r="K4336" s="412"/>
      <c r="L4336" s="235">
        <f>N4336-G4336</f>
        <v>4.8611111124046147E-3</v>
      </c>
      <c r="M4336" s="236">
        <v>7</v>
      </c>
      <c r="N4336" s="232">
        <v>42827.630555555559</v>
      </c>
      <c r="O4336" s="233">
        <v>42827.630555555559</v>
      </c>
      <c r="P4336" s="237" t="s">
        <v>37</v>
      </c>
      <c r="Q4336" s="35" t="s">
        <v>52</v>
      </c>
      <c r="R4336" s="35" t="s">
        <v>142</v>
      </c>
      <c r="S4336" s="35" t="s">
        <v>107</v>
      </c>
      <c r="T4336" s="52" t="s">
        <v>8250</v>
      </c>
      <c r="U4336" s="303" t="s">
        <v>40</v>
      </c>
      <c r="V4336" s="49" t="s">
        <v>761</v>
      </c>
      <c r="W4336" s="44" t="s">
        <v>8251</v>
      </c>
      <c r="X4336" s="241">
        <v>0</v>
      </c>
      <c r="Y4336" s="241">
        <v>0</v>
      </c>
      <c r="Z4336" s="241">
        <v>0</v>
      </c>
      <c r="AA4336" s="168"/>
      <c r="AB4336" s="168"/>
      <c r="AC4336" s="168"/>
      <c r="AD4336" s="304">
        <v>5517212</v>
      </c>
      <c r="AE4336" s="305" t="s">
        <v>1270</v>
      </c>
      <c r="AF4336" s="305" t="s">
        <v>1270</v>
      </c>
      <c r="AG4336" s="35" t="s">
        <v>7066</v>
      </c>
      <c r="AH4336" s="52" t="s">
        <v>7067</v>
      </c>
    </row>
    <row r="4337" spans="1:34" ht="15" hidden="1" customHeight="1" x14ac:dyDescent="0.2">
      <c r="A4337" s="257">
        <v>69</v>
      </c>
      <c r="B4337" s="257">
        <v>60</v>
      </c>
      <c r="C4337" s="258" t="s">
        <v>1095</v>
      </c>
      <c r="D4337" s="257">
        <v>60190</v>
      </c>
      <c r="E4337" s="258" t="s">
        <v>1096</v>
      </c>
      <c r="F4337" s="25">
        <v>2017</v>
      </c>
      <c r="G4337" s="232">
        <v>42953.199305555558</v>
      </c>
      <c r="H4337" s="233">
        <v>42953.199305555558</v>
      </c>
      <c r="I4337" s="412" t="s">
        <v>36</v>
      </c>
      <c r="J4337" s="412" t="s">
        <v>36</v>
      </c>
      <c r="K4337" s="412"/>
      <c r="L4337" s="235">
        <f>N4337-G4337</f>
        <v>6.9444443943211809E-4</v>
      </c>
      <c r="M4337" s="236">
        <v>1</v>
      </c>
      <c r="N4337" s="232">
        <v>42953.2</v>
      </c>
      <c r="O4337" s="233">
        <v>42953.2</v>
      </c>
      <c r="P4337" s="237" t="s">
        <v>37</v>
      </c>
      <c r="Q4337" s="35" t="s">
        <v>43</v>
      </c>
      <c r="R4337" s="35" t="s">
        <v>266</v>
      </c>
      <c r="S4337" s="35" t="s">
        <v>526</v>
      </c>
      <c r="T4337" s="167" t="s">
        <v>9122</v>
      </c>
      <c r="U4337" s="303" t="s">
        <v>40</v>
      </c>
      <c r="V4337" s="240" t="s">
        <v>761</v>
      </c>
      <c r="W4337" s="167" t="s">
        <v>9124</v>
      </c>
      <c r="X4337" s="241">
        <v>1</v>
      </c>
      <c r="Y4337" s="241">
        <v>0</v>
      </c>
      <c r="Z4337" s="241">
        <v>0</v>
      </c>
      <c r="AA4337" s="266"/>
      <c r="AB4337" s="266"/>
      <c r="AC4337" s="266"/>
      <c r="AD4337" s="304">
        <v>5517212</v>
      </c>
      <c r="AE4337" s="305" t="s">
        <v>1270</v>
      </c>
      <c r="AF4337" s="305" t="s">
        <v>1270</v>
      </c>
      <c r="AG4337" s="35" t="s">
        <v>7040</v>
      </c>
      <c r="AH4337" s="29" t="s">
        <v>7173</v>
      </c>
    </row>
    <row r="4338" spans="1:34" ht="15" hidden="1" customHeight="1" x14ac:dyDescent="0.2">
      <c r="A4338" s="257">
        <v>69</v>
      </c>
      <c r="B4338" s="257">
        <v>60</v>
      </c>
      <c r="C4338" s="258" t="s">
        <v>1095</v>
      </c>
      <c r="D4338" s="257">
        <v>60190</v>
      </c>
      <c r="E4338" s="258" t="s">
        <v>1096</v>
      </c>
      <c r="F4338" s="25">
        <v>2017</v>
      </c>
      <c r="G4338" s="232">
        <v>42989.585416666669</v>
      </c>
      <c r="H4338" s="233">
        <v>42989.585416666669</v>
      </c>
      <c r="I4338" s="417" t="s">
        <v>7042</v>
      </c>
      <c r="J4338" s="412" t="s">
        <v>36</v>
      </c>
      <c r="K4338" s="412"/>
      <c r="L4338" s="235">
        <f>N4338-G4338</f>
        <v>6.9444443943211809E-4</v>
      </c>
      <c r="M4338" s="236">
        <v>1</v>
      </c>
      <c r="N4338" s="232">
        <v>42989.586111111108</v>
      </c>
      <c r="O4338" s="233">
        <v>42989.586111111108</v>
      </c>
      <c r="P4338" s="237" t="s">
        <v>37</v>
      </c>
      <c r="Q4338" s="35" t="s">
        <v>213</v>
      </c>
      <c r="R4338" s="35" t="s">
        <v>287</v>
      </c>
      <c r="S4338" s="35" t="s">
        <v>40</v>
      </c>
      <c r="T4338" s="167" t="s">
        <v>9420</v>
      </c>
      <c r="U4338" s="303" t="s">
        <v>40</v>
      </c>
      <c r="V4338" s="240" t="s">
        <v>761</v>
      </c>
      <c r="W4338" s="167" t="s">
        <v>9421</v>
      </c>
      <c r="X4338" s="241">
        <v>3550</v>
      </c>
      <c r="Y4338" s="241">
        <v>0</v>
      </c>
      <c r="Z4338" s="241">
        <v>0</v>
      </c>
      <c r="AA4338" s="266"/>
      <c r="AB4338" s="266"/>
      <c r="AC4338" s="266"/>
      <c r="AD4338" s="304">
        <v>5517212</v>
      </c>
      <c r="AE4338" s="382" t="s">
        <v>7427</v>
      </c>
      <c r="AF4338" s="383" t="s">
        <v>9422</v>
      </c>
      <c r="AG4338" s="167" t="s">
        <v>7040</v>
      </c>
      <c r="AH4338" s="29" t="s">
        <v>7041</v>
      </c>
    </row>
    <row r="4339" spans="1:34" ht="15" hidden="1" customHeight="1" x14ac:dyDescent="0.2">
      <c r="A4339" s="257">
        <v>69</v>
      </c>
      <c r="B4339" s="257">
        <v>60</v>
      </c>
      <c r="C4339" s="258" t="s">
        <v>1095</v>
      </c>
      <c r="D4339" s="257">
        <v>60190</v>
      </c>
      <c r="E4339" s="258" t="s">
        <v>1096</v>
      </c>
      <c r="F4339" s="25">
        <v>2018</v>
      </c>
      <c r="G4339" s="284">
        <v>43352.425000000003</v>
      </c>
      <c r="H4339" s="234">
        <v>43352.425000000003</v>
      </c>
      <c r="I4339" s="412" t="s">
        <v>36</v>
      </c>
      <c r="J4339" s="412" t="s">
        <v>36</v>
      </c>
      <c r="K4339" s="412" t="s">
        <v>36</v>
      </c>
      <c r="L4339" s="235">
        <f>N4339-G4339</f>
        <v>7.847222221607808E-2</v>
      </c>
      <c r="M4339" s="236">
        <v>113</v>
      </c>
      <c r="N4339" s="284">
        <v>43352.503472222219</v>
      </c>
      <c r="O4339" s="234">
        <v>43352.503472222219</v>
      </c>
      <c r="P4339" s="237" t="s">
        <v>37</v>
      </c>
      <c r="Q4339" s="162" t="s">
        <v>62</v>
      </c>
      <c r="R4339" s="167" t="s">
        <v>11258</v>
      </c>
      <c r="S4339" s="163" t="s">
        <v>101</v>
      </c>
      <c r="T4339" s="167" t="s">
        <v>11870</v>
      </c>
      <c r="U4339" s="287" t="s">
        <v>40</v>
      </c>
      <c r="V4339" s="240" t="s">
        <v>761</v>
      </c>
      <c r="W4339" s="167" t="s">
        <v>11871</v>
      </c>
      <c r="X4339" s="255">
        <v>0</v>
      </c>
      <c r="Y4339" s="241">
        <v>0</v>
      </c>
      <c r="Z4339" s="241">
        <v>0</v>
      </c>
      <c r="AA4339" s="266"/>
      <c r="AB4339" s="266"/>
      <c r="AC4339" s="266"/>
      <c r="AD4339" s="241">
        <v>5517212</v>
      </c>
      <c r="AE4339" s="461" t="s">
        <v>1270</v>
      </c>
      <c r="AF4339" s="462" t="s">
        <v>1270</v>
      </c>
      <c r="AG4339" s="277" t="s">
        <v>7066</v>
      </c>
      <c r="AH4339" s="277" t="s">
        <v>7067</v>
      </c>
    </row>
    <row r="4340" spans="1:34" ht="15" hidden="1" customHeight="1" x14ac:dyDescent="0.2">
      <c r="A4340" s="523">
        <v>69</v>
      </c>
      <c r="B4340" s="523">
        <v>60</v>
      </c>
      <c r="C4340" s="524" t="s">
        <v>1095</v>
      </c>
      <c r="D4340" s="523">
        <v>60190</v>
      </c>
      <c r="E4340" s="524" t="s">
        <v>1096</v>
      </c>
      <c r="F4340" s="25">
        <v>2019</v>
      </c>
      <c r="G4340" s="573">
        <v>43541.431250000001</v>
      </c>
      <c r="H4340" s="574">
        <v>43541.431250000001</v>
      </c>
      <c r="I4340" s="572" t="s">
        <v>36</v>
      </c>
      <c r="J4340" s="572" t="s">
        <v>36</v>
      </c>
      <c r="K4340" s="572" t="s">
        <v>36</v>
      </c>
      <c r="L4340" s="235">
        <f>N4340-G4340</f>
        <v>3.4722222189884633E-3</v>
      </c>
      <c r="M4340" s="236">
        <v>5</v>
      </c>
      <c r="N4340" s="573">
        <v>43541.43472222222</v>
      </c>
      <c r="O4340" s="574">
        <v>43541.43472222222</v>
      </c>
      <c r="P4340" s="237" t="s">
        <v>37</v>
      </c>
      <c r="Q4340" s="162" t="s">
        <v>1285</v>
      </c>
      <c r="R4340" s="167" t="s">
        <v>10326</v>
      </c>
      <c r="S4340" s="238" t="s">
        <v>717</v>
      </c>
      <c r="T4340" s="167" t="s">
        <v>13598</v>
      </c>
      <c r="U4340" s="459" t="s">
        <v>40</v>
      </c>
      <c r="V4340" s="240" t="s">
        <v>761</v>
      </c>
      <c r="W4340" s="167" t="s">
        <v>13599</v>
      </c>
      <c r="X4340" s="536">
        <v>2613</v>
      </c>
      <c r="Y4340" s="255">
        <v>0</v>
      </c>
      <c r="Z4340" s="255">
        <v>0</v>
      </c>
      <c r="AA4340" s="264">
        <f>Y4340/AD4340</f>
        <v>0</v>
      </c>
      <c r="AB4340" s="265">
        <f>Z4340/AD4340</f>
        <v>0</v>
      </c>
      <c r="AC4340" s="255">
        <v>0</v>
      </c>
      <c r="AD4340" s="255">
        <v>5548929</v>
      </c>
      <c r="AE4340" s="240" t="s">
        <v>1270</v>
      </c>
      <c r="AF4340" s="527" t="s">
        <v>1270</v>
      </c>
      <c r="AG4340" s="555" t="s">
        <v>7066</v>
      </c>
      <c r="AH4340" s="525" t="s">
        <v>12671</v>
      </c>
    </row>
    <row r="4341" spans="1:34" s="47" customFormat="1" ht="15" hidden="1" customHeight="1" x14ac:dyDescent="0.2">
      <c r="A4341" s="523">
        <v>69</v>
      </c>
      <c r="B4341" s="523">
        <v>60</v>
      </c>
      <c r="C4341" s="524" t="s">
        <v>1095</v>
      </c>
      <c r="D4341" s="523">
        <v>60190</v>
      </c>
      <c r="E4341" s="524" t="s">
        <v>1096</v>
      </c>
      <c r="F4341" s="25">
        <v>2019</v>
      </c>
      <c r="G4341" s="573">
        <v>43554.529166666667</v>
      </c>
      <c r="H4341" s="574">
        <v>43554.529166666667</v>
      </c>
      <c r="I4341" s="572" t="s">
        <v>36</v>
      </c>
      <c r="J4341" s="572" t="s">
        <v>36</v>
      </c>
      <c r="K4341" s="572" t="s">
        <v>36</v>
      </c>
      <c r="L4341" s="235">
        <f>N4341-G4341</f>
        <v>6.944444467080757E-4</v>
      </c>
      <c r="M4341" s="236">
        <v>1</v>
      </c>
      <c r="N4341" s="573">
        <v>43554.529861111114</v>
      </c>
      <c r="O4341" s="574">
        <v>43554.529861111114</v>
      </c>
      <c r="P4341" s="237" t="s">
        <v>37</v>
      </c>
      <c r="Q4341" s="162" t="s">
        <v>48</v>
      </c>
      <c r="R4341" s="167" t="s">
        <v>10200</v>
      </c>
      <c r="S4341" s="238" t="s">
        <v>40</v>
      </c>
      <c r="T4341" s="167" t="s">
        <v>13732</v>
      </c>
      <c r="U4341" s="459" t="s">
        <v>40</v>
      </c>
      <c r="V4341" s="240" t="s">
        <v>761</v>
      </c>
      <c r="W4341" s="167" t="s">
        <v>13733</v>
      </c>
      <c r="X4341" s="536">
        <v>0</v>
      </c>
      <c r="Y4341" s="255">
        <v>0</v>
      </c>
      <c r="Z4341" s="255">
        <v>0</v>
      </c>
      <c r="AA4341" s="264">
        <f>Y4341/AD4341</f>
        <v>0</v>
      </c>
      <c r="AB4341" s="265">
        <f>Z4341/AD4341</f>
        <v>0</v>
      </c>
      <c r="AC4341" s="255">
        <v>0</v>
      </c>
      <c r="AD4341" s="255">
        <v>5548929</v>
      </c>
      <c r="AE4341" s="240" t="s">
        <v>1270</v>
      </c>
      <c r="AF4341" s="527" t="s">
        <v>1270</v>
      </c>
      <c r="AG4341" s="240" t="s">
        <v>7040</v>
      </c>
      <c r="AH4341" s="525" t="s">
        <v>7041</v>
      </c>
    </row>
    <row r="4342" spans="1:34" ht="15" hidden="1" customHeight="1" x14ac:dyDescent="0.2">
      <c r="A4342" s="257">
        <v>69</v>
      </c>
      <c r="B4342" s="257">
        <v>60</v>
      </c>
      <c r="C4342" s="258" t="s">
        <v>913</v>
      </c>
      <c r="D4342" s="257">
        <v>60191</v>
      </c>
      <c r="E4342" s="258" t="s">
        <v>914</v>
      </c>
      <c r="F4342" s="25">
        <v>2016</v>
      </c>
      <c r="G4342" s="284">
        <v>42507.0625</v>
      </c>
      <c r="H4342" s="234">
        <v>42507.0625</v>
      </c>
      <c r="I4342" s="412" t="s">
        <v>36</v>
      </c>
      <c r="J4342" s="412" t="s">
        <v>36</v>
      </c>
      <c r="K4342" s="412"/>
      <c r="L4342" s="235">
        <f>N4342-G4342</f>
        <v>0.55833333333430346</v>
      </c>
      <c r="M4342" s="236">
        <v>804</v>
      </c>
      <c r="N4342" s="284">
        <v>42507.620833333334</v>
      </c>
      <c r="O4342" s="234">
        <v>42507.620833333334</v>
      </c>
      <c r="P4342" s="237" t="s">
        <v>37</v>
      </c>
      <c r="Q4342" s="238" t="s">
        <v>38</v>
      </c>
      <c r="R4342" s="238" t="s">
        <v>135</v>
      </c>
      <c r="S4342" s="35" t="s">
        <v>68</v>
      </c>
      <c r="T4342" s="35" t="s">
        <v>6081</v>
      </c>
      <c r="U4342" s="88">
        <v>12175</v>
      </c>
      <c r="V4342" s="240" t="s">
        <v>761</v>
      </c>
      <c r="W4342" s="35" t="s">
        <v>6082</v>
      </c>
      <c r="X4342" s="55">
        <v>0</v>
      </c>
      <c r="Y4342" s="55">
        <v>0</v>
      </c>
      <c r="Z4342" s="55">
        <v>0</v>
      </c>
      <c r="AA4342" s="168"/>
      <c r="AB4342" s="168"/>
      <c r="AC4342" s="168"/>
    </row>
    <row r="4343" spans="1:34" ht="15" hidden="1" customHeight="1" x14ac:dyDescent="0.2">
      <c r="A4343" s="175">
        <v>69</v>
      </c>
      <c r="B4343" s="175">
        <v>60</v>
      </c>
      <c r="C4343" s="24" t="s">
        <v>973</v>
      </c>
      <c r="D4343" s="175">
        <v>60192</v>
      </c>
      <c r="E4343" s="43" t="s">
        <v>974</v>
      </c>
      <c r="F4343" s="25">
        <v>2015</v>
      </c>
      <c r="G4343" s="156">
        <v>42329.772916666669</v>
      </c>
      <c r="H4343" s="157">
        <v>42329.772916666669</v>
      </c>
      <c r="I4343" s="620" t="s">
        <v>36</v>
      </c>
      <c r="J4343" s="620" t="s">
        <v>36</v>
      </c>
      <c r="K4343" s="620"/>
      <c r="L4343" s="159">
        <f>N4343-G4343</f>
        <v>0.38402777777810115</v>
      </c>
      <c r="M4343" s="160">
        <v>553</v>
      </c>
      <c r="N4343" s="156">
        <v>42330.156944444447</v>
      </c>
      <c r="O4343" s="157">
        <v>42330.156944444447</v>
      </c>
      <c r="P4343" s="161" t="s">
        <v>37</v>
      </c>
      <c r="Q4343" s="35" t="s">
        <v>38</v>
      </c>
      <c r="R4343" s="35" t="s">
        <v>135</v>
      </c>
      <c r="S4343" s="35" t="s">
        <v>68</v>
      </c>
      <c r="T4343" s="35" t="s">
        <v>5211</v>
      </c>
      <c r="U4343" s="170">
        <v>11698</v>
      </c>
      <c r="V4343" s="167" t="s">
        <v>761</v>
      </c>
      <c r="W4343" s="35" t="s">
        <v>5212</v>
      </c>
      <c r="X4343" s="55">
        <v>0</v>
      </c>
      <c r="Y4343" s="168"/>
      <c r="Z4343" s="168"/>
      <c r="AA4343" s="168"/>
      <c r="AB4343" s="168"/>
      <c r="AC4343" s="168"/>
    </row>
    <row r="4344" spans="1:34" ht="15" hidden="1" customHeight="1" x14ac:dyDescent="0.2">
      <c r="A4344" s="257">
        <v>69</v>
      </c>
      <c r="B4344" s="257">
        <v>60</v>
      </c>
      <c r="C4344" s="258" t="s">
        <v>973</v>
      </c>
      <c r="D4344" s="257">
        <v>60192</v>
      </c>
      <c r="E4344" s="258" t="s">
        <v>974</v>
      </c>
      <c r="F4344" s="25">
        <v>2017</v>
      </c>
      <c r="G4344" s="232">
        <v>42783.354166666664</v>
      </c>
      <c r="H4344" s="233">
        <v>42783.354166666664</v>
      </c>
      <c r="I4344" s="417" t="s">
        <v>7042</v>
      </c>
      <c r="J4344" s="412" t="s">
        <v>36</v>
      </c>
      <c r="K4344" s="412"/>
      <c r="L4344" s="235">
        <f>N4344-G4344</f>
        <v>6.944444467080757E-4</v>
      </c>
      <c r="M4344" s="236">
        <v>1</v>
      </c>
      <c r="N4344" s="232">
        <v>42783.354861111111</v>
      </c>
      <c r="O4344" s="233">
        <v>42783.354861111111</v>
      </c>
      <c r="P4344" s="237" t="s">
        <v>37</v>
      </c>
      <c r="Q4344" s="35" t="s">
        <v>222</v>
      </c>
      <c r="R4344" s="35" t="s">
        <v>223</v>
      </c>
      <c r="S4344" s="35" t="s">
        <v>101</v>
      </c>
      <c r="T4344" s="167" t="s">
        <v>7861</v>
      </c>
      <c r="U4344" s="303" t="s">
        <v>40</v>
      </c>
      <c r="V4344" s="49" t="s">
        <v>761</v>
      </c>
      <c r="W4344" s="35" t="s">
        <v>7862</v>
      </c>
      <c r="X4344" s="255">
        <v>0</v>
      </c>
      <c r="Y4344" s="241">
        <v>0</v>
      </c>
      <c r="Z4344" s="241">
        <v>0</v>
      </c>
      <c r="AA4344" s="168"/>
      <c r="AB4344" s="168"/>
      <c r="AC4344" s="168"/>
      <c r="AD4344" s="304">
        <v>5517212</v>
      </c>
      <c r="AE4344" s="35" t="s">
        <v>1270</v>
      </c>
      <c r="AF4344" s="305" t="s">
        <v>1270</v>
      </c>
      <c r="AG4344" s="35" t="s">
        <v>7040</v>
      </c>
      <c r="AH4344" s="52" t="s">
        <v>7176</v>
      </c>
    </row>
    <row r="4345" spans="1:34" ht="15" hidden="1" customHeight="1" x14ac:dyDescent="0.2">
      <c r="A4345" s="272">
        <v>69</v>
      </c>
      <c r="B4345" s="272">
        <v>60</v>
      </c>
      <c r="C4345" s="331" t="s">
        <v>973</v>
      </c>
      <c r="D4345" s="272">
        <v>60192</v>
      </c>
      <c r="E4345" s="331" t="s">
        <v>974</v>
      </c>
      <c r="F4345" s="25">
        <v>2017</v>
      </c>
      <c r="G4345" s="284">
        <v>42824.809027777781</v>
      </c>
      <c r="H4345" s="234">
        <v>42824.809027777781</v>
      </c>
      <c r="I4345" s="412" t="s">
        <v>36</v>
      </c>
      <c r="J4345" s="412" t="s">
        <v>36</v>
      </c>
      <c r="K4345" s="412"/>
      <c r="L4345" s="235">
        <f>N4345-G4345</f>
        <v>6.9444443943211809E-4</v>
      </c>
      <c r="M4345" s="236">
        <v>1</v>
      </c>
      <c r="N4345" s="284">
        <v>42824.80972222222</v>
      </c>
      <c r="O4345" s="234">
        <v>42824.80972222222</v>
      </c>
      <c r="P4345" s="237" t="s">
        <v>37</v>
      </c>
      <c r="Q4345" s="167" t="s">
        <v>222</v>
      </c>
      <c r="R4345" s="167" t="s">
        <v>223</v>
      </c>
      <c r="S4345" s="167" t="s">
        <v>40</v>
      </c>
      <c r="T4345" s="52" t="s">
        <v>8224</v>
      </c>
      <c r="U4345" s="332" t="s">
        <v>40</v>
      </c>
      <c r="V4345" s="49" t="s">
        <v>761</v>
      </c>
      <c r="W4345" s="52" t="s">
        <v>8227</v>
      </c>
      <c r="X4345" s="255">
        <v>7169</v>
      </c>
      <c r="Y4345" s="255">
        <v>0</v>
      </c>
      <c r="Z4345" s="255">
        <v>0</v>
      </c>
      <c r="AA4345" s="184"/>
      <c r="AB4345" s="184"/>
      <c r="AC4345" s="184"/>
      <c r="AD4345" s="304">
        <v>5517212</v>
      </c>
      <c r="AE4345" s="333" t="s">
        <v>7056</v>
      </c>
      <c r="AF4345" s="333" t="s">
        <v>8226</v>
      </c>
      <c r="AG4345" s="167" t="s">
        <v>7040</v>
      </c>
      <c r="AH4345" s="52" t="s">
        <v>7176</v>
      </c>
    </row>
    <row r="4346" spans="1:34" ht="15" hidden="1" customHeight="1" x14ac:dyDescent="0.2">
      <c r="A4346" s="272">
        <v>69</v>
      </c>
      <c r="B4346" s="272">
        <v>60</v>
      </c>
      <c r="C4346" s="331" t="s">
        <v>973</v>
      </c>
      <c r="D4346" s="272">
        <v>60192</v>
      </c>
      <c r="E4346" s="331" t="s">
        <v>974</v>
      </c>
      <c r="F4346" s="25">
        <v>2017</v>
      </c>
      <c r="G4346" s="284">
        <v>42825.01458333333</v>
      </c>
      <c r="H4346" s="234">
        <v>42825.01458333333</v>
      </c>
      <c r="I4346" s="412" t="s">
        <v>36</v>
      </c>
      <c r="J4346" s="412" t="s">
        <v>36</v>
      </c>
      <c r="K4346" s="412"/>
      <c r="L4346" s="235">
        <f>N4346-G4346</f>
        <v>6.944444467080757E-4</v>
      </c>
      <c r="M4346" s="236">
        <v>1</v>
      </c>
      <c r="N4346" s="284">
        <v>42825.015277777777</v>
      </c>
      <c r="O4346" s="234">
        <v>42825.015277777777</v>
      </c>
      <c r="P4346" s="237" t="s">
        <v>37</v>
      </c>
      <c r="Q4346" s="167" t="s">
        <v>222</v>
      </c>
      <c r="R4346" s="167" t="s">
        <v>223</v>
      </c>
      <c r="S4346" s="167" t="s">
        <v>40</v>
      </c>
      <c r="T4346" s="52" t="s">
        <v>8228</v>
      </c>
      <c r="U4346" s="332" t="s">
        <v>40</v>
      </c>
      <c r="V4346" s="49" t="s">
        <v>761</v>
      </c>
      <c r="W4346" s="52" t="s">
        <v>8230</v>
      </c>
      <c r="X4346" s="255">
        <v>7169</v>
      </c>
      <c r="Y4346" s="255">
        <v>0</v>
      </c>
      <c r="Z4346" s="255">
        <v>0</v>
      </c>
      <c r="AA4346" s="184"/>
      <c r="AB4346" s="184"/>
      <c r="AC4346" s="184"/>
      <c r="AD4346" s="304">
        <v>5517212</v>
      </c>
      <c r="AE4346" s="333" t="s">
        <v>7056</v>
      </c>
      <c r="AF4346" s="333" t="s">
        <v>8226</v>
      </c>
      <c r="AG4346" s="167" t="s">
        <v>7040</v>
      </c>
      <c r="AH4346" s="52" t="s">
        <v>7176</v>
      </c>
    </row>
    <row r="4347" spans="1:34" ht="15" hidden="1" customHeight="1" x14ac:dyDescent="0.2">
      <c r="A4347" s="272">
        <v>69</v>
      </c>
      <c r="B4347" s="272">
        <v>60</v>
      </c>
      <c r="C4347" s="331" t="s">
        <v>973</v>
      </c>
      <c r="D4347" s="272">
        <v>60192</v>
      </c>
      <c r="E4347" s="331" t="s">
        <v>974</v>
      </c>
      <c r="F4347" s="25">
        <v>2017</v>
      </c>
      <c r="G4347" s="284">
        <v>42825.152777777781</v>
      </c>
      <c r="H4347" s="234">
        <v>42825.152777777781</v>
      </c>
      <c r="I4347" s="412" t="s">
        <v>36</v>
      </c>
      <c r="J4347" s="412" t="s">
        <v>36</v>
      </c>
      <c r="K4347" s="412"/>
      <c r="L4347" s="235">
        <f>N4347-G4347</f>
        <v>6.9444443943211809E-4</v>
      </c>
      <c r="M4347" s="236">
        <v>1</v>
      </c>
      <c r="N4347" s="284">
        <v>42825.15347222222</v>
      </c>
      <c r="O4347" s="234">
        <v>42825.15347222222</v>
      </c>
      <c r="P4347" s="237" t="s">
        <v>37</v>
      </c>
      <c r="Q4347" s="167" t="s">
        <v>222</v>
      </c>
      <c r="R4347" s="167" t="s">
        <v>223</v>
      </c>
      <c r="S4347" s="167" t="s">
        <v>40</v>
      </c>
      <c r="T4347" s="52" t="s">
        <v>8228</v>
      </c>
      <c r="U4347" s="332" t="s">
        <v>40</v>
      </c>
      <c r="V4347" s="49" t="s">
        <v>761</v>
      </c>
      <c r="W4347" s="52" t="s">
        <v>8232</v>
      </c>
      <c r="X4347" s="255">
        <v>7169</v>
      </c>
      <c r="Y4347" s="255">
        <v>0</v>
      </c>
      <c r="Z4347" s="255">
        <v>0</v>
      </c>
      <c r="AA4347" s="184"/>
      <c r="AB4347" s="184"/>
      <c r="AC4347" s="184"/>
      <c r="AD4347" s="304">
        <v>5517212</v>
      </c>
      <c r="AE4347" s="333" t="s">
        <v>7056</v>
      </c>
      <c r="AF4347" s="333" t="s">
        <v>8226</v>
      </c>
      <c r="AG4347" s="167" t="s">
        <v>7040</v>
      </c>
      <c r="AH4347" s="52" t="s">
        <v>7176</v>
      </c>
    </row>
    <row r="4348" spans="1:34" ht="15" hidden="1" customHeight="1" x14ac:dyDescent="0.2">
      <c r="A4348" s="272">
        <v>69</v>
      </c>
      <c r="B4348" s="272">
        <v>60</v>
      </c>
      <c r="C4348" s="331" t="s">
        <v>973</v>
      </c>
      <c r="D4348" s="272">
        <v>60192</v>
      </c>
      <c r="E4348" s="331" t="s">
        <v>974</v>
      </c>
      <c r="F4348" s="25">
        <v>2017</v>
      </c>
      <c r="G4348" s="284">
        <v>42825.169444444444</v>
      </c>
      <c r="H4348" s="234">
        <v>42825.169444444444</v>
      </c>
      <c r="I4348" s="412" t="s">
        <v>36</v>
      </c>
      <c r="J4348" s="412" t="s">
        <v>36</v>
      </c>
      <c r="K4348" s="412"/>
      <c r="L4348" s="235">
        <f>N4348-G4348</f>
        <v>6.944444467080757E-4</v>
      </c>
      <c r="M4348" s="236">
        <v>1</v>
      </c>
      <c r="N4348" s="284">
        <v>42825.170138888891</v>
      </c>
      <c r="O4348" s="234">
        <v>42825.170138888891</v>
      </c>
      <c r="P4348" s="237" t="s">
        <v>37</v>
      </c>
      <c r="Q4348" s="167" t="s">
        <v>222</v>
      </c>
      <c r="R4348" s="167" t="s">
        <v>223</v>
      </c>
      <c r="S4348" s="167" t="s">
        <v>40</v>
      </c>
      <c r="T4348" s="52" t="s">
        <v>8228</v>
      </c>
      <c r="U4348" s="332" t="s">
        <v>40</v>
      </c>
      <c r="V4348" s="49" t="s">
        <v>761</v>
      </c>
      <c r="W4348" s="52" t="s">
        <v>8234</v>
      </c>
      <c r="X4348" s="255">
        <v>7169</v>
      </c>
      <c r="Y4348" s="255">
        <v>0</v>
      </c>
      <c r="Z4348" s="255">
        <v>0</v>
      </c>
      <c r="AA4348" s="184"/>
      <c r="AB4348" s="184"/>
      <c r="AC4348" s="184"/>
      <c r="AD4348" s="304">
        <v>5517212</v>
      </c>
      <c r="AE4348" s="333" t="s">
        <v>7056</v>
      </c>
      <c r="AF4348" s="333" t="s">
        <v>8226</v>
      </c>
      <c r="AG4348" s="167" t="s">
        <v>7040</v>
      </c>
      <c r="AH4348" s="52" t="s">
        <v>7176</v>
      </c>
    </row>
    <row r="4349" spans="1:34" ht="15" hidden="1" customHeight="1" x14ac:dyDescent="0.2">
      <c r="A4349" s="272">
        <v>69</v>
      </c>
      <c r="B4349" s="272">
        <v>60</v>
      </c>
      <c r="C4349" s="331" t="s">
        <v>973</v>
      </c>
      <c r="D4349" s="272">
        <v>60192</v>
      </c>
      <c r="E4349" s="331" t="s">
        <v>974</v>
      </c>
      <c r="F4349" s="25">
        <v>2017</v>
      </c>
      <c r="G4349" s="284">
        <v>42825.194444444445</v>
      </c>
      <c r="H4349" s="234">
        <v>42825.194444444445</v>
      </c>
      <c r="I4349" s="412" t="s">
        <v>36</v>
      </c>
      <c r="J4349" s="412" t="s">
        <v>36</v>
      </c>
      <c r="K4349" s="412"/>
      <c r="L4349" s="235">
        <f>N4349-G4349</f>
        <v>4.5833333329937886E-2</v>
      </c>
      <c r="M4349" s="236">
        <v>66</v>
      </c>
      <c r="N4349" s="284">
        <v>42825.240277777775</v>
      </c>
      <c r="O4349" s="234">
        <v>42825.240277777775</v>
      </c>
      <c r="P4349" s="237" t="s">
        <v>37</v>
      </c>
      <c r="Q4349" s="167" t="s">
        <v>222</v>
      </c>
      <c r="R4349" s="167" t="s">
        <v>223</v>
      </c>
      <c r="S4349" s="167" t="s">
        <v>54</v>
      </c>
      <c r="T4349" s="167" t="s">
        <v>8235</v>
      </c>
      <c r="U4349" s="332" t="s">
        <v>40</v>
      </c>
      <c r="V4349" s="49" t="s">
        <v>761</v>
      </c>
      <c r="W4349" s="167" t="s">
        <v>8237</v>
      </c>
      <c r="X4349" s="255">
        <v>0</v>
      </c>
      <c r="Y4349" s="255">
        <v>0</v>
      </c>
      <c r="Z4349" s="255">
        <v>0</v>
      </c>
      <c r="AA4349" s="184"/>
      <c r="AB4349" s="184"/>
      <c r="AC4349" s="184"/>
      <c r="AD4349" s="304">
        <v>5517212</v>
      </c>
      <c r="AE4349" s="333" t="s">
        <v>7056</v>
      </c>
      <c r="AF4349" s="333" t="s">
        <v>8226</v>
      </c>
      <c r="AG4349" s="167" t="s">
        <v>7040</v>
      </c>
      <c r="AH4349" s="52" t="s">
        <v>7176</v>
      </c>
    </row>
    <row r="4350" spans="1:34" ht="15" hidden="1" customHeight="1" x14ac:dyDescent="0.2">
      <c r="A4350" s="257">
        <v>69</v>
      </c>
      <c r="B4350" s="257">
        <v>60</v>
      </c>
      <c r="C4350" s="258" t="s">
        <v>973</v>
      </c>
      <c r="D4350" s="257">
        <v>60192</v>
      </c>
      <c r="E4350" s="258" t="s">
        <v>974</v>
      </c>
      <c r="F4350" s="25">
        <v>2017</v>
      </c>
      <c r="G4350" s="232">
        <v>42953.481944444444</v>
      </c>
      <c r="H4350" s="233">
        <v>42953.481944444444</v>
      </c>
      <c r="I4350" s="412" t="s">
        <v>36</v>
      </c>
      <c r="J4350" s="412" t="s">
        <v>36</v>
      </c>
      <c r="K4350" s="412"/>
      <c r="L4350" s="235">
        <f>N4350-G4350</f>
        <v>6.944444467080757E-4</v>
      </c>
      <c r="M4350" s="236">
        <v>1</v>
      </c>
      <c r="N4350" s="232">
        <v>42953.482638888891</v>
      </c>
      <c r="O4350" s="233">
        <v>42953.482638888891</v>
      </c>
      <c r="P4350" s="237" t="s">
        <v>37</v>
      </c>
      <c r="Q4350" s="35" t="s">
        <v>38</v>
      </c>
      <c r="R4350" s="35" t="s">
        <v>135</v>
      </c>
      <c r="S4350" s="35" t="s">
        <v>68</v>
      </c>
      <c r="T4350" s="167" t="s">
        <v>9125</v>
      </c>
      <c r="U4350" s="88">
        <v>113129156</v>
      </c>
      <c r="V4350" s="240" t="s">
        <v>761</v>
      </c>
      <c r="W4350" s="167" t="s">
        <v>9127</v>
      </c>
      <c r="X4350" s="241">
        <v>3413</v>
      </c>
      <c r="Y4350" s="241">
        <v>0</v>
      </c>
      <c r="Z4350" s="241">
        <v>0</v>
      </c>
      <c r="AA4350" s="266"/>
      <c r="AB4350" s="266"/>
      <c r="AC4350" s="266"/>
      <c r="AD4350" s="304">
        <v>5517212</v>
      </c>
      <c r="AE4350" s="305" t="s">
        <v>1270</v>
      </c>
      <c r="AF4350" s="305" t="s">
        <v>1270</v>
      </c>
      <c r="AG4350" s="35" t="s">
        <v>7040</v>
      </c>
      <c r="AH4350" s="29" t="s">
        <v>7176</v>
      </c>
    </row>
    <row r="4351" spans="1:34" ht="15" hidden="1" customHeight="1" x14ac:dyDescent="0.2">
      <c r="A4351" s="257">
        <v>69</v>
      </c>
      <c r="B4351" s="257">
        <v>60</v>
      </c>
      <c r="C4351" s="258" t="s">
        <v>973</v>
      </c>
      <c r="D4351" s="257">
        <v>60192</v>
      </c>
      <c r="E4351" s="258" t="s">
        <v>974</v>
      </c>
      <c r="F4351" s="25">
        <v>2017</v>
      </c>
      <c r="G4351" s="232">
        <v>42953.613194444442</v>
      </c>
      <c r="H4351" s="233">
        <v>42953.613194444442</v>
      </c>
      <c r="I4351" s="412" t="s">
        <v>36</v>
      </c>
      <c r="J4351" s="412" t="s">
        <v>36</v>
      </c>
      <c r="K4351" s="412"/>
      <c r="L4351" s="235">
        <f>N4351-G4351</f>
        <v>0.31597222222626442</v>
      </c>
      <c r="M4351" s="236">
        <v>455</v>
      </c>
      <c r="N4351" s="232">
        <v>42953.929166666669</v>
      </c>
      <c r="O4351" s="233">
        <v>42953.929166666669</v>
      </c>
      <c r="P4351" s="237" t="s">
        <v>37</v>
      </c>
      <c r="Q4351" s="35" t="s">
        <v>38</v>
      </c>
      <c r="R4351" s="35" t="s">
        <v>135</v>
      </c>
      <c r="S4351" s="35" t="s">
        <v>68</v>
      </c>
      <c r="T4351" s="167" t="s">
        <v>9128</v>
      </c>
      <c r="U4351" s="88">
        <v>113129156</v>
      </c>
      <c r="V4351" s="240" t="s">
        <v>761</v>
      </c>
      <c r="W4351" s="167" t="s">
        <v>9129</v>
      </c>
      <c r="X4351" s="241">
        <v>0</v>
      </c>
      <c r="Y4351" s="241">
        <v>0</v>
      </c>
      <c r="Z4351" s="241">
        <v>0</v>
      </c>
      <c r="AA4351" s="266"/>
      <c r="AB4351" s="266"/>
      <c r="AC4351" s="266"/>
      <c r="AD4351" s="304">
        <v>5517212</v>
      </c>
      <c r="AE4351" s="305" t="s">
        <v>1270</v>
      </c>
      <c r="AF4351" s="305" t="s">
        <v>1270</v>
      </c>
      <c r="AG4351" s="35" t="s">
        <v>7066</v>
      </c>
      <c r="AH4351" s="29" t="s">
        <v>7067</v>
      </c>
    </row>
    <row r="4352" spans="1:34" ht="15" hidden="1" customHeight="1" x14ac:dyDescent="0.2">
      <c r="A4352" s="257">
        <v>69</v>
      </c>
      <c r="B4352" s="257">
        <v>60</v>
      </c>
      <c r="C4352" s="258" t="s">
        <v>973</v>
      </c>
      <c r="D4352" s="257">
        <v>60192</v>
      </c>
      <c r="E4352" s="258" t="s">
        <v>974</v>
      </c>
      <c r="F4352" s="25">
        <v>2018</v>
      </c>
      <c r="G4352" s="232">
        <v>43179.702777777777</v>
      </c>
      <c r="H4352" s="233">
        <v>43179.702777777777</v>
      </c>
      <c r="I4352" s="412" t="s">
        <v>36</v>
      </c>
      <c r="J4352" s="412" t="s">
        <v>36</v>
      </c>
      <c r="K4352" s="412" t="s">
        <v>36</v>
      </c>
      <c r="L4352" s="235">
        <f>N4352-G4352</f>
        <v>6.944444467080757E-4</v>
      </c>
      <c r="M4352" s="236">
        <v>1</v>
      </c>
      <c r="N4352" s="232">
        <v>43179.703472222223</v>
      </c>
      <c r="O4352" s="233">
        <v>43179.703472222223</v>
      </c>
      <c r="P4352" s="237" t="s">
        <v>37</v>
      </c>
      <c r="Q4352" s="359" t="s">
        <v>1285</v>
      </c>
      <c r="R4352" s="35" t="s">
        <v>10231</v>
      </c>
      <c r="S4352" s="277" t="s">
        <v>40</v>
      </c>
      <c r="T4352" s="167" t="s">
        <v>10756</v>
      </c>
      <c r="U4352" s="88">
        <v>114435320</v>
      </c>
      <c r="V4352" s="240" t="s">
        <v>761</v>
      </c>
      <c r="W4352" s="167" t="s">
        <v>10757</v>
      </c>
      <c r="X4352" s="255">
        <v>1114</v>
      </c>
      <c r="Y4352" s="241">
        <v>0</v>
      </c>
      <c r="Z4352" s="241">
        <v>0</v>
      </c>
      <c r="AA4352" s="266"/>
      <c r="AB4352" s="266"/>
      <c r="AC4352" s="266"/>
      <c r="AD4352" s="241">
        <v>5517212</v>
      </c>
      <c r="AE4352" s="461" t="s">
        <v>7060</v>
      </c>
      <c r="AF4352" s="462" t="s">
        <v>10758</v>
      </c>
      <c r="AG4352" s="277" t="s">
        <v>7040</v>
      </c>
      <c r="AH4352" s="277" t="s">
        <v>7176</v>
      </c>
    </row>
    <row r="4353" spans="1:34" ht="15" hidden="1" customHeight="1" x14ac:dyDescent="0.2">
      <c r="A4353" s="257">
        <v>69</v>
      </c>
      <c r="B4353" s="257">
        <v>60</v>
      </c>
      <c r="C4353" s="258" t="s">
        <v>973</v>
      </c>
      <c r="D4353" s="257">
        <v>60192</v>
      </c>
      <c r="E4353" s="258" t="s">
        <v>974</v>
      </c>
      <c r="F4353" s="25">
        <v>2018</v>
      </c>
      <c r="G4353" s="232">
        <v>43180.547222222223</v>
      </c>
      <c r="H4353" s="233">
        <v>43180.547222222223</v>
      </c>
      <c r="I4353" s="412" t="s">
        <v>36</v>
      </c>
      <c r="J4353" s="412" t="s">
        <v>36</v>
      </c>
      <c r="K4353" s="412" t="s">
        <v>36</v>
      </c>
      <c r="L4353" s="235">
        <f>N4353-G4353</f>
        <v>0.22708333333139308</v>
      </c>
      <c r="M4353" s="236">
        <v>327</v>
      </c>
      <c r="N4353" s="232">
        <v>43180.774305555555</v>
      </c>
      <c r="O4353" s="233">
        <v>43180.774305555555</v>
      </c>
      <c r="P4353" s="237" t="s">
        <v>37</v>
      </c>
      <c r="Q4353" s="359" t="s">
        <v>1285</v>
      </c>
      <c r="R4353" s="35" t="s">
        <v>10231</v>
      </c>
      <c r="S4353" s="277" t="s">
        <v>101</v>
      </c>
      <c r="T4353" s="167" t="s">
        <v>10759</v>
      </c>
      <c r="U4353" s="88">
        <v>114435320</v>
      </c>
      <c r="V4353" s="240" t="s">
        <v>761</v>
      </c>
      <c r="W4353" s="163" t="s">
        <v>10760</v>
      </c>
      <c r="X4353" s="255">
        <v>0</v>
      </c>
      <c r="Y4353" s="241">
        <v>0</v>
      </c>
      <c r="Z4353" s="241">
        <v>0</v>
      </c>
      <c r="AA4353" s="266"/>
      <c r="AB4353" s="266"/>
      <c r="AC4353" s="266"/>
      <c r="AD4353" s="241">
        <v>5517212</v>
      </c>
      <c r="AE4353" s="461" t="s">
        <v>1270</v>
      </c>
      <c r="AF4353" s="462" t="s">
        <v>1270</v>
      </c>
      <c r="AG4353" s="277" t="s">
        <v>7066</v>
      </c>
      <c r="AH4353" s="277" t="s">
        <v>7067</v>
      </c>
    </row>
    <row r="4354" spans="1:34" ht="15" hidden="1" customHeight="1" x14ac:dyDescent="0.2">
      <c r="A4354" s="257">
        <v>69</v>
      </c>
      <c r="B4354" s="257">
        <v>60</v>
      </c>
      <c r="C4354" s="258" t="s">
        <v>973</v>
      </c>
      <c r="D4354" s="257">
        <v>60192</v>
      </c>
      <c r="E4354" s="258" t="s">
        <v>974</v>
      </c>
      <c r="F4354" s="25">
        <v>2018</v>
      </c>
      <c r="G4354" s="284">
        <v>43324.664583333331</v>
      </c>
      <c r="H4354" s="234">
        <v>43324.664583333331</v>
      </c>
      <c r="I4354" s="412" t="s">
        <v>36</v>
      </c>
      <c r="J4354" s="412" t="s">
        <v>36</v>
      </c>
      <c r="K4354" s="412" t="s">
        <v>36</v>
      </c>
      <c r="L4354" s="235">
        <f>N4354-G4354</f>
        <v>0.39166666667006211</v>
      </c>
      <c r="M4354" s="236">
        <v>564</v>
      </c>
      <c r="N4354" s="284">
        <v>43325.056250000001</v>
      </c>
      <c r="O4354" s="234">
        <v>43325.056250000001</v>
      </c>
      <c r="P4354" s="237" t="s">
        <v>37</v>
      </c>
      <c r="Q4354" s="162" t="s">
        <v>1285</v>
      </c>
      <c r="R4354" s="167" t="s">
        <v>10192</v>
      </c>
      <c r="S4354" s="163" t="s">
        <v>68</v>
      </c>
      <c r="T4354" s="167" t="s">
        <v>11743</v>
      </c>
      <c r="U4354" s="287" t="s">
        <v>40</v>
      </c>
      <c r="V4354" s="240" t="s">
        <v>761</v>
      </c>
      <c r="W4354" s="167" t="s">
        <v>11744</v>
      </c>
      <c r="X4354" s="255">
        <v>0</v>
      </c>
      <c r="Y4354" s="241">
        <v>0</v>
      </c>
      <c r="Z4354" s="241">
        <v>0</v>
      </c>
      <c r="AA4354" s="266"/>
      <c r="AB4354" s="266"/>
      <c r="AC4354" s="266"/>
      <c r="AD4354" s="241">
        <v>5517212</v>
      </c>
      <c r="AE4354" s="461" t="s">
        <v>1270</v>
      </c>
      <c r="AF4354" s="462" t="s">
        <v>1270</v>
      </c>
      <c r="AG4354" s="277" t="s">
        <v>7066</v>
      </c>
      <c r="AH4354" s="277" t="s">
        <v>7067</v>
      </c>
    </row>
    <row r="4355" spans="1:34" ht="15" hidden="1" customHeight="1" x14ac:dyDescent="0.2">
      <c r="A4355" s="521">
        <v>69</v>
      </c>
      <c r="B4355" s="521">
        <v>60</v>
      </c>
      <c r="C4355" s="522" t="s">
        <v>973</v>
      </c>
      <c r="D4355" s="521">
        <v>60192</v>
      </c>
      <c r="E4355" s="522" t="s">
        <v>974</v>
      </c>
      <c r="F4355" s="25">
        <v>2019</v>
      </c>
      <c r="G4355" s="232">
        <v>43509.455555555556</v>
      </c>
      <c r="H4355" s="233">
        <v>43509.455555555556</v>
      </c>
      <c r="I4355" s="417" t="s">
        <v>7042</v>
      </c>
      <c r="J4355" s="412" t="s">
        <v>36</v>
      </c>
      <c r="K4355" s="412" t="s">
        <v>36</v>
      </c>
      <c r="L4355" s="235">
        <f>N4355-G4355</f>
        <v>6.944444467080757E-4</v>
      </c>
      <c r="M4355" s="236">
        <v>1</v>
      </c>
      <c r="N4355" s="232">
        <v>43509.456250000003</v>
      </c>
      <c r="O4355" s="233">
        <v>43509.456250000003</v>
      </c>
      <c r="P4355" s="237" t="s">
        <v>37</v>
      </c>
      <c r="Q4355" s="162" t="s">
        <v>222</v>
      </c>
      <c r="R4355" s="167" t="s">
        <v>10220</v>
      </c>
      <c r="S4355" s="238" t="s">
        <v>40</v>
      </c>
      <c r="T4355" s="167" t="s">
        <v>13270</v>
      </c>
      <c r="U4355" s="483">
        <v>116487886</v>
      </c>
      <c r="V4355" s="240" t="s">
        <v>761</v>
      </c>
      <c r="W4355" s="167" t="s">
        <v>13272</v>
      </c>
      <c r="X4355" s="164">
        <v>7220</v>
      </c>
      <c r="Y4355" s="241">
        <v>0</v>
      </c>
      <c r="Z4355" s="241">
        <v>0</v>
      </c>
      <c r="AA4355" s="264">
        <f>Y4355/AD4355</f>
        <v>0</v>
      </c>
      <c r="AB4355" s="265">
        <f>Z4355/AD4355</f>
        <v>0</v>
      </c>
      <c r="AC4355" s="255">
        <v>0</v>
      </c>
      <c r="AD4355" s="255">
        <v>5548929</v>
      </c>
      <c r="AE4355" s="239" t="s">
        <v>7049</v>
      </c>
      <c r="AF4355" s="229" t="s">
        <v>13273</v>
      </c>
      <c r="AG4355" s="239" t="s">
        <v>7040</v>
      </c>
      <c r="AH4355" s="57" t="s">
        <v>12286</v>
      </c>
    </row>
    <row r="4356" spans="1:34" ht="15" hidden="1" customHeight="1" x14ac:dyDescent="0.2">
      <c r="A4356" s="521">
        <v>69</v>
      </c>
      <c r="B4356" s="521">
        <v>60</v>
      </c>
      <c r="C4356" s="522" t="s">
        <v>973</v>
      </c>
      <c r="D4356" s="521">
        <v>60192</v>
      </c>
      <c r="E4356" s="522" t="s">
        <v>974</v>
      </c>
      <c r="F4356" s="25">
        <v>2019</v>
      </c>
      <c r="G4356" s="232">
        <v>43509.461805555555</v>
      </c>
      <c r="H4356" s="233">
        <v>43509.461805555555</v>
      </c>
      <c r="I4356" s="417" t="s">
        <v>7042</v>
      </c>
      <c r="J4356" s="417" t="s">
        <v>7042</v>
      </c>
      <c r="K4356" s="412" t="s">
        <v>36</v>
      </c>
      <c r="L4356" s="235">
        <f>N4356-G4356</f>
        <v>0.27777777778101154</v>
      </c>
      <c r="M4356" s="236">
        <v>400</v>
      </c>
      <c r="N4356" s="232">
        <v>43509.739583333336</v>
      </c>
      <c r="O4356" s="233">
        <v>43509.739583333336</v>
      </c>
      <c r="P4356" s="237" t="s">
        <v>37</v>
      </c>
      <c r="Q4356" s="162" t="s">
        <v>222</v>
      </c>
      <c r="R4356" s="167" t="s">
        <v>10220</v>
      </c>
      <c r="S4356" s="238" t="s">
        <v>54</v>
      </c>
      <c r="T4356" s="167" t="s">
        <v>13274</v>
      </c>
      <c r="U4356" s="483">
        <v>116487886</v>
      </c>
      <c r="V4356" s="240" t="s">
        <v>761</v>
      </c>
      <c r="W4356" s="167" t="s">
        <v>13276</v>
      </c>
      <c r="X4356" s="495"/>
      <c r="Y4356" s="296"/>
      <c r="Z4356" s="296"/>
      <c r="AA4356" s="296"/>
      <c r="AB4356" s="296"/>
      <c r="AC4356" s="296"/>
      <c r="AD4356" s="255">
        <v>5548929</v>
      </c>
      <c r="AE4356" s="239" t="s">
        <v>1270</v>
      </c>
      <c r="AF4356" s="229" t="s">
        <v>1270</v>
      </c>
      <c r="AG4356" s="545" t="s">
        <v>7066</v>
      </c>
      <c r="AH4356" s="57" t="s">
        <v>12671</v>
      </c>
    </row>
    <row r="4357" spans="1:34" ht="15" hidden="1" customHeight="1" x14ac:dyDescent="0.2">
      <c r="A4357" s="257">
        <v>69</v>
      </c>
      <c r="B4357" s="257">
        <v>60</v>
      </c>
      <c r="C4357" s="258" t="s">
        <v>355</v>
      </c>
      <c r="D4357" s="257">
        <v>60193</v>
      </c>
      <c r="E4357" s="258" t="s">
        <v>356</v>
      </c>
      <c r="F4357" s="25">
        <v>2016</v>
      </c>
      <c r="G4357" s="232">
        <v>42464.23333333333</v>
      </c>
      <c r="H4357" s="233">
        <v>42464.23333333333</v>
      </c>
      <c r="I4357" s="412" t="s">
        <v>36</v>
      </c>
      <c r="J4357" s="412" t="s">
        <v>36</v>
      </c>
      <c r="K4357" s="412"/>
      <c r="L4357" s="235">
        <f>N4357-G4357</f>
        <v>6.944444467080757E-4</v>
      </c>
      <c r="M4357" s="236">
        <v>1</v>
      </c>
      <c r="N4357" s="232">
        <v>42464.234027777777</v>
      </c>
      <c r="O4357" s="233">
        <v>42464.234027777777</v>
      </c>
      <c r="P4357" s="237" t="s">
        <v>37</v>
      </c>
      <c r="Q4357" s="238" t="s">
        <v>48</v>
      </c>
      <c r="R4357" s="238" t="s">
        <v>49</v>
      </c>
      <c r="S4357" s="35" t="s">
        <v>40</v>
      </c>
      <c r="T4357" s="35" t="s">
        <v>5818</v>
      </c>
      <c r="U4357" s="282" t="s">
        <v>40</v>
      </c>
      <c r="V4357" s="240" t="s">
        <v>190</v>
      </c>
      <c r="W4357" s="35" t="s">
        <v>5819</v>
      </c>
      <c r="X4357" s="55">
        <v>9040</v>
      </c>
      <c r="Y4357" s="55">
        <v>0</v>
      </c>
      <c r="Z4357" s="55">
        <v>0</v>
      </c>
      <c r="AA4357" s="168"/>
      <c r="AB4357" s="168"/>
      <c r="AC4357" s="168"/>
    </row>
    <row r="4358" spans="1:34" ht="15" hidden="1" customHeight="1" x14ac:dyDescent="0.2">
      <c r="A4358" s="257">
        <v>69</v>
      </c>
      <c r="B4358" s="257">
        <v>60</v>
      </c>
      <c r="C4358" s="258" t="s">
        <v>355</v>
      </c>
      <c r="D4358" s="257">
        <v>60193</v>
      </c>
      <c r="E4358" s="258" t="s">
        <v>356</v>
      </c>
      <c r="F4358" s="25">
        <v>2017</v>
      </c>
      <c r="G4358" s="232">
        <v>42874.715277777781</v>
      </c>
      <c r="H4358" s="233">
        <v>42874.715277777781</v>
      </c>
      <c r="I4358" s="412" t="s">
        <v>36</v>
      </c>
      <c r="J4358" s="412" t="s">
        <v>36</v>
      </c>
      <c r="K4358" s="412"/>
      <c r="L4358" s="235">
        <f>N4358-G4358</f>
        <v>0.21319444444088731</v>
      </c>
      <c r="M4358" s="236">
        <v>307</v>
      </c>
      <c r="N4358" s="232">
        <v>42874.928472222222</v>
      </c>
      <c r="O4358" s="233">
        <v>42874.928472222222</v>
      </c>
      <c r="P4358" s="237" t="s">
        <v>37</v>
      </c>
      <c r="Q4358" s="35" t="s">
        <v>52</v>
      </c>
      <c r="R4358" s="35" t="s">
        <v>106</v>
      </c>
      <c r="S4358" s="35" t="s">
        <v>106</v>
      </c>
      <c r="T4358" s="52" t="s">
        <v>8594</v>
      </c>
      <c r="U4358" s="332" t="s">
        <v>40</v>
      </c>
      <c r="V4358" s="240" t="s">
        <v>190</v>
      </c>
      <c r="W4358" s="44" t="s">
        <v>8595</v>
      </c>
      <c r="X4358" s="255">
        <v>0</v>
      </c>
      <c r="Y4358" s="241">
        <v>0</v>
      </c>
      <c r="Z4358" s="241">
        <v>0</v>
      </c>
      <c r="AA4358" s="168"/>
      <c r="AB4358" s="168"/>
      <c r="AC4358" s="168"/>
      <c r="AD4358" s="304">
        <v>5517212</v>
      </c>
      <c r="AE4358" s="305" t="s">
        <v>1270</v>
      </c>
      <c r="AF4358" s="305" t="s">
        <v>1270</v>
      </c>
      <c r="AG4358" s="35" t="s">
        <v>7066</v>
      </c>
      <c r="AH4358" s="44" t="s">
        <v>7067</v>
      </c>
    </row>
    <row r="4359" spans="1:34" ht="15" hidden="1" customHeight="1" x14ac:dyDescent="0.2">
      <c r="A4359" s="257">
        <v>69</v>
      </c>
      <c r="B4359" s="257">
        <v>60</v>
      </c>
      <c r="C4359" s="258" t="s">
        <v>355</v>
      </c>
      <c r="D4359" s="257">
        <v>60193</v>
      </c>
      <c r="E4359" s="258" t="s">
        <v>356</v>
      </c>
      <c r="F4359" s="25">
        <v>2017</v>
      </c>
      <c r="G4359" s="232">
        <v>42938.356944444444</v>
      </c>
      <c r="H4359" s="233">
        <v>42938.356944444444</v>
      </c>
      <c r="I4359" s="412" t="s">
        <v>36</v>
      </c>
      <c r="J4359" s="412" t="s">
        <v>36</v>
      </c>
      <c r="K4359" s="412"/>
      <c r="L4359" s="235">
        <f>N4359-G4359</f>
        <v>6.944444467080757E-4</v>
      </c>
      <c r="M4359" s="236">
        <v>1</v>
      </c>
      <c r="N4359" s="232">
        <v>42938.357638888891</v>
      </c>
      <c r="O4359" s="233">
        <v>42938.357638888891</v>
      </c>
      <c r="P4359" s="237" t="s">
        <v>37</v>
      </c>
      <c r="Q4359" s="35" t="s">
        <v>145</v>
      </c>
      <c r="R4359" s="35" t="s">
        <v>146</v>
      </c>
      <c r="S4359" s="35" t="s">
        <v>80</v>
      </c>
      <c r="T4359" s="167" t="s">
        <v>9025</v>
      </c>
      <c r="U4359" s="303" t="s">
        <v>40</v>
      </c>
      <c r="V4359" s="240" t="s">
        <v>190</v>
      </c>
      <c r="W4359" s="167" t="s">
        <v>9026</v>
      </c>
      <c r="X4359" s="241">
        <v>7120</v>
      </c>
      <c r="Y4359" s="241">
        <v>7120</v>
      </c>
      <c r="Z4359" s="241">
        <v>549721</v>
      </c>
      <c r="AA4359" s="215">
        <v>1.2905068719490931E-3</v>
      </c>
      <c r="AB4359" s="216">
        <v>9.9637461819484185E-2</v>
      </c>
      <c r="AC4359" s="255">
        <v>77.208005617977534</v>
      </c>
      <c r="AD4359" s="304">
        <v>5517212</v>
      </c>
      <c r="AE4359" s="305" t="s">
        <v>7182</v>
      </c>
      <c r="AF4359" s="305" t="s">
        <v>9027</v>
      </c>
      <c r="AG4359" s="35" t="s">
        <v>7040</v>
      </c>
      <c r="AH4359" s="29" t="s">
        <v>7041</v>
      </c>
    </row>
    <row r="4360" spans="1:34" ht="15" hidden="1" customHeight="1" x14ac:dyDescent="0.2">
      <c r="A4360" s="257">
        <v>69</v>
      </c>
      <c r="B4360" s="257">
        <v>60</v>
      </c>
      <c r="C4360" s="258" t="s">
        <v>355</v>
      </c>
      <c r="D4360" s="257">
        <v>60193</v>
      </c>
      <c r="E4360" s="258" t="s">
        <v>356</v>
      </c>
      <c r="F4360" s="25">
        <v>2017</v>
      </c>
      <c r="G4360" s="232">
        <v>42939.644444444442</v>
      </c>
      <c r="H4360" s="233">
        <v>42939.644444444442</v>
      </c>
      <c r="I4360" s="412" t="s">
        <v>36</v>
      </c>
      <c r="J4360" s="412" t="s">
        <v>36</v>
      </c>
      <c r="K4360" s="412"/>
      <c r="L4360" s="235">
        <f>N4360-G4360</f>
        <v>3.1944444446708076E-2</v>
      </c>
      <c r="M4360" s="236">
        <v>45</v>
      </c>
      <c r="N4360" s="232">
        <v>42939.676388888889</v>
      </c>
      <c r="O4360" s="233">
        <v>42939.676388888889</v>
      </c>
      <c r="P4360" s="237" t="s">
        <v>37</v>
      </c>
      <c r="Q4360" s="35" t="s">
        <v>52</v>
      </c>
      <c r="R4360" s="35" t="s">
        <v>1511</v>
      </c>
      <c r="S4360" s="35" t="s">
        <v>80</v>
      </c>
      <c r="T4360" s="167" t="s">
        <v>9032</v>
      </c>
      <c r="U4360" s="303" t="s">
        <v>40</v>
      </c>
      <c r="V4360" s="240" t="s">
        <v>190</v>
      </c>
      <c r="W4360" s="167" t="s">
        <v>9033</v>
      </c>
      <c r="X4360" s="241">
        <v>0</v>
      </c>
      <c r="Y4360" s="241">
        <v>0</v>
      </c>
      <c r="Z4360" s="241">
        <v>0</v>
      </c>
      <c r="AA4360" s="266"/>
      <c r="AB4360" s="266"/>
      <c r="AC4360" s="266"/>
      <c r="AD4360" s="304">
        <v>5517212</v>
      </c>
      <c r="AE4360" s="305" t="s">
        <v>1270</v>
      </c>
      <c r="AF4360" s="305" t="s">
        <v>1270</v>
      </c>
      <c r="AG4360" s="35" t="s">
        <v>7066</v>
      </c>
      <c r="AH4360" s="29" t="s">
        <v>7067</v>
      </c>
    </row>
    <row r="4361" spans="1:34" ht="15" hidden="1" customHeight="1" x14ac:dyDescent="0.2">
      <c r="A4361" s="257">
        <v>69</v>
      </c>
      <c r="B4361" s="257">
        <v>60</v>
      </c>
      <c r="C4361" s="258" t="s">
        <v>1130</v>
      </c>
      <c r="D4361" s="257">
        <v>60194</v>
      </c>
      <c r="E4361" s="258" t="s">
        <v>1131</v>
      </c>
      <c r="F4361" s="25">
        <v>2017</v>
      </c>
      <c r="G4361" s="232">
        <v>42989.757638888892</v>
      </c>
      <c r="H4361" s="233">
        <v>42989.757638888892</v>
      </c>
      <c r="I4361" s="417" t="s">
        <v>7042</v>
      </c>
      <c r="J4361" s="412" t="s">
        <v>36</v>
      </c>
      <c r="K4361" s="412"/>
      <c r="L4361" s="235">
        <f>N4361-G4361</f>
        <v>6.9444443943211809E-4</v>
      </c>
      <c r="M4361" s="236">
        <v>1</v>
      </c>
      <c r="N4361" s="232">
        <v>42989.758333333331</v>
      </c>
      <c r="O4361" s="233">
        <v>42989.758333333331</v>
      </c>
      <c r="P4361" s="237" t="s">
        <v>37</v>
      </c>
      <c r="Q4361" s="35" t="s">
        <v>213</v>
      </c>
      <c r="R4361" s="35" t="s">
        <v>287</v>
      </c>
      <c r="S4361" s="35" t="s">
        <v>40</v>
      </c>
      <c r="T4361" s="167" t="s">
        <v>9447</v>
      </c>
      <c r="U4361" s="303" t="s">
        <v>40</v>
      </c>
      <c r="V4361" s="240" t="s">
        <v>190</v>
      </c>
      <c r="W4361" s="167" t="s">
        <v>9448</v>
      </c>
      <c r="X4361" s="241">
        <v>20512</v>
      </c>
      <c r="Y4361" s="241">
        <v>0</v>
      </c>
      <c r="Z4361" s="241">
        <v>0</v>
      </c>
      <c r="AA4361" s="277"/>
      <c r="AB4361" s="277"/>
      <c r="AC4361" s="277"/>
      <c r="AD4361" s="304">
        <v>5517212</v>
      </c>
      <c r="AE4361" s="382" t="s">
        <v>7060</v>
      </c>
      <c r="AF4361" s="383" t="s">
        <v>9449</v>
      </c>
      <c r="AG4361" s="167" t="s">
        <v>7040</v>
      </c>
      <c r="AH4361" s="29" t="s">
        <v>7041</v>
      </c>
    </row>
    <row r="4362" spans="1:34" ht="15" hidden="1" customHeight="1" x14ac:dyDescent="0.2">
      <c r="A4362" s="257">
        <v>69</v>
      </c>
      <c r="B4362" s="257">
        <v>60</v>
      </c>
      <c r="C4362" s="258" t="s">
        <v>1130</v>
      </c>
      <c r="D4362" s="257">
        <v>60194</v>
      </c>
      <c r="E4362" s="331" t="s">
        <v>1131</v>
      </c>
      <c r="F4362" s="25">
        <v>2018</v>
      </c>
      <c r="G4362" s="232">
        <v>43123.515277777777</v>
      </c>
      <c r="H4362" s="233">
        <v>43123.515277777777</v>
      </c>
      <c r="I4362" s="412" t="s">
        <v>36</v>
      </c>
      <c r="J4362" s="412" t="s">
        <v>36</v>
      </c>
      <c r="K4362" s="412" t="s">
        <v>36</v>
      </c>
      <c r="L4362" s="235">
        <f>N4362-G4362</f>
        <v>6.944444467080757E-4</v>
      </c>
      <c r="M4362" s="236">
        <v>1</v>
      </c>
      <c r="N4362" s="232">
        <v>43123.515972222223</v>
      </c>
      <c r="O4362" s="233">
        <v>43123.515972222223</v>
      </c>
      <c r="P4362" s="237" t="s">
        <v>37</v>
      </c>
      <c r="Q4362" s="238" t="s">
        <v>1285</v>
      </c>
      <c r="R4362" s="35" t="s">
        <v>10363</v>
      </c>
      <c r="S4362" s="238" t="s">
        <v>80</v>
      </c>
      <c r="T4362" s="167" t="s">
        <v>10364</v>
      </c>
      <c r="U4362" s="170">
        <v>114244355</v>
      </c>
      <c r="V4362" s="240" t="s">
        <v>190</v>
      </c>
      <c r="W4362" s="167" t="s">
        <v>10365</v>
      </c>
      <c r="X4362" s="255">
        <v>8135</v>
      </c>
      <c r="Y4362" s="241">
        <v>0</v>
      </c>
      <c r="Z4362" s="241">
        <v>0</v>
      </c>
      <c r="AA4362" s="266"/>
      <c r="AB4362" s="266"/>
      <c r="AC4362" s="266"/>
      <c r="AD4362" s="241">
        <v>5517212</v>
      </c>
      <c r="AE4362" s="35" t="s">
        <v>7063</v>
      </c>
      <c r="AF4362" s="153" t="s">
        <v>10366</v>
      </c>
      <c r="AG4362" s="35" t="s">
        <v>7040</v>
      </c>
      <c r="AH4362" s="35" t="s">
        <v>7041</v>
      </c>
    </row>
    <row r="4363" spans="1:34" ht="15" hidden="1" customHeight="1" x14ac:dyDescent="0.2">
      <c r="A4363" s="257">
        <v>69</v>
      </c>
      <c r="B4363" s="257">
        <v>60</v>
      </c>
      <c r="C4363" s="258" t="s">
        <v>1130</v>
      </c>
      <c r="D4363" s="257">
        <v>60194</v>
      </c>
      <c r="E4363" s="331" t="s">
        <v>1131</v>
      </c>
      <c r="F4363" s="25">
        <v>2018</v>
      </c>
      <c r="G4363" s="232">
        <v>43123.665277777778</v>
      </c>
      <c r="H4363" s="233">
        <v>43123.665277777778</v>
      </c>
      <c r="I4363" s="412" t="s">
        <v>36</v>
      </c>
      <c r="J4363" s="412" t="s">
        <v>36</v>
      </c>
      <c r="K4363" s="412" t="s">
        <v>36</v>
      </c>
      <c r="L4363" s="235">
        <f>N4363-G4363</f>
        <v>0.46805555555329192</v>
      </c>
      <c r="M4363" s="236">
        <v>674</v>
      </c>
      <c r="N4363" s="232">
        <v>43124.133333333331</v>
      </c>
      <c r="O4363" s="233">
        <v>43124.133333333331</v>
      </c>
      <c r="P4363" s="237" t="s">
        <v>37</v>
      </c>
      <c r="Q4363" s="238" t="s">
        <v>1285</v>
      </c>
      <c r="R4363" s="35" t="s">
        <v>10363</v>
      </c>
      <c r="S4363" s="238" t="s">
        <v>107</v>
      </c>
      <c r="T4363" s="167" t="s">
        <v>10367</v>
      </c>
      <c r="U4363" s="170">
        <v>114244355</v>
      </c>
      <c r="V4363" s="240" t="s">
        <v>190</v>
      </c>
      <c r="W4363" s="167" t="s">
        <v>10368</v>
      </c>
      <c r="X4363" s="255">
        <v>0</v>
      </c>
      <c r="Y4363" s="241">
        <v>0</v>
      </c>
      <c r="Z4363" s="241">
        <v>0</v>
      </c>
      <c r="AA4363" s="266"/>
      <c r="AB4363" s="266"/>
      <c r="AC4363" s="266"/>
      <c r="AD4363" s="241">
        <v>5517212</v>
      </c>
      <c r="AE4363" s="35" t="s">
        <v>1270</v>
      </c>
      <c r="AF4363" s="153" t="s">
        <v>1270</v>
      </c>
      <c r="AG4363" s="35" t="s">
        <v>7066</v>
      </c>
      <c r="AH4363" s="57" t="s">
        <v>7067</v>
      </c>
    </row>
    <row r="4364" spans="1:34" ht="15" hidden="1" customHeight="1" x14ac:dyDescent="0.2">
      <c r="A4364" s="257">
        <v>69</v>
      </c>
      <c r="B4364" s="257">
        <v>60</v>
      </c>
      <c r="C4364" s="258" t="s">
        <v>1130</v>
      </c>
      <c r="D4364" s="257">
        <v>60194</v>
      </c>
      <c r="E4364" s="258" t="s">
        <v>1131</v>
      </c>
      <c r="F4364" s="25">
        <v>2018</v>
      </c>
      <c r="G4364" s="284">
        <v>43428.277083333334</v>
      </c>
      <c r="H4364" s="234">
        <v>43428.277083333334</v>
      </c>
      <c r="I4364" s="412" t="s">
        <v>36</v>
      </c>
      <c r="J4364" s="412" t="s">
        <v>36</v>
      </c>
      <c r="K4364" s="417" t="s">
        <v>7042</v>
      </c>
      <c r="L4364" s="235">
        <f>N4364-G4364</f>
        <v>4.166666665696539E-3</v>
      </c>
      <c r="M4364" s="236">
        <v>6</v>
      </c>
      <c r="N4364" s="284">
        <v>43428.28125</v>
      </c>
      <c r="O4364" s="234">
        <v>43428.28125</v>
      </c>
      <c r="P4364" s="237" t="s">
        <v>37</v>
      </c>
      <c r="Q4364" s="162" t="s">
        <v>1285</v>
      </c>
      <c r="R4364" s="167" t="s">
        <v>10231</v>
      </c>
      <c r="S4364" s="163" t="s">
        <v>101</v>
      </c>
      <c r="T4364" s="167" t="s">
        <v>12403</v>
      </c>
      <c r="U4364" s="416" t="s">
        <v>40</v>
      </c>
      <c r="V4364" s="240" t="s">
        <v>190</v>
      </c>
      <c r="W4364" s="167" t="s">
        <v>12404</v>
      </c>
      <c r="X4364" s="255">
        <v>8205</v>
      </c>
      <c r="Y4364" s="255">
        <v>8205</v>
      </c>
      <c r="Z4364" s="241">
        <v>106665</v>
      </c>
      <c r="AA4364" s="264">
        <f>Y4364/AD4364</f>
        <v>1.4871641691492007E-3</v>
      </c>
      <c r="AB4364" s="265">
        <f>Z4364/AD4364</f>
        <v>1.933313419893961E-2</v>
      </c>
      <c r="AC4364" s="255">
        <f>Z4364/Y4364</f>
        <v>13</v>
      </c>
      <c r="AD4364" s="241">
        <v>5517212</v>
      </c>
      <c r="AE4364" s="461" t="s">
        <v>7083</v>
      </c>
      <c r="AF4364" s="468" t="s">
        <v>12405</v>
      </c>
      <c r="AG4364" s="163" t="s">
        <v>7040</v>
      </c>
      <c r="AH4364" s="57" t="s">
        <v>7041</v>
      </c>
    </row>
    <row r="4365" spans="1:34" ht="15" hidden="1" customHeight="1" x14ac:dyDescent="0.2">
      <c r="A4365" s="257">
        <v>69</v>
      </c>
      <c r="B4365" s="257">
        <v>60</v>
      </c>
      <c r="C4365" s="258" t="s">
        <v>924</v>
      </c>
      <c r="D4365" s="257">
        <v>60195</v>
      </c>
      <c r="E4365" s="258" t="s">
        <v>925</v>
      </c>
      <c r="F4365" s="25">
        <v>2017</v>
      </c>
      <c r="G4365" s="232">
        <v>42955.396527777775</v>
      </c>
      <c r="H4365" s="233">
        <v>42955.396527777775</v>
      </c>
      <c r="I4365" s="412" t="s">
        <v>36</v>
      </c>
      <c r="J4365" s="412" t="s">
        <v>36</v>
      </c>
      <c r="K4365" s="412"/>
      <c r="L4365" s="235">
        <f>N4365-G4365</f>
        <v>0.28958333333866904</v>
      </c>
      <c r="M4365" s="236">
        <v>417</v>
      </c>
      <c r="N4365" s="232">
        <v>42955.686111111114</v>
      </c>
      <c r="O4365" s="233">
        <v>42955.686111111114</v>
      </c>
      <c r="P4365" s="237" t="s">
        <v>37</v>
      </c>
      <c r="Q4365" s="35" t="s">
        <v>52</v>
      </c>
      <c r="R4365" s="35" t="s">
        <v>1511</v>
      </c>
      <c r="S4365" s="35" t="s">
        <v>564</v>
      </c>
      <c r="T4365" s="167" t="s">
        <v>9143</v>
      </c>
      <c r="U4365" s="303" t="s">
        <v>40</v>
      </c>
      <c r="V4365" s="240" t="s">
        <v>190</v>
      </c>
      <c r="W4365" s="167" t="s">
        <v>9145</v>
      </c>
      <c r="X4365" s="241">
        <v>0</v>
      </c>
      <c r="Y4365" s="241">
        <v>0</v>
      </c>
      <c r="Z4365" s="241">
        <v>0</v>
      </c>
      <c r="AA4365" s="266"/>
      <c r="AB4365" s="266"/>
      <c r="AC4365" s="266"/>
      <c r="AD4365" s="304">
        <v>5517212</v>
      </c>
      <c r="AE4365" s="305" t="s">
        <v>1270</v>
      </c>
      <c r="AF4365" s="305" t="s">
        <v>1270</v>
      </c>
      <c r="AG4365" s="35" t="s">
        <v>7040</v>
      </c>
      <c r="AH4365" s="29" t="s">
        <v>7041</v>
      </c>
    </row>
    <row r="4366" spans="1:34" ht="15" hidden="1" customHeight="1" x14ac:dyDescent="0.2">
      <c r="A4366" s="257">
        <v>69</v>
      </c>
      <c r="B4366" s="257">
        <v>60</v>
      </c>
      <c r="C4366" s="258" t="s">
        <v>924</v>
      </c>
      <c r="D4366" s="257">
        <v>60195</v>
      </c>
      <c r="E4366" s="258" t="s">
        <v>925</v>
      </c>
      <c r="F4366" s="25">
        <v>2017</v>
      </c>
      <c r="G4366" s="232">
        <v>42956.605555555558</v>
      </c>
      <c r="H4366" s="233">
        <v>42956.605555555558</v>
      </c>
      <c r="I4366" s="412" t="s">
        <v>36</v>
      </c>
      <c r="J4366" s="412" t="s">
        <v>36</v>
      </c>
      <c r="K4366" s="412"/>
      <c r="L4366" s="235">
        <f>N4366-G4366</f>
        <v>9.4444444439432118E-2</v>
      </c>
      <c r="M4366" s="236">
        <v>136</v>
      </c>
      <c r="N4366" s="232">
        <v>42956.7</v>
      </c>
      <c r="O4366" s="233">
        <v>42956.7</v>
      </c>
      <c r="P4366" s="237" t="s">
        <v>37</v>
      </c>
      <c r="Q4366" s="35" t="s">
        <v>52</v>
      </c>
      <c r="R4366" s="35" t="s">
        <v>1511</v>
      </c>
      <c r="S4366" s="35" t="s">
        <v>80</v>
      </c>
      <c r="T4366" s="167" t="s">
        <v>9158</v>
      </c>
      <c r="U4366" s="303" t="s">
        <v>40</v>
      </c>
      <c r="V4366" s="240" t="s">
        <v>190</v>
      </c>
      <c r="W4366" s="163" t="s">
        <v>9159</v>
      </c>
      <c r="X4366" s="241">
        <v>0</v>
      </c>
      <c r="Y4366" s="241">
        <v>0</v>
      </c>
      <c r="Z4366" s="241">
        <v>0</v>
      </c>
      <c r="AA4366" s="266"/>
      <c r="AB4366" s="266"/>
      <c r="AC4366" s="266"/>
      <c r="AD4366" s="304">
        <v>5517212</v>
      </c>
      <c r="AE4366" s="305" t="s">
        <v>1270</v>
      </c>
      <c r="AF4366" s="305" t="s">
        <v>1270</v>
      </c>
      <c r="AG4366" s="35" t="s">
        <v>7066</v>
      </c>
      <c r="AH4366" s="29" t="s">
        <v>7067</v>
      </c>
    </row>
    <row r="4367" spans="1:34" ht="15" hidden="1" customHeight="1" x14ac:dyDescent="0.2">
      <c r="A4367" s="257">
        <v>69</v>
      </c>
      <c r="B4367" s="257">
        <v>60</v>
      </c>
      <c r="C4367" s="258" t="s">
        <v>924</v>
      </c>
      <c r="D4367" s="257">
        <v>60195</v>
      </c>
      <c r="E4367" s="258" t="s">
        <v>925</v>
      </c>
      <c r="F4367" s="25">
        <v>2017</v>
      </c>
      <c r="G4367" s="232">
        <v>42959.331944444442</v>
      </c>
      <c r="H4367" s="233">
        <v>42959.331944444442</v>
      </c>
      <c r="I4367" s="412" t="s">
        <v>36</v>
      </c>
      <c r="J4367" s="412" t="s">
        <v>36</v>
      </c>
      <c r="K4367" s="412"/>
      <c r="L4367" s="235">
        <f>N4367-G4367</f>
        <v>0.46736111111385981</v>
      </c>
      <c r="M4367" s="236">
        <v>673</v>
      </c>
      <c r="N4367" s="232">
        <v>42959.799305555556</v>
      </c>
      <c r="O4367" s="233">
        <v>42959.799305555556</v>
      </c>
      <c r="P4367" s="237" t="s">
        <v>37</v>
      </c>
      <c r="Q4367" s="35" t="s">
        <v>52</v>
      </c>
      <c r="R4367" s="35" t="s">
        <v>142</v>
      </c>
      <c r="S4367" s="35" t="s">
        <v>717</v>
      </c>
      <c r="T4367" s="167" t="s">
        <v>9178</v>
      </c>
      <c r="U4367" s="303" t="s">
        <v>40</v>
      </c>
      <c r="V4367" s="240" t="s">
        <v>190</v>
      </c>
      <c r="W4367" s="167" t="s">
        <v>9179</v>
      </c>
      <c r="X4367" s="241">
        <v>0</v>
      </c>
      <c r="Y4367" s="241">
        <v>0</v>
      </c>
      <c r="Z4367" s="241">
        <v>0</v>
      </c>
      <c r="AA4367" s="266"/>
      <c r="AB4367" s="266"/>
      <c r="AC4367" s="266"/>
      <c r="AD4367" s="304">
        <v>5517212</v>
      </c>
      <c r="AE4367" s="305" t="s">
        <v>1270</v>
      </c>
      <c r="AF4367" s="305" t="s">
        <v>1270</v>
      </c>
      <c r="AG4367" s="35" t="s">
        <v>7066</v>
      </c>
      <c r="AH4367" s="29" t="s">
        <v>7067</v>
      </c>
    </row>
    <row r="4368" spans="1:34" ht="15" hidden="1" customHeight="1" x14ac:dyDescent="0.2">
      <c r="A4368" s="257">
        <v>69</v>
      </c>
      <c r="B4368" s="257">
        <v>60</v>
      </c>
      <c r="C4368" s="258" t="s">
        <v>924</v>
      </c>
      <c r="D4368" s="257">
        <v>60195</v>
      </c>
      <c r="E4368" s="331" t="s">
        <v>925</v>
      </c>
      <c r="F4368" s="25">
        <v>2018</v>
      </c>
      <c r="G4368" s="232">
        <v>43108.234027777777</v>
      </c>
      <c r="H4368" s="233">
        <v>43108.234027777777</v>
      </c>
      <c r="I4368" s="412" t="s">
        <v>36</v>
      </c>
      <c r="J4368" s="412" t="s">
        <v>36</v>
      </c>
      <c r="K4368" s="412" t="s">
        <v>36</v>
      </c>
      <c r="L4368" s="235">
        <f>N4368-G4368</f>
        <v>6.944444467080757E-4</v>
      </c>
      <c r="M4368" s="236">
        <v>1</v>
      </c>
      <c r="N4368" s="232">
        <v>43108.234722222223</v>
      </c>
      <c r="O4368" s="233">
        <v>43108.234722222223</v>
      </c>
      <c r="P4368" s="237" t="s">
        <v>37</v>
      </c>
      <c r="Q4368" s="238" t="s">
        <v>1285</v>
      </c>
      <c r="R4368" s="35" t="s">
        <v>10192</v>
      </c>
      <c r="S4368" s="238" t="s">
        <v>40</v>
      </c>
      <c r="T4368" s="167" t="s">
        <v>10247</v>
      </c>
      <c r="U4368" s="170">
        <v>114175588</v>
      </c>
      <c r="V4368" s="240" t="s">
        <v>190</v>
      </c>
      <c r="W4368" s="35" t="s">
        <v>10248</v>
      </c>
      <c r="X4368" s="241">
        <v>1</v>
      </c>
      <c r="Y4368" s="241">
        <v>0</v>
      </c>
      <c r="Z4368" s="241">
        <v>0</v>
      </c>
      <c r="AA4368" s="266"/>
      <c r="AB4368" s="266"/>
      <c r="AC4368" s="266"/>
      <c r="AD4368" s="241">
        <v>5517212</v>
      </c>
      <c r="AE4368" s="35" t="s">
        <v>7060</v>
      </c>
      <c r="AF4368" s="153" t="s">
        <v>10249</v>
      </c>
      <c r="AG4368" s="35" t="s">
        <v>7040</v>
      </c>
      <c r="AH4368" s="35" t="s">
        <v>7041</v>
      </c>
    </row>
    <row r="4369" spans="1:34" ht="15" hidden="1" customHeight="1" x14ac:dyDescent="0.2">
      <c r="A4369" s="257">
        <v>69</v>
      </c>
      <c r="B4369" s="257">
        <v>60</v>
      </c>
      <c r="C4369" s="258" t="s">
        <v>924</v>
      </c>
      <c r="D4369" s="257">
        <v>60195</v>
      </c>
      <c r="E4369" s="331" t="s">
        <v>925</v>
      </c>
      <c r="F4369" s="25">
        <v>2018</v>
      </c>
      <c r="G4369" s="232">
        <v>43108.254166666666</v>
      </c>
      <c r="H4369" s="233">
        <v>43108.254166666666</v>
      </c>
      <c r="I4369" s="412" t="s">
        <v>36</v>
      </c>
      <c r="J4369" s="412" t="s">
        <v>36</v>
      </c>
      <c r="K4369" s="412" t="s">
        <v>36</v>
      </c>
      <c r="L4369" s="235">
        <f>N4369-G4369</f>
        <v>6.944444467080757E-4</v>
      </c>
      <c r="M4369" s="236">
        <v>1</v>
      </c>
      <c r="N4369" s="232">
        <v>43108.254861111112</v>
      </c>
      <c r="O4369" s="233">
        <v>43108.254861111112</v>
      </c>
      <c r="P4369" s="237" t="s">
        <v>37</v>
      </c>
      <c r="Q4369" s="238" t="s">
        <v>1285</v>
      </c>
      <c r="R4369" s="35" t="s">
        <v>10192</v>
      </c>
      <c r="S4369" s="238" t="s">
        <v>40</v>
      </c>
      <c r="T4369" s="167" t="s">
        <v>10247</v>
      </c>
      <c r="U4369" s="170">
        <v>114175588</v>
      </c>
      <c r="V4369" s="240" t="s">
        <v>190</v>
      </c>
      <c r="W4369" s="35" t="s">
        <v>10250</v>
      </c>
      <c r="X4369" s="241">
        <v>1</v>
      </c>
      <c r="Y4369" s="241">
        <v>0</v>
      </c>
      <c r="Z4369" s="241">
        <v>0</v>
      </c>
      <c r="AA4369" s="266"/>
      <c r="AB4369" s="266"/>
      <c r="AC4369" s="266"/>
      <c r="AD4369" s="241">
        <v>5517212</v>
      </c>
      <c r="AE4369" s="35" t="s">
        <v>7182</v>
      </c>
      <c r="AF4369" s="153" t="s">
        <v>10249</v>
      </c>
      <c r="AG4369" s="35" t="s">
        <v>7040</v>
      </c>
      <c r="AH4369" s="35" t="s">
        <v>7041</v>
      </c>
    </row>
    <row r="4370" spans="1:34" ht="15" hidden="1" customHeight="1" x14ac:dyDescent="0.2">
      <c r="A4370" s="257">
        <v>69</v>
      </c>
      <c r="B4370" s="257">
        <v>60</v>
      </c>
      <c r="C4370" s="258" t="s">
        <v>924</v>
      </c>
      <c r="D4370" s="257">
        <v>60195</v>
      </c>
      <c r="E4370" s="331" t="s">
        <v>925</v>
      </c>
      <c r="F4370" s="25">
        <v>2018</v>
      </c>
      <c r="G4370" s="232">
        <v>43108.340277777781</v>
      </c>
      <c r="H4370" s="233">
        <v>43108.340277777781</v>
      </c>
      <c r="I4370" s="412" t="s">
        <v>36</v>
      </c>
      <c r="J4370" s="412" t="s">
        <v>36</v>
      </c>
      <c r="K4370" s="412" t="s">
        <v>36</v>
      </c>
      <c r="L4370" s="235">
        <f>N4370-G4370</f>
        <v>6.9444443943211809E-4</v>
      </c>
      <c r="M4370" s="236">
        <v>1</v>
      </c>
      <c r="N4370" s="232">
        <v>43108.34097222222</v>
      </c>
      <c r="O4370" s="233">
        <v>43108.34097222222</v>
      </c>
      <c r="P4370" s="237" t="s">
        <v>37</v>
      </c>
      <c r="Q4370" s="238" t="s">
        <v>1285</v>
      </c>
      <c r="R4370" s="35" t="s">
        <v>10192</v>
      </c>
      <c r="S4370" s="238" t="s">
        <v>40</v>
      </c>
      <c r="T4370" s="167" t="s">
        <v>10247</v>
      </c>
      <c r="U4370" s="170">
        <v>114175588</v>
      </c>
      <c r="V4370" s="240" t="s">
        <v>190</v>
      </c>
      <c r="W4370" s="167" t="s">
        <v>10251</v>
      </c>
      <c r="X4370" s="241">
        <v>1</v>
      </c>
      <c r="Y4370" s="241">
        <v>0</v>
      </c>
      <c r="Z4370" s="241">
        <v>0</v>
      </c>
      <c r="AA4370" s="266"/>
      <c r="AB4370" s="266"/>
      <c r="AC4370" s="266"/>
      <c r="AD4370" s="241">
        <v>5517212</v>
      </c>
      <c r="AE4370" s="35" t="s">
        <v>7182</v>
      </c>
      <c r="AF4370" s="153" t="s">
        <v>10249</v>
      </c>
      <c r="AG4370" s="35" t="s">
        <v>7040</v>
      </c>
      <c r="AH4370" s="35" t="s">
        <v>7041</v>
      </c>
    </row>
    <row r="4371" spans="1:34" ht="15" hidden="1" customHeight="1" x14ac:dyDescent="0.2">
      <c r="A4371" s="257">
        <v>69</v>
      </c>
      <c r="B4371" s="257">
        <v>60</v>
      </c>
      <c r="C4371" s="258" t="s">
        <v>924</v>
      </c>
      <c r="D4371" s="257">
        <v>60195</v>
      </c>
      <c r="E4371" s="331" t="s">
        <v>925</v>
      </c>
      <c r="F4371" s="25">
        <v>2018</v>
      </c>
      <c r="G4371" s="232">
        <v>43108.385416666664</v>
      </c>
      <c r="H4371" s="233">
        <v>43108.385416666664</v>
      </c>
      <c r="I4371" s="412" t="s">
        <v>36</v>
      </c>
      <c r="J4371" s="412" t="s">
        <v>36</v>
      </c>
      <c r="K4371" s="412" t="s">
        <v>36</v>
      </c>
      <c r="L4371" s="235">
        <f>N4371-G4371</f>
        <v>6.944444467080757E-4</v>
      </c>
      <c r="M4371" s="236">
        <v>1</v>
      </c>
      <c r="N4371" s="232">
        <v>43108.386111111111</v>
      </c>
      <c r="O4371" s="233">
        <v>43108.386111111111</v>
      </c>
      <c r="P4371" s="237" t="s">
        <v>37</v>
      </c>
      <c r="Q4371" s="238" t="s">
        <v>1285</v>
      </c>
      <c r="R4371" s="35" t="s">
        <v>10192</v>
      </c>
      <c r="S4371" s="238" t="s">
        <v>40</v>
      </c>
      <c r="T4371" s="167" t="s">
        <v>10247</v>
      </c>
      <c r="U4371" s="170">
        <v>114175588</v>
      </c>
      <c r="V4371" s="240" t="s">
        <v>190</v>
      </c>
      <c r="W4371" s="167" t="s">
        <v>10252</v>
      </c>
      <c r="X4371" s="241">
        <v>1</v>
      </c>
      <c r="Y4371" s="241">
        <v>0</v>
      </c>
      <c r="Z4371" s="241">
        <v>0</v>
      </c>
      <c r="AA4371" s="266"/>
      <c r="AB4371" s="266"/>
      <c r="AC4371" s="266"/>
      <c r="AD4371" s="241">
        <v>5517212</v>
      </c>
      <c r="AE4371" s="35" t="s">
        <v>7182</v>
      </c>
      <c r="AF4371" s="153" t="s">
        <v>10249</v>
      </c>
      <c r="AG4371" s="35" t="s">
        <v>7040</v>
      </c>
      <c r="AH4371" s="35" t="s">
        <v>7041</v>
      </c>
    </row>
    <row r="4372" spans="1:34" ht="15" hidden="1" customHeight="1" x14ac:dyDescent="0.2">
      <c r="A4372" s="257">
        <v>69</v>
      </c>
      <c r="B4372" s="257">
        <v>60</v>
      </c>
      <c r="C4372" s="258" t="s">
        <v>924</v>
      </c>
      <c r="D4372" s="257">
        <v>60195</v>
      </c>
      <c r="E4372" s="331" t="s">
        <v>925</v>
      </c>
      <c r="F4372" s="25">
        <v>2018</v>
      </c>
      <c r="G4372" s="232">
        <v>43108.404166666667</v>
      </c>
      <c r="H4372" s="233">
        <v>43108.404166666667</v>
      </c>
      <c r="I4372" s="412" t="s">
        <v>36</v>
      </c>
      <c r="J4372" s="412" t="s">
        <v>36</v>
      </c>
      <c r="K4372" s="412" t="s">
        <v>36</v>
      </c>
      <c r="L4372" s="235">
        <f>N4372-G4372</f>
        <v>0.34027777777373558</v>
      </c>
      <c r="M4372" s="236">
        <v>490</v>
      </c>
      <c r="N4372" s="232">
        <v>43108.744444444441</v>
      </c>
      <c r="O4372" s="233">
        <v>43108.744444444441</v>
      </c>
      <c r="P4372" s="237" t="s">
        <v>37</v>
      </c>
      <c r="Q4372" s="238" t="s">
        <v>1285</v>
      </c>
      <c r="R4372" s="35" t="s">
        <v>10192</v>
      </c>
      <c r="S4372" s="418" t="s">
        <v>717</v>
      </c>
      <c r="T4372" s="167" t="s">
        <v>10253</v>
      </c>
      <c r="U4372" s="170">
        <v>114175588</v>
      </c>
      <c r="V4372" s="240" t="s">
        <v>190</v>
      </c>
      <c r="W4372" s="167" t="s">
        <v>10254</v>
      </c>
      <c r="X4372" s="241">
        <v>1</v>
      </c>
      <c r="Y4372" s="241">
        <v>0</v>
      </c>
      <c r="Z4372" s="241">
        <v>0</v>
      </c>
      <c r="AA4372" s="266"/>
      <c r="AB4372" s="266"/>
      <c r="AC4372" s="266"/>
      <c r="AD4372" s="241">
        <v>5517212</v>
      </c>
      <c r="AE4372" s="35" t="s">
        <v>7182</v>
      </c>
      <c r="AF4372" s="153" t="s">
        <v>10249</v>
      </c>
      <c r="AG4372" s="35" t="s">
        <v>7040</v>
      </c>
      <c r="AH4372" s="35" t="s">
        <v>7041</v>
      </c>
    </row>
    <row r="4373" spans="1:34" ht="15" hidden="1" customHeight="1" x14ac:dyDescent="0.2">
      <c r="A4373" s="58">
        <v>69</v>
      </c>
      <c r="B4373" s="58">
        <v>60</v>
      </c>
      <c r="C4373" s="76" t="s">
        <v>506</v>
      </c>
      <c r="D4373" s="31">
        <v>60198</v>
      </c>
      <c r="E4373" s="60" t="s">
        <v>507</v>
      </c>
      <c r="F4373" s="25">
        <v>2014</v>
      </c>
      <c r="G4373" s="61">
        <v>41703.895833333336</v>
      </c>
      <c r="H4373" s="62">
        <v>41703.895833333336</v>
      </c>
      <c r="I4373" s="625" t="s">
        <v>36</v>
      </c>
      <c r="J4373" s="625" t="s">
        <v>36</v>
      </c>
      <c r="K4373" s="625"/>
      <c r="L4373" s="64">
        <f>N4373-G4373</f>
        <v>0.13055555555183673</v>
      </c>
      <c r="M4373" s="65">
        <v>188</v>
      </c>
      <c r="N4373" s="61">
        <v>41704.026388888888</v>
      </c>
      <c r="O4373" s="62">
        <v>41704.026388888888</v>
      </c>
      <c r="P4373" s="66" t="s">
        <v>37</v>
      </c>
      <c r="Q4373" s="69" t="s">
        <v>1752</v>
      </c>
      <c r="R4373" s="69" t="s">
        <v>287</v>
      </c>
      <c r="S4373" s="87" t="s">
        <v>40</v>
      </c>
      <c r="T4373" s="69" t="s">
        <v>1905</v>
      </c>
      <c r="U4373" s="303" t="s">
        <v>40</v>
      </c>
      <c r="V4373" s="78" t="s">
        <v>384</v>
      </c>
      <c r="W4373" s="69" t="s">
        <v>1906</v>
      </c>
      <c r="X4373" s="32">
        <v>571</v>
      </c>
      <c r="Y4373" s="32">
        <v>0</v>
      </c>
      <c r="Z4373" s="83"/>
      <c r="AA4373" s="84"/>
      <c r="AB4373" s="85"/>
      <c r="AC4373" s="83"/>
    </row>
    <row r="4374" spans="1:34" ht="15" hidden="1" customHeight="1" x14ac:dyDescent="0.2">
      <c r="A4374" s="58">
        <v>69</v>
      </c>
      <c r="B4374" s="58">
        <v>60</v>
      </c>
      <c r="C4374" s="76" t="s">
        <v>506</v>
      </c>
      <c r="D4374" s="31">
        <v>60198</v>
      </c>
      <c r="E4374" s="60" t="s">
        <v>507</v>
      </c>
      <c r="F4374" s="25">
        <v>2014</v>
      </c>
      <c r="G4374" s="61">
        <v>41763.025000000001</v>
      </c>
      <c r="H4374" s="62">
        <v>41763.025000000001</v>
      </c>
      <c r="I4374" s="625" t="s">
        <v>36</v>
      </c>
      <c r="J4374" s="625" t="s">
        <v>36</v>
      </c>
      <c r="K4374" s="625"/>
      <c r="L4374" s="64">
        <f>N4374-G4374</f>
        <v>6.9444443943211809E-4</v>
      </c>
      <c r="M4374" s="65">
        <v>1</v>
      </c>
      <c r="N4374" s="61">
        <v>41763.025694444441</v>
      </c>
      <c r="O4374" s="62">
        <v>41763.025694444441</v>
      </c>
      <c r="P4374" s="66" t="s">
        <v>37</v>
      </c>
      <c r="Q4374" s="69" t="s">
        <v>62</v>
      </c>
      <c r="R4374" s="69" t="s">
        <v>397</v>
      </c>
      <c r="S4374" s="87" t="s">
        <v>40</v>
      </c>
      <c r="T4374" s="69" t="s">
        <v>2169</v>
      </c>
      <c r="U4374" s="303" t="s">
        <v>40</v>
      </c>
      <c r="V4374" s="78" t="s">
        <v>384</v>
      </c>
      <c r="W4374" s="69" t="s">
        <v>2170</v>
      </c>
      <c r="X4374" s="32">
        <v>571</v>
      </c>
      <c r="Y4374" s="32">
        <v>0</v>
      </c>
      <c r="Z4374" s="83"/>
      <c r="AA4374" s="84"/>
      <c r="AB4374" s="85"/>
      <c r="AC4374" s="83"/>
    </row>
    <row r="4375" spans="1:34" ht="15" hidden="1" customHeight="1" x14ac:dyDescent="0.2">
      <c r="A4375" s="58">
        <v>69</v>
      </c>
      <c r="B4375" s="58">
        <v>60</v>
      </c>
      <c r="C4375" s="76" t="s">
        <v>506</v>
      </c>
      <c r="D4375" s="31">
        <v>60198</v>
      </c>
      <c r="E4375" s="60" t="s">
        <v>507</v>
      </c>
      <c r="F4375" s="25">
        <v>2014</v>
      </c>
      <c r="G4375" s="61">
        <v>41809.750694444447</v>
      </c>
      <c r="H4375" s="62">
        <v>41809.750694444447</v>
      </c>
      <c r="I4375" s="625" t="s">
        <v>36</v>
      </c>
      <c r="J4375" s="625" t="s">
        <v>36</v>
      </c>
      <c r="K4375" s="625"/>
      <c r="L4375" s="64">
        <f>N4375-G4375</f>
        <v>1.3888888861401938E-3</v>
      </c>
      <c r="M4375" s="65">
        <v>2</v>
      </c>
      <c r="N4375" s="61">
        <v>41809.752083333333</v>
      </c>
      <c r="O4375" s="62">
        <v>41809.752083333333</v>
      </c>
      <c r="P4375" s="66" t="s">
        <v>37</v>
      </c>
      <c r="Q4375" s="69" t="s">
        <v>71</v>
      </c>
      <c r="R4375" s="69" t="s">
        <v>600</v>
      </c>
      <c r="S4375" s="87" t="s">
        <v>579</v>
      </c>
      <c r="T4375" s="69" t="s">
        <v>2394</v>
      </c>
      <c r="U4375" s="77">
        <v>10347</v>
      </c>
      <c r="V4375" s="87" t="s">
        <v>384</v>
      </c>
      <c r="W4375" s="69" t="s">
        <v>2395</v>
      </c>
      <c r="X4375" s="32">
        <v>0</v>
      </c>
      <c r="Y4375" s="32">
        <v>0</v>
      </c>
      <c r="Z4375" s="83"/>
      <c r="AA4375" s="84"/>
      <c r="AB4375" s="85"/>
      <c r="AC4375" s="83"/>
    </row>
    <row r="4376" spans="1:34" ht="15" hidden="1" customHeight="1" x14ac:dyDescent="0.2">
      <c r="A4376" s="58">
        <v>69</v>
      </c>
      <c r="B4376" s="58">
        <v>60</v>
      </c>
      <c r="C4376" s="76" t="s">
        <v>506</v>
      </c>
      <c r="D4376" s="31">
        <v>60198</v>
      </c>
      <c r="E4376" s="60" t="s">
        <v>507</v>
      </c>
      <c r="F4376" s="25">
        <v>2014</v>
      </c>
      <c r="G4376" s="61">
        <v>41815.261805555558</v>
      </c>
      <c r="H4376" s="62">
        <v>41815.261805555558</v>
      </c>
      <c r="I4376" s="625" t="s">
        <v>36</v>
      </c>
      <c r="J4376" s="625" t="s">
        <v>36</v>
      </c>
      <c r="K4376" s="625"/>
      <c r="L4376" s="64">
        <f>N4376-G4376</f>
        <v>6.9444443943211809E-4</v>
      </c>
      <c r="M4376" s="65">
        <v>1</v>
      </c>
      <c r="N4376" s="61">
        <v>41815.262499999997</v>
      </c>
      <c r="O4376" s="62">
        <v>41815.262499999997</v>
      </c>
      <c r="P4376" s="66" t="s">
        <v>37</v>
      </c>
      <c r="Q4376" s="69" t="s">
        <v>48</v>
      </c>
      <c r="R4376" s="69" t="s">
        <v>49</v>
      </c>
      <c r="S4376" s="87" t="s">
        <v>40</v>
      </c>
      <c r="T4376" s="69" t="s">
        <v>2410</v>
      </c>
      <c r="U4376" s="303" t="s">
        <v>40</v>
      </c>
      <c r="V4376" s="87" t="s">
        <v>384</v>
      </c>
      <c r="W4376" s="69" t="s">
        <v>2411</v>
      </c>
      <c r="X4376" s="32">
        <v>570</v>
      </c>
      <c r="Y4376" s="32">
        <v>0</v>
      </c>
      <c r="Z4376" s="83"/>
      <c r="AA4376" s="84"/>
      <c r="AB4376" s="85"/>
      <c r="AC4376" s="83"/>
    </row>
    <row r="4377" spans="1:34" ht="15" hidden="1" customHeight="1" x14ac:dyDescent="0.2">
      <c r="A4377" s="175">
        <v>69</v>
      </c>
      <c r="B4377" s="175">
        <v>60</v>
      </c>
      <c r="C4377" s="24" t="s">
        <v>506</v>
      </c>
      <c r="D4377" s="175">
        <v>60198</v>
      </c>
      <c r="E4377" s="24" t="s">
        <v>507</v>
      </c>
      <c r="F4377" s="25">
        <v>2015</v>
      </c>
      <c r="G4377" s="156">
        <v>42220.458333333336</v>
      </c>
      <c r="H4377" s="157">
        <v>42220.458333333336</v>
      </c>
      <c r="I4377" s="620" t="s">
        <v>36</v>
      </c>
      <c r="J4377" s="620" t="s">
        <v>36</v>
      </c>
      <c r="K4377" s="620"/>
      <c r="L4377" s="159">
        <f>N4377-G4377</f>
        <v>6.9444443943211809E-4</v>
      </c>
      <c r="M4377" s="160">
        <v>1</v>
      </c>
      <c r="N4377" s="156">
        <v>42220.459027777775</v>
      </c>
      <c r="O4377" s="157">
        <v>42220.459027777775</v>
      </c>
      <c r="P4377" s="161" t="s">
        <v>37</v>
      </c>
      <c r="Q4377" s="35" t="s">
        <v>48</v>
      </c>
      <c r="R4377" s="35" t="s">
        <v>49</v>
      </c>
      <c r="S4377" s="35" t="s">
        <v>40</v>
      </c>
      <c r="T4377" s="35" t="s">
        <v>4517</v>
      </c>
      <c r="U4377" s="303" t="s">
        <v>40</v>
      </c>
      <c r="V4377" s="167" t="s">
        <v>384</v>
      </c>
      <c r="W4377" s="35" t="s">
        <v>4518</v>
      </c>
      <c r="X4377" s="55">
        <v>568</v>
      </c>
      <c r="Y4377" s="168"/>
      <c r="Z4377" s="168"/>
      <c r="AA4377" s="168"/>
      <c r="AB4377" s="168"/>
      <c r="AC4377" s="168"/>
    </row>
    <row r="4378" spans="1:34" ht="15" hidden="1" customHeight="1" x14ac:dyDescent="0.2">
      <c r="A4378" s="175">
        <v>69</v>
      </c>
      <c r="B4378" s="175">
        <v>60</v>
      </c>
      <c r="C4378" s="24" t="s">
        <v>506</v>
      </c>
      <c r="D4378" s="175">
        <v>60198</v>
      </c>
      <c r="E4378" s="43" t="s">
        <v>507</v>
      </c>
      <c r="F4378" s="25">
        <v>2015</v>
      </c>
      <c r="G4378" s="156">
        <v>42254.544444444444</v>
      </c>
      <c r="H4378" s="157">
        <v>42254.544444444444</v>
      </c>
      <c r="I4378" s="620" t="s">
        <v>36</v>
      </c>
      <c r="J4378" s="620" t="s">
        <v>36</v>
      </c>
      <c r="K4378" s="620"/>
      <c r="L4378" s="159">
        <f>N4378-G4378</f>
        <v>6.944444467080757E-4</v>
      </c>
      <c r="M4378" s="160">
        <v>1</v>
      </c>
      <c r="N4378" s="156">
        <v>42254.545138888891</v>
      </c>
      <c r="O4378" s="157">
        <v>42254.545138888891</v>
      </c>
      <c r="P4378" s="161" t="s">
        <v>37</v>
      </c>
      <c r="Q4378" s="162" t="s">
        <v>48</v>
      </c>
      <c r="R4378" s="162" t="s">
        <v>49</v>
      </c>
      <c r="S4378" s="35" t="s">
        <v>40</v>
      </c>
      <c r="T4378" s="35" t="s">
        <v>4709</v>
      </c>
      <c r="U4378" s="303" t="s">
        <v>40</v>
      </c>
      <c r="V4378" s="167" t="s">
        <v>384</v>
      </c>
      <c r="W4378" s="35" t="s">
        <v>4711</v>
      </c>
      <c r="X4378" s="55">
        <v>4021</v>
      </c>
      <c r="Y4378" s="168"/>
      <c r="Z4378" s="168"/>
      <c r="AA4378" s="168"/>
      <c r="AB4378" s="168"/>
      <c r="AC4378" s="168"/>
    </row>
    <row r="4379" spans="1:34" ht="15" hidden="1" customHeight="1" x14ac:dyDescent="0.2">
      <c r="A4379" s="175">
        <v>69</v>
      </c>
      <c r="B4379" s="175">
        <v>60</v>
      </c>
      <c r="C4379" s="24" t="s">
        <v>506</v>
      </c>
      <c r="D4379" s="175">
        <v>60198</v>
      </c>
      <c r="E4379" s="43" t="s">
        <v>507</v>
      </c>
      <c r="F4379" s="25">
        <v>2015</v>
      </c>
      <c r="G4379" s="156">
        <v>42310.75277777778</v>
      </c>
      <c r="H4379" s="157">
        <v>42310.75277777778</v>
      </c>
      <c r="I4379" s="620" t="s">
        <v>36</v>
      </c>
      <c r="J4379" s="620" t="s">
        <v>36</v>
      </c>
      <c r="K4379" s="620"/>
      <c r="L4379" s="159">
        <f>N4379-G4379</f>
        <v>6.9444443943211809E-4</v>
      </c>
      <c r="M4379" s="160">
        <v>1</v>
      </c>
      <c r="N4379" s="156">
        <v>42310.753472222219</v>
      </c>
      <c r="O4379" s="157">
        <v>42310.753472222219</v>
      </c>
      <c r="P4379" s="161" t="s">
        <v>37</v>
      </c>
      <c r="Q4379" s="35" t="s">
        <v>213</v>
      </c>
      <c r="R4379" s="35" t="s">
        <v>287</v>
      </c>
      <c r="S4379" s="35" t="s">
        <v>40</v>
      </c>
      <c r="T4379" s="35" t="s">
        <v>5105</v>
      </c>
      <c r="U4379" s="303" t="s">
        <v>40</v>
      </c>
      <c r="V4379" s="167" t="s">
        <v>384</v>
      </c>
      <c r="W4379" s="35" t="s">
        <v>5106</v>
      </c>
      <c r="X4379" s="55">
        <v>0</v>
      </c>
      <c r="Y4379" s="168"/>
      <c r="Z4379" s="168"/>
      <c r="AA4379" s="168"/>
      <c r="AB4379" s="168"/>
      <c r="AC4379" s="168"/>
    </row>
    <row r="4380" spans="1:34" ht="15" hidden="1" customHeight="1" x14ac:dyDescent="0.2">
      <c r="A4380" s="257">
        <v>69</v>
      </c>
      <c r="B4380" s="257">
        <v>60</v>
      </c>
      <c r="C4380" s="258" t="s">
        <v>506</v>
      </c>
      <c r="D4380" s="257">
        <v>60198</v>
      </c>
      <c r="E4380" s="258" t="s">
        <v>507</v>
      </c>
      <c r="F4380" s="25">
        <v>2016</v>
      </c>
      <c r="G4380" s="284">
        <v>42562.820138888892</v>
      </c>
      <c r="H4380" s="234">
        <v>42562.820138888892</v>
      </c>
      <c r="I4380" s="412" t="s">
        <v>36</v>
      </c>
      <c r="J4380" s="412" t="s">
        <v>36</v>
      </c>
      <c r="K4380" s="412"/>
      <c r="L4380" s="235">
        <f>N4380-G4380</f>
        <v>6.9444443943211809E-4</v>
      </c>
      <c r="M4380" s="236">
        <v>1</v>
      </c>
      <c r="N4380" s="284">
        <v>42562.820833333331</v>
      </c>
      <c r="O4380" s="234">
        <v>42562.820833333331</v>
      </c>
      <c r="P4380" s="237" t="s">
        <v>37</v>
      </c>
      <c r="Q4380" s="238" t="s">
        <v>48</v>
      </c>
      <c r="R4380" s="238" t="s">
        <v>49</v>
      </c>
      <c r="S4380" s="35" t="s">
        <v>40</v>
      </c>
      <c r="T4380" s="35" t="s">
        <v>6358</v>
      </c>
      <c r="U4380" s="282" t="s">
        <v>40</v>
      </c>
      <c r="V4380" s="240" t="s">
        <v>384</v>
      </c>
      <c r="W4380" s="35" t="s">
        <v>6359</v>
      </c>
      <c r="X4380" s="177">
        <v>576</v>
      </c>
      <c r="Y4380" s="177">
        <v>0</v>
      </c>
      <c r="Z4380" s="55">
        <v>0</v>
      </c>
      <c r="AA4380" s="168"/>
      <c r="AB4380" s="168"/>
      <c r="AC4380" s="168"/>
    </row>
    <row r="4381" spans="1:34" ht="15" hidden="1" customHeight="1" x14ac:dyDescent="0.2">
      <c r="A4381" s="257">
        <v>69</v>
      </c>
      <c r="B4381" s="257">
        <v>60</v>
      </c>
      <c r="C4381" s="258" t="s">
        <v>506</v>
      </c>
      <c r="D4381" s="257">
        <v>60198</v>
      </c>
      <c r="E4381" s="258" t="s">
        <v>507</v>
      </c>
      <c r="F4381" s="25">
        <v>2018</v>
      </c>
      <c r="G4381" s="232">
        <v>43177.349305555559</v>
      </c>
      <c r="H4381" s="233">
        <v>43177.349305555559</v>
      </c>
      <c r="I4381" s="412" t="s">
        <v>36</v>
      </c>
      <c r="J4381" s="417" t="s">
        <v>7042</v>
      </c>
      <c r="K4381" s="412" t="s">
        <v>36</v>
      </c>
      <c r="L4381" s="235">
        <f>N4381-G4381</f>
        <v>1.5173611111094942</v>
      </c>
      <c r="M4381" s="236">
        <v>2185</v>
      </c>
      <c r="N4381" s="232">
        <v>43178.866666666669</v>
      </c>
      <c r="O4381" s="233">
        <v>43178.866666666669</v>
      </c>
      <c r="P4381" s="237" t="s">
        <v>37</v>
      </c>
      <c r="Q4381" s="359" t="s">
        <v>1246</v>
      </c>
      <c r="R4381" s="35" t="s">
        <v>10736</v>
      </c>
      <c r="S4381" s="277" t="s">
        <v>54</v>
      </c>
      <c r="T4381" s="167" t="s">
        <v>10737</v>
      </c>
      <c r="U4381" s="88">
        <v>114466399</v>
      </c>
      <c r="V4381" s="240" t="s">
        <v>384</v>
      </c>
      <c r="W4381" s="167" t="s">
        <v>10738</v>
      </c>
      <c r="X4381" s="255">
        <v>570</v>
      </c>
      <c r="Y4381" s="241">
        <v>0</v>
      </c>
      <c r="Z4381" s="241">
        <v>0</v>
      </c>
      <c r="AA4381" s="266"/>
      <c r="AB4381" s="266"/>
      <c r="AC4381" s="266"/>
      <c r="AD4381" s="241">
        <v>5517212</v>
      </c>
      <c r="AE4381" s="461" t="s">
        <v>1270</v>
      </c>
      <c r="AF4381" s="462" t="s">
        <v>1270</v>
      </c>
      <c r="AG4381" s="277" t="s">
        <v>7040</v>
      </c>
      <c r="AH4381" s="277" t="s">
        <v>7041</v>
      </c>
    </row>
    <row r="4382" spans="1:34" ht="15" hidden="1" customHeight="1" x14ac:dyDescent="0.2">
      <c r="A4382" s="257">
        <v>69</v>
      </c>
      <c r="B4382" s="257">
        <v>60</v>
      </c>
      <c r="C4382" s="258" t="s">
        <v>506</v>
      </c>
      <c r="D4382" s="257">
        <v>60198</v>
      </c>
      <c r="E4382" s="258" t="s">
        <v>507</v>
      </c>
      <c r="F4382" s="25">
        <v>2018</v>
      </c>
      <c r="G4382" s="232">
        <v>43191.111805555556</v>
      </c>
      <c r="H4382" s="233">
        <v>43191.111805555556</v>
      </c>
      <c r="I4382" s="412" t="s">
        <v>36</v>
      </c>
      <c r="J4382" s="412" t="s">
        <v>36</v>
      </c>
      <c r="K4382" s="412" t="s">
        <v>36</v>
      </c>
      <c r="L4382" s="235">
        <f>N4382-G4382</f>
        <v>0.36388888888905058</v>
      </c>
      <c r="M4382" s="236">
        <v>524</v>
      </c>
      <c r="N4382" s="232">
        <v>43191.475694444445</v>
      </c>
      <c r="O4382" s="233">
        <v>43191.475694444445</v>
      </c>
      <c r="P4382" s="237" t="s">
        <v>37</v>
      </c>
      <c r="Q4382" s="359" t="s">
        <v>43</v>
      </c>
      <c r="R4382" s="35" t="s">
        <v>10292</v>
      </c>
      <c r="S4382" s="277" t="s">
        <v>40</v>
      </c>
      <c r="T4382" s="167" t="s">
        <v>10838</v>
      </c>
      <c r="U4382" s="282" t="s">
        <v>40</v>
      </c>
      <c r="V4382" s="240" t="s">
        <v>384</v>
      </c>
      <c r="W4382" s="167" t="s">
        <v>10839</v>
      </c>
      <c r="X4382" s="255">
        <v>0</v>
      </c>
      <c r="Y4382" s="241">
        <v>0</v>
      </c>
      <c r="Z4382" s="241">
        <v>0</v>
      </c>
      <c r="AA4382" s="266"/>
      <c r="AB4382" s="266"/>
      <c r="AC4382" s="266"/>
      <c r="AD4382" s="241">
        <v>5517212</v>
      </c>
      <c r="AE4382" s="461" t="s">
        <v>1270</v>
      </c>
      <c r="AF4382" s="462" t="s">
        <v>1270</v>
      </c>
      <c r="AG4382" s="277" t="s">
        <v>7066</v>
      </c>
      <c r="AH4382" s="277" t="s">
        <v>7067</v>
      </c>
    </row>
    <row r="4383" spans="1:34" ht="15" hidden="1" customHeight="1" x14ac:dyDescent="0.2">
      <c r="A4383" s="257">
        <v>69</v>
      </c>
      <c r="B4383" s="257">
        <v>60</v>
      </c>
      <c r="C4383" s="258" t="s">
        <v>506</v>
      </c>
      <c r="D4383" s="257">
        <v>60198</v>
      </c>
      <c r="E4383" s="258" t="s">
        <v>507</v>
      </c>
      <c r="F4383" s="25">
        <v>2018</v>
      </c>
      <c r="G4383" s="284">
        <v>43376.720138888886</v>
      </c>
      <c r="H4383" s="234">
        <v>43376.720138888886</v>
      </c>
      <c r="I4383" s="412" t="s">
        <v>36</v>
      </c>
      <c r="J4383" s="412" t="s">
        <v>36</v>
      </c>
      <c r="K4383" s="412" t="s">
        <v>36</v>
      </c>
      <c r="L4383" s="235">
        <f>N4383-G4383</f>
        <v>0.31388888889341615</v>
      </c>
      <c r="M4383" s="236">
        <v>452</v>
      </c>
      <c r="N4383" s="284">
        <v>43377.03402777778</v>
      </c>
      <c r="O4383" s="234">
        <v>43377.03402777778</v>
      </c>
      <c r="P4383" s="237" t="s">
        <v>37</v>
      </c>
      <c r="Q4383" s="162" t="s">
        <v>213</v>
      </c>
      <c r="R4383" s="167" t="s">
        <v>10774</v>
      </c>
      <c r="S4383" s="163" t="s">
        <v>40</v>
      </c>
      <c r="T4383" s="167" t="s">
        <v>12054</v>
      </c>
      <c r="U4383" s="416" t="s">
        <v>40</v>
      </c>
      <c r="V4383" s="240" t="s">
        <v>384</v>
      </c>
      <c r="W4383" s="167" t="s">
        <v>12055</v>
      </c>
      <c r="X4383" s="255">
        <v>572</v>
      </c>
      <c r="Y4383" s="255">
        <v>572</v>
      </c>
      <c r="Z4383" s="241">
        <v>155814</v>
      </c>
      <c r="AA4383" s="264">
        <f>Y4383/AD4383</f>
        <v>1.0367555207231478E-4</v>
      </c>
      <c r="AB4383" s="265">
        <f>Z4383/AD4383</f>
        <v>2.824143788565674E-2</v>
      </c>
      <c r="AC4383" s="255">
        <f>Z4383/Y4383</f>
        <v>272.40209790209792</v>
      </c>
      <c r="AD4383" s="241">
        <v>5517212</v>
      </c>
      <c r="AE4383" s="461" t="s">
        <v>7172</v>
      </c>
      <c r="AF4383" s="468" t="s">
        <v>12056</v>
      </c>
      <c r="AG4383" s="163" t="s">
        <v>7040</v>
      </c>
      <c r="AH4383" s="277" t="s">
        <v>7041</v>
      </c>
    </row>
    <row r="4384" spans="1:34" ht="15" hidden="1" customHeight="1" x14ac:dyDescent="0.2">
      <c r="A4384" s="58">
        <v>69</v>
      </c>
      <c r="B4384" s="58">
        <v>60</v>
      </c>
      <c r="C4384" s="76" t="s">
        <v>375</v>
      </c>
      <c r="D4384" s="31">
        <v>60199</v>
      </c>
      <c r="E4384" s="60" t="s">
        <v>376</v>
      </c>
      <c r="F4384" s="25">
        <v>2014</v>
      </c>
      <c r="G4384" s="61">
        <v>41668.566666666666</v>
      </c>
      <c r="H4384" s="62">
        <v>41668.566666666666</v>
      </c>
      <c r="I4384" s="625" t="s">
        <v>36</v>
      </c>
      <c r="J4384" s="625" t="s">
        <v>36</v>
      </c>
      <c r="K4384" s="625"/>
      <c r="L4384" s="64">
        <f>N4384-G4384</f>
        <v>0.12916666666569654</v>
      </c>
      <c r="M4384" s="65">
        <v>186</v>
      </c>
      <c r="N4384" s="61">
        <v>41668.695833333331</v>
      </c>
      <c r="O4384" s="62">
        <v>41668.695833333331</v>
      </c>
      <c r="P4384" s="66" t="s">
        <v>37</v>
      </c>
      <c r="Q4384" s="67" t="s">
        <v>52</v>
      </c>
      <c r="R4384" s="67" t="s">
        <v>53</v>
      </c>
      <c r="S4384" s="68" t="s">
        <v>54</v>
      </c>
      <c r="T4384" s="69" t="s">
        <v>1748</v>
      </c>
      <c r="U4384" s="303" t="s">
        <v>40</v>
      </c>
      <c r="V4384" s="78" t="s">
        <v>384</v>
      </c>
      <c r="W4384" s="69" t="s">
        <v>1749</v>
      </c>
      <c r="X4384" s="32">
        <v>0</v>
      </c>
      <c r="Y4384" s="32">
        <v>0</v>
      </c>
      <c r="Z4384" s="83"/>
      <c r="AA4384" s="84"/>
      <c r="AB4384" s="85"/>
      <c r="AC4384" s="83"/>
      <c r="AD4384" s="41"/>
      <c r="AE4384" s="41"/>
      <c r="AF4384" s="41"/>
      <c r="AG4384" s="41"/>
      <c r="AH4384" s="41"/>
    </row>
    <row r="4385" spans="1:34" ht="15" hidden="1" customHeight="1" x14ac:dyDescent="0.2">
      <c r="A4385" s="58">
        <v>69</v>
      </c>
      <c r="B4385" s="58">
        <v>60</v>
      </c>
      <c r="C4385" s="76" t="s">
        <v>375</v>
      </c>
      <c r="D4385" s="31">
        <v>60199</v>
      </c>
      <c r="E4385" s="60" t="s">
        <v>376</v>
      </c>
      <c r="F4385" s="25">
        <v>2014</v>
      </c>
      <c r="G4385" s="61">
        <v>41773.273611111108</v>
      </c>
      <c r="H4385" s="62">
        <v>41773.273611111108</v>
      </c>
      <c r="I4385" s="625" t="s">
        <v>36</v>
      </c>
      <c r="J4385" s="625" t="s">
        <v>36</v>
      </c>
      <c r="K4385" s="625"/>
      <c r="L4385" s="64">
        <f>N4385-G4385</f>
        <v>6.944444467080757E-4</v>
      </c>
      <c r="M4385" s="65">
        <v>1</v>
      </c>
      <c r="N4385" s="61">
        <v>41773.274305555555</v>
      </c>
      <c r="O4385" s="62">
        <v>41773.274305555555</v>
      </c>
      <c r="P4385" s="66" t="s">
        <v>37</v>
      </c>
      <c r="Q4385" s="69" t="s">
        <v>52</v>
      </c>
      <c r="R4385" s="69" t="s">
        <v>59</v>
      </c>
      <c r="S4385" s="87" t="s">
        <v>68</v>
      </c>
      <c r="T4385" s="69" t="s">
        <v>2222</v>
      </c>
      <c r="U4385" s="303" t="s">
        <v>40</v>
      </c>
      <c r="V4385" s="78" t="s">
        <v>384</v>
      </c>
      <c r="W4385" s="69" t="s">
        <v>2224</v>
      </c>
      <c r="X4385" s="32">
        <v>3260</v>
      </c>
      <c r="Y4385" s="32">
        <v>0</v>
      </c>
      <c r="Z4385" s="83"/>
      <c r="AA4385" s="84"/>
      <c r="AB4385" s="85"/>
      <c r="AC4385" s="83"/>
    </row>
    <row r="4386" spans="1:34" ht="15" hidden="1" customHeight="1" x14ac:dyDescent="0.2">
      <c r="A4386" s="105">
        <v>69</v>
      </c>
      <c r="B4386" s="105">
        <v>60</v>
      </c>
      <c r="C4386" s="76" t="s">
        <v>375</v>
      </c>
      <c r="D4386" s="31">
        <v>60199</v>
      </c>
      <c r="E4386" s="60" t="s">
        <v>376</v>
      </c>
      <c r="F4386" s="25">
        <v>2014</v>
      </c>
      <c r="G4386" s="61">
        <v>41905.420138888891</v>
      </c>
      <c r="H4386" s="62">
        <v>41905.420138888891</v>
      </c>
      <c r="I4386" s="625" t="s">
        <v>36</v>
      </c>
      <c r="J4386" s="625" t="s">
        <v>36</v>
      </c>
      <c r="K4386" s="625"/>
      <c r="L4386" s="64">
        <f>N4386-G4386</f>
        <v>6.9444443943211809E-4</v>
      </c>
      <c r="M4386" s="65">
        <v>1</v>
      </c>
      <c r="N4386" s="61">
        <v>41905.42083333333</v>
      </c>
      <c r="O4386" s="62">
        <v>41905.42083333333</v>
      </c>
      <c r="P4386" s="66" t="s">
        <v>37</v>
      </c>
      <c r="Q4386" s="69" t="s">
        <v>145</v>
      </c>
      <c r="R4386" s="69" t="s">
        <v>146</v>
      </c>
      <c r="S4386" s="87" t="s">
        <v>40</v>
      </c>
      <c r="T4386" s="69" t="s">
        <v>2738</v>
      </c>
      <c r="U4386" s="303" t="s">
        <v>40</v>
      </c>
      <c r="V4386" s="87" t="s">
        <v>384</v>
      </c>
      <c r="W4386" s="69" t="s">
        <v>2739</v>
      </c>
      <c r="X4386" s="32">
        <v>3273</v>
      </c>
      <c r="Y4386" s="32">
        <v>0</v>
      </c>
      <c r="Z4386" s="83"/>
      <c r="AA4386" s="84"/>
      <c r="AB4386" s="85"/>
      <c r="AC4386" s="83"/>
    </row>
    <row r="4387" spans="1:34" ht="15" hidden="1" customHeight="1" x14ac:dyDescent="0.2">
      <c r="A4387" s="175">
        <v>69</v>
      </c>
      <c r="B4387" s="175">
        <v>60</v>
      </c>
      <c r="C4387" s="24" t="s">
        <v>375</v>
      </c>
      <c r="D4387" s="175">
        <v>60199</v>
      </c>
      <c r="E4387" s="24" t="s">
        <v>376</v>
      </c>
      <c r="F4387" s="25">
        <v>2015</v>
      </c>
      <c r="G4387" s="156">
        <v>42214.94027777778</v>
      </c>
      <c r="H4387" s="157">
        <v>42214.94027777778</v>
      </c>
      <c r="I4387" s="620" t="s">
        <v>36</v>
      </c>
      <c r="J4387" s="620" t="s">
        <v>36</v>
      </c>
      <c r="K4387" s="620"/>
      <c r="L4387" s="159">
        <f>N4387-G4387</f>
        <v>6.9444443943211809E-4</v>
      </c>
      <c r="M4387" s="160">
        <v>1</v>
      </c>
      <c r="N4387" s="156">
        <v>42214.940972222219</v>
      </c>
      <c r="O4387" s="157">
        <v>42214.940972222219</v>
      </c>
      <c r="P4387" s="161" t="s">
        <v>37</v>
      </c>
      <c r="Q4387" s="35" t="s">
        <v>48</v>
      </c>
      <c r="R4387" s="35" t="s">
        <v>49</v>
      </c>
      <c r="S4387" s="35" t="s">
        <v>40</v>
      </c>
      <c r="T4387" s="35" t="s">
        <v>4485</v>
      </c>
      <c r="U4387" s="303" t="s">
        <v>40</v>
      </c>
      <c r="V4387" s="167" t="s">
        <v>384</v>
      </c>
      <c r="W4387" s="35" t="s">
        <v>4486</v>
      </c>
      <c r="X4387" s="55">
        <v>1</v>
      </c>
      <c r="Y4387" s="168"/>
      <c r="Z4387" s="168"/>
      <c r="AA4387" s="168"/>
      <c r="AB4387" s="168"/>
      <c r="AC4387" s="168"/>
    </row>
    <row r="4388" spans="1:34" ht="15" hidden="1" customHeight="1" x14ac:dyDescent="0.2">
      <c r="A4388" s="175">
        <v>69</v>
      </c>
      <c r="B4388" s="175">
        <v>60</v>
      </c>
      <c r="C4388" s="24" t="s">
        <v>375</v>
      </c>
      <c r="D4388" s="175">
        <v>60199</v>
      </c>
      <c r="E4388" s="24" t="s">
        <v>376</v>
      </c>
      <c r="F4388" s="25">
        <v>2015</v>
      </c>
      <c r="G4388" s="156">
        <v>42238.373611111114</v>
      </c>
      <c r="H4388" s="157">
        <v>42238.373611111114</v>
      </c>
      <c r="I4388" s="620" t="s">
        <v>36</v>
      </c>
      <c r="J4388" s="620" t="s">
        <v>36</v>
      </c>
      <c r="K4388" s="620"/>
      <c r="L4388" s="159">
        <f>N4388-G4388</f>
        <v>6.9444443943211809E-4</v>
      </c>
      <c r="M4388" s="160">
        <v>1</v>
      </c>
      <c r="N4388" s="156">
        <v>42238.374305555553</v>
      </c>
      <c r="O4388" s="157">
        <v>42238.374305555553</v>
      </c>
      <c r="P4388" s="161" t="s">
        <v>37</v>
      </c>
      <c r="Q4388" s="35" t="s">
        <v>145</v>
      </c>
      <c r="R4388" s="35" t="s">
        <v>146</v>
      </c>
      <c r="S4388" s="35" t="s">
        <v>40</v>
      </c>
      <c r="T4388" s="35" t="s">
        <v>4638</v>
      </c>
      <c r="U4388" s="303" t="s">
        <v>40</v>
      </c>
      <c r="V4388" s="167" t="s">
        <v>384</v>
      </c>
      <c r="W4388" s="35" t="s">
        <v>4639</v>
      </c>
      <c r="X4388" s="55">
        <v>1</v>
      </c>
      <c r="Y4388" s="168"/>
      <c r="Z4388" s="168"/>
      <c r="AA4388" s="168"/>
      <c r="AB4388" s="168"/>
      <c r="AC4388" s="168"/>
    </row>
    <row r="4389" spans="1:34" ht="15" hidden="1" customHeight="1" x14ac:dyDescent="0.2">
      <c r="A4389" s="257">
        <v>69</v>
      </c>
      <c r="B4389" s="257">
        <v>60</v>
      </c>
      <c r="C4389" s="258" t="s">
        <v>375</v>
      </c>
      <c r="D4389" s="257">
        <v>60199</v>
      </c>
      <c r="E4389" s="258" t="s">
        <v>376</v>
      </c>
      <c r="F4389" s="25">
        <v>2016</v>
      </c>
      <c r="G4389" s="284">
        <v>42677.395833333336</v>
      </c>
      <c r="H4389" s="234">
        <v>42677.395833333336</v>
      </c>
      <c r="I4389" s="412" t="s">
        <v>36</v>
      </c>
      <c r="J4389" s="412" t="s">
        <v>36</v>
      </c>
      <c r="K4389" s="412"/>
      <c r="L4389" s="235">
        <f>N4389-G4389</f>
        <v>0.32152777777810115</v>
      </c>
      <c r="M4389" s="236">
        <v>463</v>
      </c>
      <c r="N4389" s="284">
        <v>42677.717361111114</v>
      </c>
      <c r="O4389" s="234">
        <v>42677.717361111114</v>
      </c>
      <c r="P4389" s="237" t="s">
        <v>37</v>
      </c>
      <c r="Q4389" s="35" t="s">
        <v>52</v>
      </c>
      <c r="R4389" s="35" t="s">
        <v>67</v>
      </c>
      <c r="S4389" s="35" t="s">
        <v>54</v>
      </c>
      <c r="T4389" s="35" t="s">
        <v>6830</v>
      </c>
      <c r="U4389" s="282" t="s">
        <v>40</v>
      </c>
      <c r="V4389" s="240" t="s">
        <v>384</v>
      </c>
      <c r="W4389" s="35" t="s">
        <v>6831</v>
      </c>
      <c r="X4389" s="177">
        <v>0</v>
      </c>
      <c r="Y4389" s="55">
        <v>0</v>
      </c>
      <c r="Z4389" s="55">
        <v>0</v>
      </c>
      <c r="AA4389" s="55"/>
      <c r="AB4389" s="55"/>
      <c r="AC4389" s="55"/>
    </row>
    <row r="4390" spans="1:34" ht="15" hidden="1" customHeight="1" x14ac:dyDescent="0.2">
      <c r="A4390" s="257">
        <v>69</v>
      </c>
      <c r="B4390" s="257">
        <v>60</v>
      </c>
      <c r="C4390" s="258" t="s">
        <v>375</v>
      </c>
      <c r="D4390" s="257">
        <v>60199</v>
      </c>
      <c r="E4390" s="258" t="s">
        <v>376</v>
      </c>
      <c r="F4390" s="25">
        <v>2017</v>
      </c>
      <c r="G4390" s="232">
        <v>42790.695138888892</v>
      </c>
      <c r="H4390" s="233">
        <v>42790.695138888892</v>
      </c>
      <c r="I4390" s="412" t="s">
        <v>36</v>
      </c>
      <c r="J4390" s="412" t="s">
        <v>36</v>
      </c>
      <c r="K4390" s="412"/>
      <c r="L4390" s="235">
        <f>N4390-G4390</f>
        <v>6.9444443943211809E-4</v>
      </c>
      <c r="M4390" s="236">
        <v>1</v>
      </c>
      <c r="N4390" s="232">
        <v>42790.695833333331</v>
      </c>
      <c r="O4390" s="233">
        <v>42790.695833333331</v>
      </c>
      <c r="P4390" s="237" t="s">
        <v>37</v>
      </c>
      <c r="Q4390" s="35" t="s">
        <v>48</v>
      </c>
      <c r="R4390" s="35" t="s">
        <v>49</v>
      </c>
      <c r="S4390" s="35" t="s">
        <v>40</v>
      </c>
      <c r="T4390" s="52" t="s">
        <v>8019</v>
      </c>
      <c r="U4390" s="303" t="s">
        <v>40</v>
      </c>
      <c r="V4390" s="49" t="s">
        <v>384</v>
      </c>
      <c r="W4390" s="44" t="s">
        <v>8020</v>
      </c>
      <c r="X4390" s="255">
        <v>3316</v>
      </c>
      <c r="Y4390" s="241">
        <v>0</v>
      </c>
      <c r="Z4390" s="241">
        <v>0</v>
      </c>
      <c r="AA4390" s="168"/>
      <c r="AB4390" s="168"/>
      <c r="AC4390" s="168"/>
      <c r="AD4390" s="304">
        <v>5517212</v>
      </c>
      <c r="AE4390" s="35" t="s">
        <v>7060</v>
      </c>
      <c r="AF4390" s="305" t="s">
        <v>7175</v>
      </c>
      <c r="AG4390" s="35" t="s">
        <v>7040</v>
      </c>
      <c r="AH4390" s="52" t="s">
        <v>7041</v>
      </c>
    </row>
    <row r="4391" spans="1:34" ht="15" hidden="1" customHeight="1" x14ac:dyDescent="0.2">
      <c r="A4391" s="257">
        <v>69</v>
      </c>
      <c r="B4391" s="257">
        <v>60</v>
      </c>
      <c r="C4391" s="258" t="s">
        <v>375</v>
      </c>
      <c r="D4391" s="257">
        <v>60199</v>
      </c>
      <c r="E4391" s="258" t="s">
        <v>376</v>
      </c>
      <c r="F4391" s="25">
        <v>2017</v>
      </c>
      <c r="G4391" s="232">
        <v>42945.252083333333</v>
      </c>
      <c r="H4391" s="233">
        <v>42945.252083333333</v>
      </c>
      <c r="I4391" s="412" t="s">
        <v>36</v>
      </c>
      <c r="J4391" s="412" t="s">
        <v>36</v>
      </c>
      <c r="K4391" s="412"/>
      <c r="L4391" s="235">
        <f>N4391-G4391</f>
        <v>6.944444467080757E-4</v>
      </c>
      <c r="M4391" s="236">
        <v>1</v>
      </c>
      <c r="N4391" s="232">
        <v>42945.25277777778</v>
      </c>
      <c r="O4391" s="233">
        <v>42945.25277777778</v>
      </c>
      <c r="P4391" s="237" t="s">
        <v>37</v>
      </c>
      <c r="Q4391" s="35" t="s">
        <v>48</v>
      </c>
      <c r="R4391" s="35" t="s">
        <v>49</v>
      </c>
      <c r="S4391" s="35" t="s">
        <v>40</v>
      </c>
      <c r="T4391" s="167" t="s">
        <v>9052</v>
      </c>
      <c r="U4391" s="303" t="s">
        <v>40</v>
      </c>
      <c r="V4391" s="240" t="s">
        <v>384</v>
      </c>
      <c r="W4391" s="167" t="s">
        <v>9053</v>
      </c>
      <c r="X4391" s="241">
        <v>1</v>
      </c>
      <c r="Y4391" s="241">
        <v>0</v>
      </c>
      <c r="Z4391" s="241">
        <v>0</v>
      </c>
      <c r="AA4391" s="168"/>
      <c r="AB4391" s="168"/>
      <c r="AC4391" s="168"/>
      <c r="AD4391" s="304">
        <v>5517212</v>
      </c>
      <c r="AE4391" s="305" t="s">
        <v>7060</v>
      </c>
      <c r="AF4391" s="305" t="s">
        <v>9054</v>
      </c>
      <c r="AG4391" s="35" t="s">
        <v>7040</v>
      </c>
      <c r="AH4391" s="29" t="s">
        <v>7041</v>
      </c>
    </row>
    <row r="4392" spans="1:34" ht="15" hidden="1" customHeight="1" x14ac:dyDescent="0.2">
      <c r="A4392" s="257">
        <v>69</v>
      </c>
      <c r="B4392" s="257">
        <v>60</v>
      </c>
      <c r="C4392" s="258" t="s">
        <v>375</v>
      </c>
      <c r="D4392" s="257">
        <v>60199</v>
      </c>
      <c r="E4392" s="258" t="s">
        <v>376</v>
      </c>
      <c r="F4392" s="25">
        <v>2017</v>
      </c>
      <c r="G4392" s="232">
        <v>43075.881944444445</v>
      </c>
      <c r="H4392" s="233">
        <v>43075.881944444445</v>
      </c>
      <c r="I4392" s="412" t="s">
        <v>36</v>
      </c>
      <c r="J4392" s="412" t="s">
        <v>36</v>
      </c>
      <c r="K4392" s="412"/>
      <c r="L4392" s="235">
        <f>N4392-G4392</f>
        <v>6.944444467080757E-4</v>
      </c>
      <c r="M4392" s="236">
        <v>1</v>
      </c>
      <c r="N4392" s="232">
        <v>43075.882638888892</v>
      </c>
      <c r="O4392" s="233">
        <v>43075.882638888892</v>
      </c>
      <c r="P4392" s="237" t="s">
        <v>37</v>
      </c>
      <c r="Q4392" s="167" t="s">
        <v>48</v>
      </c>
      <c r="R4392" s="167" t="s">
        <v>49</v>
      </c>
      <c r="S4392" s="35" t="s">
        <v>40</v>
      </c>
      <c r="T4392" s="167" t="s">
        <v>10101</v>
      </c>
      <c r="U4392" s="332" t="s">
        <v>40</v>
      </c>
      <c r="V4392" s="240" t="s">
        <v>384</v>
      </c>
      <c r="W4392" s="167" t="s">
        <v>10102</v>
      </c>
      <c r="X4392" s="255">
        <v>3317</v>
      </c>
      <c r="Y4392" s="241">
        <v>0</v>
      </c>
      <c r="Z4392" s="241">
        <v>0</v>
      </c>
      <c r="AA4392" s="266"/>
      <c r="AB4392" s="266"/>
      <c r="AC4392" s="266"/>
      <c r="AD4392" s="304">
        <v>5517212</v>
      </c>
      <c r="AE4392" s="333" t="s">
        <v>1270</v>
      </c>
      <c r="AF4392" s="333" t="s">
        <v>1270</v>
      </c>
      <c r="AG4392" s="167" t="s">
        <v>7040</v>
      </c>
      <c r="AH4392" s="29" t="s">
        <v>7041</v>
      </c>
    </row>
    <row r="4393" spans="1:34" ht="15" hidden="1" customHeight="1" x14ac:dyDescent="0.2">
      <c r="A4393" s="257">
        <v>69</v>
      </c>
      <c r="B4393" s="257">
        <v>60</v>
      </c>
      <c r="C4393" s="258" t="s">
        <v>375</v>
      </c>
      <c r="D4393" s="257">
        <v>60199</v>
      </c>
      <c r="E4393" s="258" t="s">
        <v>376</v>
      </c>
      <c r="F4393" s="25">
        <v>2018</v>
      </c>
      <c r="G4393" s="284">
        <v>43215.306944444441</v>
      </c>
      <c r="H4393" s="233">
        <v>43215.306944444441</v>
      </c>
      <c r="I4393" s="412" t="s">
        <v>36</v>
      </c>
      <c r="J4393" s="412" t="s">
        <v>36</v>
      </c>
      <c r="K4393" s="412" t="s">
        <v>36</v>
      </c>
      <c r="L4393" s="235">
        <f>N4393-G4393</f>
        <v>6.944444467080757E-4</v>
      </c>
      <c r="M4393" s="236">
        <v>1</v>
      </c>
      <c r="N4393" s="284">
        <v>43215.307638888888</v>
      </c>
      <c r="O4393" s="233">
        <v>43215.307638888888</v>
      </c>
      <c r="P4393" s="237" t="s">
        <v>37</v>
      </c>
      <c r="Q4393" s="359" t="s">
        <v>48</v>
      </c>
      <c r="R4393" s="35" t="s">
        <v>10200</v>
      </c>
      <c r="S4393" s="277" t="s">
        <v>40</v>
      </c>
      <c r="T4393" s="167" t="s">
        <v>11013</v>
      </c>
      <c r="U4393" s="282" t="s">
        <v>40</v>
      </c>
      <c r="V4393" s="240" t="s">
        <v>384</v>
      </c>
      <c r="W4393" s="266" t="s">
        <v>11014</v>
      </c>
      <c r="X4393" s="255">
        <v>3326</v>
      </c>
      <c r="Y4393" s="241">
        <v>0</v>
      </c>
      <c r="Z4393" s="241">
        <v>0</v>
      </c>
      <c r="AA4393" s="266"/>
      <c r="AB4393" s="266"/>
      <c r="AC4393" s="266"/>
      <c r="AD4393" s="241">
        <v>5517212</v>
      </c>
      <c r="AE4393" s="461" t="s">
        <v>7102</v>
      </c>
      <c r="AF4393" s="462" t="s">
        <v>11015</v>
      </c>
      <c r="AG4393" s="277" t="s">
        <v>7040</v>
      </c>
      <c r="AH4393" s="277" t="s">
        <v>7041</v>
      </c>
    </row>
    <row r="4394" spans="1:34" ht="15" hidden="1" customHeight="1" x14ac:dyDescent="0.2">
      <c r="A4394" s="257">
        <v>69</v>
      </c>
      <c r="B4394" s="257">
        <v>60</v>
      </c>
      <c r="C4394" s="258" t="s">
        <v>375</v>
      </c>
      <c r="D4394" s="257">
        <v>60199</v>
      </c>
      <c r="E4394" s="258" t="s">
        <v>376</v>
      </c>
      <c r="F4394" s="25">
        <v>2018</v>
      </c>
      <c r="G4394" s="284">
        <v>43215.55972222222</v>
      </c>
      <c r="H4394" s="233">
        <v>43215.55972222222</v>
      </c>
      <c r="I4394" s="412" t="s">
        <v>36</v>
      </c>
      <c r="J4394" s="412" t="s">
        <v>36</v>
      </c>
      <c r="K4394" s="412" t="s">
        <v>36</v>
      </c>
      <c r="L4394" s="235">
        <f>N4394-G4394</f>
        <v>0.28958333333866904</v>
      </c>
      <c r="M4394" s="236">
        <v>417</v>
      </c>
      <c r="N4394" s="284">
        <v>43215.849305555559</v>
      </c>
      <c r="O4394" s="233">
        <v>43215.849305555559</v>
      </c>
      <c r="P4394" s="237" t="s">
        <v>37</v>
      </c>
      <c r="Q4394" s="359" t="s">
        <v>43</v>
      </c>
      <c r="R4394" s="35" t="s">
        <v>11024</v>
      </c>
      <c r="S4394" s="277" t="s">
        <v>40</v>
      </c>
      <c r="T4394" s="167" t="s">
        <v>11025</v>
      </c>
      <c r="U4394" s="282" t="s">
        <v>40</v>
      </c>
      <c r="V4394" s="240" t="s">
        <v>384</v>
      </c>
      <c r="W4394" s="277" t="s">
        <v>11026</v>
      </c>
      <c r="X4394" s="255">
        <v>0</v>
      </c>
      <c r="Y4394" s="241">
        <v>0</v>
      </c>
      <c r="Z4394" s="241">
        <v>0</v>
      </c>
      <c r="AA4394" s="277"/>
      <c r="AB4394" s="277"/>
      <c r="AC4394" s="277"/>
      <c r="AD4394" s="241">
        <v>5517212</v>
      </c>
      <c r="AE4394" s="461" t="s">
        <v>1270</v>
      </c>
      <c r="AF4394" s="462" t="s">
        <v>1270</v>
      </c>
      <c r="AG4394" s="277" t="s">
        <v>7066</v>
      </c>
      <c r="AH4394" s="277" t="s">
        <v>7067</v>
      </c>
    </row>
    <row r="4395" spans="1:34" ht="15" hidden="1" customHeight="1" x14ac:dyDescent="0.2">
      <c r="A4395" s="257">
        <v>69</v>
      </c>
      <c r="B4395" s="257">
        <v>60</v>
      </c>
      <c r="C4395" s="258" t="s">
        <v>375</v>
      </c>
      <c r="D4395" s="257">
        <v>60199</v>
      </c>
      <c r="E4395" s="258" t="s">
        <v>376</v>
      </c>
      <c r="F4395" s="25">
        <v>2018</v>
      </c>
      <c r="G4395" s="284">
        <v>43221.60833333333</v>
      </c>
      <c r="H4395" s="233">
        <v>43221.60833333333</v>
      </c>
      <c r="I4395" s="412" t="s">
        <v>36</v>
      </c>
      <c r="J4395" s="412" t="s">
        <v>36</v>
      </c>
      <c r="K4395" s="412" t="s">
        <v>36</v>
      </c>
      <c r="L4395" s="235">
        <f>N4395-G4395</f>
        <v>9.1666666667151731E-2</v>
      </c>
      <c r="M4395" s="236">
        <v>132</v>
      </c>
      <c r="N4395" s="284">
        <v>43221.7</v>
      </c>
      <c r="O4395" s="233">
        <v>43221.7</v>
      </c>
      <c r="P4395" s="237" t="s">
        <v>37</v>
      </c>
      <c r="Q4395" s="359" t="s">
        <v>1246</v>
      </c>
      <c r="R4395" s="35" t="s">
        <v>10421</v>
      </c>
      <c r="S4395" s="277" t="s">
        <v>54</v>
      </c>
      <c r="T4395" s="167" t="s">
        <v>11056</v>
      </c>
      <c r="U4395" s="282" t="s">
        <v>40</v>
      </c>
      <c r="V4395" s="240" t="s">
        <v>384</v>
      </c>
      <c r="W4395" s="167" t="s">
        <v>11057</v>
      </c>
      <c r="X4395" s="255">
        <v>0</v>
      </c>
      <c r="Y4395" s="241">
        <v>0</v>
      </c>
      <c r="Z4395" s="241">
        <v>0</v>
      </c>
      <c r="AA4395" s="277"/>
      <c r="AB4395" s="277"/>
      <c r="AC4395" s="277"/>
      <c r="AD4395" s="241">
        <v>5517212</v>
      </c>
      <c r="AE4395" s="461" t="s">
        <v>1270</v>
      </c>
      <c r="AF4395" s="462" t="s">
        <v>1270</v>
      </c>
      <c r="AG4395" s="277" t="s">
        <v>7066</v>
      </c>
      <c r="AH4395" s="277" t="s">
        <v>7067</v>
      </c>
    </row>
    <row r="4396" spans="1:34" ht="15" hidden="1" customHeight="1" x14ac:dyDescent="0.2">
      <c r="A4396" s="257">
        <v>69</v>
      </c>
      <c r="B4396" s="257">
        <v>60</v>
      </c>
      <c r="C4396" s="258" t="s">
        <v>375</v>
      </c>
      <c r="D4396" s="257">
        <v>60199</v>
      </c>
      <c r="E4396" s="258" t="s">
        <v>376</v>
      </c>
      <c r="F4396" s="25">
        <v>2018</v>
      </c>
      <c r="G4396" s="284">
        <v>43346.500694444447</v>
      </c>
      <c r="H4396" s="234">
        <v>43346.500694444447</v>
      </c>
      <c r="I4396" s="412" t="s">
        <v>36</v>
      </c>
      <c r="J4396" s="412" t="s">
        <v>36</v>
      </c>
      <c r="K4396" s="412" t="s">
        <v>36</v>
      </c>
      <c r="L4396" s="235">
        <f>N4396-G4396</f>
        <v>6.9444443943211809E-4</v>
      </c>
      <c r="M4396" s="236">
        <v>1</v>
      </c>
      <c r="N4396" s="284">
        <v>43346.501388888886</v>
      </c>
      <c r="O4396" s="234">
        <v>43346.501388888886</v>
      </c>
      <c r="P4396" s="237" t="s">
        <v>37</v>
      </c>
      <c r="Q4396" s="162" t="s">
        <v>145</v>
      </c>
      <c r="R4396" s="167" t="s">
        <v>10207</v>
      </c>
      <c r="S4396" s="163" t="s">
        <v>40</v>
      </c>
      <c r="T4396" s="167" t="s">
        <v>11836</v>
      </c>
      <c r="U4396" s="287" t="s">
        <v>40</v>
      </c>
      <c r="V4396" s="240" t="s">
        <v>384</v>
      </c>
      <c r="W4396" s="167" t="s">
        <v>11837</v>
      </c>
      <c r="X4396" s="255">
        <v>3328</v>
      </c>
      <c r="Y4396" s="241">
        <v>0</v>
      </c>
      <c r="Z4396" s="241">
        <v>0</v>
      </c>
      <c r="AA4396" s="266"/>
      <c r="AB4396" s="266"/>
      <c r="AC4396" s="266"/>
      <c r="AD4396" s="241">
        <v>5517212</v>
      </c>
      <c r="AE4396" s="467" t="s">
        <v>7060</v>
      </c>
      <c r="AF4396" s="468" t="s">
        <v>11838</v>
      </c>
      <c r="AG4396" s="163" t="s">
        <v>7040</v>
      </c>
      <c r="AH4396" s="277" t="s">
        <v>7041</v>
      </c>
    </row>
    <row r="4397" spans="1:34" ht="15" hidden="1" customHeight="1" x14ac:dyDescent="0.2">
      <c r="A4397" s="105">
        <v>69</v>
      </c>
      <c r="B4397" s="105">
        <v>60</v>
      </c>
      <c r="C4397" s="76" t="s">
        <v>232</v>
      </c>
      <c r="D4397" s="31">
        <v>60200</v>
      </c>
      <c r="E4397" s="60" t="s">
        <v>233</v>
      </c>
      <c r="F4397" s="25">
        <v>2014</v>
      </c>
      <c r="G4397" s="61">
        <v>41976.481249999997</v>
      </c>
      <c r="H4397" s="62">
        <v>41976.481249999997</v>
      </c>
      <c r="I4397" s="628" t="s">
        <v>313</v>
      </c>
      <c r="J4397" s="628" t="s">
        <v>313</v>
      </c>
      <c r="K4397" s="628"/>
      <c r="L4397" s="64">
        <f>N4397-G4397</f>
        <v>0.51666666667006211</v>
      </c>
      <c r="M4397" s="65">
        <v>744</v>
      </c>
      <c r="N4397" s="61">
        <v>41976.997916666667</v>
      </c>
      <c r="O4397" s="62">
        <v>41976.997916666667</v>
      </c>
      <c r="P4397" s="66" t="s">
        <v>37</v>
      </c>
      <c r="Q4397" s="69" t="s">
        <v>52</v>
      </c>
      <c r="R4397" s="69" t="s">
        <v>302</v>
      </c>
      <c r="S4397" s="87" t="s">
        <v>54</v>
      </c>
      <c r="T4397" s="69" t="s">
        <v>3092</v>
      </c>
      <c r="U4397" s="287" t="s">
        <v>40</v>
      </c>
      <c r="V4397" s="87" t="s">
        <v>384</v>
      </c>
      <c r="W4397" s="69" t="s">
        <v>3093</v>
      </c>
      <c r="X4397" s="32">
        <v>1</v>
      </c>
      <c r="Y4397" s="32">
        <v>0</v>
      </c>
      <c r="Z4397" s="83"/>
      <c r="AA4397" s="84"/>
      <c r="AB4397" s="85"/>
      <c r="AC4397" s="83"/>
    </row>
    <row r="4398" spans="1:34" ht="15" hidden="1" customHeight="1" x14ac:dyDescent="0.2">
      <c r="A4398" s="153">
        <v>69</v>
      </c>
      <c r="B4398" s="153">
        <v>60</v>
      </c>
      <c r="C4398" s="24" t="s">
        <v>232</v>
      </c>
      <c r="D4398" s="175">
        <v>60200</v>
      </c>
      <c r="E4398" s="24" t="s">
        <v>233</v>
      </c>
      <c r="F4398" s="25">
        <v>2015</v>
      </c>
      <c r="G4398" s="156">
        <v>42027.363194444442</v>
      </c>
      <c r="H4398" s="157">
        <v>42027.363194444442</v>
      </c>
      <c r="I4398" s="620" t="s">
        <v>36</v>
      </c>
      <c r="J4398" s="620" t="s">
        <v>36</v>
      </c>
      <c r="K4398" s="620"/>
      <c r="L4398" s="159">
        <f>N4398-G4398</f>
        <v>6.944444467080757E-4</v>
      </c>
      <c r="M4398" s="160">
        <v>1</v>
      </c>
      <c r="N4398" s="156">
        <v>42027.363888888889</v>
      </c>
      <c r="O4398" s="157">
        <v>42027.363888888889</v>
      </c>
      <c r="P4398" s="161" t="s">
        <v>37</v>
      </c>
      <c r="Q4398" s="35" t="s">
        <v>71</v>
      </c>
      <c r="R4398" s="35" t="s">
        <v>72</v>
      </c>
      <c r="S4398" s="35" t="s">
        <v>579</v>
      </c>
      <c r="T4398" s="35" t="s">
        <v>3353</v>
      </c>
      <c r="U4398" s="170">
        <v>10847</v>
      </c>
      <c r="V4398" s="167" t="s">
        <v>384</v>
      </c>
      <c r="W4398" s="35" t="s">
        <v>3354</v>
      </c>
      <c r="X4398" s="55">
        <v>0</v>
      </c>
      <c r="Y4398" s="55">
        <v>0</v>
      </c>
      <c r="Z4398" s="168"/>
      <c r="AA4398" s="168"/>
      <c r="AB4398" s="168"/>
      <c r="AC4398" s="168"/>
    </row>
    <row r="4399" spans="1:34" ht="15" hidden="1" customHeight="1" x14ac:dyDescent="0.2">
      <c r="A4399" s="257">
        <v>69</v>
      </c>
      <c r="B4399" s="257">
        <v>60</v>
      </c>
      <c r="C4399" s="258" t="s">
        <v>232</v>
      </c>
      <c r="D4399" s="257">
        <v>60200</v>
      </c>
      <c r="E4399" s="258" t="s">
        <v>233</v>
      </c>
      <c r="F4399" s="25">
        <v>2016</v>
      </c>
      <c r="G4399" s="232">
        <v>42478.631249999999</v>
      </c>
      <c r="H4399" s="233">
        <v>42478.631249999999</v>
      </c>
      <c r="I4399" s="412" t="s">
        <v>36</v>
      </c>
      <c r="J4399" s="412" t="s">
        <v>36</v>
      </c>
      <c r="K4399" s="412"/>
      <c r="L4399" s="235">
        <f>N4399-G4399</f>
        <v>6.944444467080757E-4</v>
      </c>
      <c r="M4399" s="236">
        <v>1</v>
      </c>
      <c r="N4399" s="232">
        <v>42478.631944444445</v>
      </c>
      <c r="O4399" s="233">
        <v>42478.631944444445</v>
      </c>
      <c r="P4399" s="237" t="s">
        <v>37</v>
      </c>
      <c r="Q4399" s="238" t="s">
        <v>145</v>
      </c>
      <c r="R4399" s="238" t="s">
        <v>146</v>
      </c>
      <c r="S4399" s="35" t="s">
        <v>40</v>
      </c>
      <c r="T4399" s="35" t="s">
        <v>5918</v>
      </c>
      <c r="U4399" s="88">
        <v>12105</v>
      </c>
      <c r="V4399" s="240" t="s">
        <v>384</v>
      </c>
      <c r="W4399" s="35" t="s">
        <v>5919</v>
      </c>
      <c r="X4399" s="55">
        <v>0</v>
      </c>
      <c r="Y4399" s="55">
        <v>0</v>
      </c>
      <c r="Z4399" s="55">
        <v>0</v>
      </c>
      <c r="AA4399" s="168"/>
      <c r="AB4399" s="168"/>
      <c r="AC4399" s="168"/>
    </row>
    <row r="4400" spans="1:34" ht="15" hidden="1" customHeight="1" x14ac:dyDescent="0.2">
      <c r="A4400" s="58">
        <v>69</v>
      </c>
      <c r="B4400" s="58">
        <v>60</v>
      </c>
      <c r="C4400" s="76" t="s">
        <v>303</v>
      </c>
      <c r="D4400" s="31">
        <v>60201</v>
      </c>
      <c r="E4400" s="60" t="s">
        <v>304</v>
      </c>
      <c r="F4400" s="25">
        <v>2014</v>
      </c>
      <c r="G4400" s="61">
        <v>41834.712500000001</v>
      </c>
      <c r="H4400" s="62">
        <v>41834.712500000001</v>
      </c>
      <c r="I4400" s="625" t="s">
        <v>36</v>
      </c>
      <c r="J4400" s="628" t="s">
        <v>313</v>
      </c>
      <c r="K4400" s="628"/>
      <c r="L4400" s="64">
        <f>N4400-G4400</f>
        <v>0.57083333333139308</v>
      </c>
      <c r="M4400" s="65">
        <v>822</v>
      </c>
      <c r="N4400" s="61">
        <v>41835.283333333333</v>
      </c>
      <c r="O4400" s="62">
        <v>41835.283333333333</v>
      </c>
      <c r="P4400" s="66" t="s">
        <v>37</v>
      </c>
      <c r="Q4400" s="69" t="s">
        <v>38</v>
      </c>
      <c r="R4400" s="69" t="s">
        <v>135</v>
      </c>
      <c r="S4400" s="87" t="s">
        <v>68</v>
      </c>
      <c r="T4400" s="69" t="s">
        <v>2482</v>
      </c>
      <c r="U4400" s="77">
        <v>10424</v>
      </c>
      <c r="V4400" s="87" t="s">
        <v>761</v>
      </c>
      <c r="W4400" s="69" t="s">
        <v>2483</v>
      </c>
      <c r="X4400" s="32">
        <v>3104</v>
      </c>
      <c r="Y4400" s="32">
        <v>3104</v>
      </c>
      <c r="Z4400" s="111">
        <v>448312</v>
      </c>
      <c r="AA4400" s="112">
        <f>Y4400/5380759</f>
        <v>5.7687028911720451E-4</v>
      </c>
      <c r="AB4400" s="113">
        <f>Z4400/5380759</f>
        <v>8.3317613741853147E-2</v>
      </c>
      <c r="AC4400" s="111">
        <f>Z4400/Y4400</f>
        <v>144.43041237113403</v>
      </c>
    </row>
    <row r="4401" spans="1:34" ht="15" hidden="1" customHeight="1" x14ac:dyDescent="0.2">
      <c r="A4401" s="105">
        <v>69</v>
      </c>
      <c r="B4401" s="105">
        <v>60</v>
      </c>
      <c r="C4401" s="76" t="s">
        <v>303</v>
      </c>
      <c r="D4401" s="31">
        <v>60201</v>
      </c>
      <c r="E4401" s="60" t="s">
        <v>304</v>
      </c>
      <c r="F4401" s="25">
        <v>2014</v>
      </c>
      <c r="G4401" s="61">
        <v>41907.345138888886</v>
      </c>
      <c r="H4401" s="62">
        <v>41907.345138888886</v>
      </c>
      <c r="I4401" s="625" t="s">
        <v>36</v>
      </c>
      <c r="J4401" s="625" t="s">
        <v>36</v>
      </c>
      <c r="K4401" s="625"/>
      <c r="L4401" s="64">
        <f>N4401-G4401</f>
        <v>7.9166666670062114E-2</v>
      </c>
      <c r="M4401" s="65">
        <v>114</v>
      </c>
      <c r="N4401" s="61">
        <v>41907.424305555556</v>
      </c>
      <c r="O4401" s="62">
        <v>41907.424305555556</v>
      </c>
      <c r="P4401" s="66" t="s">
        <v>37</v>
      </c>
      <c r="Q4401" s="69" t="s">
        <v>52</v>
      </c>
      <c r="R4401" s="69" t="s">
        <v>114</v>
      </c>
      <c r="S4401" s="87" t="s">
        <v>107</v>
      </c>
      <c r="T4401" s="69" t="s">
        <v>2764</v>
      </c>
      <c r="U4401" s="77">
        <v>10588</v>
      </c>
      <c r="V4401" s="87" t="s">
        <v>761</v>
      </c>
      <c r="W4401" s="69" t="s">
        <v>2765</v>
      </c>
      <c r="X4401" s="131">
        <v>1656</v>
      </c>
      <c r="Y4401" s="131">
        <v>1656</v>
      </c>
      <c r="Z4401" s="131">
        <v>280017</v>
      </c>
      <c r="AA4401" s="79">
        <f>Y4401/5380759</f>
        <v>3.077632728022199E-4</v>
      </c>
      <c r="AB4401" s="80">
        <f>Z4401/5380759</f>
        <v>5.2040427753779719E-2</v>
      </c>
      <c r="AC4401" s="32">
        <f>Z4401/Y4401</f>
        <v>169.09239130434781</v>
      </c>
    </row>
    <row r="4402" spans="1:34" ht="15" hidden="1" customHeight="1" x14ac:dyDescent="0.2">
      <c r="A4402" s="105">
        <v>69</v>
      </c>
      <c r="B4402" s="105">
        <v>60</v>
      </c>
      <c r="C4402" s="76" t="s">
        <v>303</v>
      </c>
      <c r="D4402" s="31">
        <v>60201</v>
      </c>
      <c r="E4402" s="60" t="s">
        <v>304</v>
      </c>
      <c r="F4402" s="25">
        <v>2014</v>
      </c>
      <c r="G4402" s="61">
        <v>41921.491666666669</v>
      </c>
      <c r="H4402" s="62">
        <v>41921.491666666669</v>
      </c>
      <c r="I4402" s="625" t="s">
        <v>36</v>
      </c>
      <c r="J4402" s="625" t="s">
        <v>36</v>
      </c>
      <c r="K4402" s="625"/>
      <c r="L4402" s="64">
        <f>N4402-G4402</f>
        <v>0.42430555555620231</v>
      </c>
      <c r="M4402" s="65">
        <v>611</v>
      </c>
      <c r="N4402" s="61">
        <v>41921.915972222225</v>
      </c>
      <c r="O4402" s="62">
        <v>41921.915972222225</v>
      </c>
      <c r="P4402" s="66" t="s">
        <v>37</v>
      </c>
      <c r="Q4402" s="69" t="s">
        <v>62</v>
      </c>
      <c r="R4402" s="69" t="s">
        <v>63</v>
      </c>
      <c r="S4402" s="87" t="s">
        <v>68</v>
      </c>
      <c r="T4402" s="69" t="s">
        <v>2845</v>
      </c>
      <c r="U4402" s="77">
        <v>10620</v>
      </c>
      <c r="V4402" s="87" t="s">
        <v>761</v>
      </c>
      <c r="W4402" s="69" t="s">
        <v>2846</v>
      </c>
      <c r="X4402" s="32">
        <v>3105</v>
      </c>
      <c r="Y4402" s="32">
        <v>3105</v>
      </c>
      <c r="Z4402" s="32">
        <v>176811</v>
      </c>
      <c r="AA4402" s="79">
        <f>Y4402/5380759</f>
        <v>5.770561365041623E-4</v>
      </c>
      <c r="AB4402" s="80">
        <f>Z4402/5380759</f>
        <v>3.2859862335406588E-2</v>
      </c>
      <c r="AC4402" s="32">
        <f>Z4402/Y4402</f>
        <v>56.943961352657006</v>
      </c>
      <c r="AD4402" s="41"/>
      <c r="AE4402" s="41"/>
      <c r="AF4402" s="41"/>
      <c r="AG4402" s="41"/>
      <c r="AH4402" s="41"/>
    </row>
    <row r="4403" spans="1:34" ht="15" hidden="1" customHeight="1" x14ac:dyDescent="0.2">
      <c r="A4403" s="153">
        <v>69</v>
      </c>
      <c r="B4403" s="153">
        <v>60</v>
      </c>
      <c r="C4403" s="24" t="s">
        <v>303</v>
      </c>
      <c r="D4403" s="175">
        <v>60201</v>
      </c>
      <c r="E4403" s="24" t="s">
        <v>304</v>
      </c>
      <c r="F4403" s="25">
        <v>2015</v>
      </c>
      <c r="G4403" s="156">
        <v>42084.498611111114</v>
      </c>
      <c r="H4403" s="157">
        <v>42084.498611111114</v>
      </c>
      <c r="I4403" s="620" t="s">
        <v>36</v>
      </c>
      <c r="J4403" s="620" t="s">
        <v>36</v>
      </c>
      <c r="K4403" s="620"/>
      <c r="L4403" s="159">
        <f>N4403-G4403</f>
        <v>2.9166666667151731E-2</v>
      </c>
      <c r="M4403" s="160">
        <v>42</v>
      </c>
      <c r="N4403" s="156">
        <v>42084.527777777781</v>
      </c>
      <c r="O4403" s="157">
        <v>42084.527777777781</v>
      </c>
      <c r="P4403" s="161" t="s">
        <v>37</v>
      </c>
      <c r="Q4403" s="35" t="s">
        <v>43</v>
      </c>
      <c r="R4403" s="35" t="s">
        <v>535</v>
      </c>
      <c r="S4403" s="35" t="s">
        <v>54</v>
      </c>
      <c r="T4403" s="35" t="s">
        <v>3629</v>
      </c>
      <c r="U4403" s="170">
        <v>11000</v>
      </c>
      <c r="V4403" s="167" t="s">
        <v>761</v>
      </c>
      <c r="W4403" s="35" t="s">
        <v>3630</v>
      </c>
      <c r="X4403" s="55">
        <v>2012</v>
      </c>
      <c r="Y4403" s="55">
        <v>2012</v>
      </c>
      <c r="Z4403" s="55">
        <v>94747</v>
      </c>
      <c r="AA4403" s="173">
        <f>Y4403/5412924</f>
        <v>3.7170298345219702E-4</v>
      </c>
      <c r="AB4403" s="174">
        <f>Z4403/5412924</f>
        <v>1.7503848197388323E-2</v>
      </c>
      <c r="AC4403" s="55">
        <f>Z4403/Y4403</f>
        <v>47.090954274353876</v>
      </c>
    </row>
    <row r="4404" spans="1:34" ht="15" hidden="1" customHeight="1" x14ac:dyDescent="0.2">
      <c r="A4404" s="153">
        <v>69</v>
      </c>
      <c r="B4404" s="153">
        <v>60</v>
      </c>
      <c r="C4404" s="24" t="s">
        <v>303</v>
      </c>
      <c r="D4404" s="175">
        <v>60201</v>
      </c>
      <c r="E4404" s="24" t="s">
        <v>304</v>
      </c>
      <c r="F4404" s="25">
        <v>2015</v>
      </c>
      <c r="G4404" s="156">
        <v>42085.298611111109</v>
      </c>
      <c r="H4404" s="157">
        <v>42085.298611111109</v>
      </c>
      <c r="I4404" s="620" t="s">
        <v>36</v>
      </c>
      <c r="J4404" s="620" t="s">
        <v>36</v>
      </c>
      <c r="K4404" s="620"/>
      <c r="L4404" s="159">
        <f>N4404-G4404</f>
        <v>8.8194444448163267E-2</v>
      </c>
      <c r="M4404" s="160">
        <v>127</v>
      </c>
      <c r="N4404" s="156">
        <v>42085.386805555558</v>
      </c>
      <c r="O4404" s="157">
        <v>42085.386805555558</v>
      </c>
      <c r="P4404" s="161" t="s">
        <v>37</v>
      </c>
      <c r="Q4404" s="35" t="s">
        <v>1285</v>
      </c>
      <c r="R4404" s="35" t="s">
        <v>53</v>
      </c>
      <c r="S4404" s="35" t="s">
        <v>54</v>
      </c>
      <c r="T4404" s="35" t="s">
        <v>3633</v>
      </c>
      <c r="U4404" s="287" t="s">
        <v>40</v>
      </c>
      <c r="V4404" s="167" t="s">
        <v>761</v>
      </c>
      <c r="W4404" s="35" t="s">
        <v>3634</v>
      </c>
      <c r="X4404" s="55">
        <v>0</v>
      </c>
      <c r="Y4404" s="55">
        <v>0</v>
      </c>
      <c r="Z4404" s="168"/>
      <c r="AA4404" s="168"/>
      <c r="AB4404" s="168"/>
      <c r="AC4404" s="168"/>
    </row>
    <row r="4405" spans="1:34" ht="15" hidden="1" customHeight="1" x14ac:dyDescent="0.2">
      <c r="A4405" s="175">
        <v>69</v>
      </c>
      <c r="B4405" s="175">
        <v>60</v>
      </c>
      <c r="C4405" s="24" t="s">
        <v>303</v>
      </c>
      <c r="D4405" s="175">
        <v>60201</v>
      </c>
      <c r="E4405" s="24" t="s">
        <v>304</v>
      </c>
      <c r="F4405" s="25">
        <v>2015</v>
      </c>
      <c r="G4405" s="156">
        <v>42131.590277777781</v>
      </c>
      <c r="H4405" s="157">
        <v>42131.590277777781</v>
      </c>
      <c r="I4405" s="620" t="s">
        <v>36</v>
      </c>
      <c r="J4405" s="620" t="s">
        <v>36</v>
      </c>
      <c r="K4405" s="620"/>
      <c r="L4405" s="159">
        <f>N4405-G4405</f>
        <v>0.91527777777810115</v>
      </c>
      <c r="M4405" s="160">
        <v>1318</v>
      </c>
      <c r="N4405" s="156">
        <v>42132.505555555559</v>
      </c>
      <c r="O4405" s="157">
        <v>42132.505555555559</v>
      </c>
      <c r="P4405" s="161" t="s">
        <v>37</v>
      </c>
      <c r="Q4405" s="35" t="s">
        <v>1285</v>
      </c>
      <c r="R4405" s="35" t="s">
        <v>243</v>
      </c>
      <c r="S4405" s="35" t="s">
        <v>106</v>
      </c>
      <c r="T4405" s="35" t="s">
        <v>3928</v>
      </c>
      <c r="U4405" s="170">
        <v>11125</v>
      </c>
      <c r="V4405" s="167" t="s">
        <v>761</v>
      </c>
      <c r="W4405" s="35" t="s">
        <v>3927</v>
      </c>
      <c r="X4405" s="55">
        <v>0</v>
      </c>
      <c r="Y4405" s="55">
        <v>0</v>
      </c>
      <c r="Z4405" s="168"/>
      <c r="AA4405" s="35"/>
      <c r="AB4405" s="35"/>
      <c r="AC4405" s="35"/>
    </row>
    <row r="4406" spans="1:34" ht="15" hidden="1" customHeight="1" x14ac:dyDescent="0.2">
      <c r="A4406" s="175">
        <v>69</v>
      </c>
      <c r="B4406" s="175">
        <v>60</v>
      </c>
      <c r="C4406" s="24" t="s">
        <v>303</v>
      </c>
      <c r="D4406" s="175">
        <v>60201</v>
      </c>
      <c r="E4406" s="24" t="s">
        <v>304</v>
      </c>
      <c r="F4406" s="25">
        <v>2015</v>
      </c>
      <c r="G4406" s="156">
        <v>42222.931250000001</v>
      </c>
      <c r="H4406" s="157">
        <v>42222.931250000001</v>
      </c>
      <c r="I4406" s="620" t="s">
        <v>36</v>
      </c>
      <c r="J4406" s="620" t="s">
        <v>36</v>
      </c>
      <c r="K4406" s="620"/>
      <c r="L4406" s="159">
        <f>N4406-G4406</f>
        <v>6.9444443943211809E-4</v>
      </c>
      <c r="M4406" s="160">
        <v>1</v>
      </c>
      <c r="N4406" s="156">
        <v>42222.931944444441</v>
      </c>
      <c r="O4406" s="157">
        <v>42222.931944444441</v>
      </c>
      <c r="P4406" s="161" t="s">
        <v>37</v>
      </c>
      <c r="Q4406" s="35" t="s">
        <v>213</v>
      </c>
      <c r="R4406" s="35" t="s">
        <v>287</v>
      </c>
      <c r="S4406" s="35" t="s">
        <v>40</v>
      </c>
      <c r="T4406" s="35" t="s">
        <v>4535</v>
      </c>
      <c r="U4406" s="287" t="s">
        <v>40</v>
      </c>
      <c r="V4406" s="167" t="s">
        <v>761</v>
      </c>
      <c r="W4406" s="35" t="s">
        <v>4536</v>
      </c>
      <c r="X4406" s="55">
        <v>3106</v>
      </c>
      <c r="Y4406" s="168"/>
      <c r="Z4406" s="168"/>
      <c r="AA4406" s="168"/>
      <c r="AB4406" s="168"/>
      <c r="AC4406" s="168"/>
    </row>
    <row r="4407" spans="1:34" ht="15" hidden="1" customHeight="1" x14ac:dyDescent="0.2">
      <c r="A4407" s="175">
        <v>69</v>
      </c>
      <c r="B4407" s="175">
        <v>60</v>
      </c>
      <c r="C4407" s="24" t="s">
        <v>303</v>
      </c>
      <c r="D4407" s="175">
        <v>60201</v>
      </c>
      <c r="E4407" s="24" t="s">
        <v>304</v>
      </c>
      <c r="F4407" s="25">
        <v>2015</v>
      </c>
      <c r="G4407" s="156">
        <v>42223.071527777778</v>
      </c>
      <c r="H4407" s="157">
        <v>42223.071527777778</v>
      </c>
      <c r="I4407" s="620" t="s">
        <v>36</v>
      </c>
      <c r="J4407" s="620" t="s">
        <v>36</v>
      </c>
      <c r="K4407" s="620"/>
      <c r="L4407" s="159">
        <f>N4407-G4407</f>
        <v>6.944444467080757E-4</v>
      </c>
      <c r="M4407" s="160">
        <v>1</v>
      </c>
      <c r="N4407" s="156">
        <v>42223.072222222225</v>
      </c>
      <c r="O4407" s="157">
        <v>42223.072222222225</v>
      </c>
      <c r="P4407" s="161" t="s">
        <v>37</v>
      </c>
      <c r="Q4407" s="35" t="s">
        <v>213</v>
      </c>
      <c r="R4407" s="35" t="s">
        <v>287</v>
      </c>
      <c r="S4407" s="35" t="s">
        <v>54</v>
      </c>
      <c r="T4407" s="35" t="s">
        <v>4546</v>
      </c>
      <c r="U4407" s="287" t="s">
        <v>40</v>
      </c>
      <c r="V4407" s="167" t="s">
        <v>761</v>
      </c>
      <c r="W4407" s="35" t="s">
        <v>4549</v>
      </c>
      <c r="X4407" s="188"/>
      <c r="Y4407" s="168"/>
      <c r="Z4407" s="168"/>
      <c r="AA4407" s="168"/>
      <c r="AB4407" s="168"/>
      <c r="AC4407" s="168"/>
    </row>
    <row r="4408" spans="1:34" ht="15" hidden="1" customHeight="1" x14ac:dyDescent="0.2">
      <c r="A4408" s="175">
        <v>69</v>
      </c>
      <c r="B4408" s="175">
        <v>60</v>
      </c>
      <c r="C4408" s="24" t="s">
        <v>303</v>
      </c>
      <c r="D4408" s="175">
        <v>60201</v>
      </c>
      <c r="E4408" s="43" t="s">
        <v>304</v>
      </c>
      <c r="F4408" s="25">
        <v>2015</v>
      </c>
      <c r="G4408" s="156">
        <v>42259.15</v>
      </c>
      <c r="H4408" s="157">
        <v>42259.15</v>
      </c>
      <c r="I4408" s="620" t="s">
        <v>36</v>
      </c>
      <c r="J4408" s="620" t="s">
        <v>36</v>
      </c>
      <c r="K4408" s="620"/>
      <c r="L4408" s="159">
        <f>N4408-G4408</f>
        <v>0.19444444444525288</v>
      </c>
      <c r="M4408" s="160">
        <v>280</v>
      </c>
      <c r="N4408" s="156">
        <v>42259.344444444447</v>
      </c>
      <c r="O4408" s="157">
        <v>42259.344444444447</v>
      </c>
      <c r="P4408" s="161" t="s">
        <v>37</v>
      </c>
      <c r="Q4408" s="35" t="s">
        <v>38</v>
      </c>
      <c r="R4408" s="35" t="s">
        <v>135</v>
      </c>
      <c r="S4408" s="35" t="s">
        <v>54</v>
      </c>
      <c r="T4408" s="35" t="s">
        <v>4751</v>
      </c>
      <c r="U4408" s="170">
        <v>11492</v>
      </c>
      <c r="V4408" s="167" t="s">
        <v>761</v>
      </c>
      <c r="W4408" s="35" t="s">
        <v>4752</v>
      </c>
      <c r="X4408" s="55">
        <v>0</v>
      </c>
      <c r="Y4408" s="168"/>
      <c r="Z4408" s="168"/>
      <c r="AA4408" s="168"/>
      <c r="AB4408" s="168"/>
      <c r="AC4408" s="168"/>
    </row>
    <row r="4409" spans="1:34" ht="15" hidden="1" customHeight="1" x14ac:dyDescent="0.2">
      <c r="A4409" s="257">
        <v>69</v>
      </c>
      <c r="B4409" s="257">
        <v>60</v>
      </c>
      <c r="C4409" s="258" t="s">
        <v>303</v>
      </c>
      <c r="D4409" s="257">
        <v>60201</v>
      </c>
      <c r="E4409" s="258" t="s">
        <v>304</v>
      </c>
      <c r="F4409" s="25">
        <v>2016</v>
      </c>
      <c r="G4409" s="232">
        <v>42418.375694444447</v>
      </c>
      <c r="H4409" s="233">
        <v>42418.375694444447</v>
      </c>
      <c r="I4409" s="412" t="s">
        <v>36</v>
      </c>
      <c r="J4409" s="412" t="s">
        <v>36</v>
      </c>
      <c r="K4409" s="412"/>
      <c r="L4409" s="235">
        <f>N4409-G4409</f>
        <v>0.38472222221753327</v>
      </c>
      <c r="M4409" s="236">
        <v>554</v>
      </c>
      <c r="N4409" s="232">
        <v>42418.760416666664</v>
      </c>
      <c r="O4409" s="233">
        <v>42418.760416666664</v>
      </c>
      <c r="P4409" s="237" t="s">
        <v>37</v>
      </c>
      <c r="Q4409" s="238" t="s">
        <v>38</v>
      </c>
      <c r="R4409" s="238" t="s">
        <v>135</v>
      </c>
      <c r="S4409" s="238" t="s">
        <v>68</v>
      </c>
      <c r="T4409" s="35" t="s">
        <v>5586</v>
      </c>
      <c r="U4409" s="77">
        <v>11923</v>
      </c>
      <c r="V4409" s="240" t="s">
        <v>761</v>
      </c>
      <c r="W4409" s="35" t="s">
        <v>5587</v>
      </c>
      <c r="X4409" s="55">
        <v>0</v>
      </c>
      <c r="Y4409" s="55">
        <v>0</v>
      </c>
      <c r="Z4409" s="55">
        <v>0</v>
      </c>
      <c r="AA4409" s="266"/>
      <c r="AB4409" s="266"/>
      <c r="AC4409" s="266"/>
    </row>
    <row r="4410" spans="1:34" ht="15" hidden="1" customHeight="1" x14ac:dyDescent="0.2">
      <c r="A4410" s="257">
        <v>69</v>
      </c>
      <c r="B4410" s="257">
        <v>60</v>
      </c>
      <c r="C4410" s="258" t="s">
        <v>303</v>
      </c>
      <c r="D4410" s="257">
        <v>60201</v>
      </c>
      <c r="E4410" s="258" t="s">
        <v>304</v>
      </c>
      <c r="F4410" s="25">
        <v>2017</v>
      </c>
      <c r="G4410" s="232">
        <v>42827.171527777777</v>
      </c>
      <c r="H4410" s="233">
        <v>42827.171527777777</v>
      </c>
      <c r="I4410" s="412" t="s">
        <v>36</v>
      </c>
      <c r="J4410" s="412" t="s">
        <v>36</v>
      </c>
      <c r="K4410" s="412"/>
      <c r="L4410" s="235">
        <f>N4410-G4410</f>
        <v>6.944444467080757E-4</v>
      </c>
      <c r="M4410" s="236">
        <v>1</v>
      </c>
      <c r="N4410" s="232">
        <v>42827.172222222223</v>
      </c>
      <c r="O4410" s="233">
        <v>42827.172222222223</v>
      </c>
      <c r="P4410" s="237" t="s">
        <v>37</v>
      </c>
      <c r="Q4410" s="35" t="s">
        <v>38</v>
      </c>
      <c r="R4410" s="35" t="s">
        <v>135</v>
      </c>
      <c r="S4410" s="35" t="s">
        <v>40</v>
      </c>
      <c r="T4410" s="52" t="s">
        <v>8244</v>
      </c>
      <c r="U4410" s="303" t="s">
        <v>40</v>
      </c>
      <c r="V4410" s="49" t="s">
        <v>761</v>
      </c>
      <c r="W4410" s="44" t="s">
        <v>8245</v>
      </c>
      <c r="X4410" s="241">
        <v>3111</v>
      </c>
      <c r="Y4410" s="241">
        <v>0</v>
      </c>
      <c r="Z4410" s="241">
        <v>0</v>
      </c>
      <c r="AA4410" s="168"/>
      <c r="AB4410" s="168"/>
      <c r="AC4410" s="168"/>
      <c r="AD4410" s="304">
        <v>5517212</v>
      </c>
      <c r="AE4410" s="305" t="s">
        <v>1270</v>
      </c>
      <c r="AF4410" s="305" t="s">
        <v>1270</v>
      </c>
      <c r="AG4410" s="35" t="s">
        <v>7040</v>
      </c>
      <c r="AH4410" s="52" t="s">
        <v>7041</v>
      </c>
    </row>
    <row r="4411" spans="1:34" ht="15" hidden="1" customHeight="1" x14ac:dyDescent="0.2">
      <c r="A4411" s="257">
        <v>69</v>
      </c>
      <c r="B4411" s="257">
        <v>60</v>
      </c>
      <c r="C4411" s="258" t="s">
        <v>303</v>
      </c>
      <c r="D4411" s="257">
        <v>60201</v>
      </c>
      <c r="E4411" s="258" t="s">
        <v>304</v>
      </c>
      <c r="F4411" s="25">
        <v>2017</v>
      </c>
      <c r="G4411" s="232">
        <v>42827.281944444447</v>
      </c>
      <c r="H4411" s="233">
        <v>42827.281944444447</v>
      </c>
      <c r="I4411" s="412" t="s">
        <v>36</v>
      </c>
      <c r="J4411" s="412" t="s">
        <v>36</v>
      </c>
      <c r="K4411" s="412"/>
      <c r="L4411" s="235">
        <f>N4411-G4411</f>
        <v>0.39930555555474712</v>
      </c>
      <c r="M4411" s="236">
        <v>575</v>
      </c>
      <c r="N4411" s="232">
        <v>42827.681250000001</v>
      </c>
      <c r="O4411" s="233">
        <v>42827.681250000001</v>
      </c>
      <c r="P4411" s="237" t="s">
        <v>37</v>
      </c>
      <c r="Q4411" s="35" t="s">
        <v>38</v>
      </c>
      <c r="R4411" s="35" t="s">
        <v>135</v>
      </c>
      <c r="S4411" s="35" t="s">
        <v>68</v>
      </c>
      <c r="T4411" s="52" t="s">
        <v>8246</v>
      </c>
      <c r="U4411" s="303" t="s">
        <v>40</v>
      </c>
      <c r="V4411" s="49" t="s">
        <v>761</v>
      </c>
      <c r="W4411" s="44" t="s">
        <v>8247</v>
      </c>
      <c r="X4411" s="241">
        <v>0</v>
      </c>
      <c r="Y4411" s="241">
        <v>0</v>
      </c>
      <c r="Z4411" s="241">
        <v>0</v>
      </c>
      <c r="AA4411" s="168"/>
      <c r="AB4411" s="168"/>
      <c r="AC4411" s="168"/>
      <c r="AD4411" s="304">
        <v>5517212</v>
      </c>
      <c r="AE4411" s="305" t="s">
        <v>1270</v>
      </c>
      <c r="AF4411" s="305" t="s">
        <v>1270</v>
      </c>
      <c r="AG4411" s="35" t="s">
        <v>7066</v>
      </c>
      <c r="AH4411" s="52" t="s">
        <v>7067</v>
      </c>
    </row>
    <row r="4412" spans="1:34" ht="15" hidden="1" customHeight="1" x14ac:dyDescent="0.2">
      <c r="A4412" s="257">
        <v>69</v>
      </c>
      <c r="B4412" s="257">
        <v>60</v>
      </c>
      <c r="C4412" s="258" t="s">
        <v>303</v>
      </c>
      <c r="D4412" s="257">
        <v>60201</v>
      </c>
      <c r="E4412" s="258" t="s">
        <v>304</v>
      </c>
      <c r="F4412" s="25">
        <v>2017</v>
      </c>
      <c r="G4412" s="232">
        <v>42979.54791666667</v>
      </c>
      <c r="H4412" s="233">
        <v>42979.54791666667</v>
      </c>
      <c r="I4412" s="412" t="s">
        <v>36</v>
      </c>
      <c r="J4412" s="412" t="s">
        <v>36</v>
      </c>
      <c r="K4412" s="412"/>
      <c r="L4412" s="235">
        <f>N4412-G4412</f>
        <v>6.9444443943211809E-4</v>
      </c>
      <c r="M4412" s="236">
        <v>1</v>
      </c>
      <c r="N4412" s="232">
        <v>42979.548611111109</v>
      </c>
      <c r="O4412" s="233">
        <v>42979.548611111109</v>
      </c>
      <c r="P4412" s="237" t="s">
        <v>37</v>
      </c>
      <c r="Q4412" s="35" t="s">
        <v>43</v>
      </c>
      <c r="R4412" s="35" t="s">
        <v>535</v>
      </c>
      <c r="S4412" s="35" t="s">
        <v>526</v>
      </c>
      <c r="T4412" s="167" t="s">
        <v>9282</v>
      </c>
      <c r="U4412" s="303" t="s">
        <v>40</v>
      </c>
      <c r="V4412" s="240" t="s">
        <v>761</v>
      </c>
      <c r="W4412" s="167" t="s">
        <v>9283</v>
      </c>
      <c r="X4412" s="241">
        <v>2808</v>
      </c>
      <c r="Y4412" s="241">
        <v>0</v>
      </c>
      <c r="Z4412" s="241">
        <v>0</v>
      </c>
      <c r="AA4412" s="266"/>
      <c r="AB4412" s="266"/>
      <c r="AC4412" s="266"/>
      <c r="AD4412" s="304">
        <v>5517212</v>
      </c>
      <c r="AE4412" s="333" t="s">
        <v>7063</v>
      </c>
      <c r="AF4412" s="333" t="s">
        <v>9284</v>
      </c>
      <c r="AG4412" s="167" t="s">
        <v>7040</v>
      </c>
      <c r="AH4412" s="29" t="s">
        <v>7041</v>
      </c>
    </row>
    <row r="4413" spans="1:34" ht="15" hidden="1" customHeight="1" x14ac:dyDescent="0.2">
      <c r="A4413" s="257">
        <v>69</v>
      </c>
      <c r="B4413" s="257">
        <v>60</v>
      </c>
      <c r="C4413" s="258" t="s">
        <v>303</v>
      </c>
      <c r="D4413" s="257">
        <v>60201</v>
      </c>
      <c r="E4413" s="258" t="s">
        <v>304</v>
      </c>
      <c r="F4413" s="25">
        <v>2017</v>
      </c>
      <c r="G4413" s="232">
        <v>42989.585416666669</v>
      </c>
      <c r="H4413" s="233">
        <v>42989.585416666669</v>
      </c>
      <c r="I4413" s="417" t="s">
        <v>7042</v>
      </c>
      <c r="J4413" s="412" t="s">
        <v>36</v>
      </c>
      <c r="K4413" s="412"/>
      <c r="L4413" s="235">
        <f>N4413-G4413</f>
        <v>6.9444443943211809E-4</v>
      </c>
      <c r="M4413" s="236">
        <v>1</v>
      </c>
      <c r="N4413" s="232">
        <v>42989.586111111108</v>
      </c>
      <c r="O4413" s="233">
        <v>42989.586111111108</v>
      </c>
      <c r="P4413" s="237" t="s">
        <v>37</v>
      </c>
      <c r="Q4413" s="35" t="s">
        <v>213</v>
      </c>
      <c r="R4413" s="35" t="s">
        <v>287</v>
      </c>
      <c r="S4413" s="35" t="s">
        <v>40</v>
      </c>
      <c r="T4413" s="167" t="s">
        <v>9423</v>
      </c>
      <c r="U4413" s="303" t="s">
        <v>40</v>
      </c>
      <c r="V4413" s="240" t="s">
        <v>761</v>
      </c>
      <c r="W4413" s="167" t="s">
        <v>9424</v>
      </c>
      <c r="X4413" s="241">
        <v>3107</v>
      </c>
      <c r="Y4413" s="241">
        <v>0</v>
      </c>
      <c r="Z4413" s="241">
        <v>0</v>
      </c>
      <c r="AA4413" s="266"/>
      <c r="AB4413" s="266"/>
      <c r="AC4413" s="266"/>
      <c r="AD4413" s="304">
        <v>5517212</v>
      </c>
      <c r="AE4413" s="382" t="s">
        <v>7102</v>
      </c>
      <c r="AF4413" s="383" t="s">
        <v>9425</v>
      </c>
      <c r="AG4413" s="167" t="s">
        <v>7040</v>
      </c>
      <c r="AH4413" s="29" t="s">
        <v>7041</v>
      </c>
    </row>
    <row r="4414" spans="1:34" ht="15" hidden="1" customHeight="1" x14ac:dyDescent="0.2">
      <c r="A4414" s="257">
        <v>69</v>
      </c>
      <c r="B4414" s="257">
        <v>60</v>
      </c>
      <c r="C4414" s="258" t="s">
        <v>303</v>
      </c>
      <c r="D4414" s="257">
        <v>60201</v>
      </c>
      <c r="E4414" s="258" t="s">
        <v>304</v>
      </c>
      <c r="F4414" s="25">
        <v>2018</v>
      </c>
      <c r="G4414" s="284">
        <v>43270.183333333334</v>
      </c>
      <c r="H4414" s="233">
        <v>43270.183333333334</v>
      </c>
      <c r="I4414" s="412" t="s">
        <v>36</v>
      </c>
      <c r="J4414" s="412" t="s">
        <v>36</v>
      </c>
      <c r="K4414" s="412" t="s">
        <v>36</v>
      </c>
      <c r="L4414" s="235">
        <f>N4414-G4414</f>
        <v>6.944444467080757E-4</v>
      </c>
      <c r="M4414" s="236">
        <v>1</v>
      </c>
      <c r="N4414" s="284">
        <v>43270.184027777781</v>
      </c>
      <c r="O4414" s="233">
        <v>43270.184027777781</v>
      </c>
      <c r="P4414" s="237" t="s">
        <v>37</v>
      </c>
      <c r="Q4414" s="162" t="s">
        <v>48</v>
      </c>
      <c r="R4414" s="167" t="s">
        <v>10200</v>
      </c>
      <c r="S4414" s="163" t="s">
        <v>40</v>
      </c>
      <c r="T4414" s="167" t="s">
        <v>11343</v>
      </c>
      <c r="U4414" s="282" t="s">
        <v>40</v>
      </c>
      <c r="V4414" s="240" t="s">
        <v>761</v>
      </c>
      <c r="W4414" s="167" t="s">
        <v>11344</v>
      </c>
      <c r="X4414" s="255">
        <v>0</v>
      </c>
      <c r="Y4414" s="241">
        <v>0</v>
      </c>
      <c r="Z4414" s="241">
        <v>0</v>
      </c>
      <c r="AA4414" s="266"/>
      <c r="AB4414" s="266"/>
      <c r="AC4414" s="266"/>
      <c r="AD4414" s="241">
        <v>5517212</v>
      </c>
      <c r="AE4414" s="461" t="s">
        <v>1270</v>
      </c>
      <c r="AF4414" s="462" t="s">
        <v>1270</v>
      </c>
      <c r="AG4414" s="277" t="s">
        <v>7040</v>
      </c>
      <c r="AH4414" s="277" t="s">
        <v>7303</v>
      </c>
    </row>
    <row r="4415" spans="1:34" ht="15" hidden="1" customHeight="1" x14ac:dyDescent="0.2">
      <c r="A4415" s="257">
        <v>69</v>
      </c>
      <c r="B4415" s="257">
        <v>60</v>
      </c>
      <c r="C4415" s="258" t="s">
        <v>303</v>
      </c>
      <c r="D4415" s="257">
        <v>60201</v>
      </c>
      <c r="E4415" s="258" t="s">
        <v>304</v>
      </c>
      <c r="F4415" s="25">
        <v>2018</v>
      </c>
      <c r="G4415" s="284">
        <v>43298.2</v>
      </c>
      <c r="H4415" s="233">
        <v>43298.2</v>
      </c>
      <c r="I4415" s="412" t="s">
        <v>36</v>
      </c>
      <c r="J4415" s="412" t="s">
        <v>36</v>
      </c>
      <c r="K4415" s="412" t="s">
        <v>36</v>
      </c>
      <c r="L4415" s="235">
        <f>N4415-G4415</f>
        <v>0.56597222222626442</v>
      </c>
      <c r="M4415" s="236">
        <v>815</v>
      </c>
      <c r="N4415" s="284">
        <v>43298.765972222223</v>
      </c>
      <c r="O4415" s="233">
        <v>43298.765972222223</v>
      </c>
      <c r="P4415" s="237" t="s">
        <v>37</v>
      </c>
      <c r="Q4415" s="359" t="s">
        <v>1285</v>
      </c>
      <c r="R4415" s="35" t="s">
        <v>10192</v>
      </c>
      <c r="S4415" s="277" t="s">
        <v>68</v>
      </c>
      <c r="T4415" s="167" t="s">
        <v>11555</v>
      </c>
      <c r="U4415" s="282" t="s">
        <v>40</v>
      </c>
      <c r="V4415" s="240" t="s">
        <v>761</v>
      </c>
      <c r="W4415" s="167" t="s">
        <v>11556</v>
      </c>
      <c r="X4415" s="255">
        <v>0</v>
      </c>
      <c r="Y4415" s="241">
        <v>0</v>
      </c>
      <c r="Z4415" s="241">
        <v>0</v>
      </c>
      <c r="AA4415" s="277"/>
      <c r="AB4415" s="277"/>
      <c r="AC4415" s="277"/>
      <c r="AD4415" s="241">
        <v>5517212</v>
      </c>
      <c r="AE4415" s="461" t="s">
        <v>1270</v>
      </c>
      <c r="AF4415" s="462" t="s">
        <v>1270</v>
      </c>
      <c r="AG4415" s="277" t="s">
        <v>7066</v>
      </c>
      <c r="AH4415" s="277" t="s">
        <v>7067</v>
      </c>
    </row>
    <row r="4416" spans="1:34" ht="15" hidden="1" customHeight="1" x14ac:dyDescent="0.2">
      <c r="A4416" s="257">
        <v>69</v>
      </c>
      <c r="B4416" s="257">
        <v>60</v>
      </c>
      <c r="C4416" s="258" t="s">
        <v>303</v>
      </c>
      <c r="D4416" s="257">
        <v>60201</v>
      </c>
      <c r="E4416" s="258" t="s">
        <v>304</v>
      </c>
      <c r="F4416" s="25">
        <v>2018</v>
      </c>
      <c r="G4416" s="284">
        <v>43302.871527777781</v>
      </c>
      <c r="H4416" s="234">
        <v>43302.871527777781</v>
      </c>
      <c r="I4416" s="412" t="s">
        <v>36</v>
      </c>
      <c r="J4416" s="412" t="s">
        <v>36</v>
      </c>
      <c r="K4416" s="412" t="s">
        <v>36</v>
      </c>
      <c r="L4416" s="235">
        <f>N4416-G4416</f>
        <v>0.92986111110803904</v>
      </c>
      <c r="M4416" s="236">
        <v>1339</v>
      </c>
      <c r="N4416" s="284">
        <v>43303.801388888889</v>
      </c>
      <c r="O4416" s="234">
        <v>43303.801388888889</v>
      </c>
      <c r="P4416" s="237" t="s">
        <v>37</v>
      </c>
      <c r="Q4416" s="359" t="s">
        <v>1285</v>
      </c>
      <c r="R4416" s="35" t="s">
        <v>10192</v>
      </c>
      <c r="S4416" s="277" t="s">
        <v>68</v>
      </c>
      <c r="T4416" s="167" t="s">
        <v>11584</v>
      </c>
      <c r="U4416" s="253">
        <v>114808768</v>
      </c>
      <c r="V4416" s="240" t="s">
        <v>761</v>
      </c>
      <c r="W4416" s="167" t="s">
        <v>11585</v>
      </c>
      <c r="X4416" s="255">
        <v>3322</v>
      </c>
      <c r="Y4416" s="255">
        <v>3322</v>
      </c>
      <c r="Z4416" s="255">
        <v>818278</v>
      </c>
      <c r="AA4416" s="264">
        <f>Y4416/AD4416</f>
        <v>6.0211570626613582E-4</v>
      </c>
      <c r="AB4416" s="265">
        <f>Z4416/AD4416</f>
        <v>0.14831367727033146</v>
      </c>
      <c r="AC4416" s="255">
        <f>Z4416/Y4416</f>
        <v>246.3208910295003</v>
      </c>
      <c r="AD4416" s="241">
        <v>5517212</v>
      </c>
      <c r="AE4416" s="467" t="s">
        <v>7172</v>
      </c>
      <c r="AF4416" s="468" t="s">
        <v>11586</v>
      </c>
      <c r="AG4416" s="277" t="s">
        <v>7040</v>
      </c>
      <c r="AH4416" s="277" t="s">
        <v>7041</v>
      </c>
    </row>
    <row r="4417" spans="1:34" ht="15" hidden="1" customHeight="1" x14ac:dyDescent="0.2">
      <c r="A4417" s="257">
        <v>69</v>
      </c>
      <c r="B4417" s="257">
        <v>60</v>
      </c>
      <c r="C4417" s="258" t="s">
        <v>303</v>
      </c>
      <c r="D4417" s="257">
        <v>60201</v>
      </c>
      <c r="E4417" s="258" t="s">
        <v>304</v>
      </c>
      <c r="F4417" s="25">
        <v>2018</v>
      </c>
      <c r="G4417" s="284">
        <v>43376.72152777778</v>
      </c>
      <c r="H4417" s="234">
        <v>43376.72152777778</v>
      </c>
      <c r="I4417" s="412" t="s">
        <v>36</v>
      </c>
      <c r="J4417" s="417" t="s">
        <v>7042</v>
      </c>
      <c r="K4417" s="412" t="s">
        <v>36</v>
      </c>
      <c r="L4417" s="235">
        <f>N4417-G4417</f>
        <v>1.2874999999985448</v>
      </c>
      <c r="M4417" s="236">
        <v>1854</v>
      </c>
      <c r="N4417" s="284">
        <v>43378.009027777778</v>
      </c>
      <c r="O4417" s="234">
        <v>43378.009027777778</v>
      </c>
      <c r="P4417" s="237" t="s">
        <v>37</v>
      </c>
      <c r="Q4417" s="162" t="s">
        <v>1285</v>
      </c>
      <c r="R4417" s="167" t="s">
        <v>10433</v>
      </c>
      <c r="S4417" s="163" t="s">
        <v>101</v>
      </c>
      <c r="T4417" s="167" t="s">
        <v>12057</v>
      </c>
      <c r="U4417" s="293">
        <v>115024347</v>
      </c>
      <c r="V4417" s="240" t="s">
        <v>761</v>
      </c>
      <c r="W4417" s="167" t="s">
        <v>12058</v>
      </c>
      <c r="X4417" s="255">
        <v>3202</v>
      </c>
      <c r="Y4417" s="255">
        <v>3202</v>
      </c>
      <c r="Z4417" s="241">
        <v>549032</v>
      </c>
      <c r="AA4417" s="264">
        <f>Y4417/AD4417</f>
        <v>5.8036559044676917E-4</v>
      </c>
      <c r="AB4417" s="265">
        <f>Z4417/AD4417</f>
        <v>9.9512579904487988E-2</v>
      </c>
      <c r="AC4417" s="255">
        <f>Z4417/Y4417</f>
        <v>171.46533416614616</v>
      </c>
      <c r="AD4417" s="241">
        <v>5517212</v>
      </c>
      <c r="AE4417" s="461" t="s">
        <v>7063</v>
      </c>
      <c r="AF4417" s="468" t="s">
        <v>11172</v>
      </c>
      <c r="AG4417" s="163" t="s">
        <v>7040</v>
      </c>
      <c r="AH4417" s="277" t="s">
        <v>7041</v>
      </c>
    </row>
    <row r="4418" spans="1:34" ht="15" hidden="1" customHeight="1" x14ac:dyDescent="0.2">
      <c r="A4418" s="257">
        <v>69</v>
      </c>
      <c r="B4418" s="257">
        <v>60</v>
      </c>
      <c r="C4418" s="258" t="s">
        <v>303</v>
      </c>
      <c r="D4418" s="257">
        <v>60201</v>
      </c>
      <c r="E4418" s="258" t="s">
        <v>304</v>
      </c>
      <c r="F4418" s="25">
        <v>2018</v>
      </c>
      <c r="G4418" s="284">
        <v>43377.984027777777</v>
      </c>
      <c r="H4418" s="234">
        <v>43377.984027777777</v>
      </c>
      <c r="I4418" s="412" t="s">
        <v>36</v>
      </c>
      <c r="J4418" s="412" t="s">
        <v>36</v>
      </c>
      <c r="K4418" s="412" t="s">
        <v>36</v>
      </c>
      <c r="L4418" s="235">
        <f>N4418-G4418</f>
        <v>1.0416666664241347E-2</v>
      </c>
      <c r="M4418" s="236">
        <v>15</v>
      </c>
      <c r="N4418" s="284">
        <v>43377.994444444441</v>
      </c>
      <c r="O4418" s="234">
        <v>43377.994444444441</v>
      </c>
      <c r="P4418" s="237" t="s">
        <v>37</v>
      </c>
      <c r="Q4418" s="162" t="s">
        <v>43</v>
      </c>
      <c r="R4418" s="167" t="s">
        <v>10739</v>
      </c>
      <c r="S4418" s="163" t="s">
        <v>107</v>
      </c>
      <c r="T4418" s="167" t="s">
        <v>12079</v>
      </c>
      <c r="U4418" s="416" t="s">
        <v>40</v>
      </c>
      <c r="V4418" s="240" t="s">
        <v>761</v>
      </c>
      <c r="W4418" s="505"/>
      <c r="X4418" s="255">
        <v>0</v>
      </c>
      <c r="Y4418" s="241">
        <v>0</v>
      </c>
      <c r="Z4418" s="241">
        <v>0</v>
      </c>
      <c r="AA4418" s="266"/>
      <c r="AB4418" s="266"/>
      <c r="AC4418" s="266"/>
      <c r="AD4418" s="241">
        <v>5517212</v>
      </c>
      <c r="AE4418" s="461" t="s">
        <v>1270</v>
      </c>
      <c r="AF4418" s="462" t="s">
        <v>1270</v>
      </c>
      <c r="AG4418" s="277" t="s">
        <v>7066</v>
      </c>
      <c r="AH4418" s="277" t="s">
        <v>7067</v>
      </c>
    </row>
    <row r="4419" spans="1:34" ht="15" hidden="1" customHeight="1" x14ac:dyDescent="0.2">
      <c r="A4419" s="257">
        <v>69</v>
      </c>
      <c r="B4419" s="257">
        <v>60</v>
      </c>
      <c r="C4419" s="258" t="s">
        <v>303</v>
      </c>
      <c r="D4419" s="257">
        <v>60201</v>
      </c>
      <c r="E4419" s="258" t="s">
        <v>304</v>
      </c>
      <c r="F4419" s="25">
        <v>2018</v>
      </c>
      <c r="G4419" s="284">
        <v>43397.557638888888</v>
      </c>
      <c r="H4419" s="234">
        <v>43397.557638888888</v>
      </c>
      <c r="I4419" s="412" t="s">
        <v>36</v>
      </c>
      <c r="J4419" s="412" t="s">
        <v>36</v>
      </c>
      <c r="K4419" s="412" t="s">
        <v>36</v>
      </c>
      <c r="L4419" s="235">
        <f>N4419-G4419</f>
        <v>6.944444467080757E-4</v>
      </c>
      <c r="M4419" s="236">
        <v>1</v>
      </c>
      <c r="N4419" s="284">
        <v>43397.558333333334</v>
      </c>
      <c r="O4419" s="234">
        <v>43397.558333333334</v>
      </c>
      <c r="P4419" s="237" t="s">
        <v>37</v>
      </c>
      <c r="Q4419" s="162" t="s">
        <v>43</v>
      </c>
      <c r="R4419" s="167" t="s">
        <v>10388</v>
      </c>
      <c r="S4419" s="163" t="s">
        <v>40</v>
      </c>
      <c r="T4419" s="167" t="s">
        <v>12198</v>
      </c>
      <c r="U4419" s="416" t="s">
        <v>40</v>
      </c>
      <c r="V4419" s="240" t="s">
        <v>761</v>
      </c>
      <c r="W4419" s="167" t="s">
        <v>12199</v>
      </c>
      <c r="X4419" s="255">
        <v>3113</v>
      </c>
      <c r="Y4419" s="241">
        <v>0</v>
      </c>
      <c r="Z4419" s="241">
        <v>0</v>
      </c>
      <c r="AA4419" s="266"/>
      <c r="AB4419" s="266"/>
      <c r="AC4419" s="266"/>
      <c r="AD4419" s="241">
        <v>5517212</v>
      </c>
      <c r="AE4419" s="461" t="s">
        <v>7076</v>
      </c>
      <c r="AF4419" s="468" t="s">
        <v>12200</v>
      </c>
      <c r="AG4419" s="163" t="s">
        <v>7040</v>
      </c>
      <c r="AH4419" s="277" t="s">
        <v>7176</v>
      </c>
    </row>
    <row r="4420" spans="1:34" ht="15" hidden="1" customHeight="1" x14ac:dyDescent="0.2">
      <c r="A4420" s="257">
        <v>69</v>
      </c>
      <c r="B4420" s="257">
        <v>60</v>
      </c>
      <c r="C4420" s="258" t="s">
        <v>303</v>
      </c>
      <c r="D4420" s="257">
        <v>60201</v>
      </c>
      <c r="E4420" s="258" t="s">
        <v>304</v>
      </c>
      <c r="F4420" s="25">
        <v>2018</v>
      </c>
      <c r="G4420" s="284">
        <v>43398.50277777778</v>
      </c>
      <c r="H4420" s="234">
        <v>43398.50277777778</v>
      </c>
      <c r="I4420" s="412" t="s">
        <v>36</v>
      </c>
      <c r="J4420" s="412" t="s">
        <v>36</v>
      </c>
      <c r="K4420" s="412" t="s">
        <v>36</v>
      </c>
      <c r="L4420" s="235">
        <f>N4420-G4420</f>
        <v>6.9444443943211809E-4</v>
      </c>
      <c r="M4420" s="236">
        <v>1</v>
      </c>
      <c r="N4420" s="284">
        <v>43398.503472222219</v>
      </c>
      <c r="O4420" s="234">
        <v>43398.503472222219</v>
      </c>
      <c r="P4420" s="237" t="s">
        <v>37</v>
      </c>
      <c r="Q4420" s="162" t="s">
        <v>43</v>
      </c>
      <c r="R4420" s="167" t="s">
        <v>10388</v>
      </c>
      <c r="S4420" s="163" t="s">
        <v>40</v>
      </c>
      <c r="T4420" s="167" t="s">
        <v>12209</v>
      </c>
      <c r="U4420" s="416" t="s">
        <v>40</v>
      </c>
      <c r="V4420" s="240" t="s">
        <v>761</v>
      </c>
      <c r="W4420" s="167" t="s">
        <v>12210</v>
      </c>
      <c r="X4420" s="255">
        <v>3113</v>
      </c>
      <c r="Y4420" s="241">
        <v>0</v>
      </c>
      <c r="Z4420" s="241">
        <v>0</v>
      </c>
      <c r="AA4420" s="266"/>
      <c r="AB4420" s="266"/>
      <c r="AC4420" s="266"/>
      <c r="AD4420" s="241">
        <v>5517212</v>
      </c>
      <c r="AE4420" s="461" t="s">
        <v>7076</v>
      </c>
      <c r="AF4420" s="468" t="s">
        <v>12211</v>
      </c>
      <c r="AG4420" s="163" t="s">
        <v>7040</v>
      </c>
      <c r="AH4420" s="277" t="s">
        <v>7176</v>
      </c>
    </row>
    <row r="4421" spans="1:34" ht="15" hidden="1" customHeight="1" x14ac:dyDescent="0.2">
      <c r="A4421" s="257">
        <v>69</v>
      </c>
      <c r="B4421" s="257">
        <v>60</v>
      </c>
      <c r="C4421" s="258" t="s">
        <v>303</v>
      </c>
      <c r="D4421" s="257">
        <v>60201</v>
      </c>
      <c r="E4421" s="258" t="s">
        <v>304</v>
      </c>
      <c r="F4421" s="25">
        <v>2018</v>
      </c>
      <c r="G4421" s="232">
        <v>43449.72152777778</v>
      </c>
      <c r="H4421" s="233">
        <v>43449.72152777778</v>
      </c>
      <c r="I4421" s="412" t="s">
        <v>36</v>
      </c>
      <c r="J4421" s="412" t="s">
        <v>36</v>
      </c>
      <c r="K4421" s="412" t="s">
        <v>36</v>
      </c>
      <c r="L4421" s="235">
        <f>N4421-G4421</f>
        <v>0.8125</v>
      </c>
      <c r="M4421" s="236">
        <v>1170</v>
      </c>
      <c r="N4421" s="232">
        <v>43450.53402777778</v>
      </c>
      <c r="O4421" s="233">
        <v>43450.53402777778</v>
      </c>
      <c r="P4421" s="237" t="s">
        <v>37</v>
      </c>
      <c r="Q4421" s="238" t="s">
        <v>1246</v>
      </c>
      <c r="R4421" s="35" t="s">
        <v>10189</v>
      </c>
      <c r="S4421" s="238" t="s">
        <v>68</v>
      </c>
      <c r="T4421" s="167" t="s">
        <v>12588</v>
      </c>
      <c r="U4421" s="293">
        <v>115524107</v>
      </c>
      <c r="V4421" s="240" t="s">
        <v>761</v>
      </c>
      <c r="W4421" s="167" t="s">
        <v>12589</v>
      </c>
      <c r="X4421" s="255">
        <v>3118</v>
      </c>
      <c r="Y4421" s="255">
        <v>3118</v>
      </c>
      <c r="Z4421" s="255">
        <v>292083</v>
      </c>
      <c r="AA4421" s="264">
        <f>Y4421/AD4421</f>
        <v>5.6514050937321245E-4</v>
      </c>
      <c r="AB4421" s="265">
        <f>Z4421/AD4421</f>
        <v>5.2940325657234125E-2</v>
      </c>
      <c r="AC4421" s="255">
        <f>Z4421/Y4421</f>
        <v>93.676395125080177</v>
      </c>
      <c r="AD4421" s="241">
        <v>5517212</v>
      </c>
      <c r="AE4421" s="35" t="s">
        <v>1270</v>
      </c>
      <c r="AF4421" s="153" t="s">
        <v>1270</v>
      </c>
      <c r="AG4421" s="277" t="s">
        <v>7040</v>
      </c>
      <c r="AH4421" s="277" t="s">
        <v>7041</v>
      </c>
    </row>
    <row r="4422" spans="1:34" ht="15" hidden="1" customHeight="1" x14ac:dyDescent="0.2">
      <c r="A4422" s="523">
        <v>69</v>
      </c>
      <c r="B4422" s="523">
        <v>60</v>
      </c>
      <c r="C4422" s="524" t="s">
        <v>303</v>
      </c>
      <c r="D4422" s="523">
        <v>60201</v>
      </c>
      <c r="E4422" s="524" t="s">
        <v>304</v>
      </c>
      <c r="F4422" s="25">
        <v>2019</v>
      </c>
      <c r="G4422" s="284">
        <v>43520.383333333331</v>
      </c>
      <c r="H4422" s="234">
        <v>43520.383333333331</v>
      </c>
      <c r="I4422" s="412" t="s">
        <v>36</v>
      </c>
      <c r="J4422" s="412" t="s">
        <v>36</v>
      </c>
      <c r="K4422" s="412" t="s">
        <v>36</v>
      </c>
      <c r="L4422" s="235">
        <f>N4422-G4422</f>
        <v>7.7777777776645962E-2</v>
      </c>
      <c r="M4422" s="236">
        <v>112</v>
      </c>
      <c r="N4422" s="284">
        <v>43520.461111111108</v>
      </c>
      <c r="O4422" s="234">
        <v>43520.461111111108</v>
      </c>
      <c r="P4422" s="237" t="s">
        <v>37</v>
      </c>
      <c r="Q4422" s="162" t="s">
        <v>1285</v>
      </c>
      <c r="R4422" s="167" t="s">
        <v>10192</v>
      </c>
      <c r="S4422" s="238" t="s">
        <v>68</v>
      </c>
      <c r="T4422" s="167" t="s">
        <v>13398</v>
      </c>
      <c r="U4422" s="459" t="s">
        <v>40</v>
      </c>
      <c r="V4422" s="240" t="s">
        <v>761</v>
      </c>
      <c r="W4422" s="167" t="s">
        <v>13399</v>
      </c>
      <c r="X4422" s="536">
        <v>0</v>
      </c>
      <c r="Y4422" s="255">
        <v>0</v>
      </c>
      <c r="Z4422" s="255">
        <v>0</v>
      </c>
      <c r="AA4422" s="264">
        <f>Y4422/AD4422</f>
        <v>0</v>
      </c>
      <c r="AB4422" s="265">
        <f>Z4422/AD4422</f>
        <v>0</v>
      </c>
      <c r="AC4422" s="255">
        <v>0</v>
      </c>
      <c r="AD4422" s="255">
        <v>5548929</v>
      </c>
      <c r="AE4422" s="240" t="s">
        <v>1270</v>
      </c>
      <c r="AF4422" s="527" t="s">
        <v>1270</v>
      </c>
      <c r="AG4422" s="555" t="s">
        <v>7066</v>
      </c>
      <c r="AH4422" s="525" t="s">
        <v>12671</v>
      </c>
    </row>
    <row r="4423" spans="1:34" ht="15" hidden="1" customHeight="1" x14ac:dyDescent="0.2">
      <c r="A4423" s="521">
        <v>69</v>
      </c>
      <c r="B4423" s="521">
        <v>60</v>
      </c>
      <c r="C4423" s="522" t="s">
        <v>303</v>
      </c>
      <c r="D4423" s="521">
        <v>60201</v>
      </c>
      <c r="E4423" s="522" t="s">
        <v>304</v>
      </c>
      <c r="F4423" s="25">
        <v>2019</v>
      </c>
      <c r="G4423" s="573">
        <v>43575.160416666666</v>
      </c>
      <c r="H4423" s="574">
        <v>43575.160416666666</v>
      </c>
      <c r="I4423" s="572" t="s">
        <v>36</v>
      </c>
      <c r="J4423" s="572" t="s">
        <v>36</v>
      </c>
      <c r="K4423" s="572" t="s">
        <v>36</v>
      </c>
      <c r="L4423" s="235">
        <f>N4423-G4423</f>
        <v>6.944444467080757E-4</v>
      </c>
      <c r="M4423" s="236">
        <v>1</v>
      </c>
      <c r="N4423" s="573">
        <v>43575.161111111112</v>
      </c>
      <c r="O4423" s="574">
        <v>43575.161111111112</v>
      </c>
      <c r="P4423" s="237" t="s">
        <v>37</v>
      </c>
      <c r="Q4423" s="162" t="s">
        <v>1246</v>
      </c>
      <c r="R4423" s="167" t="s">
        <v>10189</v>
      </c>
      <c r="S4423" s="238" t="s">
        <v>68</v>
      </c>
      <c r="T4423" s="167" t="s">
        <v>13855</v>
      </c>
      <c r="U4423" s="224">
        <v>117075094</v>
      </c>
      <c r="V4423" s="240" t="s">
        <v>761</v>
      </c>
      <c r="W4423" s="167" t="s">
        <v>13856</v>
      </c>
      <c r="X4423" s="536">
        <v>3121</v>
      </c>
      <c r="Y4423" s="255">
        <v>0</v>
      </c>
      <c r="Z4423" s="255">
        <v>0</v>
      </c>
      <c r="AA4423" s="264">
        <f>Y4423/AD4423</f>
        <v>0</v>
      </c>
      <c r="AB4423" s="265">
        <f>Z4423/AD4423</f>
        <v>0</v>
      </c>
      <c r="AC4423" s="255">
        <v>0</v>
      </c>
      <c r="AD4423" s="255">
        <v>5548929</v>
      </c>
      <c r="AE4423" s="240" t="s">
        <v>7102</v>
      </c>
      <c r="AF4423" s="527" t="s">
        <v>13857</v>
      </c>
      <c r="AG4423" s="240" t="s">
        <v>7040</v>
      </c>
      <c r="AH4423" s="525" t="s">
        <v>7041</v>
      </c>
    </row>
    <row r="4424" spans="1:34" ht="15" hidden="1" customHeight="1" x14ac:dyDescent="0.2">
      <c r="A4424" s="521">
        <v>69</v>
      </c>
      <c r="B4424" s="521">
        <v>60</v>
      </c>
      <c r="C4424" s="522" t="s">
        <v>303</v>
      </c>
      <c r="D4424" s="521">
        <v>60201</v>
      </c>
      <c r="E4424" s="522" t="s">
        <v>304</v>
      </c>
      <c r="F4424" s="25">
        <v>2019</v>
      </c>
      <c r="G4424" s="573">
        <v>43575.36041666667</v>
      </c>
      <c r="H4424" s="574">
        <v>43575.36041666667</v>
      </c>
      <c r="I4424" s="572" t="s">
        <v>36</v>
      </c>
      <c r="J4424" s="572" t="s">
        <v>36</v>
      </c>
      <c r="K4424" s="572" t="s">
        <v>36</v>
      </c>
      <c r="L4424" s="235">
        <f>N4424-G4424</f>
        <v>0.10833333332993789</v>
      </c>
      <c r="M4424" s="236">
        <v>156</v>
      </c>
      <c r="N4424" s="573">
        <v>43575.46875</v>
      </c>
      <c r="O4424" s="574">
        <v>43575.46875</v>
      </c>
      <c r="P4424" s="237" t="s">
        <v>37</v>
      </c>
      <c r="Q4424" s="162" t="s">
        <v>10316</v>
      </c>
      <c r="R4424" s="167" t="s">
        <v>10589</v>
      </c>
      <c r="S4424" s="238" t="s">
        <v>579</v>
      </c>
      <c r="T4424" s="167" t="s">
        <v>13858</v>
      </c>
      <c r="U4424" s="224">
        <v>117075094</v>
      </c>
      <c r="V4424" s="240" t="s">
        <v>761</v>
      </c>
      <c r="W4424" s="167" t="s">
        <v>13859</v>
      </c>
      <c r="X4424" s="536">
        <v>0</v>
      </c>
      <c r="Y4424" s="255">
        <v>0</v>
      </c>
      <c r="Z4424" s="255">
        <v>0</v>
      </c>
      <c r="AA4424" s="264">
        <f>Y4424/AD4424</f>
        <v>0</v>
      </c>
      <c r="AB4424" s="265">
        <f>Z4424/AD4424</f>
        <v>0</v>
      </c>
      <c r="AC4424" s="255">
        <v>0</v>
      </c>
      <c r="AD4424" s="255">
        <v>5548929</v>
      </c>
      <c r="AE4424" s="240" t="s">
        <v>1270</v>
      </c>
      <c r="AF4424" s="527" t="s">
        <v>1270</v>
      </c>
      <c r="AG4424" s="555" t="s">
        <v>7066</v>
      </c>
      <c r="AH4424" s="525" t="s">
        <v>12671</v>
      </c>
    </row>
    <row r="4425" spans="1:34" ht="15" hidden="1" customHeight="1" x14ac:dyDescent="0.2">
      <c r="A4425" s="521">
        <v>69</v>
      </c>
      <c r="B4425" s="521">
        <v>60</v>
      </c>
      <c r="C4425" s="522" t="s">
        <v>303</v>
      </c>
      <c r="D4425" s="521">
        <v>60201</v>
      </c>
      <c r="E4425" s="522" t="s">
        <v>304</v>
      </c>
      <c r="F4425" s="25">
        <v>2019</v>
      </c>
      <c r="G4425" s="573">
        <v>43575.486805555556</v>
      </c>
      <c r="H4425" s="574">
        <v>43575.486805555556</v>
      </c>
      <c r="I4425" s="572" t="s">
        <v>36</v>
      </c>
      <c r="J4425" s="572" t="s">
        <v>36</v>
      </c>
      <c r="K4425" s="572" t="s">
        <v>36</v>
      </c>
      <c r="L4425" s="235">
        <f>N4425-G4425</f>
        <v>0.17361111110949423</v>
      </c>
      <c r="M4425" s="236">
        <v>250</v>
      </c>
      <c r="N4425" s="573">
        <v>43575.660416666666</v>
      </c>
      <c r="O4425" s="574">
        <v>43575.660416666666</v>
      </c>
      <c r="P4425" s="237" t="s">
        <v>37</v>
      </c>
      <c r="Q4425" s="162" t="s">
        <v>1246</v>
      </c>
      <c r="R4425" s="167" t="s">
        <v>10189</v>
      </c>
      <c r="S4425" s="238" t="s">
        <v>68</v>
      </c>
      <c r="T4425" s="167" t="s">
        <v>13860</v>
      </c>
      <c r="U4425" s="224">
        <v>117075094</v>
      </c>
      <c r="V4425" s="240" t="s">
        <v>761</v>
      </c>
      <c r="W4425" s="167" t="s">
        <v>13861</v>
      </c>
      <c r="X4425" s="536">
        <v>0</v>
      </c>
      <c r="Y4425" s="255">
        <v>0</v>
      </c>
      <c r="Z4425" s="255">
        <v>0</v>
      </c>
      <c r="AA4425" s="264">
        <f>Y4425/AD4425</f>
        <v>0</v>
      </c>
      <c r="AB4425" s="265">
        <f>Z4425/AD4425</f>
        <v>0</v>
      </c>
      <c r="AC4425" s="255">
        <v>0</v>
      </c>
      <c r="AD4425" s="255">
        <v>5548929</v>
      </c>
      <c r="AE4425" s="240" t="s">
        <v>1270</v>
      </c>
      <c r="AF4425" s="527" t="s">
        <v>1270</v>
      </c>
      <c r="AG4425" s="555" t="s">
        <v>7066</v>
      </c>
      <c r="AH4425" s="525" t="s">
        <v>12671</v>
      </c>
    </row>
    <row r="4426" spans="1:34" ht="15" hidden="1" customHeight="1" x14ac:dyDescent="0.2">
      <c r="A4426" s="58">
        <v>69</v>
      </c>
      <c r="B4426" s="58">
        <v>60</v>
      </c>
      <c r="C4426" s="76" t="s">
        <v>1018</v>
      </c>
      <c r="D4426" s="31">
        <v>60202</v>
      </c>
      <c r="E4426" s="60" t="s">
        <v>1019</v>
      </c>
      <c r="F4426" s="25">
        <v>2014</v>
      </c>
      <c r="G4426" s="61">
        <v>41657.054166666669</v>
      </c>
      <c r="H4426" s="62">
        <v>41657.054166666669</v>
      </c>
      <c r="I4426" s="625" t="s">
        <v>36</v>
      </c>
      <c r="J4426" s="628" t="s">
        <v>313</v>
      </c>
      <c r="K4426" s="628"/>
      <c r="L4426" s="64">
        <f>N4426-G4426</f>
        <v>0.40208333333430346</v>
      </c>
      <c r="M4426" s="65">
        <v>579</v>
      </c>
      <c r="N4426" s="61">
        <v>41657.456250000003</v>
      </c>
      <c r="O4426" s="62">
        <v>41657.456250000003</v>
      </c>
      <c r="P4426" s="66" t="s">
        <v>37</v>
      </c>
      <c r="Q4426" s="67" t="s">
        <v>52</v>
      </c>
      <c r="R4426" s="67" t="s">
        <v>67</v>
      </c>
      <c r="S4426" s="68" t="s">
        <v>54</v>
      </c>
      <c r="T4426" s="69" t="s">
        <v>1715</v>
      </c>
      <c r="U4426" s="88">
        <v>10046</v>
      </c>
      <c r="V4426" s="78" t="s">
        <v>761</v>
      </c>
      <c r="W4426" s="69" t="s">
        <v>1716</v>
      </c>
      <c r="X4426" s="32">
        <v>208</v>
      </c>
      <c r="Y4426" s="32">
        <v>208</v>
      </c>
      <c r="Z4426" s="32">
        <v>17595</v>
      </c>
      <c r="AA4426" s="79">
        <f>Y4426/5380759</f>
        <v>3.8656256487235351E-5</v>
      </c>
      <c r="AB4426" s="80">
        <f>Z4426/5380759</f>
        <v>3.2699847735235864E-3</v>
      </c>
      <c r="AC4426" s="32">
        <f>Z4426/Y4426</f>
        <v>84.59134615384616</v>
      </c>
      <c r="AD4426" s="41"/>
      <c r="AE4426" s="41"/>
      <c r="AF4426" s="41"/>
      <c r="AG4426" s="41"/>
      <c r="AH4426" s="41"/>
    </row>
    <row r="4427" spans="1:34" ht="15" hidden="1" customHeight="1" x14ac:dyDescent="0.2">
      <c r="A4427" s="58">
        <v>69</v>
      </c>
      <c r="B4427" s="58">
        <v>60</v>
      </c>
      <c r="C4427" s="76" t="s">
        <v>1018</v>
      </c>
      <c r="D4427" s="31">
        <v>60202</v>
      </c>
      <c r="E4427" s="60" t="s">
        <v>1019</v>
      </c>
      <c r="F4427" s="25">
        <v>2014</v>
      </c>
      <c r="G4427" s="61">
        <v>41822.819444444445</v>
      </c>
      <c r="H4427" s="62">
        <v>41822.819444444445</v>
      </c>
      <c r="I4427" s="625" t="s">
        <v>36</v>
      </c>
      <c r="J4427" s="625" t="s">
        <v>36</v>
      </c>
      <c r="K4427" s="625"/>
      <c r="L4427" s="64">
        <f>N4427-G4427</f>
        <v>0.36875000000145519</v>
      </c>
      <c r="M4427" s="65">
        <v>531</v>
      </c>
      <c r="N4427" s="61">
        <v>41823.188194444447</v>
      </c>
      <c r="O4427" s="62">
        <v>41823.188194444447</v>
      </c>
      <c r="P4427" s="66" t="s">
        <v>37</v>
      </c>
      <c r="Q4427" s="69" t="s">
        <v>52</v>
      </c>
      <c r="R4427" s="69" t="s">
        <v>302</v>
      </c>
      <c r="S4427" s="87" t="s">
        <v>68</v>
      </c>
      <c r="T4427" s="69" t="s">
        <v>2446</v>
      </c>
      <c r="U4427" s="77">
        <v>10396</v>
      </c>
      <c r="V4427" s="87" t="s">
        <v>761</v>
      </c>
      <c r="W4427" s="69" t="s">
        <v>2447</v>
      </c>
      <c r="X4427" s="32">
        <v>208</v>
      </c>
      <c r="Y4427" s="32">
        <v>208</v>
      </c>
      <c r="Z4427" s="32">
        <v>17888</v>
      </c>
      <c r="AA4427" s="79">
        <f>Y4427/5380759</f>
        <v>3.8656256487235351E-5</v>
      </c>
      <c r="AB4427" s="80">
        <f>Z4427/5380759</f>
        <v>3.3244380579022402E-3</v>
      </c>
      <c r="AC4427" s="32">
        <f>Z4427/Y4427</f>
        <v>86</v>
      </c>
    </row>
    <row r="4428" spans="1:34" ht="15" hidden="1" customHeight="1" x14ac:dyDescent="0.2">
      <c r="A4428" s="105">
        <v>69</v>
      </c>
      <c r="B4428" s="105">
        <v>60</v>
      </c>
      <c r="C4428" s="76" t="s">
        <v>1018</v>
      </c>
      <c r="D4428" s="31">
        <v>60202</v>
      </c>
      <c r="E4428" s="60" t="s">
        <v>1019</v>
      </c>
      <c r="F4428" s="25">
        <v>2014</v>
      </c>
      <c r="G4428" s="61">
        <v>41907.340277777781</v>
      </c>
      <c r="H4428" s="62">
        <v>41907.340277777781</v>
      </c>
      <c r="I4428" s="625" t="s">
        <v>36</v>
      </c>
      <c r="J4428" s="625" t="s">
        <v>36</v>
      </c>
      <c r="K4428" s="625"/>
      <c r="L4428" s="64">
        <f>N4428-G4428</f>
        <v>6.9444443943211809E-4</v>
      </c>
      <c r="M4428" s="65">
        <v>1</v>
      </c>
      <c r="N4428" s="61">
        <v>41907.34097222222</v>
      </c>
      <c r="O4428" s="62">
        <v>41907.34097222222</v>
      </c>
      <c r="P4428" s="66" t="s">
        <v>37</v>
      </c>
      <c r="Q4428" s="69" t="s">
        <v>52</v>
      </c>
      <c r="R4428" s="69" t="s">
        <v>114</v>
      </c>
      <c r="S4428" s="87" t="s">
        <v>107</v>
      </c>
      <c r="T4428" s="69" t="s">
        <v>2762</v>
      </c>
      <c r="U4428" s="77">
        <v>10588</v>
      </c>
      <c r="V4428" s="87" t="s">
        <v>761</v>
      </c>
      <c r="W4428" s="69" t="s">
        <v>2763</v>
      </c>
      <c r="X4428" s="32">
        <v>208</v>
      </c>
      <c r="Y4428" s="32">
        <v>0</v>
      </c>
      <c r="Z4428" s="83"/>
      <c r="AA4428" s="84"/>
      <c r="AB4428" s="85"/>
      <c r="AC4428" s="83"/>
    </row>
    <row r="4429" spans="1:34" ht="15" hidden="1" customHeight="1" x14ac:dyDescent="0.2">
      <c r="A4429" s="105">
        <v>69</v>
      </c>
      <c r="B4429" s="105">
        <v>60</v>
      </c>
      <c r="C4429" s="76" t="s">
        <v>1018</v>
      </c>
      <c r="D4429" s="31">
        <v>60202</v>
      </c>
      <c r="E4429" s="60" t="s">
        <v>1019</v>
      </c>
      <c r="F4429" s="25">
        <v>2014</v>
      </c>
      <c r="G4429" s="61">
        <v>41907.345138888886</v>
      </c>
      <c r="H4429" s="62">
        <v>41907.345138888886</v>
      </c>
      <c r="I4429" s="625" t="s">
        <v>36</v>
      </c>
      <c r="J4429" s="625" t="s">
        <v>36</v>
      </c>
      <c r="K4429" s="625"/>
      <c r="L4429" s="64">
        <f>N4429-G4429</f>
        <v>1.4347222222277196</v>
      </c>
      <c r="M4429" s="65">
        <v>2066</v>
      </c>
      <c r="N4429" s="61">
        <v>41908.779861111114</v>
      </c>
      <c r="O4429" s="62">
        <v>41908.779861111114</v>
      </c>
      <c r="P4429" s="66" t="s">
        <v>37</v>
      </c>
      <c r="Q4429" s="69" t="s">
        <v>52</v>
      </c>
      <c r="R4429" s="69" t="s">
        <v>114</v>
      </c>
      <c r="S4429" s="87" t="s">
        <v>107</v>
      </c>
      <c r="T4429" s="69" t="s">
        <v>2764</v>
      </c>
      <c r="U4429" s="77">
        <v>10588</v>
      </c>
      <c r="V4429" s="87" t="s">
        <v>761</v>
      </c>
      <c r="W4429" s="69" t="s">
        <v>2766</v>
      </c>
      <c r="X4429" s="131">
        <v>1656</v>
      </c>
      <c r="Y4429" s="131">
        <v>1656</v>
      </c>
      <c r="Z4429" s="131">
        <v>280016</v>
      </c>
      <c r="AA4429" s="79">
        <f>Y4429/5380759</f>
        <v>3.077632728022199E-4</v>
      </c>
      <c r="AB4429" s="80">
        <f>Z4429/5380759</f>
        <v>5.204024190639276E-2</v>
      </c>
      <c r="AC4429" s="32">
        <f>Z4429/Y4429</f>
        <v>169.09178743961354</v>
      </c>
    </row>
    <row r="4430" spans="1:34" ht="15" hidden="1" customHeight="1" x14ac:dyDescent="0.2">
      <c r="A4430" s="175">
        <v>69</v>
      </c>
      <c r="B4430" s="175">
        <v>60</v>
      </c>
      <c r="C4430" s="24" t="s">
        <v>1018</v>
      </c>
      <c r="D4430" s="175">
        <v>60202</v>
      </c>
      <c r="E4430" s="24" t="s">
        <v>1019</v>
      </c>
      <c r="F4430" s="25">
        <v>2015</v>
      </c>
      <c r="G4430" s="156">
        <v>42131.590277777781</v>
      </c>
      <c r="H4430" s="157">
        <v>42131.590277777781</v>
      </c>
      <c r="I4430" s="620" t="s">
        <v>36</v>
      </c>
      <c r="J4430" s="620" t="s">
        <v>36</v>
      </c>
      <c r="K4430" s="620"/>
      <c r="L4430" s="159">
        <f>N4430-G4430</f>
        <v>0.93055555555474712</v>
      </c>
      <c r="M4430" s="160">
        <v>1340</v>
      </c>
      <c r="N4430" s="156">
        <v>42132.520833333336</v>
      </c>
      <c r="O4430" s="157">
        <v>42132.520833333336</v>
      </c>
      <c r="P4430" s="161" t="s">
        <v>37</v>
      </c>
      <c r="Q4430" s="35" t="s">
        <v>1285</v>
      </c>
      <c r="R4430" s="35" t="s">
        <v>243</v>
      </c>
      <c r="S4430" s="35" t="s">
        <v>106</v>
      </c>
      <c r="T4430" s="35" t="s">
        <v>3928</v>
      </c>
      <c r="U4430" s="170">
        <v>11125</v>
      </c>
      <c r="V4430" s="167" t="s">
        <v>761</v>
      </c>
      <c r="W4430" s="35" t="s">
        <v>3927</v>
      </c>
      <c r="X4430" s="55">
        <v>0</v>
      </c>
      <c r="Y4430" s="55">
        <v>0</v>
      </c>
      <c r="Z4430" s="168"/>
      <c r="AA4430" s="35"/>
      <c r="AB4430" s="35"/>
      <c r="AC4430" s="35"/>
    </row>
    <row r="4431" spans="1:34" ht="15" hidden="1" customHeight="1" x14ac:dyDescent="0.2">
      <c r="A4431" s="175">
        <v>69</v>
      </c>
      <c r="B4431" s="175">
        <v>60</v>
      </c>
      <c r="C4431" s="24" t="s">
        <v>1018</v>
      </c>
      <c r="D4431" s="175">
        <v>60202</v>
      </c>
      <c r="E4431" s="24" t="s">
        <v>1019</v>
      </c>
      <c r="F4431" s="25">
        <v>2015</v>
      </c>
      <c r="G4431" s="156">
        <v>42223.071527777778</v>
      </c>
      <c r="H4431" s="157">
        <v>42223.071527777778</v>
      </c>
      <c r="I4431" s="620" t="s">
        <v>36</v>
      </c>
      <c r="J4431" s="620" t="s">
        <v>36</v>
      </c>
      <c r="K4431" s="620"/>
      <c r="L4431" s="159">
        <f>N4431-G4431</f>
        <v>6.944444467080757E-4</v>
      </c>
      <c r="M4431" s="160">
        <v>1</v>
      </c>
      <c r="N4431" s="156">
        <v>42223.072222222225</v>
      </c>
      <c r="O4431" s="157">
        <v>42223.072222222225</v>
      </c>
      <c r="P4431" s="161" t="s">
        <v>37</v>
      </c>
      <c r="Q4431" s="35" t="s">
        <v>213</v>
      </c>
      <c r="R4431" s="35" t="s">
        <v>287</v>
      </c>
      <c r="S4431" s="35" t="s">
        <v>54</v>
      </c>
      <c r="T4431" s="35" t="s">
        <v>4546</v>
      </c>
      <c r="U4431" s="287" t="s">
        <v>40</v>
      </c>
      <c r="V4431" s="167" t="s">
        <v>761</v>
      </c>
      <c r="W4431" s="35" t="s">
        <v>4550</v>
      </c>
      <c r="X4431" s="188"/>
      <c r="Y4431" s="168"/>
      <c r="Z4431" s="168"/>
      <c r="AA4431" s="168"/>
      <c r="AB4431" s="168"/>
      <c r="AC4431" s="168"/>
    </row>
    <row r="4432" spans="1:34" ht="15" hidden="1" customHeight="1" x14ac:dyDescent="0.2">
      <c r="A4432" s="257">
        <v>69</v>
      </c>
      <c r="B4432" s="257">
        <v>60</v>
      </c>
      <c r="C4432" s="258" t="s">
        <v>1018</v>
      </c>
      <c r="D4432" s="257">
        <v>60202</v>
      </c>
      <c r="E4432" s="258" t="s">
        <v>1019</v>
      </c>
      <c r="F4432" s="25">
        <v>2017</v>
      </c>
      <c r="G4432" s="232">
        <v>42778.434027777781</v>
      </c>
      <c r="H4432" s="233">
        <v>42778.434027777781</v>
      </c>
      <c r="I4432" s="412" t="s">
        <v>36</v>
      </c>
      <c r="J4432" s="412" t="s">
        <v>36</v>
      </c>
      <c r="K4432" s="412"/>
      <c r="L4432" s="235">
        <f>N4432-G4432</f>
        <v>2.7777777722803876E-3</v>
      </c>
      <c r="M4432" s="236">
        <v>4</v>
      </c>
      <c r="N4432" s="232">
        <v>42778.436805555553</v>
      </c>
      <c r="O4432" s="233">
        <v>42778.436805555553</v>
      </c>
      <c r="P4432" s="237" t="s">
        <v>37</v>
      </c>
      <c r="Q4432" s="35" t="s">
        <v>38</v>
      </c>
      <c r="R4432" s="35" t="s">
        <v>413</v>
      </c>
      <c r="S4432" s="35" t="s">
        <v>40</v>
      </c>
      <c r="T4432" s="167" t="s">
        <v>7796</v>
      </c>
      <c r="U4432" s="303" t="s">
        <v>40</v>
      </c>
      <c r="V4432" s="49" t="s">
        <v>761</v>
      </c>
      <c r="W4432" s="35" t="s">
        <v>7797</v>
      </c>
      <c r="X4432" s="255">
        <v>219</v>
      </c>
      <c r="Y4432" s="241">
        <v>0</v>
      </c>
      <c r="Z4432" s="241">
        <v>0</v>
      </c>
      <c r="AA4432" s="168"/>
      <c r="AB4432" s="168"/>
      <c r="AC4432" s="168"/>
      <c r="AD4432" s="304">
        <v>5517212</v>
      </c>
      <c r="AE4432" s="35" t="s">
        <v>7083</v>
      </c>
      <c r="AF4432" s="305" t="s">
        <v>7798</v>
      </c>
      <c r="AG4432" s="35" t="s">
        <v>7040</v>
      </c>
      <c r="AH4432" s="44" t="s">
        <v>7041</v>
      </c>
    </row>
    <row r="4433" spans="1:34" ht="15" hidden="1" customHeight="1" x14ac:dyDescent="0.2">
      <c r="A4433" s="257">
        <v>69</v>
      </c>
      <c r="B4433" s="257">
        <v>60</v>
      </c>
      <c r="C4433" s="258" t="s">
        <v>1018</v>
      </c>
      <c r="D4433" s="257">
        <v>60202</v>
      </c>
      <c r="E4433" s="258" t="s">
        <v>1019</v>
      </c>
      <c r="F4433" s="25">
        <v>2018</v>
      </c>
      <c r="G4433" s="284">
        <v>43270.183333333334</v>
      </c>
      <c r="H4433" s="233">
        <v>43270.183333333334</v>
      </c>
      <c r="I4433" s="412" t="s">
        <v>36</v>
      </c>
      <c r="J4433" s="412" t="s">
        <v>36</v>
      </c>
      <c r="K4433" s="412" t="s">
        <v>36</v>
      </c>
      <c r="L4433" s="235">
        <f>N4433-G4433</f>
        <v>6.944444467080757E-4</v>
      </c>
      <c r="M4433" s="236">
        <v>1</v>
      </c>
      <c r="N4433" s="284">
        <v>43270.184027777781</v>
      </c>
      <c r="O4433" s="233">
        <v>43270.184027777781</v>
      </c>
      <c r="P4433" s="237" t="s">
        <v>37</v>
      </c>
      <c r="Q4433" s="162" t="s">
        <v>48</v>
      </c>
      <c r="R4433" s="167" t="s">
        <v>10200</v>
      </c>
      <c r="S4433" s="163" t="s">
        <v>40</v>
      </c>
      <c r="T4433" s="167" t="s">
        <v>11343</v>
      </c>
      <c r="U4433" s="282" t="s">
        <v>40</v>
      </c>
      <c r="V4433" s="240" t="s">
        <v>761</v>
      </c>
      <c r="W4433" s="167" t="s">
        <v>11345</v>
      </c>
      <c r="X4433" s="255">
        <v>0</v>
      </c>
      <c r="Y4433" s="241">
        <v>0</v>
      </c>
      <c r="Z4433" s="241">
        <v>0</v>
      </c>
      <c r="AA4433" s="266"/>
      <c r="AB4433" s="266"/>
      <c r="AC4433" s="266"/>
      <c r="AD4433" s="241">
        <v>5517212</v>
      </c>
      <c r="AE4433" s="461" t="s">
        <v>1270</v>
      </c>
      <c r="AF4433" s="462" t="s">
        <v>1270</v>
      </c>
      <c r="AG4433" s="277" t="s">
        <v>7040</v>
      </c>
      <c r="AH4433" s="277" t="s">
        <v>7303</v>
      </c>
    </row>
    <row r="4434" spans="1:34" ht="15" hidden="1" customHeight="1" x14ac:dyDescent="0.2">
      <c r="A4434" s="175">
        <v>69</v>
      </c>
      <c r="B4434" s="175">
        <v>60</v>
      </c>
      <c r="C4434" s="24" t="s">
        <v>1324</v>
      </c>
      <c r="D4434" s="175">
        <v>60203</v>
      </c>
      <c r="E4434" s="24" t="s">
        <v>1325</v>
      </c>
      <c r="F4434" s="25">
        <v>2015</v>
      </c>
      <c r="G4434" s="156">
        <v>42131.590277777781</v>
      </c>
      <c r="H4434" s="157">
        <v>42131.590277777781</v>
      </c>
      <c r="I4434" s="620" t="s">
        <v>36</v>
      </c>
      <c r="J4434" s="620" t="s">
        <v>36</v>
      </c>
      <c r="K4434" s="620"/>
      <c r="L4434" s="159">
        <f>N4434-G4434</f>
        <v>0.97708333333139308</v>
      </c>
      <c r="M4434" s="160">
        <v>1407</v>
      </c>
      <c r="N4434" s="156">
        <v>42132.567361111112</v>
      </c>
      <c r="O4434" s="157">
        <v>42132.567361111112</v>
      </c>
      <c r="P4434" s="161" t="s">
        <v>37</v>
      </c>
      <c r="Q4434" s="35" t="s">
        <v>213</v>
      </c>
      <c r="R4434" s="35" t="s">
        <v>287</v>
      </c>
      <c r="S4434" s="35" t="s">
        <v>40</v>
      </c>
      <c r="T4434" s="35" t="s">
        <v>3926</v>
      </c>
      <c r="U4434" s="170">
        <v>11125</v>
      </c>
      <c r="V4434" s="167" t="s">
        <v>761</v>
      </c>
      <c r="W4434" s="35" t="s">
        <v>3927</v>
      </c>
      <c r="X4434" s="55">
        <v>0</v>
      </c>
      <c r="Y4434" s="55">
        <v>0</v>
      </c>
      <c r="Z4434" s="168"/>
      <c r="AA4434" s="35"/>
      <c r="AB4434" s="35"/>
      <c r="AC4434" s="35"/>
    </row>
    <row r="4435" spans="1:34" ht="15" hidden="1" customHeight="1" x14ac:dyDescent="0.2">
      <c r="A4435" s="257">
        <v>69</v>
      </c>
      <c r="B4435" s="257">
        <v>60</v>
      </c>
      <c r="C4435" s="258" t="s">
        <v>1324</v>
      </c>
      <c r="D4435" s="257">
        <v>60203</v>
      </c>
      <c r="E4435" s="258" t="s">
        <v>1325</v>
      </c>
      <c r="F4435" s="25">
        <v>2018</v>
      </c>
      <c r="G4435" s="284">
        <v>43336.6</v>
      </c>
      <c r="H4435" s="234">
        <v>43336.6</v>
      </c>
      <c r="I4435" s="412" t="s">
        <v>36</v>
      </c>
      <c r="J4435" s="412" t="s">
        <v>36</v>
      </c>
      <c r="K4435" s="412" t="s">
        <v>36</v>
      </c>
      <c r="L4435" s="235">
        <f>N4435-G4435</f>
        <v>7.6388888919609599E-3</v>
      </c>
      <c r="M4435" s="236">
        <v>11</v>
      </c>
      <c r="N4435" s="284">
        <v>43336.607638888891</v>
      </c>
      <c r="O4435" s="234">
        <v>43336.607638888891</v>
      </c>
      <c r="P4435" s="237" t="s">
        <v>37</v>
      </c>
      <c r="Q4435" s="162" t="s">
        <v>43</v>
      </c>
      <c r="R4435" s="167" t="s">
        <v>10739</v>
      </c>
      <c r="S4435" s="163" t="s">
        <v>40</v>
      </c>
      <c r="T4435" s="167" t="s">
        <v>11781</v>
      </c>
      <c r="U4435" s="287" t="s">
        <v>40</v>
      </c>
      <c r="V4435" s="240" t="s">
        <v>761</v>
      </c>
      <c r="W4435" s="167" t="s">
        <v>11782</v>
      </c>
      <c r="X4435" s="255">
        <v>0</v>
      </c>
      <c r="Y4435" s="241">
        <v>0</v>
      </c>
      <c r="Z4435" s="241">
        <v>0</v>
      </c>
      <c r="AA4435" s="266"/>
      <c r="AB4435" s="266"/>
      <c r="AC4435" s="266"/>
      <c r="AD4435" s="241">
        <v>5517212</v>
      </c>
      <c r="AE4435" s="461" t="s">
        <v>1270</v>
      </c>
      <c r="AF4435" s="462" t="s">
        <v>1270</v>
      </c>
      <c r="AG4435" s="277" t="s">
        <v>7066</v>
      </c>
      <c r="AH4435" s="277" t="s">
        <v>7067</v>
      </c>
    </row>
    <row r="4436" spans="1:34" ht="15" hidden="1" customHeight="1" x14ac:dyDescent="0.2">
      <c r="A4436" s="175">
        <v>69</v>
      </c>
      <c r="B4436" s="175">
        <v>60</v>
      </c>
      <c r="C4436" s="24" t="s">
        <v>1326</v>
      </c>
      <c r="D4436" s="175">
        <v>60204</v>
      </c>
      <c r="E4436" s="24" t="s">
        <v>1327</v>
      </c>
      <c r="F4436" s="25">
        <v>2015</v>
      </c>
      <c r="G4436" s="156">
        <v>42131.590277777781</v>
      </c>
      <c r="H4436" s="157">
        <v>42131.590277777781</v>
      </c>
      <c r="I4436" s="620" t="s">
        <v>36</v>
      </c>
      <c r="J4436" s="620" t="s">
        <v>36</v>
      </c>
      <c r="K4436" s="620"/>
      <c r="L4436" s="159">
        <f>N4436-G4436</f>
        <v>0.62569444443943212</v>
      </c>
      <c r="M4436" s="160">
        <v>901</v>
      </c>
      <c r="N4436" s="156">
        <v>42132.21597222222</v>
      </c>
      <c r="O4436" s="157">
        <v>42132.21597222222</v>
      </c>
      <c r="P4436" s="161" t="s">
        <v>37</v>
      </c>
      <c r="Q4436" s="35" t="s">
        <v>1285</v>
      </c>
      <c r="R4436" s="35" t="s">
        <v>243</v>
      </c>
      <c r="S4436" s="35" t="s">
        <v>106</v>
      </c>
      <c r="T4436" s="35" t="s">
        <v>3928</v>
      </c>
      <c r="U4436" s="170">
        <v>11125</v>
      </c>
      <c r="V4436" s="167" t="s">
        <v>761</v>
      </c>
      <c r="W4436" s="35" t="s">
        <v>3927</v>
      </c>
      <c r="X4436" s="55">
        <v>0</v>
      </c>
      <c r="Y4436" s="55">
        <v>0</v>
      </c>
      <c r="Z4436" s="168"/>
      <c r="AA4436" s="35"/>
      <c r="AB4436" s="35"/>
      <c r="AC4436" s="35"/>
    </row>
    <row r="4437" spans="1:34" ht="15" hidden="1" customHeight="1" x14ac:dyDescent="0.2">
      <c r="A4437" s="175">
        <v>69</v>
      </c>
      <c r="B4437" s="175">
        <v>60</v>
      </c>
      <c r="C4437" s="24" t="s">
        <v>1326</v>
      </c>
      <c r="D4437" s="175">
        <v>60204</v>
      </c>
      <c r="E4437" s="24" t="s">
        <v>1327</v>
      </c>
      <c r="F4437" s="25">
        <v>2015</v>
      </c>
      <c r="G4437" s="156">
        <v>42223.071527777778</v>
      </c>
      <c r="H4437" s="157">
        <v>42223.071527777778</v>
      </c>
      <c r="I4437" s="620" t="s">
        <v>36</v>
      </c>
      <c r="J4437" s="620" t="s">
        <v>36</v>
      </c>
      <c r="K4437" s="620"/>
      <c r="L4437" s="159">
        <f>N4437-G4437</f>
        <v>6.944444467080757E-4</v>
      </c>
      <c r="M4437" s="160">
        <v>1</v>
      </c>
      <c r="N4437" s="156">
        <v>42223.072222222225</v>
      </c>
      <c r="O4437" s="157">
        <v>42223.072222222225</v>
      </c>
      <c r="P4437" s="161" t="s">
        <v>37</v>
      </c>
      <c r="Q4437" s="35" t="s">
        <v>213</v>
      </c>
      <c r="R4437" s="35" t="s">
        <v>287</v>
      </c>
      <c r="S4437" s="35" t="s">
        <v>54</v>
      </c>
      <c r="T4437" s="35" t="s">
        <v>4546</v>
      </c>
      <c r="U4437" s="287" t="s">
        <v>40</v>
      </c>
      <c r="V4437" s="167" t="s">
        <v>761</v>
      </c>
      <c r="W4437" s="35" t="s">
        <v>4551</v>
      </c>
      <c r="X4437" s="188"/>
      <c r="Y4437" s="168"/>
      <c r="Z4437" s="168"/>
      <c r="AA4437" s="168"/>
      <c r="AB4437" s="168"/>
      <c r="AC4437" s="168"/>
    </row>
    <row r="4438" spans="1:34" ht="15" hidden="1" customHeight="1" x14ac:dyDescent="0.2">
      <c r="A4438" s="257">
        <v>69</v>
      </c>
      <c r="B4438" s="257">
        <v>60</v>
      </c>
      <c r="C4438" s="258" t="s">
        <v>1326</v>
      </c>
      <c r="D4438" s="257">
        <v>60204</v>
      </c>
      <c r="E4438" s="258" t="s">
        <v>1327</v>
      </c>
      <c r="F4438" s="25">
        <v>2018</v>
      </c>
      <c r="G4438" s="284">
        <v>43270.183333333334</v>
      </c>
      <c r="H4438" s="233">
        <v>43270.183333333334</v>
      </c>
      <c r="I4438" s="412" t="s">
        <v>36</v>
      </c>
      <c r="J4438" s="412" t="s">
        <v>36</v>
      </c>
      <c r="K4438" s="412" t="s">
        <v>36</v>
      </c>
      <c r="L4438" s="235">
        <f>N4438-G4438</f>
        <v>6.944444467080757E-4</v>
      </c>
      <c r="M4438" s="236">
        <v>1</v>
      </c>
      <c r="N4438" s="284">
        <v>43270.184027777781</v>
      </c>
      <c r="O4438" s="233">
        <v>43270.184027777781</v>
      </c>
      <c r="P4438" s="237" t="s">
        <v>37</v>
      </c>
      <c r="Q4438" s="162" t="s">
        <v>48</v>
      </c>
      <c r="R4438" s="167" t="s">
        <v>10200</v>
      </c>
      <c r="S4438" s="163" t="s">
        <v>40</v>
      </c>
      <c r="T4438" s="167" t="s">
        <v>11343</v>
      </c>
      <c r="U4438" s="282" t="s">
        <v>40</v>
      </c>
      <c r="V4438" s="240" t="s">
        <v>761</v>
      </c>
      <c r="W4438" s="167" t="s">
        <v>11346</v>
      </c>
      <c r="X4438" s="255">
        <v>0</v>
      </c>
      <c r="Y4438" s="241">
        <v>0</v>
      </c>
      <c r="Z4438" s="241">
        <v>0</v>
      </c>
      <c r="AA4438" s="266"/>
      <c r="AB4438" s="266"/>
      <c r="AC4438" s="266"/>
      <c r="AD4438" s="241">
        <v>5517212</v>
      </c>
      <c r="AE4438" s="461" t="s">
        <v>1270</v>
      </c>
      <c r="AF4438" s="462" t="s">
        <v>1270</v>
      </c>
      <c r="AG4438" s="277" t="s">
        <v>7040</v>
      </c>
      <c r="AH4438" s="277" t="s">
        <v>7303</v>
      </c>
    </row>
    <row r="4439" spans="1:34" ht="15" hidden="1" customHeight="1" x14ac:dyDescent="0.2">
      <c r="A4439" s="257">
        <v>69</v>
      </c>
      <c r="B4439" s="257">
        <v>60</v>
      </c>
      <c r="C4439" s="258" t="s">
        <v>1326</v>
      </c>
      <c r="D4439" s="257">
        <v>60204</v>
      </c>
      <c r="E4439" s="258" t="s">
        <v>1327</v>
      </c>
      <c r="F4439" s="25">
        <v>2018</v>
      </c>
      <c r="G4439" s="284">
        <v>43366.572222222225</v>
      </c>
      <c r="H4439" s="234">
        <v>43366.572222222225</v>
      </c>
      <c r="I4439" s="412" t="s">
        <v>36</v>
      </c>
      <c r="J4439" s="412" t="s">
        <v>36</v>
      </c>
      <c r="K4439" s="412" t="s">
        <v>36</v>
      </c>
      <c r="L4439" s="235">
        <f>N4439-G4439</f>
        <v>0.87083333333430346</v>
      </c>
      <c r="M4439" s="236">
        <v>1254</v>
      </c>
      <c r="N4439" s="284">
        <v>43367.443055555559</v>
      </c>
      <c r="O4439" s="234">
        <v>43367.443055555559</v>
      </c>
      <c r="P4439" s="237" t="s">
        <v>37</v>
      </c>
      <c r="Q4439" s="162" t="s">
        <v>1285</v>
      </c>
      <c r="R4439" s="167" t="s">
        <v>10192</v>
      </c>
      <c r="S4439" s="163" t="s">
        <v>68</v>
      </c>
      <c r="T4439" s="167" t="s">
        <v>11945</v>
      </c>
      <c r="U4439" s="293">
        <v>114994023</v>
      </c>
      <c r="V4439" s="240" t="s">
        <v>761</v>
      </c>
      <c r="W4439" s="167" t="s">
        <v>11946</v>
      </c>
      <c r="X4439" s="255">
        <v>0</v>
      </c>
      <c r="Y4439" s="241">
        <v>0</v>
      </c>
      <c r="Z4439" s="241">
        <v>0</v>
      </c>
      <c r="AA4439" s="266"/>
      <c r="AB4439" s="266"/>
      <c r="AC4439" s="266"/>
      <c r="AD4439" s="241">
        <v>5517212</v>
      </c>
      <c r="AE4439" s="461" t="s">
        <v>7102</v>
      </c>
      <c r="AF4439" s="468" t="s">
        <v>11476</v>
      </c>
      <c r="AG4439" s="163" t="s">
        <v>7040</v>
      </c>
      <c r="AH4439" s="277" t="s">
        <v>7041</v>
      </c>
    </row>
    <row r="4440" spans="1:34" ht="15" hidden="1" customHeight="1" x14ac:dyDescent="0.2">
      <c r="A4440" s="257">
        <v>69</v>
      </c>
      <c r="B4440" s="257">
        <v>60</v>
      </c>
      <c r="C4440" s="258" t="s">
        <v>1326</v>
      </c>
      <c r="D4440" s="257">
        <v>60204</v>
      </c>
      <c r="E4440" s="258" t="s">
        <v>1327</v>
      </c>
      <c r="F4440" s="25">
        <v>2018</v>
      </c>
      <c r="G4440" s="284">
        <v>43397.557638888888</v>
      </c>
      <c r="H4440" s="234">
        <v>43397.557638888888</v>
      </c>
      <c r="I4440" s="412" t="s">
        <v>36</v>
      </c>
      <c r="J4440" s="412" t="s">
        <v>36</v>
      </c>
      <c r="K4440" s="412" t="s">
        <v>36</v>
      </c>
      <c r="L4440" s="235">
        <f>N4440-G4440</f>
        <v>6.944444467080757E-4</v>
      </c>
      <c r="M4440" s="236">
        <v>1</v>
      </c>
      <c r="N4440" s="284">
        <v>43397.558333333334</v>
      </c>
      <c r="O4440" s="234">
        <v>43397.558333333334</v>
      </c>
      <c r="P4440" s="237" t="s">
        <v>37</v>
      </c>
      <c r="Q4440" s="162" t="s">
        <v>43</v>
      </c>
      <c r="R4440" s="167" t="s">
        <v>10388</v>
      </c>
      <c r="S4440" s="163" t="s">
        <v>40</v>
      </c>
      <c r="T4440" s="167" t="s">
        <v>12198</v>
      </c>
      <c r="U4440" s="416" t="s">
        <v>40</v>
      </c>
      <c r="V4440" s="240" t="s">
        <v>761</v>
      </c>
      <c r="W4440" s="167" t="s">
        <v>12201</v>
      </c>
      <c r="X4440" s="255">
        <v>0</v>
      </c>
      <c r="Y4440" s="241">
        <v>0</v>
      </c>
      <c r="Z4440" s="241">
        <v>0</v>
      </c>
      <c r="AA4440" s="266"/>
      <c r="AB4440" s="266"/>
      <c r="AC4440" s="266"/>
      <c r="AD4440" s="241">
        <v>5517212</v>
      </c>
      <c r="AE4440" s="461" t="s">
        <v>1270</v>
      </c>
      <c r="AF4440" s="462" t="s">
        <v>1270</v>
      </c>
      <c r="AG4440" s="163" t="s">
        <v>7040</v>
      </c>
      <c r="AH4440" s="163" t="s">
        <v>7173</v>
      </c>
    </row>
    <row r="4441" spans="1:34" ht="15" hidden="1" customHeight="1" x14ac:dyDescent="0.2">
      <c r="A4441" s="257">
        <v>69</v>
      </c>
      <c r="B4441" s="257">
        <v>60</v>
      </c>
      <c r="C4441" s="258" t="s">
        <v>1326</v>
      </c>
      <c r="D4441" s="257">
        <v>60204</v>
      </c>
      <c r="E4441" s="258" t="s">
        <v>1327</v>
      </c>
      <c r="F4441" s="25">
        <v>2018</v>
      </c>
      <c r="G4441" s="284">
        <v>43398.50277777778</v>
      </c>
      <c r="H4441" s="234">
        <v>43398.50277777778</v>
      </c>
      <c r="I4441" s="412" t="s">
        <v>36</v>
      </c>
      <c r="J4441" s="412" t="s">
        <v>36</v>
      </c>
      <c r="K4441" s="412" t="s">
        <v>36</v>
      </c>
      <c r="L4441" s="235">
        <f>N4441-G4441</f>
        <v>6.9444443943211809E-4</v>
      </c>
      <c r="M4441" s="236">
        <v>1</v>
      </c>
      <c r="N4441" s="284">
        <v>43398.503472222219</v>
      </c>
      <c r="O4441" s="234">
        <v>43398.503472222219</v>
      </c>
      <c r="P4441" s="237" t="s">
        <v>37</v>
      </c>
      <c r="Q4441" s="162" t="s">
        <v>43</v>
      </c>
      <c r="R4441" s="167" t="s">
        <v>10388</v>
      </c>
      <c r="S4441" s="163" t="s">
        <v>40</v>
      </c>
      <c r="T4441" s="167" t="s">
        <v>12209</v>
      </c>
      <c r="U4441" s="416" t="s">
        <v>40</v>
      </c>
      <c r="V4441" s="240" t="s">
        <v>761</v>
      </c>
      <c r="W4441" s="167" t="s">
        <v>12212</v>
      </c>
      <c r="X4441" s="255">
        <v>0</v>
      </c>
      <c r="Y4441" s="241">
        <v>0</v>
      </c>
      <c r="Z4441" s="241">
        <v>0</v>
      </c>
      <c r="AA4441" s="266"/>
      <c r="AB4441" s="266"/>
      <c r="AC4441" s="266"/>
      <c r="AD4441" s="241">
        <v>5517212</v>
      </c>
      <c r="AE4441" s="461" t="s">
        <v>1270</v>
      </c>
      <c r="AF4441" s="462" t="s">
        <v>1270</v>
      </c>
      <c r="AG4441" s="163" t="s">
        <v>7040</v>
      </c>
      <c r="AH4441" s="163" t="s">
        <v>7173</v>
      </c>
    </row>
    <row r="4442" spans="1:34" ht="15" hidden="1" customHeight="1" x14ac:dyDescent="0.2">
      <c r="A4442" s="523">
        <v>69</v>
      </c>
      <c r="B4442" s="523">
        <v>60</v>
      </c>
      <c r="C4442" s="524" t="s">
        <v>1326</v>
      </c>
      <c r="D4442" s="523">
        <v>60204</v>
      </c>
      <c r="E4442" s="524" t="s">
        <v>1327</v>
      </c>
      <c r="F4442" s="25">
        <v>2019</v>
      </c>
      <c r="G4442" s="284">
        <v>43504.988194444442</v>
      </c>
      <c r="H4442" s="234">
        <v>43504.988194444442</v>
      </c>
      <c r="I4442" s="412" t="s">
        <v>36</v>
      </c>
      <c r="J4442" s="412" t="s">
        <v>36</v>
      </c>
      <c r="K4442" s="412" t="s">
        <v>36</v>
      </c>
      <c r="L4442" s="235">
        <f>N4442-G4442</f>
        <v>6.944444467080757E-4</v>
      </c>
      <c r="M4442" s="236">
        <v>1</v>
      </c>
      <c r="N4442" s="284">
        <v>43504.988888888889</v>
      </c>
      <c r="O4442" s="234">
        <v>43504.988888888889</v>
      </c>
      <c r="P4442" s="237" t="s">
        <v>37</v>
      </c>
      <c r="Q4442" s="162" t="s">
        <v>48</v>
      </c>
      <c r="R4442" s="167" t="s">
        <v>10200</v>
      </c>
      <c r="S4442" s="238" t="s">
        <v>40</v>
      </c>
      <c r="T4442" s="167" t="s">
        <v>13087</v>
      </c>
      <c r="U4442" s="414" t="s">
        <v>40</v>
      </c>
      <c r="V4442" s="240" t="s">
        <v>761</v>
      </c>
      <c r="W4442" s="167" t="s">
        <v>13088</v>
      </c>
      <c r="X4442" s="536">
        <v>0</v>
      </c>
      <c r="Y4442" s="255">
        <v>0</v>
      </c>
      <c r="Z4442" s="255">
        <v>0</v>
      </c>
      <c r="AA4442" s="264">
        <f>Y4442/AD4442</f>
        <v>0</v>
      </c>
      <c r="AB4442" s="265">
        <f>Z4442/AD4442</f>
        <v>0</v>
      </c>
      <c r="AC4442" s="255">
        <v>0</v>
      </c>
      <c r="AD4442" s="255">
        <v>5548929</v>
      </c>
      <c r="AE4442" s="240" t="s">
        <v>7060</v>
      </c>
      <c r="AF4442" s="527" t="s">
        <v>13089</v>
      </c>
      <c r="AG4442" s="240" t="s">
        <v>7040</v>
      </c>
      <c r="AH4442" s="525" t="s">
        <v>7041</v>
      </c>
    </row>
    <row r="4443" spans="1:34" ht="15" hidden="1" customHeight="1" x14ac:dyDescent="0.2">
      <c r="A4443" s="521">
        <v>69</v>
      </c>
      <c r="B4443" s="521">
        <v>60</v>
      </c>
      <c r="C4443" s="522" t="s">
        <v>1326</v>
      </c>
      <c r="D4443" s="521">
        <v>60204</v>
      </c>
      <c r="E4443" s="522" t="s">
        <v>1327</v>
      </c>
      <c r="F4443" s="25">
        <v>2019</v>
      </c>
      <c r="G4443" s="232">
        <v>43513.602777777778</v>
      </c>
      <c r="H4443" s="233">
        <v>43513.602777777778</v>
      </c>
      <c r="I4443" s="417" t="s">
        <v>7042</v>
      </c>
      <c r="J4443" s="412" t="s">
        <v>36</v>
      </c>
      <c r="K4443" s="412" t="s">
        <v>36</v>
      </c>
      <c r="L4443" s="235">
        <f>N4443-G4443</f>
        <v>0.16874999999708962</v>
      </c>
      <c r="M4443" s="236">
        <v>243</v>
      </c>
      <c r="N4443" s="232">
        <v>43513.771527777775</v>
      </c>
      <c r="O4443" s="233">
        <v>43513.771527777775</v>
      </c>
      <c r="P4443" s="237" t="s">
        <v>37</v>
      </c>
      <c r="Q4443" s="162" t="s">
        <v>43</v>
      </c>
      <c r="R4443" s="167" t="s">
        <v>10739</v>
      </c>
      <c r="S4443" s="238" t="s">
        <v>526</v>
      </c>
      <c r="T4443" s="167" t="s">
        <v>13349</v>
      </c>
      <c r="U4443" s="192" t="s">
        <v>40</v>
      </c>
      <c r="V4443" s="240" t="s">
        <v>761</v>
      </c>
      <c r="W4443" s="167" t="s">
        <v>13350</v>
      </c>
      <c r="X4443" s="164">
        <v>0</v>
      </c>
      <c r="Y4443" s="241">
        <v>0</v>
      </c>
      <c r="Z4443" s="241">
        <v>0</v>
      </c>
      <c r="AA4443" s="264">
        <f>Y4443/AD4443</f>
        <v>0</v>
      </c>
      <c r="AB4443" s="265">
        <f>Z4443/AD4443</f>
        <v>0</v>
      </c>
      <c r="AC4443" s="255">
        <v>0</v>
      </c>
      <c r="AD4443" s="255">
        <v>5548929</v>
      </c>
      <c r="AE4443" s="239" t="s">
        <v>1270</v>
      </c>
      <c r="AF4443" s="229" t="s">
        <v>1270</v>
      </c>
      <c r="AG4443" s="545" t="s">
        <v>7066</v>
      </c>
      <c r="AH4443" s="57" t="s">
        <v>12671</v>
      </c>
    </row>
    <row r="4444" spans="1:34" ht="15" hidden="1" customHeight="1" x14ac:dyDescent="0.2">
      <c r="A4444" s="105">
        <v>69</v>
      </c>
      <c r="B4444" s="105">
        <v>60</v>
      </c>
      <c r="C4444" s="76" t="s">
        <v>347</v>
      </c>
      <c r="D4444" s="31">
        <v>60205</v>
      </c>
      <c r="E4444" s="60" t="s">
        <v>348</v>
      </c>
      <c r="F4444" s="25">
        <v>2014</v>
      </c>
      <c r="G4444" s="61">
        <v>41943.477777777778</v>
      </c>
      <c r="H4444" s="62">
        <v>41943.477777777778</v>
      </c>
      <c r="I4444" s="625" t="s">
        <v>36</v>
      </c>
      <c r="J4444" s="625" t="s">
        <v>36</v>
      </c>
      <c r="K4444" s="625"/>
      <c r="L4444" s="64">
        <f>N4444-G4444</f>
        <v>5.5555555554747116E-2</v>
      </c>
      <c r="M4444" s="65">
        <v>80</v>
      </c>
      <c r="N4444" s="61">
        <v>41943.533333333333</v>
      </c>
      <c r="O4444" s="62">
        <v>41943.533333333333</v>
      </c>
      <c r="P4444" s="66" t="s">
        <v>37</v>
      </c>
      <c r="Q4444" s="69" t="s">
        <v>43</v>
      </c>
      <c r="R4444" s="69" t="s">
        <v>997</v>
      </c>
      <c r="S4444" s="87" t="s">
        <v>579</v>
      </c>
      <c r="T4444" s="69" t="s">
        <v>2953</v>
      </c>
      <c r="U4444" s="192" t="s">
        <v>40</v>
      </c>
      <c r="V4444" s="87" t="s">
        <v>384</v>
      </c>
      <c r="W4444" s="69" t="s">
        <v>2954</v>
      </c>
      <c r="X4444" s="32">
        <v>1</v>
      </c>
      <c r="Y4444" s="32">
        <v>0</v>
      </c>
      <c r="Z4444" s="83"/>
      <c r="AA4444" s="84"/>
      <c r="AB4444" s="85"/>
      <c r="AC4444" s="83"/>
    </row>
    <row r="4445" spans="1:34" ht="15" hidden="1" customHeight="1" x14ac:dyDescent="0.2">
      <c r="A4445" s="175">
        <v>69</v>
      </c>
      <c r="B4445" s="175">
        <v>60</v>
      </c>
      <c r="C4445" s="24" t="s">
        <v>347</v>
      </c>
      <c r="D4445" s="175">
        <v>60205</v>
      </c>
      <c r="E4445" s="24" t="s">
        <v>348</v>
      </c>
      <c r="F4445" s="25">
        <v>2015</v>
      </c>
      <c r="G4445" s="179">
        <v>42117.665972222225</v>
      </c>
      <c r="H4445" s="158">
        <v>42117.665972222225</v>
      </c>
      <c r="I4445" s="620" t="s">
        <v>36</v>
      </c>
      <c r="J4445" s="620" t="s">
        <v>36</v>
      </c>
      <c r="K4445" s="620"/>
      <c r="L4445" s="159">
        <f>N4445-G4445</f>
        <v>6.9444443943211809E-4</v>
      </c>
      <c r="M4445" s="160">
        <v>1</v>
      </c>
      <c r="N4445" s="179">
        <v>42117.666666666664</v>
      </c>
      <c r="O4445" s="158">
        <v>42117.666666666664</v>
      </c>
      <c r="P4445" s="161" t="s">
        <v>37</v>
      </c>
      <c r="Q4445" s="35" t="s">
        <v>213</v>
      </c>
      <c r="R4445" s="35" t="s">
        <v>287</v>
      </c>
      <c r="S4445" s="35" t="s">
        <v>40</v>
      </c>
      <c r="T4445" s="35" t="s">
        <v>3826</v>
      </c>
      <c r="U4445" s="192" t="s">
        <v>40</v>
      </c>
      <c r="V4445" s="167" t="s">
        <v>384</v>
      </c>
      <c r="W4445" s="168"/>
      <c r="X4445" s="188"/>
      <c r="Y4445" s="168"/>
      <c r="Z4445" s="168"/>
      <c r="AA4445" s="168"/>
      <c r="AB4445" s="168"/>
      <c r="AC4445" s="168"/>
    </row>
    <row r="4446" spans="1:34" ht="15" hidden="1" customHeight="1" x14ac:dyDescent="0.2">
      <c r="A4446" s="175">
        <v>69</v>
      </c>
      <c r="B4446" s="175">
        <v>60</v>
      </c>
      <c r="C4446" s="24" t="s">
        <v>347</v>
      </c>
      <c r="D4446" s="175">
        <v>60205</v>
      </c>
      <c r="E4446" s="24" t="s">
        <v>348</v>
      </c>
      <c r="F4446" s="25">
        <v>2015</v>
      </c>
      <c r="G4446" s="156">
        <v>42119.259722222225</v>
      </c>
      <c r="H4446" s="157">
        <v>42119.259722222225</v>
      </c>
      <c r="I4446" s="620" t="s">
        <v>36</v>
      </c>
      <c r="J4446" s="620" t="s">
        <v>36</v>
      </c>
      <c r="K4446" s="620"/>
      <c r="L4446" s="159">
        <f>N4446-G4446</f>
        <v>6.9444443943211809E-4</v>
      </c>
      <c r="M4446" s="160">
        <v>1</v>
      </c>
      <c r="N4446" s="156">
        <v>42119.260416666664</v>
      </c>
      <c r="O4446" s="157">
        <v>42119.260416666664</v>
      </c>
      <c r="P4446" s="161" t="s">
        <v>37</v>
      </c>
      <c r="Q4446" s="35" t="s">
        <v>48</v>
      </c>
      <c r="R4446" s="35" t="s">
        <v>49</v>
      </c>
      <c r="S4446" s="35" t="s">
        <v>40</v>
      </c>
      <c r="T4446" s="35" t="s">
        <v>3837</v>
      </c>
      <c r="U4446" s="192" t="s">
        <v>40</v>
      </c>
      <c r="V4446" s="167" t="s">
        <v>384</v>
      </c>
      <c r="W4446" s="35" t="s">
        <v>3836</v>
      </c>
      <c r="X4446" s="55">
        <v>0</v>
      </c>
      <c r="Y4446" s="55">
        <v>0</v>
      </c>
      <c r="Z4446" s="168"/>
      <c r="AA4446" s="168"/>
      <c r="AB4446" s="168"/>
      <c r="AC4446" s="168"/>
    </row>
    <row r="4447" spans="1:34" ht="15" hidden="1" customHeight="1" x14ac:dyDescent="0.2">
      <c r="A4447" s="175">
        <v>69</v>
      </c>
      <c r="B4447" s="175">
        <v>60</v>
      </c>
      <c r="C4447" s="24" t="s">
        <v>347</v>
      </c>
      <c r="D4447" s="175">
        <v>60205</v>
      </c>
      <c r="E4447" s="43" t="s">
        <v>348</v>
      </c>
      <c r="F4447" s="25">
        <v>2015</v>
      </c>
      <c r="G4447" s="156">
        <v>42294.643750000003</v>
      </c>
      <c r="H4447" s="157">
        <v>42294.643750000003</v>
      </c>
      <c r="I4447" s="620" t="s">
        <v>36</v>
      </c>
      <c r="J4447" s="620" t="s">
        <v>36</v>
      </c>
      <c r="K4447" s="620"/>
      <c r="L4447" s="159">
        <f>N4447-G4447</f>
        <v>6.9444443943211809E-4</v>
      </c>
      <c r="M4447" s="160">
        <v>1</v>
      </c>
      <c r="N4447" s="156">
        <v>42294.644444444442</v>
      </c>
      <c r="O4447" s="157">
        <v>42294.644444444442</v>
      </c>
      <c r="P4447" s="161" t="s">
        <v>37</v>
      </c>
      <c r="Q4447" s="35" t="s">
        <v>213</v>
      </c>
      <c r="R4447" s="35" t="s">
        <v>287</v>
      </c>
      <c r="S4447" s="35" t="s">
        <v>106</v>
      </c>
      <c r="T4447" s="35" t="s">
        <v>4981</v>
      </c>
      <c r="U4447" s="192" t="s">
        <v>40</v>
      </c>
      <c r="V4447" s="167" t="s">
        <v>384</v>
      </c>
      <c r="W4447" s="35" t="s">
        <v>4983</v>
      </c>
      <c r="X4447" s="55">
        <v>734</v>
      </c>
      <c r="Y4447" s="168"/>
      <c r="Z4447" s="168"/>
      <c r="AA4447" s="168"/>
      <c r="AB4447" s="168"/>
      <c r="AC4447" s="168"/>
    </row>
    <row r="4448" spans="1:34" ht="15" hidden="1" customHeight="1" x14ac:dyDescent="0.2">
      <c r="A4448" s="175">
        <v>69</v>
      </c>
      <c r="B4448" s="175">
        <v>60</v>
      </c>
      <c r="C4448" s="24" t="s">
        <v>347</v>
      </c>
      <c r="D4448" s="175">
        <v>60205</v>
      </c>
      <c r="E4448" s="24" t="s">
        <v>348</v>
      </c>
      <c r="F4448" s="25">
        <v>2016</v>
      </c>
      <c r="G4448" s="284">
        <v>42645.826388888891</v>
      </c>
      <c r="H4448" s="234">
        <v>42645.826388888891</v>
      </c>
      <c r="I4448" s="412" t="s">
        <v>36</v>
      </c>
      <c r="J4448" s="412" t="s">
        <v>36</v>
      </c>
      <c r="K4448" s="412"/>
      <c r="L4448" s="235">
        <f>N4448-G4448</f>
        <v>4.8611111124046147E-3</v>
      </c>
      <c r="M4448" s="236">
        <v>7</v>
      </c>
      <c r="N4448" s="284">
        <v>42645.831250000003</v>
      </c>
      <c r="O4448" s="234">
        <v>42645.831250000003</v>
      </c>
      <c r="P4448" s="237" t="s">
        <v>37</v>
      </c>
      <c r="Q4448" s="238" t="s">
        <v>213</v>
      </c>
      <c r="R4448" s="238" t="s">
        <v>287</v>
      </c>
      <c r="S4448" s="35" t="s">
        <v>40</v>
      </c>
      <c r="T4448" s="35" t="s">
        <v>6652</v>
      </c>
      <c r="U4448" s="282" t="s">
        <v>40</v>
      </c>
      <c r="V4448" s="240" t="s">
        <v>384</v>
      </c>
      <c r="W4448" s="35" t="s">
        <v>6654</v>
      </c>
      <c r="X4448" s="177">
        <v>0</v>
      </c>
      <c r="Y4448" s="55">
        <v>0</v>
      </c>
      <c r="Z4448" s="55">
        <v>0</v>
      </c>
      <c r="AA4448" s="35"/>
      <c r="AB4448" s="35"/>
      <c r="AC4448" s="241"/>
    </row>
    <row r="4449" spans="1:34" ht="15" hidden="1" customHeight="1" x14ac:dyDescent="0.2">
      <c r="A4449" s="257">
        <v>69</v>
      </c>
      <c r="B4449" s="257">
        <v>60</v>
      </c>
      <c r="C4449" s="258" t="s">
        <v>347</v>
      </c>
      <c r="D4449" s="257">
        <v>60205</v>
      </c>
      <c r="E4449" s="258" t="s">
        <v>348</v>
      </c>
      <c r="F4449" s="25">
        <v>2016</v>
      </c>
      <c r="G4449" s="284">
        <v>42719.28125</v>
      </c>
      <c r="H4449" s="234">
        <v>42719.28125</v>
      </c>
      <c r="I4449" s="412" t="s">
        <v>36</v>
      </c>
      <c r="J4449" s="412" t="s">
        <v>36</v>
      </c>
      <c r="K4449" s="412"/>
      <c r="L4449" s="235">
        <f>N4449-G4449</f>
        <v>1.7361111109494232E-2</v>
      </c>
      <c r="M4449" s="236">
        <v>25</v>
      </c>
      <c r="N4449" s="284">
        <v>42719.298611111109</v>
      </c>
      <c r="O4449" s="234">
        <v>42719.298611111109</v>
      </c>
      <c r="P4449" s="248" t="s">
        <v>242</v>
      </c>
      <c r="Q4449" s="35" t="s">
        <v>43</v>
      </c>
      <c r="R4449" s="35" t="s">
        <v>266</v>
      </c>
      <c r="S4449" s="35" t="s">
        <v>526</v>
      </c>
      <c r="T4449" s="35" t="s">
        <v>6982</v>
      </c>
      <c r="U4449" s="282" t="s">
        <v>40</v>
      </c>
      <c r="V4449" s="240" t="s">
        <v>384</v>
      </c>
      <c r="W4449" s="35" t="s">
        <v>6984</v>
      </c>
      <c r="X4449" s="177">
        <v>0</v>
      </c>
      <c r="Y4449" s="55">
        <v>0</v>
      </c>
      <c r="Z4449" s="55">
        <v>0</v>
      </c>
      <c r="AA4449" s="168"/>
      <c r="AB4449" s="168"/>
      <c r="AC4449" s="168"/>
    </row>
    <row r="4450" spans="1:34" ht="15" hidden="1" customHeight="1" x14ac:dyDescent="0.2">
      <c r="A4450" s="257">
        <v>69</v>
      </c>
      <c r="B4450" s="257">
        <v>60</v>
      </c>
      <c r="C4450" s="258" t="s">
        <v>347</v>
      </c>
      <c r="D4450" s="257">
        <v>60205</v>
      </c>
      <c r="E4450" s="258" t="s">
        <v>348</v>
      </c>
      <c r="F4450" s="25">
        <v>2016</v>
      </c>
      <c r="G4450" s="284">
        <v>42719.344444444447</v>
      </c>
      <c r="H4450" s="234">
        <v>42719.344444444447</v>
      </c>
      <c r="I4450" s="412" t="s">
        <v>36</v>
      </c>
      <c r="J4450" s="412" t="s">
        <v>36</v>
      </c>
      <c r="K4450" s="412"/>
      <c r="L4450" s="235">
        <f>N4450-G4450</f>
        <v>2.0833333328482695E-3</v>
      </c>
      <c r="M4450" s="236">
        <v>3</v>
      </c>
      <c r="N4450" s="284">
        <v>42719.34652777778</v>
      </c>
      <c r="O4450" s="234">
        <v>42719.34652777778</v>
      </c>
      <c r="P4450" s="248" t="s">
        <v>242</v>
      </c>
      <c r="Q4450" s="35" t="s">
        <v>43</v>
      </c>
      <c r="R4450" s="35" t="s">
        <v>266</v>
      </c>
      <c r="S4450" s="35" t="s">
        <v>526</v>
      </c>
      <c r="T4450" s="35" t="s">
        <v>6986</v>
      </c>
      <c r="U4450" s="282" t="s">
        <v>40</v>
      </c>
      <c r="V4450" s="240" t="s">
        <v>384</v>
      </c>
      <c r="W4450" s="35" t="s">
        <v>6988</v>
      </c>
      <c r="X4450" s="177">
        <v>0</v>
      </c>
      <c r="Y4450" s="55">
        <v>0</v>
      </c>
      <c r="Z4450" s="55">
        <v>0</v>
      </c>
      <c r="AA4450" s="168"/>
      <c r="AB4450" s="168"/>
      <c r="AC4450" s="168"/>
    </row>
    <row r="4451" spans="1:34" ht="15" hidden="1" customHeight="1" x14ac:dyDescent="0.2">
      <c r="A4451" s="257">
        <v>69</v>
      </c>
      <c r="B4451" s="257">
        <v>60</v>
      </c>
      <c r="C4451" s="258" t="s">
        <v>347</v>
      </c>
      <c r="D4451" s="257">
        <v>60205</v>
      </c>
      <c r="E4451" s="258" t="s">
        <v>348</v>
      </c>
      <c r="F4451" s="25">
        <v>2017</v>
      </c>
      <c r="G4451" s="232">
        <v>42743.517361111109</v>
      </c>
      <c r="H4451" s="233">
        <v>42743.517361111109</v>
      </c>
      <c r="I4451" s="417" t="s">
        <v>7042</v>
      </c>
      <c r="J4451" s="412" t="s">
        <v>36</v>
      </c>
      <c r="K4451" s="412"/>
      <c r="L4451" s="235">
        <f>N4451-G4451</f>
        <v>0.51527777777664596</v>
      </c>
      <c r="M4451" s="236">
        <v>742</v>
      </c>
      <c r="N4451" s="232">
        <v>42744.032638888886</v>
      </c>
      <c r="O4451" s="233">
        <v>42744.032638888886</v>
      </c>
      <c r="P4451" s="237" t="s">
        <v>37</v>
      </c>
      <c r="Q4451" s="238" t="s">
        <v>52</v>
      </c>
      <c r="R4451" s="238" t="s">
        <v>5649</v>
      </c>
      <c r="S4451" s="35" t="s">
        <v>80</v>
      </c>
      <c r="T4451" s="167" t="s">
        <v>7205</v>
      </c>
      <c r="U4451" s="303" t="s">
        <v>40</v>
      </c>
      <c r="V4451" s="49" t="s">
        <v>384</v>
      </c>
      <c r="W4451" s="44" t="s">
        <v>7206</v>
      </c>
      <c r="X4451" s="241">
        <v>0</v>
      </c>
      <c r="Y4451" s="241">
        <v>0</v>
      </c>
      <c r="Z4451" s="241">
        <v>0</v>
      </c>
      <c r="AA4451" s="168"/>
      <c r="AB4451" s="168"/>
      <c r="AC4451" s="168"/>
      <c r="AD4451" s="304">
        <v>5517212</v>
      </c>
      <c r="AE4451" s="35" t="s">
        <v>1270</v>
      </c>
      <c r="AF4451" s="35" t="s">
        <v>1270</v>
      </c>
      <c r="AG4451" s="35" t="s">
        <v>7040</v>
      </c>
      <c r="AH4451" s="44" t="s">
        <v>7173</v>
      </c>
    </row>
    <row r="4452" spans="1:34" ht="15" hidden="1" customHeight="1" x14ac:dyDescent="0.2">
      <c r="A4452" s="257">
        <v>69</v>
      </c>
      <c r="B4452" s="257">
        <v>60</v>
      </c>
      <c r="C4452" s="258" t="s">
        <v>347</v>
      </c>
      <c r="D4452" s="257">
        <v>60205</v>
      </c>
      <c r="E4452" s="258" t="s">
        <v>348</v>
      </c>
      <c r="F4452" s="25">
        <v>2017</v>
      </c>
      <c r="G4452" s="232">
        <v>42745.597916666666</v>
      </c>
      <c r="H4452" s="233">
        <v>42745.597916666666</v>
      </c>
      <c r="I4452" s="417" t="s">
        <v>7042</v>
      </c>
      <c r="J4452" s="412" t="s">
        <v>36</v>
      </c>
      <c r="K4452" s="412"/>
      <c r="L4452" s="235">
        <f>N4452-G4452</f>
        <v>0.1444444444423425</v>
      </c>
      <c r="M4452" s="236">
        <v>208</v>
      </c>
      <c r="N4452" s="232">
        <v>42745.742361111108</v>
      </c>
      <c r="O4452" s="233">
        <v>42745.742361111108</v>
      </c>
      <c r="P4452" s="237" t="s">
        <v>37</v>
      </c>
      <c r="Q4452" s="238" t="s">
        <v>213</v>
      </c>
      <c r="R4452" s="238" t="s">
        <v>1263</v>
      </c>
      <c r="S4452" s="35" t="s">
        <v>40</v>
      </c>
      <c r="T4452" s="52" t="s">
        <v>7280</v>
      </c>
      <c r="U4452" s="303" t="s">
        <v>40</v>
      </c>
      <c r="V4452" s="49" t="s">
        <v>384</v>
      </c>
      <c r="W4452" s="44" t="s">
        <v>7281</v>
      </c>
      <c r="X4452" s="241">
        <v>0</v>
      </c>
      <c r="Y4452" s="241">
        <v>0</v>
      </c>
      <c r="Z4452" s="241">
        <v>0</v>
      </c>
      <c r="AA4452" s="168"/>
      <c r="AB4452" s="168"/>
      <c r="AC4452" s="168"/>
      <c r="AD4452" s="304">
        <v>5517212</v>
      </c>
      <c r="AE4452" s="35" t="s">
        <v>7172</v>
      </c>
      <c r="AF4452" s="305" t="s">
        <v>7282</v>
      </c>
      <c r="AG4452" s="35" t="s">
        <v>7040</v>
      </c>
      <c r="AH4452" s="44" t="s">
        <v>7041</v>
      </c>
    </row>
    <row r="4453" spans="1:34" ht="15" hidden="1" customHeight="1" x14ac:dyDescent="0.2">
      <c r="A4453" s="257">
        <v>69</v>
      </c>
      <c r="B4453" s="257">
        <v>60</v>
      </c>
      <c r="C4453" s="258" t="s">
        <v>347</v>
      </c>
      <c r="D4453" s="257">
        <v>60205</v>
      </c>
      <c r="E4453" s="258" t="s">
        <v>348</v>
      </c>
      <c r="F4453" s="25">
        <v>2017</v>
      </c>
      <c r="G4453" s="232">
        <v>42755.890972222223</v>
      </c>
      <c r="H4453" s="233">
        <v>42755.890972222223</v>
      </c>
      <c r="I4453" s="417" t="s">
        <v>7042</v>
      </c>
      <c r="J4453" s="412" t="s">
        <v>36</v>
      </c>
      <c r="K4453" s="412"/>
      <c r="L4453" s="235">
        <f>N4453-G4453</f>
        <v>6.944444467080757E-4</v>
      </c>
      <c r="M4453" s="236">
        <v>1</v>
      </c>
      <c r="N4453" s="232">
        <v>42755.89166666667</v>
      </c>
      <c r="O4453" s="233">
        <v>42755.89166666667</v>
      </c>
      <c r="P4453" s="237" t="s">
        <v>37</v>
      </c>
      <c r="Q4453" s="35" t="s">
        <v>213</v>
      </c>
      <c r="R4453" s="35" t="s">
        <v>214</v>
      </c>
      <c r="S4453" s="35" t="s">
        <v>40</v>
      </c>
      <c r="T4453" s="167" t="s">
        <v>7474</v>
      </c>
      <c r="U4453" s="303" t="s">
        <v>40</v>
      </c>
      <c r="V4453" s="49" t="s">
        <v>384</v>
      </c>
      <c r="W4453" s="35" t="s">
        <v>7475</v>
      </c>
      <c r="X4453" s="255">
        <v>1</v>
      </c>
      <c r="Y4453" s="241">
        <v>0</v>
      </c>
      <c r="Z4453" s="241">
        <v>0</v>
      </c>
      <c r="AA4453" s="168"/>
      <c r="AB4453" s="168"/>
      <c r="AC4453" s="168"/>
      <c r="AD4453" s="304">
        <v>5517212</v>
      </c>
      <c r="AE4453" s="35" t="s">
        <v>7172</v>
      </c>
      <c r="AF4453" s="305" t="s">
        <v>7282</v>
      </c>
      <c r="AG4453" s="35" t="s">
        <v>7040</v>
      </c>
      <c r="AH4453" s="44" t="s">
        <v>7041</v>
      </c>
    </row>
    <row r="4454" spans="1:34" ht="15" hidden="1" customHeight="1" x14ac:dyDescent="0.2">
      <c r="A4454" s="257">
        <v>69</v>
      </c>
      <c r="B4454" s="257">
        <v>60</v>
      </c>
      <c r="C4454" s="258" t="s">
        <v>347</v>
      </c>
      <c r="D4454" s="257">
        <v>60205</v>
      </c>
      <c r="E4454" s="258" t="s">
        <v>348</v>
      </c>
      <c r="F4454" s="25">
        <v>2017</v>
      </c>
      <c r="G4454" s="232">
        <v>42755.894444444442</v>
      </c>
      <c r="H4454" s="233">
        <v>42755.894444444442</v>
      </c>
      <c r="I4454" s="417" t="s">
        <v>7042</v>
      </c>
      <c r="J4454" s="412" t="s">
        <v>36</v>
      </c>
      <c r="K4454" s="412"/>
      <c r="L4454" s="235">
        <f>N4454-G4454</f>
        <v>0.36597222222189885</v>
      </c>
      <c r="M4454" s="236">
        <v>527</v>
      </c>
      <c r="N4454" s="232">
        <v>42756.260416666664</v>
      </c>
      <c r="O4454" s="233">
        <v>42756.260416666664</v>
      </c>
      <c r="P4454" s="237" t="s">
        <v>37</v>
      </c>
      <c r="Q4454" s="35" t="s">
        <v>213</v>
      </c>
      <c r="R4454" s="35" t="s">
        <v>214</v>
      </c>
      <c r="S4454" s="35" t="s">
        <v>40</v>
      </c>
      <c r="T4454" s="167" t="s">
        <v>7476</v>
      </c>
      <c r="U4454" s="303" t="s">
        <v>40</v>
      </c>
      <c r="V4454" s="49" t="s">
        <v>384</v>
      </c>
      <c r="W4454" s="35" t="s">
        <v>7477</v>
      </c>
      <c r="X4454" s="255">
        <v>0</v>
      </c>
      <c r="Y4454" s="241">
        <v>0</v>
      </c>
      <c r="Z4454" s="241">
        <v>0</v>
      </c>
      <c r="AA4454" s="168"/>
      <c r="AB4454" s="168"/>
      <c r="AC4454" s="168"/>
      <c r="AD4454" s="304">
        <v>5517212</v>
      </c>
      <c r="AE4454" s="35" t="s">
        <v>7172</v>
      </c>
      <c r="AF4454" s="305" t="s">
        <v>7282</v>
      </c>
      <c r="AG4454" s="35" t="s">
        <v>7040</v>
      </c>
      <c r="AH4454" s="44" t="s">
        <v>7041</v>
      </c>
    </row>
    <row r="4455" spans="1:34" ht="15" hidden="1" customHeight="1" x14ac:dyDescent="0.2">
      <c r="A4455" s="257">
        <v>69</v>
      </c>
      <c r="B4455" s="257">
        <v>60</v>
      </c>
      <c r="C4455" s="258" t="s">
        <v>347</v>
      </c>
      <c r="D4455" s="257">
        <v>60205</v>
      </c>
      <c r="E4455" s="258" t="s">
        <v>348</v>
      </c>
      <c r="F4455" s="25">
        <v>2017</v>
      </c>
      <c r="G4455" s="232">
        <v>42757.77847222222</v>
      </c>
      <c r="H4455" s="233">
        <v>42757.77847222222</v>
      </c>
      <c r="I4455" s="417" t="s">
        <v>7042</v>
      </c>
      <c r="J4455" s="412" t="s">
        <v>36</v>
      </c>
      <c r="K4455" s="412"/>
      <c r="L4455" s="235">
        <f>N4455-G4455</f>
        <v>6.944444467080757E-4</v>
      </c>
      <c r="M4455" s="236">
        <v>1</v>
      </c>
      <c r="N4455" s="232">
        <v>42757.779166666667</v>
      </c>
      <c r="O4455" s="233">
        <v>42757.779166666667</v>
      </c>
      <c r="P4455" s="237" t="s">
        <v>37</v>
      </c>
      <c r="Q4455" s="35" t="s">
        <v>213</v>
      </c>
      <c r="R4455" s="35" t="s">
        <v>1263</v>
      </c>
      <c r="S4455" s="35" t="s">
        <v>40</v>
      </c>
      <c r="T4455" s="167" t="s">
        <v>7580</v>
      </c>
      <c r="U4455" s="303" t="s">
        <v>40</v>
      </c>
      <c r="V4455" s="49" t="s">
        <v>384</v>
      </c>
      <c r="W4455" s="35" t="s">
        <v>7581</v>
      </c>
      <c r="X4455" s="255">
        <v>0</v>
      </c>
      <c r="Y4455" s="255">
        <v>0</v>
      </c>
      <c r="Z4455" s="255">
        <v>0</v>
      </c>
      <c r="AA4455" s="35"/>
      <c r="AB4455" s="35"/>
      <c r="AC4455" s="35"/>
      <c r="AD4455" s="304">
        <v>5517212</v>
      </c>
      <c r="AE4455" s="35" t="s">
        <v>7172</v>
      </c>
      <c r="AF4455" s="305" t="s">
        <v>7582</v>
      </c>
      <c r="AG4455" s="35" t="s">
        <v>7040</v>
      </c>
      <c r="AH4455" s="44" t="s">
        <v>7041</v>
      </c>
    </row>
    <row r="4456" spans="1:34" ht="15" hidden="1" customHeight="1" x14ac:dyDescent="0.2">
      <c r="A4456" s="257">
        <v>69</v>
      </c>
      <c r="B4456" s="257">
        <v>60</v>
      </c>
      <c r="C4456" s="258" t="s">
        <v>347</v>
      </c>
      <c r="D4456" s="257">
        <v>60205</v>
      </c>
      <c r="E4456" s="258" t="s">
        <v>348</v>
      </c>
      <c r="F4456" s="25">
        <v>2017</v>
      </c>
      <c r="G4456" s="232">
        <v>42757.78125</v>
      </c>
      <c r="H4456" s="233">
        <v>42757.78125</v>
      </c>
      <c r="I4456" s="417" t="s">
        <v>7042</v>
      </c>
      <c r="J4456" s="412" t="s">
        <v>36</v>
      </c>
      <c r="K4456" s="412"/>
      <c r="L4456" s="235">
        <f>N4456-G4456</f>
        <v>6.944444467080757E-4</v>
      </c>
      <c r="M4456" s="236">
        <v>1</v>
      </c>
      <c r="N4456" s="232">
        <v>42757.781944444447</v>
      </c>
      <c r="O4456" s="233">
        <v>42757.781944444447</v>
      </c>
      <c r="P4456" s="237" t="s">
        <v>37</v>
      </c>
      <c r="Q4456" s="35" t="s">
        <v>213</v>
      </c>
      <c r="R4456" s="35" t="s">
        <v>1263</v>
      </c>
      <c r="S4456" s="35" t="s">
        <v>40</v>
      </c>
      <c r="T4456" s="167" t="s">
        <v>7580</v>
      </c>
      <c r="U4456" s="303" t="s">
        <v>40</v>
      </c>
      <c r="V4456" s="49" t="s">
        <v>384</v>
      </c>
      <c r="W4456" s="35" t="s">
        <v>7583</v>
      </c>
      <c r="X4456" s="255">
        <v>0</v>
      </c>
      <c r="Y4456" s="255">
        <v>0</v>
      </c>
      <c r="Z4456" s="255">
        <v>0</v>
      </c>
      <c r="AA4456" s="35"/>
      <c r="AB4456" s="35"/>
      <c r="AC4456" s="35"/>
      <c r="AD4456" s="304">
        <v>5517212</v>
      </c>
      <c r="AE4456" s="35" t="s">
        <v>7172</v>
      </c>
      <c r="AF4456" s="305" t="s">
        <v>7582</v>
      </c>
      <c r="AG4456" s="35" t="s">
        <v>7040</v>
      </c>
      <c r="AH4456" s="44" t="s">
        <v>7041</v>
      </c>
    </row>
    <row r="4457" spans="1:34" ht="15" hidden="1" customHeight="1" x14ac:dyDescent="0.2">
      <c r="A4457" s="257">
        <v>69</v>
      </c>
      <c r="B4457" s="257">
        <v>60</v>
      </c>
      <c r="C4457" s="258" t="s">
        <v>347</v>
      </c>
      <c r="D4457" s="257">
        <v>60205</v>
      </c>
      <c r="E4457" s="258" t="s">
        <v>348</v>
      </c>
      <c r="F4457" s="25">
        <v>2018</v>
      </c>
      <c r="G4457" s="232">
        <v>43125.057638888888</v>
      </c>
      <c r="H4457" s="233">
        <v>43125.057638888888</v>
      </c>
      <c r="I4457" s="412" t="s">
        <v>36</v>
      </c>
      <c r="J4457" s="412" t="s">
        <v>36</v>
      </c>
      <c r="K4457" s="412" t="s">
        <v>36</v>
      </c>
      <c r="L4457" s="235">
        <f>N4457-G4457</f>
        <v>2.0833333328482695E-3</v>
      </c>
      <c r="M4457" s="236">
        <v>3</v>
      </c>
      <c r="N4457" s="232">
        <v>43125.05972222222</v>
      </c>
      <c r="O4457" s="233">
        <v>43125.05972222222</v>
      </c>
      <c r="P4457" s="237" t="s">
        <v>37</v>
      </c>
      <c r="Q4457" s="238" t="s">
        <v>213</v>
      </c>
      <c r="R4457" s="35" t="s">
        <v>10343</v>
      </c>
      <c r="S4457" s="238" t="s">
        <v>40</v>
      </c>
      <c r="T4457" s="167" t="s">
        <v>10381</v>
      </c>
      <c r="U4457" s="192" t="s">
        <v>40</v>
      </c>
      <c r="V4457" s="240" t="s">
        <v>384</v>
      </c>
      <c r="W4457" s="167" t="s">
        <v>10382</v>
      </c>
      <c r="X4457" s="255">
        <v>1</v>
      </c>
      <c r="Y4457" s="241">
        <v>0</v>
      </c>
      <c r="Z4457" s="241">
        <v>0</v>
      </c>
      <c r="AA4457" s="266"/>
      <c r="AB4457" s="266"/>
      <c r="AC4457" s="266"/>
      <c r="AD4457" s="241">
        <v>5517212</v>
      </c>
      <c r="AE4457" s="35" t="s">
        <v>7049</v>
      </c>
      <c r="AF4457" s="153" t="s">
        <v>7582</v>
      </c>
      <c r="AG4457" s="35" t="s">
        <v>7040</v>
      </c>
      <c r="AH4457" s="35" t="s">
        <v>7041</v>
      </c>
    </row>
    <row r="4458" spans="1:34" ht="15" hidden="1" customHeight="1" x14ac:dyDescent="0.2">
      <c r="A4458" s="521">
        <v>69</v>
      </c>
      <c r="B4458" s="521">
        <v>60</v>
      </c>
      <c r="C4458" s="522" t="s">
        <v>347</v>
      </c>
      <c r="D4458" s="521">
        <v>60205</v>
      </c>
      <c r="E4458" s="522" t="s">
        <v>348</v>
      </c>
      <c r="F4458" s="25">
        <v>2019</v>
      </c>
      <c r="G4458" s="570">
        <v>43522.397222222222</v>
      </c>
      <c r="H4458" s="571">
        <v>43522.397222222222</v>
      </c>
      <c r="I4458" s="417" t="s">
        <v>7042</v>
      </c>
      <c r="J4458" s="572" t="s">
        <v>36</v>
      </c>
      <c r="K4458" s="572" t="s">
        <v>36</v>
      </c>
      <c r="L4458" s="235">
        <f>N4458-G4458</f>
        <v>6.944444467080757E-4</v>
      </c>
      <c r="M4458" s="236">
        <v>1</v>
      </c>
      <c r="N4458" s="570">
        <v>43522.397916666669</v>
      </c>
      <c r="O4458" s="571">
        <v>43522.397916666669</v>
      </c>
      <c r="P4458" s="237" t="s">
        <v>37</v>
      </c>
      <c r="Q4458" s="162" t="s">
        <v>213</v>
      </c>
      <c r="R4458" s="167" t="s">
        <v>10343</v>
      </c>
      <c r="S4458" s="238" t="s">
        <v>40</v>
      </c>
      <c r="T4458" s="167" t="s">
        <v>13444</v>
      </c>
      <c r="U4458" s="192" t="s">
        <v>40</v>
      </c>
      <c r="V4458" s="240" t="s">
        <v>384</v>
      </c>
      <c r="W4458" s="167" t="s">
        <v>13445</v>
      </c>
      <c r="X4458" s="164">
        <v>0</v>
      </c>
      <c r="Y4458" s="241">
        <v>0</v>
      </c>
      <c r="Z4458" s="241">
        <v>0</v>
      </c>
      <c r="AA4458" s="264">
        <f>Y4458/AD4458</f>
        <v>0</v>
      </c>
      <c r="AB4458" s="265">
        <f>Z4458/AD4458</f>
        <v>0</v>
      </c>
      <c r="AC4458" s="255">
        <v>0</v>
      </c>
      <c r="AD4458" s="255">
        <v>5548929</v>
      </c>
      <c r="AE4458" s="239" t="s">
        <v>7172</v>
      </c>
      <c r="AF4458" s="229" t="s">
        <v>13446</v>
      </c>
      <c r="AG4458" s="239" t="s">
        <v>7040</v>
      </c>
      <c r="AH4458" s="57" t="s">
        <v>7041</v>
      </c>
    </row>
    <row r="4459" spans="1:34" ht="15" hidden="1" customHeight="1" x14ac:dyDescent="0.2">
      <c r="A4459" s="521">
        <v>69</v>
      </c>
      <c r="B4459" s="521">
        <v>60</v>
      </c>
      <c r="C4459" s="522" t="s">
        <v>347</v>
      </c>
      <c r="D4459" s="521">
        <v>60205</v>
      </c>
      <c r="E4459" s="522" t="s">
        <v>348</v>
      </c>
      <c r="F4459" s="25">
        <v>2019</v>
      </c>
      <c r="G4459" s="570">
        <v>43522.40347222222</v>
      </c>
      <c r="H4459" s="571">
        <v>43522.40347222222</v>
      </c>
      <c r="I4459" s="417" t="s">
        <v>7042</v>
      </c>
      <c r="J4459" s="572" t="s">
        <v>36</v>
      </c>
      <c r="K4459" s="572" t="s">
        <v>36</v>
      </c>
      <c r="L4459" s="235">
        <f>N4459-G4459</f>
        <v>6.944444467080757E-4</v>
      </c>
      <c r="M4459" s="236">
        <v>1</v>
      </c>
      <c r="N4459" s="570">
        <v>43522.404166666667</v>
      </c>
      <c r="O4459" s="571">
        <v>43522.404166666667</v>
      </c>
      <c r="P4459" s="237" t="s">
        <v>37</v>
      </c>
      <c r="Q4459" s="162" t="s">
        <v>213</v>
      </c>
      <c r="R4459" s="167" t="s">
        <v>10343</v>
      </c>
      <c r="S4459" s="238" t="s">
        <v>40</v>
      </c>
      <c r="T4459" s="167" t="s">
        <v>13444</v>
      </c>
      <c r="U4459" s="192" t="s">
        <v>40</v>
      </c>
      <c r="V4459" s="240" t="s">
        <v>384</v>
      </c>
      <c r="W4459" s="167" t="s">
        <v>11516</v>
      </c>
      <c r="X4459" s="164">
        <v>0</v>
      </c>
      <c r="Y4459" s="241">
        <v>0</v>
      </c>
      <c r="Z4459" s="241">
        <v>0</v>
      </c>
      <c r="AA4459" s="264">
        <f>Y4459/AD4459</f>
        <v>0</v>
      </c>
      <c r="AB4459" s="265">
        <f>Z4459/AD4459</f>
        <v>0</v>
      </c>
      <c r="AC4459" s="255">
        <v>0</v>
      </c>
      <c r="AD4459" s="255">
        <v>5548929</v>
      </c>
      <c r="AE4459" s="239" t="s">
        <v>7172</v>
      </c>
      <c r="AF4459" s="229" t="s">
        <v>9253</v>
      </c>
      <c r="AG4459" s="239" t="s">
        <v>7040</v>
      </c>
      <c r="AH4459" s="57" t="s">
        <v>7041</v>
      </c>
    </row>
    <row r="4460" spans="1:34" ht="15" hidden="1" customHeight="1" x14ac:dyDescent="0.2">
      <c r="A4460" s="521">
        <v>69</v>
      </c>
      <c r="B4460" s="521">
        <v>60</v>
      </c>
      <c r="C4460" s="522" t="s">
        <v>347</v>
      </c>
      <c r="D4460" s="521">
        <v>60205</v>
      </c>
      <c r="E4460" s="522" t="s">
        <v>348</v>
      </c>
      <c r="F4460" s="25">
        <v>2019</v>
      </c>
      <c r="G4460" s="570">
        <v>43522.412499999999</v>
      </c>
      <c r="H4460" s="571">
        <v>43522.412499999999</v>
      </c>
      <c r="I4460" s="417" t="s">
        <v>7042</v>
      </c>
      <c r="J4460" s="417" t="s">
        <v>7042</v>
      </c>
      <c r="K4460" s="572" t="s">
        <v>36</v>
      </c>
      <c r="L4460" s="235">
        <f>N4460-G4460</f>
        <v>4.2090277777824667</v>
      </c>
      <c r="M4460" s="236">
        <v>6061</v>
      </c>
      <c r="N4460" s="570">
        <v>43526.621527777781</v>
      </c>
      <c r="O4460" s="571">
        <v>43526.621527777781</v>
      </c>
      <c r="P4460" s="294" t="s">
        <v>173</v>
      </c>
      <c r="Q4460" s="162" t="s">
        <v>1285</v>
      </c>
      <c r="R4460" s="167" t="s">
        <v>10331</v>
      </c>
      <c r="S4460" s="238" t="s">
        <v>68</v>
      </c>
      <c r="T4460" s="167" t="s">
        <v>13447</v>
      </c>
      <c r="U4460" s="192" t="s">
        <v>40</v>
      </c>
      <c r="V4460" s="240" t="s">
        <v>384</v>
      </c>
      <c r="W4460" s="167" t="s">
        <v>13448</v>
      </c>
      <c r="X4460" s="164">
        <v>0</v>
      </c>
      <c r="Y4460" s="241">
        <v>0</v>
      </c>
      <c r="Z4460" s="241">
        <v>0</v>
      </c>
      <c r="AA4460" s="264">
        <f>Y4460/AD4460</f>
        <v>0</v>
      </c>
      <c r="AB4460" s="265">
        <f>Z4460/AD4460</f>
        <v>0</v>
      </c>
      <c r="AC4460" s="255">
        <v>0</v>
      </c>
      <c r="AD4460" s="255">
        <v>5548929</v>
      </c>
      <c r="AE4460" s="239" t="s">
        <v>7172</v>
      </c>
      <c r="AF4460" s="229" t="s">
        <v>9253</v>
      </c>
      <c r="AG4460" s="239" t="s">
        <v>7040</v>
      </c>
      <c r="AH4460" s="57" t="s">
        <v>7041</v>
      </c>
    </row>
    <row r="4461" spans="1:34" ht="15" hidden="1" customHeight="1" x14ac:dyDescent="0.2">
      <c r="A4461" s="58">
        <v>69</v>
      </c>
      <c r="B4461" s="58">
        <v>60</v>
      </c>
      <c r="C4461" s="76" t="s">
        <v>215</v>
      </c>
      <c r="D4461" s="31">
        <v>60206</v>
      </c>
      <c r="E4461" s="60" t="s">
        <v>216</v>
      </c>
      <c r="F4461" s="25">
        <v>2014</v>
      </c>
      <c r="G4461" s="61">
        <v>41677.469444444447</v>
      </c>
      <c r="H4461" s="62">
        <v>41677.469444444447</v>
      </c>
      <c r="I4461" s="625" t="s">
        <v>36</v>
      </c>
      <c r="J4461" s="625" t="s">
        <v>36</v>
      </c>
      <c r="K4461" s="625"/>
      <c r="L4461" s="64">
        <f>N4461-G4461</f>
        <v>6.9444443943211809E-4</v>
      </c>
      <c r="M4461" s="65">
        <v>1</v>
      </c>
      <c r="N4461" s="61">
        <v>41677.470138888886</v>
      </c>
      <c r="O4461" s="62">
        <v>41677.470138888886</v>
      </c>
      <c r="P4461" s="66" t="s">
        <v>37</v>
      </c>
      <c r="Q4461" s="67" t="s">
        <v>1752</v>
      </c>
      <c r="R4461" s="67" t="s">
        <v>1787</v>
      </c>
      <c r="S4461" s="68" t="s">
        <v>40</v>
      </c>
      <c r="T4461" s="69" t="s">
        <v>1788</v>
      </c>
      <c r="U4461" s="192" t="s">
        <v>40</v>
      </c>
      <c r="V4461" s="78" t="s">
        <v>384</v>
      </c>
      <c r="W4461" s="69" t="s">
        <v>1789</v>
      </c>
      <c r="X4461" s="32">
        <v>1893</v>
      </c>
      <c r="Y4461" s="32">
        <v>0</v>
      </c>
      <c r="Z4461" s="32">
        <v>0</v>
      </c>
      <c r="AA4461" s="79">
        <v>0</v>
      </c>
      <c r="AB4461" s="80">
        <v>0</v>
      </c>
      <c r="AC4461" s="32">
        <v>0</v>
      </c>
    </row>
    <row r="4462" spans="1:34" ht="15" hidden="1" customHeight="1" x14ac:dyDescent="0.2">
      <c r="A4462" s="58">
        <v>69</v>
      </c>
      <c r="B4462" s="58">
        <v>60</v>
      </c>
      <c r="C4462" s="76" t="s">
        <v>215</v>
      </c>
      <c r="D4462" s="31">
        <v>60206</v>
      </c>
      <c r="E4462" s="60" t="s">
        <v>216</v>
      </c>
      <c r="F4462" s="25">
        <v>2014</v>
      </c>
      <c r="G4462" s="61">
        <v>41794.783333333333</v>
      </c>
      <c r="H4462" s="62">
        <v>41794.783333333333</v>
      </c>
      <c r="I4462" s="625" t="s">
        <v>36</v>
      </c>
      <c r="J4462" s="625" t="s">
        <v>36</v>
      </c>
      <c r="K4462" s="625"/>
      <c r="L4462" s="64">
        <f>N4462-G4462</f>
        <v>0.10486111111094942</v>
      </c>
      <c r="M4462" s="65">
        <v>151</v>
      </c>
      <c r="N4462" s="61">
        <v>41794.888194444444</v>
      </c>
      <c r="O4462" s="62">
        <v>41794.888194444444</v>
      </c>
      <c r="P4462" s="66" t="s">
        <v>37</v>
      </c>
      <c r="Q4462" s="69" t="s">
        <v>155</v>
      </c>
      <c r="R4462" s="69" t="s">
        <v>155</v>
      </c>
      <c r="S4462" s="87" t="s">
        <v>80</v>
      </c>
      <c r="T4462" s="69" t="s">
        <v>2324</v>
      </c>
      <c r="U4462" s="77">
        <v>10319</v>
      </c>
      <c r="V4462" s="78" t="s">
        <v>384</v>
      </c>
      <c r="W4462" s="69" t="s">
        <v>2325</v>
      </c>
      <c r="X4462" s="32">
        <v>0</v>
      </c>
      <c r="Y4462" s="32">
        <v>0</v>
      </c>
      <c r="Z4462" s="83"/>
      <c r="AA4462" s="84"/>
      <c r="AB4462" s="85"/>
      <c r="AC4462" s="83"/>
    </row>
    <row r="4463" spans="1:34" ht="15" hidden="1" customHeight="1" x14ac:dyDescent="0.2">
      <c r="A4463" s="105">
        <v>69</v>
      </c>
      <c r="B4463" s="105">
        <v>60</v>
      </c>
      <c r="C4463" s="76" t="s">
        <v>215</v>
      </c>
      <c r="D4463" s="31">
        <v>60206</v>
      </c>
      <c r="E4463" s="60" t="s">
        <v>216</v>
      </c>
      <c r="F4463" s="25">
        <v>2014</v>
      </c>
      <c r="G4463" s="106">
        <v>41984.438194444447</v>
      </c>
      <c r="H4463" s="63">
        <v>41984.438194444447</v>
      </c>
      <c r="I4463" s="628" t="s">
        <v>313</v>
      </c>
      <c r="J4463" s="625" t="s">
        <v>36</v>
      </c>
      <c r="K4463" s="625"/>
      <c r="L4463" s="64">
        <f>N4463-G4463</f>
        <v>6.9444443943211809E-4</v>
      </c>
      <c r="M4463" s="65">
        <v>1</v>
      </c>
      <c r="N4463" s="106">
        <v>41984.438888888886</v>
      </c>
      <c r="O4463" s="63">
        <v>41984.438888888886</v>
      </c>
      <c r="P4463" s="86" t="s">
        <v>242</v>
      </c>
      <c r="Q4463" s="99" t="s">
        <v>43</v>
      </c>
      <c r="R4463" s="99" t="s">
        <v>266</v>
      </c>
      <c r="S4463" s="78" t="s">
        <v>106</v>
      </c>
      <c r="T4463" s="69" t="s">
        <v>3164</v>
      </c>
      <c r="U4463" s="192" t="s">
        <v>40</v>
      </c>
      <c r="V4463" s="87" t="s">
        <v>384</v>
      </c>
      <c r="W4463" s="69" t="s">
        <v>3165</v>
      </c>
      <c r="X4463" s="32">
        <v>4</v>
      </c>
      <c r="Y4463" s="32">
        <v>0</v>
      </c>
      <c r="Z4463" s="83"/>
      <c r="AA4463" s="84"/>
      <c r="AB4463" s="85"/>
      <c r="AC4463" s="83"/>
    </row>
    <row r="4464" spans="1:34" ht="15" hidden="1" customHeight="1" x14ac:dyDescent="0.2">
      <c r="A4464" s="105">
        <v>69</v>
      </c>
      <c r="B4464" s="105">
        <v>60</v>
      </c>
      <c r="C4464" s="76" t="s">
        <v>215</v>
      </c>
      <c r="D4464" s="31">
        <v>60206</v>
      </c>
      <c r="E4464" s="60" t="s">
        <v>216</v>
      </c>
      <c r="F4464" s="25">
        <v>2014</v>
      </c>
      <c r="G4464" s="106">
        <v>41984.497916666667</v>
      </c>
      <c r="H4464" s="63">
        <v>41984.497916666667</v>
      </c>
      <c r="I4464" s="628" t="s">
        <v>313</v>
      </c>
      <c r="J4464" s="625" t="s">
        <v>36</v>
      </c>
      <c r="K4464" s="625"/>
      <c r="L4464" s="64">
        <f>N4464-G4464</f>
        <v>6.944444467080757E-4</v>
      </c>
      <c r="M4464" s="65">
        <v>1</v>
      </c>
      <c r="N4464" s="106">
        <v>41984.498611111114</v>
      </c>
      <c r="O4464" s="63">
        <v>41984.498611111114</v>
      </c>
      <c r="P4464" s="86" t="s">
        <v>242</v>
      </c>
      <c r="Q4464" s="99" t="s">
        <v>43</v>
      </c>
      <c r="R4464" s="99" t="s">
        <v>266</v>
      </c>
      <c r="S4464" s="78" t="s">
        <v>106</v>
      </c>
      <c r="T4464" s="69" t="s">
        <v>3164</v>
      </c>
      <c r="U4464" s="192" t="s">
        <v>40</v>
      </c>
      <c r="V4464" s="87" t="s">
        <v>384</v>
      </c>
      <c r="W4464" s="69" t="s">
        <v>3168</v>
      </c>
      <c r="X4464" s="32">
        <v>4</v>
      </c>
      <c r="Y4464" s="32">
        <v>0</v>
      </c>
      <c r="Z4464" s="83"/>
      <c r="AA4464" s="84"/>
      <c r="AB4464" s="85"/>
      <c r="AC4464" s="83"/>
    </row>
    <row r="4465" spans="1:34" ht="15" hidden="1" customHeight="1" x14ac:dyDescent="0.2">
      <c r="A4465" s="58">
        <v>69</v>
      </c>
      <c r="B4465" s="58">
        <v>60</v>
      </c>
      <c r="C4465" s="76" t="s">
        <v>215</v>
      </c>
      <c r="D4465" s="31">
        <v>60206</v>
      </c>
      <c r="E4465" s="60" t="s">
        <v>216</v>
      </c>
      <c r="F4465" s="25">
        <v>2014</v>
      </c>
      <c r="G4465" s="61">
        <v>42003.975694444445</v>
      </c>
      <c r="H4465" s="62">
        <v>42003.975694444445</v>
      </c>
      <c r="I4465" s="628" t="s">
        <v>313</v>
      </c>
      <c r="J4465" s="628" t="s">
        <v>313</v>
      </c>
      <c r="K4465" s="628"/>
      <c r="L4465" s="64">
        <f>N4465-G4465</f>
        <v>2.8395833333343035</v>
      </c>
      <c r="M4465" s="65">
        <v>4089</v>
      </c>
      <c r="N4465" s="61">
        <v>42006.81527777778</v>
      </c>
      <c r="O4465" s="62">
        <v>42006.81527777778</v>
      </c>
      <c r="P4465" s="66" t="s">
        <v>37</v>
      </c>
      <c r="Q4465" s="69" t="s">
        <v>52</v>
      </c>
      <c r="R4465" s="69" t="s">
        <v>302</v>
      </c>
      <c r="S4465" s="87" t="s">
        <v>54</v>
      </c>
      <c r="T4465" s="69" t="s">
        <v>3284</v>
      </c>
      <c r="U4465" s="192" t="s">
        <v>40</v>
      </c>
      <c r="V4465" s="87" t="s">
        <v>384</v>
      </c>
      <c r="W4465" s="69" t="s">
        <v>3285</v>
      </c>
      <c r="X4465" s="32">
        <v>1840</v>
      </c>
      <c r="Y4465" s="32">
        <v>1840</v>
      </c>
      <c r="Z4465" s="32">
        <v>515260</v>
      </c>
      <c r="AA4465" s="151">
        <f>Y4465/5380759</f>
        <v>3.4195919200246658E-4</v>
      </c>
      <c r="AB4465" s="152">
        <f>Z4465/5380759</f>
        <v>9.5759724603908108E-2</v>
      </c>
      <c r="AC4465" s="96">
        <f>Z4465/Y4465</f>
        <v>280.03260869565219</v>
      </c>
    </row>
    <row r="4466" spans="1:34" ht="15" hidden="1" customHeight="1" x14ac:dyDescent="0.2">
      <c r="A4466" s="153">
        <v>69</v>
      </c>
      <c r="B4466" s="153">
        <v>60</v>
      </c>
      <c r="C4466" s="24" t="s">
        <v>215</v>
      </c>
      <c r="D4466" s="165">
        <v>60206</v>
      </c>
      <c r="E4466" s="24" t="s">
        <v>216</v>
      </c>
      <c r="F4466" s="25">
        <v>2015</v>
      </c>
      <c r="G4466" s="156">
        <v>42009.676388888889</v>
      </c>
      <c r="H4466" s="157">
        <v>42009.676388888889</v>
      </c>
      <c r="I4466" s="620" t="s">
        <v>36</v>
      </c>
      <c r="J4466" s="620" t="s">
        <v>36</v>
      </c>
      <c r="K4466" s="620"/>
      <c r="L4466" s="159">
        <f>N4466-G4466</f>
        <v>9.5833333332848269E-2</v>
      </c>
      <c r="M4466" s="160">
        <v>138</v>
      </c>
      <c r="N4466" s="156">
        <v>42009.772222222222</v>
      </c>
      <c r="O4466" s="157">
        <v>42009.772222222222</v>
      </c>
      <c r="P4466" s="161" t="s">
        <v>37</v>
      </c>
      <c r="Q4466" s="162" t="s">
        <v>1285</v>
      </c>
      <c r="R4466" s="162" t="s">
        <v>114</v>
      </c>
      <c r="S4466" s="162" t="s">
        <v>107</v>
      </c>
      <c r="T4466" s="35" t="s">
        <v>3305</v>
      </c>
      <c r="U4466" s="192" t="s">
        <v>40</v>
      </c>
      <c r="V4466" s="167" t="s">
        <v>384</v>
      </c>
      <c r="W4466" s="167" t="s">
        <v>3306</v>
      </c>
      <c r="X4466" s="55">
        <v>0</v>
      </c>
      <c r="Y4466" s="55">
        <v>0</v>
      </c>
      <c r="Z4466" s="168"/>
      <c r="AA4466" s="168"/>
      <c r="AB4466" s="168"/>
      <c r="AC4466" s="168"/>
    </row>
    <row r="4467" spans="1:34" ht="15" hidden="1" customHeight="1" x14ac:dyDescent="0.2">
      <c r="A4467" s="153">
        <v>69</v>
      </c>
      <c r="B4467" s="153">
        <v>60</v>
      </c>
      <c r="C4467" s="24" t="s">
        <v>215</v>
      </c>
      <c r="D4467" s="175">
        <v>60206</v>
      </c>
      <c r="E4467" s="24" t="s">
        <v>216</v>
      </c>
      <c r="F4467" s="25">
        <v>2015</v>
      </c>
      <c r="G4467" s="179">
        <v>42041.186111111114</v>
      </c>
      <c r="H4467" s="158">
        <v>42041.186111111114</v>
      </c>
      <c r="I4467" s="626" t="s">
        <v>313</v>
      </c>
      <c r="J4467" s="620" t="s">
        <v>36</v>
      </c>
      <c r="K4467" s="620"/>
      <c r="L4467" s="159">
        <f>N4467-G4467</f>
        <v>6.9444443943211809E-4</v>
      </c>
      <c r="M4467" s="160">
        <v>1</v>
      </c>
      <c r="N4467" s="156">
        <v>42041.186805555553</v>
      </c>
      <c r="O4467" s="157">
        <v>42041.186805555553</v>
      </c>
      <c r="P4467" s="161" t="s">
        <v>37</v>
      </c>
      <c r="Q4467" s="35" t="s">
        <v>213</v>
      </c>
      <c r="R4467" s="35" t="s">
        <v>320</v>
      </c>
      <c r="S4467" s="35" t="s">
        <v>40</v>
      </c>
      <c r="T4467" s="35" t="s">
        <v>3403</v>
      </c>
      <c r="U4467" s="192" t="s">
        <v>40</v>
      </c>
      <c r="V4467" s="167" t="s">
        <v>384</v>
      </c>
      <c r="W4467" s="35" t="s">
        <v>3404</v>
      </c>
      <c r="X4467" s="55">
        <v>1895</v>
      </c>
      <c r="Y4467" s="55">
        <v>0</v>
      </c>
      <c r="Z4467" s="168"/>
      <c r="AA4467" s="168"/>
      <c r="AB4467" s="168"/>
      <c r="AC4467" s="168"/>
    </row>
    <row r="4468" spans="1:34" ht="15" hidden="1" customHeight="1" x14ac:dyDescent="0.2">
      <c r="A4468" s="153">
        <v>69</v>
      </c>
      <c r="B4468" s="153">
        <v>60</v>
      </c>
      <c r="C4468" s="24" t="s">
        <v>215</v>
      </c>
      <c r="D4468" s="175">
        <v>60206</v>
      </c>
      <c r="E4468" s="24" t="s">
        <v>216</v>
      </c>
      <c r="F4468" s="25">
        <v>2015</v>
      </c>
      <c r="G4468" s="179">
        <v>42041.24722222222</v>
      </c>
      <c r="H4468" s="158">
        <v>42041.24722222222</v>
      </c>
      <c r="I4468" s="626" t="s">
        <v>313</v>
      </c>
      <c r="J4468" s="620" t="s">
        <v>36</v>
      </c>
      <c r="K4468" s="620"/>
      <c r="L4468" s="159">
        <f>N4468-G4468</f>
        <v>6.944444467080757E-4</v>
      </c>
      <c r="M4468" s="160">
        <v>1</v>
      </c>
      <c r="N4468" s="156">
        <v>42041.247916666667</v>
      </c>
      <c r="O4468" s="157">
        <v>42041.247916666667</v>
      </c>
      <c r="P4468" s="161" t="s">
        <v>37</v>
      </c>
      <c r="Q4468" s="35" t="s">
        <v>213</v>
      </c>
      <c r="R4468" s="35" t="s">
        <v>320</v>
      </c>
      <c r="S4468" s="35" t="s">
        <v>40</v>
      </c>
      <c r="T4468" s="35" t="s">
        <v>3403</v>
      </c>
      <c r="U4468" s="192" t="s">
        <v>40</v>
      </c>
      <c r="V4468" s="167" t="s">
        <v>384</v>
      </c>
      <c r="W4468" s="35" t="s">
        <v>3409</v>
      </c>
      <c r="X4468" s="55">
        <v>1895</v>
      </c>
      <c r="Y4468" s="55">
        <v>0</v>
      </c>
      <c r="Z4468" s="168"/>
      <c r="AA4468" s="168"/>
      <c r="AB4468" s="168"/>
      <c r="AC4468" s="168"/>
    </row>
    <row r="4469" spans="1:34" ht="15" hidden="1" customHeight="1" x14ac:dyDescent="0.2">
      <c r="A4469" s="153">
        <v>69</v>
      </c>
      <c r="B4469" s="153">
        <v>60</v>
      </c>
      <c r="C4469" s="24" t="s">
        <v>215</v>
      </c>
      <c r="D4469" s="175">
        <v>60206</v>
      </c>
      <c r="E4469" s="24" t="s">
        <v>216</v>
      </c>
      <c r="F4469" s="25">
        <v>2015</v>
      </c>
      <c r="G4469" s="179">
        <v>42042.115972222222</v>
      </c>
      <c r="H4469" s="158">
        <v>42042.115972222222</v>
      </c>
      <c r="I4469" s="626" t="s">
        <v>313</v>
      </c>
      <c r="J4469" s="620" t="s">
        <v>36</v>
      </c>
      <c r="K4469" s="620"/>
      <c r="L4469" s="159">
        <f>N4469-G4469</f>
        <v>6.944444467080757E-4</v>
      </c>
      <c r="M4469" s="160">
        <v>1</v>
      </c>
      <c r="N4469" s="156">
        <v>42042.116666666669</v>
      </c>
      <c r="O4469" s="157">
        <v>42042.116666666669</v>
      </c>
      <c r="P4469" s="161" t="s">
        <v>37</v>
      </c>
      <c r="Q4469" s="35" t="s">
        <v>213</v>
      </c>
      <c r="R4469" s="35" t="s">
        <v>320</v>
      </c>
      <c r="S4469" s="35" t="s">
        <v>40</v>
      </c>
      <c r="T4469" s="35" t="s">
        <v>3475</v>
      </c>
      <c r="U4469" s="170">
        <v>10887</v>
      </c>
      <c r="V4469" s="167" t="s">
        <v>384</v>
      </c>
      <c r="W4469" s="35" t="s">
        <v>3476</v>
      </c>
      <c r="X4469" s="55">
        <v>1895</v>
      </c>
      <c r="Y4469" s="55">
        <v>0</v>
      </c>
      <c r="Z4469" s="168"/>
      <c r="AA4469" s="168"/>
      <c r="AB4469" s="168"/>
      <c r="AC4469" s="168"/>
    </row>
    <row r="4470" spans="1:34" ht="15" hidden="1" customHeight="1" x14ac:dyDescent="0.2">
      <c r="A4470" s="153">
        <v>69</v>
      </c>
      <c r="B4470" s="153">
        <v>60</v>
      </c>
      <c r="C4470" s="24" t="s">
        <v>215</v>
      </c>
      <c r="D4470" s="175">
        <v>60206</v>
      </c>
      <c r="E4470" s="24" t="s">
        <v>216</v>
      </c>
      <c r="F4470" s="25">
        <v>2015</v>
      </c>
      <c r="G4470" s="179">
        <v>42042.121527777781</v>
      </c>
      <c r="H4470" s="158">
        <v>42042.121527777781</v>
      </c>
      <c r="I4470" s="626" t="s">
        <v>313</v>
      </c>
      <c r="J4470" s="620" t="s">
        <v>36</v>
      </c>
      <c r="K4470" s="620"/>
      <c r="L4470" s="159">
        <f>N4470-G4470</f>
        <v>6.9444443943211809E-4</v>
      </c>
      <c r="M4470" s="160">
        <v>1</v>
      </c>
      <c r="N4470" s="156">
        <v>42042.12222222222</v>
      </c>
      <c r="O4470" s="157">
        <v>42042.12222222222</v>
      </c>
      <c r="P4470" s="161" t="s">
        <v>37</v>
      </c>
      <c r="Q4470" s="35" t="s">
        <v>213</v>
      </c>
      <c r="R4470" s="35" t="s">
        <v>320</v>
      </c>
      <c r="S4470" s="35" t="s">
        <v>40</v>
      </c>
      <c r="T4470" s="35" t="s">
        <v>3475</v>
      </c>
      <c r="U4470" s="170">
        <v>10887</v>
      </c>
      <c r="V4470" s="167" t="s">
        <v>384</v>
      </c>
      <c r="W4470" s="35" t="s">
        <v>3477</v>
      </c>
      <c r="X4470" s="55">
        <v>1895</v>
      </c>
      <c r="Y4470" s="55">
        <v>0</v>
      </c>
      <c r="Z4470" s="168"/>
      <c r="AA4470" s="168"/>
      <c r="AB4470" s="168"/>
      <c r="AC4470" s="168"/>
      <c r="AD4470" s="41"/>
      <c r="AE4470" s="41"/>
      <c r="AF4470" s="41"/>
      <c r="AG4470" s="41"/>
      <c r="AH4470" s="41"/>
    </row>
    <row r="4471" spans="1:34" ht="15" hidden="1" customHeight="1" x14ac:dyDescent="0.2">
      <c r="A4471" s="175">
        <v>69</v>
      </c>
      <c r="B4471" s="175">
        <v>60</v>
      </c>
      <c r="C4471" s="24" t="s">
        <v>215</v>
      </c>
      <c r="D4471" s="175">
        <v>60206</v>
      </c>
      <c r="E4471" s="24" t="s">
        <v>216</v>
      </c>
      <c r="F4471" s="25">
        <v>2015</v>
      </c>
      <c r="G4471" s="156">
        <v>42117.661805555559</v>
      </c>
      <c r="H4471" s="157">
        <v>42117.661805555559</v>
      </c>
      <c r="I4471" s="620" t="s">
        <v>36</v>
      </c>
      <c r="J4471" s="620" t="s">
        <v>36</v>
      </c>
      <c r="K4471" s="620"/>
      <c r="L4471" s="159">
        <f>N4471-G4471</f>
        <v>6.9444443943211809E-4</v>
      </c>
      <c r="M4471" s="160">
        <v>1</v>
      </c>
      <c r="N4471" s="156">
        <v>42117.662499999999</v>
      </c>
      <c r="O4471" s="157">
        <v>42117.662499999999</v>
      </c>
      <c r="P4471" s="161" t="s">
        <v>37</v>
      </c>
      <c r="Q4471" s="35" t="s">
        <v>213</v>
      </c>
      <c r="R4471" s="35" t="s">
        <v>287</v>
      </c>
      <c r="S4471" s="35" t="s">
        <v>106</v>
      </c>
      <c r="T4471" s="35" t="s">
        <v>3822</v>
      </c>
      <c r="U4471" s="192" t="s">
        <v>40</v>
      </c>
      <c r="V4471" s="167" t="s">
        <v>384</v>
      </c>
      <c r="W4471" s="35" t="s">
        <v>3823</v>
      </c>
      <c r="X4471" s="55">
        <v>0</v>
      </c>
      <c r="Y4471" s="55">
        <v>0</v>
      </c>
      <c r="Z4471" s="168"/>
      <c r="AA4471" s="168"/>
      <c r="AB4471" s="168"/>
      <c r="AC4471" s="168"/>
    </row>
    <row r="4472" spans="1:34" ht="15" hidden="1" customHeight="1" x14ac:dyDescent="0.2">
      <c r="A4472" s="175">
        <v>69</v>
      </c>
      <c r="B4472" s="175">
        <v>60</v>
      </c>
      <c r="C4472" s="24" t="s">
        <v>215</v>
      </c>
      <c r="D4472" s="175">
        <v>60206</v>
      </c>
      <c r="E4472" s="24" t="s">
        <v>216</v>
      </c>
      <c r="F4472" s="25">
        <v>2015</v>
      </c>
      <c r="G4472" s="179">
        <v>42117.665972222225</v>
      </c>
      <c r="H4472" s="158">
        <v>42117.665972222225</v>
      </c>
      <c r="I4472" s="620" t="s">
        <v>36</v>
      </c>
      <c r="J4472" s="620" t="s">
        <v>36</v>
      </c>
      <c r="K4472" s="620"/>
      <c r="L4472" s="159">
        <f>N4472-G4472</f>
        <v>2.0833333328482695E-3</v>
      </c>
      <c r="M4472" s="160">
        <v>3</v>
      </c>
      <c r="N4472" s="179">
        <v>42117.668055555558</v>
      </c>
      <c r="O4472" s="158">
        <v>42117.668055555558</v>
      </c>
      <c r="P4472" s="161" t="s">
        <v>37</v>
      </c>
      <c r="Q4472" s="35" t="s">
        <v>213</v>
      </c>
      <c r="R4472" s="35" t="s">
        <v>287</v>
      </c>
      <c r="S4472" s="35" t="s">
        <v>40</v>
      </c>
      <c r="T4472" s="35" t="s">
        <v>3826</v>
      </c>
      <c r="U4472" s="192" t="s">
        <v>40</v>
      </c>
      <c r="V4472" s="167" t="s">
        <v>384</v>
      </c>
      <c r="W4472" s="168"/>
      <c r="X4472" s="188"/>
      <c r="Y4472" s="168"/>
      <c r="Z4472" s="168"/>
      <c r="AA4472" s="168"/>
      <c r="AB4472" s="168"/>
      <c r="AC4472" s="168"/>
    </row>
    <row r="4473" spans="1:34" ht="15" hidden="1" customHeight="1" x14ac:dyDescent="0.2">
      <c r="A4473" s="175">
        <v>69</v>
      </c>
      <c r="B4473" s="175">
        <v>60</v>
      </c>
      <c r="C4473" s="24" t="s">
        <v>215</v>
      </c>
      <c r="D4473" s="175">
        <v>60206</v>
      </c>
      <c r="E4473" s="24" t="s">
        <v>216</v>
      </c>
      <c r="F4473" s="25">
        <v>2015</v>
      </c>
      <c r="G4473" s="156">
        <v>42119.259722222225</v>
      </c>
      <c r="H4473" s="157">
        <v>42119.259722222225</v>
      </c>
      <c r="I4473" s="620" t="s">
        <v>36</v>
      </c>
      <c r="J4473" s="620" t="s">
        <v>36</v>
      </c>
      <c r="K4473" s="620"/>
      <c r="L4473" s="159">
        <f>N4473-G4473</f>
        <v>6.2499999985448085E-3</v>
      </c>
      <c r="M4473" s="160">
        <v>9</v>
      </c>
      <c r="N4473" s="156">
        <v>42119.265972222223</v>
      </c>
      <c r="O4473" s="157">
        <v>42119.265972222223</v>
      </c>
      <c r="P4473" s="161" t="s">
        <v>37</v>
      </c>
      <c r="Q4473" s="35" t="s">
        <v>48</v>
      </c>
      <c r="R4473" s="35" t="s">
        <v>49</v>
      </c>
      <c r="S4473" s="35" t="s">
        <v>40</v>
      </c>
      <c r="T4473" s="35" t="s">
        <v>3837</v>
      </c>
      <c r="U4473" s="192" t="s">
        <v>40</v>
      </c>
      <c r="V4473" s="167" t="s">
        <v>384</v>
      </c>
      <c r="W4473" s="35" t="s">
        <v>3836</v>
      </c>
      <c r="X4473" s="55">
        <v>0</v>
      </c>
      <c r="Y4473" s="55">
        <v>0</v>
      </c>
      <c r="Z4473" s="168"/>
      <c r="AA4473" s="168"/>
      <c r="AB4473" s="168"/>
      <c r="AC4473" s="168"/>
    </row>
    <row r="4474" spans="1:34" ht="15" hidden="1" customHeight="1" x14ac:dyDescent="0.2">
      <c r="A4474" s="175">
        <v>69</v>
      </c>
      <c r="B4474" s="175">
        <v>60</v>
      </c>
      <c r="C4474" s="24" t="s">
        <v>215</v>
      </c>
      <c r="D4474" s="175">
        <v>60206</v>
      </c>
      <c r="E4474" s="24" t="s">
        <v>216</v>
      </c>
      <c r="F4474" s="25">
        <v>2015</v>
      </c>
      <c r="G4474" s="156">
        <v>42119.507638888892</v>
      </c>
      <c r="H4474" s="157">
        <v>42119.507638888892</v>
      </c>
      <c r="I4474" s="620" t="s">
        <v>36</v>
      </c>
      <c r="J4474" s="620" t="s">
        <v>36</v>
      </c>
      <c r="K4474" s="620"/>
      <c r="L4474" s="159">
        <f>N4474-G4474</f>
        <v>0.17291666666278616</v>
      </c>
      <c r="M4474" s="160">
        <v>249</v>
      </c>
      <c r="N4474" s="156">
        <v>42119.680555555555</v>
      </c>
      <c r="O4474" s="157">
        <v>42119.680555555555</v>
      </c>
      <c r="P4474" s="161" t="s">
        <v>37</v>
      </c>
      <c r="Q4474" s="35" t="s">
        <v>1285</v>
      </c>
      <c r="R4474" s="35" t="s">
        <v>243</v>
      </c>
      <c r="S4474" s="35" t="s">
        <v>106</v>
      </c>
      <c r="T4474" s="35" t="s">
        <v>3844</v>
      </c>
      <c r="U4474" s="192" t="s">
        <v>40</v>
      </c>
      <c r="V4474" s="167" t="s">
        <v>384</v>
      </c>
      <c r="W4474" s="35" t="s">
        <v>3845</v>
      </c>
      <c r="X4474" s="55">
        <v>0</v>
      </c>
      <c r="Y4474" s="55">
        <v>0</v>
      </c>
      <c r="Z4474" s="168"/>
      <c r="AA4474" s="168"/>
      <c r="AB4474" s="168"/>
      <c r="AC4474" s="168"/>
    </row>
    <row r="4475" spans="1:34" ht="15" hidden="1" customHeight="1" x14ac:dyDescent="0.2">
      <c r="A4475" s="175">
        <v>69</v>
      </c>
      <c r="B4475" s="175">
        <v>60</v>
      </c>
      <c r="C4475" s="24" t="s">
        <v>215</v>
      </c>
      <c r="D4475" s="175">
        <v>60206</v>
      </c>
      <c r="E4475" s="24" t="s">
        <v>216</v>
      </c>
      <c r="F4475" s="25">
        <v>2015</v>
      </c>
      <c r="G4475" s="156">
        <v>42160.582638888889</v>
      </c>
      <c r="H4475" s="157">
        <v>42160.582638888889</v>
      </c>
      <c r="I4475" s="620" t="s">
        <v>36</v>
      </c>
      <c r="J4475" s="620" t="s">
        <v>36</v>
      </c>
      <c r="K4475" s="620"/>
      <c r="L4475" s="159">
        <f>N4475-G4475</f>
        <v>6.944444467080757E-4</v>
      </c>
      <c r="M4475" s="160">
        <v>1</v>
      </c>
      <c r="N4475" s="156">
        <v>42160.583333333336</v>
      </c>
      <c r="O4475" s="157">
        <v>42160.583333333336</v>
      </c>
      <c r="P4475" s="161" t="s">
        <v>37</v>
      </c>
      <c r="Q4475" s="35" t="s">
        <v>213</v>
      </c>
      <c r="R4475" s="35" t="s">
        <v>287</v>
      </c>
      <c r="S4475" s="35" t="s">
        <v>40</v>
      </c>
      <c r="T4475" s="35" t="s">
        <v>4097</v>
      </c>
      <c r="U4475" s="192" t="s">
        <v>40</v>
      </c>
      <c r="V4475" s="167" t="s">
        <v>384</v>
      </c>
      <c r="W4475" s="35" t="s">
        <v>4098</v>
      </c>
      <c r="X4475" s="55">
        <v>1759</v>
      </c>
      <c r="Y4475" s="55">
        <v>0</v>
      </c>
      <c r="Z4475" s="168"/>
      <c r="AA4475" s="168"/>
      <c r="AB4475" s="168"/>
      <c r="AC4475" s="168"/>
    </row>
    <row r="4476" spans="1:34" ht="15" hidden="1" customHeight="1" x14ac:dyDescent="0.2">
      <c r="A4476" s="175">
        <v>69</v>
      </c>
      <c r="B4476" s="175">
        <v>60</v>
      </c>
      <c r="C4476" s="24" t="s">
        <v>215</v>
      </c>
      <c r="D4476" s="175">
        <v>60206</v>
      </c>
      <c r="E4476" s="24" t="s">
        <v>216</v>
      </c>
      <c r="F4476" s="25">
        <v>2015</v>
      </c>
      <c r="G4476" s="156">
        <v>42194.77847222222</v>
      </c>
      <c r="H4476" s="157">
        <v>42194.77847222222</v>
      </c>
      <c r="I4476" s="620" t="s">
        <v>36</v>
      </c>
      <c r="J4476" s="620" t="s">
        <v>36</v>
      </c>
      <c r="K4476" s="620"/>
      <c r="L4476" s="159">
        <f>N4476-G4476</f>
        <v>6.944444467080757E-4</v>
      </c>
      <c r="M4476" s="160">
        <v>1</v>
      </c>
      <c r="N4476" s="156">
        <v>42194.779166666667</v>
      </c>
      <c r="O4476" s="157">
        <v>42194.779166666667</v>
      </c>
      <c r="P4476" s="171" t="s">
        <v>242</v>
      </c>
      <c r="Q4476" s="35" t="s">
        <v>213</v>
      </c>
      <c r="R4476" s="35" t="s">
        <v>287</v>
      </c>
      <c r="S4476" s="35" t="s">
        <v>526</v>
      </c>
      <c r="T4476" s="35" t="s">
        <v>4288</v>
      </c>
      <c r="U4476" s="192" t="s">
        <v>40</v>
      </c>
      <c r="V4476" s="167" t="s">
        <v>384</v>
      </c>
      <c r="W4476" s="35" t="s">
        <v>4289</v>
      </c>
      <c r="X4476" s="55">
        <v>1331</v>
      </c>
      <c r="Y4476" s="55">
        <v>0</v>
      </c>
      <c r="Z4476" s="168"/>
      <c r="AA4476" s="168"/>
      <c r="AB4476" s="168"/>
      <c r="AC4476" s="168"/>
    </row>
    <row r="4477" spans="1:34" ht="15" hidden="1" customHeight="1" x14ac:dyDescent="0.2">
      <c r="A4477" s="175">
        <v>69</v>
      </c>
      <c r="B4477" s="175">
        <v>60</v>
      </c>
      <c r="C4477" s="24" t="s">
        <v>215</v>
      </c>
      <c r="D4477" s="175">
        <v>60206</v>
      </c>
      <c r="E4477" s="43" t="s">
        <v>216</v>
      </c>
      <c r="F4477" s="25">
        <v>2015</v>
      </c>
      <c r="G4477" s="156">
        <v>42294.643750000003</v>
      </c>
      <c r="H4477" s="157">
        <v>42294.643750000003</v>
      </c>
      <c r="I4477" s="620" t="s">
        <v>36</v>
      </c>
      <c r="J4477" s="620" t="s">
        <v>36</v>
      </c>
      <c r="K4477" s="620"/>
      <c r="L4477" s="159">
        <f>N4477-G4477</f>
        <v>6.9444443943211809E-4</v>
      </c>
      <c r="M4477" s="160">
        <v>1</v>
      </c>
      <c r="N4477" s="156">
        <v>42294.644444444442</v>
      </c>
      <c r="O4477" s="157">
        <v>42294.644444444442</v>
      </c>
      <c r="P4477" s="161" t="s">
        <v>37</v>
      </c>
      <c r="Q4477" s="35" t="s">
        <v>213</v>
      </c>
      <c r="R4477" s="35" t="s">
        <v>287</v>
      </c>
      <c r="S4477" s="35" t="s">
        <v>106</v>
      </c>
      <c r="T4477" s="35" t="s">
        <v>4981</v>
      </c>
      <c r="U4477" s="192" t="s">
        <v>40</v>
      </c>
      <c r="V4477" s="167" t="s">
        <v>384</v>
      </c>
      <c r="W4477" s="35" t="s">
        <v>4984</v>
      </c>
      <c r="X4477" s="55">
        <v>734</v>
      </c>
      <c r="Y4477" s="168"/>
      <c r="Z4477" s="168"/>
      <c r="AA4477" s="168"/>
      <c r="AB4477" s="168"/>
      <c r="AC4477" s="168"/>
    </row>
    <row r="4478" spans="1:34" ht="15" hidden="1" customHeight="1" x14ac:dyDescent="0.2">
      <c r="A4478" s="175">
        <v>69</v>
      </c>
      <c r="B4478" s="175">
        <v>60</v>
      </c>
      <c r="C4478" s="24" t="s">
        <v>215</v>
      </c>
      <c r="D4478" s="175">
        <v>60206</v>
      </c>
      <c r="E4478" s="43" t="s">
        <v>216</v>
      </c>
      <c r="F4478" s="25">
        <v>2015</v>
      </c>
      <c r="G4478" s="156">
        <v>42348.298611111109</v>
      </c>
      <c r="H4478" s="157">
        <v>42348.298611111109</v>
      </c>
      <c r="I4478" s="620" t="s">
        <v>36</v>
      </c>
      <c r="J4478" s="620" t="s">
        <v>36</v>
      </c>
      <c r="K4478" s="620"/>
      <c r="L4478" s="159">
        <f>N4478-G4478</f>
        <v>6.944444467080757E-4</v>
      </c>
      <c r="M4478" s="160">
        <v>1</v>
      </c>
      <c r="N4478" s="156">
        <v>42348.299305555556</v>
      </c>
      <c r="O4478" s="157">
        <v>42348.299305555556</v>
      </c>
      <c r="P4478" s="171" t="s">
        <v>242</v>
      </c>
      <c r="Q4478" s="35" t="s">
        <v>43</v>
      </c>
      <c r="R4478" s="162" t="s">
        <v>266</v>
      </c>
      <c r="S4478" s="35" t="s">
        <v>526</v>
      </c>
      <c r="T4478" s="35" t="s">
        <v>5315</v>
      </c>
      <c r="U4478" s="192" t="s">
        <v>40</v>
      </c>
      <c r="V4478" s="167" t="s">
        <v>384</v>
      </c>
      <c r="W4478" s="35" t="s">
        <v>5316</v>
      </c>
      <c r="X4478" s="55">
        <v>1764</v>
      </c>
      <c r="Y4478" s="168"/>
      <c r="Z4478" s="168"/>
      <c r="AA4478" s="168"/>
      <c r="AB4478" s="168"/>
      <c r="AC4478" s="168"/>
    </row>
    <row r="4479" spans="1:34" ht="15" hidden="1" customHeight="1" x14ac:dyDescent="0.2">
      <c r="A4479" s="175">
        <v>69</v>
      </c>
      <c r="B4479" s="175">
        <v>60</v>
      </c>
      <c r="C4479" s="24" t="s">
        <v>215</v>
      </c>
      <c r="D4479" s="175">
        <v>60206</v>
      </c>
      <c r="E4479" s="43" t="s">
        <v>216</v>
      </c>
      <c r="F4479" s="25">
        <v>2015</v>
      </c>
      <c r="G4479" s="156">
        <v>42348.308333333334</v>
      </c>
      <c r="H4479" s="157">
        <v>42348.308333333334</v>
      </c>
      <c r="I4479" s="620" t="s">
        <v>36</v>
      </c>
      <c r="J4479" s="620" t="s">
        <v>36</v>
      </c>
      <c r="K4479" s="620"/>
      <c r="L4479" s="159">
        <f>N4479-G4479</f>
        <v>6.944444467080757E-4</v>
      </c>
      <c r="M4479" s="160">
        <v>1</v>
      </c>
      <c r="N4479" s="156">
        <v>42348.309027777781</v>
      </c>
      <c r="O4479" s="157">
        <v>42348.309027777781</v>
      </c>
      <c r="P4479" s="171" t="s">
        <v>242</v>
      </c>
      <c r="Q4479" s="35" t="s">
        <v>43</v>
      </c>
      <c r="R4479" s="162" t="s">
        <v>266</v>
      </c>
      <c r="S4479" s="35" t="s">
        <v>526</v>
      </c>
      <c r="T4479" s="35" t="s">
        <v>5315</v>
      </c>
      <c r="U4479" s="192" t="s">
        <v>40</v>
      </c>
      <c r="V4479" s="167" t="s">
        <v>384</v>
      </c>
      <c r="W4479" s="35" t="s">
        <v>5317</v>
      </c>
      <c r="X4479" s="55">
        <v>1764</v>
      </c>
      <c r="Y4479" s="168"/>
      <c r="Z4479" s="168"/>
      <c r="AA4479" s="168"/>
      <c r="AB4479" s="168"/>
      <c r="AC4479" s="168"/>
    </row>
    <row r="4480" spans="1:34" ht="15" hidden="1" customHeight="1" x14ac:dyDescent="0.2">
      <c r="A4480" s="257">
        <v>69</v>
      </c>
      <c r="B4480" s="257">
        <v>60</v>
      </c>
      <c r="C4480" s="258" t="s">
        <v>215</v>
      </c>
      <c r="D4480" s="257">
        <v>60206</v>
      </c>
      <c r="E4480" s="258" t="s">
        <v>216</v>
      </c>
      <c r="F4480" s="25">
        <v>2016</v>
      </c>
      <c r="G4480" s="232">
        <v>42440.175000000003</v>
      </c>
      <c r="H4480" s="233">
        <v>42440.175000000003</v>
      </c>
      <c r="I4480" s="412" t="s">
        <v>36</v>
      </c>
      <c r="J4480" s="412" t="s">
        <v>36</v>
      </c>
      <c r="K4480" s="412"/>
      <c r="L4480" s="235">
        <f>N4480-G4480</f>
        <v>6.9444443943211809E-4</v>
      </c>
      <c r="M4480" s="236">
        <v>1</v>
      </c>
      <c r="N4480" s="232">
        <v>42440.175694444442</v>
      </c>
      <c r="O4480" s="233">
        <v>42440.175694444442</v>
      </c>
      <c r="P4480" s="237" t="s">
        <v>37</v>
      </c>
      <c r="Q4480" s="238" t="s">
        <v>213</v>
      </c>
      <c r="R4480" s="238" t="s">
        <v>1430</v>
      </c>
      <c r="S4480" s="35" t="s">
        <v>40</v>
      </c>
      <c r="T4480" s="35" t="s">
        <v>5748</v>
      </c>
      <c r="U4480" s="254" t="s">
        <v>40</v>
      </c>
      <c r="V4480" s="240" t="s">
        <v>384</v>
      </c>
      <c r="W4480" s="35" t="s">
        <v>5749</v>
      </c>
      <c r="X4480" s="55">
        <v>1905</v>
      </c>
      <c r="Y4480" s="55">
        <v>0</v>
      </c>
      <c r="Z4480" s="55">
        <v>0</v>
      </c>
      <c r="AA4480" s="168"/>
      <c r="AB4480" s="168"/>
      <c r="AC4480" s="168"/>
    </row>
    <row r="4481" spans="1:34" ht="15" hidden="1" customHeight="1" x14ac:dyDescent="0.2">
      <c r="A4481" s="257">
        <v>69</v>
      </c>
      <c r="B4481" s="257">
        <v>60</v>
      </c>
      <c r="C4481" s="258" t="s">
        <v>215</v>
      </c>
      <c r="D4481" s="257">
        <v>60206</v>
      </c>
      <c r="E4481" s="258" t="s">
        <v>216</v>
      </c>
      <c r="F4481" s="25">
        <v>2016</v>
      </c>
      <c r="G4481" s="284">
        <v>42522.511805555558</v>
      </c>
      <c r="H4481" s="234">
        <v>42522.511805555558</v>
      </c>
      <c r="I4481" s="412" t="s">
        <v>36</v>
      </c>
      <c r="J4481" s="412" t="s">
        <v>36</v>
      </c>
      <c r="K4481" s="412"/>
      <c r="L4481" s="235">
        <f>N4481-G4481</f>
        <v>0.17222222222335404</v>
      </c>
      <c r="M4481" s="236">
        <v>248</v>
      </c>
      <c r="N4481" s="284">
        <v>42522.684027777781</v>
      </c>
      <c r="O4481" s="234">
        <v>42522.684027777781</v>
      </c>
      <c r="P4481" s="237" t="s">
        <v>37</v>
      </c>
      <c r="Q4481" s="238" t="s">
        <v>52</v>
      </c>
      <c r="R4481" s="238" t="s">
        <v>59</v>
      </c>
      <c r="S4481" s="35" t="s">
        <v>54</v>
      </c>
      <c r="T4481" s="35" t="s">
        <v>6147</v>
      </c>
      <c r="U4481" s="282" t="s">
        <v>40</v>
      </c>
      <c r="V4481" s="240" t="s">
        <v>384</v>
      </c>
      <c r="W4481" s="35" t="s">
        <v>6148</v>
      </c>
      <c r="X4481" s="55">
        <v>0</v>
      </c>
      <c r="Y4481" s="55">
        <v>0</v>
      </c>
      <c r="Z4481" s="55">
        <v>0</v>
      </c>
      <c r="AA4481" s="35"/>
      <c r="AB4481" s="35"/>
      <c r="AC4481" s="35"/>
    </row>
    <row r="4482" spans="1:34" ht="15" hidden="1" customHeight="1" x14ac:dyDescent="0.2">
      <c r="A4482" s="175">
        <v>69</v>
      </c>
      <c r="B4482" s="175">
        <v>60</v>
      </c>
      <c r="C4482" s="24" t="s">
        <v>215</v>
      </c>
      <c r="D4482" s="175">
        <v>60206</v>
      </c>
      <c r="E4482" s="24" t="s">
        <v>216</v>
      </c>
      <c r="F4482" s="25">
        <v>2016</v>
      </c>
      <c r="G4482" s="284">
        <v>42645.826388888891</v>
      </c>
      <c r="H4482" s="234">
        <v>42645.826388888891</v>
      </c>
      <c r="I4482" s="412" t="s">
        <v>36</v>
      </c>
      <c r="J4482" s="412" t="s">
        <v>36</v>
      </c>
      <c r="K4482" s="412"/>
      <c r="L4482" s="235">
        <f>N4482-G4482</f>
        <v>4.8611111124046147E-3</v>
      </c>
      <c r="M4482" s="236">
        <v>7</v>
      </c>
      <c r="N4482" s="284">
        <v>42645.831250000003</v>
      </c>
      <c r="O4482" s="234">
        <v>42645.831250000003</v>
      </c>
      <c r="P4482" s="237" t="s">
        <v>37</v>
      </c>
      <c r="Q4482" s="238" t="s">
        <v>213</v>
      </c>
      <c r="R4482" s="238" t="s">
        <v>287</v>
      </c>
      <c r="S4482" s="35" t="s">
        <v>40</v>
      </c>
      <c r="T4482" s="35" t="s">
        <v>6652</v>
      </c>
      <c r="U4482" s="282" t="s">
        <v>40</v>
      </c>
      <c r="V4482" s="240" t="s">
        <v>384</v>
      </c>
      <c r="W4482" s="35" t="s">
        <v>6655</v>
      </c>
      <c r="X4482" s="177">
        <v>0</v>
      </c>
      <c r="Y4482" s="55">
        <v>0</v>
      </c>
      <c r="Z4482" s="55">
        <v>0</v>
      </c>
      <c r="AA4482" s="35"/>
      <c r="AB4482" s="35"/>
      <c r="AC4482" s="241"/>
    </row>
    <row r="4483" spans="1:34" ht="15" hidden="1" customHeight="1" x14ac:dyDescent="0.2">
      <c r="A4483" s="257">
        <v>69</v>
      </c>
      <c r="B4483" s="257">
        <v>60</v>
      </c>
      <c r="C4483" s="258" t="s">
        <v>215</v>
      </c>
      <c r="D4483" s="257">
        <v>60206</v>
      </c>
      <c r="E4483" s="258" t="s">
        <v>216</v>
      </c>
      <c r="F4483" s="25">
        <v>2016</v>
      </c>
      <c r="G4483" s="284">
        <v>42658.748611111114</v>
      </c>
      <c r="H4483" s="234">
        <v>42658.748611111114</v>
      </c>
      <c r="I4483" s="412" t="s">
        <v>36</v>
      </c>
      <c r="J4483" s="412" t="s">
        <v>36</v>
      </c>
      <c r="K4483" s="412"/>
      <c r="L4483" s="235">
        <f>N4483-G4483</f>
        <v>6.9444443943211809E-4</v>
      </c>
      <c r="M4483" s="236">
        <v>1</v>
      </c>
      <c r="N4483" s="284">
        <v>42658.749305555553</v>
      </c>
      <c r="O4483" s="234">
        <v>42658.749305555553</v>
      </c>
      <c r="P4483" s="248" t="s">
        <v>242</v>
      </c>
      <c r="Q4483" s="35" t="s">
        <v>43</v>
      </c>
      <c r="R4483" s="35" t="s">
        <v>266</v>
      </c>
      <c r="S4483" s="35" t="s">
        <v>526</v>
      </c>
      <c r="T4483" s="35" t="s">
        <v>6737</v>
      </c>
      <c r="U4483" s="282" t="s">
        <v>40</v>
      </c>
      <c r="V4483" s="240" t="s">
        <v>384</v>
      </c>
      <c r="W4483" s="35" t="s">
        <v>6738</v>
      </c>
      <c r="X4483" s="177">
        <v>1995</v>
      </c>
      <c r="Y4483" s="55">
        <v>0</v>
      </c>
      <c r="Z4483" s="55">
        <v>0</v>
      </c>
      <c r="AA4483" s="35"/>
      <c r="AB4483" s="35"/>
      <c r="AC4483" s="241"/>
    </row>
    <row r="4484" spans="1:34" ht="15" hidden="1" customHeight="1" x14ac:dyDescent="0.2">
      <c r="A4484" s="257">
        <v>69</v>
      </c>
      <c r="B4484" s="257">
        <v>60</v>
      </c>
      <c r="C4484" s="258" t="s">
        <v>215</v>
      </c>
      <c r="D4484" s="257">
        <v>60206</v>
      </c>
      <c r="E4484" s="258" t="s">
        <v>216</v>
      </c>
      <c r="F4484" s="25">
        <v>2016</v>
      </c>
      <c r="G4484" s="284">
        <v>42658.822222222225</v>
      </c>
      <c r="H4484" s="234">
        <v>42658.822222222225</v>
      </c>
      <c r="I4484" s="412" t="s">
        <v>36</v>
      </c>
      <c r="J4484" s="412" t="s">
        <v>36</v>
      </c>
      <c r="K4484" s="412"/>
      <c r="L4484" s="235">
        <f>N4484-G4484</f>
        <v>6.9444443943211809E-4</v>
      </c>
      <c r="M4484" s="236">
        <v>1</v>
      </c>
      <c r="N4484" s="284">
        <v>42658.822916666664</v>
      </c>
      <c r="O4484" s="234">
        <v>42658.822916666664</v>
      </c>
      <c r="P4484" s="248" t="s">
        <v>242</v>
      </c>
      <c r="Q4484" s="35" t="s">
        <v>43</v>
      </c>
      <c r="R4484" s="35" t="s">
        <v>266</v>
      </c>
      <c r="S4484" s="35" t="s">
        <v>526</v>
      </c>
      <c r="T4484" s="35" t="s">
        <v>6737</v>
      </c>
      <c r="U4484" s="282" t="s">
        <v>40</v>
      </c>
      <c r="V4484" s="240" t="s">
        <v>384</v>
      </c>
      <c r="W4484" s="35" t="s">
        <v>6739</v>
      </c>
      <c r="X4484" s="177">
        <v>1995</v>
      </c>
      <c r="Y4484" s="55">
        <v>0</v>
      </c>
      <c r="Z4484" s="55">
        <v>0</v>
      </c>
      <c r="AA4484" s="35"/>
      <c r="AB4484" s="35"/>
      <c r="AC4484" s="241"/>
    </row>
    <row r="4485" spans="1:34" ht="15" hidden="1" customHeight="1" x14ac:dyDescent="0.2">
      <c r="A4485" s="257">
        <v>69</v>
      </c>
      <c r="B4485" s="257">
        <v>60</v>
      </c>
      <c r="C4485" s="258" t="s">
        <v>215</v>
      </c>
      <c r="D4485" s="257">
        <v>60206</v>
      </c>
      <c r="E4485" s="258" t="s">
        <v>216</v>
      </c>
      <c r="F4485" s="25">
        <v>2016</v>
      </c>
      <c r="G4485" s="284">
        <v>42667.568749999999</v>
      </c>
      <c r="H4485" s="234">
        <v>42667.568749999999</v>
      </c>
      <c r="I4485" s="412" t="s">
        <v>36</v>
      </c>
      <c r="J4485" s="412" t="s">
        <v>36</v>
      </c>
      <c r="K4485" s="412"/>
      <c r="L4485" s="235">
        <f>N4485-G4485</f>
        <v>6.944444467080757E-4</v>
      </c>
      <c r="M4485" s="236">
        <v>1</v>
      </c>
      <c r="N4485" s="284">
        <v>42667.569444444445</v>
      </c>
      <c r="O4485" s="234">
        <v>42667.569444444445</v>
      </c>
      <c r="P4485" s="248" t="s">
        <v>242</v>
      </c>
      <c r="Q4485" s="35" t="s">
        <v>43</v>
      </c>
      <c r="R4485" s="35" t="s">
        <v>266</v>
      </c>
      <c r="S4485" s="35" t="s">
        <v>526</v>
      </c>
      <c r="T4485" s="35" t="s">
        <v>6782</v>
      </c>
      <c r="U4485" s="282" t="s">
        <v>40</v>
      </c>
      <c r="V4485" s="240" t="s">
        <v>384</v>
      </c>
      <c r="W4485" s="35" t="s">
        <v>6783</v>
      </c>
      <c r="X4485" s="177">
        <v>1346</v>
      </c>
      <c r="Y4485" s="55">
        <v>0</v>
      </c>
      <c r="Z4485" s="55">
        <v>0</v>
      </c>
      <c r="AA4485" s="35"/>
      <c r="AB4485" s="35"/>
      <c r="AC4485" s="241"/>
    </row>
    <row r="4486" spans="1:34" ht="15" hidden="1" customHeight="1" x14ac:dyDescent="0.2">
      <c r="A4486" s="257">
        <v>69</v>
      </c>
      <c r="B4486" s="257">
        <v>60</v>
      </c>
      <c r="C4486" s="258" t="s">
        <v>215</v>
      </c>
      <c r="D4486" s="257">
        <v>60206</v>
      </c>
      <c r="E4486" s="258" t="s">
        <v>216</v>
      </c>
      <c r="F4486" s="25">
        <v>2016</v>
      </c>
      <c r="G4486" s="284">
        <v>42719.28125</v>
      </c>
      <c r="H4486" s="234">
        <v>42719.28125</v>
      </c>
      <c r="I4486" s="412" t="s">
        <v>36</v>
      </c>
      <c r="J4486" s="412" t="s">
        <v>36</v>
      </c>
      <c r="K4486" s="412"/>
      <c r="L4486" s="235">
        <f>N4486-G4486</f>
        <v>6.9444444452528842E-3</v>
      </c>
      <c r="M4486" s="236">
        <v>10</v>
      </c>
      <c r="N4486" s="284">
        <v>42719.288194444445</v>
      </c>
      <c r="O4486" s="234">
        <v>42719.288194444445</v>
      </c>
      <c r="P4486" s="248" t="s">
        <v>242</v>
      </c>
      <c r="Q4486" s="35" t="s">
        <v>43</v>
      </c>
      <c r="R4486" s="35" t="s">
        <v>266</v>
      </c>
      <c r="S4486" s="35" t="s">
        <v>526</v>
      </c>
      <c r="T4486" s="35" t="s">
        <v>6982</v>
      </c>
      <c r="U4486" s="282" t="s">
        <v>40</v>
      </c>
      <c r="V4486" s="240" t="s">
        <v>384</v>
      </c>
      <c r="W4486" s="35" t="s">
        <v>6985</v>
      </c>
      <c r="X4486" s="177">
        <v>2003</v>
      </c>
      <c r="Y4486" s="177">
        <v>2003</v>
      </c>
      <c r="Z4486" s="177">
        <v>19375</v>
      </c>
      <c r="AA4486" s="289">
        <v>3.6775040121146495E-4</v>
      </c>
      <c r="AB4486" s="290">
        <v>3.5572461425222831E-3</v>
      </c>
      <c r="AC4486" s="291">
        <v>9.6729905142286565</v>
      </c>
    </row>
    <row r="4487" spans="1:34" ht="15" hidden="1" customHeight="1" x14ac:dyDescent="0.2">
      <c r="A4487" s="257">
        <v>69</v>
      </c>
      <c r="B4487" s="257">
        <v>60</v>
      </c>
      <c r="C4487" s="258" t="s">
        <v>215</v>
      </c>
      <c r="D4487" s="257">
        <v>60206</v>
      </c>
      <c r="E4487" s="258" t="s">
        <v>216</v>
      </c>
      <c r="F4487" s="25">
        <v>2016</v>
      </c>
      <c r="G4487" s="284">
        <v>42719.344444444447</v>
      </c>
      <c r="H4487" s="234">
        <v>42719.344444444447</v>
      </c>
      <c r="I4487" s="412" t="s">
        <v>36</v>
      </c>
      <c r="J4487" s="412" t="s">
        <v>36</v>
      </c>
      <c r="K4487" s="412"/>
      <c r="L4487" s="235">
        <f>N4487-G4487</f>
        <v>6.9444443943211809E-4</v>
      </c>
      <c r="M4487" s="236">
        <v>1</v>
      </c>
      <c r="N4487" s="284">
        <v>42719.345138888886</v>
      </c>
      <c r="O4487" s="234">
        <v>42719.345138888886</v>
      </c>
      <c r="P4487" s="248" t="s">
        <v>242</v>
      </c>
      <c r="Q4487" s="35" t="s">
        <v>43</v>
      </c>
      <c r="R4487" s="35" t="s">
        <v>266</v>
      </c>
      <c r="S4487" s="35" t="s">
        <v>526</v>
      </c>
      <c r="T4487" s="35" t="s">
        <v>6989</v>
      </c>
      <c r="U4487" s="282" t="s">
        <v>40</v>
      </c>
      <c r="V4487" s="240" t="s">
        <v>384</v>
      </c>
      <c r="W4487" s="35" t="s">
        <v>6990</v>
      </c>
      <c r="X4487" s="177">
        <v>1999</v>
      </c>
      <c r="Y4487" s="55">
        <v>0</v>
      </c>
      <c r="Z4487" s="55">
        <v>0</v>
      </c>
      <c r="AA4487" s="168"/>
      <c r="AB4487" s="168"/>
      <c r="AC4487" s="168"/>
    </row>
    <row r="4488" spans="1:34" ht="15" hidden="1" customHeight="1" x14ac:dyDescent="0.25">
      <c r="A4488" s="257">
        <v>69</v>
      </c>
      <c r="B4488" s="257">
        <v>60</v>
      </c>
      <c r="C4488" s="258" t="s">
        <v>215</v>
      </c>
      <c r="D4488" s="257">
        <v>60206</v>
      </c>
      <c r="E4488" s="258" t="s">
        <v>216</v>
      </c>
      <c r="F4488" s="25">
        <v>2017</v>
      </c>
      <c r="G4488" s="232">
        <v>42739.290277777778</v>
      </c>
      <c r="H4488" s="233">
        <v>42739.290277777778</v>
      </c>
      <c r="I4488" s="412" t="s">
        <v>36</v>
      </c>
      <c r="J4488" s="412" t="s">
        <v>36</v>
      </c>
      <c r="K4488" s="412"/>
      <c r="L4488" s="235">
        <f>N4488-G4488</f>
        <v>6.944444467080757E-4</v>
      </c>
      <c r="M4488" s="236">
        <v>1</v>
      </c>
      <c r="N4488" s="232">
        <v>42739.290972222225</v>
      </c>
      <c r="O4488" s="233">
        <v>42739.290972222225</v>
      </c>
      <c r="P4488" s="237" t="s">
        <v>37</v>
      </c>
      <c r="Q4488" s="238" t="s">
        <v>213</v>
      </c>
      <c r="R4488" s="238" t="s">
        <v>1263</v>
      </c>
      <c r="S4488" s="238" t="s">
        <v>40</v>
      </c>
      <c r="T4488" s="167" t="s">
        <v>7090</v>
      </c>
      <c r="U4488" s="303" t="s">
        <v>40</v>
      </c>
      <c r="V4488" s="49" t="s">
        <v>384</v>
      </c>
      <c r="W4488" s="44" t="s">
        <v>7091</v>
      </c>
      <c r="X4488" s="241">
        <v>1908</v>
      </c>
      <c r="Y4488" s="241">
        <v>0</v>
      </c>
      <c r="Z4488" s="241">
        <v>0</v>
      </c>
      <c r="AA4488" s="309"/>
      <c r="AB4488" s="309"/>
      <c r="AC4488" s="309"/>
      <c r="AD4488" s="304">
        <v>5517212</v>
      </c>
      <c r="AE4488" s="35" t="s">
        <v>7049</v>
      </c>
      <c r="AF4488" s="305" t="s">
        <v>7092</v>
      </c>
      <c r="AG4488" s="35" t="s">
        <v>7040</v>
      </c>
      <c r="AH4488" s="44" t="s">
        <v>7041</v>
      </c>
    </row>
    <row r="4489" spans="1:34" ht="15" hidden="1" customHeight="1" x14ac:dyDescent="0.2">
      <c r="A4489" s="257">
        <v>69</v>
      </c>
      <c r="B4489" s="257">
        <v>60</v>
      </c>
      <c r="C4489" s="258" t="s">
        <v>215</v>
      </c>
      <c r="D4489" s="257">
        <v>60206</v>
      </c>
      <c r="E4489" s="258" t="s">
        <v>216</v>
      </c>
      <c r="F4489" s="25">
        <v>2017</v>
      </c>
      <c r="G4489" s="232">
        <v>42739.935416666667</v>
      </c>
      <c r="H4489" s="233">
        <v>42739.935416666667</v>
      </c>
      <c r="I4489" s="412" t="s">
        <v>36</v>
      </c>
      <c r="J4489" s="412" t="s">
        <v>36</v>
      </c>
      <c r="K4489" s="412"/>
      <c r="L4489" s="235">
        <f>N4489-G4489</f>
        <v>2.7777777795563452E-3</v>
      </c>
      <c r="M4489" s="236">
        <v>4</v>
      </c>
      <c r="N4489" s="232">
        <v>42739.938194444447</v>
      </c>
      <c r="O4489" s="233">
        <v>42739.938194444447</v>
      </c>
      <c r="P4489" s="237" t="s">
        <v>37</v>
      </c>
      <c r="Q4489" s="238" t="s">
        <v>222</v>
      </c>
      <c r="R4489" s="238" t="s">
        <v>223</v>
      </c>
      <c r="S4489" s="238" t="s">
        <v>40</v>
      </c>
      <c r="T4489" s="167" t="s">
        <v>7107</v>
      </c>
      <c r="U4489" s="303" t="s">
        <v>40</v>
      </c>
      <c r="V4489" s="49" t="s">
        <v>384</v>
      </c>
      <c r="W4489" s="44" t="s">
        <v>7108</v>
      </c>
      <c r="X4489" s="241">
        <v>0</v>
      </c>
      <c r="Y4489" s="241">
        <v>0</v>
      </c>
      <c r="Z4489" s="241">
        <v>0</v>
      </c>
      <c r="AA4489" s="310"/>
      <c r="AB4489" s="310"/>
      <c r="AC4489" s="310"/>
      <c r="AD4489" s="304">
        <v>5517212</v>
      </c>
      <c r="AE4489" s="35" t="s">
        <v>1270</v>
      </c>
      <c r="AF4489" s="305" t="s">
        <v>7109</v>
      </c>
      <c r="AG4489" s="35" t="s">
        <v>7040</v>
      </c>
      <c r="AH4489" s="44" t="s">
        <v>7041</v>
      </c>
    </row>
    <row r="4490" spans="1:34" ht="15" hidden="1" customHeight="1" x14ac:dyDescent="0.2">
      <c r="A4490" s="257">
        <v>69</v>
      </c>
      <c r="B4490" s="257">
        <v>60</v>
      </c>
      <c r="C4490" s="258" t="s">
        <v>215</v>
      </c>
      <c r="D4490" s="257">
        <v>60206</v>
      </c>
      <c r="E4490" s="258" t="s">
        <v>216</v>
      </c>
      <c r="F4490" s="25">
        <v>2017</v>
      </c>
      <c r="G4490" s="232">
        <v>42739.939583333333</v>
      </c>
      <c r="H4490" s="233">
        <v>42739.939583333333</v>
      </c>
      <c r="I4490" s="412" t="s">
        <v>36</v>
      </c>
      <c r="J4490" s="412" t="s">
        <v>36</v>
      </c>
      <c r="K4490" s="412"/>
      <c r="L4490" s="235">
        <f>N4490-G4490</f>
        <v>6.9444444452528842E-3</v>
      </c>
      <c r="M4490" s="236">
        <v>10</v>
      </c>
      <c r="N4490" s="232">
        <v>42739.946527777778</v>
      </c>
      <c r="O4490" s="233">
        <v>42739.946527777778</v>
      </c>
      <c r="P4490" s="237" t="s">
        <v>37</v>
      </c>
      <c r="Q4490" s="238" t="s">
        <v>222</v>
      </c>
      <c r="R4490" s="238" t="s">
        <v>223</v>
      </c>
      <c r="S4490" s="238" t="s">
        <v>40</v>
      </c>
      <c r="T4490" s="167" t="s">
        <v>7107</v>
      </c>
      <c r="U4490" s="303" t="s">
        <v>40</v>
      </c>
      <c r="V4490" s="49" t="s">
        <v>384</v>
      </c>
      <c r="W4490" s="44" t="s">
        <v>7114</v>
      </c>
      <c r="X4490" s="241">
        <v>0</v>
      </c>
      <c r="Y4490" s="241">
        <v>0</v>
      </c>
      <c r="Z4490" s="241">
        <v>0</v>
      </c>
      <c r="AA4490" s="310"/>
      <c r="AB4490" s="310"/>
      <c r="AC4490" s="310"/>
      <c r="AD4490" s="304">
        <v>5517212</v>
      </c>
      <c r="AE4490" s="35" t="s">
        <v>1270</v>
      </c>
      <c r="AF4490" s="305" t="s">
        <v>7109</v>
      </c>
      <c r="AG4490" s="35" t="s">
        <v>7040</v>
      </c>
      <c r="AH4490" s="44" t="s">
        <v>7041</v>
      </c>
    </row>
    <row r="4491" spans="1:34" ht="15" hidden="1" customHeight="1" x14ac:dyDescent="0.2">
      <c r="A4491" s="257">
        <v>69</v>
      </c>
      <c r="B4491" s="257">
        <v>60</v>
      </c>
      <c r="C4491" s="258" t="s">
        <v>215</v>
      </c>
      <c r="D4491" s="257">
        <v>60206</v>
      </c>
      <c r="E4491" s="258" t="s">
        <v>216</v>
      </c>
      <c r="F4491" s="25">
        <v>2017</v>
      </c>
      <c r="G4491" s="232">
        <v>42743.478472222225</v>
      </c>
      <c r="H4491" s="233">
        <v>42743.478472222225</v>
      </c>
      <c r="I4491" s="417" t="s">
        <v>7042</v>
      </c>
      <c r="J4491" s="412" t="s">
        <v>36</v>
      </c>
      <c r="K4491" s="412"/>
      <c r="L4491" s="235">
        <f>N4491-G4491</f>
        <v>6.9444443943211809E-4</v>
      </c>
      <c r="M4491" s="236">
        <v>1</v>
      </c>
      <c r="N4491" s="232">
        <v>42743.479166666664</v>
      </c>
      <c r="O4491" s="233">
        <v>42743.479166666664</v>
      </c>
      <c r="P4491" s="328" t="s">
        <v>242</v>
      </c>
      <c r="Q4491" s="238" t="s">
        <v>43</v>
      </c>
      <c r="R4491" s="238" t="s">
        <v>266</v>
      </c>
      <c r="S4491" s="35" t="s">
        <v>526</v>
      </c>
      <c r="T4491" s="167" t="s">
        <v>7201</v>
      </c>
      <c r="U4491" s="303" t="s">
        <v>40</v>
      </c>
      <c r="V4491" s="49" t="s">
        <v>384</v>
      </c>
      <c r="W4491" s="35" t="s">
        <v>7202</v>
      </c>
      <c r="X4491" s="241">
        <v>1908</v>
      </c>
      <c r="Y4491" s="241">
        <v>0</v>
      </c>
      <c r="Z4491" s="241">
        <v>0</v>
      </c>
      <c r="AA4491" s="168"/>
      <c r="AB4491" s="168"/>
      <c r="AC4491" s="168"/>
      <c r="AD4491" s="304">
        <v>5517212</v>
      </c>
      <c r="AE4491" s="35" t="s">
        <v>7049</v>
      </c>
      <c r="AF4491" s="305" t="s">
        <v>7092</v>
      </c>
      <c r="AG4491" s="35" t="s">
        <v>7040</v>
      </c>
      <c r="AH4491" s="44" t="s">
        <v>7041</v>
      </c>
    </row>
    <row r="4492" spans="1:34" ht="15" hidden="1" customHeight="1" x14ac:dyDescent="0.2">
      <c r="A4492" s="257">
        <v>69</v>
      </c>
      <c r="B4492" s="257">
        <v>60</v>
      </c>
      <c r="C4492" s="258" t="s">
        <v>215</v>
      </c>
      <c r="D4492" s="257">
        <v>60206</v>
      </c>
      <c r="E4492" s="258" t="s">
        <v>216</v>
      </c>
      <c r="F4492" s="25">
        <v>2017</v>
      </c>
      <c r="G4492" s="232">
        <v>42743.481249999997</v>
      </c>
      <c r="H4492" s="233">
        <v>42743.481249999997</v>
      </c>
      <c r="I4492" s="417" t="s">
        <v>7042</v>
      </c>
      <c r="J4492" s="412" t="s">
        <v>36</v>
      </c>
      <c r="K4492" s="412"/>
      <c r="L4492" s="235">
        <f>N4492-G4492</f>
        <v>6.944444467080757E-4</v>
      </c>
      <c r="M4492" s="236">
        <v>1</v>
      </c>
      <c r="N4492" s="232">
        <v>42743.481944444444</v>
      </c>
      <c r="O4492" s="233">
        <v>42743.481944444444</v>
      </c>
      <c r="P4492" s="328" t="s">
        <v>242</v>
      </c>
      <c r="Q4492" s="238" t="s">
        <v>43</v>
      </c>
      <c r="R4492" s="238" t="s">
        <v>266</v>
      </c>
      <c r="S4492" s="35" t="s">
        <v>526</v>
      </c>
      <c r="T4492" s="167" t="s">
        <v>7201</v>
      </c>
      <c r="U4492" s="303" t="s">
        <v>40</v>
      </c>
      <c r="V4492" s="49" t="s">
        <v>384</v>
      </c>
      <c r="W4492" s="35" t="s">
        <v>7203</v>
      </c>
      <c r="X4492" s="241">
        <v>1908</v>
      </c>
      <c r="Y4492" s="241">
        <v>0</v>
      </c>
      <c r="Z4492" s="241">
        <v>0</v>
      </c>
      <c r="AA4492" s="168"/>
      <c r="AB4492" s="168"/>
      <c r="AC4492" s="168"/>
      <c r="AD4492" s="304">
        <v>5517212</v>
      </c>
      <c r="AE4492" s="35" t="s">
        <v>7049</v>
      </c>
      <c r="AF4492" s="305" t="s">
        <v>7092</v>
      </c>
      <c r="AG4492" s="35" t="s">
        <v>7040</v>
      </c>
      <c r="AH4492" s="44" t="s">
        <v>7041</v>
      </c>
    </row>
    <row r="4493" spans="1:34" ht="15" hidden="1" customHeight="1" x14ac:dyDescent="0.2">
      <c r="A4493" s="257">
        <v>69</v>
      </c>
      <c r="B4493" s="257">
        <v>60</v>
      </c>
      <c r="C4493" s="258" t="s">
        <v>215</v>
      </c>
      <c r="D4493" s="257">
        <v>60206</v>
      </c>
      <c r="E4493" s="258" t="s">
        <v>216</v>
      </c>
      <c r="F4493" s="25">
        <v>2017</v>
      </c>
      <c r="G4493" s="232">
        <v>42743.484722222223</v>
      </c>
      <c r="H4493" s="233">
        <v>42743.484722222223</v>
      </c>
      <c r="I4493" s="417" t="s">
        <v>7042</v>
      </c>
      <c r="J4493" s="412" t="s">
        <v>36</v>
      </c>
      <c r="K4493" s="412"/>
      <c r="L4493" s="235">
        <f>N4493-G4493</f>
        <v>6.944444467080757E-4</v>
      </c>
      <c r="M4493" s="236">
        <v>1</v>
      </c>
      <c r="N4493" s="232">
        <v>42743.48541666667</v>
      </c>
      <c r="O4493" s="233">
        <v>42743.48541666667</v>
      </c>
      <c r="P4493" s="328" t="s">
        <v>242</v>
      </c>
      <c r="Q4493" s="238" t="s">
        <v>43</v>
      </c>
      <c r="R4493" s="238" t="s">
        <v>266</v>
      </c>
      <c r="S4493" s="35" t="s">
        <v>526</v>
      </c>
      <c r="T4493" s="167" t="s">
        <v>7201</v>
      </c>
      <c r="U4493" s="303" t="s">
        <v>40</v>
      </c>
      <c r="V4493" s="49" t="s">
        <v>384</v>
      </c>
      <c r="W4493" s="35" t="s">
        <v>7204</v>
      </c>
      <c r="X4493" s="241">
        <v>1908</v>
      </c>
      <c r="Y4493" s="241">
        <v>0</v>
      </c>
      <c r="Z4493" s="241">
        <v>0</v>
      </c>
      <c r="AA4493" s="168"/>
      <c r="AB4493" s="168"/>
      <c r="AC4493" s="168"/>
      <c r="AD4493" s="304">
        <v>5517212</v>
      </c>
      <c r="AE4493" s="35" t="s">
        <v>7049</v>
      </c>
      <c r="AF4493" s="305" t="s">
        <v>7092</v>
      </c>
      <c r="AG4493" s="35" t="s">
        <v>7040</v>
      </c>
      <c r="AH4493" s="44" t="s">
        <v>7041</v>
      </c>
    </row>
    <row r="4494" spans="1:34" ht="15" hidden="1" customHeight="1" x14ac:dyDescent="0.2">
      <c r="A4494" s="257">
        <v>69</v>
      </c>
      <c r="B4494" s="257">
        <v>60</v>
      </c>
      <c r="C4494" s="258" t="s">
        <v>215</v>
      </c>
      <c r="D4494" s="257">
        <v>60206</v>
      </c>
      <c r="E4494" s="258" t="s">
        <v>216</v>
      </c>
      <c r="F4494" s="25">
        <v>2017</v>
      </c>
      <c r="G4494" s="232">
        <v>42743.517361111109</v>
      </c>
      <c r="H4494" s="233">
        <v>42743.517361111109</v>
      </c>
      <c r="I4494" s="417" t="s">
        <v>7042</v>
      </c>
      <c r="J4494" s="412" t="s">
        <v>36</v>
      </c>
      <c r="K4494" s="412"/>
      <c r="L4494" s="235">
        <f>N4494-G4494</f>
        <v>0.51527777777664596</v>
      </c>
      <c r="M4494" s="236">
        <v>742</v>
      </c>
      <c r="N4494" s="232">
        <v>42744.032638888886</v>
      </c>
      <c r="O4494" s="233">
        <v>42744.032638888886</v>
      </c>
      <c r="P4494" s="237" t="s">
        <v>37</v>
      </c>
      <c r="Q4494" s="238" t="s">
        <v>52</v>
      </c>
      <c r="R4494" s="238" t="s">
        <v>5649</v>
      </c>
      <c r="S4494" s="35" t="s">
        <v>80</v>
      </c>
      <c r="T4494" s="167" t="s">
        <v>7205</v>
      </c>
      <c r="U4494" s="303" t="s">
        <v>40</v>
      </c>
      <c r="V4494" s="49" t="s">
        <v>384</v>
      </c>
      <c r="W4494" s="44" t="s">
        <v>7207</v>
      </c>
      <c r="X4494" s="241">
        <v>0</v>
      </c>
      <c r="Y4494" s="241">
        <v>0</v>
      </c>
      <c r="Z4494" s="241">
        <v>0</v>
      </c>
      <c r="AA4494" s="168"/>
      <c r="AB4494" s="168"/>
      <c r="AC4494" s="168"/>
      <c r="AD4494" s="304">
        <v>5517212</v>
      </c>
      <c r="AE4494" s="35" t="s">
        <v>1270</v>
      </c>
      <c r="AF4494" s="35" t="s">
        <v>1270</v>
      </c>
      <c r="AG4494" s="35" t="s">
        <v>7040</v>
      </c>
      <c r="AH4494" s="44" t="s">
        <v>7173</v>
      </c>
    </row>
    <row r="4495" spans="1:34" ht="15" hidden="1" customHeight="1" x14ac:dyDescent="0.2">
      <c r="A4495" s="257">
        <v>69</v>
      </c>
      <c r="B4495" s="257">
        <v>60</v>
      </c>
      <c r="C4495" s="258" t="s">
        <v>215</v>
      </c>
      <c r="D4495" s="257">
        <v>60206</v>
      </c>
      <c r="E4495" s="258" t="s">
        <v>216</v>
      </c>
      <c r="F4495" s="25">
        <v>2017</v>
      </c>
      <c r="G4495" s="232">
        <v>42755.67083333333</v>
      </c>
      <c r="H4495" s="233">
        <v>42755.67083333333</v>
      </c>
      <c r="I4495" s="417" t="s">
        <v>7042</v>
      </c>
      <c r="J4495" s="412" t="s">
        <v>36</v>
      </c>
      <c r="K4495" s="412"/>
      <c r="L4495" s="235">
        <f>N4495-G4495</f>
        <v>6.944444467080757E-4</v>
      </c>
      <c r="M4495" s="236">
        <v>1</v>
      </c>
      <c r="N4495" s="232">
        <v>42755.671527777777</v>
      </c>
      <c r="O4495" s="233">
        <v>42755.671527777777</v>
      </c>
      <c r="P4495" s="237" t="s">
        <v>37</v>
      </c>
      <c r="Q4495" s="35" t="s">
        <v>213</v>
      </c>
      <c r="R4495" s="35" t="s">
        <v>1263</v>
      </c>
      <c r="S4495" s="35" t="s">
        <v>40</v>
      </c>
      <c r="T4495" s="167" t="s">
        <v>7466</v>
      </c>
      <c r="U4495" s="303" t="s">
        <v>40</v>
      </c>
      <c r="V4495" s="49" t="s">
        <v>384</v>
      </c>
      <c r="W4495" s="35" t="s">
        <v>7467</v>
      </c>
      <c r="X4495" s="255">
        <v>1908</v>
      </c>
      <c r="Y4495" s="241">
        <v>0</v>
      </c>
      <c r="Z4495" s="241">
        <v>0</v>
      </c>
      <c r="AA4495" s="168"/>
      <c r="AB4495" s="168"/>
      <c r="AC4495" s="168"/>
      <c r="AD4495" s="304">
        <v>5517212</v>
      </c>
      <c r="AE4495" s="35" t="s">
        <v>7172</v>
      </c>
      <c r="AF4495" s="305" t="s">
        <v>7468</v>
      </c>
      <c r="AG4495" s="35" t="s">
        <v>7040</v>
      </c>
      <c r="AH4495" s="44" t="s">
        <v>7041</v>
      </c>
    </row>
    <row r="4496" spans="1:34" ht="15" hidden="1" customHeight="1" x14ac:dyDescent="0.2">
      <c r="A4496" s="257">
        <v>69</v>
      </c>
      <c r="B4496" s="257">
        <v>60</v>
      </c>
      <c r="C4496" s="258" t="s">
        <v>215</v>
      </c>
      <c r="D4496" s="257">
        <v>60206</v>
      </c>
      <c r="E4496" s="258" t="s">
        <v>216</v>
      </c>
      <c r="F4496" s="25">
        <v>2017</v>
      </c>
      <c r="G4496" s="232">
        <v>42756.573611111111</v>
      </c>
      <c r="H4496" s="233">
        <v>42756.573611111111</v>
      </c>
      <c r="I4496" s="417" t="s">
        <v>7042</v>
      </c>
      <c r="J4496" s="412" t="s">
        <v>36</v>
      </c>
      <c r="K4496" s="412"/>
      <c r="L4496" s="235">
        <f>N4496-G4496</f>
        <v>1.4583333329937886E-2</v>
      </c>
      <c r="M4496" s="236">
        <v>21</v>
      </c>
      <c r="N4496" s="232">
        <v>42756.588194444441</v>
      </c>
      <c r="O4496" s="233">
        <v>42756.588194444441</v>
      </c>
      <c r="P4496" s="237" t="s">
        <v>37</v>
      </c>
      <c r="Q4496" s="35" t="s">
        <v>213</v>
      </c>
      <c r="R4496" s="35" t="s">
        <v>1263</v>
      </c>
      <c r="S4496" s="35" t="s">
        <v>40</v>
      </c>
      <c r="T4496" s="167" t="s">
        <v>7506</v>
      </c>
      <c r="U4496" s="303" t="s">
        <v>40</v>
      </c>
      <c r="V4496" s="49" t="s">
        <v>384</v>
      </c>
      <c r="W4496" s="35" t="s">
        <v>7507</v>
      </c>
      <c r="X4496" s="255">
        <v>1959</v>
      </c>
      <c r="Y4496" s="255">
        <v>1959</v>
      </c>
      <c r="Z4496" s="255">
        <v>54809</v>
      </c>
      <c r="AA4496" s="173">
        <v>3.5507064075116201E-4</v>
      </c>
      <c r="AB4496" s="174">
        <v>9.9341841495305967E-3</v>
      </c>
      <c r="AC4496" s="241">
        <v>27.978050025523228</v>
      </c>
      <c r="AD4496" s="304">
        <v>5517212</v>
      </c>
      <c r="AE4496" s="35" t="s">
        <v>7056</v>
      </c>
      <c r="AF4496" s="305" t="s">
        <v>7508</v>
      </c>
      <c r="AG4496" s="35" t="s">
        <v>7040</v>
      </c>
      <c r="AH4496" s="44" t="s">
        <v>7041</v>
      </c>
    </row>
    <row r="4497" spans="1:34" ht="15" hidden="1" customHeight="1" x14ac:dyDescent="0.2">
      <c r="A4497" s="257">
        <v>69</v>
      </c>
      <c r="B4497" s="257">
        <v>60</v>
      </c>
      <c r="C4497" s="258" t="s">
        <v>215</v>
      </c>
      <c r="D4497" s="257">
        <v>60206</v>
      </c>
      <c r="E4497" s="258" t="s">
        <v>216</v>
      </c>
      <c r="F4497" s="25">
        <v>2017</v>
      </c>
      <c r="G4497" s="232">
        <v>42757.374305555553</v>
      </c>
      <c r="H4497" s="233">
        <v>42758.374305555553</v>
      </c>
      <c r="I4497" s="417" t="s">
        <v>7042</v>
      </c>
      <c r="J4497" s="412" t="s">
        <v>36</v>
      </c>
      <c r="K4497" s="412"/>
      <c r="L4497" s="235">
        <f>N4497-G4497</f>
        <v>6.944444467080757E-4</v>
      </c>
      <c r="M4497" s="236">
        <v>1</v>
      </c>
      <c r="N4497" s="232">
        <v>42757.375</v>
      </c>
      <c r="O4497" s="233">
        <v>42758.375</v>
      </c>
      <c r="P4497" s="237" t="s">
        <v>37</v>
      </c>
      <c r="Q4497" s="35" t="s">
        <v>213</v>
      </c>
      <c r="R4497" s="35" t="s">
        <v>1263</v>
      </c>
      <c r="S4497" s="35" t="s">
        <v>40</v>
      </c>
      <c r="T4497" s="167" t="s">
        <v>7559</v>
      </c>
      <c r="U4497" s="303" t="s">
        <v>40</v>
      </c>
      <c r="V4497" s="49" t="s">
        <v>384</v>
      </c>
      <c r="W4497" s="35" t="s">
        <v>7560</v>
      </c>
      <c r="X4497" s="255">
        <v>644</v>
      </c>
      <c r="Y4497" s="255">
        <v>0</v>
      </c>
      <c r="Z4497" s="255">
        <v>0</v>
      </c>
      <c r="AA4497" s="168"/>
      <c r="AB4497" s="168"/>
      <c r="AC4497" s="168"/>
      <c r="AD4497" s="304">
        <v>5517212</v>
      </c>
      <c r="AE4497" s="35" t="s">
        <v>7063</v>
      </c>
      <c r="AF4497" s="305" t="s">
        <v>7561</v>
      </c>
      <c r="AG4497" s="35" t="s">
        <v>7040</v>
      </c>
      <c r="AH4497" s="44" t="s">
        <v>7041</v>
      </c>
    </row>
    <row r="4498" spans="1:34" ht="15" hidden="1" customHeight="1" x14ac:dyDescent="0.2">
      <c r="A4498" s="257">
        <v>69</v>
      </c>
      <c r="B4498" s="257">
        <v>60</v>
      </c>
      <c r="C4498" s="258" t="s">
        <v>215</v>
      </c>
      <c r="D4498" s="257">
        <v>60206</v>
      </c>
      <c r="E4498" s="258" t="s">
        <v>216</v>
      </c>
      <c r="F4498" s="25">
        <v>2017</v>
      </c>
      <c r="G4498" s="232">
        <v>42757.701388888891</v>
      </c>
      <c r="H4498" s="233">
        <v>42757.701388888891</v>
      </c>
      <c r="I4498" s="417" t="s">
        <v>7042</v>
      </c>
      <c r="J4498" s="412" t="s">
        <v>36</v>
      </c>
      <c r="K4498" s="412"/>
      <c r="L4498" s="235">
        <f>N4498-G4498</f>
        <v>6.9444443943211809E-4</v>
      </c>
      <c r="M4498" s="236">
        <v>1</v>
      </c>
      <c r="N4498" s="232">
        <v>42757.70208333333</v>
      </c>
      <c r="O4498" s="233">
        <v>42757.70208333333</v>
      </c>
      <c r="P4498" s="237" t="s">
        <v>37</v>
      </c>
      <c r="Q4498" s="35" t="s">
        <v>213</v>
      </c>
      <c r="R4498" s="35" t="s">
        <v>1263</v>
      </c>
      <c r="S4498" s="35" t="s">
        <v>40</v>
      </c>
      <c r="T4498" s="167" t="s">
        <v>7574</v>
      </c>
      <c r="U4498" s="303" t="s">
        <v>40</v>
      </c>
      <c r="V4498" s="49" t="s">
        <v>384</v>
      </c>
      <c r="W4498" s="35" t="s">
        <v>7575</v>
      </c>
      <c r="X4498" s="255">
        <v>644</v>
      </c>
      <c r="Y4498" s="255">
        <v>0</v>
      </c>
      <c r="Z4498" s="255">
        <v>0</v>
      </c>
      <c r="AA4498" s="35"/>
      <c r="AB4498" s="35"/>
      <c r="AC4498" s="35"/>
      <c r="AD4498" s="304">
        <v>5517212</v>
      </c>
      <c r="AE4498" s="35" t="s">
        <v>7060</v>
      </c>
      <c r="AF4498" s="305" t="s">
        <v>7576</v>
      </c>
      <c r="AG4498" s="35" t="s">
        <v>7040</v>
      </c>
      <c r="AH4498" s="44" t="s">
        <v>7041</v>
      </c>
    </row>
    <row r="4499" spans="1:34" ht="15" hidden="1" customHeight="1" x14ac:dyDescent="0.2">
      <c r="A4499" s="257">
        <v>69</v>
      </c>
      <c r="B4499" s="257">
        <v>60</v>
      </c>
      <c r="C4499" s="258" t="s">
        <v>215</v>
      </c>
      <c r="D4499" s="257">
        <v>60206</v>
      </c>
      <c r="E4499" s="258" t="s">
        <v>216</v>
      </c>
      <c r="F4499" s="25">
        <v>2017</v>
      </c>
      <c r="G4499" s="232">
        <v>42757.727083333331</v>
      </c>
      <c r="H4499" s="233">
        <v>42757.727083333331</v>
      </c>
      <c r="I4499" s="417" t="s">
        <v>7042</v>
      </c>
      <c r="J4499" s="412" t="s">
        <v>36</v>
      </c>
      <c r="K4499" s="412"/>
      <c r="L4499" s="235">
        <f>N4499-G4499</f>
        <v>6.944444467080757E-4</v>
      </c>
      <c r="M4499" s="236">
        <v>1</v>
      </c>
      <c r="N4499" s="232">
        <v>42757.727777777778</v>
      </c>
      <c r="O4499" s="233">
        <v>42757.727777777778</v>
      </c>
      <c r="P4499" s="237" t="s">
        <v>37</v>
      </c>
      <c r="Q4499" s="35" t="s">
        <v>213</v>
      </c>
      <c r="R4499" s="35" t="s">
        <v>1263</v>
      </c>
      <c r="S4499" s="35" t="s">
        <v>40</v>
      </c>
      <c r="T4499" s="167" t="s">
        <v>7574</v>
      </c>
      <c r="U4499" s="303" t="s">
        <v>40</v>
      </c>
      <c r="V4499" s="49" t="s">
        <v>384</v>
      </c>
      <c r="W4499" s="35" t="s">
        <v>7577</v>
      </c>
      <c r="X4499" s="255">
        <v>644</v>
      </c>
      <c r="Y4499" s="255">
        <v>0</v>
      </c>
      <c r="Z4499" s="255">
        <v>0</v>
      </c>
      <c r="AA4499" s="35"/>
      <c r="AB4499" s="35"/>
      <c r="AC4499" s="35"/>
      <c r="AD4499" s="304">
        <v>5517212</v>
      </c>
      <c r="AE4499" s="35" t="s">
        <v>7060</v>
      </c>
      <c r="AF4499" s="305" t="s">
        <v>7576</v>
      </c>
      <c r="AG4499" s="35" t="s">
        <v>7040</v>
      </c>
      <c r="AH4499" s="44" t="s">
        <v>7041</v>
      </c>
    </row>
    <row r="4500" spans="1:34" ht="15" hidden="1" customHeight="1" x14ac:dyDescent="0.2">
      <c r="A4500" s="257">
        <v>69</v>
      </c>
      <c r="B4500" s="257">
        <v>60</v>
      </c>
      <c r="C4500" s="258" t="s">
        <v>215</v>
      </c>
      <c r="D4500" s="257">
        <v>60206</v>
      </c>
      <c r="E4500" s="258" t="s">
        <v>216</v>
      </c>
      <c r="F4500" s="25">
        <v>2017</v>
      </c>
      <c r="G4500" s="232">
        <v>42757.792361111111</v>
      </c>
      <c r="H4500" s="233">
        <v>42757.792361111111</v>
      </c>
      <c r="I4500" s="417" t="s">
        <v>7042</v>
      </c>
      <c r="J4500" s="412" t="s">
        <v>36</v>
      </c>
      <c r="K4500" s="412"/>
      <c r="L4500" s="235">
        <f>N4500-G4500</f>
        <v>1.8548611111109494</v>
      </c>
      <c r="M4500" s="236">
        <v>2671</v>
      </c>
      <c r="N4500" s="232">
        <v>42759.647222222222</v>
      </c>
      <c r="O4500" s="233">
        <v>42759.647222222222</v>
      </c>
      <c r="P4500" s="237" t="s">
        <v>37</v>
      </c>
      <c r="Q4500" s="35" t="s">
        <v>222</v>
      </c>
      <c r="R4500" s="35" t="s">
        <v>223</v>
      </c>
      <c r="S4500" s="35" t="s">
        <v>54</v>
      </c>
      <c r="T4500" s="167" t="s">
        <v>7584</v>
      </c>
      <c r="U4500" s="303" t="s">
        <v>40</v>
      </c>
      <c r="V4500" s="49" t="s">
        <v>384</v>
      </c>
      <c r="W4500" s="35" t="s">
        <v>7585</v>
      </c>
      <c r="X4500" s="255">
        <v>2624</v>
      </c>
      <c r="Y4500" s="255">
        <v>2624</v>
      </c>
      <c r="Z4500" s="255">
        <v>1509920</v>
      </c>
      <c r="AA4500" s="173">
        <v>4.7560253258348598E-4</v>
      </c>
      <c r="AB4500" s="174">
        <v>0.27367445731648521</v>
      </c>
      <c r="AC4500" s="241">
        <v>575.42682926829264</v>
      </c>
      <c r="AD4500" s="304">
        <v>5517212</v>
      </c>
      <c r="AE4500" s="35" t="s">
        <v>7056</v>
      </c>
      <c r="AF4500" s="305" t="s">
        <v>7586</v>
      </c>
      <c r="AG4500" s="35" t="s">
        <v>7040</v>
      </c>
      <c r="AH4500" s="44" t="s">
        <v>7041</v>
      </c>
    </row>
    <row r="4501" spans="1:34" ht="15" hidden="1" customHeight="1" x14ac:dyDescent="0.2">
      <c r="A4501" s="257">
        <v>69</v>
      </c>
      <c r="B4501" s="257">
        <v>60</v>
      </c>
      <c r="C4501" s="258" t="s">
        <v>215</v>
      </c>
      <c r="D4501" s="257">
        <v>60206</v>
      </c>
      <c r="E4501" s="258" t="s">
        <v>216</v>
      </c>
      <c r="F4501" s="25">
        <v>2017</v>
      </c>
      <c r="G4501" s="232">
        <v>42777.743055555555</v>
      </c>
      <c r="H4501" s="233">
        <v>42777.743055555555</v>
      </c>
      <c r="I4501" s="412" t="s">
        <v>36</v>
      </c>
      <c r="J4501" s="412" t="s">
        <v>36</v>
      </c>
      <c r="K4501" s="412"/>
      <c r="L4501" s="235">
        <f>N4501-G4501</f>
        <v>6.944444467080757E-4</v>
      </c>
      <c r="M4501" s="236">
        <v>1</v>
      </c>
      <c r="N4501" s="232">
        <v>42777.743750000001</v>
      </c>
      <c r="O4501" s="233">
        <v>42777.743750000001</v>
      </c>
      <c r="P4501" s="237" t="s">
        <v>37</v>
      </c>
      <c r="Q4501" s="35" t="s">
        <v>48</v>
      </c>
      <c r="R4501" s="35" t="s">
        <v>49</v>
      </c>
      <c r="S4501" s="35" t="s">
        <v>40</v>
      </c>
      <c r="T4501" s="52" t="s">
        <v>7792</v>
      </c>
      <c r="U4501" s="303" t="s">
        <v>40</v>
      </c>
      <c r="V4501" s="49" t="s">
        <v>384</v>
      </c>
      <c r="W4501" s="44" t="s">
        <v>7793</v>
      </c>
      <c r="X4501" s="255">
        <v>1990</v>
      </c>
      <c r="Y4501" s="241">
        <v>0</v>
      </c>
      <c r="Z4501" s="241">
        <v>0</v>
      </c>
      <c r="AA4501" s="168"/>
      <c r="AB4501" s="168"/>
      <c r="AC4501" s="168"/>
      <c r="AD4501" s="304">
        <v>5517212</v>
      </c>
      <c r="AE4501" s="35" t="s">
        <v>7056</v>
      </c>
      <c r="AF4501" s="305" t="s">
        <v>7794</v>
      </c>
      <c r="AG4501" s="35" t="s">
        <v>7040</v>
      </c>
      <c r="AH4501" s="44" t="s">
        <v>7041</v>
      </c>
    </row>
    <row r="4502" spans="1:34" ht="15" hidden="1" customHeight="1" x14ac:dyDescent="0.2">
      <c r="A4502" s="257">
        <v>69</v>
      </c>
      <c r="B4502" s="257">
        <v>60</v>
      </c>
      <c r="C4502" s="258" t="s">
        <v>215</v>
      </c>
      <c r="D4502" s="257">
        <v>60206</v>
      </c>
      <c r="E4502" s="258" t="s">
        <v>216</v>
      </c>
      <c r="F4502" s="25">
        <v>2017</v>
      </c>
      <c r="G4502" s="232">
        <v>42777.773611111108</v>
      </c>
      <c r="H4502" s="233">
        <v>42777.773611111108</v>
      </c>
      <c r="I4502" s="412" t="s">
        <v>36</v>
      </c>
      <c r="J4502" s="412" t="s">
        <v>36</v>
      </c>
      <c r="K4502" s="412"/>
      <c r="L4502" s="235">
        <f>N4502-G4502</f>
        <v>6.944444467080757E-4</v>
      </c>
      <c r="M4502" s="236">
        <v>1</v>
      </c>
      <c r="N4502" s="232">
        <v>42777.774305555555</v>
      </c>
      <c r="O4502" s="233">
        <v>42777.774305555555</v>
      </c>
      <c r="P4502" s="237" t="s">
        <v>37</v>
      </c>
      <c r="Q4502" s="35" t="s">
        <v>48</v>
      </c>
      <c r="R4502" s="35" t="s">
        <v>49</v>
      </c>
      <c r="S4502" s="35" t="s">
        <v>40</v>
      </c>
      <c r="T4502" s="52" t="s">
        <v>7792</v>
      </c>
      <c r="U4502" s="303" t="s">
        <v>40</v>
      </c>
      <c r="V4502" s="49" t="s">
        <v>384</v>
      </c>
      <c r="W4502" s="44" t="s">
        <v>7795</v>
      </c>
      <c r="X4502" s="255">
        <v>1990</v>
      </c>
      <c r="Y4502" s="241">
        <v>0</v>
      </c>
      <c r="Z4502" s="241">
        <v>0</v>
      </c>
      <c r="AA4502" s="168"/>
      <c r="AB4502" s="168"/>
      <c r="AC4502" s="168"/>
      <c r="AD4502" s="304">
        <v>5517212</v>
      </c>
      <c r="AE4502" s="35" t="s">
        <v>7056</v>
      </c>
      <c r="AF4502" s="305" t="s">
        <v>7794</v>
      </c>
      <c r="AG4502" s="35" t="s">
        <v>7040</v>
      </c>
      <c r="AH4502" s="44" t="s">
        <v>7041</v>
      </c>
    </row>
    <row r="4503" spans="1:34" ht="15" hidden="1" customHeight="1" x14ac:dyDescent="0.2">
      <c r="A4503" s="257">
        <v>69</v>
      </c>
      <c r="B4503" s="257">
        <v>60</v>
      </c>
      <c r="C4503" s="258" t="s">
        <v>215</v>
      </c>
      <c r="D4503" s="257">
        <v>60206</v>
      </c>
      <c r="E4503" s="258" t="s">
        <v>216</v>
      </c>
      <c r="F4503" s="25">
        <v>2017</v>
      </c>
      <c r="G4503" s="232">
        <v>42786.804166666669</v>
      </c>
      <c r="H4503" s="233">
        <v>42786.804166666669</v>
      </c>
      <c r="I4503" s="417" t="s">
        <v>7042</v>
      </c>
      <c r="J4503" s="412" t="s">
        <v>36</v>
      </c>
      <c r="K4503" s="412"/>
      <c r="L4503" s="235">
        <f>N4503-G4503</f>
        <v>6.9444443943211809E-4</v>
      </c>
      <c r="M4503" s="236">
        <v>1</v>
      </c>
      <c r="N4503" s="232">
        <v>42786.804861111108</v>
      </c>
      <c r="O4503" s="233">
        <v>42786.804861111108</v>
      </c>
      <c r="P4503" s="237" t="s">
        <v>37</v>
      </c>
      <c r="Q4503" s="35" t="s">
        <v>213</v>
      </c>
      <c r="R4503" s="35" t="s">
        <v>1263</v>
      </c>
      <c r="S4503" s="35" t="s">
        <v>40</v>
      </c>
      <c r="T4503" s="52" t="s">
        <v>7946</v>
      </c>
      <c r="U4503" s="303" t="s">
        <v>40</v>
      </c>
      <c r="V4503" s="49" t="s">
        <v>384</v>
      </c>
      <c r="W4503" s="44" t="s">
        <v>7947</v>
      </c>
      <c r="X4503" s="255">
        <v>1578</v>
      </c>
      <c r="Y4503" s="241">
        <v>0</v>
      </c>
      <c r="Z4503" s="241">
        <v>0</v>
      </c>
      <c r="AA4503" s="168"/>
      <c r="AB4503" s="168"/>
      <c r="AC4503" s="168"/>
      <c r="AD4503" s="304">
        <v>5517212</v>
      </c>
      <c r="AE4503" s="35" t="s">
        <v>7049</v>
      </c>
      <c r="AF4503" s="305" t="s">
        <v>7948</v>
      </c>
      <c r="AG4503" s="35" t="s">
        <v>7040</v>
      </c>
      <c r="AH4503" s="52" t="s">
        <v>7041</v>
      </c>
    </row>
    <row r="4504" spans="1:34" ht="15" hidden="1" customHeight="1" x14ac:dyDescent="0.2">
      <c r="A4504" s="257">
        <v>69</v>
      </c>
      <c r="B4504" s="257">
        <v>60</v>
      </c>
      <c r="C4504" s="258" t="s">
        <v>215</v>
      </c>
      <c r="D4504" s="257">
        <v>60206</v>
      </c>
      <c r="E4504" s="258" t="s">
        <v>216</v>
      </c>
      <c r="F4504" s="25">
        <v>2017</v>
      </c>
      <c r="G4504" s="232">
        <v>42786.945138888892</v>
      </c>
      <c r="H4504" s="233">
        <v>42786.945138888892</v>
      </c>
      <c r="I4504" s="417" t="s">
        <v>7042</v>
      </c>
      <c r="J4504" s="412" t="s">
        <v>36</v>
      </c>
      <c r="K4504" s="412"/>
      <c r="L4504" s="235">
        <f>N4504-G4504</f>
        <v>6.9444443943211809E-4</v>
      </c>
      <c r="M4504" s="236">
        <v>1</v>
      </c>
      <c r="N4504" s="232">
        <v>42786.945833333331</v>
      </c>
      <c r="O4504" s="233">
        <v>42786.945833333331</v>
      </c>
      <c r="P4504" s="237" t="s">
        <v>37</v>
      </c>
      <c r="Q4504" s="35" t="s">
        <v>213</v>
      </c>
      <c r="R4504" s="35" t="s">
        <v>1263</v>
      </c>
      <c r="S4504" s="35" t="s">
        <v>40</v>
      </c>
      <c r="T4504" s="52" t="s">
        <v>7946</v>
      </c>
      <c r="U4504" s="303" t="s">
        <v>40</v>
      </c>
      <c r="V4504" s="49" t="s">
        <v>384</v>
      </c>
      <c r="W4504" s="44" t="s">
        <v>7956</v>
      </c>
      <c r="X4504" s="255">
        <v>1578</v>
      </c>
      <c r="Y4504" s="241">
        <v>0</v>
      </c>
      <c r="Z4504" s="241">
        <v>0</v>
      </c>
      <c r="AA4504" s="168"/>
      <c r="AB4504" s="168"/>
      <c r="AC4504" s="168"/>
      <c r="AD4504" s="304">
        <v>5517212</v>
      </c>
      <c r="AE4504" s="35" t="s">
        <v>7049</v>
      </c>
      <c r="AF4504" s="305" t="s">
        <v>7948</v>
      </c>
      <c r="AG4504" s="35" t="s">
        <v>7040</v>
      </c>
      <c r="AH4504" s="52" t="s">
        <v>7041</v>
      </c>
    </row>
    <row r="4505" spans="1:34" ht="15" hidden="1" customHeight="1" x14ac:dyDescent="0.2">
      <c r="A4505" s="257">
        <v>69</v>
      </c>
      <c r="B4505" s="257">
        <v>60</v>
      </c>
      <c r="C4505" s="258" t="s">
        <v>215</v>
      </c>
      <c r="D4505" s="257">
        <v>60206</v>
      </c>
      <c r="E4505" s="258" t="s">
        <v>216</v>
      </c>
      <c r="F4505" s="25">
        <v>2017</v>
      </c>
      <c r="G4505" s="232">
        <v>42799.107638888891</v>
      </c>
      <c r="H4505" s="233">
        <v>42799.107638888891</v>
      </c>
      <c r="I4505" s="412" t="s">
        <v>36</v>
      </c>
      <c r="J4505" s="412" t="s">
        <v>36</v>
      </c>
      <c r="K4505" s="412"/>
      <c r="L4505" s="235">
        <f>N4505-G4505</f>
        <v>2.7777777795563452E-3</v>
      </c>
      <c r="M4505" s="236">
        <v>4</v>
      </c>
      <c r="N4505" s="232">
        <v>42799.11041666667</v>
      </c>
      <c r="O4505" s="233">
        <v>42799.11041666667</v>
      </c>
      <c r="P4505" s="237" t="s">
        <v>37</v>
      </c>
      <c r="Q4505" s="35" t="s">
        <v>48</v>
      </c>
      <c r="R4505" s="35" t="s">
        <v>49</v>
      </c>
      <c r="S4505" s="35" t="s">
        <v>40</v>
      </c>
      <c r="T4505" s="52" t="s">
        <v>8050</v>
      </c>
      <c r="U4505" s="303" t="s">
        <v>40</v>
      </c>
      <c r="V4505" s="49" t="s">
        <v>384</v>
      </c>
      <c r="W4505" s="44" t="s">
        <v>8051</v>
      </c>
      <c r="X4505" s="255">
        <v>2067</v>
      </c>
      <c r="Y4505" s="241">
        <v>0</v>
      </c>
      <c r="Z4505" s="241">
        <v>0</v>
      </c>
      <c r="AA4505" s="168"/>
      <c r="AB4505" s="168"/>
      <c r="AC4505" s="168"/>
      <c r="AD4505" s="304">
        <v>5517212</v>
      </c>
      <c r="AE4505" s="35" t="s">
        <v>7049</v>
      </c>
      <c r="AF4505" s="305" t="s">
        <v>8052</v>
      </c>
      <c r="AG4505" s="35" t="s">
        <v>7040</v>
      </c>
      <c r="AH4505" s="52" t="s">
        <v>7041</v>
      </c>
    </row>
    <row r="4506" spans="1:34" ht="15" hidden="1" customHeight="1" x14ac:dyDescent="0.2">
      <c r="A4506" s="257">
        <v>69</v>
      </c>
      <c r="B4506" s="257">
        <v>60</v>
      </c>
      <c r="C4506" s="258" t="s">
        <v>215</v>
      </c>
      <c r="D4506" s="257">
        <v>60206</v>
      </c>
      <c r="E4506" s="258" t="s">
        <v>216</v>
      </c>
      <c r="F4506" s="25">
        <v>2017</v>
      </c>
      <c r="G4506" s="232">
        <v>42948.503472222219</v>
      </c>
      <c r="H4506" s="233">
        <v>42948.503472222219</v>
      </c>
      <c r="I4506" s="412" t="s">
        <v>36</v>
      </c>
      <c r="J4506" s="412" t="s">
        <v>36</v>
      </c>
      <c r="K4506" s="412"/>
      <c r="L4506" s="235">
        <f>N4506-G4506</f>
        <v>8.3333333335758653E-2</v>
      </c>
      <c r="M4506" s="236">
        <v>120</v>
      </c>
      <c r="N4506" s="232">
        <v>42948.586805555555</v>
      </c>
      <c r="O4506" s="233">
        <v>42948.586805555555</v>
      </c>
      <c r="P4506" s="237" t="s">
        <v>37</v>
      </c>
      <c r="Q4506" s="35" t="s">
        <v>38</v>
      </c>
      <c r="R4506" s="35" t="s">
        <v>39</v>
      </c>
      <c r="S4506" s="35" t="s">
        <v>54</v>
      </c>
      <c r="T4506" s="167" t="s">
        <v>9074</v>
      </c>
      <c r="U4506" s="303" t="s">
        <v>40</v>
      </c>
      <c r="V4506" s="240" t="s">
        <v>384</v>
      </c>
      <c r="W4506" s="35" t="s">
        <v>9075</v>
      </c>
      <c r="X4506" s="241">
        <v>0</v>
      </c>
      <c r="Y4506" s="241">
        <v>0</v>
      </c>
      <c r="Z4506" s="241">
        <v>0</v>
      </c>
      <c r="AA4506" s="266"/>
      <c r="AB4506" s="266"/>
      <c r="AC4506" s="266"/>
      <c r="AD4506" s="304">
        <v>5517212</v>
      </c>
      <c r="AE4506" s="305" t="s">
        <v>1270</v>
      </c>
      <c r="AF4506" s="305" t="s">
        <v>1270</v>
      </c>
      <c r="AG4506" s="35" t="s">
        <v>7066</v>
      </c>
      <c r="AH4506" s="29" t="s">
        <v>7067</v>
      </c>
    </row>
    <row r="4507" spans="1:34" ht="15" hidden="1" customHeight="1" x14ac:dyDescent="0.2">
      <c r="A4507" s="521">
        <v>69</v>
      </c>
      <c r="B4507" s="521">
        <v>60</v>
      </c>
      <c r="C4507" s="522" t="s">
        <v>215</v>
      </c>
      <c r="D4507" s="521">
        <v>60206</v>
      </c>
      <c r="E4507" s="522" t="s">
        <v>216</v>
      </c>
      <c r="F4507" s="25">
        <v>2019</v>
      </c>
      <c r="G4507" s="232">
        <v>43499.706944444442</v>
      </c>
      <c r="H4507" s="233">
        <v>43499.706944444442</v>
      </c>
      <c r="I4507" s="412" t="s">
        <v>36</v>
      </c>
      <c r="J4507" s="412" t="s">
        <v>36</v>
      </c>
      <c r="K4507" s="412" t="s">
        <v>36</v>
      </c>
      <c r="L4507" s="235">
        <f>N4507-G4507</f>
        <v>6.944444467080757E-4</v>
      </c>
      <c r="M4507" s="236">
        <v>1</v>
      </c>
      <c r="N4507" s="232">
        <v>43499.707638888889</v>
      </c>
      <c r="O4507" s="233">
        <v>43499.707638888889</v>
      </c>
      <c r="P4507" s="328" t="s">
        <v>242</v>
      </c>
      <c r="Q4507" s="359" t="s">
        <v>43</v>
      </c>
      <c r="R4507" s="35" t="s">
        <v>10204</v>
      </c>
      <c r="S4507" s="238" t="s">
        <v>40</v>
      </c>
      <c r="T4507" s="167" t="s">
        <v>13007</v>
      </c>
      <c r="U4507" s="416" t="s">
        <v>40</v>
      </c>
      <c r="V4507" s="240" t="s">
        <v>384</v>
      </c>
      <c r="W4507" s="167" t="s">
        <v>13008</v>
      </c>
      <c r="X4507" s="164">
        <v>1931</v>
      </c>
      <c r="Y4507" s="241">
        <v>0</v>
      </c>
      <c r="Z4507" s="241">
        <v>0</v>
      </c>
      <c r="AA4507" s="264">
        <f>Y4507/AD4507</f>
        <v>0</v>
      </c>
      <c r="AB4507" s="265">
        <f>Z4507/AD4507</f>
        <v>0</v>
      </c>
      <c r="AC4507" s="255">
        <v>0</v>
      </c>
      <c r="AD4507" s="255">
        <v>5548929</v>
      </c>
      <c r="AE4507" s="239" t="s">
        <v>8271</v>
      </c>
      <c r="AF4507" s="527" t="s">
        <v>7092</v>
      </c>
      <c r="AG4507" s="239" t="s">
        <v>7040</v>
      </c>
      <c r="AH4507" s="57" t="s">
        <v>7041</v>
      </c>
    </row>
    <row r="4508" spans="1:34" ht="15" hidden="1" customHeight="1" x14ac:dyDescent="0.2">
      <c r="A4508" s="521">
        <v>69</v>
      </c>
      <c r="B4508" s="521">
        <v>60</v>
      </c>
      <c r="C4508" s="522" t="s">
        <v>215</v>
      </c>
      <c r="D4508" s="521">
        <v>60206</v>
      </c>
      <c r="E4508" s="522" t="s">
        <v>216</v>
      </c>
      <c r="F4508" s="25">
        <v>2019</v>
      </c>
      <c r="G4508" s="232">
        <v>43499.718055555553</v>
      </c>
      <c r="H4508" s="233">
        <v>43499.718055555553</v>
      </c>
      <c r="I4508" s="412" t="s">
        <v>36</v>
      </c>
      <c r="J4508" s="412" t="s">
        <v>36</v>
      </c>
      <c r="K4508" s="412" t="s">
        <v>36</v>
      </c>
      <c r="L4508" s="235">
        <f>N4508-G4508</f>
        <v>6.944444467080757E-4</v>
      </c>
      <c r="M4508" s="236">
        <v>1</v>
      </c>
      <c r="N4508" s="232">
        <v>43499.71875</v>
      </c>
      <c r="O4508" s="233">
        <v>43499.71875</v>
      </c>
      <c r="P4508" s="328" t="s">
        <v>242</v>
      </c>
      <c r="Q4508" s="359" t="s">
        <v>43</v>
      </c>
      <c r="R4508" s="35" t="s">
        <v>10204</v>
      </c>
      <c r="S4508" s="238" t="s">
        <v>40</v>
      </c>
      <c r="T4508" s="167" t="s">
        <v>13007</v>
      </c>
      <c r="U4508" s="416" t="s">
        <v>40</v>
      </c>
      <c r="V4508" s="240" t="s">
        <v>384</v>
      </c>
      <c r="W4508" s="167" t="s">
        <v>13009</v>
      </c>
      <c r="X4508" s="164">
        <v>1931</v>
      </c>
      <c r="Y4508" s="241">
        <v>0</v>
      </c>
      <c r="Z4508" s="241">
        <v>0</v>
      </c>
      <c r="AA4508" s="264">
        <f>Y4508/AD4508</f>
        <v>0</v>
      </c>
      <c r="AB4508" s="265">
        <f>Z4508/AD4508</f>
        <v>0</v>
      </c>
      <c r="AC4508" s="255">
        <v>0</v>
      </c>
      <c r="AD4508" s="255">
        <v>5548929</v>
      </c>
      <c r="AE4508" s="239" t="s">
        <v>8271</v>
      </c>
      <c r="AF4508" s="527" t="s">
        <v>7092</v>
      </c>
      <c r="AG4508" s="239" t="s">
        <v>7040</v>
      </c>
      <c r="AH4508" s="57" t="s">
        <v>7041</v>
      </c>
    </row>
    <row r="4509" spans="1:34" ht="15" hidden="1" customHeight="1" x14ac:dyDescent="0.2">
      <c r="A4509" s="521">
        <v>69</v>
      </c>
      <c r="B4509" s="521">
        <v>60</v>
      </c>
      <c r="C4509" s="522" t="s">
        <v>215</v>
      </c>
      <c r="D4509" s="521">
        <v>60206</v>
      </c>
      <c r="E4509" s="522" t="s">
        <v>216</v>
      </c>
      <c r="F4509" s="25">
        <v>2019</v>
      </c>
      <c r="G4509" s="232">
        <v>43500.34375</v>
      </c>
      <c r="H4509" s="233">
        <v>43500.34375</v>
      </c>
      <c r="I4509" s="417" t="s">
        <v>7042</v>
      </c>
      <c r="J4509" s="412" t="s">
        <v>36</v>
      </c>
      <c r="K4509" s="412" t="s">
        <v>36</v>
      </c>
      <c r="L4509" s="235">
        <f>N4509-G4509</f>
        <v>6.944444467080757E-4</v>
      </c>
      <c r="M4509" s="236">
        <v>1</v>
      </c>
      <c r="N4509" s="232">
        <v>43500.344444444447</v>
      </c>
      <c r="O4509" s="233">
        <v>43500.344444444447</v>
      </c>
      <c r="P4509" s="328" t="s">
        <v>242</v>
      </c>
      <c r="Q4509" s="359" t="s">
        <v>43</v>
      </c>
      <c r="R4509" s="35" t="s">
        <v>10204</v>
      </c>
      <c r="S4509" s="238" t="s">
        <v>40</v>
      </c>
      <c r="T4509" s="167" t="s">
        <v>13012</v>
      </c>
      <c r="U4509" s="416" t="s">
        <v>40</v>
      </c>
      <c r="V4509" s="240" t="s">
        <v>384</v>
      </c>
      <c r="W4509" s="277" t="s">
        <v>13013</v>
      </c>
      <c r="X4509" s="164">
        <v>1931</v>
      </c>
      <c r="Y4509" s="241">
        <v>0</v>
      </c>
      <c r="Z4509" s="241">
        <v>0</v>
      </c>
      <c r="AA4509" s="264">
        <f>Y4509/AD4509</f>
        <v>0</v>
      </c>
      <c r="AB4509" s="265">
        <f>Z4509/AD4509</f>
        <v>0</v>
      </c>
      <c r="AC4509" s="255">
        <v>0</v>
      </c>
      <c r="AD4509" s="255">
        <v>5548929</v>
      </c>
      <c r="AE4509" s="239" t="s">
        <v>8271</v>
      </c>
      <c r="AF4509" s="527" t="s">
        <v>7092</v>
      </c>
      <c r="AG4509" s="239" t="s">
        <v>7040</v>
      </c>
      <c r="AH4509" s="57" t="s">
        <v>7041</v>
      </c>
    </row>
    <row r="4510" spans="1:34" ht="15" hidden="1" customHeight="1" x14ac:dyDescent="0.2">
      <c r="A4510" s="521">
        <v>69</v>
      </c>
      <c r="B4510" s="521">
        <v>60</v>
      </c>
      <c r="C4510" s="522" t="s">
        <v>215</v>
      </c>
      <c r="D4510" s="521">
        <v>60206</v>
      </c>
      <c r="E4510" s="522" t="s">
        <v>216</v>
      </c>
      <c r="F4510" s="25">
        <v>2019</v>
      </c>
      <c r="G4510" s="232">
        <v>43500.40347222222</v>
      </c>
      <c r="H4510" s="233">
        <v>43500.40347222222</v>
      </c>
      <c r="I4510" s="417" t="s">
        <v>7042</v>
      </c>
      <c r="J4510" s="412" t="s">
        <v>36</v>
      </c>
      <c r="K4510" s="412" t="s">
        <v>36</v>
      </c>
      <c r="L4510" s="235">
        <f>N4510-G4510</f>
        <v>6.944444467080757E-4</v>
      </c>
      <c r="M4510" s="236">
        <v>1</v>
      </c>
      <c r="N4510" s="232">
        <v>43500.404166666667</v>
      </c>
      <c r="O4510" s="233">
        <v>43500.404166666667</v>
      </c>
      <c r="P4510" s="328" t="s">
        <v>242</v>
      </c>
      <c r="Q4510" s="359" t="s">
        <v>43</v>
      </c>
      <c r="R4510" s="35" t="s">
        <v>10204</v>
      </c>
      <c r="S4510" s="238" t="s">
        <v>40</v>
      </c>
      <c r="T4510" s="167" t="s">
        <v>13012</v>
      </c>
      <c r="U4510" s="416" t="s">
        <v>40</v>
      </c>
      <c r="V4510" s="240" t="s">
        <v>384</v>
      </c>
      <c r="W4510" s="277" t="s">
        <v>13016</v>
      </c>
      <c r="X4510" s="164">
        <v>1931</v>
      </c>
      <c r="Y4510" s="241">
        <v>0</v>
      </c>
      <c r="Z4510" s="241">
        <v>0</v>
      </c>
      <c r="AA4510" s="264">
        <f>Y4510/AD4510</f>
        <v>0</v>
      </c>
      <c r="AB4510" s="265">
        <f>Z4510/AD4510</f>
        <v>0</v>
      </c>
      <c r="AC4510" s="255">
        <v>0</v>
      </c>
      <c r="AD4510" s="255">
        <v>5548929</v>
      </c>
      <c r="AE4510" s="239" t="s">
        <v>8271</v>
      </c>
      <c r="AF4510" s="527" t="s">
        <v>7092</v>
      </c>
      <c r="AG4510" s="239" t="s">
        <v>7040</v>
      </c>
      <c r="AH4510" s="57" t="s">
        <v>7041</v>
      </c>
    </row>
    <row r="4511" spans="1:34" ht="15" hidden="1" customHeight="1" x14ac:dyDescent="0.2">
      <c r="A4511" s="521">
        <v>69</v>
      </c>
      <c r="B4511" s="521">
        <v>60</v>
      </c>
      <c r="C4511" s="522" t="s">
        <v>215</v>
      </c>
      <c r="D4511" s="521">
        <v>60206</v>
      </c>
      <c r="E4511" s="522" t="s">
        <v>216</v>
      </c>
      <c r="F4511" s="25">
        <v>2019</v>
      </c>
      <c r="G4511" s="232">
        <v>43500.426388888889</v>
      </c>
      <c r="H4511" s="233">
        <v>43500.426388888889</v>
      </c>
      <c r="I4511" s="417" t="s">
        <v>7042</v>
      </c>
      <c r="J4511" s="412" t="s">
        <v>36</v>
      </c>
      <c r="K4511" s="412" t="s">
        <v>36</v>
      </c>
      <c r="L4511" s="235">
        <f>N4511-G4511</f>
        <v>6.944444467080757E-4</v>
      </c>
      <c r="M4511" s="236">
        <v>1</v>
      </c>
      <c r="N4511" s="232">
        <v>43500.427083333336</v>
      </c>
      <c r="O4511" s="233">
        <v>43500.427083333336</v>
      </c>
      <c r="P4511" s="328" t="s">
        <v>242</v>
      </c>
      <c r="Q4511" s="359" t="s">
        <v>43</v>
      </c>
      <c r="R4511" s="35" t="s">
        <v>10204</v>
      </c>
      <c r="S4511" s="238" t="s">
        <v>40</v>
      </c>
      <c r="T4511" s="167" t="s">
        <v>13012</v>
      </c>
      <c r="U4511" s="416" t="s">
        <v>40</v>
      </c>
      <c r="V4511" s="240" t="s">
        <v>384</v>
      </c>
      <c r="W4511" s="277" t="s">
        <v>13019</v>
      </c>
      <c r="X4511" s="164">
        <v>1931</v>
      </c>
      <c r="Y4511" s="241">
        <v>0</v>
      </c>
      <c r="Z4511" s="241">
        <v>0</v>
      </c>
      <c r="AA4511" s="264">
        <f>Y4511/AD4511</f>
        <v>0</v>
      </c>
      <c r="AB4511" s="265">
        <f>Z4511/AD4511</f>
        <v>0</v>
      </c>
      <c r="AC4511" s="255">
        <v>0</v>
      </c>
      <c r="AD4511" s="255">
        <v>5548929</v>
      </c>
      <c r="AE4511" s="239" t="s">
        <v>8271</v>
      </c>
      <c r="AF4511" s="527" t="s">
        <v>7092</v>
      </c>
      <c r="AG4511" s="239" t="s">
        <v>7040</v>
      </c>
      <c r="AH4511" s="57" t="s">
        <v>7041</v>
      </c>
    </row>
    <row r="4512" spans="1:34" ht="15" hidden="1" customHeight="1" x14ac:dyDescent="0.2">
      <c r="A4512" s="521">
        <v>69</v>
      </c>
      <c r="B4512" s="521">
        <v>60</v>
      </c>
      <c r="C4512" s="522" t="s">
        <v>215</v>
      </c>
      <c r="D4512" s="521">
        <v>60206</v>
      </c>
      <c r="E4512" s="522" t="s">
        <v>216</v>
      </c>
      <c r="F4512" s="25">
        <v>2019</v>
      </c>
      <c r="G4512" s="570">
        <v>43523.263194444444</v>
      </c>
      <c r="H4512" s="571">
        <v>43523.263194444444</v>
      </c>
      <c r="I4512" s="572" t="s">
        <v>36</v>
      </c>
      <c r="J4512" s="572" t="s">
        <v>36</v>
      </c>
      <c r="K4512" s="572" t="s">
        <v>36</v>
      </c>
      <c r="L4512" s="235">
        <f>N4512-G4512</f>
        <v>6.944444467080757E-4</v>
      </c>
      <c r="M4512" s="236">
        <v>1</v>
      </c>
      <c r="N4512" s="570">
        <v>43523.263888888891</v>
      </c>
      <c r="O4512" s="571">
        <v>43523.263888888891</v>
      </c>
      <c r="P4512" s="328" t="s">
        <v>242</v>
      </c>
      <c r="Q4512" s="162" t="s">
        <v>43</v>
      </c>
      <c r="R4512" s="167" t="s">
        <v>10204</v>
      </c>
      <c r="S4512" s="238" t="s">
        <v>40</v>
      </c>
      <c r="T4512" s="167" t="s">
        <v>13463</v>
      </c>
      <c r="U4512" s="192" t="s">
        <v>40</v>
      </c>
      <c r="V4512" s="240" t="s">
        <v>384</v>
      </c>
      <c r="W4512" s="167" t="s">
        <v>13464</v>
      </c>
      <c r="X4512" s="164">
        <v>1931</v>
      </c>
      <c r="Y4512" s="241">
        <v>0</v>
      </c>
      <c r="Z4512" s="241">
        <v>0</v>
      </c>
      <c r="AA4512" s="264">
        <f>Y4512/AD4512</f>
        <v>0</v>
      </c>
      <c r="AB4512" s="265">
        <f>Z4512/AD4512</f>
        <v>0</v>
      </c>
      <c r="AC4512" s="255">
        <v>0</v>
      </c>
      <c r="AD4512" s="255">
        <v>5548929</v>
      </c>
      <c r="AE4512" s="239" t="s">
        <v>7049</v>
      </c>
      <c r="AF4512" s="229" t="s">
        <v>1270</v>
      </c>
      <c r="AG4512" s="239" t="s">
        <v>7040</v>
      </c>
      <c r="AH4512" s="57" t="s">
        <v>7041</v>
      </c>
    </row>
    <row r="4513" spans="1:34" ht="15" hidden="1" customHeight="1" x14ac:dyDescent="0.2">
      <c r="A4513" s="523">
        <v>69</v>
      </c>
      <c r="B4513" s="523">
        <v>60</v>
      </c>
      <c r="C4513" s="524" t="s">
        <v>215</v>
      </c>
      <c r="D4513" s="523">
        <v>60206</v>
      </c>
      <c r="E4513" s="524" t="s">
        <v>216</v>
      </c>
      <c r="F4513" s="25">
        <v>2019</v>
      </c>
      <c r="G4513" s="573">
        <v>43544.147916666669</v>
      </c>
      <c r="H4513" s="574">
        <v>43544.147916666669</v>
      </c>
      <c r="I4513" s="572" t="s">
        <v>36</v>
      </c>
      <c r="J4513" s="572" t="s">
        <v>36</v>
      </c>
      <c r="K4513" s="572" t="s">
        <v>36</v>
      </c>
      <c r="L4513" s="235">
        <f>N4513-G4513</f>
        <v>6.9444443943211809E-4</v>
      </c>
      <c r="M4513" s="236">
        <v>1</v>
      </c>
      <c r="N4513" s="573">
        <v>43544.148611111108</v>
      </c>
      <c r="O4513" s="574">
        <v>43544.148611111108</v>
      </c>
      <c r="P4513" s="248" t="s">
        <v>242</v>
      </c>
      <c r="Q4513" s="162" t="s">
        <v>43</v>
      </c>
      <c r="R4513" s="167" t="s">
        <v>10204</v>
      </c>
      <c r="S4513" s="238" t="s">
        <v>40</v>
      </c>
      <c r="T4513" s="167" t="s">
        <v>13608</v>
      </c>
      <c r="U4513" s="459" t="s">
        <v>40</v>
      </c>
      <c r="V4513" s="240" t="s">
        <v>384</v>
      </c>
      <c r="W4513" s="167" t="s">
        <v>13609</v>
      </c>
      <c r="X4513" s="536">
        <v>1931</v>
      </c>
      <c r="Y4513" s="255">
        <v>0</v>
      </c>
      <c r="Z4513" s="255">
        <v>0</v>
      </c>
      <c r="AA4513" s="264">
        <f>Y4513/AD4513</f>
        <v>0</v>
      </c>
      <c r="AB4513" s="265">
        <f>Z4513/AD4513</f>
        <v>0</v>
      </c>
      <c r="AC4513" s="255">
        <v>0</v>
      </c>
      <c r="AD4513" s="255">
        <v>5548929</v>
      </c>
      <c r="AE4513" s="240" t="s">
        <v>8271</v>
      </c>
      <c r="AF4513" s="527" t="s">
        <v>7092</v>
      </c>
      <c r="AG4513" s="240" t="s">
        <v>7040</v>
      </c>
      <c r="AH4513" s="525" t="s">
        <v>7041</v>
      </c>
    </row>
    <row r="4514" spans="1:34" ht="15" hidden="1" customHeight="1" x14ac:dyDescent="0.2">
      <c r="A4514" s="521">
        <v>69</v>
      </c>
      <c r="B4514" s="521">
        <v>60</v>
      </c>
      <c r="C4514" s="522" t="s">
        <v>215</v>
      </c>
      <c r="D4514" s="521">
        <v>60206</v>
      </c>
      <c r="E4514" s="522" t="s">
        <v>216</v>
      </c>
      <c r="F4514" s="25">
        <v>2019</v>
      </c>
      <c r="G4514" s="573">
        <v>43551.043055555558</v>
      </c>
      <c r="H4514" s="574">
        <v>43551.043055555558</v>
      </c>
      <c r="I4514" s="572" t="s">
        <v>36</v>
      </c>
      <c r="J4514" s="572" t="s">
        <v>36</v>
      </c>
      <c r="K4514" s="572" t="s">
        <v>36</v>
      </c>
      <c r="L4514" s="235">
        <f>N4514-G4514</f>
        <v>6.9444443943211809E-4</v>
      </c>
      <c r="M4514" s="236">
        <v>1</v>
      </c>
      <c r="N4514" s="573">
        <v>43551.043749999997</v>
      </c>
      <c r="O4514" s="574">
        <v>43551.043749999997</v>
      </c>
      <c r="P4514" s="248" t="s">
        <v>242</v>
      </c>
      <c r="Q4514" s="162" t="s">
        <v>43</v>
      </c>
      <c r="R4514" s="167" t="s">
        <v>10204</v>
      </c>
      <c r="S4514" s="238" t="s">
        <v>40</v>
      </c>
      <c r="T4514" s="167" t="s">
        <v>13678</v>
      </c>
      <c r="U4514" s="459" t="s">
        <v>40</v>
      </c>
      <c r="V4514" s="240" t="s">
        <v>384</v>
      </c>
      <c r="W4514" s="167" t="s">
        <v>13679</v>
      </c>
      <c r="X4514" s="536">
        <v>1931</v>
      </c>
      <c r="Y4514" s="255">
        <v>0</v>
      </c>
      <c r="Z4514" s="255">
        <v>0</v>
      </c>
      <c r="AA4514" s="264">
        <f>Y4514/AD4514</f>
        <v>0</v>
      </c>
      <c r="AB4514" s="265">
        <f>Z4514/AD4514</f>
        <v>0</v>
      </c>
      <c r="AC4514" s="255">
        <v>0</v>
      </c>
      <c r="AD4514" s="255">
        <v>5548929</v>
      </c>
      <c r="AE4514" s="240" t="s">
        <v>8271</v>
      </c>
      <c r="AF4514" s="527" t="s">
        <v>7092</v>
      </c>
      <c r="AG4514" s="240" t="s">
        <v>7040</v>
      </c>
      <c r="AH4514" s="525" t="s">
        <v>7041</v>
      </c>
    </row>
    <row r="4515" spans="1:34" ht="15" hidden="1" customHeight="1" x14ac:dyDescent="0.2">
      <c r="A4515" s="521">
        <v>69</v>
      </c>
      <c r="B4515" s="521">
        <v>60</v>
      </c>
      <c r="C4515" s="522" t="s">
        <v>215</v>
      </c>
      <c r="D4515" s="521">
        <v>60206</v>
      </c>
      <c r="E4515" s="522" t="s">
        <v>216</v>
      </c>
      <c r="F4515" s="25">
        <v>2019</v>
      </c>
      <c r="G4515" s="573">
        <v>43551.043749999997</v>
      </c>
      <c r="H4515" s="574">
        <v>43551.043749999997</v>
      </c>
      <c r="I4515" s="572" t="s">
        <v>36</v>
      </c>
      <c r="J4515" s="572" t="s">
        <v>36</v>
      </c>
      <c r="K4515" s="572" t="s">
        <v>36</v>
      </c>
      <c r="L4515" s="235">
        <f>N4515-G4515</f>
        <v>6.944444467080757E-4</v>
      </c>
      <c r="M4515" s="236">
        <v>1</v>
      </c>
      <c r="N4515" s="573">
        <v>43551.044444444444</v>
      </c>
      <c r="O4515" s="574">
        <v>43551.044444444444</v>
      </c>
      <c r="P4515" s="248" t="s">
        <v>242</v>
      </c>
      <c r="Q4515" s="162" t="s">
        <v>43</v>
      </c>
      <c r="R4515" s="167" t="s">
        <v>10204</v>
      </c>
      <c r="S4515" s="238" t="s">
        <v>40</v>
      </c>
      <c r="T4515" s="167" t="s">
        <v>13680</v>
      </c>
      <c r="U4515" s="459" t="s">
        <v>40</v>
      </c>
      <c r="V4515" s="240" t="s">
        <v>384</v>
      </c>
      <c r="W4515" s="167" t="s">
        <v>13681</v>
      </c>
      <c r="X4515" s="536">
        <v>1931</v>
      </c>
      <c r="Y4515" s="255">
        <v>0</v>
      </c>
      <c r="Z4515" s="255">
        <v>0</v>
      </c>
      <c r="AA4515" s="264">
        <f>Y4515/AD4515</f>
        <v>0</v>
      </c>
      <c r="AB4515" s="265">
        <f>Z4515/AD4515</f>
        <v>0</v>
      </c>
      <c r="AC4515" s="255">
        <v>0</v>
      </c>
      <c r="AD4515" s="255">
        <v>5548929</v>
      </c>
      <c r="AE4515" s="240" t="s">
        <v>8271</v>
      </c>
      <c r="AF4515" s="527" t="s">
        <v>7092</v>
      </c>
      <c r="AG4515" s="240" t="s">
        <v>7040</v>
      </c>
      <c r="AH4515" s="525" t="s">
        <v>7041</v>
      </c>
    </row>
    <row r="4516" spans="1:34" ht="15" hidden="1" customHeight="1" x14ac:dyDescent="0.2">
      <c r="A4516" s="521">
        <v>69</v>
      </c>
      <c r="B4516" s="521">
        <v>60</v>
      </c>
      <c r="C4516" s="522" t="s">
        <v>215</v>
      </c>
      <c r="D4516" s="521">
        <v>60206</v>
      </c>
      <c r="E4516" s="522" t="s">
        <v>216</v>
      </c>
      <c r="F4516" s="25">
        <v>2019</v>
      </c>
      <c r="G4516" s="573">
        <v>43551.606249999997</v>
      </c>
      <c r="H4516" s="574">
        <v>43551.606249999997</v>
      </c>
      <c r="I4516" s="572" t="s">
        <v>36</v>
      </c>
      <c r="J4516" s="572" t="s">
        <v>36</v>
      </c>
      <c r="K4516" s="572" t="s">
        <v>36</v>
      </c>
      <c r="L4516" s="235">
        <f>N4516-G4516</f>
        <v>6.944444467080757E-4</v>
      </c>
      <c r="M4516" s="236">
        <v>1</v>
      </c>
      <c r="N4516" s="573">
        <v>43551.606944444444</v>
      </c>
      <c r="O4516" s="574">
        <v>43551.606944444444</v>
      </c>
      <c r="P4516" s="237" t="s">
        <v>37</v>
      </c>
      <c r="Q4516" s="162" t="s">
        <v>213</v>
      </c>
      <c r="R4516" s="167" t="s">
        <v>10774</v>
      </c>
      <c r="S4516" s="238" t="s">
        <v>40</v>
      </c>
      <c r="T4516" s="167" t="s">
        <v>13691</v>
      </c>
      <c r="U4516" s="459" t="s">
        <v>40</v>
      </c>
      <c r="V4516" s="240" t="s">
        <v>384</v>
      </c>
      <c r="W4516" s="167" t="s">
        <v>13692</v>
      </c>
      <c r="X4516" s="536">
        <v>1931</v>
      </c>
      <c r="Y4516" s="255">
        <v>0</v>
      </c>
      <c r="Z4516" s="255">
        <v>0</v>
      </c>
      <c r="AA4516" s="264">
        <f>Y4516/AD4516</f>
        <v>0</v>
      </c>
      <c r="AB4516" s="265">
        <f>Z4516/AD4516</f>
        <v>0</v>
      </c>
      <c r="AC4516" s="255">
        <v>0</v>
      </c>
      <c r="AD4516" s="255">
        <v>5548929</v>
      </c>
      <c r="AE4516" s="240" t="s">
        <v>7049</v>
      </c>
      <c r="AF4516" s="527" t="s">
        <v>13693</v>
      </c>
      <c r="AG4516" s="240" t="s">
        <v>7040</v>
      </c>
      <c r="AH4516" s="525" t="s">
        <v>7041</v>
      </c>
    </row>
    <row r="4517" spans="1:34" ht="15" hidden="1" customHeight="1" x14ac:dyDescent="0.2">
      <c r="A4517" s="521">
        <v>69</v>
      </c>
      <c r="B4517" s="521">
        <v>60</v>
      </c>
      <c r="C4517" s="522" t="s">
        <v>215</v>
      </c>
      <c r="D4517" s="521">
        <v>60206</v>
      </c>
      <c r="E4517" s="522" t="s">
        <v>216</v>
      </c>
      <c r="F4517" s="25">
        <v>2019</v>
      </c>
      <c r="G4517" s="573">
        <v>43557.049305555556</v>
      </c>
      <c r="H4517" s="574">
        <v>43557.049305555556</v>
      </c>
      <c r="I4517" s="572" t="s">
        <v>36</v>
      </c>
      <c r="J4517" s="572" t="s">
        <v>36</v>
      </c>
      <c r="K4517" s="572" t="s">
        <v>36</v>
      </c>
      <c r="L4517" s="235">
        <f>N4517-G4517</f>
        <v>2.0833333328482695E-3</v>
      </c>
      <c r="M4517" s="236">
        <v>3</v>
      </c>
      <c r="N4517" s="573">
        <v>43557.051388888889</v>
      </c>
      <c r="O4517" s="574">
        <v>43557.051388888889</v>
      </c>
      <c r="P4517" s="248" t="s">
        <v>242</v>
      </c>
      <c r="Q4517" s="162" t="s">
        <v>43</v>
      </c>
      <c r="R4517" s="167" t="s">
        <v>10204</v>
      </c>
      <c r="S4517" s="238" t="s">
        <v>40</v>
      </c>
      <c r="T4517" s="167" t="s">
        <v>13742</v>
      </c>
      <c r="U4517" s="459" t="s">
        <v>40</v>
      </c>
      <c r="V4517" s="240" t="s">
        <v>384</v>
      </c>
      <c r="W4517" s="167" t="s">
        <v>13743</v>
      </c>
      <c r="X4517" s="536">
        <v>2032</v>
      </c>
      <c r="Y4517" s="255">
        <v>0</v>
      </c>
      <c r="Z4517" s="255">
        <v>0</v>
      </c>
      <c r="AA4517" s="264">
        <f>Y4517/AD4517</f>
        <v>0</v>
      </c>
      <c r="AB4517" s="265">
        <f>Z4517/AD4517</f>
        <v>0</v>
      </c>
      <c r="AC4517" s="255">
        <v>0</v>
      </c>
      <c r="AD4517" s="255">
        <v>5548929</v>
      </c>
      <c r="AE4517" s="240" t="s">
        <v>8271</v>
      </c>
      <c r="AF4517" s="527" t="s">
        <v>7092</v>
      </c>
      <c r="AG4517" s="240" t="s">
        <v>7040</v>
      </c>
      <c r="AH4517" s="525" t="s">
        <v>7041</v>
      </c>
    </row>
    <row r="4518" spans="1:34" ht="15" hidden="1" customHeight="1" x14ac:dyDescent="0.2">
      <c r="A4518" s="521">
        <v>69</v>
      </c>
      <c r="B4518" s="521">
        <v>60</v>
      </c>
      <c r="C4518" s="522" t="s">
        <v>215</v>
      </c>
      <c r="D4518" s="521">
        <v>60206</v>
      </c>
      <c r="E4518" s="522" t="s">
        <v>216</v>
      </c>
      <c r="F4518" s="25">
        <v>2019</v>
      </c>
      <c r="G4518" s="573">
        <v>43557.055555555555</v>
      </c>
      <c r="H4518" s="574">
        <v>43557.055555555555</v>
      </c>
      <c r="I4518" s="572" t="s">
        <v>36</v>
      </c>
      <c r="J4518" s="572" t="s">
        <v>36</v>
      </c>
      <c r="K4518" s="572" t="s">
        <v>36</v>
      </c>
      <c r="L4518" s="235">
        <f>N4518-G4518</f>
        <v>1.2500000004365575E-2</v>
      </c>
      <c r="M4518" s="236">
        <v>18</v>
      </c>
      <c r="N4518" s="573">
        <v>43557.068055555559</v>
      </c>
      <c r="O4518" s="574">
        <v>43557.068055555559</v>
      </c>
      <c r="P4518" s="248" t="s">
        <v>242</v>
      </c>
      <c r="Q4518" s="162" t="s">
        <v>43</v>
      </c>
      <c r="R4518" s="167" t="s">
        <v>10204</v>
      </c>
      <c r="S4518" s="238" t="s">
        <v>526</v>
      </c>
      <c r="T4518" s="167" t="s">
        <v>13744</v>
      </c>
      <c r="U4518" s="459" t="s">
        <v>40</v>
      </c>
      <c r="V4518" s="240" t="s">
        <v>384</v>
      </c>
      <c r="W4518" s="167" t="s">
        <v>13745</v>
      </c>
      <c r="X4518" s="536">
        <v>1891</v>
      </c>
      <c r="Y4518" s="536">
        <v>1891</v>
      </c>
      <c r="Z4518" s="536">
        <v>28365</v>
      </c>
      <c r="AA4518" s="264">
        <f>Y4518/AD4518</f>
        <v>3.4078648330155241E-4</v>
      </c>
      <c r="AB4518" s="265">
        <f>Z4518/AD4518</f>
        <v>5.1117972495232861E-3</v>
      </c>
      <c r="AC4518" s="255">
        <f>Z4518/Y4518</f>
        <v>15</v>
      </c>
      <c r="AD4518" s="255">
        <v>5548929</v>
      </c>
      <c r="AE4518" s="240" t="s">
        <v>8271</v>
      </c>
      <c r="AF4518" s="527" t="s">
        <v>7092</v>
      </c>
      <c r="AG4518" s="240" t="s">
        <v>7040</v>
      </c>
      <c r="AH4518" s="525" t="s">
        <v>7041</v>
      </c>
    </row>
    <row r="4519" spans="1:34" ht="15" hidden="1" customHeight="1" x14ac:dyDescent="0.2">
      <c r="A4519" s="521">
        <v>69</v>
      </c>
      <c r="B4519" s="521">
        <v>60</v>
      </c>
      <c r="C4519" s="522" t="s">
        <v>215</v>
      </c>
      <c r="D4519" s="521">
        <v>60206</v>
      </c>
      <c r="E4519" s="522" t="s">
        <v>216</v>
      </c>
      <c r="F4519" s="25">
        <v>2019</v>
      </c>
      <c r="G4519" s="573">
        <v>43600.517361111109</v>
      </c>
      <c r="H4519" s="574">
        <v>43600.517361111109</v>
      </c>
      <c r="I4519" s="572" t="s">
        <v>36</v>
      </c>
      <c r="J4519" s="572" t="s">
        <v>36</v>
      </c>
      <c r="K4519" s="572" t="s">
        <v>36</v>
      </c>
      <c r="L4519" s="235">
        <f>N4519-G4519</f>
        <v>6.944444467080757E-4</v>
      </c>
      <c r="M4519" s="236">
        <v>1</v>
      </c>
      <c r="N4519" s="573">
        <v>43600.518055555556</v>
      </c>
      <c r="O4519" s="574">
        <v>43600.518055555556</v>
      </c>
      <c r="P4519" s="248" t="s">
        <v>242</v>
      </c>
      <c r="Q4519" s="359" t="s">
        <v>43</v>
      </c>
      <c r="R4519" s="35" t="s">
        <v>10204</v>
      </c>
      <c r="S4519" s="277" t="s">
        <v>526</v>
      </c>
      <c r="T4519" s="167" t="s">
        <v>14051</v>
      </c>
      <c r="U4519" s="459" t="s">
        <v>40</v>
      </c>
      <c r="V4519" s="49" t="s">
        <v>384</v>
      </c>
      <c r="W4519" s="167" t="s">
        <v>14052</v>
      </c>
      <c r="X4519" s="536">
        <v>1356</v>
      </c>
      <c r="Y4519" s="255">
        <v>0</v>
      </c>
      <c r="Z4519" s="255">
        <v>0</v>
      </c>
      <c r="AA4519" s="264">
        <f>Y4519/AD4519</f>
        <v>0</v>
      </c>
      <c r="AB4519" s="265">
        <f>Z4519/AD4519</f>
        <v>0</v>
      </c>
      <c r="AC4519" s="255">
        <v>0</v>
      </c>
      <c r="AD4519" s="255">
        <v>5548929</v>
      </c>
      <c r="AE4519" s="49" t="s">
        <v>8271</v>
      </c>
      <c r="AF4519" s="349" t="s">
        <v>7092</v>
      </c>
      <c r="AG4519" s="49" t="s">
        <v>7040</v>
      </c>
      <c r="AH4519" s="525" t="s">
        <v>7041</v>
      </c>
    </row>
    <row r="4520" spans="1:34" ht="15" hidden="1" customHeight="1" x14ac:dyDescent="0.2">
      <c r="A4520" s="521">
        <v>69</v>
      </c>
      <c r="B4520" s="521">
        <v>60</v>
      </c>
      <c r="C4520" s="522" t="s">
        <v>215</v>
      </c>
      <c r="D4520" s="521">
        <v>60206</v>
      </c>
      <c r="E4520" s="522" t="s">
        <v>216</v>
      </c>
      <c r="F4520" s="25">
        <v>2019</v>
      </c>
      <c r="G4520" s="573">
        <v>43600.853472222225</v>
      </c>
      <c r="H4520" s="574">
        <v>43600.853472222225</v>
      </c>
      <c r="I4520" s="572" t="s">
        <v>36</v>
      </c>
      <c r="J4520" s="572" t="s">
        <v>36</v>
      </c>
      <c r="K4520" s="572" t="s">
        <v>36</v>
      </c>
      <c r="L4520" s="235">
        <f>N4520-G4520</f>
        <v>6.9444443943211809E-4</v>
      </c>
      <c r="M4520" s="236">
        <v>1</v>
      </c>
      <c r="N4520" s="573">
        <v>43600.854166666664</v>
      </c>
      <c r="O4520" s="574">
        <v>43600.854166666664</v>
      </c>
      <c r="P4520" s="248" t="s">
        <v>242</v>
      </c>
      <c r="Q4520" s="359" t="s">
        <v>43</v>
      </c>
      <c r="R4520" s="35" t="s">
        <v>10204</v>
      </c>
      <c r="S4520" s="277" t="s">
        <v>526</v>
      </c>
      <c r="T4520" s="611" t="s">
        <v>14058</v>
      </c>
      <c r="U4520" s="192" t="s">
        <v>40</v>
      </c>
      <c r="V4520" s="49" t="s">
        <v>384</v>
      </c>
      <c r="W4520" s="611" t="s">
        <v>14059</v>
      </c>
      <c r="X4520" s="536">
        <v>1363</v>
      </c>
      <c r="Y4520" s="255">
        <v>0</v>
      </c>
      <c r="Z4520" s="255">
        <v>0</v>
      </c>
      <c r="AA4520" s="264">
        <f>Y4520/AD4520</f>
        <v>0</v>
      </c>
      <c r="AB4520" s="265">
        <f>Z4520/AD4520</f>
        <v>0</v>
      </c>
      <c r="AC4520" s="255">
        <v>0</v>
      </c>
      <c r="AD4520" s="255">
        <v>5548929</v>
      </c>
      <c r="AE4520" s="49" t="s">
        <v>8271</v>
      </c>
      <c r="AF4520" s="349" t="s">
        <v>7092</v>
      </c>
      <c r="AG4520" s="49" t="s">
        <v>7040</v>
      </c>
      <c r="AH4520" s="525" t="s">
        <v>7041</v>
      </c>
    </row>
    <row r="4521" spans="1:34" ht="15" hidden="1" customHeight="1" x14ac:dyDescent="0.2">
      <c r="A4521" s="521">
        <v>69</v>
      </c>
      <c r="B4521" s="521">
        <v>60</v>
      </c>
      <c r="C4521" s="522" t="s">
        <v>215</v>
      </c>
      <c r="D4521" s="521">
        <v>60206</v>
      </c>
      <c r="E4521" s="522" t="s">
        <v>216</v>
      </c>
      <c r="F4521" s="25">
        <v>2019</v>
      </c>
      <c r="G4521" s="573">
        <v>43600.856249999997</v>
      </c>
      <c r="H4521" s="574">
        <v>43600.856249999997</v>
      </c>
      <c r="I4521" s="572" t="s">
        <v>36</v>
      </c>
      <c r="J4521" s="572" t="s">
        <v>36</v>
      </c>
      <c r="K4521" s="572" t="s">
        <v>36</v>
      </c>
      <c r="L4521" s="235">
        <f>N4521-G4521</f>
        <v>6.944444467080757E-4</v>
      </c>
      <c r="M4521" s="236">
        <v>1</v>
      </c>
      <c r="N4521" s="573">
        <v>43600.856944444444</v>
      </c>
      <c r="O4521" s="574">
        <v>43600.856944444444</v>
      </c>
      <c r="P4521" s="248" t="s">
        <v>242</v>
      </c>
      <c r="Q4521" s="359" t="s">
        <v>43</v>
      </c>
      <c r="R4521" s="35" t="s">
        <v>10204</v>
      </c>
      <c r="S4521" s="277" t="s">
        <v>526</v>
      </c>
      <c r="T4521" s="611" t="s">
        <v>14058</v>
      </c>
      <c r="U4521" s="192" t="s">
        <v>40</v>
      </c>
      <c r="V4521" s="49" t="s">
        <v>384</v>
      </c>
      <c r="W4521" s="611" t="s">
        <v>14060</v>
      </c>
      <c r="X4521" s="536">
        <v>1363</v>
      </c>
      <c r="Y4521" s="255">
        <v>0</v>
      </c>
      <c r="Z4521" s="255">
        <v>0</v>
      </c>
      <c r="AA4521" s="264">
        <f>Y4521/AD4521</f>
        <v>0</v>
      </c>
      <c r="AB4521" s="265">
        <f>Z4521/AD4521</f>
        <v>0</v>
      </c>
      <c r="AC4521" s="255">
        <v>0</v>
      </c>
      <c r="AD4521" s="255">
        <v>5548929</v>
      </c>
      <c r="AE4521" s="49" t="s">
        <v>8271</v>
      </c>
      <c r="AF4521" s="349" t="s">
        <v>7092</v>
      </c>
      <c r="AG4521" s="49" t="s">
        <v>7040</v>
      </c>
      <c r="AH4521" s="525" t="s">
        <v>7041</v>
      </c>
    </row>
    <row r="4522" spans="1:34" ht="15" hidden="1" customHeight="1" x14ac:dyDescent="0.2">
      <c r="A4522" s="521">
        <v>69</v>
      </c>
      <c r="B4522" s="521">
        <v>60</v>
      </c>
      <c r="C4522" s="522" t="s">
        <v>215</v>
      </c>
      <c r="D4522" s="521">
        <v>60206</v>
      </c>
      <c r="E4522" s="522" t="s">
        <v>216</v>
      </c>
      <c r="F4522" s="25">
        <v>2019</v>
      </c>
      <c r="G4522" s="573">
        <v>43600.85833333333</v>
      </c>
      <c r="H4522" s="574">
        <v>43600.85833333333</v>
      </c>
      <c r="I4522" s="572" t="s">
        <v>36</v>
      </c>
      <c r="J4522" s="572" t="s">
        <v>36</v>
      </c>
      <c r="K4522" s="572" t="s">
        <v>36</v>
      </c>
      <c r="L4522" s="235">
        <f>N4522-G4522</f>
        <v>6.944444467080757E-4</v>
      </c>
      <c r="M4522" s="236">
        <v>1</v>
      </c>
      <c r="N4522" s="573">
        <v>43600.859027777777</v>
      </c>
      <c r="O4522" s="574">
        <v>43600.859027777777</v>
      </c>
      <c r="P4522" s="248" t="s">
        <v>242</v>
      </c>
      <c r="Q4522" s="359" t="s">
        <v>43</v>
      </c>
      <c r="R4522" s="35" t="s">
        <v>10204</v>
      </c>
      <c r="S4522" s="277" t="s">
        <v>526</v>
      </c>
      <c r="T4522" s="611" t="s">
        <v>14058</v>
      </c>
      <c r="U4522" s="192" t="s">
        <v>40</v>
      </c>
      <c r="V4522" s="49" t="s">
        <v>384</v>
      </c>
      <c r="W4522" s="611" t="s">
        <v>14061</v>
      </c>
      <c r="X4522" s="536">
        <v>1363</v>
      </c>
      <c r="Y4522" s="255">
        <v>0</v>
      </c>
      <c r="Z4522" s="255">
        <v>0</v>
      </c>
      <c r="AA4522" s="264">
        <f>Y4522/AD4522</f>
        <v>0</v>
      </c>
      <c r="AB4522" s="265">
        <f>Z4522/AD4522</f>
        <v>0</v>
      </c>
      <c r="AC4522" s="255">
        <v>0</v>
      </c>
      <c r="AD4522" s="255">
        <v>5548929</v>
      </c>
      <c r="AE4522" s="49" t="s">
        <v>8271</v>
      </c>
      <c r="AF4522" s="349" t="s">
        <v>7092</v>
      </c>
      <c r="AG4522" s="49" t="s">
        <v>7040</v>
      </c>
      <c r="AH4522" s="525" t="s">
        <v>7041</v>
      </c>
    </row>
    <row r="4523" spans="1:34" ht="15" hidden="1" customHeight="1" x14ac:dyDescent="0.2">
      <c r="A4523" s="521">
        <v>69</v>
      </c>
      <c r="B4523" s="521">
        <v>60</v>
      </c>
      <c r="C4523" s="522" t="s">
        <v>215</v>
      </c>
      <c r="D4523" s="521">
        <v>60206</v>
      </c>
      <c r="E4523" s="522" t="s">
        <v>216</v>
      </c>
      <c r="F4523" s="25">
        <v>2019</v>
      </c>
      <c r="G4523" s="573">
        <v>43600.859027777777</v>
      </c>
      <c r="H4523" s="574">
        <v>43600.859027777777</v>
      </c>
      <c r="I4523" s="572" t="s">
        <v>36</v>
      </c>
      <c r="J4523" s="572" t="s">
        <v>36</v>
      </c>
      <c r="K4523" s="572" t="s">
        <v>36</v>
      </c>
      <c r="L4523" s="235">
        <f>N4523-G4523</f>
        <v>0.28263888889341615</v>
      </c>
      <c r="M4523" s="236">
        <v>407</v>
      </c>
      <c r="N4523" s="573">
        <v>43601.14166666667</v>
      </c>
      <c r="O4523" s="574">
        <v>43601.14166666667</v>
      </c>
      <c r="P4523" s="248" t="s">
        <v>242</v>
      </c>
      <c r="Q4523" s="359" t="s">
        <v>43</v>
      </c>
      <c r="R4523" s="35" t="s">
        <v>10204</v>
      </c>
      <c r="S4523" s="277" t="s">
        <v>526</v>
      </c>
      <c r="T4523" s="167" t="s">
        <v>14062</v>
      </c>
      <c r="U4523" s="192" t="s">
        <v>40</v>
      </c>
      <c r="V4523" s="49" t="s">
        <v>384</v>
      </c>
      <c r="W4523" s="167" t="s">
        <v>14063</v>
      </c>
      <c r="X4523" s="536">
        <v>1</v>
      </c>
      <c r="Y4523" s="255">
        <v>0</v>
      </c>
      <c r="Z4523" s="255">
        <v>0</v>
      </c>
      <c r="AA4523" s="264">
        <f>Y4523/AD4523</f>
        <v>0</v>
      </c>
      <c r="AB4523" s="265">
        <f>Z4523/AD4523</f>
        <v>0</v>
      </c>
      <c r="AC4523" s="255">
        <v>0</v>
      </c>
      <c r="AD4523" s="255">
        <v>5548929</v>
      </c>
      <c r="AE4523" s="240" t="s">
        <v>1270</v>
      </c>
      <c r="AF4523" s="527" t="s">
        <v>1270</v>
      </c>
      <c r="AG4523" s="555" t="s">
        <v>7066</v>
      </c>
      <c r="AH4523" s="525" t="s">
        <v>12671</v>
      </c>
    </row>
    <row r="4524" spans="1:34" ht="15" hidden="1" customHeight="1" x14ac:dyDescent="0.2">
      <c r="A4524" s="521">
        <v>69</v>
      </c>
      <c r="B4524" s="521">
        <v>60</v>
      </c>
      <c r="C4524" s="522" t="s">
        <v>215</v>
      </c>
      <c r="D4524" s="521">
        <v>60206</v>
      </c>
      <c r="E4524" s="522" t="s">
        <v>216</v>
      </c>
      <c r="F4524" s="25">
        <v>2019</v>
      </c>
      <c r="G4524" s="573">
        <v>43609.975694444445</v>
      </c>
      <c r="H4524" s="574">
        <v>43609.975694444445</v>
      </c>
      <c r="I4524" s="572" t="s">
        <v>36</v>
      </c>
      <c r="J4524" s="572" t="s">
        <v>36</v>
      </c>
      <c r="K4524" s="572" t="s">
        <v>36</v>
      </c>
      <c r="L4524" s="235">
        <f>N4524-G4524</f>
        <v>6.944444467080757E-4</v>
      </c>
      <c r="M4524" s="236">
        <v>1</v>
      </c>
      <c r="N4524" s="573">
        <v>43609.976388888892</v>
      </c>
      <c r="O4524" s="574">
        <v>43609.976388888892</v>
      </c>
      <c r="P4524" s="237" t="s">
        <v>37</v>
      </c>
      <c r="Q4524" s="359" t="s">
        <v>213</v>
      </c>
      <c r="R4524" s="35" t="s">
        <v>10774</v>
      </c>
      <c r="S4524" s="277" t="s">
        <v>40</v>
      </c>
      <c r="T4524" s="167" t="s">
        <v>14162</v>
      </c>
      <c r="U4524" s="192" t="s">
        <v>40</v>
      </c>
      <c r="V4524" s="49" t="s">
        <v>384</v>
      </c>
      <c r="W4524" s="167" t="s">
        <v>14163</v>
      </c>
      <c r="X4524" s="536">
        <v>1931</v>
      </c>
      <c r="Y4524" s="255">
        <v>0</v>
      </c>
      <c r="Z4524" s="255">
        <v>0</v>
      </c>
      <c r="AA4524" s="264">
        <f>Y4524/AD4524</f>
        <v>0</v>
      </c>
      <c r="AB4524" s="265">
        <f>Z4524/AD4524</f>
        <v>0</v>
      </c>
      <c r="AC4524" s="255">
        <v>0</v>
      </c>
      <c r="AD4524" s="255">
        <v>5548929</v>
      </c>
      <c r="AE4524" s="49" t="s">
        <v>7056</v>
      </c>
      <c r="AF4524" s="349" t="s">
        <v>14164</v>
      </c>
      <c r="AG4524" s="49" t="s">
        <v>7040</v>
      </c>
      <c r="AH4524" s="525" t="s">
        <v>7041</v>
      </c>
    </row>
    <row r="4525" spans="1:34" ht="15" hidden="1" customHeight="1" x14ac:dyDescent="0.2">
      <c r="A4525" s="521">
        <v>69</v>
      </c>
      <c r="B4525" s="521">
        <v>60</v>
      </c>
      <c r="C4525" s="522" t="s">
        <v>215</v>
      </c>
      <c r="D4525" s="521">
        <v>60206</v>
      </c>
      <c r="E4525" s="522" t="s">
        <v>216</v>
      </c>
      <c r="F4525" s="25">
        <v>2019</v>
      </c>
      <c r="G4525" s="573">
        <v>43609.976388888892</v>
      </c>
      <c r="H4525" s="574">
        <v>43609.976388888892</v>
      </c>
      <c r="I4525" s="572" t="s">
        <v>36</v>
      </c>
      <c r="J4525" s="572" t="s">
        <v>36</v>
      </c>
      <c r="K4525" s="572" t="s">
        <v>36</v>
      </c>
      <c r="L4525" s="235">
        <f>N4525-G4525</f>
        <v>6.9444443943211809E-4</v>
      </c>
      <c r="M4525" s="236">
        <v>1</v>
      </c>
      <c r="N4525" s="573">
        <v>43609.977083333331</v>
      </c>
      <c r="O4525" s="574">
        <v>43609.977083333331</v>
      </c>
      <c r="P4525" s="237" t="s">
        <v>37</v>
      </c>
      <c r="Q4525" s="359" t="s">
        <v>213</v>
      </c>
      <c r="R4525" s="35" t="s">
        <v>10774</v>
      </c>
      <c r="S4525" s="277" t="s">
        <v>40</v>
      </c>
      <c r="T4525" s="167" t="s">
        <v>14162</v>
      </c>
      <c r="U4525" s="192" t="s">
        <v>40</v>
      </c>
      <c r="V4525" s="49" t="s">
        <v>384</v>
      </c>
      <c r="W4525" s="167" t="s">
        <v>14165</v>
      </c>
      <c r="X4525" s="536">
        <v>1931</v>
      </c>
      <c r="Y4525" s="255">
        <v>0</v>
      </c>
      <c r="Z4525" s="255">
        <v>0</v>
      </c>
      <c r="AA4525" s="264">
        <f>Y4525/AD4525</f>
        <v>0</v>
      </c>
      <c r="AB4525" s="265">
        <f>Z4525/AD4525</f>
        <v>0</v>
      </c>
      <c r="AC4525" s="255">
        <v>0</v>
      </c>
      <c r="AD4525" s="255">
        <v>5548929</v>
      </c>
      <c r="AE4525" s="49" t="s">
        <v>7056</v>
      </c>
      <c r="AF4525" s="349" t="s">
        <v>14164</v>
      </c>
      <c r="AG4525" s="49" t="s">
        <v>7040</v>
      </c>
      <c r="AH4525" s="525" t="s">
        <v>7041</v>
      </c>
    </row>
    <row r="4526" spans="1:34" ht="15" hidden="1" customHeight="1" x14ac:dyDescent="0.2">
      <c r="A4526" s="521">
        <v>69</v>
      </c>
      <c r="B4526" s="521">
        <v>60</v>
      </c>
      <c r="C4526" s="522" t="s">
        <v>215</v>
      </c>
      <c r="D4526" s="521">
        <v>60206</v>
      </c>
      <c r="E4526" s="522" t="s">
        <v>216</v>
      </c>
      <c r="F4526" s="25">
        <v>2019</v>
      </c>
      <c r="G4526" s="573">
        <v>43609.979166666664</v>
      </c>
      <c r="H4526" s="574">
        <v>43609.979166666664</v>
      </c>
      <c r="I4526" s="572" t="s">
        <v>36</v>
      </c>
      <c r="J4526" s="572" t="s">
        <v>36</v>
      </c>
      <c r="K4526" s="572" t="s">
        <v>36</v>
      </c>
      <c r="L4526" s="235">
        <f>N4526-G4526</f>
        <v>6.944444467080757E-4</v>
      </c>
      <c r="M4526" s="236">
        <v>1</v>
      </c>
      <c r="N4526" s="573">
        <v>43609.979861111111</v>
      </c>
      <c r="O4526" s="574">
        <v>43609.979861111111</v>
      </c>
      <c r="P4526" s="237" t="s">
        <v>37</v>
      </c>
      <c r="Q4526" s="359" t="s">
        <v>213</v>
      </c>
      <c r="R4526" s="35" t="s">
        <v>10774</v>
      </c>
      <c r="S4526" s="277" t="s">
        <v>40</v>
      </c>
      <c r="T4526" s="167" t="s">
        <v>14166</v>
      </c>
      <c r="U4526" s="192" t="s">
        <v>40</v>
      </c>
      <c r="V4526" s="49" t="s">
        <v>384</v>
      </c>
      <c r="W4526" s="167" t="s">
        <v>14167</v>
      </c>
      <c r="X4526" s="536">
        <v>1931</v>
      </c>
      <c r="Y4526" s="255">
        <v>0</v>
      </c>
      <c r="Z4526" s="255">
        <v>0</v>
      </c>
      <c r="AA4526" s="264">
        <f>Y4526/AD4526</f>
        <v>0</v>
      </c>
      <c r="AB4526" s="265">
        <f>Z4526/AD4526</f>
        <v>0</v>
      </c>
      <c r="AC4526" s="255">
        <v>0</v>
      </c>
      <c r="AD4526" s="255">
        <v>5548929</v>
      </c>
      <c r="AE4526" s="49" t="s">
        <v>7056</v>
      </c>
      <c r="AF4526" s="349" t="s">
        <v>14164</v>
      </c>
      <c r="AG4526" s="49" t="s">
        <v>7040</v>
      </c>
      <c r="AH4526" s="525" t="s">
        <v>7041</v>
      </c>
    </row>
    <row r="4527" spans="1:34" ht="15" hidden="1" customHeight="1" x14ac:dyDescent="0.2">
      <c r="A4527" s="521">
        <v>69</v>
      </c>
      <c r="B4527" s="521">
        <v>60</v>
      </c>
      <c r="C4527" s="522" t="s">
        <v>215</v>
      </c>
      <c r="D4527" s="521">
        <v>60206</v>
      </c>
      <c r="E4527" s="522" t="s">
        <v>216</v>
      </c>
      <c r="F4527" s="25">
        <v>2019</v>
      </c>
      <c r="G4527" s="573">
        <v>43616.815972222219</v>
      </c>
      <c r="H4527" s="574">
        <v>43616.815972222219</v>
      </c>
      <c r="I4527" s="572" t="s">
        <v>36</v>
      </c>
      <c r="J4527" s="572" t="s">
        <v>36</v>
      </c>
      <c r="K4527" s="572" t="s">
        <v>36</v>
      </c>
      <c r="L4527" s="235">
        <f>N4527-G4527</f>
        <v>6.944444467080757E-4</v>
      </c>
      <c r="M4527" s="236">
        <v>1</v>
      </c>
      <c r="N4527" s="573">
        <v>43616.816666666666</v>
      </c>
      <c r="O4527" s="574">
        <v>43616.816666666666</v>
      </c>
      <c r="P4527" s="237" t="s">
        <v>37</v>
      </c>
      <c r="Q4527" s="359" t="s">
        <v>48</v>
      </c>
      <c r="R4527" s="35" t="s">
        <v>10200</v>
      </c>
      <c r="S4527" s="277" t="s">
        <v>40</v>
      </c>
      <c r="T4527" s="167" t="s">
        <v>14249</v>
      </c>
      <c r="U4527" s="192" t="s">
        <v>40</v>
      </c>
      <c r="V4527" s="49" t="s">
        <v>384</v>
      </c>
      <c r="W4527" s="163" t="s">
        <v>14250</v>
      </c>
      <c r="X4527" s="536">
        <v>1932</v>
      </c>
      <c r="Y4527" s="255">
        <v>0</v>
      </c>
      <c r="Z4527" s="255">
        <v>0</v>
      </c>
      <c r="AA4527" s="264">
        <f>Y4527/AD4527</f>
        <v>0</v>
      </c>
      <c r="AB4527" s="265">
        <f>Z4527/AD4527</f>
        <v>0</v>
      </c>
      <c r="AC4527" s="255">
        <v>0</v>
      </c>
      <c r="AD4527" s="255">
        <v>5548929</v>
      </c>
      <c r="AE4527" s="240" t="s">
        <v>7083</v>
      </c>
      <c r="AF4527" s="527" t="s">
        <v>14251</v>
      </c>
      <c r="AG4527" s="49" t="s">
        <v>7040</v>
      </c>
      <c r="AH4527" s="525" t="s">
        <v>7041</v>
      </c>
    </row>
    <row r="4528" spans="1:34" ht="15" hidden="1" customHeight="1" x14ac:dyDescent="0.2">
      <c r="A4528" s="521">
        <v>69</v>
      </c>
      <c r="B4528" s="521">
        <v>60</v>
      </c>
      <c r="C4528" s="522" t="s">
        <v>215</v>
      </c>
      <c r="D4528" s="521">
        <v>60206</v>
      </c>
      <c r="E4528" s="522" t="s">
        <v>216</v>
      </c>
      <c r="F4528" s="25">
        <v>2019</v>
      </c>
      <c r="G4528" s="573">
        <v>43616.816666666666</v>
      </c>
      <c r="H4528" s="574">
        <v>43616.816666666666</v>
      </c>
      <c r="I4528" s="572" t="s">
        <v>36</v>
      </c>
      <c r="J4528" s="572" t="s">
        <v>36</v>
      </c>
      <c r="K4528" s="572" t="s">
        <v>36</v>
      </c>
      <c r="L4528" s="235">
        <f>N4528-G4528</f>
        <v>6.944444467080757E-4</v>
      </c>
      <c r="M4528" s="236">
        <v>1</v>
      </c>
      <c r="N4528" s="573">
        <v>43616.817361111112</v>
      </c>
      <c r="O4528" s="574">
        <v>43616.817361111112</v>
      </c>
      <c r="P4528" s="237" t="s">
        <v>37</v>
      </c>
      <c r="Q4528" s="359" t="s">
        <v>48</v>
      </c>
      <c r="R4528" s="35" t="s">
        <v>10200</v>
      </c>
      <c r="S4528" s="277" t="s">
        <v>40</v>
      </c>
      <c r="T4528" s="167" t="s">
        <v>14249</v>
      </c>
      <c r="U4528" s="192" t="s">
        <v>40</v>
      </c>
      <c r="V4528" s="49" t="s">
        <v>384</v>
      </c>
      <c r="W4528" s="163" t="s">
        <v>14250</v>
      </c>
      <c r="X4528" s="536">
        <v>1932</v>
      </c>
      <c r="Y4528" s="255">
        <v>0</v>
      </c>
      <c r="Z4528" s="255">
        <v>0</v>
      </c>
      <c r="AA4528" s="264">
        <f>Y4528/AD4528</f>
        <v>0</v>
      </c>
      <c r="AB4528" s="265">
        <f>Z4528/AD4528</f>
        <v>0</v>
      </c>
      <c r="AC4528" s="255">
        <v>0</v>
      </c>
      <c r="AD4528" s="255">
        <v>5548929</v>
      </c>
      <c r="AE4528" s="240" t="s">
        <v>7083</v>
      </c>
      <c r="AF4528" s="527" t="s">
        <v>14251</v>
      </c>
      <c r="AG4528" s="49" t="s">
        <v>7040</v>
      </c>
      <c r="AH4528" s="525" t="s">
        <v>7041</v>
      </c>
    </row>
    <row r="4529" spans="1:34" ht="15" hidden="1" customHeight="1" x14ac:dyDescent="0.2">
      <c r="A4529" s="58">
        <v>69</v>
      </c>
      <c r="B4529" s="58">
        <v>60</v>
      </c>
      <c r="C4529" s="76" t="s">
        <v>745</v>
      </c>
      <c r="D4529" s="31">
        <v>60207</v>
      </c>
      <c r="E4529" s="60" t="s">
        <v>746</v>
      </c>
      <c r="F4529" s="25">
        <v>2014</v>
      </c>
      <c r="G4529" s="61">
        <v>41703.973611111112</v>
      </c>
      <c r="H4529" s="62">
        <v>41703.973611111112</v>
      </c>
      <c r="I4529" s="625" t="s">
        <v>36</v>
      </c>
      <c r="J4529" s="625" t="s">
        <v>36</v>
      </c>
      <c r="K4529" s="625"/>
      <c r="L4529" s="64">
        <f>N4529-G4529</f>
        <v>6.944444467080757E-4</v>
      </c>
      <c r="M4529" s="65">
        <v>1</v>
      </c>
      <c r="N4529" s="61">
        <v>41703.974305555559</v>
      </c>
      <c r="O4529" s="62">
        <v>41703.974305555559</v>
      </c>
      <c r="P4529" s="66" t="s">
        <v>37</v>
      </c>
      <c r="Q4529" s="69" t="s">
        <v>1752</v>
      </c>
      <c r="R4529" s="69" t="s">
        <v>287</v>
      </c>
      <c r="S4529" s="87" t="s">
        <v>40</v>
      </c>
      <c r="T4529" s="69" t="s">
        <v>1919</v>
      </c>
      <c r="U4529" s="192" t="s">
        <v>40</v>
      </c>
      <c r="V4529" s="78" t="s">
        <v>1336</v>
      </c>
      <c r="W4529" s="69" t="s">
        <v>1920</v>
      </c>
      <c r="X4529" s="32">
        <v>2288</v>
      </c>
      <c r="Y4529" s="32">
        <v>0</v>
      </c>
      <c r="Z4529" s="83"/>
      <c r="AA4529" s="84"/>
      <c r="AB4529" s="85"/>
      <c r="AC4529" s="83"/>
    </row>
    <row r="4530" spans="1:34" ht="15" hidden="1" customHeight="1" x14ac:dyDescent="0.2">
      <c r="A4530" s="58">
        <v>69</v>
      </c>
      <c r="B4530" s="58">
        <v>60</v>
      </c>
      <c r="C4530" s="76" t="s">
        <v>745</v>
      </c>
      <c r="D4530" s="31">
        <v>60207</v>
      </c>
      <c r="E4530" s="60" t="s">
        <v>746</v>
      </c>
      <c r="F4530" s="25">
        <v>2014</v>
      </c>
      <c r="G4530" s="61">
        <v>41727.618055555555</v>
      </c>
      <c r="H4530" s="62">
        <v>41727.618055555555</v>
      </c>
      <c r="I4530" s="625" t="s">
        <v>36</v>
      </c>
      <c r="J4530" s="625" t="s">
        <v>36</v>
      </c>
      <c r="K4530" s="625"/>
      <c r="L4530" s="64">
        <f>N4530-G4530</f>
        <v>8.2638888889050577E-2</v>
      </c>
      <c r="M4530" s="65">
        <v>119</v>
      </c>
      <c r="N4530" s="61">
        <v>41727.700694444444</v>
      </c>
      <c r="O4530" s="62">
        <v>41727.700694444444</v>
      </c>
      <c r="P4530" s="66" t="s">
        <v>37</v>
      </c>
      <c r="Q4530" s="69" t="s">
        <v>155</v>
      </c>
      <c r="R4530" s="69" t="s">
        <v>155</v>
      </c>
      <c r="S4530" s="87" t="s">
        <v>80</v>
      </c>
      <c r="T4530" s="69" t="s">
        <v>2032</v>
      </c>
      <c r="U4530" s="77">
        <v>10198</v>
      </c>
      <c r="V4530" s="78" t="s">
        <v>1336</v>
      </c>
      <c r="W4530" s="69" t="s">
        <v>2033</v>
      </c>
      <c r="X4530" s="32">
        <v>0</v>
      </c>
      <c r="Y4530" s="32">
        <v>0</v>
      </c>
      <c r="Z4530" s="83"/>
      <c r="AA4530" s="84"/>
      <c r="AB4530" s="85"/>
      <c r="AC4530" s="83"/>
    </row>
    <row r="4531" spans="1:34" ht="15" hidden="1" customHeight="1" x14ac:dyDescent="0.2">
      <c r="A4531" s="58">
        <v>69</v>
      </c>
      <c r="B4531" s="58">
        <v>60</v>
      </c>
      <c r="C4531" s="76" t="s">
        <v>745</v>
      </c>
      <c r="D4531" s="31">
        <v>60207</v>
      </c>
      <c r="E4531" s="60" t="s">
        <v>746</v>
      </c>
      <c r="F4531" s="25">
        <v>2014</v>
      </c>
      <c r="G4531" s="61">
        <v>41836.300694444442</v>
      </c>
      <c r="H4531" s="62">
        <v>41836.300694444442</v>
      </c>
      <c r="I4531" s="625" t="s">
        <v>36</v>
      </c>
      <c r="J4531" s="625" t="s">
        <v>36</v>
      </c>
      <c r="K4531" s="625"/>
      <c r="L4531" s="64">
        <f>N4531-G4531</f>
        <v>0.29861111111677019</v>
      </c>
      <c r="M4531" s="65">
        <v>430</v>
      </c>
      <c r="N4531" s="61">
        <v>41836.599305555559</v>
      </c>
      <c r="O4531" s="62">
        <v>41836.599305555559</v>
      </c>
      <c r="P4531" s="66" t="s">
        <v>37</v>
      </c>
      <c r="Q4531" s="69" t="s">
        <v>38</v>
      </c>
      <c r="R4531" s="69" t="s">
        <v>135</v>
      </c>
      <c r="S4531" s="87" t="s">
        <v>68</v>
      </c>
      <c r="T4531" s="69" t="s">
        <v>2486</v>
      </c>
      <c r="U4531" s="192" t="s">
        <v>40</v>
      </c>
      <c r="V4531" s="87" t="s">
        <v>1336</v>
      </c>
      <c r="W4531" s="69" t="s">
        <v>2487</v>
      </c>
      <c r="X4531" s="32">
        <v>0</v>
      </c>
      <c r="Y4531" s="32">
        <v>0</v>
      </c>
      <c r="Z4531" s="83"/>
      <c r="AA4531" s="84"/>
      <c r="AB4531" s="85"/>
      <c r="AC4531" s="83"/>
    </row>
    <row r="4532" spans="1:34" ht="15" hidden="1" customHeight="1" x14ac:dyDescent="0.2">
      <c r="A4532" s="153">
        <v>69</v>
      </c>
      <c r="B4532" s="153">
        <v>60</v>
      </c>
      <c r="C4532" s="24" t="s">
        <v>745</v>
      </c>
      <c r="D4532" s="165">
        <v>60207</v>
      </c>
      <c r="E4532" s="24" t="s">
        <v>746</v>
      </c>
      <c r="F4532" s="25">
        <v>2015</v>
      </c>
      <c r="G4532" s="156">
        <v>42009.103472222225</v>
      </c>
      <c r="H4532" s="157">
        <v>42009.103472222225</v>
      </c>
      <c r="I4532" s="620" t="s">
        <v>36</v>
      </c>
      <c r="J4532" s="620" t="s">
        <v>36</v>
      </c>
      <c r="K4532" s="620"/>
      <c r="L4532" s="159">
        <f>N4532-G4532</f>
        <v>6.9444443943211809E-4</v>
      </c>
      <c r="M4532" s="160">
        <v>1</v>
      </c>
      <c r="N4532" s="156">
        <v>42009.104166666664</v>
      </c>
      <c r="O4532" s="157">
        <v>42009.104166666664</v>
      </c>
      <c r="P4532" s="161" t="s">
        <v>37</v>
      </c>
      <c r="Q4532" s="162" t="s">
        <v>48</v>
      </c>
      <c r="R4532" s="162" t="s">
        <v>49</v>
      </c>
      <c r="S4532" s="162" t="s">
        <v>40</v>
      </c>
      <c r="T4532" s="35" t="s">
        <v>3301</v>
      </c>
      <c r="U4532" s="192" t="s">
        <v>40</v>
      </c>
      <c r="V4532" s="167" t="s">
        <v>1336</v>
      </c>
      <c r="W4532" s="35" t="s">
        <v>3302</v>
      </c>
      <c r="X4532" s="55">
        <v>1619</v>
      </c>
      <c r="Y4532" s="55">
        <v>0</v>
      </c>
      <c r="Z4532" s="168"/>
      <c r="AA4532" s="168"/>
      <c r="AB4532" s="168"/>
      <c r="AC4532" s="168"/>
    </row>
    <row r="4533" spans="1:34" ht="15" hidden="1" customHeight="1" x14ac:dyDescent="0.2">
      <c r="A4533" s="257">
        <v>69</v>
      </c>
      <c r="B4533" s="257">
        <v>60</v>
      </c>
      <c r="C4533" s="258" t="s">
        <v>1636</v>
      </c>
      <c r="D4533" s="257">
        <v>60208</v>
      </c>
      <c r="E4533" s="258" t="s">
        <v>1637</v>
      </c>
      <c r="F4533" s="25">
        <v>2017</v>
      </c>
      <c r="G4533" s="232">
        <v>42757.689583333333</v>
      </c>
      <c r="H4533" s="233">
        <v>42757.689583333333</v>
      </c>
      <c r="I4533" s="417" t="s">
        <v>7042</v>
      </c>
      <c r="J4533" s="412" t="s">
        <v>36</v>
      </c>
      <c r="K4533" s="412"/>
      <c r="L4533" s="235">
        <f>N4533-G4533</f>
        <v>6.944444467080757E-4</v>
      </c>
      <c r="M4533" s="236">
        <v>1</v>
      </c>
      <c r="N4533" s="232">
        <v>42757.69027777778</v>
      </c>
      <c r="O4533" s="233">
        <v>42757.69027777778</v>
      </c>
      <c r="P4533" s="237" t="s">
        <v>37</v>
      </c>
      <c r="Q4533" s="35" t="s">
        <v>213</v>
      </c>
      <c r="R4533" s="35" t="s">
        <v>320</v>
      </c>
      <c r="S4533" s="35" t="s">
        <v>40</v>
      </c>
      <c r="T4533" s="167" t="s">
        <v>7572</v>
      </c>
      <c r="U4533" s="303" t="s">
        <v>40</v>
      </c>
      <c r="V4533" s="49" t="s">
        <v>1336</v>
      </c>
      <c r="W4533" s="35" t="s">
        <v>7573</v>
      </c>
      <c r="X4533" s="255">
        <v>0</v>
      </c>
      <c r="Y4533" s="255">
        <v>0</v>
      </c>
      <c r="Z4533" s="255">
        <v>0</v>
      </c>
      <c r="AA4533" s="35"/>
      <c r="AB4533" s="35"/>
      <c r="AC4533" s="35"/>
      <c r="AD4533" s="304">
        <v>5517212</v>
      </c>
      <c r="AE4533" s="35" t="s">
        <v>1270</v>
      </c>
      <c r="AF4533" s="305" t="s">
        <v>1270</v>
      </c>
      <c r="AG4533" s="35" t="s">
        <v>7040</v>
      </c>
      <c r="AH4533" s="44" t="s">
        <v>7041</v>
      </c>
    </row>
    <row r="4534" spans="1:34" ht="15" hidden="1" customHeight="1" x14ac:dyDescent="0.2">
      <c r="A4534" s="175">
        <v>69</v>
      </c>
      <c r="B4534" s="175">
        <v>60</v>
      </c>
      <c r="C4534" s="24" t="s">
        <v>1334</v>
      </c>
      <c r="D4534" s="175">
        <v>60211</v>
      </c>
      <c r="E4534" s="24" t="s">
        <v>1335</v>
      </c>
      <c r="F4534" s="25">
        <v>2015</v>
      </c>
      <c r="G4534" s="156">
        <v>42119.634027777778</v>
      </c>
      <c r="H4534" s="157">
        <v>42119.634027777778</v>
      </c>
      <c r="I4534" s="620" t="s">
        <v>36</v>
      </c>
      <c r="J4534" s="620" t="s">
        <v>36</v>
      </c>
      <c r="K4534" s="620"/>
      <c r="L4534" s="159">
        <f>N4534-G4534</f>
        <v>6.944444467080757E-4</v>
      </c>
      <c r="M4534" s="160">
        <v>1</v>
      </c>
      <c r="N4534" s="156">
        <v>42119.634722222225</v>
      </c>
      <c r="O4534" s="157">
        <v>42119.634722222225</v>
      </c>
      <c r="P4534" s="161" t="s">
        <v>37</v>
      </c>
      <c r="Q4534" s="35" t="s">
        <v>38</v>
      </c>
      <c r="R4534" s="35" t="s">
        <v>413</v>
      </c>
      <c r="S4534" s="35" t="s">
        <v>101</v>
      </c>
      <c r="T4534" s="35" t="s">
        <v>3846</v>
      </c>
      <c r="U4534" s="176">
        <v>11070</v>
      </c>
      <c r="V4534" s="167" t="s">
        <v>1336</v>
      </c>
      <c r="W4534" s="35" t="s">
        <v>3847</v>
      </c>
      <c r="X4534" s="55">
        <v>5216</v>
      </c>
      <c r="Y4534" s="55">
        <v>0</v>
      </c>
      <c r="Z4534" s="168"/>
      <c r="AA4534" s="168"/>
      <c r="AB4534" s="168"/>
      <c r="AC4534" s="168"/>
    </row>
    <row r="4535" spans="1:34" ht="15" hidden="1" customHeight="1" x14ac:dyDescent="0.2">
      <c r="A4535" s="249">
        <v>69</v>
      </c>
      <c r="B4535" s="249">
        <v>60</v>
      </c>
      <c r="C4535" s="250" t="s">
        <v>1334</v>
      </c>
      <c r="D4535" s="249">
        <v>60211</v>
      </c>
      <c r="E4535" s="250" t="s">
        <v>1335</v>
      </c>
      <c r="F4535" s="25">
        <v>2016</v>
      </c>
      <c r="G4535" s="232">
        <v>42388.32916666667</v>
      </c>
      <c r="H4535" s="233">
        <v>42388.32916666667</v>
      </c>
      <c r="I4535" s="412" t="s">
        <v>36</v>
      </c>
      <c r="J4535" s="417" t="s">
        <v>313</v>
      </c>
      <c r="K4535" s="417"/>
      <c r="L4535" s="235">
        <f>N4535-G4535</f>
        <v>3.0472222222160781</v>
      </c>
      <c r="M4535" s="236">
        <v>4388</v>
      </c>
      <c r="N4535" s="232">
        <v>42391.376388888886</v>
      </c>
      <c r="O4535" s="233">
        <v>42391.376388888886</v>
      </c>
      <c r="P4535" s="252" t="s">
        <v>173</v>
      </c>
      <c r="Q4535" s="238" t="s">
        <v>38</v>
      </c>
      <c r="R4535" s="238" t="s">
        <v>413</v>
      </c>
      <c r="S4535" s="238" t="s">
        <v>54</v>
      </c>
      <c r="T4535" s="239" t="s">
        <v>5491</v>
      </c>
      <c r="U4535" s="253">
        <v>11838</v>
      </c>
      <c r="V4535" s="240" t="s">
        <v>1336</v>
      </c>
      <c r="W4535" s="239" t="s">
        <v>5492</v>
      </c>
      <c r="X4535" s="241">
        <v>4513</v>
      </c>
      <c r="Y4535" s="244">
        <v>4513</v>
      </c>
      <c r="Z4535" s="244">
        <v>470358</v>
      </c>
      <c r="AA4535" s="245">
        <v>8.2858590148144847E-4</v>
      </c>
      <c r="AB4535" s="246">
        <v>8.6357635153780435E-2</v>
      </c>
      <c r="AC4535" s="244">
        <v>104.22291158874363</v>
      </c>
    </row>
    <row r="4536" spans="1:34" ht="15" hidden="1" customHeight="1" x14ac:dyDescent="0.2">
      <c r="A4536" s="257">
        <v>69</v>
      </c>
      <c r="B4536" s="257">
        <v>60</v>
      </c>
      <c r="C4536" s="258" t="s">
        <v>1334</v>
      </c>
      <c r="D4536" s="257">
        <v>60211</v>
      </c>
      <c r="E4536" s="258" t="s">
        <v>1335</v>
      </c>
      <c r="F4536" s="25">
        <v>2016</v>
      </c>
      <c r="G4536" s="232">
        <v>42471.465277777781</v>
      </c>
      <c r="H4536" s="233">
        <v>42471.465277777781</v>
      </c>
      <c r="I4536" s="412" t="s">
        <v>36</v>
      </c>
      <c r="J4536" s="412" t="s">
        <v>36</v>
      </c>
      <c r="K4536" s="412"/>
      <c r="L4536" s="235">
        <f>N4536-G4536</f>
        <v>6.9444443943211809E-4</v>
      </c>
      <c r="M4536" s="236">
        <v>1</v>
      </c>
      <c r="N4536" s="232">
        <v>42471.46597222222</v>
      </c>
      <c r="O4536" s="233">
        <v>42471.46597222222</v>
      </c>
      <c r="P4536" s="237" t="s">
        <v>37</v>
      </c>
      <c r="Q4536" s="238" t="s">
        <v>48</v>
      </c>
      <c r="R4536" s="238" t="s">
        <v>49</v>
      </c>
      <c r="S4536" s="35" t="s">
        <v>40</v>
      </c>
      <c r="T4536" s="35" t="s">
        <v>5879</v>
      </c>
      <c r="U4536" s="282" t="s">
        <v>40</v>
      </c>
      <c r="V4536" s="240" t="s">
        <v>1336</v>
      </c>
      <c r="W4536" s="35" t="s">
        <v>5880</v>
      </c>
      <c r="X4536" s="55">
        <v>5214</v>
      </c>
      <c r="Y4536" s="55">
        <v>0</v>
      </c>
      <c r="Z4536" s="55">
        <v>0</v>
      </c>
      <c r="AA4536" s="35"/>
      <c r="AB4536" s="35"/>
      <c r="AC4536" s="35"/>
    </row>
    <row r="4537" spans="1:34" ht="15" hidden="1" customHeight="1" x14ac:dyDescent="0.2">
      <c r="A4537" s="257">
        <v>69</v>
      </c>
      <c r="B4537" s="257">
        <v>60</v>
      </c>
      <c r="C4537" s="258" t="s">
        <v>1334</v>
      </c>
      <c r="D4537" s="257">
        <v>60211</v>
      </c>
      <c r="E4537" s="258" t="s">
        <v>1335</v>
      </c>
      <c r="F4537" s="25">
        <v>2016</v>
      </c>
      <c r="G4537" s="232">
        <v>42495.617361111108</v>
      </c>
      <c r="H4537" s="233">
        <v>42495.617361111108</v>
      </c>
      <c r="I4537" s="412" t="s">
        <v>36</v>
      </c>
      <c r="J4537" s="412" t="s">
        <v>36</v>
      </c>
      <c r="K4537" s="412"/>
      <c r="L4537" s="235">
        <f>N4537-G4537</f>
        <v>0.19444444444525288</v>
      </c>
      <c r="M4537" s="236">
        <v>280</v>
      </c>
      <c r="N4537" s="232">
        <v>42495.811805555553</v>
      </c>
      <c r="O4537" s="233">
        <v>42495.811805555553</v>
      </c>
      <c r="P4537" s="237" t="s">
        <v>37</v>
      </c>
      <c r="Q4537" s="238" t="s">
        <v>43</v>
      </c>
      <c r="R4537" s="238" t="s">
        <v>5438</v>
      </c>
      <c r="S4537" s="35" t="s">
        <v>526</v>
      </c>
      <c r="T4537" s="35" t="s">
        <v>6040</v>
      </c>
      <c r="U4537" s="282" t="s">
        <v>40</v>
      </c>
      <c r="V4537" s="240" t="s">
        <v>1336</v>
      </c>
      <c r="W4537" s="35" t="s">
        <v>6041</v>
      </c>
      <c r="X4537" s="55">
        <v>0</v>
      </c>
      <c r="Y4537" s="55">
        <v>0</v>
      </c>
      <c r="Z4537" s="55">
        <v>0</v>
      </c>
      <c r="AA4537" s="168"/>
      <c r="AB4537" s="168"/>
      <c r="AC4537" s="168"/>
    </row>
    <row r="4538" spans="1:34" ht="15" hidden="1" customHeight="1" x14ac:dyDescent="0.2">
      <c r="A4538" s="257">
        <v>69</v>
      </c>
      <c r="B4538" s="257">
        <v>60</v>
      </c>
      <c r="C4538" s="258" t="s">
        <v>1334</v>
      </c>
      <c r="D4538" s="257">
        <v>60211</v>
      </c>
      <c r="E4538" s="258" t="s">
        <v>1335</v>
      </c>
      <c r="F4538" s="25">
        <v>2016</v>
      </c>
      <c r="G4538" s="284">
        <v>42655.584027777775</v>
      </c>
      <c r="H4538" s="234">
        <v>42655.584027777775</v>
      </c>
      <c r="I4538" s="412" t="s">
        <v>36</v>
      </c>
      <c r="J4538" s="412" t="s">
        <v>36</v>
      </c>
      <c r="K4538" s="412"/>
      <c r="L4538" s="235">
        <f>N4538-G4538</f>
        <v>6.944444467080757E-4</v>
      </c>
      <c r="M4538" s="236">
        <v>1</v>
      </c>
      <c r="N4538" s="284">
        <v>42655.584722222222</v>
      </c>
      <c r="O4538" s="234">
        <v>42655.584722222222</v>
      </c>
      <c r="P4538" s="237" t="s">
        <v>37</v>
      </c>
      <c r="Q4538" s="238" t="s">
        <v>145</v>
      </c>
      <c r="R4538" s="238" t="s">
        <v>146</v>
      </c>
      <c r="S4538" s="35" t="s">
        <v>40</v>
      </c>
      <c r="T4538" s="35" t="s">
        <v>6690</v>
      </c>
      <c r="U4538" s="282" t="s">
        <v>40</v>
      </c>
      <c r="V4538" s="240" t="s">
        <v>1336</v>
      </c>
      <c r="W4538" s="35" t="s">
        <v>6691</v>
      </c>
      <c r="X4538" s="177">
        <v>5223</v>
      </c>
      <c r="Y4538" s="55">
        <v>0</v>
      </c>
      <c r="Z4538" s="55">
        <v>0</v>
      </c>
      <c r="AA4538" s="35"/>
      <c r="AB4538" s="35"/>
      <c r="AC4538" s="241"/>
    </row>
    <row r="4539" spans="1:34" ht="15" hidden="1" customHeight="1" x14ac:dyDescent="0.2">
      <c r="A4539" s="257">
        <v>69</v>
      </c>
      <c r="B4539" s="257">
        <v>60</v>
      </c>
      <c r="C4539" s="258" t="s">
        <v>1334</v>
      </c>
      <c r="D4539" s="257">
        <v>60211</v>
      </c>
      <c r="E4539" s="258" t="s">
        <v>1335</v>
      </c>
      <c r="F4539" s="25">
        <v>2017</v>
      </c>
      <c r="G4539" s="232">
        <v>42747.5</v>
      </c>
      <c r="H4539" s="233">
        <v>42747.5</v>
      </c>
      <c r="I4539" s="412" t="s">
        <v>36</v>
      </c>
      <c r="J4539" s="412" t="s">
        <v>36</v>
      </c>
      <c r="K4539" s="412"/>
      <c r="L4539" s="235">
        <f>N4539-G4539</f>
        <v>0.25833333333139308</v>
      </c>
      <c r="M4539" s="236">
        <v>372</v>
      </c>
      <c r="N4539" s="232">
        <v>42747.758333333331</v>
      </c>
      <c r="O4539" s="233">
        <v>42747.758333333331</v>
      </c>
      <c r="P4539" s="328" t="s">
        <v>242</v>
      </c>
      <c r="Q4539" s="35" t="s">
        <v>43</v>
      </c>
      <c r="R4539" s="35" t="s">
        <v>266</v>
      </c>
      <c r="S4539" s="35" t="s">
        <v>107</v>
      </c>
      <c r="T4539" s="52" t="s">
        <v>7342</v>
      </c>
      <c r="U4539" s="303" t="s">
        <v>40</v>
      </c>
      <c r="V4539" s="49" t="s">
        <v>1336</v>
      </c>
      <c r="W4539" s="44" t="s">
        <v>7343</v>
      </c>
      <c r="X4539" s="255">
        <v>0</v>
      </c>
      <c r="Y4539" s="241">
        <v>0</v>
      </c>
      <c r="Z4539" s="241">
        <v>0</v>
      </c>
      <c r="AA4539" s="168"/>
      <c r="AB4539" s="168"/>
      <c r="AC4539" s="168"/>
      <c r="AD4539" s="304">
        <v>5517212</v>
      </c>
      <c r="AE4539" s="35" t="s">
        <v>1270</v>
      </c>
      <c r="AF4539" s="305" t="s">
        <v>1270</v>
      </c>
      <c r="AG4539" s="35" t="s">
        <v>7066</v>
      </c>
      <c r="AH4539" s="44" t="s">
        <v>7067</v>
      </c>
    </row>
    <row r="4540" spans="1:34" ht="15" hidden="1" customHeight="1" x14ac:dyDescent="0.2">
      <c r="A4540" s="257">
        <v>69</v>
      </c>
      <c r="B4540" s="257">
        <v>60</v>
      </c>
      <c r="C4540" s="258" t="s">
        <v>1334</v>
      </c>
      <c r="D4540" s="257">
        <v>60211</v>
      </c>
      <c r="E4540" s="258" t="s">
        <v>1335</v>
      </c>
      <c r="F4540" s="25">
        <v>2017</v>
      </c>
      <c r="G4540" s="232">
        <v>42936.631944444445</v>
      </c>
      <c r="H4540" s="233">
        <v>42936.631944444445</v>
      </c>
      <c r="I4540" s="412" t="s">
        <v>36</v>
      </c>
      <c r="J4540" s="412" t="s">
        <v>36</v>
      </c>
      <c r="K4540" s="412"/>
      <c r="L4540" s="235">
        <f>N4540-G4540</f>
        <v>6.4583333332848269E-2</v>
      </c>
      <c r="M4540" s="236">
        <v>93</v>
      </c>
      <c r="N4540" s="232">
        <v>42936.696527777778</v>
      </c>
      <c r="O4540" s="233">
        <v>42936.696527777778</v>
      </c>
      <c r="P4540" s="237" t="s">
        <v>37</v>
      </c>
      <c r="Q4540" s="35" t="s">
        <v>52</v>
      </c>
      <c r="R4540" s="35" t="s">
        <v>67</v>
      </c>
      <c r="S4540" s="35" t="s">
        <v>101</v>
      </c>
      <c r="T4540" s="167" t="s">
        <v>9019</v>
      </c>
      <c r="U4540" s="303" t="s">
        <v>40</v>
      </c>
      <c r="V4540" s="240" t="s">
        <v>1336</v>
      </c>
      <c r="W4540" s="167" t="s">
        <v>9020</v>
      </c>
      <c r="X4540" s="241">
        <v>0</v>
      </c>
      <c r="Y4540" s="241">
        <v>0</v>
      </c>
      <c r="Z4540" s="241">
        <v>0</v>
      </c>
      <c r="AA4540" s="168"/>
      <c r="AB4540" s="168"/>
      <c r="AC4540" s="168"/>
      <c r="AD4540" s="304">
        <v>5517212</v>
      </c>
      <c r="AE4540" s="305" t="s">
        <v>1270</v>
      </c>
      <c r="AF4540" s="305" t="s">
        <v>1270</v>
      </c>
      <c r="AG4540" s="35" t="s">
        <v>7066</v>
      </c>
      <c r="AH4540" s="29" t="s">
        <v>7067</v>
      </c>
    </row>
    <row r="4541" spans="1:34" ht="15" hidden="1" customHeight="1" x14ac:dyDescent="0.2">
      <c r="A4541" s="257">
        <v>69</v>
      </c>
      <c r="B4541" s="257">
        <v>60</v>
      </c>
      <c r="C4541" s="258" t="s">
        <v>1334</v>
      </c>
      <c r="D4541" s="257">
        <v>60211</v>
      </c>
      <c r="E4541" s="258" t="s">
        <v>1335</v>
      </c>
      <c r="F4541" s="25">
        <v>2018</v>
      </c>
      <c r="G4541" s="284">
        <v>43376.594444444447</v>
      </c>
      <c r="H4541" s="234">
        <v>43376.594444444447</v>
      </c>
      <c r="I4541" s="412" t="s">
        <v>36</v>
      </c>
      <c r="J4541" s="412" t="s">
        <v>36</v>
      </c>
      <c r="K4541" s="412" t="s">
        <v>36</v>
      </c>
      <c r="L4541" s="235">
        <f>N4541-G4541</f>
        <v>6.9444443943211809E-4</v>
      </c>
      <c r="M4541" s="236">
        <v>1</v>
      </c>
      <c r="N4541" s="284">
        <v>43376.595138888886</v>
      </c>
      <c r="O4541" s="234">
        <v>43376.595138888886</v>
      </c>
      <c r="P4541" s="237" t="s">
        <v>37</v>
      </c>
      <c r="Q4541" s="162" t="s">
        <v>213</v>
      </c>
      <c r="R4541" s="167" t="s">
        <v>10774</v>
      </c>
      <c r="S4541" s="163" t="s">
        <v>40</v>
      </c>
      <c r="T4541" s="167" t="s">
        <v>12038</v>
      </c>
      <c r="U4541" s="416" t="s">
        <v>40</v>
      </c>
      <c r="V4541" s="240" t="s">
        <v>1336</v>
      </c>
      <c r="W4541" s="167" t="s">
        <v>12039</v>
      </c>
      <c r="X4541" s="255">
        <v>1660</v>
      </c>
      <c r="Y4541" s="255">
        <v>1660</v>
      </c>
      <c r="Z4541" s="241">
        <v>33200</v>
      </c>
      <c r="AA4541" s="264">
        <f>Y4541/AD4541</f>
        <v>3.0087660216790652E-4</v>
      </c>
      <c r="AB4541" s="265">
        <f>Z4541/AD4541</f>
        <v>6.0175320433581312E-3</v>
      </c>
      <c r="AC4541" s="255">
        <f>Z4541/Y4541</f>
        <v>20</v>
      </c>
      <c r="AD4541" s="241">
        <v>5517212</v>
      </c>
      <c r="AE4541" s="359" t="s">
        <v>1270</v>
      </c>
      <c r="AF4541" s="358" t="s">
        <v>1270</v>
      </c>
      <c r="AG4541" s="163" t="s">
        <v>7040</v>
      </c>
      <c r="AH4541" s="163" t="s">
        <v>7173</v>
      </c>
    </row>
    <row r="4542" spans="1:34" ht="15" hidden="1" customHeight="1" x14ac:dyDescent="0.2">
      <c r="A4542" s="521">
        <v>69</v>
      </c>
      <c r="B4542" s="521">
        <v>60</v>
      </c>
      <c r="C4542" s="522" t="s">
        <v>1334</v>
      </c>
      <c r="D4542" s="521">
        <v>60211</v>
      </c>
      <c r="E4542" s="524" t="s">
        <v>1335</v>
      </c>
      <c r="F4542" s="25">
        <v>2019</v>
      </c>
      <c r="G4542" s="573">
        <v>43578.135416666664</v>
      </c>
      <c r="H4542" s="574">
        <v>43578.135416666664</v>
      </c>
      <c r="I4542" s="572" t="s">
        <v>36</v>
      </c>
      <c r="J4542" s="572" t="s">
        <v>36</v>
      </c>
      <c r="K4542" s="572" t="s">
        <v>36</v>
      </c>
      <c r="L4542" s="235">
        <f>N4542-G4542</f>
        <v>0.56666666666569654</v>
      </c>
      <c r="M4542" s="236">
        <v>816</v>
      </c>
      <c r="N4542" s="573">
        <v>43578.70208333333</v>
      </c>
      <c r="O4542" s="574">
        <v>43578.70208333333</v>
      </c>
      <c r="P4542" s="237" t="s">
        <v>37</v>
      </c>
      <c r="Q4542" s="162" t="s">
        <v>43</v>
      </c>
      <c r="R4542" s="167" t="s">
        <v>10204</v>
      </c>
      <c r="S4542" s="238" t="s">
        <v>68</v>
      </c>
      <c r="T4542" s="167" t="s">
        <v>13879</v>
      </c>
      <c r="U4542" s="593">
        <v>117087971</v>
      </c>
      <c r="V4542" s="605" t="s">
        <v>1336</v>
      </c>
      <c r="W4542" s="606" t="s">
        <v>13880</v>
      </c>
      <c r="X4542" s="403">
        <v>4832</v>
      </c>
      <c r="Y4542" s="403">
        <v>4832</v>
      </c>
      <c r="Z4542" s="403">
        <v>463776</v>
      </c>
      <c r="AA4542" s="264">
        <f>Y4542/AD4542</f>
        <v>8.7079867123908059E-4</v>
      </c>
      <c r="AB4542" s="265">
        <f>Z4542/AD4542</f>
        <v>8.3579371803099295E-2</v>
      </c>
      <c r="AC4542" s="255">
        <f>Z4542/Y4542</f>
        <v>95.980132450331126</v>
      </c>
      <c r="AD4542" s="255">
        <v>5548929</v>
      </c>
      <c r="AE4542" s="240" t="s">
        <v>7102</v>
      </c>
      <c r="AF4542" s="527" t="s">
        <v>7582</v>
      </c>
      <c r="AG4542" s="240" t="s">
        <v>7040</v>
      </c>
      <c r="AH4542" s="525" t="s">
        <v>12286</v>
      </c>
    </row>
    <row r="4543" spans="1:34" ht="15" hidden="1" customHeight="1" x14ac:dyDescent="0.2">
      <c r="A4543" s="58">
        <v>69</v>
      </c>
      <c r="B4543" s="58">
        <v>60</v>
      </c>
      <c r="C4543" s="76" t="s">
        <v>1239</v>
      </c>
      <c r="D4543" s="31">
        <v>60212</v>
      </c>
      <c r="E4543" s="60" t="s">
        <v>1240</v>
      </c>
      <c r="F4543" s="25">
        <v>2014</v>
      </c>
      <c r="G4543" s="61">
        <v>41656.595138888886</v>
      </c>
      <c r="H4543" s="62">
        <v>41656.595138888886</v>
      </c>
      <c r="I4543" s="625" t="s">
        <v>36</v>
      </c>
      <c r="J4543" s="625" t="s">
        <v>36</v>
      </c>
      <c r="K4543" s="625"/>
      <c r="L4543" s="64">
        <f>N4543-G4543</f>
        <v>0.17708333333575865</v>
      </c>
      <c r="M4543" s="65">
        <v>255</v>
      </c>
      <c r="N4543" s="61">
        <v>41656.772222222222</v>
      </c>
      <c r="O4543" s="62">
        <v>41656.772222222222</v>
      </c>
      <c r="P4543" s="66" t="s">
        <v>37</v>
      </c>
      <c r="Q4543" s="67" t="s">
        <v>155</v>
      </c>
      <c r="R4543" s="67" t="s">
        <v>155</v>
      </c>
      <c r="S4543" s="68" t="s">
        <v>106</v>
      </c>
      <c r="T4543" s="69" t="s">
        <v>1713</v>
      </c>
      <c r="U4543" s="77">
        <v>10035</v>
      </c>
      <c r="V4543" s="78" t="s">
        <v>1336</v>
      </c>
      <c r="W4543" s="69" t="s">
        <v>1714</v>
      </c>
      <c r="X4543" s="32">
        <v>0</v>
      </c>
      <c r="Y4543" s="32">
        <v>0</v>
      </c>
      <c r="Z4543" s="83"/>
      <c r="AA4543" s="84"/>
      <c r="AB4543" s="85"/>
      <c r="AC4543" s="83"/>
      <c r="AD4543" s="41"/>
      <c r="AE4543" s="41"/>
      <c r="AF4543" s="41"/>
      <c r="AG4543" s="41"/>
      <c r="AH4543" s="41"/>
    </row>
    <row r="4544" spans="1:34" ht="15" hidden="1" customHeight="1" x14ac:dyDescent="0.2">
      <c r="A4544" s="58">
        <v>69</v>
      </c>
      <c r="B4544" s="58">
        <v>60</v>
      </c>
      <c r="C4544" s="76" t="s">
        <v>1239</v>
      </c>
      <c r="D4544" s="31">
        <v>60212</v>
      </c>
      <c r="E4544" s="60" t="s">
        <v>1240</v>
      </c>
      <c r="F4544" s="25">
        <v>2014</v>
      </c>
      <c r="G4544" s="61">
        <v>41786.332638888889</v>
      </c>
      <c r="H4544" s="62">
        <v>41786.332638888889</v>
      </c>
      <c r="I4544" s="625" t="s">
        <v>36</v>
      </c>
      <c r="J4544" s="625" t="s">
        <v>36</v>
      </c>
      <c r="K4544" s="625"/>
      <c r="L4544" s="64">
        <f>N4544-G4544</f>
        <v>0.38611111111094942</v>
      </c>
      <c r="M4544" s="65">
        <v>556</v>
      </c>
      <c r="N4544" s="61">
        <v>41786.71875</v>
      </c>
      <c r="O4544" s="62">
        <v>41786.71875</v>
      </c>
      <c r="P4544" s="66" t="s">
        <v>37</v>
      </c>
      <c r="Q4544" s="69" t="s">
        <v>38</v>
      </c>
      <c r="R4544" s="69" t="s">
        <v>135</v>
      </c>
      <c r="S4544" s="87" t="s">
        <v>68</v>
      </c>
      <c r="T4544" s="69" t="s">
        <v>2290</v>
      </c>
      <c r="U4544" s="192" t="s">
        <v>40</v>
      </c>
      <c r="V4544" s="78" t="s">
        <v>1336</v>
      </c>
      <c r="W4544" s="69" t="s">
        <v>2291</v>
      </c>
      <c r="X4544" s="32">
        <v>3367</v>
      </c>
      <c r="Y4544" s="32">
        <v>3367</v>
      </c>
      <c r="Z4544" s="32">
        <v>227733</v>
      </c>
      <c r="AA4544" s="84">
        <f>Y4544/5380759</f>
        <v>6.2574815188712221E-4</v>
      </c>
      <c r="AB4544" s="85">
        <f>Z4544/5380759</f>
        <v>4.2323582974074847E-2</v>
      </c>
      <c r="AC4544" s="83">
        <f>Z4544/Y4544</f>
        <v>67.636768636768636</v>
      </c>
    </row>
    <row r="4545" spans="1:34" ht="15" hidden="1" customHeight="1" x14ac:dyDescent="0.2">
      <c r="A4545" s="58">
        <v>69</v>
      </c>
      <c r="B4545" s="58">
        <v>60</v>
      </c>
      <c r="C4545" s="76" t="s">
        <v>1239</v>
      </c>
      <c r="D4545" s="31">
        <v>60212</v>
      </c>
      <c r="E4545" s="60" t="s">
        <v>1240</v>
      </c>
      <c r="F4545" s="25">
        <v>2014</v>
      </c>
      <c r="G4545" s="61">
        <v>41857.635416666664</v>
      </c>
      <c r="H4545" s="62">
        <v>41857.635416666664</v>
      </c>
      <c r="I4545" s="625" t="s">
        <v>36</v>
      </c>
      <c r="J4545" s="625" t="s">
        <v>36</v>
      </c>
      <c r="K4545" s="625"/>
      <c r="L4545" s="64">
        <f>N4545-G4545</f>
        <v>0.14236111111677019</v>
      </c>
      <c r="M4545" s="65">
        <v>205</v>
      </c>
      <c r="N4545" s="61">
        <v>41857.777777777781</v>
      </c>
      <c r="O4545" s="62">
        <v>41857.777777777781</v>
      </c>
      <c r="P4545" s="66" t="s">
        <v>37</v>
      </c>
      <c r="Q4545" s="69" t="s">
        <v>52</v>
      </c>
      <c r="R4545" s="69" t="s">
        <v>59</v>
      </c>
      <c r="S4545" s="87" t="s">
        <v>54</v>
      </c>
      <c r="T4545" s="69" t="s">
        <v>2577</v>
      </c>
      <c r="U4545" s="77">
        <v>10474</v>
      </c>
      <c r="V4545" s="87" t="s">
        <v>1336</v>
      </c>
      <c r="W4545" s="69" t="s">
        <v>2578</v>
      </c>
      <c r="X4545" s="32">
        <v>1429</v>
      </c>
      <c r="Y4545" s="32">
        <v>1429</v>
      </c>
      <c r="Z4545" s="32">
        <v>112053</v>
      </c>
      <c r="AA4545" s="112">
        <f>Y4545/5380759</f>
        <v>2.6557591596278516E-4</v>
      </c>
      <c r="AB4545" s="113">
        <f>Z4545/5380759</f>
        <v>2.082475725078934E-2</v>
      </c>
      <c r="AC4545" s="111">
        <f>Z4545/Y4545</f>
        <v>78.413575927221828</v>
      </c>
    </row>
    <row r="4546" spans="1:34" ht="15" hidden="1" customHeight="1" x14ac:dyDescent="0.2">
      <c r="A4546" s="58">
        <v>69</v>
      </c>
      <c r="B4546" s="58">
        <v>60</v>
      </c>
      <c r="C4546" s="76" t="s">
        <v>1239</v>
      </c>
      <c r="D4546" s="31">
        <v>60212</v>
      </c>
      <c r="E4546" s="60" t="s">
        <v>1240</v>
      </c>
      <c r="F4546" s="25">
        <v>2014</v>
      </c>
      <c r="G4546" s="61">
        <v>42004.281944444447</v>
      </c>
      <c r="H4546" s="62">
        <v>42004.281944444447</v>
      </c>
      <c r="I4546" s="625" t="s">
        <v>36</v>
      </c>
      <c r="J4546" s="628" t="s">
        <v>313</v>
      </c>
      <c r="K4546" s="628"/>
      <c r="L4546" s="64">
        <f>N4546-G4546</f>
        <v>0.33611111110803904</v>
      </c>
      <c r="M4546" s="65">
        <v>484</v>
      </c>
      <c r="N4546" s="61">
        <v>42004.618055555555</v>
      </c>
      <c r="O4546" s="62">
        <v>42004.618055555555</v>
      </c>
      <c r="P4546" s="66" t="s">
        <v>37</v>
      </c>
      <c r="Q4546" s="69" t="s">
        <v>38</v>
      </c>
      <c r="R4546" s="69" t="s">
        <v>135</v>
      </c>
      <c r="S4546" s="87" t="s">
        <v>54</v>
      </c>
      <c r="T4546" s="69" t="s">
        <v>3286</v>
      </c>
      <c r="U4546" s="77">
        <v>10810</v>
      </c>
      <c r="V4546" s="87" t="s">
        <v>1336</v>
      </c>
      <c r="W4546" s="69" t="s">
        <v>3287</v>
      </c>
      <c r="X4546" s="32">
        <v>3372</v>
      </c>
      <c r="Y4546" s="32">
        <v>3372</v>
      </c>
      <c r="Z4546" s="32">
        <v>727670</v>
      </c>
      <c r="AA4546" s="151">
        <f>Y4546/5380759</f>
        <v>6.2667738882191159E-4</v>
      </c>
      <c r="AB4546" s="152">
        <f>Z4546/5380759</f>
        <v>0.13523556806762763</v>
      </c>
      <c r="AC4546" s="96">
        <f>Z4546/Y4546</f>
        <v>215.79774614472123</v>
      </c>
    </row>
    <row r="4547" spans="1:34" ht="15" hidden="1" customHeight="1" x14ac:dyDescent="0.2">
      <c r="A4547" s="153">
        <v>69</v>
      </c>
      <c r="B4547" s="153">
        <v>60</v>
      </c>
      <c r="C4547" s="24" t="s">
        <v>1239</v>
      </c>
      <c r="D4547" s="175">
        <v>60212</v>
      </c>
      <c r="E4547" s="24" t="s">
        <v>1240</v>
      </c>
      <c r="F4547" s="25">
        <v>2015</v>
      </c>
      <c r="G4547" s="156">
        <v>42093.352777777778</v>
      </c>
      <c r="H4547" s="157">
        <v>42093.352777777778</v>
      </c>
      <c r="I4547" s="620" t="s">
        <v>36</v>
      </c>
      <c r="J4547" s="620" t="s">
        <v>36</v>
      </c>
      <c r="K4547" s="620"/>
      <c r="L4547" s="159">
        <f>N4547-G4547</f>
        <v>6.944444467080757E-4</v>
      </c>
      <c r="M4547" s="160">
        <v>1</v>
      </c>
      <c r="N4547" s="156">
        <v>42093.353472222225</v>
      </c>
      <c r="O4547" s="157">
        <v>42093.353472222225</v>
      </c>
      <c r="P4547" s="161" t="s">
        <v>37</v>
      </c>
      <c r="Q4547" s="35" t="s">
        <v>38</v>
      </c>
      <c r="R4547" s="35" t="s">
        <v>135</v>
      </c>
      <c r="S4547" s="35" t="s">
        <v>106</v>
      </c>
      <c r="T4547" s="35" t="s">
        <v>3662</v>
      </c>
      <c r="U4547" s="170">
        <v>11014</v>
      </c>
      <c r="V4547" s="167" t="s">
        <v>1336</v>
      </c>
      <c r="W4547" s="35" t="s">
        <v>3663</v>
      </c>
      <c r="X4547" s="55">
        <v>3380</v>
      </c>
      <c r="Y4547" s="55">
        <v>0</v>
      </c>
      <c r="Z4547" s="168"/>
      <c r="AA4547" s="168"/>
      <c r="AB4547" s="168"/>
      <c r="AC4547" s="168"/>
    </row>
    <row r="4548" spans="1:34" ht="15" hidden="1" customHeight="1" x14ac:dyDescent="0.2">
      <c r="A4548" s="175">
        <v>69</v>
      </c>
      <c r="B4548" s="175">
        <v>60</v>
      </c>
      <c r="C4548" s="24" t="s">
        <v>1239</v>
      </c>
      <c r="D4548" s="175">
        <v>60212</v>
      </c>
      <c r="E4548" s="24" t="s">
        <v>1240</v>
      </c>
      <c r="F4548" s="25">
        <v>2015</v>
      </c>
      <c r="G4548" s="156">
        <v>42119.634027777778</v>
      </c>
      <c r="H4548" s="157">
        <v>42119.634027777778</v>
      </c>
      <c r="I4548" s="620" t="s">
        <v>36</v>
      </c>
      <c r="J4548" s="620" t="s">
        <v>36</v>
      </c>
      <c r="K4548" s="620"/>
      <c r="L4548" s="159">
        <f>N4548-G4548</f>
        <v>6.944444467080757E-4</v>
      </c>
      <c r="M4548" s="160">
        <v>1</v>
      </c>
      <c r="N4548" s="156">
        <v>42119.634722222225</v>
      </c>
      <c r="O4548" s="157">
        <v>42119.634722222225</v>
      </c>
      <c r="P4548" s="161" t="s">
        <v>37</v>
      </c>
      <c r="Q4548" s="35" t="s">
        <v>38</v>
      </c>
      <c r="R4548" s="35" t="s">
        <v>413</v>
      </c>
      <c r="S4548" s="35" t="s">
        <v>101</v>
      </c>
      <c r="T4548" s="35" t="s">
        <v>3846</v>
      </c>
      <c r="U4548" s="176">
        <v>11070</v>
      </c>
      <c r="V4548" s="167" t="s">
        <v>1336</v>
      </c>
      <c r="W4548" s="35" t="s">
        <v>3847</v>
      </c>
      <c r="X4548" s="55">
        <v>3381</v>
      </c>
      <c r="Y4548" s="55">
        <v>0</v>
      </c>
      <c r="Z4548" s="168"/>
      <c r="AA4548" s="168"/>
      <c r="AB4548" s="168"/>
      <c r="AC4548" s="168"/>
    </row>
    <row r="4549" spans="1:34" ht="15" hidden="1" customHeight="1" x14ac:dyDescent="0.2">
      <c r="A4549" s="257">
        <v>69</v>
      </c>
      <c r="B4549" s="257">
        <v>60</v>
      </c>
      <c r="C4549" s="258" t="s">
        <v>1239</v>
      </c>
      <c r="D4549" s="257">
        <v>60212</v>
      </c>
      <c r="E4549" s="258" t="s">
        <v>1240</v>
      </c>
      <c r="F4549" s="25">
        <v>2016</v>
      </c>
      <c r="G4549" s="284">
        <v>42578.486805555556</v>
      </c>
      <c r="H4549" s="234">
        <v>42578.486805555556</v>
      </c>
      <c r="I4549" s="412" t="s">
        <v>36</v>
      </c>
      <c r="J4549" s="412" t="s">
        <v>36</v>
      </c>
      <c r="K4549" s="412"/>
      <c r="L4549" s="235">
        <f>N4549-G4549</f>
        <v>5.0694444442342501E-2</v>
      </c>
      <c r="M4549" s="236">
        <v>73</v>
      </c>
      <c r="N4549" s="284">
        <v>42578.537499999999</v>
      </c>
      <c r="O4549" s="234">
        <v>42578.537499999999</v>
      </c>
      <c r="P4549" s="237" t="s">
        <v>37</v>
      </c>
      <c r="Q4549" s="238" t="s">
        <v>52</v>
      </c>
      <c r="R4549" s="238" t="s">
        <v>142</v>
      </c>
      <c r="S4549" s="35" t="s">
        <v>107</v>
      </c>
      <c r="T4549" s="35" t="s">
        <v>6408</v>
      </c>
      <c r="U4549" s="282" t="s">
        <v>40</v>
      </c>
      <c r="V4549" s="240" t="s">
        <v>1336</v>
      </c>
      <c r="W4549" s="35" t="s">
        <v>6410</v>
      </c>
      <c r="X4549" s="177">
        <v>3567</v>
      </c>
      <c r="Y4549" s="177">
        <v>3567</v>
      </c>
      <c r="Z4549" s="177">
        <v>204728</v>
      </c>
      <c r="AA4549" s="289">
        <v>6.5490048982590882E-4</v>
      </c>
      <c r="AB4549" s="290">
        <v>3.7588020039551071E-2</v>
      </c>
      <c r="AC4549" s="291">
        <v>57.395009812167089</v>
      </c>
    </row>
    <row r="4550" spans="1:34" ht="15" hidden="1" customHeight="1" x14ac:dyDescent="0.2">
      <c r="A4550" s="257">
        <v>69</v>
      </c>
      <c r="B4550" s="257">
        <v>60</v>
      </c>
      <c r="C4550" s="258" t="s">
        <v>1239</v>
      </c>
      <c r="D4550" s="257">
        <v>60212</v>
      </c>
      <c r="E4550" s="258" t="s">
        <v>1240</v>
      </c>
      <c r="F4550" s="25">
        <v>2018</v>
      </c>
      <c r="G4550" s="232">
        <v>43181.009722222225</v>
      </c>
      <c r="H4550" s="233">
        <v>43181.009722222225</v>
      </c>
      <c r="I4550" s="412" t="s">
        <v>36</v>
      </c>
      <c r="J4550" s="412" t="s">
        <v>36</v>
      </c>
      <c r="K4550" s="412" t="s">
        <v>36</v>
      </c>
      <c r="L4550" s="235">
        <f>N4550-G4550</f>
        <v>6.9444443943211809E-4</v>
      </c>
      <c r="M4550" s="236">
        <v>1</v>
      </c>
      <c r="N4550" s="232">
        <v>43181.010416666664</v>
      </c>
      <c r="O4550" s="233">
        <v>43181.010416666664</v>
      </c>
      <c r="P4550" s="237" t="s">
        <v>37</v>
      </c>
      <c r="Q4550" s="359" t="s">
        <v>222</v>
      </c>
      <c r="R4550" s="35" t="s">
        <v>10220</v>
      </c>
      <c r="S4550" s="277" t="s">
        <v>40</v>
      </c>
      <c r="T4550" s="167" t="s">
        <v>10761</v>
      </c>
      <c r="U4550" s="282" t="s">
        <v>40</v>
      </c>
      <c r="V4550" s="240" t="s">
        <v>1336</v>
      </c>
      <c r="W4550" s="167" t="s">
        <v>10762</v>
      </c>
      <c r="X4550" s="255">
        <v>3590</v>
      </c>
      <c r="Y4550" s="241">
        <v>0</v>
      </c>
      <c r="Z4550" s="241">
        <v>0</v>
      </c>
      <c r="AA4550" s="266"/>
      <c r="AB4550" s="266"/>
      <c r="AC4550" s="266"/>
      <c r="AD4550" s="241">
        <v>5517212</v>
      </c>
      <c r="AE4550" s="461" t="s">
        <v>7172</v>
      </c>
      <c r="AF4550" s="462" t="s">
        <v>7931</v>
      </c>
      <c r="AG4550" s="277" t="s">
        <v>7040</v>
      </c>
      <c r="AH4550" s="277" t="s">
        <v>7041</v>
      </c>
    </row>
    <row r="4551" spans="1:34" ht="15" hidden="1" customHeight="1" x14ac:dyDescent="0.2">
      <c r="A4551" s="523">
        <v>69</v>
      </c>
      <c r="B4551" s="523">
        <v>60</v>
      </c>
      <c r="C4551" s="524" t="s">
        <v>1239</v>
      </c>
      <c r="D4551" s="523">
        <v>60212</v>
      </c>
      <c r="E4551" s="524" t="s">
        <v>1240</v>
      </c>
      <c r="F4551" s="25">
        <v>2019</v>
      </c>
      <c r="G4551" s="284">
        <v>43490.918749999997</v>
      </c>
      <c r="H4551" s="234">
        <v>43490.918749999997</v>
      </c>
      <c r="I4551" s="412" t="s">
        <v>36</v>
      </c>
      <c r="J4551" s="412" t="s">
        <v>36</v>
      </c>
      <c r="K4551" s="412" t="s">
        <v>36</v>
      </c>
      <c r="L4551" s="235">
        <f>N4551-G4551</f>
        <v>0.211111111115315</v>
      </c>
      <c r="M4551" s="236">
        <v>304</v>
      </c>
      <c r="N4551" s="284">
        <v>43491.129861111112</v>
      </c>
      <c r="O4551" s="234">
        <v>43491.129861111112</v>
      </c>
      <c r="P4551" s="237" t="s">
        <v>37</v>
      </c>
      <c r="Q4551" s="162" t="s">
        <v>1246</v>
      </c>
      <c r="R4551" s="167" t="s">
        <v>10421</v>
      </c>
      <c r="S4551" s="238" t="s">
        <v>68</v>
      </c>
      <c r="T4551" s="167" t="s">
        <v>12929</v>
      </c>
      <c r="U4551" s="414" t="s">
        <v>40</v>
      </c>
      <c r="V4551" s="240" t="s">
        <v>1336</v>
      </c>
      <c r="W4551" s="167" t="s">
        <v>12930</v>
      </c>
      <c r="X4551" s="536">
        <v>4054</v>
      </c>
      <c r="Y4551" s="536">
        <v>4054</v>
      </c>
      <c r="Z4551" s="255">
        <v>218916</v>
      </c>
      <c r="AA4551" s="264">
        <f>Y4551/AD4551</f>
        <v>7.3059143485166233E-4</v>
      </c>
      <c r="AB4551" s="265">
        <f>Z4551/AD4551</f>
        <v>3.9451937481989767E-2</v>
      </c>
      <c r="AC4551" s="255">
        <f>Z4551/Y4551</f>
        <v>54</v>
      </c>
      <c r="AD4551" s="255">
        <v>5548929</v>
      </c>
      <c r="AE4551" s="240" t="s">
        <v>1270</v>
      </c>
      <c r="AF4551" s="527" t="s">
        <v>1270</v>
      </c>
      <c r="AG4551" s="240" t="s">
        <v>7066</v>
      </c>
      <c r="AH4551" s="525" t="s">
        <v>12671</v>
      </c>
    </row>
    <row r="4552" spans="1:34" ht="15" hidden="1" customHeight="1" x14ac:dyDescent="0.2">
      <c r="A4552" s="105">
        <v>69</v>
      </c>
      <c r="B4552" s="105">
        <v>60</v>
      </c>
      <c r="C4552" s="76" t="s">
        <v>160</v>
      </c>
      <c r="D4552" s="31">
        <v>60213</v>
      </c>
      <c r="E4552" s="60" t="s">
        <v>161</v>
      </c>
      <c r="F4552" s="25">
        <v>2014</v>
      </c>
      <c r="G4552" s="61">
        <v>41895.551388888889</v>
      </c>
      <c r="H4552" s="62">
        <v>41895.551388888889</v>
      </c>
      <c r="I4552" s="625" t="s">
        <v>36</v>
      </c>
      <c r="J4552" s="625" t="s">
        <v>36</v>
      </c>
      <c r="K4552" s="625"/>
      <c r="L4552" s="64">
        <f>N4552-G4552</f>
        <v>6.944444467080757E-4</v>
      </c>
      <c r="M4552" s="65">
        <v>1</v>
      </c>
      <c r="N4552" s="61">
        <v>41895.552083333336</v>
      </c>
      <c r="O4552" s="62">
        <v>41895.552083333336</v>
      </c>
      <c r="P4552" s="66" t="s">
        <v>37</v>
      </c>
      <c r="Q4552" s="69" t="s">
        <v>145</v>
      </c>
      <c r="R4552" s="69" t="s">
        <v>146</v>
      </c>
      <c r="S4552" s="87" t="s">
        <v>40</v>
      </c>
      <c r="T4552" s="69" t="s">
        <v>2706</v>
      </c>
      <c r="U4552" s="77">
        <v>10588</v>
      </c>
      <c r="V4552" s="87" t="s">
        <v>1336</v>
      </c>
      <c r="W4552" s="69" t="s">
        <v>2707</v>
      </c>
      <c r="X4552" s="32">
        <v>5039</v>
      </c>
      <c r="Y4552" s="32">
        <v>0</v>
      </c>
      <c r="Z4552" s="83"/>
      <c r="AA4552" s="84"/>
      <c r="AB4552" s="85"/>
      <c r="AC4552" s="83"/>
    </row>
    <row r="4553" spans="1:34" ht="15" hidden="1" customHeight="1" x14ac:dyDescent="0.2">
      <c r="A4553" s="153">
        <v>69</v>
      </c>
      <c r="B4553" s="153">
        <v>60</v>
      </c>
      <c r="C4553" s="24" t="s">
        <v>160</v>
      </c>
      <c r="D4553" s="175">
        <v>60213</v>
      </c>
      <c r="E4553" s="24" t="s">
        <v>161</v>
      </c>
      <c r="F4553" s="25">
        <v>2015</v>
      </c>
      <c r="G4553" s="156">
        <v>42093.352777777778</v>
      </c>
      <c r="H4553" s="157">
        <v>42093.352777777778</v>
      </c>
      <c r="I4553" s="620" t="s">
        <v>36</v>
      </c>
      <c r="J4553" s="620" t="s">
        <v>36</v>
      </c>
      <c r="K4553" s="620"/>
      <c r="L4553" s="159">
        <f>N4553-G4553</f>
        <v>6.944444467080757E-4</v>
      </c>
      <c r="M4553" s="160">
        <v>1</v>
      </c>
      <c r="N4553" s="156">
        <v>42093.353472222225</v>
      </c>
      <c r="O4553" s="157">
        <v>42093.353472222225</v>
      </c>
      <c r="P4553" s="161" t="s">
        <v>37</v>
      </c>
      <c r="Q4553" s="35" t="s">
        <v>38</v>
      </c>
      <c r="R4553" s="35" t="s">
        <v>135</v>
      </c>
      <c r="S4553" s="35" t="s">
        <v>106</v>
      </c>
      <c r="T4553" s="35" t="s">
        <v>3662</v>
      </c>
      <c r="U4553" s="170">
        <v>11014</v>
      </c>
      <c r="V4553" s="167" t="s">
        <v>1336</v>
      </c>
      <c r="W4553" s="35" t="s">
        <v>3663</v>
      </c>
      <c r="X4553" s="55">
        <v>6338</v>
      </c>
      <c r="Y4553" s="55">
        <v>0</v>
      </c>
      <c r="Z4553" s="168"/>
      <c r="AA4553" s="168"/>
      <c r="AB4553" s="168"/>
      <c r="AC4553" s="168"/>
    </row>
    <row r="4554" spans="1:34" ht="15" hidden="1" customHeight="1" x14ac:dyDescent="0.2">
      <c r="A4554" s="175">
        <v>69</v>
      </c>
      <c r="B4554" s="175">
        <v>60</v>
      </c>
      <c r="C4554" s="24" t="s">
        <v>160</v>
      </c>
      <c r="D4554" s="175">
        <v>60213</v>
      </c>
      <c r="E4554" s="24" t="s">
        <v>161</v>
      </c>
      <c r="F4554" s="25">
        <v>2015</v>
      </c>
      <c r="G4554" s="156">
        <v>42119.634027777778</v>
      </c>
      <c r="H4554" s="157">
        <v>42119.634027777778</v>
      </c>
      <c r="I4554" s="620" t="s">
        <v>36</v>
      </c>
      <c r="J4554" s="620" t="s">
        <v>36</v>
      </c>
      <c r="K4554" s="620"/>
      <c r="L4554" s="159">
        <f>N4554-G4554</f>
        <v>6.944444467080757E-4</v>
      </c>
      <c r="M4554" s="160">
        <v>1</v>
      </c>
      <c r="N4554" s="156">
        <v>42119.634722222225</v>
      </c>
      <c r="O4554" s="157">
        <v>42119.634722222225</v>
      </c>
      <c r="P4554" s="161" t="s">
        <v>37</v>
      </c>
      <c r="Q4554" s="35" t="s">
        <v>38</v>
      </c>
      <c r="R4554" s="35" t="s">
        <v>413</v>
      </c>
      <c r="S4554" s="35" t="s">
        <v>101</v>
      </c>
      <c r="T4554" s="35" t="s">
        <v>3846</v>
      </c>
      <c r="U4554" s="176">
        <v>11070</v>
      </c>
      <c r="V4554" s="167" t="s">
        <v>1336</v>
      </c>
      <c r="W4554" s="35" t="s">
        <v>3847</v>
      </c>
      <c r="X4554" s="55">
        <v>6646</v>
      </c>
      <c r="Y4554" s="55">
        <v>0</v>
      </c>
      <c r="Z4554" s="168"/>
      <c r="AA4554" s="168"/>
      <c r="AB4554" s="168"/>
      <c r="AC4554" s="168"/>
    </row>
    <row r="4555" spans="1:34" ht="15" hidden="1" customHeight="1" x14ac:dyDescent="0.2">
      <c r="A4555" s="257">
        <v>69</v>
      </c>
      <c r="B4555" s="257">
        <v>60</v>
      </c>
      <c r="C4555" s="258" t="s">
        <v>160</v>
      </c>
      <c r="D4555" s="257">
        <v>60213</v>
      </c>
      <c r="E4555" s="258" t="s">
        <v>161</v>
      </c>
      <c r="F4555" s="25">
        <v>2018</v>
      </c>
      <c r="G4555" s="232">
        <v>43150.425000000003</v>
      </c>
      <c r="H4555" s="233">
        <v>43150.425000000003</v>
      </c>
      <c r="I4555" s="412" t="s">
        <v>36</v>
      </c>
      <c r="J4555" s="412" t="s">
        <v>36</v>
      </c>
      <c r="K4555" s="412" t="s">
        <v>36</v>
      </c>
      <c r="L4555" s="235">
        <f>N4555-G4555</f>
        <v>6.9444443943211809E-4</v>
      </c>
      <c r="M4555" s="236">
        <v>1</v>
      </c>
      <c r="N4555" s="232">
        <v>43150.425694444442</v>
      </c>
      <c r="O4555" s="233">
        <v>43150.425694444442</v>
      </c>
      <c r="P4555" s="237" t="s">
        <v>37</v>
      </c>
      <c r="Q4555" s="359" t="s">
        <v>1246</v>
      </c>
      <c r="R4555" s="35" t="s">
        <v>10509</v>
      </c>
      <c r="S4555" s="277" t="s">
        <v>40</v>
      </c>
      <c r="T4555" s="167" t="s">
        <v>10510</v>
      </c>
      <c r="U4555" s="192" t="s">
        <v>40</v>
      </c>
      <c r="V4555" s="240" t="s">
        <v>1336</v>
      </c>
      <c r="W4555" s="167" t="s">
        <v>10511</v>
      </c>
      <c r="X4555" s="255">
        <v>6676</v>
      </c>
      <c r="Y4555" s="241">
        <v>0</v>
      </c>
      <c r="Z4555" s="241">
        <v>0</v>
      </c>
      <c r="AA4555" s="266"/>
      <c r="AB4555" s="266"/>
      <c r="AC4555" s="266"/>
      <c r="AD4555" s="241">
        <v>5517212</v>
      </c>
      <c r="AE4555" s="277" t="s">
        <v>7060</v>
      </c>
      <c r="AF4555" s="439" t="s">
        <v>7915</v>
      </c>
      <c r="AG4555" s="277" t="s">
        <v>7040</v>
      </c>
      <c r="AH4555" s="277" t="s">
        <v>7041</v>
      </c>
    </row>
    <row r="4556" spans="1:34" ht="15" hidden="1" customHeight="1" x14ac:dyDescent="0.2">
      <c r="A4556" s="257">
        <v>69</v>
      </c>
      <c r="B4556" s="257">
        <v>60</v>
      </c>
      <c r="C4556" s="258" t="s">
        <v>160</v>
      </c>
      <c r="D4556" s="257">
        <v>60213</v>
      </c>
      <c r="E4556" s="258" t="s">
        <v>161</v>
      </c>
      <c r="F4556" s="25">
        <v>2018</v>
      </c>
      <c r="G4556" s="232">
        <v>43181.009722222225</v>
      </c>
      <c r="H4556" s="233">
        <v>43181.009722222225</v>
      </c>
      <c r="I4556" s="412" t="s">
        <v>36</v>
      </c>
      <c r="J4556" s="412" t="s">
        <v>36</v>
      </c>
      <c r="K4556" s="412" t="s">
        <v>36</v>
      </c>
      <c r="L4556" s="235">
        <f>N4556-G4556</f>
        <v>6.9444443943211809E-4</v>
      </c>
      <c r="M4556" s="236">
        <v>1</v>
      </c>
      <c r="N4556" s="232">
        <v>43181.010416666664</v>
      </c>
      <c r="O4556" s="233">
        <v>43181.010416666664</v>
      </c>
      <c r="P4556" s="237" t="s">
        <v>37</v>
      </c>
      <c r="Q4556" s="359" t="s">
        <v>222</v>
      </c>
      <c r="R4556" s="35" t="s">
        <v>10220</v>
      </c>
      <c r="S4556" s="277" t="s">
        <v>40</v>
      </c>
      <c r="T4556" s="167" t="s">
        <v>10763</v>
      </c>
      <c r="U4556" s="282" t="s">
        <v>40</v>
      </c>
      <c r="V4556" s="240" t="s">
        <v>1336</v>
      </c>
      <c r="W4556" s="167" t="s">
        <v>10764</v>
      </c>
      <c r="X4556" s="255">
        <v>6662</v>
      </c>
      <c r="Y4556" s="241">
        <v>0</v>
      </c>
      <c r="Z4556" s="241">
        <v>0</v>
      </c>
      <c r="AA4556" s="266"/>
      <c r="AB4556" s="266"/>
      <c r="AC4556" s="266"/>
      <c r="AD4556" s="241">
        <v>5517212</v>
      </c>
      <c r="AE4556" s="461" t="s">
        <v>7063</v>
      </c>
      <c r="AF4556" s="462" t="s">
        <v>7931</v>
      </c>
      <c r="AG4556" s="277" t="s">
        <v>7040</v>
      </c>
      <c r="AH4556" s="277" t="s">
        <v>7041</v>
      </c>
    </row>
    <row r="4557" spans="1:34" ht="15" hidden="1" customHeight="1" x14ac:dyDescent="0.2">
      <c r="A4557" s="257">
        <v>69</v>
      </c>
      <c r="B4557" s="257">
        <v>60</v>
      </c>
      <c r="C4557" s="258" t="s">
        <v>160</v>
      </c>
      <c r="D4557" s="257">
        <v>60213</v>
      </c>
      <c r="E4557" s="258" t="s">
        <v>161</v>
      </c>
      <c r="F4557" s="25">
        <v>2018</v>
      </c>
      <c r="G4557" s="284">
        <v>43353.615277777775</v>
      </c>
      <c r="H4557" s="234">
        <v>43353.615277777775</v>
      </c>
      <c r="I4557" s="412" t="s">
        <v>36</v>
      </c>
      <c r="J4557" s="412" t="s">
        <v>36</v>
      </c>
      <c r="K4557" s="412" t="s">
        <v>36</v>
      </c>
      <c r="L4557" s="235">
        <f>N4557-G4557</f>
        <v>6.944444467080757E-4</v>
      </c>
      <c r="M4557" s="236">
        <v>1</v>
      </c>
      <c r="N4557" s="284">
        <v>43353.615972222222</v>
      </c>
      <c r="O4557" s="234">
        <v>43353.615972222222</v>
      </c>
      <c r="P4557" s="237" t="s">
        <v>37</v>
      </c>
      <c r="Q4557" s="162" t="s">
        <v>43</v>
      </c>
      <c r="R4557" s="167" t="s">
        <v>10388</v>
      </c>
      <c r="S4557" s="163" t="s">
        <v>526</v>
      </c>
      <c r="T4557" s="167" t="s">
        <v>11880</v>
      </c>
      <c r="U4557" s="287" t="s">
        <v>40</v>
      </c>
      <c r="V4557" s="240" t="s">
        <v>1336</v>
      </c>
      <c r="W4557" s="167" t="s">
        <v>11881</v>
      </c>
      <c r="X4557" s="255">
        <v>6674</v>
      </c>
      <c r="Y4557" s="241">
        <v>0</v>
      </c>
      <c r="Z4557" s="241">
        <v>0</v>
      </c>
      <c r="AA4557" s="266"/>
      <c r="AB4557" s="266"/>
      <c r="AC4557" s="266"/>
      <c r="AD4557" s="241">
        <v>5517212</v>
      </c>
      <c r="AE4557" s="467" t="s">
        <v>7060</v>
      </c>
      <c r="AF4557" s="468" t="s">
        <v>11882</v>
      </c>
      <c r="AG4557" s="163" t="s">
        <v>7040</v>
      </c>
      <c r="AH4557" s="277" t="s">
        <v>7041</v>
      </c>
    </row>
    <row r="4558" spans="1:34" ht="15" hidden="1" customHeight="1" x14ac:dyDescent="0.2">
      <c r="A4558" s="523">
        <v>69</v>
      </c>
      <c r="B4558" s="523">
        <v>60</v>
      </c>
      <c r="C4558" s="524" t="s">
        <v>160</v>
      </c>
      <c r="D4558" s="523">
        <v>60213</v>
      </c>
      <c r="E4558" s="524" t="s">
        <v>161</v>
      </c>
      <c r="F4558" s="25">
        <v>2019</v>
      </c>
      <c r="G4558" s="284">
        <v>43471.727083333331</v>
      </c>
      <c r="H4558" s="234">
        <v>43471.727083333331</v>
      </c>
      <c r="I4558" s="417" t="s">
        <v>7042</v>
      </c>
      <c r="J4558" s="412" t="s">
        <v>36</v>
      </c>
      <c r="K4558" s="412" t="s">
        <v>36</v>
      </c>
      <c r="L4558" s="235">
        <f>N4558-G4558</f>
        <v>6.944444467080757E-4</v>
      </c>
      <c r="M4558" s="236">
        <v>1</v>
      </c>
      <c r="N4558" s="284">
        <v>43471.727777777778</v>
      </c>
      <c r="O4558" s="234">
        <v>43471.727777777778</v>
      </c>
      <c r="P4558" s="237" t="s">
        <v>37</v>
      </c>
      <c r="Q4558" s="238" t="s">
        <v>48</v>
      </c>
      <c r="R4558" s="240" t="s">
        <v>10200</v>
      </c>
      <c r="S4558" s="238" t="s">
        <v>40</v>
      </c>
      <c r="T4558" s="167" t="s">
        <v>12703</v>
      </c>
      <c r="U4558" s="414" t="s">
        <v>40</v>
      </c>
      <c r="V4558" s="240" t="s">
        <v>1336</v>
      </c>
      <c r="W4558" s="167" t="s">
        <v>12704</v>
      </c>
      <c r="X4558" s="255">
        <v>8336</v>
      </c>
      <c r="Y4558" s="255">
        <v>0</v>
      </c>
      <c r="Z4558" s="255">
        <v>0</v>
      </c>
      <c r="AA4558" s="264">
        <f>Y4558/AD4558</f>
        <v>0</v>
      </c>
      <c r="AB4558" s="265">
        <f>Z4558/AD4558</f>
        <v>0</v>
      </c>
      <c r="AC4558" s="255">
        <v>0</v>
      </c>
      <c r="AD4558" s="255">
        <v>5548929</v>
      </c>
      <c r="AE4558" s="240" t="s">
        <v>7056</v>
      </c>
      <c r="AF4558" s="527" t="s">
        <v>12705</v>
      </c>
      <c r="AG4558" s="240" t="s">
        <v>7040</v>
      </c>
      <c r="AH4558" s="525" t="s">
        <v>7041</v>
      </c>
    </row>
    <row r="4559" spans="1:34" ht="15" hidden="1" customHeight="1" x14ac:dyDescent="0.2">
      <c r="A4559" s="523">
        <v>69</v>
      </c>
      <c r="B4559" s="523">
        <v>60</v>
      </c>
      <c r="C4559" s="524" t="s">
        <v>160</v>
      </c>
      <c r="D4559" s="523">
        <v>60213</v>
      </c>
      <c r="E4559" s="524" t="s">
        <v>161</v>
      </c>
      <c r="F4559" s="25">
        <v>2019</v>
      </c>
      <c r="G4559" s="284">
        <v>43490.919444444444</v>
      </c>
      <c r="H4559" s="234">
        <v>43490.919444444444</v>
      </c>
      <c r="I4559" s="412" t="s">
        <v>36</v>
      </c>
      <c r="J4559" s="412" t="s">
        <v>36</v>
      </c>
      <c r="K4559" s="412" t="s">
        <v>36</v>
      </c>
      <c r="L4559" s="235">
        <f>N4559-G4559</f>
        <v>0.21041666666860692</v>
      </c>
      <c r="M4559" s="236">
        <v>303</v>
      </c>
      <c r="N4559" s="284">
        <v>43491.129861111112</v>
      </c>
      <c r="O4559" s="234">
        <v>43491.129861111112</v>
      </c>
      <c r="P4559" s="237" t="s">
        <v>37</v>
      </c>
      <c r="Q4559" s="162" t="s">
        <v>1246</v>
      </c>
      <c r="R4559" s="167" t="s">
        <v>10421</v>
      </c>
      <c r="S4559" s="238" t="s">
        <v>68</v>
      </c>
      <c r="T4559" s="167" t="s">
        <v>12931</v>
      </c>
      <c r="U4559" s="414" t="s">
        <v>40</v>
      </c>
      <c r="V4559" s="240" t="s">
        <v>1336</v>
      </c>
      <c r="W4559" s="167" t="s">
        <v>12932</v>
      </c>
      <c r="X4559" s="536">
        <v>6647</v>
      </c>
      <c r="Y4559" s="536">
        <v>6647</v>
      </c>
      <c r="Z4559" s="255">
        <v>352291</v>
      </c>
      <c r="AA4559" s="264">
        <f>Y4559/AD4559</f>
        <v>1.1978888178241242E-3</v>
      </c>
      <c r="AB4559" s="265">
        <f>Z4559/AD4559</f>
        <v>6.3488107344678579E-2</v>
      </c>
      <c r="AC4559" s="255">
        <f>Z4559/Y4559</f>
        <v>53</v>
      </c>
      <c r="AD4559" s="255">
        <v>5548929</v>
      </c>
      <c r="AE4559" s="240" t="s">
        <v>1270</v>
      </c>
      <c r="AF4559" s="527" t="s">
        <v>1270</v>
      </c>
      <c r="AG4559" s="240" t="s">
        <v>7066</v>
      </c>
      <c r="AH4559" s="525" t="s">
        <v>12671</v>
      </c>
    </row>
    <row r="4560" spans="1:34" ht="15" hidden="1" customHeight="1" x14ac:dyDescent="0.2">
      <c r="A4560" s="153">
        <v>69</v>
      </c>
      <c r="B4560" s="153">
        <v>60</v>
      </c>
      <c r="C4560" s="24" t="s">
        <v>1113</v>
      </c>
      <c r="D4560" s="175">
        <v>60214</v>
      </c>
      <c r="E4560" s="24" t="s">
        <v>1114</v>
      </c>
      <c r="F4560" s="25">
        <v>2015</v>
      </c>
      <c r="G4560" s="156">
        <v>42035.884722222225</v>
      </c>
      <c r="H4560" s="157">
        <v>42035.884722222225</v>
      </c>
      <c r="I4560" s="620" t="s">
        <v>36</v>
      </c>
      <c r="J4560" s="620" t="s">
        <v>36</v>
      </c>
      <c r="K4560" s="620"/>
      <c r="L4560" s="159">
        <f>N4560-G4560</f>
        <v>0.64999999999417923</v>
      </c>
      <c r="M4560" s="160">
        <v>936</v>
      </c>
      <c r="N4560" s="156">
        <v>42036.534722222219</v>
      </c>
      <c r="O4560" s="157">
        <v>42036.534722222219</v>
      </c>
      <c r="P4560" s="171" t="s">
        <v>242</v>
      </c>
      <c r="Q4560" s="35" t="s">
        <v>43</v>
      </c>
      <c r="R4560" s="35" t="s">
        <v>266</v>
      </c>
      <c r="S4560" s="35" t="s">
        <v>80</v>
      </c>
      <c r="T4560" s="35" t="s">
        <v>3376</v>
      </c>
      <c r="U4560" s="192" t="s">
        <v>40</v>
      </c>
      <c r="V4560" s="167" t="s">
        <v>1336</v>
      </c>
      <c r="W4560" s="35" t="s">
        <v>3377</v>
      </c>
      <c r="X4560" s="55">
        <v>1</v>
      </c>
      <c r="Y4560" s="55">
        <v>0</v>
      </c>
      <c r="Z4560" s="168"/>
      <c r="AA4560" s="168"/>
      <c r="AB4560" s="168"/>
      <c r="AC4560" s="168"/>
    </row>
    <row r="4561" spans="1:34" ht="15" hidden="1" customHeight="1" x14ac:dyDescent="0.2">
      <c r="A4561" s="153">
        <v>69</v>
      </c>
      <c r="B4561" s="153">
        <v>60</v>
      </c>
      <c r="C4561" s="24" t="s">
        <v>1113</v>
      </c>
      <c r="D4561" s="175">
        <v>60214</v>
      </c>
      <c r="E4561" s="24" t="s">
        <v>1114</v>
      </c>
      <c r="F4561" s="25">
        <v>2015</v>
      </c>
      <c r="G4561" s="156">
        <v>42093.352777777778</v>
      </c>
      <c r="H4561" s="157">
        <v>42093.352777777778</v>
      </c>
      <c r="I4561" s="620" t="s">
        <v>36</v>
      </c>
      <c r="J4561" s="620" t="s">
        <v>36</v>
      </c>
      <c r="K4561" s="620"/>
      <c r="L4561" s="159">
        <f>N4561-G4561</f>
        <v>6.944444467080757E-4</v>
      </c>
      <c r="M4561" s="160">
        <v>1</v>
      </c>
      <c r="N4561" s="156">
        <v>42093.353472222225</v>
      </c>
      <c r="O4561" s="157">
        <v>42093.353472222225</v>
      </c>
      <c r="P4561" s="161" t="s">
        <v>37</v>
      </c>
      <c r="Q4561" s="35" t="s">
        <v>38</v>
      </c>
      <c r="R4561" s="35" t="s">
        <v>135</v>
      </c>
      <c r="S4561" s="35" t="s">
        <v>106</v>
      </c>
      <c r="T4561" s="35" t="s">
        <v>3662</v>
      </c>
      <c r="U4561" s="170">
        <v>11014</v>
      </c>
      <c r="V4561" s="167" t="s">
        <v>1336</v>
      </c>
      <c r="W4561" s="35" t="s">
        <v>3663</v>
      </c>
      <c r="X4561" s="188">
        <v>4873</v>
      </c>
      <c r="Y4561" s="55">
        <v>0</v>
      </c>
      <c r="Z4561" s="168"/>
      <c r="AA4561" s="168"/>
      <c r="AB4561" s="168"/>
      <c r="AC4561" s="168"/>
    </row>
    <row r="4562" spans="1:34" ht="15" hidden="1" customHeight="1" x14ac:dyDescent="0.2">
      <c r="A4562" s="175">
        <v>69</v>
      </c>
      <c r="B4562" s="175">
        <v>60</v>
      </c>
      <c r="C4562" s="24" t="s">
        <v>1113</v>
      </c>
      <c r="D4562" s="175">
        <v>60214</v>
      </c>
      <c r="E4562" s="24" t="s">
        <v>1114</v>
      </c>
      <c r="F4562" s="25">
        <v>2015</v>
      </c>
      <c r="G4562" s="156">
        <v>42118.915972222225</v>
      </c>
      <c r="H4562" s="157">
        <v>42118.915972222225</v>
      </c>
      <c r="I4562" s="620" t="s">
        <v>36</v>
      </c>
      <c r="J4562" s="620" t="s">
        <v>36</v>
      </c>
      <c r="K4562" s="620"/>
      <c r="L4562" s="159">
        <f>N4562-G4562</f>
        <v>0.43541666666715173</v>
      </c>
      <c r="M4562" s="160">
        <v>627</v>
      </c>
      <c r="N4562" s="156">
        <v>42119.351388888892</v>
      </c>
      <c r="O4562" s="157">
        <v>42119.351388888892</v>
      </c>
      <c r="P4562" s="161" t="s">
        <v>37</v>
      </c>
      <c r="Q4562" s="35" t="s">
        <v>38</v>
      </c>
      <c r="R4562" s="35" t="s">
        <v>135</v>
      </c>
      <c r="S4562" s="35" t="s">
        <v>68</v>
      </c>
      <c r="T4562" s="35" t="s">
        <v>3833</v>
      </c>
      <c r="U4562" s="170">
        <v>11068</v>
      </c>
      <c r="V4562" s="167" t="s">
        <v>1336</v>
      </c>
      <c r="W4562" s="35" t="s">
        <v>3834</v>
      </c>
      <c r="X4562" s="55">
        <v>10900</v>
      </c>
      <c r="Y4562" s="55">
        <v>10900</v>
      </c>
      <c r="Z4562" s="55">
        <v>1092896</v>
      </c>
      <c r="AA4562" s="173">
        <f>Y4562/5412924</f>
        <v>2.013699065421942E-3</v>
      </c>
      <c r="AB4562" s="174">
        <f>Z4562/5412924</f>
        <v>0.20190492236728244</v>
      </c>
      <c r="AC4562" s="55">
        <f>Z4562/Y4562</f>
        <v>100.2656880733945</v>
      </c>
    </row>
    <row r="4563" spans="1:34" ht="15" hidden="1" customHeight="1" x14ac:dyDescent="0.2">
      <c r="A4563" s="175">
        <v>69</v>
      </c>
      <c r="B4563" s="175">
        <v>60</v>
      </c>
      <c r="C4563" s="24" t="s">
        <v>1113</v>
      </c>
      <c r="D4563" s="175">
        <v>60214</v>
      </c>
      <c r="E4563" s="24" t="s">
        <v>1114</v>
      </c>
      <c r="F4563" s="25">
        <v>2015</v>
      </c>
      <c r="G4563" s="156">
        <v>42119.634027777778</v>
      </c>
      <c r="H4563" s="157">
        <v>42119.634027777778</v>
      </c>
      <c r="I4563" s="620" t="s">
        <v>36</v>
      </c>
      <c r="J4563" s="620" t="s">
        <v>36</v>
      </c>
      <c r="K4563" s="620"/>
      <c r="L4563" s="159">
        <f>N4563-G4563</f>
        <v>6.944444467080757E-4</v>
      </c>
      <c r="M4563" s="160">
        <v>1</v>
      </c>
      <c r="N4563" s="156">
        <v>42119.634722222225</v>
      </c>
      <c r="O4563" s="157">
        <v>42119.634722222225</v>
      </c>
      <c r="P4563" s="161" t="s">
        <v>37</v>
      </c>
      <c r="Q4563" s="35" t="s">
        <v>38</v>
      </c>
      <c r="R4563" s="35" t="s">
        <v>413</v>
      </c>
      <c r="S4563" s="35" t="s">
        <v>101</v>
      </c>
      <c r="T4563" s="35" t="s">
        <v>3846</v>
      </c>
      <c r="U4563" s="176">
        <v>11070</v>
      </c>
      <c r="V4563" s="167" t="s">
        <v>1336</v>
      </c>
      <c r="W4563" s="35" t="s">
        <v>3847</v>
      </c>
      <c r="X4563" s="55">
        <v>10895</v>
      </c>
      <c r="Y4563" s="55">
        <v>0</v>
      </c>
      <c r="Z4563" s="168"/>
      <c r="AA4563" s="168"/>
      <c r="AB4563" s="168"/>
      <c r="AC4563" s="168"/>
    </row>
    <row r="4564" spans="1:34" ht="15" hidden="1" customHeight="1" x14ac:dyDescent="0.2">
      <c r="A4564" s="175">
        <v>69</v>
      </c>
      <c r="B4564" s="175">
        <v>60</v>
      </c>
      <c r="C4564" s="24" t="s">
        <v>1113</v>
      </c>
      <c r="D4564" s="175">
        <v>60214</v>
      </c>
      <c r="E4564" s="24" t="s">
        <v>1114</v>
      </c>
      <c r="F4564" s="25">
        <v>2015</v>
      </c>
      <c r="G4564" s="156">
        <v>42123.335416666669</v>
      </c>
      <c r="H4564" s="157">
        <v>42123.335416666669</v>
      </c>
      <c r="I4564" s="620" t="s">
        <v>36</v>
      </c>
      <c r="J4564" s="620" t="s">
        <v>36</v>
      </c>
      <c r="K4564" s="620"/>
      <c r="L4564" s="159">
        <f>N4564-G4564</f>
        <v>0.11527777777519077</v>
      </c>
      <c r="M4564" s="160">
        <v>166</v>
      </c>
      <c r="N4564" s="156">
        <v>42123.450694444444</v>
      </c>
      <c r="O4564" s="157">
        <v>42123.450694444444</v>
      </c>
      <c r="P4564" s="161" t="s">
        <v>37</v>
      </c>
      <c r="Q4564" s="35" t="s">
        <v>43</v>
      </c>
      <c r="R4564" s="35" t="s">
        <v>44</v>
      </c>
      <c r="S4564" s="35" t="s">
        <v>106</v>
      </c>
      <c r="T4564" s="35" t="s">
        <v>3856</v>
      </c>
      <c r="U4564" s="192" t="s">
        <v>40</v>
      </c>
      <c r="V4564" s="167" t="s">
        <v>1336</v>
      </c>
      <c r="W4564" s="35" t="s">
        <v>3857</v>
      </c>
      <c r="X4564" s="55">
        <v>0</v>
      </c>
      <c r="Y4564" s="55">
        <v>0</v>
      </c>
      <c r="Z4564" s="168"/>
      <c r="AA4564" s="168"/>
      <c r="AB4564" s="168"/>
      <c r="AC4564" s="168"/>
    </row>
    <row r="4565" spans="1:34" ht="15" hidden="1" customHeight="1" x14ac:dyDescent="0.2">
      <c r="A4565" s="175">
        <v>69</v>
      </c>
      <c r="B4565" s="175">
        <v>60</v>
      </c>
      <c r="C4565" s="24" t="s">
        <v>1113</v>
      </c>
      <c r="D4565" s="175">
        <v>60214</v>
      </c>
      <c r="E4565" s="43" t="s">
        <v>1114</v>
      </c>
      <c r="F4565" s="25">
        <v>2015</v>
      </c>
      <c r="G4565" s="156">
        <v>42363.381944444445</v>
      </c>
      <c r="H4565" s="157">
        <v>42363.381944444445</v>
      </c>
      <c r="I4565" s="620" t="s">
        <v>36</v>
      </c>
      <c r="J4565" s="620" t="s">
        <v>36</v>
      </c>
      <c r="K4565" s="620"/>
      <c r="L4565" s="159">
        <f>N4565-G4565</f>
        <v>4.0972222222189885</v>
      </c>
      <c r="M4565" s="160">
        <v>5900</v>
      </c>
      <c r="N4565" s="156">
        <v>42367.479166666664</v>
      </c>
      <c r="O4565" s="157">
        <v>42367.479166666664</v>
      </c>
      <c r="P4565" s="180" t="s">
        <v>173</v>
      </c>
      <c r="Q4565" s="162" t="s">
        <v>52</v>
      </c>
      <c r="R4565" s="162" t="s">
        <v>243</v>
      </c>
      <c r="S4565" s="35" t="s">
        <v>106</v>
      </c>
      <c r="T4565" s="35" t="s">
        <v>5401</v>
      </c>
      <c r="U4565" s="170">
        <v>11774</v>
      </c>
      <c r="V4565" s="167" t="s">
        <v>1336</v>
      </c>
      <c r="W4565" s="35" t="s">
        <v>5402</v>
      </c>
      <c r="X4565" s="55">
        <v>0</v>
      </c>
      <c r="Y4565" s="168"/>
      <c r="Z4565" s="168"/>
      <c r="AA4565" s="168"/>
      <c r="AB4565" s="168"/>
      <c r="AC4565" s="168"/>
    </row>
    <row r="4566" spans="1:34" ht="15" hidden="1" customHeight="1" x14ac:dyDescent="0.2">
      <c r="A4566" s="257">
        <v>69</v>
      </c>
      <c r="B4566" s="257">
        <v>60</v>
      </c>
      <c r="C4566" s="258" t="s">
        <v>1113</v>
      </c>
      <c r="D4566" s="257">
        <v>60214</v>
      </c>
      <c r="E4566" s="258" t="s">
        <v>1114</v>
      </c>
      <c r="F4566" s="25">
        <v>2017</v>
      </c>
      <c r="G4566" s="232">
        <v>42985.307638888888</v>
      </c>
      <c r="H4566" s="233">
        <v>42985.307638888888</v>
      </c>
      <c r="I4566" s="412" t="s">
        <v>36</v>
      </c>
      <c r="J4566" s="412" t="s">
        <v>36</v>
      </c>
      <c r="K4566" s="412"/>
      <c r="L4566" s="235">
        <f>N4566-G4566</f>
        <v>1.1111111110949423E-2</v>
      </c>
      <c r="M4566" s="236">
        <v>16</v>
      </c>
      <c r="N4566" s="232">
        <v>42985.318749999999</v>
      </c>
      <c r="O4566" s="233">
        <v>42985.318749999999</v>
      </c>
      <c r="P4566" s="237" t="s">
        <v>37</v>
      </c>
      <c r="Q4566" s="35" t="s">
        <v>38</v>
      </c>
      <c r="R4566" s="35" t="s">
        <v>135</v>
      </c>
      <c r="S4566" s="35" t="s">
        <v>40</v>
      </c>
      <c r="T4566" s="167" t="s">
        <v>9362</v>
      </c>
      <c r="U4566" s="303" t="s">
        <v>40</v>
      </c>
      <c r="V4566" s="240" t="s">
        <v>1336</v>
      </c>
      <c r="W4566" s="167" t="s">
        <v>9363</v>
      </c>
      <c r="X4566" s="241">
        <v>10588</v>
      </c>
      <c r="Y4566" s="241">
        <v>10588</v>
      </c>
      <c r="Z4566" s="241">
        <v>130991</v>
      </c>
      <c r="AA4566" s="215">
        <v>1.9190852191287918E-3</v>
      </c>
      <c r="AB4566" s="216">
        <v>2.374224517745557E-2</v>
      </c>
      <c r="AC4566" s="255">
        <v>12.371647147714393</v>
      </c>
      <c r="AD4566" s="304">
        <v>5517212</v>
      </c>
      <c r="AE4566" s="382" t="s">
        <v>7102</v>
      </c>
      <c r="AF4566" s="383" t="s">
        <v>9364</v>
      </c>
      <c r="AG4566" s="167" t="s">
        <v>7040</v>
      </c>
      <c r="AH4566" s="29" t="s">
        <v>7041</v>
      </c>
    </row>
    <row r="4567" spans="1:34" ht="15" hidden="1" customHeight="1" x14ac:dyDescent="0.2">
      <c r="A4567" s="257">
        <v>69</v>
      </c>
      <c r="B4567" s="257">
        <v>60</v>
      </c>
      <c r="C4567" s="258" t="s">
        <v>1113</v>
      </c>
      <c r="D4567" s="257">
        <v>60214</v>
      </c>
      <c r="E4567" s="258" t="s">
        <v>1114</v>
      </c>
      <c r="F4567" s="25">
        <v>2017</v>
      </c>
      <c r="G4567" s="232">
        <v>42985.392361111109</v>
      </c>
      <c r="H4567" s="233">
        <v>42985.392361111109</v>
      </c>
      <c r="I4567" s="412" t="s">
        <v>36</v>
      </c>
      <c r="J4567" s="412" t="s">
        <v>36</v>
      </c>
      <c r="K4567" s="412"/>
      <c r="L4567" s="235">
        <f>N4567-G4567</f>
        <v>0.29375000000436557</v>
      </c>
      <c r="M4567" s="236">
        <v>423</v>
      </c>
      <c r="N4567" s="232">
        <v>42985.686111111114</v>
      </c>
      <c r="O4567" s="233">
        <v>42985.686111111114</v>
      </c>
      <c r="P4567" s="237" t="s">
        <v>37</v>
      </c>
      <c r="Q4567" s="35" t="s">
        <v>38</v>
      </c>
      <c r="R4567" s="35" t="s">
        <v>135</v>
      </c>
      <c r="S4567" s="35" t="s">
        <v>68</v>
      </c>
      <c r="T4567" s="167" t="s">
        <v>9368</v>
      </c>
      <c r="U4567" s="303" t="s">
        <v>40</v>
      </c>
      <c r="V4567" s="240" t="s">
        <v>1336</v>
      </c>
      <c r="W4567" s="167" t="s">
        <v>9369</v>
      </c>
      <c r="X4567" s="241">
        <v>0</v>
      </c>
      <c r="Y4567" s="241">
        <v>0</v>
      </c>
      <c r="Z4567" s="241">
        <v>0</v>
      </c>
      <c r="AA4567" s="266"/>
      <c r="AB4567" s="266"/>
      <c r="AC4567" s="266"/>
      <c r="AD4567" s="304">
        <v>5517212</v>
      </c>
      <c r="AE4567" s="333" t="s">
        <v>1270</v>
      </c>
      <c r="AF4567" s="333" t="s">
        <v>1270</v>
      </c>
      <c r="AG4567" s="167" t="s">
        <v>7066</v>
      </c>
      <c r="AH4567" s="29" t="s">
        <v>7067</v>
      </c>
    </row>
    <row r="4568" spans="1:34" ht="15" hidden="1" customHeight="1" x14ac:dyDescent="0.2">
      <c r="A4568" s="257">
        <v>69</v>
      </c>
      <c r="B4568" s="257">
        <v>60</v>
      </c>
      <c r="C4568" s="258" t="s">
        <v>1113</v>
      </c>
      <c r="D4568" s="257">
        <v>60214</v>
      </c>
      <c r="E4568" s="258" t="s">
        <v>1114</v>
      </c>
      <c r="F4568" s="25">
        <v>2018</v>
      </c>
      <c r="G4568" s="284">
        <v>43261.082638888889</v>
      </c>
      <c r="H4568" s="233">
        <v>43261.082638888889</v>
      </c>
      <c r="I4568" s="412" t="s">
        <v>36</v>
      </c>
      <c r="J4568" s="412" t="s">
        <v>36</v>
      </c>
      <c r="K4568" s="412" t="s">
        <v>36</v>
      </c>
      <c r="L4568" s="235">
        <f>N4568-G4568</f>
        <v>6.944444467080757E-4</v>
      </c>
      <c r="M4568" s="236">
        <v>1</v>
      </c>
      <c r="N4568" s="284">
        <v>43261.083333333336</v>
      </c>
      <c r="O4568" s="233">
        <v>43261.083333333336</v>
      </c>
      <c r="P4568" s="237" t="s">
        <v>37</v>
      </c>
      <c r="Q4568" s="359" t="s">
        <v>1246</v>
      </c>
      <c r="R4568" s="35" t="s">
        <v>10509</v>
      </c>
      <c r="S4568" s="277" t="s">
        <v>101</v>
      </c>
      <c r="T4568" s="167" t="s">
        <v>11284</v>
      </c>
      <c r="U4568" s="282" t="s">
        <v>40</v>
      </c>
      <c r="V4568" s="240" t="s">
        <v>1336</v>
      </c>
      <c r="W4568" s="167" t="s">
        <v>11285</v>
      </c>
      <c r="X4568" s="255">
        <v>10643</v>
      </c>
      <c r="Y4568" s="241">
        <v>0</v>
      </c>
      <c r="Z4568" s="241">
        <v>0</v>
      </c>
      <c r="AA4568" s="266"/>
      <c r="AB4568" s="266"/>
      <c r="AC4568" s="266"/>
      <c r="AD4568" s="241">
        <v>5517212</v>
      </c>
      <c r="AE4568" s="461" t="s">
        <v>7060</v>
      </c>
      <c r="AF4568" s="462" t="s">
        <v>11286</v>
      </c>
      <c r="AG4568" s="277" t="s">
        <v>7040</v>
      </c>
      <c r="AH4568" s="277" t="s">
        <v>7041</v>
      </c>
    </row>
    <row r="4569" spans="1:34" ht="15" hidden="1" customHeight="1" x14ac:dyDescent="0.2">
      <c r="A4569" s="257">
        <v>69</v>
      </c>
      <c r="B4569" s="257">
        <v>60</v>
      </c>
      <c r="C4569" s="258" t="s">
        <v>1113</v>
      </c>
      <c r="D4569" s="257">
        <v>60214</v>
      </c>
      <c r="E4569" s="258" t="s">
        <v>1114</v>
      </c>
      <c r="F4569" s="25">
        <v>2018</v>
      </c>
      <c r="G4569" s="232">
        <v>43442.809027777781</v>
      </c>
      <c r="H4569" s="233">
        <v>43442.809027777781</v>
      </c>
      <c r="I4569" s="412" t="s">
        <v>36</v>
      </c>
      <c r="J4569" s="412" t="s">
        <v>36</v>
      </c>
      <c r="K4569" s="412" t="s">
        <v>36</v>
      </c>
      <c r="L4569" s="235">
        <f>N4569-G4569</f>
        <v>6.9444443943211809E-4</v>
      </c>
      <c r="M4569" s="236">
        <v>1</v>
      </c>
      <c r="N4569" s="232">
        <v>43442.80972222222</v>
      </c>
      <c r="O4569" s="233">
        <v>43442.80972222222</v>
      </c>
      <c r="P4569" s="237" t="s">
        <v>37</v>
      </c>
      <c r="Q4569" s="238" t="s">
        <v>1246</v>
      </c>
      <c r="R4569" s="35" t="s">
        <v>10509</v>
      </c>
      <c r="S4569" s="238" t="s">
        <v>40</v>
      </c>
      <c r="T4569" s="167" t="s">
        <v>12505</v>
      </c>
      <c r="U4569" s="282" t="s">
        <v>40</v>
      </c>
      <c r="V4569" s="240" t="s">
        <v>1336</v>
      </c>
      <c r="W4569" s="167" t="s">
        <v>12506</v>
      </c>
      <c r="X4569" s="255">
        <v>10679</v>
      </c>
      <c r="Y4569" s="241">
        <v>0</v>
      </c>
      <c r="Z4569" s="241">
        <v>0</v>
      </c>
      <c r="AA4569" s="277"/>
      <c r="AB4569" s="277"/>
      <c r="AC4569" s="277"/>
      <c r="AD4569" s="241">
        <v>5517212</v>
      </c>
      <c r="AE4569" s="467" t="s">
        <v>7083</v>
      </c>
      <c r="AF4569" s="468" t="s">
        <v>12507</v>
      </c>
      <c r="AG4569" s="277" t="s">
        <v>7040</v>
      </c>
      <c r="AH4569" s="277" t="s">
        <v>7041</v>
      </c>
    </row>
    <row r="4570" spans="1:34" ht="15" hidden="1" customHeight="1" x14ac:dyDescent="0.2">
      <c r="A4570" s="58">
        <v>69</v>
      </c>
      <c r="B4570" s="58">
        <v>60</v>
      </c>
      <c r="C4570" s="76" t="s">
        <v>275</v>
      </c>
      <c r="D4570" s="31">
        <v>60217</v>
      </c>
      <c r="E4570" s="60" t="s">
        <v>276</v>
      </c>
      <c r="F4570" s="25">
        <v>2014</v>
      </c>
      <c r="G4570" s="61">
        <v>41649.622916666667</v>
      </c>
      <c r="H4570" s="62">
        <v>41649.622916666667</v>
      </c>
      <c r="I4570" s="625" t="s">
        <v>36</v>
      </c>
      <c r="J4570" s="625" t="s">
        <v>36</v>
      </c>
      <c r="K4570" s="625"/>
      <c r="L4570" s="64">
        <f>N4570-G4570</f>
        <v>6.944444467080757E-4</v>
      </c>
      <c r="M4570" s="65">
        <v>1</v>
      </c>
      <c r="N4570" s="61">
        <v>41649.623611111114</v>
      </c>
      <c r="O4570" s="62">
        <v>41649.623611111114</v>
      </c>
      <c r="P4570" s="66" t="s">
        <v>37</v>
      </c>
      <c r="Q4570" s="67" t="s">
        <v>48</v>
      </c>
      <c r="R4570" s="67" t="s">
        <v>49</v>
      </c>
      <c r="S4570" s="68" t="s">
        <v>40</v>
      </c>
      <c r="T4570" s="69" t="s">
        <v>1688</v>
      </c>
      <c r="U4570" s="192" t="s">
        <v>40</v>
      </c>
      <c r="V4570" s="78" t="s">
        <v>384</v>
      </c>
      <c r="W4570" s="69" t="s">
        <v>1689</v>
      </c>
      <c r="X4570" s="32">
        <v>4</v>
      </c>
      <c r="Y4570" s="32">
        <v>0</v>
      </c>
      <c r="Z4570" s="32"/>
      <c r="AA4570" s="79"/>
      <c r="AB4570" s="80"/>
      <c r="AC4570" s="32"/>
    </row>
    <row r="4571" spans="1:34" ht="15" hidden="1" customHeight="1" x14ac:dyDescent="0.2">
      <c r="A4571" s="58">
        <v>69</v>
      </c>
      <c r="B4571" s="58">
        <v>60</v>
      </c>
      <c r="C4571" s="76" t="s">
        <v>275</v>
      </c>
      <c r="D4571" s="31">
        <v>60217</v>
      </c>
      <c r="E4571" s="60" t="s">
        <v>276</v>
      </c>
      <c r="F4571" s="25">
        <v>2014</v>
      </c>
      <c r="G4571" s="61">
        <v>41654.381249999999</v>
      </c>
      <c r="H4571" s="62">
        <v>41654.381249999999</v>
      </c>
      <c r="I4571" s="625" t="s">
        <v>36</v>
      </c>
      <c r="J4571" s="625" t="s">
        <v>36</v>
      </c>
      <c r="K4571" s="625"/>
      <c r="L4571" s="64">
        <f>N4571-G4571</f>
        <v>6.944444467080757E-4</v>
      </c>
      <c r="M4571" s="65">
        <v>1</v>
      </c>
      <c r="N4571" s="61">
        <v>41654.381944444445</v>
      </c>
      <c r="O4571" s="62">
        <v>41654.381944444445</v>
      </c>
      <c r="P4571" s="66" t="s">
        <v>37</v>
      </c>
      <c r="Q4571" s="67" t="s">
        <v>48</v>
      </c>
      <c r="R4571" s="67" t="s">
        <v>49</v>
      </c>
      <c r="S4571" s="68" t="s">
        <v>40</v>
      </c>
      <c r="T4571" s="69" t="s">
        <v>1700</v>
      </c>
      <c r="U4571" s="192" t="s">
        <v>40</v>
      </c>
      <c r="V4571" s="78" t="s">
        <v>384</v>
      </c>
      <c r="W4571" s="69" t="s">
        <v>1701</v>
      </c>
      <c r="X4571" s="32">
        <v>5</v>
      </c>
      <c r="Y4571" s="32">
        <v>0</v>
      </c>
      <c r="Z4571" s="83"/>
      <c r="AA4571" s="84"/>
      <c r="AB4571" s="85"/>
      <c r="AC4571" s="83"/>
      <c r="AD4571" s="41"/>
      <c r="AE4571" s="41"/>
      <c r="AF4571" s="41"/>
      <c r="AG4571" s="41"/>
      <c r="AH4571" s="41"/>
    </row>
    <row r="4572" spans="1:34" ht="15" hidden="1" customHeight="1" x14ac:dyDescent="0.2">
      <c r="A4572" s="58">
        <v>69</v>
      </c>
      <c r="B4572" s="58">
        <v>60</v>
      </c>
      <c r="C4572" s="76" t="s">
        <v>275</v>
      </c>
      <c r="D4572" s="31">
        <v>60217</v>
      </c>
      <c r="E4572" s="60" t="s">
        <v>276</v>
      </c>
      <c r="F4572" s="25">
        <v>2014</v>
      </c>
      <c r="G4572" s="61">
        <v>41680.427777777775</v>
      </c>
      <c r="H4572" s="62">
        <v>41680.427777777775</v>
      </c>
      <c r="I4572" s="625" t="s">
        <v>36</v>
      </c>
      <c r="J4572" s="625" t="s">
        <v>36</v>
      </c>
      <c r="K4572" s="625"/>
      <c r="L4572" s="64">
        <f>N4572-G4572</f>
        <v>6.944444467080757E-4</v>
      </c>
      <c r="M4572" s="65">
        <v>1</v>
      </c>
      <c r="N4572" s="61">
        <v>41680.428472222222</v>
      </c>
      <c r="O4572" s="62">
        <v>41680.428472222222</v>
      </c>
      <c r="P4572" s="66" t="s">
        <v>37</v>
      </c>
      <c r="Q4572" s="67" t="s">
        <v>222</v>
      </c>
      <c r="R4572" s="67" t="s">
        <v>749</v>
      </c>
      <c r="S4572" s="68" t="s">
        <v>54</v>
      </c>
      <c r="T4572" s="69" t="s">
        <v>1816</v>
      </c>
      <c r="U4572" s="77">
        <v>10086</v>
      </c>
      <c r="V4572" s="78" t="s">
        <v>384</v>
      </c>
      <c r="W4572" s="69" t="s">
        <v>1817</v>
      </c>
      <c r="X4572" s="32">
        <v>4</v>
      </c>
      <c r="Y4572" s="32">
        <v>0</v>
      </c>
      <c r="Z4572" s="83"/>
      <c r="AA4572" s="84"/>
      <c r="AB4572" s="85"/>
      <c r="AC4572" s="83"/>
    </row>
    <row r="4573" spans="1:34" ht="15" hidden="1" customHeight="1" x14ac:dyDescent="0.2">
      <c r="A4573" s="58">
        <v>69</v>
      </c>
      <c r="B4573" s="58">
        <v>60</v>
      </c>
      <c r="C4573" s="76" t="s">
        <v>275</v>
      </c>
      <c r="D4573" s="31">
        <v>60217</v>
      </c>
      <c r="E4573" s="60" t="s">
        <v>276</v>
      </c>
      <c r="F4573" s="25">
        <v>2014</v>
      </c>
      <c r="G4573" s="61">
        <v>41682.868055555555</v>
      </c>
      <c r="H4573" s="62">
        <v>41682.868055555555</v>
      </c>
      <c r="I4573" s="625" t="s">
        <v>36</v>
      </c>
      <c r="J4573" s="625" t="s">
        <v>36</v>
      </c>
      <c r="K4573" s="625"/>
      <c r="L4573" s="64">
        <f>N4573-G4573</f>
        <v>6.944444467080757E-4</v>
      </c>
      <c r="M4573" s="65">
        <v>1</v>
      </c>
      <c r="N4573" s="61">
        <v>41682.868750000001</v>
      </c>
      <c r="O4573" s="62">
        <v>41682.868750000001</v>
      </c>
      <c r="P4573" s="66" t="s">
        <v>37</v>
      </c>
      <c r="Q4573" s="67" t="s">
        <v>145</v>
      </c>
      <c r="R4573" s="67" t="s">
        <v>146</v>
      </c>
      <c r="S4573" s="68" t="s">
        <v>101</v>
      </c>
      <c r="T4573" s="69" t="s">
        <v>1820</v>
      </c>
      <c r="U4573" s="77">
        <v>10093</v>
      </c>
      <c r="V4573" s="78" t="s">
        <v>384</v>
      </c>
      <c r="W4573" s="69" t="s">
        <v>1821</v>
      </c>
      <c r="X4573" s="32">
        <v>4</v>
      </c>
      <c r="Y4573" s="32">
        <v>0</v>
      </c>
      <c r="Z4573" s="83"/>
      <c r="AA4573" s="84"/>
      <c r="AB4573" s="85"/>
      <c r="AC4573" s="83"/>
    </row>
    <row r="4574" spans="1:34" ht="15" hidden="1" customHeight="1" x14ac:dyDescent="0.2">
      <c r="A4574" s="58">
        <v>69</v>
      </c>
      <c r="B4574" s="58">
        <v>60</v>
      </c>
      <c r="C4574" s="76" t="s">
        <v>275</v>
      </c>
      <c r="D4574" s="31">
        <v>60217</v>
      </c>
      <c r="E4574" s="60" t="s">
        <v>276</v>
      </c>
      <c r="F4574" s="25">
        <v>2014</v>
      </c>
      <c r="G4574" s="61">
        <v>41696.680555555555</v>
      </c>
      <c r="H4574" s="62">
        <v>41696.680555555555</v>
      </c>
      <c r="I4574" s="625" t="s">
        <v>36</v>
      </c>
      <c r="J4574" s="625" t="s">
        <v>36</v>
      </c>
      <c r="K4574" s="625"/>
      <c r="L4574" s="64">
        <f>N4574-G4574</f>
        <v>6.944444467080757E-4</v>
      </c>
      <c r="M4574" s="65">
        <v>1</v>
      </c>
      <c r="N4574" s="61">
        <v>41696.681250000001</v>
      </c>
      <c r="O4574" s="62">
        <v>41696.681250000001</v>
      </c>
      <c r="P4574" s="66" t="s">
        <v>37</v>
      </c>
      <c r="Q4574" s="67" t="s">
        <v>48</v>
      </c>
      <c r="R4574" s="67" t="s">
        <v>49</v>
      </c>
      <c r="S4574" s="68" t="s">
        <v>40</v>
      </c>
      <c r="T4574" s="69" t="s">
        <v>1866</v>
      </c>
      <c r="U4574" s="192" t="s">
        <v>40</v>
      </c>
      <c r="V4574" s="78" t="s">
        <v>384</v>
      </c>
      <c r="W4574" s="69" t="s">
        <v>1867</v>
      </c>
      <c r="X4574" s="32">
        <v>4</v>
      </c>
      <c r="Y4574" s="32">
        <v>0</v>
      </c>
      <c r="Z4574" s="83"/>
      <c r="AA4574" s="84"/>
      <c r="AB4574" s="85"/>
      <c r="AC4574" s="83"/>
    </row>
    <row r="4575" spans="1:34" ht="15" hidden="1" customHeight="1" x14ac:dyDescent="0.2">
      <c r="A4575" s="58">
        <v>69</v>
      </c>
      <c r="B4575" s="58">
        <v>60</v>
      </c>
      <c r="C4575" s="76" t="s">
        <v>275</v>
      </c>
      <c r="D4575" s="31">
        <v>60217</v>
      </c>
      <c r="E4575" s="60" t="s">
        <v>276</v>
      </c>
      <c r="F4575" s="25">
        <v>2014</v>
      </c>
      <c r="G4575" s="61">
        <v>41698.227777777778</v>
      </c>
      <c r="H4575" s="62">
        <v>41698.227777777778</v>
      </c>
      <c r="I4575" s="625" t="s">
        <v>36</v>
      </c>
      <c r="J4575" s="625" t="s">
        <v>36</v>
      </c>
      <c r="K4575" s="625"/>
      <c r="L4575" s="64">
        <f>N4575-G4575</f>
        <v>6.944444467080757E-4</v>
      </c>
      <c r="M4575" s="65">
        <v>1</v>
      </c>
      <c r="N4575" s="61">
        <v>41698.228472222225</v>
      </c>
      <c r="O4575" s="62">
        <v>41698.228472222225</v>
      </c>
      <c r="P4575" s="66" t="s">
        <v>37</v>
      </c>
      <c r="Q4575" s="67" t="s">
        <v>222</v>
      </c>
      <c r="R4575" s="67" t="s">
        <v>223</v>
      </c>
      <c r="S4575" s="68" t="s">
        <v>40</v>
      </c>
      <c r="T4575" s="69" t="s">
        <v>1872</v>
      </c>
      <c r="U4575" s="77">
        <v>10129</v>
      </c>
      <c r="V4575" s="78" t="s">
        <v>384</v>
      </c>
      <c r="W4575" s="69" t="s">
        <v>1873</v>
      </c>
      <c r="X4575" s="32">
        <v>4</v>
      </c>
      <c r="Y4575" s="32">
        <v>0</v>
      </c>
      <c r="Z4575" s="83"/>
      <c r="AA4575" s="84"/>
      <c r="AB4575" s="85"/>
      <c r="AC4575" s="83"/>
    </row>
    <row r="4576" spans="1:34" ht="15" hidden="1" customHeight="1" x14ac:dyDescent="0.2">
      <c r="A4576" s="58">
        <v>69</v>
      </c>
      <c r="B4576" s="58">
        <v>60</v>
      </c>
      <c r="C4576" s="76" t="s">
        <v>275</v>
      </c>
      <c r="D4576" s="31">
        <v>60217</v>
      </c>
      <c r="E4576" s="60" t="s">
        <v>276</v>
      </c>
      <c r="F4576" s="25">
        <v>2014</v>
      </c>
      <c r="G4576" s="61">
        <v>41698.241666666669</v>
      </c>
      <c r="H4576" s="62">
        <v>41698.241666666669</v>
      </c>
      <c r="I4576" s="625" t="s">
        <v>36</v>
      </c>
      <c r="J4576" s="625" t="s">
        <v>36</v>
      </c>
      <c r="K4576" s="625"/>
      <c r="L4576" s="64">
        <f>N4576-G4576</f>
        <v>0.34791666666569654</v>
      </c>
      <c r="M4576" s="65">
        <v>501</v>
      </c>
      <c r="N4576" s="61">
        <v>41698.589583333334</v>
      </c>
      <c r="O4576" s="62">
        <v>41698.589583333334</v>
      </c>
      <c r="P4576" s="66" t="s">
        <v>37</v>
      </c>
      <c r="Q4576" s="67" t="s">
        <v>222</v>
      </c>
      <c r="R4576" s="67" t="s">
        <v>223</v>
      </c>
      <c r="S4576" s="68" t="s">
        <v>54</v>
      </c>
      <c r="T4576" s="69" t="s">
        <v>1874</v>
      </c>
      <c r="U4576" s="77">
        <v>10129</v>
      </c>
      <c r="V4576" s="78" t="s">
        <v>384</v>
      </c>
      <c r="W4576" s="69" t="s">
        <v>1875</v>
      </c>
      <c r="X4576" s="32">
        <v>0</v>
      </c>
      <c r="Y4576" s="32">
        <v>0</v>
      </c>
      <c r="Z4576" s="83"/>
      <c r="AA4576" s="84"/>
      <c r="AB4576" s="85"/>
      <c r="AC4576" s="83"/>
    </row>
    <row r="4577" spans="1:34" ht="15" hidden="1" customHeight="1" x14ac:dyDescent="0.2">
      <c r="A4577" s="58">
        <v>69</v>
      </c>
      <c r="B4577" s="58">
        <v>60</v>
      </c>
      <c r="C4577" s="76" t="s">
        <v>275</v>
      </c>
      <c r="D4577" s="31">
        <v>60217</v>
      </c>
      <c r="E4577" s="60" t="s">
        <v>276</v>
      </c>
      <c r="F4577" s="25">
        <v>2014</v>
      </c>
      <c r="G4577" s="61">
        <v>41796.450694444444</v>
      </c>
      <c r="H4577" s="62">
        <v>41796.450694444444</v>
      </c>
      <c r="I4577" s="625" t="s">
        <v>36</v>
      </c>
      <c r="J4577" s="625" t="s">
        <v>36</v>
      </c>
      <c r="K4577" s="625"/>
      <c r="L4577" s="64">
        <f>N4577-G4577</f>
        <v>6.944444467080757E-4</v>
      </c>
      <c r="M4577" s="65">
        <v>1</v>
      </c>
      <c r="N4577" s="61">
        <v>41796.451388888891</v>
      </c>
      <c r="O4577" s="62">
        <v>41796.451388888891</v>
      </c>
      <c r="P4577" s="66" t="s">
        <v>37</v>
      </c>
      <c r="Q4577" s="69" t="s">
        <v>48</v>
      </c>
      <c r="R4577" s="69" t="s">
        <v>49</v>
      </c>
      <c r="S4577" s="87" t="s">
        <v>40</v>
      </c>
      <c r="T4577" s="69" t="s">
        <v>2334</v>
      </c>
      <c r="U4577" s="192" t="s">
        <v>40</v>
      </c>
      <c r="V4577" s="78" t="s">
        <v>384</v>
      </c>
      <c r="W4577" s="69" t="s">
        <v>2335</v>
      </c>
      <c r="X4577" s="32">
        <v>5</v>
      </c>
      <c r="Y4577" s="32">
        <v>0</v>
      </c>
      <c r="Z4577" s="83"/>
      <c r="AA4577" s="84"/>
      <c r="AB4577" s="85"/>
      <c r="AC4577" s="83"/>
    </row>
    <row r="4578" spans="1:34" ht="15" hidden="1" customHeight="1" x14ac:dyDescent="0.2">
      <c r="A4578" s="105">
        <v>69</v>
      </c>
      <c r="B4578" s="105">
        <v>60</v>
      </c>
      <c r="C4578" s="76" t="s">
        <v>275</v>
      </c>
      <c r="D4578" s="31">
        <v>60217</v>
      </c>
      <c r="E4578" s="60" t="s">
        <v>276</v>
      </c>
      <c r="F4578" s="25">
        <v>2014</v>
      </c>
      <c r="G4578" s="61">
        <v>41900.163194444445</v>
      </c>
      <c r="H4578" s="62">
        <v>41900.163194444445</v>
      </c>
      <c r="I4578" s="625" t="s">
        <v>36</v>
      </c>
      <c r="J4578" s="625" t="s">
        <v>36</v>
      </c>
      <c r="K4578" s="625"/>
      <c r="L4578" s="64">
        <f>N4578-G4578</f>
        <v>0.67291666666278616</v>
      </c>
      <c r="M4578" s="65">
        <v>969</v>
      </c>
      <c r="N4578" s="61">
        <v>41900.836111111108</v>
      </c>
      <c r="O4578" s="62">
        <v>41900.836111111108</v>
      </c>
      <c r="P4578" s="66" t="s">
        <v>37</v>
      </c>
      <c r="Q4578" s="69" t="s">
        <v>52</v>
      </c>
      <c r="R4578" s="69" t="s">
        <v>106</v>
      </c>
      <c r="S4578" s="87" t="s">
        <v>106</v>
      </c>
      <c r="T4578" s="69" t="s">
        <v>2727</v>
      </c>
      <c r="U4578" s="293">
        <v>10575</v>
      </c>
      <c r="V4578" s="87" t="s">
        <v>1385</v>
      </c>
      <c r="W4578" s="69" t="s">
        <v>2722</v>
      </c>
      <c r="X4578" s="92">
        <v>145</v>
      </c>
      <c r="Y4578" s="92">
        <v>145</v>
      </c>
      <c r="Z4578" s="92">
        <v>2030</v>
      </c>
      <c r="AA4578" s="79">
        <f>Y4578/5380759</f>
        <v>2.694787110889003E-5</v>
      </c>
      <c r="AB4578" s="80">
        <f>Z4578/5380759</f>
        <v>3.7727019552446042E-4</v>
      </c>
      <c r="AC4578" s="32">
        <f>Z4578/Y4578</f>
        <v>14</v>
      </c>
    </row>
    <row r="4579" spans="1:34" ht="15" hidden="1" customHeight="1" x14ac:dyDescent="0.2">
      <c r="A4579" s="105">
        <v>69</v>
      </c>
      <c r="B4579" s="105">
        <v>60</v>
      </c>
      <c r="C4579" s="76" t="s">
        <v>275</v>
      </c>
      <c r="D4579" s="31">
        <v>60217</v>
      </c>
      <c r="E4579" s="60" t="s">
        <v>276</v>
      </c>
      <c r="F4579" s="25">
        <v>2014</v>
      </c>
      <c r="G4579" s="61">
        <v>41936.445833333331</v>
      </c>
      <c r="H4579" s="62">
        <v>41936.445833333331</v>
      </c>
      <c r="I4579" s="625" t="s">
        <v>36</v>
      </c>
      <c r="J4579" s="625" t="s">
        <v>36</v>
      </c>
      <c r="K4579" s="625"/>
      <c r="L4579" s="64">
        <f>N4579-G4579</f>
        <v>6.944444467080757E-4</v>
      </c>
      <c r="M4579" s="65">
        <v>1</v>
      </c>
      <c r="N4579" s="61">
        <v>41936.446527777778</v>
      </c>
      <c r="O4579" s="62">
        <v>41936.446527777778</v>
      </c>
      <c r="P4579" s="66" t="s">
        <v>37</v>
      </c>
      <c r="Q4579" s="69" t="s">
        <v>48</v>
      </c>
      <c r="R4579" s="69" t="s">
        <v>49</v>
      </c>
      <c r="S4579" s="87" t="s">
        <v>40</v>
      </c>
      <c r="T4579" s="69" t="s">
        <v>2908</v>
      </c>
      <c r="U4579" s="192" t="s">
        <v>40</v>
      </c>
      <c r="V4579" s="87" t="s">
        <v>384</v>
      </c>
      <c r="W4579" s="69" t="s">
        <v>2909</v>
      </c>
      <c r="X4579" s="32">
        <v>4</v>
      </c>
      <c r="Y4579" s="32">
        <v>0</v>
      </c>
      <c r="Z4579" s="83"/>
      <c r="AA4579" s="84"/>
      <c r="AB4579" s="85"/>
      <c r="AC4579" s="83"/>
    </row>
    <row r="4580" spans="1:34" ht="15" hidden="1" customHeight="1" x14ac:dyDescent="0.2">
      <c r="A4580" s="105">
        <v>69</v>
      </c>
      <c r="B4580" s="105">
        <v>60</v>
      </c>
      <c r="C4580" s="76" t="s">
        <v>275</v>
      </c>
      <c r="D4580" s="31">
        <v>60217</v>
      </c>
      <c r="E4580" s="60" t="s">
        <v>276</v>
      </c>
      <c r="F4580" s="25">
        <v>2014</v>
      </c>
      <c r="G4580" s="61">
        <v>41937.222222222219</v>
      </c>
      <c r="H4580" s="62">
        <v>41937.222222222219</v>
      </c>
      <c r="I4580" s="625" t="s">
        <v>36</v>
      </c>
      <c r="J4580" s="625" t="s">
        <v>36</v>
      </c>
      <c r="K4580" s="625"/>
      <c r="L4580" s="64">
        <f>N4580-G4580</f>
        <v>6.944444467080757E-4</v>
      </c>
      <c r="M4580" s="65">
        <v>1</v>
      </c>
      <c r="N4580" s="61">
        <v>41937.222916666666</v>
      </c>
      <c r="O4580" s="62">
        <v>41937.222916666666</v>
      </c>
      <c r="P4580" s="66" t="s">
        <v>37</v>
      </c>
      <c r="Q4580" s="69" t="s">
        <v>48</v>
      </c>
      <c r="R4580" s="69" t="s">
        <v>49</v>
      </c>
      <c r="S4580" s="87" t="s">
        <v>40</v>
      </c>
      <c r="T4580" s="69" t="s">
        <v>2923</v>
      </c>
      <c r="U4580" s="192" t="s">
        <v>40</v>
      </c>
      <c r="V4580" s="87" t="s">
        <v>384</v>
      </c>
      <c r="W4580" s="69" t="s">
        <v>2922</v>
      </c>
      <c r="X4580" s="32">
        <v>0</v>
      </c>
      <c r="Y4580" s="32">
        <v>0</v>
      </c>
      <c r="Z4580" s="83"/>
      <c r="AA4580" s="84"/>
      <c r="AB4580" s="85"/>
      <c r="AC4580" s="83"/>
    </row>
    <row r="4581" spans="1:34" ht="15" hidden="1" customHeight="1" x14ac:dyDescent="0.2">
      <c r="A4581" s="105">
        <v>69</v>
      </c>
      <c r="B4581" s="105">
        <v>60</v>
      </c>
      <c r="C4581" s="76" t="s">
        <v>275</v>
      </c>
      <c r="D4581" s="31">
        <v>60217</v>
      </c>
      <c r="E4581" s="60" t="s">
        <v>276</v>
      </c>
      <c r="F4581" s="25">
        <v>2014</v>
      </c>
      <c r="G4581" s="61">
        <v>41953.273611111108</v>
      </c>
      <c r="H4581" s="62">
        <v>41953.273611111108</v>
      </c>
      <c r="I4581" s="625" t="s">
        <v>36</v>
      </c>
      <c r="J4581" s="625" t="s">
        <v>36</v>
      </c>
      <c r="K4581" s="625"/>
      <c r="L4581" s="64">
        <f>N4581-G4581</f>
        <v>6.944444467080757E-4</v>
      </c>
      <c r="M4581" s="65">
        <v>1</v>
      </c>
      <c r="N4581" s="61">
        <v>41953.274305555555</v>
      </c>
      <c r="O4581" s="62">
        <v>41953.274305555555</v>
      </c>
      <c r="P4581" s="66" t="s">
        <v>37</v>
      </c>
      <c r="Q4581" s="69" t="s">
        <v>48</v>
      </c>
      <c r="R4581" s="69" t="s">
        <v>49</v>
      </c>
      <c r="S4581" s="87" t="s">
        <v>40</v>
      </c>
      <c r="T4581" s="69" t="s">
        <v>3010</v>
      </c>
      <c r="U4581" s="192" t="s">
        <v>40</v>
      </c>
      <c r="V4581" s="87" t="s">
        <v>384</v>
      </c>
      <c r="W4581" s="69" t="s">
        <v>3011</v>
      </c>
      <c r="X4581" s="32">
        <v>5</v>
      </c>
      <c r="Y4581" s="32">
        <v>0</v>
      </c>
      <c r="Z4581" s="83"/>
      <c r="AA4581" s="84"/>
      <c r="AB4581" s="85"/>
      <c r="AC4581" s="83"/>
    </row>
    <row r="4582" spans="1:34" ht="15" hidden="1" customHeight="1" x14ac:dyDescent="0.2">
      <c r="A4582" s="105">
        <v>69</v>
      </c>
      <c r="B4582" s="105">
        <v>60</v>
      </c>
      <c r="C4582" s="76" t="s">
        <v>275</v>
      </c>
      <c r="D4582" s="31">
        <v>60217</v>
      </c>
      <c r="E4582" s="60" t="s">
        <v>276</v>
      </c>
      <c r="F4582" s="25">
        <v>2014</v>
      </c>
      <c r="G4582" s="61">
        <v>41963.620138888888</v>
      </c>
      <c r="H4582" s="62">
        <v>41963.620138888888</v>
      </c>
      <c r="I4582" s="625" t="s">
        <v>36</v>
      </c>
      <c r="J4582" s="625" t="s">
        <v>36</v>
      </c>
      <c r="K4582" s="625"/>
      <c r="L4582" s="64">
        <f>N4582-G4582</f>
        <v>6.944444467080757E-4</v>
      </c>
      <c r="M4582" s="65">
        <v>1</v>
      </c>
      <c r="N4582" s="61">
        <v>41963.620833333334</v>
      </c>
      <c r="O4582" s="62">
        <v>41963.620833333334</v>
      </c>
      <c r="P4582" s="66" t="s">
        <v>37</v>
      </c>
      <c r="Q4582" s="69" t="s">
        <v>62</v>
      </c>
      <c r="R4582" s="69" t="s">
        <v>703</v>
      </c>
      <c r="S4582" s="87" t="s">
        <v>101</v>
      </c>
      <c r="T4582" s="69" t="s">
        <v>3060</v>
      </c>
      <c r="U4582" s="192" t="s">
        <v>40</v>
      </c>
      <c r="V4582" s="87" t="s">
        <v>384</v>
      </c>
      <c r="W4582" s="69" t="s">
        <v>3061</v>
      </c>
      <c r="X4582" s="32">
        <v>4</v>
      </c>
      <c r="Y4582" s="32">
        <v>0</v>
      </c>
      <c r="Z4582" s="83"/>
      <c r="AA4582" s="84"/>
      <c r="AB4582" s="85"/>
      <c r="AC4582" s="83"/>
    </row>
    <row r="4583" spans="1:34" ht="15" hidden="1" customHeight="1" x14ac:dyDescent="0.2">
      <c r="A4583" s="105">
        <v>69</v>
      </c>
      <c r="B4583" s="105">
        <v>60</v>
      </c>
      <c r="C4583" s="76" t="s">
        <v>275</v>
      </c>
      <c r="D4583" s="31">
        <v>60217</v>
      </c>
      <c r="E4583" s="60" t="s">
        <v>276</v>
      </c>
      <c r="F4583" s="25">
        <v>2014</v>
      </c>
      <c r="G4583" s="61">
        <v>41980.420138888891</v>
      </c>
      <c r="H4583" s="62">
        <v>41980.420138888891</v>
      </c>
      <c r="I4583" s="625" t="s">
        <v>36</v>
      </c>
      <c r="J4583" s="625" t="s">
        <v>36</v>
      </c>
      <c r="K4583" s="625"/>
      <c r="L4583" s="64">
        <f>N4583-G4583</f>
        <v>6.9444443943211809E-4</v>
      </c>
      <c r="M4583" s="65">
        <v>1</v>
      </c>
      <c r="N4583" s="61">
        <v>41980.42083333333</v>
      </c>
      <c r="O4583" s="62">
        <v>41980.42083333333</v>
      </c>
      <c r="P4583" s="66" t="s">
        <v>37</v>
      </c>
      <c r="Q4583" s="69" t="s">
        <v>38</v>
      </c>
      <c r="R4583" s="69" t="s">
        <v>39</v>
      </c>
      <c r="S4583" s="87" t="s">
        <v>54</v>
      </c>
      <c r="T4583" s="69" t="s">
        <v>3104</v>
      </c>
      <c r="U4583" s="192" t="s">
        <v>40</v>
      </c>
      <c r="V4583" s="87" t="s">
        <v>384</v>
      </c>
      <c r="W4583" s="69" t="s">
        <v>3105</v>
      </c>
      <c r="X4583" s="32">
        <v>4</v>
      </c>
      <c r="Y4583" s="32">
        <v>0</v>
      </c>
      <c r="Z4583" s="83"/>
      <c r="AA4583" s="84"/>
      <c r="AB4583" s="85"/>
      <c r="AC4583" s="83"/>
    </row>
    <row r="4584" spans="1:34" ht="15" hidden="1" customHeight="1" x14ac:dyDescent="0.2">
      <c r="A4584" s="105">
        <v>69</v>
      </c>
      <c r="B4584" s="105">
        <v>60</v>
      </c>
      <c r="C4584" s="76" t="s">
        <v>275</v>
      </c>
      <c r="D4584" s="31">
        <v>60217</v>
      </c>
      <c r="E4584" s="60" t="s">
        <v>276</v>
      </c>
      <c r="F4584" s="25">
        <v>2014</v>
      </c>
      <c r="G4584" s="61">
        <v>41981.734722222223</v>
      </c>
      <c r="H4584" s="62">
        <v>41981.734722222223</v>
      </c>
      <c r="I4584" s="625" t="s">
        <v>36</v>
      </c>
      <c r="J4584" s="625" t="s">
        <v>36</v>
      </c>
      <c r="K4584" s="625"/>
      <c r="L4584" s="64">
        <f>N4584-G4584</f>
        <v>0.96875</v>
      </c>
      <c r="M4584" s="65">
        <v>1395</v>
      </c>
      <c r="N4584" s="61">
        <v>41982.703472222223</v>
      </c>
      <c r="O4584" s="62">
        <v>41982.703472222223</v>
      </c>
      <c r="P4584" s="66" t="s">
        <v>37</v>
      </c>
      <c r="Q4584" s="69" t="s">
        <v>38</v>
      </c>
      <c r="R4584" s="69" t="s">
        <v>39</v>
      </c>
      <c r="S4584" s="87" t="s">
        <v>54</v>
      </c>
      <c r="T4584" s="69" t="s">
        <v>3115</v>
      </c>
      <c r="U4584" s="192" t="s">
        <v>40</v>
      </c>
      <c r="V4584" s="87" t="s">
        <v>384</v>
      </c>
      <c r="W4584" s="69" t="s">
        <v>3116</v>
      </c>
      <c r="X4584" s="32">
        <v>0</v>
      </c>
      <c r="Y4584" s="32">
        <v>0</v>
      </c>
      <c r="Z4584" s="83"/>
      <c r="AA4584" s="84"/>
      <c r="AB4584" s="85"/>
      <c r="AC4584" s="83"/>
      <c r="AD4584" s="41"/>
      <c r="AE4584" s="41"/>
      <c r="AF4584" s="41"/>
      <c r="AG4584" s="41"/>
      <c r="AH4584" s="41"/>
    </row>
    <row r="4585" spans="1:34" ht="15" hidden="1" customHeight="1" x14ac:dyDescent="0.2">
      <c r="A4585" s="153">
        <v>69</v>
      </c>
      <c r="B4585" s="153">
        <v>60</v>
      </c>
      <c r="C4585" s="24" t="s">
        <v>275</v>
      </c>
      <c r="D4585" s="31">
        <v>60217</v>
      </c>
      <c r="E4585" s="24" t="s">
        <v>276</v>
      </c>
      <c r="F4585" s="25">
        <v>2015</v>
      </c>
      <c r="G4585" s="156">
        <v>42032.404861111114</v>
      </c>
      <c r="H4585" s="157">
        <v>42032.404861111114</v>
      </c>
      <c r="I4585" s="620" t="s">
        <v>36</v>
      </c>
      <c r="J4585" s="620" t="s">
        <v>36</v>
      </c>
      <c r="K4585" s="620"/>
      <c r="L4585" s="159">
        <f>N4585-G4585</f>
        <v>0.28402777777228039</v>
      </c>
      <c r="M4585" s="160">
        <v>409</v>
      </c>
      <c r="N4585" s="156">
        <v>42032.688888888886</v>
      </c>
      <c r="O4585" s="157">
        <v>42032.688888888886</v>
      </c>
      <c r="P4585" s="161" t="s">
        <v>37</v>
      </c>
      <c r="Q4585" s="35" t="s">
        <v>1285</v>
      </c>
      <c r="R4585" s="35" t="s">
        <v>302</v>
      </c>
      <c r="S4585" s="35" t="s">
        <v>68</v>
      </c>
      <c r="T4585" s="35" t="s">
        <v>3361</v>
      </c>
      <c r="U4585" s="192" t="s">
        <v>40</v>
      </c>
      <c r="V4585" s="167" t="s">
        <v>384</v>
      </c>
      <c r="W4585" s="35" t="s">
        <v>3362</v>
      </c>
      <c r="X4585" s="55">
        <v>0</v>
      </c>
      <c r="Y4585" s="55">
        <v>0</v>
      </c>
      <c r="Z4585" s="168"/>
      <c r="AA4585" s="168"/>
      <c r="AB4585" s="168"/>
      <c r="AC4585" s="168"/>
    </row>
    <row r="4586" spans="1:34" ht="15" hidden="1" customHeight="1" x14ac:dyDescent="0.2">
      <c r="A4586" s="153">
        <v>69</v>
      </c>
      <c r="B4586" s="153">
        <v>60</v>
      </c>
      <c r="C4586" s="24" t="s">
        <v>275</v>
      </c>
      <c r="D4586" s="175">
        <v>60217</v>
      </c>
      <c r="E4586" s="24" t="s">
        <v>276</v>
      </c>
      <c r="F4586" s="25">
        <v>2015</v>
      </c>
      <c r="G4586" s="156">
        <v>42037.574999999997</v>
      </c>
      <c r="H4586" s="157">
        <v>42037.574999999997</v>
      </c>
      <c r="I4586" s="620" t="s">
        <v>36</v>
      </c>
      <c r="J4586" s="620" t="s">
        <v>36</v>
      </c>
      <c r="K4586" s="620"/>
      <c r="L4586" s="159">
        <f>N4586-G4586</f>
        <v>6.944444467080757E-4</v>
      </c>
      <c r="M4586" s="160">
        <v>1</v>
      </c>
      <c r="N4586" s="156">
        <v>42037.575694444444</v>
      </c>
      <c r="O4586" s="157">
        <v>42037.575694444444</v>
      </c>
      <c r="P4586" s="161" t="s">
        <v>37</v>
      </c>
      <c r="Q4586" s="35" t="s">
        <v>48</v>
      </c>
      <c r="R4586" s="35" t="s">
        <v>49</v>
      </c>
      <c r="S4586" s="35" t="s">
        <v>40</v>
      </c>
      <c r="T4586" s="35" t="s">
        <v>3380</v>
      </c>
      <c r="U4586" s="192" t="s">
        <v>40</v>
      </c>
      <c r="V4586" s="167" t="s">
        <v>384</v>
      </c>
      <c r="W4586" s="35" t="s">
        <v>3381</v>
      </c>
      <c r="X4586" s="55">
        <v>4</v>
      </c>
      <c r="Y4586" s="55">
        <v>0</v>
      </c>
      <c r="Z4586" s="168"/>
      <c r="AA4586" s="168"/>
      <c r="AB4586" s="168"/>
      <c r="AC4586" s="168"/>
    </row>
    <row r="4587" spans="1:34" ht="15" hidden="1" customHeight="1" x14ac:dyDescent="0.2">
      <c r="A4587" s="153">
        <v>69</v>
      </c>
      <c r="B4587" s="153">
        <v>60</v>
      </c>
      <c r="C4587" s="24" t="s">
        <v>275</v>
      </c>
      <c r="D4587" s="175">
        <v>60217</v>
      </c>
      <c r="E4587" s="24" t="s">
        <v>276</v>
      </c>
      <c r="F4587" s="25">
        <v>2015</v>
      </c>
      <c r="G4587" s="156">
        <v>42062.365277777775</v>
      </c>
      <c r="H4587" s="157">
        <v>42062.365277777775</v>
      </c>
      <c r="I4587" s="620" t="s">
        <v>36</v>
      </c>
      <c r="J4587" s="620" t="s">
        <v>36</v>
      </c>
      <c r="K4587" s="620"/>
      <c r="L4587" s="159">
        <f>N4587-G4587</f>
        <v>6.944444467080757E-4</v>
      </c>
      <c r="M4587" s="160">
        <v>1</v>
      </c>
      <c r="N4587" s="156">
        <v>42062.365972222222</v>
      </c>
      <c r="O4587" s="157">
        <v>42062.365972222222</v>
      </c>
      <c r="P4587" s="161" t="s">
        <v>37</v>
      </c>
      <c r="Q4587" s="35" t="s">
        <v>48</v>
      </c>
      <c r="R4587" s="35" t="s">
        <v>49</v>
      </c>
      <c r="S4587" s="35" t="s">
        <v>40</v>
      </c>
      <c r="T4587" s="35" t="s">
        <v>3553</v>
      </c>
      <c r="U4587" s="192" t="s">
        <v>40</v>
      </c>
      <c r="V4587" s="167" t="s">
        <v>1385</v>
      </c>
      <c r="W4587" s="35" t="s">
        <v>3552</v>
      </c>
      <c r="X4587" s="55">
        <v>0</v>
      </c>
      <c r="Y4587" s="55">
        <v>0</v>
      </c>
      <c r="Z4587" s="168"/>
      <c r="AA4587" s="168"/>
      <c r="AB4587" s="168"/>
      <c r="AC4587" s="168"/>
    </row>
    <row r="4588" spans="1:34" ht="15" hidden="1" customHeight="1" x14ac:dyDescent="0.2">
      <c r="A4588" s="153">
        <v>69</v>
      </c>
      <c r="B4588" s="153">
        <v>60</v>
      </c>
      <c r="C4588" s="24" t="s">
        <v>275</v>
      </c>
      <c r="D4588" s="175">
        <v>60217</v>
      </c>
      <c r="E4588" s="24" t="s">
        <v>276</v>
      </c>
      <c r="F4588" s="25">
        <v>2015</v>
      </c>
      <c r="G4588" s="156">
        <v>42095.200694444444</v>
      </c>
      <c r="H4588" s="157">
        <v>42095.200694444444</v>
      </c>
      <c r="I4588" s="620" t="s">
        <v>36</v>
      </c>
      <c r="J4588" s="620" t="s">
        <v>36</v>
      </c>
      <c r="K4588" s="620"/>
      <c r="L4588" s="159">
        <f>N4588-G4588</f>
        <v>6.944444467080757E-4</v>
      </c>
      <c r="M4588" s="160">
        <v>1</v>
      </c>
      <c r="N4588" s="156">
        <v>42095.201388888891</v>
      </c>
      <c r="O4588" s="157">
        <v>42095.201388888891</v>
      </c>
      <c r="P4588" s="161" t="s">
        <v>37</v>
      </c>
      <c r="Q4588" s="35" t="s">
        <v>145</v>
      </c>
      <c r="R4588" s="35" t="s">
        <v>146</v>
      </c>
      <c r="S4588" s="35" t="s">
        <v>101</v>
      </c>
      <c r="T4588" s="35" t="s">
        <v>3667</v>
      </c>
      <c r="U4588" s="192" t="s">
        <v>40</v>
      </c>
      <c r="V4588" s="167" t="s">
        <v>384</v>
      </c>
      <c r="W4588" s="35" t="s">
        <v>3668</v>
      </c>
      <c r="X4588" s="55">
        <v>5</v>
      </c>
      <c r="Y4588" s="55">
        <v>0</v>
      </c>
      <c r="Z4588" s="168"/>
      <c r="AA4588" s="168"/>
      <c r="AB4588" s="168"/>
      <c r="AC4588" s="168"/>
    </row>
    <row r="4589" spans="1:34" ht="15" hidden="1" customHeight="1" x14ac:dyDescent="0.2">
      <c r="A4589" s="175">
        <v>69</v>
      </c>
      <c r="B4589" s="175">
        <v>60</v>
      </c>
      <c r="C4589" s="24" t="s">
        <v>275</v>
      </c>
      <c r="D4589" s="175">
        <v>60217</v>
      </c>
      <c r="E4589" s="24" t="s">
        <v>276</v>
      </c>
      <c r="F4589" s="25">
        <v>2015</v>
      </c>
      <c r="G4589" s="156">
        <v>42194.118055555555</v>
      </c>
      <c r="H4589" s="157">
        <v>42194.118055555555</v>
      </c>
      <c r="I4589" s="620" t="s">
        <v>36</v>
      </c>
      <c r="J4589" s="620" t="s">
        <v>36</v>
      </c>
      <c r="K4589" s="620"/>
      <c r="L4589" s="159">
        <f>N4589-G4589</f>
        <v>6.944444467080757E-4</v>
      </c>
      <c r="M4589" s="160">
        <v>1</v>
      </c>
      <c r="N4589" s="156">
        <v>42194.118750000001</v>
      </c>
      <c r="O4589" s="157">
        <v>42194.118750000001</v>
      </c>
      <c r="P4589" s="161" t="s">
        <v>37</v>
      </c>
      <c r="Q4589" s="35" t="s">
        <v>213</v>
      </c>
      <c r="R4589" s="35" t="s">
        <v>287</v>
      </c>
      <c r="S4589" s="35" t="s">
        <v>101</v>
      </c>
      <c r="T4589" s="35" t="s">
        <v>4272</v>
      </c>
      <c r="U4589" s="192" t="s">
        <v>40</v>
      </c>
      <c r="V4589" s="167" t="s">
        <v>384</v>
      </c>
      <c r="W4589" s="35" t="s">
        <v>4273</v>
      </c>
      <c r="X4589" s="55">
        <v>3</v>
      </c>
      <c r="Y4589" s="55">
        <v>0</v>
      </c>
      <c r="Z4589" s="168"/>
      <c r="AA4589" s="168"/>
      <c r="AB4589" s="168"/>
      <c r="AC4589" s="168"/>
    </row>
    <row r="4590" spans="1:34" ht="15" hidden="1" customHeight="1" x14ac:dyDescent="0.2">
      <c r="A4590" s="175">
        <v>69</v>
      </c>
      <c r="B4590" s="175">
        <v>60</v>
      </c>
      <c r="C4590" s="24" t="s">
        <v>275</v>
      </c>
      <c r="D4590" s="175">
        <v>60217</v>
      </c>
      <c r="E4590" s="24" t="s">
        <v>276</v>
      </c>
      <c r="F4590" s="25">
        <v>2015</v>
      </c>
      <c r="G4590" s="156">
        <v>42223.685416666667</v>
      </c>
      <c r="H4590" s="157">
        <v>42223.685416666667</v>
      </c>
      <c r="I4590" s="620" t="s">
        <v>36</v>
      </c>
      <c r="J4590" s="620" t="s">
        <v>36</v>
      </c>
      <c r="K4590" s="620"/>
      <c r="L4590" s="159">
        <f>N4590-G4590</f>
        <v>6.944444467080757E-4</v>
      </c>
      <c r="M4590" s="160">
        <v>1</v>
      </c>
      <c r="N4590" s="156">
        <v>42223.686111111114</v>
      </c>
      <c r="O4590" s="157">
        <v>42223.686111111114</v>
      </c>
      <c r="P4590" s="161" t="s">
        <v>37</v>
      </c>
      <c r="Q4590" s="35" t="s">
        <v>382</v>
      </c>
      <c r="R4590" s="35" t="s">
        <v>383</v>
      </c>
      <c r="S4590" s="35" t="s">
        <v>526</v>
      </c>
      <c r="T4590" s="35" t="s">
        <v>4564</v>
      </c>
      <c r="U4590" s="192" t="s">
        <v>40</v>
      </c>
      <c r="V4590" s="167" t="s">
        <v>384</v>
      </c>
      <c r="W4590" s="35" t="s">
        <v>4565</v>
      </c>
      <c r="X4590" s="55">
        <v>4</v>
      </c>
      <c r="Y4590" s="168"/>
      <c r="Z4590" s="168"/>
      <c r="AA4590" s="168"/>
      <c r="AB4590" s="168"/>
      <c r="AC4590" s="168"/>
    </row>
    <row r="4591" spans="1:34" ht="15" hidden="1" customHeight="1" x14ac:dyDescent="0.2">
      <c r="A4591" s="175">
        <v>69</v>
      </c>
      <c r="B4591" s="175">
        <v>60</v>
      </c>
      <c r="C4591" s="24" t="s">
        <v>275</v>
      </c>
      <c r="D4591" s="175">
        <v>60217</v>
      </c>
      <c r="E4591" s="24" t="s">
        <v>276</v>
      </c>
      <c r="F4591" s="25">
        <v>2015</v>
      </c>
      <c r="G4591" s="156">
        <v>42225.605555555558</v>
      </c>
      <c r="H4591" s="157">
        <v>42225.605555555558</v>
      </c>
      <c r="I4591" s="620" t="s">
        <v>36</v>
      </c>
      <c r="J4591" s="620" t="s">
        <v>36</v>
      </c>
      <c r="K4591" s="620"/>
      <c r="L4591" s="159">
        <f>N4591-G4591</f>
        <v>6.9444443943211809E-4</v>
      </c>
      <c r="M4591" s="160">
        <v>1</v>
      </c>
      <c r="N4591" s="156">
        <v>42225.606249999997</v>
      </c>
      <c r="O4591" s="157">
        <v>42225.606249999997</v>
      </c>
      <c r="P4591" s="161" t="s">
        <v>37</v>
      </c>
      <c r="Q4591" s="35" t="s">
        <v>382</v>
      </c>
      <c r="R4591" s="35" t="s">
        <v>383</v>
      </c>
      <c r="S4591" s="35" t="s">
        <v>526</v>
      </c>
      <c r="T4591" s="35" t="s">
        <v>4578</v>
      </c>
      <c r="U4591" s="192" t="s">
        <v>40</v>
      </c>
      <c r="V4591" s="167" t="s">
        <v>384</v>
      </c>
      <c r="W4591" s="35" t="s">
        <v>4579</v>
      </c>
      <c r="X4591" s="55">
        <v>4</v>
      </c>
      <c r="Y4591" s="168"/>
      <c r="Z4591" s="168"/>
      <c r="AA4591" s="168"/>
      <c r="AB4591" s="168"/>
      <c r="AC4591" s="168"/>
    </row>
    <row r="4592" spans="1:34" ht="15" hidden="1" customHeight="1" x14ac:dyDescent="0.2">
      <c r="A4592" s="175">
        <v>69</v>
      </c>
      <c r="B4592" s="175">
        <v>60</v>
      </c>
      <c r="C4592" s="24" t="s">
        <v>275</v>
      </c>
      <c r="D4592" s="175">
        <v>60217</v>
      </c>
      <c r="E4592" s="24" t="s">
        <v>276</v>
      </c>
      <c r="F4592" s="25">
        <v>2015</v>
      </c>
      <c r="G4592" s="156">
        <v>42226.675000000003</v>
      </c>
      <c r="H4592" s="157">
        <v>42226.675000000003</v>
      </c>
      <c r="I4592" s="620" t="s">
        <v>36</v>
      </c>
      <c r="J4592" s="620" t="s">
        <v>36</v>
      </c>
      <c r="K4592" s="620"/>
      <c r="L4592" s="159">
        <f>N4592-G4592</f>
        <v>6.9444443943211809E-4</v>
      </c>
      <c r="M4592" s="160">
        <v>1</v>
      </c>
      <c r="N4592" s="156">
        <v>42226.675694444442</v>
      </c>
      <c r="O4592" s="157">
        <v>42226.675694444442</v>
      </c>
      <c r="P4592" s="161" t="s">
        <v>37</v>
      </c>
      <c r="Q4592" s="35" t="s">
        <v>382</v>
      </c>
      <c r="R4592" s="35" t="s">
        <v>383</v>
      </c>
      <c r="S4592" s="35" t="s">
        <v>526</v>
      </c>
      <c r="T4592" s="35" t="s">
        <v>4580</v>
      </c>
      <c r="U4592" s="192" t="s">
        <v>40</v>
      </c>
      <c r="V4592" s="167" t="s">
        <v>384</v>
      </c>
      <c r="W4592" s="35" t="s">
        <v>4581</v>
      </c>
      <c r="X4592" s="55">
        <v>0</v>
      </c>
      <c r="Y4592" s="168"/>
      <c r="Z4592" s="168"/>
      <c r="AA4592" s="168"/>
      <c r="AB4592" s="168"/>
      <c r="AC4592" s="168"/>
    </row>
    <row r="4593" spans="1:34" ht="15" hidden="1" customHeight="1" x14ac:dyDescent="0.2">
      <c r="A4593" s="175">
        <v>69</v>
      </c>
      <c r="B4593" s="175">
        <v>60</v>
      </c>
      <c r="C4593" s="24" t="s">
        <v>275</v>
      </c>
      <c r="D4593" s="175">
        <v>60217</v>
      </c>
      <c r="E4593" s="24" t="s">
        <v>276</v>
      </c>
      <c r="F4593" s="25">
        <v>2015</v>
      </c>
      <c r="G4593" s="156">
        <v>42244.713194444441</v>
      </c>
      <c r="H4593" s="157">
        <v>42244.713194444441</v>
      </c>
      <c r="I4593" s="620" t="s">
        <v>36</v>
      </c>
      <c r="J4593" s="620" t="s">
        <v>36</v>
      </c>
      <c r="K4593" s="620"/>
      <c r="L4593" s="159">
        <f>N4593-G4593</f>
        <v>6.944444467080757E-4</v>
      </c>
      <c r="M4593" s="160">
        <v>1</v>
      </c>
      <c r="N4593" s="156">
        <v>42244.713888888888</v>
      </c>
      <c r="O4593" s="157">
        <v>42244.713888888888</v>
      </c>
      <c r="P4593" s="161" t="s">
        <v>37</v>
      </c>
      <c r="Q4593" s="35" t="s">
        <v>48</v>
      </c>
      <c r="R4593" s="35" t="s">
        <v>49</v>
      </c>
      <c r="S4593" s="35" t="s">
        <v>40</v>
      </c>
      <c r="T4593" s="35" t="s">
        <v>4662</v>
      </c>
      <c r="U4593" s="192" t="s">
        <v>40</v>
      </c>
      <c r="V4593" s="167" t="s">
        <v>384</v>
      </c>
      <c r="W4593" s="35" t="s">
        <v>4663</v>
      </c>
      <c r="X4593" s="55">
        <v>4</v>
      </c>
      <c r="Y4593" s="168"/>
      <c r="Z4593" s="168"/>
      <c r="AA4593" s="168"/>
      <c r="AB4593" s="168"/>
      <c r="AC4593" s="168"/>
    </row>
    <row r="4594" spans="1:34" ht="15" hidden="1" customHeight="1" x14ac:dyDescent="0.2">
      <c r="A4594" s="175">
        <v>69</v>
      </c>
      <c r="B4594" s="175">
        <v>60</v>
      </c>
      <c r="C4594" s="24" t="s">
        <v>275</v>
      </c>
      <c r="D4594" s="175">
        <v>60217</v>
      </c>
      <c r="E4594" s="43" t="s">
        <v>276</v>
      </c>
      <c r="F4594" s="25">
        <v>2015</v>
      </c>
      <c r="G4594" s="156">
        <v>42276.324999999997</v>
      </c>
      <c r="H4594" s="157">
        <v>42276.324999999997</v>
      </c>
      <c r="I4594" s="620" t="s">
        <v>36</v>
      </c>
      <c r="J4594" s="620" t="s">
        <v>36</v>
      </c>
      <c r="K4594" s="620"/>
      <c r="L4594" s="159">
        <f>N4594-G4594</f>
        <v>6.944444467080757E-4</v>
      </c>
      <c r="M4594" s="160">
        <v>1</v>
      </c>
      <c r="N4594" s="156">
        <v>42276.325694444444</v>
      </c>
      <c r="O4594" s="157">
        <v>42276.325694444444</v>
      </c>
      <c r="P4594" s="161" t="s">
        <v>37</v>
      </c>
      <c r="Q4594" s="162" t="s">
        <v>48</v>
      </c>
      <c r="R4594" s="162" t="s">
        <v>49</v>
      </c>
      <c r="S4594" s="35" t="s">
        <v>40</v>
      </c>
      <c r="T4594" s="35" t="s">
        <v>4840</v>
      </c>
      <c r="U4594" s="192" t="s">
        <v>40</v>
      </c>
      <c r="V4594" s="167" t="s">
        <v>384</v>
      </c>
      <c r="W4594" s="35" t="s">
        <v>4841</v>
      </c>
      <c r="X4594" s="55">
        <v>5</v>
      </c>
      <c r="Y4594" s="168"/>
      <c r="Z4594" s="168"/>
      <c r="AA4594" s="168"/>
      <c r="AB4594" s="168"/>
      <c r="AC4594" s="168"/>
    </row>
    <row r="4595" spans="1:34" ht="15" hidden="1" customHeight="1" x14ac:dyDescent="0.2">
      <c r="A4595" s="175">
        <v>69</v>
      </c>
      <c r="B4595" s="175">
        <v>60</v>
      </c>
      <c r="C4595" s="24" t="s">
        <v>275</v>
      </c>
      <c r="D4595" s="175">
        <v>60217</v>
      </c>
      <c r="E4595" s="43" t="s">
        <v>276</v>
      </c>
      <c r="F4595" s="25">
        <v>2015</v>
      </c>
      <c r="G4595" s="156">
        <v>42347.65347222222</v>
      </c>
      <c r="H4595" s="157">
        <v>42347.65347222222</v>
      </c>
      <c r="I4595" s="620" t="s">
        <v>36</v>
      </c>
      <c r="J4595" s="620" t="s">
        <v>36</v>
      </c>
      <c r="K4595" s="620"/>
      <c r="L4595" s="159">
        <f>N4595-G4595</f>
        <v>6.944444467080757E-4</v>
      </c>
      <c r="M4595" s="160">
        <v>1</v>
      </c>
      <c r="N4595" s="156">
        <v>42347.654166666667</v>
      </c>
      <c r="O4595" s="157">
        <v>42347.654166666667</v>
      </c>
      <c r="P4595" s="161" t="s">
        <v>37</v>
      </c>
      <c r="Q4595" s="162" t="s">
        <v>48</v>
      </c>
      <c r="R4595" s="162" t="s">
        <v>49</v>
      </c>
      <c r="S4595" s="35" t="s">
        <v>40</v>
      </c>
      <c r="T4595" s="35" t="s">
        <v>5289</v>
      </c>
      <c r="U4595" s="192" t="s">
        <v>40</v>
      </c>
      <c r="V4595" s="167" t="s">
        <v>384</v>
      </c>
      <c r="W4595" s="35" t="s">
        <v>5290</v>
      </c>
      <c r="X4595" s="55">
        <v>5</v>
      </c>
      <c r="Y4595" s="168"/>
      <c r="Z4595" s="168"/>
      <c r="AA4595" s="168"/>
      <c r="AB4595" s="168"/>
      <c r="AC4595" s="168"/>
    </row>
    <row r="4596" spans="1:34" ht="15" hidden="1" customHeight="1" x14ac:dyDescent="0.2">
      <c r="A4596" s="175">
        <v>69</v>
      </c>
      <c r="B4596" s="175">
        <v>60</v>
      </c>
      <c r="C4596" s="24" t="s">
        <v>275</v>
      </c>
      <c r="D4596" s="175">
        <v>60217</v>
      </c>
      <c r="E4596" s="43" t="s">
        <v>276</v>
      </c>
      <c r="F4596" s="25">
        <v>2015</v>
      </c>
      <c r="G4596" s="156">
        <v>42351.243750000001</v>
      </c>
      <c r="H4596" s="157">
        <v>42351.243750000001</v>
      </c>
      <c r="I4596" s="626" t="s">
        <v>313</v>
      </c>
      <c r="J4596" s="620" t="s">
        <v>36</v>
      </c>
      <c r="K4596" s="620"/>
      <c r="L4596" s="159">
        <f>N4596-G4596</f>
        <v>6.9444443943211809E-4</v>
      </c>
      <c r="M4596" s="160">
        <v>1</v>
      </c>
      <c r="N4596" s="156">
        <v>42351.244444444441</v>
      </c>
      <c r="O4596" s="157">
        <v>42351.244444444441</v>
      </c>
      <c r="P4596" s="161" t="s">
        <v>37</v>
      </c>
      <c r="Q4596" s="35" t="s">
        <v>213</v>
      </c>
      <c r="R4596" s="35" t="s">
        <v>214</v>
      </c>
      <c r="S4596" s="35" t="s">
        <v>40</v>
      </c>
      <c r="T4596" s="35" t="s">
        <v>5342</v>
      </c>
      <c r="U4596" s="192" t="s">
        <v>40</v>
      </c>
      <c r="V4596" s="167" t="s">
        <v>384</v>
      </c>
      <c r="W4596" s="35" t="s">
        <v>5343</v>
      </c>
      <c r="X4596" s="55">
        <v>5</v>
      </c>
      <c r="Y4596" s="168"/>
      <c r="Z4596" s="168"/>
      <c r="AA4596" s="168"/>
      <c r="AB4596" s="168"/>
      <c r="AC4596" s="168"/>
    </row>
    <row r="4597" spans="1:34" ht="15" hidden="1" customHeight="1" x14ac:dyDescent="0.2">
      <c r="A4597" s="175">
        <v>69</v>
      </c>
      <c r="B4597" s="175">
        <v>60</v>
      </c>
      <c r="C4597" s="24" t="s">
        <v>275</v>
      </c>
      <c r="D4597" s="175">
        <v>60217</v>
      </c>
      <c r="E4597" s="43" t="s">
        <v>276</v>
      </c>
      <c r="F4597" s="25">
        <v>2015</v>
      </c>
      <c r="G4597" s="156">
        <v>42363.01458333333</v>
      </c>
      <c r="H4597" s="157">
        <v>42363.01458333333</v>
      </c>
      <c r="I4597" s="620" t="s">
        <v>36</v>
      </c>
      <c r="J4597" s="620" t="s">
        <v>36</v>
      </c>
      <c r="K4597" s="620"/>
      <c r="L4597" s="159">
        <f>N4597-G4597</f>
        <v>1.6819444444481633</v>
      </c>
      <c r="M4597" s="160">
        <v>2422</v>
      </c>
      <c r="N4597" s="156">
        <v>42364.696527777778</v>
      </c>
      <c r="O4597" s="157">
        <v>42364.696527777778</v>
      </c>
      <c r="P4597" s="161" t="s">
        <v>37</v>
      </c>
      <c r="Q4597" s="35" t="s">
        <v>222</v>
      </c>
      <c r="R4597" s="35" t="s">
        <v>223</v>
      </c>
      <c r="S4597" s="35" t="s">
        <v>54</v>
      </c>
      <c r="T4597" s="35" t="s">
        <v>5395</v>
      </c>
      <c r="U4597" s="192" t="s">
        <v>40</v>
      </c>
      <c r="V4597" s="167" t="s">
        <v>384</v>
      </c>
      <c r="W4597" s="35" t="s">
        <v>5396</v>
      </c>
      <c r="X4597" s="55">
        <v>4</v>
      </c>
      <c r="Y4597" s="168"/>
      <c r="Z4597" s="168"/>
      <c r="AA4597" s="168"/>
      <c r="AB4597" s="168"/>
      <c r="AC4597" s="168"/>
    </row>
    <row r="4598" spans="1:34" ht="15" hidden="1" customHeight="1" x14ac:dyDescent="0.2">
      <c r="A4598" s="257">
        <v>69</v>
      </c>
      <c r="B4598" s="257">
        <v>60</v>
      </c>
      <c r="C4598" s="258" t="s">
        <v>275</v>
      </c>
      <c r="D4598" s="257">
        <v>60217</v>
      </c>
      <c r="E4598" s="258" t="s">
        <v>276</v>
      </c>
      <c r="F4598" s="25">
        <v>2016</v>
      </c>
      <c r="G4598" s="284">
        <v>42544.874305555553</v>
      </c>
      <c r="H4598" s="234">
        <v>42544.839583333334</v>
      </c>
      <c r="I4598" s="412" t="s">
        <v>36</v>
      </c>
      <c r="J4598" s="412" t="s">
        <v>36</v>
      </c>
      <c r="K4598" s="412"/>
      <c r="L4598" s="235">
        <f>N4598-G4598</f>
        <v>0.24583333333430346</v>
      </c>
      <c r="M4598" s="236">
        <v>354</v>
      </c>
      <c r="N4598" s="284">
        <v>42545.120138888888</v>
      </c>
      <c r="O4598" s="234">
        <v>42545.120138888888</v>
      </c>
      <c r="P4598" s="237" t="s">
        <v>37</v>
      </c>
      <c r="Q4598" s="238" t="s">
        <v>52</v>
      </c>
      <c r="R4598" s="238" t="s">
        <v>302</v>
      </c>
      <c r="S4598" s="35" t="s">
        <v>68</v>
      </c>
      <c r="T4598" s="35" t="s">
        <v>6278</v>
      </c>
      <c r="U4598" s="282" t="s">
        <v>40</v>
      </c>
      <c r="V4598" s="240" t="s">
        <v>384</v>
      </c>
      <c r="W4598" s="35" t="s">
        <v>6279</v>
      </c>
      <c r="X4598" s="177">
        <v>0</v>
      </c>
      <c r="Y4598" s="177">
        <v>0</v>
      </c>
      <c r="Z4598" s="55">
        <v>0</v>
      </c>
      <c r="AA4598" s="35"/>
      <c r="AB4598" s="35"/>
      <c r="AC4598" s="35"/>
    </row>
    <row r="4599" spans="1:34" ht="15" hidden="1" customHeight="1" x14ac:dyDescent="0.2">
      <c r="A4599" s="257">
        <v>69</v>
      </c>
      <c r="B4599" s="257">
        <v>60</v>
      </c>
      <c r="C4599" s="258" t="s">
        <v>275</v>
      </c>
      <c r="D4599" s="257">
        <v>60217</v>
      </c>
      <c r="E4599" s="258" t="s">
        <v>276</v>
      </c>
      <c r="F4599" s="25">
        <v>2016</v>
      </c>
      <c r="G4599" s="284">
        <v>42656.76458333333</v>
      </c>
      <c r="H4599" s="234">
        <v>42656.76458333333</v>
      </c>
      <c r="I4599" s="412" t="s">
        <v>36</v>
      </c>
      <c r="J4599" s="412" t="s">
        <v>36</v>
      </c>
      <c r="K4599" s="412"/>
      <c r="L4599" s="235">
        <f>N4599-G4599</f>
        <v>0.18541666666715173</v>
      </c>
      <c r="M4599" s="236">
        <v>267</v>
      </c>
      <c r="N4599" s="284">
        <v>42656.95</v>
      </c>
      <c r="O4599" s="234">
        <v>42656.95</v>
      </c>
      <c r="P4599" s="237" t="s">
        <v>37</v>
      </c>
      <c r="Q4599" s="238" t="s">
        <v>222</v>
      </c>
      <c r="R4599" s="238" t="s">
        <v>223</v>
      </c>
      <c r="S4599" s="35" t="s">
        <v>526</v>
      </c>
      <c r="T4599" s="35" t="s">
        <v>6696</v>
      </c>
      <c r="U4599" s="282" t="s">
        <v>40</v>
      </c>
      <c r="V4599" s="240" t="s">
        <v>384</v>
      </c>
      <c r="W4599" s="35" t="s">
        <v>6697</v>
      </c>
      <c r="X4599" s="177">
        <v>5</v>
      </c>
      <c r="Y4599" s="55">
        <v>0</v>
      </c>
      <c r="Z4599" s="55">
        <v>0</v>
      </c>
      <c r="AA4599" s="35"/>
      <c r="AB4599" s="35"/>
      <c r="AC4599" s="241"/>
    </row>
    <row r="4600" spans="1:34" ht="15" hidden="1" customHeight="1" x14ac:dyDescent="0.2">
      <c r="A4600" s="257">
        <v>69</v>
      </c>
      <c r="B4600" s="257">
        <v>60</v>
      </c>
      <c r="C4600" s="258" t="s">
        <v>275</v>
      </c>
      <c r="D4600" s="257">
        <v>60217</v>
      </c>
      <c r="E4600" s="258" t="s">
        <v>276</v>
      </c>
      <c r="F4600" s="25">
        <v>2016</v>
      </c>
      <c r="G4600" s="284">
        <v>42697.46875</v>
      </c>
      <c r="H4600" s="234">
        <v>42697.46875</v>
      </c>
      <c r="I4600" s="412" t="s">
        <v>36</v>
      </c>
      <c r="J4600" s="412" t="s">
        <v>36</v>
      </c>
      <c r="K4600" s="412"/>
      <c r="L4600" s="235">
        <f>N4600-G4600</f>
        <v>6.944444467080757E-4</v>
      </c>
      <c r="M4600" s="236">
        <v>1</v>
      </c>
      <c r="N4600" s="284">
        <v>42697.469444444447</v>
      </c>
      <c r="O4600" s="234">
        <v>42697.469444444447</v>
      </c>
      <c r="P4600" s="237" t="s">
        <v>37</v>
      </c>
      <c r="Q4600" s="35" t="s">
        <v>222</v>
      </c>
      <c r="R4600" s="35" t="s">
        <v>223</v>
      </c>
      <c r="S4600" s="35" t="s">
        <v>526</v>
      </c>
      <c r="T4600" s="35" t="s">
        <v>6902</v>
      </c>
      <c r="U4600" s="282" t="s">
        <v>40</v>
      </c>
      <c r="V4600" s="240" t="s">
        <v>384</v>
      </c>
      <c r="W4600" s="35" t="s">
        <v>6903</v>
      </c>
      <c r="X4600" s="177">
        <v>4</v>
      </c>
      <c r="Y4600" s="55">
        <v>0</v>
      </c>
      <c r="Z4600" s="55">
        <v>0</v>
      </c>
      <c r="AA4600" s="55"/>
      <c r="AB4600" s="55"/>
      <c r="AC4600" s="55"/>
    </row>
    <row r="4601" spans="1:34" ht="15" hidden="1" customHeight="1" x14ac:dyDescent="0.2">
      <c r="A4601" s="175">
        <v>69</v>
      </c>
      <c r="B4601" s="175">
        <v>60</v>
      </c>
      <c r="C4601" s="24" t="s">
        <v>275</v>
      </c>
      <c r="D4601" s="175">
        <v>60217</v>
      </c>
      <c r="E4601" s="24" t="s">
        <v>276</v>
      </c>
      <c r="F4601" s="25">
        <v>2016</v>
      </c>
      <c r="G4601" s="284">
        <v>42700.949305555558</v>
      </c>
      <c r="H4601" s="234">
        <v>42700.949305555558</v>
      </c>
      <c r="I4601" s="412" t="s">
        <v>36</v>
      </c>
      <c r="J4601" s="412" t="s">
        <v>36</v>
      </c>
      <c r="K4601" s="412"/>
      <c r="L4601" s="235">
        <f>N4601-G4601</f>
        <v>6.9444443943211809E-4</v>
      </c>
      <c r="M4601" s="236">
        <v>1</v>
      </c>
      <c r="N4601" s="284">
        <v>42700.95</v>
      </c>
      <c r="O4601" s="234">
        <v>42700.95</v>
      </c>
      <c r="P4601" s="237" t="s">
        <v>37</v>
      </c>
      <c r="Q4601" s="35" t="s">
        <v>222</v>
      </c>
      <c r="R4601" s="35" t="s">
        <v>223</v>
      </c>
      <c r="S4601" s="35" t="s">
        <v>526</v>
      </c>
      <c r="T4601" s="35" t="s">
        <v>6912</v>
      </c>
      <c r="U4601" s="282" t="s">
        <v>40</v>
      </c>
      <c r="V4601" s="240" t="s">
        <v>1385</v>
      </c>
      <c r="W4601" s="35" t="s">
        <v>6913</v>
      </c>
      <c r="X4601" s="177">
        <v>4</v>
      </c>
      <c r="Y4601" s="55">
        <v>0</v>
      </c>
      <c r="Z4601" s="55">
        <v>0</v>
      </c>
      <c r="AA4601" s="55"/>
      <c r="AB4601" s="55"/>
      <c r="AC4601" s="55"/>
    </row>
    <row r="4602" spans="1:34" ht="15" hidden="1" customHeight="1" x14ac:dyDescent="0.2">
      <c r="A4602" s="175">
        <v>69</v>
      </c>
      <c r="B4602" s="175">
        <v>60</v>
      </c>
      <c r="C4602" s="24" t="s">
        <v>275</v>
      </c>
      <c r="D4602" s="175">
        <v>60217</v>
      </c>
      <c r="E4602" s="24" t="s">
        <v>276</v>
      </c>
      <c r="F4602" s="25">
        <v>2016</v>
      </c>
      <c r="G4602" s="284">
        <v>42701.175694444442</v>
      </c>
      <c r="H4602" s="234">
        <v>42701.175694444442</v>
      </c>
      <c r="I4602" s="412" t="s">
        <v>36</v>
      </c>
      <c r="J4602" s="412" t="s">
        <v>36</v>
      </c>
      <c r="K4602" s="412"/>
      <c r="L4602" s="235">
        <f>N4602-G4602</f>
        <v>6.944444467080757E-4</v>
      </c>
      <c r="M4602" s="236">
        <v>1</v>
      </c>
      <c r="N4602" s="284">
        <v>42701.176388888889</v>
      </c>
      <c r="O4602" s="234">
        <v>42701.176388888889</v>
      </c>
      <c r="P4602" s="237" t="s">
        <v>37</v>
      </c>
      <c r="Q4602" s="35" t="s">
        <v>222</v>
      </c>
      <c r="R4602" s="35" t="s">
        <v>223</v>
      </c>
      <c r="S4602" s="35" t="s">
        <v>526</v>
      </c>
      <c r="T4602" s="35" t="s">
        <v>6914</v>
      </c>
      <c r="U4602" s="282" t="s">
        <v>40</v>
      </c>
      <c r="V4602" s="240" t="s">
        <v>1385</v>
      </c>
      <c r="W4602" s="35" t="s">
        <v>6915</v>
      </c>
      <c r="X4602" s="177">
        <v>4</v>
      </c>
      <c r="Y4602" s="55">
        <v>0</v>
      </c>
      <c r="Z4602" s="55">
        <v>0</v>
      </c>
      <c r="AA4602" s="55"/>
      <c r="AB4602" s="55"/>
      <c r="AC4602" s="55"/>
    </row>
    <row r="4603" spans="1:34" ht="15" hidden="1" customHeight="1" x14ac:dyDescent="0.2">
      <c r="A4603" s="175">
        <v>69</v>
      </c>
      <c r="B4603" s="175">
        <v>60</v>
      </c>
      <c r="C4603" s="24" t="s">
        <v>275</v>
      </c>
      <c r="D4603" s="175">
        <v>60217</v>
      </c>
      <c r="E4603" s="24" t="s">
        <v>276</v>
      </c>
      <c r="F4603" s="25">
        <v>2016</v>
      </c>
      <c r="G4603" s="284">
        <v>42701.178472222222</v>
      </c>
      <c r="H4603" s="234">
        <v>42701.178472222222</v>
      </c>
      <c r="I4603" s="412" t="s">
        <v>36</v>
      </c>
      <c r="J4603" s="412" t="s">
        <v>36</v>
      </c>
      <c r="K4603" s="412"/>
      <c r="L4603" s="235">
        <f>N4603-G4603</f>
        <v>0.46319444444816327</v>
      </c>
      <c r="M4603" s="236">
        <v>667</v>
      </c>
      <c r="N4603" s="284">
        <v>42701.64166666667</v>
      </c>
      <c r="O4603" s="234">
        <v>42701.64166666667</v>
      </c>
      <c r="P4603" s="237" t="s">
        <v>37</v>
      </c>
      <c r="Q4603" s="35" t="s">
        <v>222</v>
      </c>
      <c r="R4603" s="35" t="s">
        <v>223</v>
      </c>
      <c r="S4603" s="35" t="s">
        <v>526</v>
      </c>
      <c r="T4603" s="35" t="s">
        <v>6916</v>
      </c>
      <c r="U4603" s="282" t="s">
        <v>40</v>
      </c>
      <c r="V4603" s="240" t="s">
        <v>1385</v>
      </c>
      <c r="W4603" s="35" t="s">
        <v>6917</v>
      </c>
      <c r="X4603" s="177">
        <v>4</v>
      </c>
      <c r="Y4603" s="55">
        <v>0</v>
      </c>
      <c r="Z4603" s="55">
        <v>0</v>
      </c>
      <c r="AA4603" s="55"/>
      <c r="AB4603" s="55"/>
      <c r="AC4603" s="55"/>
    </row>
    <row r="4604" spans="1:34" ht="15" hidden="1" customHeight="1" x14ac:dyDescent="0.2">
      <c r="A4604" s="257">
        <v>69</v>
      </c>
      <c r="B4604" s="257">
        <v>60</v>
      </c>
      <c r="C4604" s="258" t="s">
        <v>275</v>
      </c>
      <c r="D4604" s="257">
        <v>60217</v>
      </c>
      <c r="E4604" s="258" t="s">
        <v>276</v>
      </c>
      <c r="F4604" s="25">
        <v>2017</v>
      </c>
      <c r="G4604" s="232">
        <v>42738.756249999999</v>
      </c>
      <c r="H4604" s="233">
        <v>42738.756249999999</v>
      </c>
      <c r="I4604" s="417" t="s">
        <v>7042</v>
      </c>
      <c r="J4604" s="412" t="s">
        <v>36</v>
      </c>
      <c r="K4604" s="412"/>
      <c r="L4604" s="235">
        <f>N4604-G4604</f>
        <v>6.944444467080757E-4</v>
      </c>
      <c r="M4604" s="236">
        <v>1</v>
      </c>
      <c r="N4604" s="232">
        <v>42738.756944444445</v>
      </c>
      <c r="O4604" s="233">
        <v>42738.756944444445</v>
      </c>
      <c r="P4604" s="237" t="s">
        <v>37</v>
      </c>
      <c r="Q4604" s="238" t="s">
        <v>213</v>
      </c>
      <c r="R4604" s="238" t="s">
        <v>1263</v>
      </c>
      <c r="S4604" s="238" t="s">
        <v>40</v>
      </c>
      <c r="T4604" s="167" t="s">
        <v>7068</v>
      </c>
      <c r="U4604" s="303" t="s">
        <v>40</v>
      </c>
      <c r="V4604" s="240" t="s">
        <v>1385</v>
      </c>
      <c r="W4604" s="35" t="s">
        <v>7069</v>
      </c>
      <c r="X4604" s="241">
        <v>4</v>
      </c>
      <c r="Y4604" s="241">
        <v>0</v>
      </c>
      <c r="Z4604" s="241">
        <v>0</v>
      </c>
      <c r="AA4604" s="168"/>
      <c r="AB4604" s="168"/>
      <c r="AC4604" s="168"/>
      <c r="AD4604" s="304">
        <v>5517212</v>
      </c>
      <c r="AE4604" s="35" t="s">
        <v>7056</v>
      </c>
      <c r="AF4604" s="305" t="s">
        <v>7070</v>
      </c>
      <c r="AG4604" s="35" t="s">
        <v>7040</v>
      </c>
      <c r="AH4604" s="44" t="s">
        <v>7041</v>
      </c>
    </row>
    <row r="4605" spans="1:34" ht="15" hidden="1" customHeight="1" x14ac:dyDescent="0.2">
      <c r="A4605" s="257">
        <v>69</v>
      </c>
      <c r="B4605" s="257">
        <v>60</v>
      </c>
      <c r="C4605" s="258" t="s">
        <v>275</v>
      </c>
      <c r="D4605" s="257">
        <v>60217</v>
      </c>
      <c r="E4605" s="258" t="s">
        <v>276</v>
      </c>
      <c r="F4605" s="25">
        <v>2017</v>
      </c>
      <c r="G4605" s="232">
        <v>42753.892361111109</v>
      </c>
      <c r="H4605" s="233">
        <v>42753.892361111109</v>
      </c>
      <c r="I4605" s="417" t="s">
        <v>7042</v>
      </c>
      <c r="J4605" s="412" t="s">
        <v>36</v>
      </c>
      <c r="K4605" s="412"/>
      <c r="L4605" s="235">
        <f>N4605-G4605</f>
        <v>6.944444467080757E-4</v>
      </c>
      <c r="M4605" s="236">
        <v>1</v>
      </c>
      <c r="N4605" s="232">
        <v>42753.893055555556</v>
      </c>
      <c r="O4605" s="233">
        <v>42753.893055555556</v>
      </c>
      <c r="P4605" s="237" t="s">
        <v>37</v>
      </c>
      <c r="Q4605" s="35" t="s">
        <v>213</v>
      </c>
      <c r="R4605" s="35" t="s">
        <v>320</v>
      </c>
      <c r="S4605" s="35" t="s">
        <v>40</v>
      </c>
      <c r="T4605" s="167" t="s">
        <v>7411</v>
      </c>
      <c r="U4605" s="303" t="s">
        <v>40</v>
      </c>
      <c r="V4605" s="49" t="s">
        <v>384</v>
      </c>
      <c r="W4605" s="35" t="s">
        <v>7412</v>
      </c>
      <c r="X4605" s="255">
        <v>0</v>
      </c>
      <c r="Y4605" s="241">
        <v>0</v>
      </c>
      <c r="Z4605" s="241">
        <v>0</v>
      </c>
      <c r="AA4605" s="168"/>
      <c r="AB4605" s="168"/>
      <c r="AC4605" s="168"/>
      <c r="AD4605" s="304">
        <v>5517212</v>
      </c>
      <c r="AE4605" s="35" t="s">
        <v>7056</v>
      </c>
      <c r="AF4605" s="305" t="s">
        <v>7199</v>
      </c>
      <c r="AG4605" s="35" t="s">
        <v>7040</v>
      </c>
      <c r="AH4605" s="44" t="s">
        <v>7176</v>
      </c>
    </row>
    <row r="4606" spans="1:34" ht="15" hidden="1" customHeight="1" x14ac:dyDescent="0.2">
      <c r="A4606" s="257">
        <v>69</v>
      </c>
      <c r="B4606" s="257">
        <v>60</v>
      </c>
      <c r="C4606" s="258" t="s">
        <v>275</v>
      </c>
      <c r="D4606" s="257">
        <v>60217</v>
      </c>
      <c r="E4606" s="258" t="s">
        <v>276</v>
      </c>
      <c r="F4606" s="25">
        <v>2017</v>
      </c>
      <c r="G4606" s="232">
        <v>42786.18472222222</v>
      </c>
      <c r="H4606" s="233">
        <v>42786.18472222222</v>
      </c>
      <c r="I4606" s="417" t="s">
        <v>7042</v>
      </c>
      <c r="J4606" s="412" t="s">
        <v>36</v>
      </c>
      <c r="K4606" s="412"/>
      <c r="L4606" s="235">
        <f>N4606-G4606</f>
        <v>0.54236111111094942</v>
      </c>
      <c r="M4606" s="236">
        <v>781</v>
      </c>
      <c r="N4606" s="232">
        <v>42786.727083333331</v>
      </c>
      <c r="O4606" s="233">
        <v>42786.727083333331</v>
      </c>
      <c r="P4606" s="237" t="s">
        <v>37</v>
      </c>
      <c r="Q4606" s="35" t="s">
        <v>213</v>
      </c>
      <c r="R4606" s="35" t="s">
        <v>320</v>
      </c>
      <c r="S4606" s="35" t="s">
        <v>54</v>
      </c>
      <c r="T4606" s="52" t="s">
        <v>7933</v>
      </c>
      <c r="U4606" s="303" t="s">
        <v>40</v>
      </c>
      <c r="V4606" s="49" t="s">
        <v>1385</v>
      </c>
      <c r="W4606" s="35" t="s">
        <v>7935</v>
      </c>
      <c r="X4606" s="255">
        <v>385</v>
      </c>
      <c r="Y4606" s="255">
        <v>385</v>
      </c>
      <c r="Z4606" s="255">
        <v>136362</v>
      </c>
      <c r="AA4606" s="173">
        <v>6.9781621587134955E-5</v>
      </c>
      <c r="AB4606" s="174">
        <v>2.4715744111337392E-2</v>
      </c>
      <c r="AC4606" s="241">
        <v>354.18701298701296</v>
      </c>
      <c r="AD4606" s="304">
        <v>5517212</v>
      </c>
      <c r="AE4606" s="35" t="s">
        <v>7056</v>
      </c>
      <c r="AF4606" s="305" t="s">
        <v>7936</v>
      </c>
      <c r="AG4606" s="35" t="s">
        <v>7040</v>
      </c>
      <c r="AH4606" s="52" t="s">
        <v>7176</v>
      </c>
    </row>
    <row r="4607" spans="1:34" ht="15" hidden="1" customHeight="1" x14ac:dyDescent="0.2">
      <c r="A4607" s="257">
        <v>69</v>
      </c>
      <c r="B4607" s="257">
        <v>60</v>
      </c>
      <c r="C4607" s="258" t="s">
        <v>275</v>
      </c>
      <c r="D4607" s="257">
        <v>60217</v>
      </c>
      <c r="E4607" s="258" t="s">
        <v>276</v>
      </c>
      <c r="F4607" s="25">
        <v>2017</v>
      </c>
      <c r="G4607" s="232">
        <v>42957.787499999999</v>
      </c>
      <c r="H4607" s="233">
        <v>42957.787499999999</v>
      </c>
      <c r="I4607" s="412" t="s">
        <v>36</v>
      </c>
      <c r="J4607" s="412" t="s">
        <v>36</v>
      </c>
      <c r="K4607" s="412"/>
      <c r="L4607" s="235">
        <f>N4607-G4607</f>
        <v>6.944444467080757E-4</v>
      </c>
      <c r="M4607" s="236">
        <v>1</v>
      </c>
      <c r="N4607" s="232">
        <v>42957.788194444445</v>
      </c>
      <c r="O4607" s="233">
        <v>42957.788194444445</v>
      </c>
      <c r="P4607" s="237" t="s">
        <v>37</v>
      </c>
      <c r="Q4607" s="35" t="s">
        <v>48</v>
      </c>
      <c r="R4607" s="35" t="s">
        <v>49</v>
      </c>
      <c r="S4607" s="35" t="s">
        <v>40</v>
      </c>
      <c r="T4607" s="167" t="s">
        <v>9173</v>
      </c>
      <c r="U4607" s="303" t="s">
        <v>40</v>
      </c>
      <c r="V4607" s="240" t="s">
        <v>384</v>
      </c>
      <c r="W4607" s="167" t="s">
        <v>9174</v>
      </c>
      <c r="X4607" s="241">
        <v>4</v>
      </c>
      <c r="Y4607" s="241">
        <v>0</v>
      </c>
      <c r="Z4607" s="241">
        <v>0</v>
      </c>
      <c r="AA4607" s="266"/>
      <c r="AB4607" s="266"/>
      <c r="AC4607" s="266"/>
      <c r="AD4607" s="304">
        <v>5517212</v>
      </c>
      <c r="AE4607" s="305" t="s">
        <v>7102</v>
      </c>
      <c r="AF4607" s="305" t="s">
        <v>9175</v>
      </c>
      <c r="AG4607" s="35" t="s">
        <v>7040</v>
      </c>
      <c r="AH4607" s="29" t="s">
        <v>7041</v>
      </c>
    </row>
    <row r="4608" spans="1:34" ht="15" hidden="1" customHeight="1" x14ac:dyDescent="0.2">
      <c r="A4608" s="257">
        <v>69</v>
      </c>
      <c r="B4608" s="257">
        <v>60</v>
      </c>
      <c r="C4608" s="258" t="s">
        <v>275</v>
      </c>
      <c r="D4608" s="257">
        <v>60217</v>
      </c>
      <c r="E4608" s="258" t="s">
        <v>276</v>
      </c>
      <c r="F4608" s="25">
        <v>2017</v>
      </c>
      <c r="G4608" s="232">
        <v>42977.730555555558</v>
      </c>
      <c r="H4608" s="233">
        <v>42977.730555555558</v>
      </c>
      <c r="I4608" s="412" t="s">
        <v>36</v>
      </c>
      <c r="J4608" s="417" t="s">
        <v>7042</v>
      </c>
      <c r="K4608" s="417"/>
      <c r="L4608" s="235">
        <f>N4608-G4608</f>
        <v>10.888194444443798</v>
      </c>
      <c r="M4608" s="236">
        <v>15679</v>
      </c>
      <c r="N4608" s="232">
        <v>42988.618750000001</v>
      </c>
      <c r="O4608" s="233">
        <v>42988.618750000001</v>
      </c>
      <c r="P4608" s="294" t="s">
        <v>173</v>
      </c>
      <c r="Q4608" s="35" t="s">
        <v>382</v>
      </c>
      <c r="R4608" s="35" t="s">
        <v>383</v>
      </c>
      <c r="S4608" s="35" t="s">
        <v>526</v>
      </c>
      <c r="T4608" s="167" t="s">
        <v>9271</v>
      </c>
      <c r="U4608" s="303" t="s">
        <v>40</v>
      </c>
      <c r="V4608" s="240" t="s">
        <v>1385</v>
      </c>
      <c r="W4608" s="167" t="s">
        <v>9272</v>
      </c>
      <c r="X4608" s="255">
        <v>4</v>
      </c>
      <c r="Y4608" s="255">
        <v>0</v>
      </c>
      <c r="Z4608" s="255">
        <v>0</v>
      </c>
      <c r="AA4608" s="184"/>
      <c r="AB4608" s="184"/>
      <c r="AC4608" s="184"/>
      <c r="AD4608" s="304">
        <v>5517212</v>
      </c>
      <c r="AE4608" s="333" t="s">
        <v>7172</v>
      </c>
      <c r="AF4608" s="333" t="s">
        <v>9273</v>
      </c>
      <c r="AG4608" s="167" t="s">
        <v>7040</v>
      </c>
      <c r="AH4608" s="29" t="s">
        <v>7041</v>
      </c>
    </row>
    <row r="4609" spans="1:34" ht="15" hidden="1" customHeight="1" x14ac:dyDescent="0.2">
      <c r="A4609" s="257">
        <v>69</v>
      </c>
      <c r="B4609" s="257">
        <v>60</v>
      </c>
      <c r="C4609" s="258" t="s">
        <v>275</v>
      </c>
      <c r="D4609" s="257">
        <v>60217</v>
      </c>
      <c r="E4609" s="258" t="s">
        <v>276</v>
      </c>
      <c r="F4609" s="25">
        <v>2017</v>
      </c>
      <c r="G4609" s="232">
        <v>43016.940972222219</v>
      </c>
      <c r="H4609" s="233">
        <v>43016.940972222219</v>
      </c>
      <c r="I4609" s="417" t="s">
        <v>7042</v>
      </c>
      <c r="J4609" s="412" t="s">
        <v>36</v>
      </c>
      <c r="K4609" s="412"/>
      <c r="L4609" s="235">
        <f>N4609-G4609</f>
        <v>6.944444467080757E-4</v>
      </c>
      <c r="M4609" s="236">
        <v>1</v>
      </c>
      <c r="N4609" s="232">
        <v>43016.941666666666</v>
      </c>
      <c r="O4609" s="233">
        <v>43016.941666666666</v>
      </c>
      <c r="P4609" s="237" t="s">
        <v>37</v>
      </c>
      <c r="Q4609" s="167" t="s">
        <v>48</v>
      </c>
      <c r="R4609" s="167" t="s">
        <v>49</v>
      </c>
      <c r="S4609" s="167" t="s">
        <v>40</v>
      </c>
      <c r="T4609" s="167" t="s">
        <v>9660</v>
      </c>
      <c r="U4609" s="332" t="s">
        <v>40</v>
      </c>
      <c r="V4609" s="240" t="s">
        <v>1385</v>
      </c>
      <c r="W4609" s="163" t="s">
        <v>9661</v>
      </c>
      <c r="X4609" s="241">
        <v>5</v>
      </c>
      <c r="Y4609" s="241">
        <v>0</v>
      </c>
      <c r="Z4609" s="241">
        <v>0</v>
      </c>
      <c r="AA4609" s="266"/>
      <c r="AB4609" s="266"/>
      <c r="AC4609" s="266"/>
      <c r="AD4609" s="304">
        <v>5517212</v>
      </c>
      <c r="AE4609" s="333" t="s">
        <v>7049</v>
      </c>
      <c r="AF4609" s="383" t="s">
        <v>9662</v>
      </c>
      <c r="AG4609" s="167" t="s">
        <v>7040</v>
      </c>
      <c r="AH4609" s="29" t="s">
        <v>7041</v>
      </c>
    </row>
    <row r="4610" spans="1:34" ht="15" hidden="1" customHeight="1" x14ac:dyDescent="0.2">
      <c r="A4610" s="257">
        <v>69</v>
      </c>
      <c r="B4610" s="257">
        <v>60</v>
      </c>
      <c r="C4610" s="258" t="s">
        <v>275</v>
      </c>
      <c r="D4610" s="257">
        <v>60217</v>
      </c>
      <c r="E4610" s="258" t="s">
        <v>276</v>
      </c>
      <c r="F4610" s="25">
        <v>2017</v>
      </c>
      <c r="G4610" s="232">
        <v>43018.835416666669</v>
      </c>
      <c r="H4610" s="233">
        <v>43018.835416666669</v>
      </c>
      <c r="I4610" s="412" t="s">
        <v>36</v>
      </c>
      <c r="J4610" s="412" t="s">
        <v>36</v>
      </c>
      <c r="K4610" s="412"/>
      <c r="L4610" s="235">
        <f>N4610-G4610</f>
        <v>1.3888888861401938E-3</v>
      </c>
      <c r="M4610" s="236">
        <v>2</v>
      </c>
      <c r="N4610" s="232">
        <v>43018.836805555555</v>
      </c>
      <c r="O4610" s="233">
        <v>43018.836805555555</v>
      </c>
      <c r="P4610" s="237" t="s">
        <v>37</v>
      </c>
      <c r="Q4610" s="35" t="s">
        <v>382</v>
      </c>
      <c r="R4610" s="35" t="s">
        <v>383</v>
      </c>
      <c r="S4610" s="277" t="s">
        <v>526</v>
      </c>
      <c r="T4610" s="167" t="s">
        <v>9765</v>
      </c>
      <c r="U4610" s="332" t="s">
        <v>40</v>
      </c>
      <c r="V4610" s="240" t="s">
        <v>1385</v>
      </c>
      <c r="W4610" s="167" t="s">
        <v>9766</v>
      </c>
      <c r="X4610" s="241">
        <v>4</v>
      </c>
      <c r="Y4610" s="241">
        <v>0</v>
      </c>
      <c r="Z4610" s="241">
        <v>0</v>
      </c>
      <c r="AA4610" s="277"/>
      <c r="AB4610" s="277"/>
      <c r="AC4610" s="277"/>
      <c r="AD4610" s="304">
        <v>5517212</v>
      </c>
      <c r="AE4610" s="333" t="s">
        <v>1270</v>
      </c>
      <c r="AF4610" s="333" t="s">
        <v>1270</v>
      </c>
      <c r="AG4610" s="167" t="s">
        <v>7066</v>
      </c>
      <c r="AH4610" s="29" t="s">
        <v>7067</v>
      </c>
    </row>
    <row r="4611" spans="1:34" ht="15" hidden="1" customHeight="1" x14ac:dyDescent="0.2">
      <c r="A4611" s="257">
        <v>69</v>
      </c>
      <c r="B4611" s="257">
        <v>60</v>
      </c>
      <c r="C4611" s="258" t="s">
        <v>275</v>
      </c>
      <c r="D4611" s="257">
        <v>60217</v>
      </c>
      <c r="E4611" s="258" t="s">
        <v>276</v>
      </c>
      <c r="F4611" s="25">
        <v>2017</v>
      </c>
      <c r="G4611" s="232">
        <v>43039.46875</v>
      </c>
      <c r="H4611" s="233">
        <v>43039.46875</v>
      </c>
      <c r="I4611" s="412" t="s">
        <v>36</v>
      </c>
      <c r="J4611" s="412" t="s">
        <v>36</v>
      </c>
      <c r="K4611" s="412"/>
      <c r="L4611" s="235">
        <f>N4611-G4611</f>
        <v>6.944444467080757E-4</v>
      </c>
      <c r="M4611" s="236">
        <v>1</v>
      </c>
      <c r="N4611" s="232">
        <v>43039.469444444447</v>
      </c>
      <c r="O4611" s="233">
        <v>43039.469444444447</v>
      </c>
      <c r="P4611" s="237" t="s">
        <v>37</v>
      </c>
      <c r="Q4611" s="35" t="s">
        <v>382</v>
      </c>
      <c r="R4611" s="35" t="s">
        <v>383</v>
      </c>
      <c r="S4611" s="35" t="s">
        <v>40</v>
      </c>
      <c r="T4611" s="240" t="s">
        <v>9892</v>
      </c>
      <c r="U4611" s="332" t="s">
        <v>40</v>
      </c>
      <c r="V4611" s="240" t="s">
        <v>384</v>
      </c>
      <c r="W4611" s="167" t="s">
        <v>9893</v>
      </c>
      <c r="X4611" s="241">
        <v>5</v>
      </c>
      <c r="Y4611" s="241">
        <v>0</v>
      </c>
      <c r="Z4611" s="241">
        <v>0</v>
      </c>
      <c r="AA4611" s="266"/>
      <c r="AB4611" s="266"/>
      <c r="AC4611" s="266"/>
      <c r="AD4611" s="304">
        <v>5517212</v>
      </c>
      <c r="AE4611" s="333" t="s">
        <v>7427</v>
      </c>
      <c r="AF4611" s="383" t="s">
        <v>9894</v>
      </c>
      <c r="AG4611" s="167" t="s">
        <v>7040</v>
      </c>
      <c r="AH4611" s="29" t="s">
        <v>7041</v>
      </c>
    </row>
    <row r="4612" spans="1:34" ht="15" hidden="1" customHeight="1" x14ac:dyDescent="0.2">
      <c r="A4612" s="257">
        <v>69</v>
      </c>
      <c r="B4612" s="257">
        <v>60</v>
      </c>
      <c r="C4612" s="258" t="s">
        <v>275</v>
      </c>
      <c r="D4612" s="257">
        <v>60217</v>
      </c>
      <c r="E4612" s="258" t="s">
        <v>276</v>
      </c>
      <c r="F4612" s="25">
        <v>2017</v>
      </c>
      <c r="G4612" s="232">
        <v>43039.525000000001</v>
      </c>
      <c r="H4612" s="233">
        <v>43039.525000000001</v>
      </c>
      <c r="I4612" s="412" t="s">
        <v>36</v>
      </c>
      <c r="J4612" s="412" t="s">
        <v>36</v>
      </c>
      <c r="K4612" s="412"/>
      <c r="L4612" s="235">
        <f>N4612-G4612</f>
        <v>0.13055555555183673</v>
      </c>
      <c r="M4612" s="236">
        <v>188</v>
      </c>
      <c r="N4612" s="232">
        <v>43039.655555555553</v>
      </c>
      <c r="O4612" s="233">
        <v>43039.655555555553</v>
      </c>
      <c r="P4612" s="237" t="s">
        <v>37</v>
      </c>
      <c r="Q4612" s="35" t="s">
        <v>382</v>
      </c>
      <c r="R4612" s="35" t="s">
        <v>383</v>
      </c>
      <c r="S4612" s="35" t="s">
        <v>526</v>
      </c>
      <c r="T4612" s="240" t="s">
        <v>9895</v>
      </c>
      <c r="U4612" s="332" t="s">
        <v>40</v>
      </c>
      <c r="V4612" s="240" t="s">
        <v>384</v>
      </c>
      <c r="W4612" s="240" t="s">
        <v>9896</v>
      </c>
      <c r="X4612" s="241">
        <v>0</v>
      </c>
      <c r="Y4612" s="241">
        <v>0</v>
      </c>
      <c r="Z4612" s="241">
        <v>0</v>
      </c>
      <c r="AA4612" s="266"/>
      <c r="AB4612" s="266"/>
      <c r="AC4612" s="266"/>
      <c r="AD4612" s="304">
        <v>5517212</v>
      </c>
      <c r="AE4612" s="333" t="s">
        <v>1270</v>
      </c>
      <c r="AF4612" s="333" t="s">
        <v>1270</v>
      </c>
      <c r="AG4612" s="167" t="s">
        <v>7066</v>
      </c>
      <c r="AH4612" s="29" t="s">
        <v>7067</v>
      </c>
    </row>
    <row r="4613" spans="1:34" ht="15" hidden="1" customHeight="1" x14ac:dyDescent="0.2">
      <c r="A4613" s="257">
        <v>69</v>
      </c>
      <c r="B4613" s="257">
        <v>60</v>
      </c>
      <c r="C4613" s="258" t="s">
        <v>275</v>
      </c>
      <c r="D4613" s="257">
        <v>60217</v>
      </c>
      <c r="E4613" s="331" t="s">
        <v>276</v>
      </c>
      <c r="F4613" s="25">
        <v>2018</v>
      </c>
      <c r="G4613" s="232">
        <v>43122.626388888886</v>
      </c>
      <c r="H4613" s="233">
        <v>43122.626388888886</v>
      </c>
      <c r="I4613" s="412" t="s">
        <v>36</v>
      </c>
      <c r="J4613" s="412" t="s">
        <v>36</v>
      </c>
      <c r="K4613" s="412" t="s">
        <v>36</v>
      </c>
      <c r="L4613" s="235">
        <f>N4613-G4613</f>
        <v>0.2229166666729725</v>
      </c>
      <c r="M4613" s="236">
        <v>321</v>
      </c>
      <c r="N4613" s="232">
        <v>43122.849305555559</v>
      </c>
      <c r="O4613" s="233">
        <v>43122.849305555559</v>
      </c>
      <c r="P4613" s="237" t="s">
        <v>37</v>
      </c>
      <c r="Q4613" s="238" t="s">
        <v>222</v>
      </c>
      <c r="R4613" s="35" t="s">
        <v>10352</v>
      </c>
      <c r="S4613" s="238" t="s">
        <v>526</v>
      </c>
      <c r="T4613" s="167" t="s">
        <v>10353</v>
      </c>
      <c r="U4613" s="88">
        <v>114244504</v>
      </c>
      <c r="V4613" s="240" t="s">
        <v>1385</v>
      </c>
      <c r="W4613" s="167" t="s">
        <v>10354</v>
      </c>
      <c r="X4613" s="255">
        <v>4</v>
      </c>
      <c r="Y4613" s="241">
        <v>0</v>
      </c>
      <c r="Z4613" s="241">
        <v>0</v>
      </c>
      <c r="AA4613" s="266"/>
      <c r="AB4613" s="266"/>
      <c r="AC4613" s="266"/>
      <c r="AD4613" s="241">
        <v>5517212</v>
      </c>
      <c r="AE4613" s="35" t="s">
        <v>7182</v>
      </c>
      <c r="AF4613" s="153" t="s">
        <v>10355</v>
      </c>
      <c r="AG4613" s="35" t="s">
        <v>7040</v>
      </c>
      <c r="AH4613" s="35" t="s">
        <v>7041</v>
      </c>
    </row>
    <row r="4614" spans="1:34" ht="15" hidden="1" customHeight="1" x14ac:dyDescent="0.2">
      <c r="A4614" s="257">
        <v>69</v>
      </c>
      <c r="B4614" s="257">
        <v>60</v>
      </c>
      <c r="C4614" s="258" t="s">
        <v>275</v>
      </c>
      <c r="D4614" s="257">
        <v>60217</v>
      </c>
      <c r="E4614" s="258" t="s">
        <v>276</v>
      </c>
      <c r="F4614" s="25">
        <v>2018</v>
      </c>
      <c r="G4614" s="232">
        <v>43162.35</v>
      </c>
      <c r="H4614" s="233">
        <v>43162.35</v>
      </c>
      <c r="I4614" s="412" t="s">
        <v>36</v>
      </c>
      <c r="J4614" s="417" t="s">
        <v>7042</v>
      </c>
      <c r="K4614" s="412" t="s">
        <v>36</v>
      </c>
      <c r="L4614" s="235">
        <f>N4614-G4614</f>
        <v>3.6826388888875954</v>
      </c>
      <c r="M4614" s="236">
        <v>5303</v>
      </c>
      <c r="N4614" s="232">
        <v>43166.032638888886</v>
      </c>
      <c r="O4614" s="233">
        <v>43166.032638888886</v>
      </c>
      <c r="P4614" s="294" t="s">
        <v>173</v>
      </c>
      <c r="Q4614" s="359" t="s">
        <v>382</v>
      </c>
      <c r="R4614" s="35" t="s">
        <v>10610</v>
      </c>
      <c r="S4614" s="277" t="s">
        <v>54</v>
      </c>
      <c r="T4614" s="167" t="s">
        <v>10611</v>
      </c>
      <c r="U4614" s="88">
        <v>114364243</v>
      </c>
      <c r="V4614" s="240" t="s">
        <v>384</v>
      </c>
      <c r="W4614" s="167" t="s">
        <v>10612</v>
      </c>
      <c r="X4614" s="255">
        <v>5</v>
      </c>
      <c r="Y4614" s="241">
        <v>0</v>
      </c>
      <c r="Z4614" s="241">
        <v>0</v>
      </c>
      <c r="AA4614" s="277"/>
      <c r="AB4614" s="277"/>
      <c r="AC4614" s="277"/>
      <c r="AD4614" s="241">
        <v>5517212</v>
      </c>
      <c r="AE4614" s="461" t="s">
        <v>7083</v>
      </c>
      <c r="AF4614" s="462" t="s">
        <v>10613</v>
      </c>
      <c r="AG4614" s="277" t="s">
        <v>7040</v>
      </c>
      <c r="AH4614" s="277" t="s">
        <v>7041</v>
      </c>
    </row>
    <row r="4615" spans="1:34" ht="15" hidden="1" customHeight="1" x14ac:dyDescent="0.2">
      <c r="A4615" s="257">
        <v>69</v>
      </c>
      <c r="B4615" s="257">
        <v>60</v>
      </c>
      <c r="C4615" s="258" t="s">
        <v>275</v>
      </c>
      <c r="D4615" s="257">
        <v>60217</v>
      </c>
      <c r="E4615" s="258" t="s">
        <v>276</v>
      </c>
      <c r="F4615" s="25">
        <v>2018</v>
      </c>
      <c r="G4615" s="232">
        <v>43448.352083333331</v>
      </c>
      <c r="H4615" s="233">
        <v>43448.352083333331</v>
      </c>
      <c r="I4615" s="412" t="s">
        <v>36</v>
      </c>
      <c r="J4615" s="412" t="s">
        <v>36</v>
      </c>
      <c r="K4615" s="412" t="s">
        <v>36</v>
      </c>
      <c r="L4615" s="235">
        <f>N4615-G4615</f>
        <v>0.10069444444525288</v>
      </c>
      <c r="M4615" s="236">
        <v>145</v>
      </c>
      <c r="N4615" s="232">
        <v>43448.452777777777</v>
      </c>
      <c r="O4615" s="233">
        <v>43448.452777777777</v>
      </c>
      <c r="P4615" s="237" t="s">
        <v>37</v>
      </c>
      <c r="Q4615" s="238" t="s">
        <v>222</v>
      </c>
      <c r="R4615" s="35" t="s">
        <v>10220</v>
      </c>
      <c r="S4615" s="238" t="s">
        <v>40</v>
      </c>
      <c r="T4615" s="167" t="s">
        <v>12565</v>
      </c>
      <c r="U4615" s="293">
        <v>115523090</v>
      </c>
      <c r="V4615" s="240" t="s">
        <v>1385</v>
      </c>
      <c r="W4615" s="167" t="s">
        <v>12566</v>
      </c>
      <c r="X4615" s="255">
        <v>4</v>
      </c>
      <c r="Y4615" s="241">
        <v>0</v>
      </c>
      <c r="Z4615" s="241">
        <v>0</v>
      </c>
      <c r="AA4615" s="266"/>
      <c r="AB4615" s="266"/>
      <c r="AC4615" s="266"/>
      <c r="AD4615" s="241">
        <v>5517212</v>
      </c>
      <c r="AE4615" s="467" t="s">
        <v>7049</v>
      </c>
      <c r="AF4615" s="468" t="s">
        <v>12567</v>
      </c>
      <c r="AG4615" s="277" t="s">
        <v>7040</v>
      </c>
      <c r="AH4615" s="277" t="s">
        <v>7041</v>
      </c>
    </row>
    <row r="4616" spans="1:34" ht="15" hidden="1" customHeight="1" x14ac:dyDescent="0.2">
      <c r="A4616" s="257">
        <v>69</v>
      </c>
      <c r="B4616" s="257">
        <v>60</v>
      </c>
      <c r="C4616" s="258" t="s">
        <v>275</v>
      </c>
      <c r="D4616" s="257">
        <v>60217</v>
      </c>
      <c r="E4616" s="258" t="s">
        <v>276</v>
      </c>
      <c r="F4616" s="25">
        <v>2018</v>
      </c>
      <c r="G4616" s="232">
        <v>43459.413194444445</v>
      </c>
      <c r="H4616" s="233">
        <v>43459.413194444445</v>
      </c>
      <c r="I4616" s="412" t="s">
        <v>36</v>
      </c>
      <c r="J4616" s="417" t="s">
        <v>7042</v>
      </c>
      <c r="K4616" s="412" t="s">
        <v>36</v>
      </c>
      <c r="L4616" s="235">
        <f>N4616-G4616</f>
        <v>0.56319444444670808</v>
      </c>
      <c r="M4616" s="236">
        <v>811</v>
      </c>
      <c r="N4616" s="232">
        <v>43459.976388888892</v>
      </c>
      <c r="O4616" s="233">
        <v>43459.976388888892</v>
      </c>
      <c r="P4616" s="237" t="s">
        <v>37</v>
      </c>
      <c r="Q4616" s="238" t="s">
        <v>1285</v>
      </c>
      <c r="R4616" s="35" t="s">
        <v>10331</v>
      </c>
      <c r="S4616" s="238" t="s">
        <v>54</v>
      </c>
      <c r="T4616" s="167" t="s">
        <v>12640</v>
      </c>
      <c r="U4616" s="293">
        <v>115596545</v>
      </c>
      <c r="V4616" s="240" t="s">
        <v>1385</v>
      </c>
      <c r="W4616" s="167" t="s">
        <v>12641</v>
      </c>
      <c r="X4616" s="255">
        <v>4</v>
      </c>
      <c r="Y4616" s="241">
        <v>0</v>
      </c>
      <c r="Z4616" s="241">
        <v>0</v>
      </c>
      <c r="AA4616" s="277"/>
      <c r="AB4616" s="277"/>
      <c r="AC4616" s="277"/>
      <c r="AD4616" s="241">
        <v>5517212</v>
      </c>
      <c r="AE4616" s="467" t="s">
        <v>7060</v>
      </c>
      <c r="AF4616" s="468" t="s">
        <v>8621</v>
      </c>
      <c r="AG4616" s="277" t="s">
        <v>7040</v>
      </c>
      <c r="AH4616" s="277" t="s">
        <v>7041</v>
      </c>
    </row>
    <row r="4617" spans="1:34" ht="15" hidden="1" customHeight="1" x14ac:dyDescent="0.2">
      <c r="A4617" s="521">
        <v>69</v>
      </c>
      <c r="B4617" s="521">
        <v>60</v>
      </c>
      <c r="C4617" s="522" t="s">
        <v>275</v>
      </c>
      <c r="D4617" s="521">
        <v>60217</v>
      </c>
      <c r="E4617" s="522" t="s">
        <v>276</v>
      </c>
      <c r="F4617" s="25">
        <v>2019</v>
      </c>
      <c r="G4617" s="232">
        <v>43469.729861111111</v>
      </c>
      <c r="H4617" s="233">
        <v>43469.729861111111</v>
      </c>
      <c r="I4617" s="412" t="s">
        <v>36</v>
      </c>
      <c r="J4617" s="412" t="s">
        <v>36</v>
      </c>
      <c r="K4617" s="412" t="s">
        <v>36</v>
      </c>
      <c r="L4617" s="235">
        <f>N4617-G4617</f>
        <v>0.14861111110803904</v>
      </c>
      <c r="M4617" s="236">
        <v>214</v>
      </c>
      <c r="N4617" s="232">
        <v>43469.878472222219</v>
      </c>
      <c r="O4617" s="233">
        <v>43469.878472222219</v>
      </c>
      <c r="P4617" s="237" t="s">
        <v>37</v>
      </c>
      <c r="Q4617" s="238" t="s">
        <v>1285</v>
      </c>
      <c r="R4617" s="239" t="s">
        <v>10331</v>
      </c>
      <c r="S4617" s="238" t="s">
        <v>54</v>
      </c>
      <c r="T4617" s="167" t="s">
        <v>12677</v>
      </c>
      <c r="U4617" s="376">
        <v>115647940</v>
      </c>
      <c r="V4617" s="240" t="s">
        <v>384</v>
      </c>
      <c r="W4617" s="168" t="s">
        <v>12678</v>
      </c>
      <c r="X4617" s="241">
        <v>0</v>
      </c>
      <c r="Y4617" s="241">
        <v>0</v>
      </c>
      <c r="Z4617" s="241">
        <v>0</v>
      </c>
      <c r="AA4617" s="264">
        <f>Y4617/AD4617</f>
        <v>0</v>
      </c>
      <c r="AB4617" s="265">
        <f>Z4617/AD4617</f>
        <v>0</v>
      </c>
      <c r="AC4617" s="255">
        <v>0</v>
      </c>
      <c r="AD4617" s="241">
        <v>5548929</v>
      </c>
      <c r="AE4617" s="57" t="s">
        <v>1270</v>
      </c>
      <c r="AF4617" s="383" t="s">
        <v>1270</v>
      </c>
      <c r="AG4617" s="240" t="s">
        <v>7066</v>
      </c>
      <c r="AH4617" s="57" t="s">
        <v>12671</v>
      </c>
    </row>
    <row r="4618" spans="1:34" ht="15" hidden="1" customHeight="1" x14ac:dyDescent="0.2">
      <c r="A4618" s="523">
        <v>69</v>
      </c>
      <c r="B4618" s="523">
        <v>60</v>
      </c>
      <c r="C4618" s="524" t="s">
        <v>275</v>
      </c>
      <c r="D4618" s="523">
        <v>60217</v>
      </c>
      <c r="E4618" s="524" t="s">
        <v>276</v>
      </c>
      <c r="F4618" s="25">
        <v>2019</v>
      </c>
      <c r="G4618" s="284">
        <v>43473.632638888892</v>
      </c>
      <c r="H4618" s="234">
        <v>43473.632638888892</v>
      </c>
      <c r="I4618" s="412" t="s">
        <v>36</v>
      </c>
      <c r="J4618" s="412" t="s">
        <v>36</v>
      </c>
      <c r="K4618" s="412" t="s">
        <v>36</v>
      </c>
      <c r="L4618" s="235">
        <f>N4618-G4618</f>
        <v>6.9444443943211809E-4</v>
      </c>
      <c r="M4618" s="236">
        <v>1</v>
      </c>
      <c r="N4618" s="284">
        <v>43473.633333333331</v>
      </c>
      <c r="O4618" s="234">
        <v>43473.633333333331</v>
      </c>
      <c r="P4618" s="237" t="s">
        <v>37</v>
      </c>
      <c r="Q4618" s="162" t="s">
        <v>48</v>
      </c>
      <c r="R4618" s="167" t="s">
        <v>10200</v>
      </c>
      <c r="S4618" s="238" t="s">
        <v>40</v>
      </c>
      <c r="T4618" s="167" t="s">
        <v>12760</v>
      </c>
      <c r="U4618" s="414" t="s">
        <v>40</v>
      </c>
      <c r="V4618" s="240" t="s">
        <v>384</v>
      </c>
      <c r="W4618" s="167" t="s">
        <v>12763</v>
      </c>
      <c r="X4618" s="536">
        <v>0</v>
      </c>
      <c r="Y4618" s="255">
        <v>0</v>
      </c>
      <c r="Z4618" s="255">
        <v>0</v>
      </c>
      <c r="AA4618" s="264">
        <f>Y4618/AD4618</f>
        <v>0</v>
      </c>
      <c r="AB4618" s="265">
        <f>Z4618/AD4618</f>
        <v>0</v>
      </c>
      <c r="AC4618" s="255">
        <v>0</v>
      </c>
      <c r="AD4618" s="255">
        <v>5548929</v>
      </c>
      <c r="AE4618" s="240" t="s">
        <v>1270</v>
      </c>
      <c r="AF4618" s="527" t="s">
        <v>1270</v>
      </c>
      <c r="AG4618" s="240" t="s">
        <v>7040</v>
      </c>
      <c r="AH4618" s="525" t="s">
        <v>7173</v>
      </c>
    </row>
    <row r="4619" spans="1:34" ht="15" hidden="1" customHeight="1" x14ac:dyDescent="0.2">
      <c r="A4619" s="521">
        <v>69</v>
      </c>
      <c r="B4619" s="521">
        <v>60</v>
      </c>
      <c r="C4619" s="522" t="s">
        <v>275</v>
      </c>
      <c r="D4619" s="521">
        <v>60217</v>
      </c>
      <c r="E4619" s="522" t="s">
        <v>276</v>
      </c>
      <c r="F4619" s="25">
        <v>2019</v>
      </c>
      <c r="G4619" s="232">
        <v>43498.170138888891</v>
      </c>
      <c r="H4619" s="233">
        <v>43498.170138888891</v>
      </c>
      <c r="I4619" s="417" t="s">
        <v>7042</v>
      </c>
      <c r="J4619" s="412" t="s">
        <v>36</v>
      </c>
      <c r="K4619" s="412" t="s">
        <v>36</v>
      </c>
      <c r="L4619" s="235">
        <f>N4619-G4619</f>
        <v>6.9444443943211809E-4</v>
      </c>
      <c r="M4619" s="236">
        <v>1</v>
      </c>
      <c r="N4619" s="232">
        <v>43498.17083333333</v>
      </c>
      <c r="O4619" s="233">
        <v>43498.17083333333</v>
      </c>
      <c r="P4619" s="237" t="s">
        <v>37</v>
      </c>
      <c r="Q4619" s="359" t="s">
        <v>222</v>
      </c>
      <c r="R4619" s="35" t="s">
        <v>10220</v>
      </c>
      <c r="S4619" s="238" t="s">
        <v>40</v>
      </c>
      <c r="T4619" s="167" t="s">
        <v>12978</v>
      </c>
      <c r="U4619" s="546" t="s">
        <v>40</v>
      </c>
      <c r="V4619" s="240" t="s">
        <v>1385</v>
      </c>
      <c r="W4619" s="167" t="s">
        <v>12979</v>
      </c>
      <c r="X4619" s="164">
        <v>5</v>
      </c>
      <c r="Y4619" s="241">
        <v>0</v>
      </c>
      <c r="Z4619" s="241">
        <v>0</v>
      </c>
      <c r="AA4619" s="264">
        <f>Y4619/AD4619</f>
        <v>0</v>
      </c>
      <c r="AB4619" s="265">
        <f>Z4619/AD4619</f>
        <v>0</v>
      </c>
      <c r="AC4619" s="255">
        <v>0</v>
      </c>
      <c r="AD4619" s="255">
        <v>5548929</v>
      </c>
      <c r="AE4619" s="239" t="s">
        <v>7056</v>
      </c>
      <c r="AF4619" s="229" t="s">
        <v>12980</v>
      </c>
      <c r="AG4619" s="239" t="s">
        <v>7040</v>
      </c>
      <c r="AH4619" s="57" t="s">
        <v>7041</v>
      </c>
    </row>
    <row r="4620" spans="1:34" ht="15" hidden="1" customHeight="1" x14ac:dyDescent="0.2">
      <c r="A4620" s="521">
        <v>69</v>
      </c>
      <c r="B4620" s="521">
        <v>60</v>
      </c>
      <c r="C4620" s="522" t="s">
        <v>275</v>
      </c>
      <c r="D4620" s="521">
        <v>60217</v>
      </c>
      <c r="E4620" s="522" t="s">
        <v>276</v>
      </c>
      <c r="F4620" s="25">
        <v>2019</v>
      </c>
      <c r="G4620" s="232">
        <v>43508.973611111112</v>
      </c>
      <c r="H4620" s="233">
        <v>43508.973611111112</v>
      </c>
      <c r="I4620" s="417" t="s">
        <v>7042</v>
      </c>
      <c r="J4620" s="412" t="s">
        <v>36</v>
      </c>
      <c r="K4620" s="412" t="s">
        <v>36</v>
      </c>
      <c r="L4620" s="235">
        <f>N4620-G4620</f>
        <v>0.52291666666860692</v>
      </c>
      <c r="M4620" s="236">
        <v>753</v>
      </c>
      <c r="N4620" s="232">
        <v>43509.496527777781</v>
      </c>
      <c r="O4620" s="233">
        <v>43509.496527777781</v>
      </c>
      <c r="P4620" s="237" t="s">
        <v>37</v>
      </c>
      <c r="Q4620" s="162" t="s">
        <v>213</v>
      </c>
      <c r="R4620" s="167" t="s">
        <v>13140</v>
      </c>
      <c r="S4620" s="238" t="s">
        <v>68</v>
      </c>
      <c r="T4620" s="167" t="s">
        <v>13178</v>
      </c>
      <c r="U4620" s="483">
        <v>116483164</v>
      </c>
      <c r="V4620" s="240" t="s">
        <v>1385</v>
      </c>
      <c r="W4620" s="167" t="s">
        <v>13179</v>
      </c>
      <c r="X4620" s="164">
        <v>4</v>
      </c>
      <c r="Y4620" s="241">
        <v>0</v>
      </c>
      <c r="Z4620" s="241">
        <v>0</v>
      </c>
      <c r="AA4620" s="264">
        <f>Y4620/AD4620</f>
        <v>0</v>
      </c>
      <c r="AB4620" s="265">
        <f>Z4620/AD4620</f>
        <v>0</v>
      </c>
      <c r="AC4620" s="255">
        <v>0</v>
      </c>
      <c r="AD4620" s="255">
        <v>5548929</v>
      </c>
      <c r="AE4620" s="239" t="s">
        <v>7049</v>
      </c>
      <c r="AF4620" s="229" t="s">
        <v>12196</v>
      </c>
      <c r="AG4620" s="239" t="s">
        <v>7040</v>
      </c>
      <c r="AH4620" s="57" t="s">
        <v>7041</v>
      </c>
    </row>
    <row r="4621" spans="1:34" ht="15" hidden="1" customHeight="1" x14ac:dyDescent="0.2">
      <c r="A4621" s="521">
        <v>69</v>
      </c>
      <c r="B4621" s="521">
        <v>60</v>
      </c>
      <c r="C4621" s="522" t="s">
        <v>275</v>
      </c>
      <c r="D4621" s="521">
        <v>60217</v>
      </c>
      <c r="E4621" s="522" t="s">
        <v>276</v>
      </c>
      <c r="F4621" s="25">
        <v>2019</v>
      </c>
      <c r="G4621" s="573">
        <v>43573.65902777778</v>
      </c>
      <c r="H4621" s="574">
        <v>43573.65902777778</v>
      </c>
      <c r="I4621" s="572" t="s">
        <v>36</v>
      </c>
      <c r="J4621" s="572" t="s">
        <v>36</v>
      </c>
      <c r="K4621" s="572" t="s">
        <v>36</v>
      </c>
      <c r="L4621" s="235">
        <f>N4621-G4621</f>
        <v>2.9159722222175333</v>
      </c>
      <c r="M4621" s="236">
        <v>4199</v>
      </c>
      <c r="N4621" s="573">
        <v>43576.574999999997</v>
      </c>
      <c r="O4621" s="574">
        <v>43576.574999999997</v>
      </c>
      <c r="P4621" s="237" t="s">
        <v>37</v>
      </c>
      <c r="Q4621" s="162" t="s">
        <v>1285</v>
      </c>
      <c r="R4621" s="167" t="s">
        <v>10192</v>
      </c>
      <c r="S4621" s="238" t="s">
        <v>68</v>
      </c>
      <c r="T4621" s="167" t="s">
        <v>13847</v>
      </c>
      <c r="U4621" s="224">
        <v>117061197</v>
      </c>
      <c r="V4621" s="240" t="s">
        <v>1385</v>
      </c>
      <c r="W4621" s="167" t="s">
        <v>13848</v>
      </c>
      <c r="X4621" s="536">
        <v>1</v>
      </c>
      <c r="Y4621" s="255">
        <v>0</v>
      </c>
      <c r="Z4621" s="255">
        <v>0</v>
      </c>
      <c r="AA4621" s="264">
        <f>Y4621/AD4621</f>
        <v>0</v>
      </c>
      <c r="AB4621" s="265">
        <f>Z4621/AD4621</f>
        <v>0</v>
      </c>
      <c r="AC4621" s="255">
        <v>0</v>
      </c>
      <c r="AD4621" s="255">
        <v>5548929</v>
      </c>
      <c r="AE4621" s="240" t="s">
        <v>1270</v>
      </c>
      <c r="AF4621" s="527" t="s">
        <v>1270</v>
      </c>
      <c r="AG4621" s="555" t="s">
        <v>7066</v>
      </c>
      <c r="AH4621" s="525" t="s">
        <v>12671</v>
      </c>
    </row>
    <row r="4622" spans="1:34" ht="15" hidden="1" customHeight="1" x14ac:dyDescent="0.2">
      <c r="A4622" s="521">
        <v>69</v>
      </c>
      <c r="B4622" s="521">
        <v>60</v>
      </c>
      <c r="C4622" s="522" t="s">
        <v>275</v>
      </c>
      <c r="D4622" s="521">
        <v>60217</v>
      </c>
      <c r="E4622" s="522" t="s">
        <v>276</v>
      </c>
      <c r="F4622" s="25">
        <v>2019</v>
      </c>
      <c r="G4622" s="573">
        <v>43617.847916666666</v>
      </c>
      <c r="H4622" s="574">
        <v>43617.847916666666</v>
      </c>
      <c r="I4622" s="572" t="s">
        <v>36</v>
      </c>
      <c r="J4622" s="572" t="s">
        <v>36</v>
      </c>
      <c r="K4622" s="572" t="s">
        <v>36</v>
      </c>
      <c r="L4622" s="235">
        <f>N4622-G4622</f>
        <v>6.944444467080757E-4</v>
      </c>
      <c r="M4622" s="236">
        <v>1</v>
      </c>
      <c r="N4622" s="573">
        <v>43617.848611111112</v>
      </c>
      <c r="O4622" s="574">
        <v>43617.848611111112</v>
      </c>
      <c r="P4622" s="237" t="s">
        <v>37</v>
      </c>
      <c r="Q4622" s="359" t="s">
        <v>48</v>
      </c>
      <c r="R4622" s="35" t="s">
        <v>10200</v>
      </c>
      <c r="S4622" s="277" t="s">
        <v>40</v>
      </c>
      <c r="T4622" s="167" t="s">
        <v>14266</v>
      </c>
      <c r="U4622" s="192" t="s">
        <v>40</v>
      </c>
      <c r="V4622" s="49" t="s">
        <v>384</v>
      </c>
      <c r="W4622" s="167" t="s">
        <v>14267</v>
      </c>
      <c r="X4622" s="536">
        <v>4</v>
      </c>
      <c r="Y4622" s="255">
        <v>0</v>
      </c>
      <c r="Z4622" s="255">
        <v>0</v>
      </c>
      <c r="AA4622" s="264">
        <f>Y4622/AD4622</f>
        <v>0</v>
      </c>
      <c r="AB4622" s="265">
        <f>Z4622/AD4622</f>
        <v>0</v>
      </c>
      <c r="AC4622" s="255">
        <v>0</v>
      </c>
      <c r="AD4622" s="255">
        <v>5548929</v>
      </c>
      <c r="AE4622" s="240" t="s">
        <v>7083</v>
      </c>
      <c r="AF4622" s="527" t="s">
        <v>12839</v>
      </c>
      <c r="AG4622" s="49" t="s">
        <v>7040</v>
      </c>
      <c r="AH4622" s="525" t="s">
        <v>7041</v>
      </c>
    </row>
    <row r="4623" spans="1:34" ht="15" hidden="1" customHeight="1" x14ac:dyDescent="0.2">
      <c r="A4623" s="105">
        <v>69</v>
      </c>
      <c r="B4623" s="105">
        <v>60</v>
      </c>
      <c r="C4623" s="76" t="s">
        <v>492</v>
      </c>
      <c r="D4623" s="31">
        <v>60218</v>
      </c>
      <c r="E4623" s="60" t="s">
        <v>493</v>
      </c>
      <c r="F4623" s="25">
        <v>2014</v>
      </c>
      <c r="G4623" s="61">
        <v>41984.164583333331</v>
      </c>
      <c r="H4623" s="62">
        <v>41984.164583333331</v>
      </c>
      <c r="I4623" s="628" t="s">
        <v>313</v>
      </c>
      <c r="J4623" s="625" t="s">
        <v>36</v>
      </c>
      <c r="K4623" s="625"/>
      <c r="L4623" s="64">
        <f>N4623-G4623</f>
        <v>6.944444467080757E-4</v>
      </c>
      <c r="M4623" s="65">
        <v>1</v>
      </c>
      <c r="N4623" s="61">
        <v>41984.165277777778</v>
      </c>
      <c r="O4623" s="62">
        <v>41984.165277777778</v>
      </c>
      <c r="P4623" s="66" t="s">
        <v>37</v>
      </c>
      <c r="Q4623" s="69" t="s">
        <v>1752</v>
      </c>
      <c r="R4623" s="69" t="s">
        <v>320</v>
      </c>
      <c r="S4623" s="87" t="s">
        <v>40</v>
      </c>
      <c r="T4623" s="69" t="s">
        <v>3121</v>
      </c>
      <c r="U4623" s="192" t="s">
        <v>40</v>
      </c>
      <c r="V4623" s="87" t="s">
        <v>1385</v>
      </c>
      <c r="W4623" s="69" t="s">
        <v>3122</v>
      </c>
      <c r="X4623" s="32">
        <v>4301</v>
      </c>
      <c r="Y4623" s="32">
        <v>0</v>
      </c>
      <c r="Z4623" s="83"/>
      <c r="AA4623" s="84"/>
      <c r="AB4623" s="85"/>
      <c r="AC4623" s="83"/>
      <c r="AD4623" s="41"/>
      <c r="AE4623" s="41"/>
      <c r="AF4623" s="41"/>
      <c r="AG4623" s="41"/>
      <c r="AH4623" s="41"/>
    </row>
    <row r="4624" spans="1:34" ht="15" hidden="1" customHeight="1" x14ac:dyDescent="0.2">
      <c r="A4624" s="105">
        <v>69</v>
      </c>
      <c r="B4624" s="105">
        <v>60</v>
      </c>
      <c r="C4624" s="76" t="s">
        <v>492</v>
      </c>
      <c r="D4624" s="31">
        <v>60218</v>
      </c>
      <c r="E4624" s="60" t="s">
        <v>493</v>
      </c>
      <c r="F4624" s="25">
        <v>2014</v>
      </c>
      <c r="G4624" s="61">
        <v>41984.211111111108</v>
      </c>
      <c r="H4624" s="62">
        <v>41984.211111111108</v>
      </c>
      <c r="I4624" s="628" t="s">
        <v>313</v>
      </c>
      <c r="J4624" s="625" t="s">
        <v>36</v>
      </c>
      <c r="K4624" s="625"/>
      <c r="L4624" s="64">
        <f>N4624-G4624</f>
        <v>6.944444467080757E-4</v>
      </c>
      <c r="M4624" s="65">
        <v>1</v>
      </c>
      <c r="N4624" s="61">
        <v>41984.211805555555</v>
      </c>
      <c r="O4624" s="62">
        <v>41984.211805555555</v>
      </c>
      <c r="P4624" s="66" t="s">
        <v>37</v>
      </c>
      <c r="Q4624" s="69" t="s">
        <v>1752</v>
      </c>
      <c r="R4624" s="69" t="s">
        <v>320</v>
      </c>
      <c r="S4624" s="87" t="s">
        <v>40</v>
      </c>
      <c r="T4624" s="69" t="s">
        <v>3121</v>
      </c>
      <c r="U4624" s="192" t="s">
        <v>40</v>
      </c>
      <c r="V4624" s="87" t="s">
        <v>1385</v>
      </c>
      <c r="W4624" s="69" t="s">
        <v>3134</v>
      </c>
      <c r="X4624" s="32">
        <v>4301</v>
      </c>
      <c r="Y4624" s="32">
        <v>0</v>
      </c>
      <c r="Z4624" s="83"/>
      <c r="AA4624" s="84"/>
      <c r="AB4624" s="85"/>
      <c r="AC4624" s="83"/>
    </row>
    <row r="4625" spans="1:34" ht="15" hidden="1" customHeight="1" x14ac:dyDescent="0.2">
      <c r="A4625" s="105">
        <v>69</v>
      </c>
      <c r="B4625" s="105">
        <v>60</v>
      </c>
      <c r="C4625" s="76" t="s">
        <v>492</v>
      </c>
      <c r="D4625" s="31">
        <v>60218</v>
      </c>
      <c r="E4625" s="60" t="s">
        <v>493</v>
      </c>
      <c r="F4625" s="25">
        <v>2014</v>
      </c>
      <c r="G4625" s="61">
        <v>41984.234722222223</v>
      </c>
      <c r="H4625" s="62">
        <v>41984.234722222223</v>
      </c>
      <c r="I4625" s="628" t="s">
        <v>313</v>
      </c>
      <c r="J4625" s="625" t="s">
        <v>36</v>
      </c>
      <c r="K4625" s="625"/>
      <c r="L4625" s="64">
        <f>N4625-G4625</f>
        <v>6.944444467080757E-4</v>
      </c>
      <c r="M4625" s="65">
        <v>1</v>
      </c>
      <c r="N4625" s="61">
        <v>41984.23541666667</v>
      </c>
      <c r="O4625" s="62">
        <v>41984.23541666667</v>
      </c>
      <c r="P4625" s="66" t="s">
        <v>37</v>
      </c>
      <c r="Q4625" s="69" t="s">
        <v>1752</v>
      </c>
      <c r="R4625" s="69" t="s">
        <v>320</v>
      </c>
      <c r="S4625" s="87" t="s">
        <v>40</v>
      </c>
      <c r="T4625" s="69" t="s">
        <v>3121</v>
      </c>
      <c r="U4625" s="192" t="s">
        <v>40</v>
      </c>
      <c r="V4625" s="87" t="s">
        <v>1385</v>
      </c>
      <c r="W4625" s="69" t="s">
        <v>3139</v>
      </c>
      <c r="X4625" s="32">
        <v>4301</v>
      </c>
      <c r="Y4625" s="32">
        <v>0</v>
      </c>
      <c r="Z4625" s="83"/>
      <c r="AA4625" s="84"/>
      <c r="AB4625" s="85"/>
      <c r="AC4625" s="83"/>
    </row>
    <row r="4626" spans="1:34" ht="15" hidden="1" customHeight="1" x14ac:dyDescent="0.2">
      <c r="A4626" s="175">
        <v>69</v>
      </c>
      <c r="B4626" s="175">
        <v>60</v>
      </c>
      <c r="C4626" s="24" t="s">
        <v>492</v>
      </c>
      <c r="D4626" s="175">
        <v>60218</v>
      </c>
      <c r="E4626" s="43" t="s">
        <v>493</v>
      </c>
      <c r="F4626" s="25">
        <v>2015</v>
      </c>
      <c r="G4626" s="156">
        <v>42312.539583333331</v>
      </c>
      <c r="H4626" s="157">
        <v>42312.539583333331</v>
      </c>
      <c r="I4626" s="620" t="s">
        <v>36</v>
      </c>
      <c r="J4626" s="620" t="s">
        <v>36</v>
      </c>
      <c r="K4626" s="620"/>
      <c r="L4626" s="159">
        <f>N4626-G4626</f>
        <v>5.8333333334303461E-2</v>
      </c>
      <c r="M4626" s="160">
        <v>84</v>
      </c>
      <c r="N4626" s="156">
        <v>42312.597916666666</v>
      </c>
      <c r="O4626" s="157">
        <v>42312.597916666666</v>
      </c>
      <c r="P4626" s="161" t="s">
        <v>37</v>
      </c>
      <c r="Q4626" s="35" t="s">
        <v>71</v>
      </c>
      <c r="R4626" s="35" t="s">
        <v>72</v>
      </c>
      <c r="S4626" s="35" t="s">
        <v>579</v>
      </c>
      <c r="T4626" s="35" t="s">
        <v>5112</v>
      </c>
      <c r="U4626" s="192" t="s">
        <v>40</v>
      </c>
      <c r="V4626" s="167" t="s">
        <v>1385</v>
      </c>
      <c r="W4626" s="35" t="s">
        <v>5113</v>
      </c>
      <c r="X4626" s="55">
        <v>0</v>
      </c>
      <c r="Y4626" s="168"/>
      <c r="Z4626" s="168"/>
      <c r="AA4626" s="168"/>
      <c r="AB4626" s="168"/>
      <c r="AC4626" s="168"/>
    </row>
    <row r="4627" spans="1:34" ht="15" hidden="1" customHeight="1" x14ac:dyDescent="0.2">
      <c r="A4627" s="257">
        <v>69</v>
      </c>
      <c r="B4627" s="257">
        <v>60</v>
      </c>
      <c r="C4627" s="258" t="s">
        <v>492</v>
      </c>
      <c r="D4627" s="257">
        <v>60218</v>
      </c>
      <c r="E4627" s="258" t="s">
        <v>493</v>
      </c>
      <c r="F4627" s="25">
        <v>2017</v>
      </c>
      <c r="G4627" s="232">
        <v>42784.709722222222</v>
      </c>
      <c r="H4627" s="233">
        <v>42784.709722222222</v>
      </c>
      <c r="I4627" s="417" t="s">
        <v>7042</v>
      </c>
      <c r="J4627" s="412" t="s">
        <v>36</v>
      </c>
      <c r="K4627" s="412"/>
      <c r="L4627" s="235">
        <f>N4627-G4627</f>
        <v>0.38472222222480923</v>
      </c>
      <c r="M4627" s="236">
        <v>554</v>
      </c>
      <c r="N4627" s="232">
        <v>42785.094444444447</v>
      </c>
      <c r="O4627" s="233">
        <v>42785.094444444447</v>
      </c>
      <c r="P4627" s="237" t="s">
        <v>37</v>
      </c>
      <c r="Q4627" s="35" t="s">
        <v>52</v>
      </c>
      <c r="R4627" s="35" t="s">
        <v>302</v>
      </c>
      <c r="S4627" s="35" t="s">
        <v>68</v>
      </c>
      <c r="T4627" s="52" t="s">
        <v>7916</v>
      </c>
      <c r="U4627" s="303" t="s">
        <v>40</v>
      </c>
      <c r="V4627" s="49" t="s">
        <v>1385</v>
      </c>
      <c r="W4627" s="44" t="s">
        <v>7917</v>
      </c>
      <c r="X4627" s="255">
        <v>0</v>
      </c>
      <c r="Y4627" s="241">
        <v>0</v>
      </c>
      <c r="Z4627" s="241">
        <v>0</v>
      </c>
      <c r="AA4627" s="168"/>
      <c r="AB4627" s="168"/>
      <c r="AC4627" s="168"/>
      <c r="AD4627" s="304">
        <v>5517212</v>
      </c>
      <c r="AE4627" s="35" t="s">
        <v>1270</v>
      </c>
      <c r="AF4627" s="305" t="s">
        <v>1270</v>
      </c>
      <c r="AG4627" s="35" t="s">
        <v>7066</v>
      </c>
      <c r="AH4627" s="52" t="s">
        <v>7067</v>
      </c>
    </row>
    <row r="4628" spans="1:34" ht="15" hidden="1" customHeight="1" x14ac:dyDescent="0.2">
      <c r="A4628" s="257">
        <v>69</v>
      </c>
      <c r="B4628" s="257">
        <v>60</v>
      </c>
      <c r="C4628" s="258" t="s">
        <v>492</v>
      </c>
      <c r="D4628" s="257">
        <v>60218</v>
      </c>
      <c r="E4628" s="258" t="s">
        <v>493</v>
      </c>
      <c r="F4628" s="25">
        <v>2017</v>
      </c>
      <c r="G4628" s="232">
        <v>43018.301388888889</v>
      </c>
      <c r="H4628" s="233">
        <v>43018.301388888889</v>
      </c>
      <c r="I4628" s="412" t="s">
        <v>36</v>
      </c>
      <c r="J4628" s="412" t="s">
        <v>36</v>
      </c>
      <c r="K4628" s="412"/>
      <c r="L4628" s="235">
        <f>N4628-G4628</f>
        <v>6.944444467080757E-4</v>
      </c>
      <c r="M4628" s="236">
        <v>1</v>
      </c>
      <c r="N4628" s="232">
        <v>43018.302083333336</v>
      </c>
      <c r="O4628" s="233">
        <v>43018.302083333336</v>
      </c>
      <c r="P4628" s="237" t="s">
        <v>37</v>
      </c>
      <c r="Q4628" s="35" t="s">
        <v>382</v>
      </c>
      <c r="R4628" s="35" t="s">
        <v>383</v>
      </c>
      <c r="S4628" s="266" t="s">
        <v>526</v>
      </c>
      <c r="T4628" s="167" t="s">
        <v>9757</v>
      </c>
      <c r="U4628" s="332" t="s">
        <v>40</v>
      </c>
      <c r="V4628" s="240" t="s">
        <v>1385</v>
      </c>
      <c r="W4628" s="167" t="s">
        <v>9758</v>
      </c>
      <c r="X4628" s="241">
        <v>4405</v>
      </c>
      <c r="Y4628" s="241">
        <v>0</v>
      </c>
      <c r="Z4628" s="241">
        <v>0</v>
      </c>
      <c r="AA4628" s="277"/>
      <c r="AB4628" s="277"/>
      <c r="AC4628" s="277"/>
      <c r="AD4628" s="304">
        <v>5517212</v>
      </c>
      <c r="AE4628" s="333" t="s">
        <v>7083</v>
      </c>
      <c r="AF4628" s="383" t="s">
        <v>9759</v>
      </c>
      <c r="AG4628" s="167" t="s">
        <v>7040</v>
      </c>
      <c r="AH4628" s="29" t="s">
        <v>7041</v>
      </c>
    </row>
    <row r="4629" spans="1:34" ht="15" hidden="1" customHeight="1" x14ac:dyDescent="0.2">
      <c r="A4629" s="257">
        <v>69</v>
      </c>
      <c r="B4629" s="257">
        <v>60</v>
      </c>
      <c r="C4629" s="258" t="s">
        <v>492</v>
      </c>
      <c r="D4629" s="257">
        <v>60218</v>
      </c>
      <c r="E4629" s="258" t="s">
        <v>493</v>
      </c>
      <c r="F4629" s="25">
        <v>2017</v>
      </c>
      <c r="G4629" s="232">
        <v>43020.319444444445</v>
      </c>
      <c r="H4629" s="233">
        <v>43020.319444444445</v>
      </c>
      <c r="I4629" s="412" t="s">
        <v>36</v>
      </c>
      <c r="J4629" s="417" t="s">
        <v>7042</v>
      </c>
      <c r="K4629" s="417"/>
      <c r="L4629" s="235">
        <f>N4629-G4629</f>
        <v>5.3805555555518367</v>
      </c>
      <c r="M4629" s="236">
        <v>7748</v>
      </c>
      <c r="N4629" s="232">
        <v>43025.7</v>
      </c>
      <c r="O4629" s="233">
        <v>43025.7</v>
      </c>
      <c r="P4629" s="294" t="s">
        <v>173</v>
      </c>
      <c r="Q4629" s="35" t="s">
        <v>382</v>
      </c>
      <c r="R4629" s="35" t="s">
        <v>383</v>
      </c>
      <c r="S4629" s="266" t="s">
        <v>68</v>
      </c>
      <c r="T4629" s="167" t="s">
        <v>9772</v>
      </c>
      <c r="U4629" s="332" t="s">
        <v>40</v>
      </c>
      <c r="V4629" s="240" t="s">
        <v>1385</v>
      </c>
      <c r="W4629" s="167" t="s">
        <v>9758</v>
      </c>
      <c r="X4629" s="241">
        <v>0</v>
      </c>
      <c r="Y4629" s="241">
        <v>0</v>
      </c>
      <c r="Z4629" s="241">
        <v>0</v>
      </c>
      <c r="AA4629" s="277"/>
      <c r="AB4629" s="277"/>
      <c r="AC4629" s="277"/>
      <c r="AD4629" s="304">
        <v>5517212</v>
      </c>
      <c r="AE4629" s="333" t="s">
        <v>7102</v>
      </c>
      <c r="AF4629" s="383" t="s">
        <v>9773</v>
      </c>
      <c r="AG4629" s="167" t="s">
        <v>7040</v>
      </c>
      <c r="AH4629" s="29" t="s">
        <v>7041</v>
      </c>
    </row>
    <row r="4630" spans="1:34" ht="15" hidden="1" customHeight="1" x14ac:dyDescent="0.2">
      <c r="A4630" s="257">
        <v>69</v>
      </c>
      <c r="B4630" s="257">
        <v>60</v>
      </c>
      <c r="C4630" s="258" t="s">
        <v>492</v>
      </c>
      <c r="D4630" s="257">
        <v>60218</v>
      </c>
      <c r="E4630" s="258" t="s">
        <v>493</v>
      </c>
      <c r="F4630" s="25">
        <v>2018</v>
      </c>
      <c r="G4630" s="232">
        <v>43455.600694444445</v>
      </c>
      <c r="H4630" s="233">
        <v>43455.600694444445</v>
      </c>
      <c r="I4630" s="412" t="s">
        <v>36</v>
      </c>
      <c r="J4630" s="412" t="s">
        <v>36</v>
      </c>
      <c r="K4630" s="412" t="s">
        <v>36</v>
      </c>
      <c r="L4630" s="235">
        <f>N4630-G4630</f>
        <v>0.13055555555183673</v>
      </c>
      <c r="M4630" s="236">
        <v>188</v>
      </c>
      <c r="N4630" s="232">
        <v>43455.731249999997</v>
      </c>
      <c r="O4630" s="233">
        <v>43455.731249999997</v>
      </c>
      <c r="P4630" s="237" t="s">
        <v>37</v>
      </c>
      <c r="Q4630" s="238" t="s">
        <v>1285</v>
      </c>
      <c r="R4630" s="35" t="s">
        <v>10214</v>
      </c>
      <c r="S4630" s="238" t="s">
        <v>68</v>
      </c>
      <c r="T4630" s="167" t="s">
        <v>12632</v>
      </c>
      <c r="U4630" s="282" t="s">
        <v>40</v>
      </c>
      <c r="V4630" s="240" t="s">
        <v>1385</v>
      </c>
      <c r="W4630" s="167" t="s">
        <v>12633</v>
      </c>
      <c r="X4630" s="255">
        <v>0</v>
      </c>
      <c r="Y4630" s="241">
        <v>0</v>
      </c>
      <c r="Z4630" s="241">
        <v>0</v>
      </c>
      <c r="AA4630" s="277"/>
      <c r="AB4630" s="277"/>
      <c r="AC4630" s="277"/>
      <c r="AD4630" s="241">
        <v>5517212</v>
      </c>
      <c r="AE4630" s="35" t="s">
        <v>1270</v>
      </c>
      <c r="AF4630" s="153" t="s">
        <v>1270</v>
      </c>
      <c r="AG4630" s="35" t="s">
        <v>7066</v>
      </c>
      <c r="AH4630" s="57" t="s">
        <v>7067</v>
      </c>
    </row>
    <row r="4631" spans="1:34" ht="15" hidden="1" customHeight="1" x14ac:dyDescent="0.2">
      <c r="A4631" s="257">
        <v>69</v>
      </c>
      <c r="B4631" s="257">
        <v>60</v>
      </c>
      <c r="C4631" s="258" t="s">
        <v>732</v>
      </c>
      <c r="D4631" s="257">
        <v>60219</v>
      </c>
      <c r="E4631" s="258" t="s">
        <v>733</v>
      </c>
      <c r="F4631" s="25">
        <v>2018</v>
      </c>
      <c r="G4631" s="232">
        <v>43454.30972222222</v>
      </c>
      <c r="H4631" s="233">
        <v>43454.30972222222</v>
      </c>
      <c r="I4631" s="412" t="s">
        <v>36</v>
      </c>
      <c r="J4631" s="412" t="s">
        <v>36</v>
      </c>
      <c r="K4631" s="412" t="s">
        <v>36</v>
      </c>
      <c r="L4631" s="235">
        <f>N4631-G4631</f>
        <v>1.2791666666671517</v>
      </c>
      <c r="M4631" s="236">
        <v>1842</v>
      </c>
      <c r="N4631" s="232">
        <v>43455.588888888888</v>
      </c>
      <c r="O4631" s="233">
        <v>43455.588888888888</v>
      </c>
      <c r="P4631" s="237" t="s">
        <v>37</v>
      </c>
      <c r="Q4631" s="238" t="s">
        <v>1246</v>
      </c>
      <c r="R4631" s="35" t="s">
        <v>10189</v>
      </c>
      <c r="S4631" s="238" t="s">
        <v>68</v>
      </c>
      <c r="T4631" s="167" t="s">
        <v>12628</v>
      </c>
      <c r="U4631" s="282" t="s">
        <v>40</v>
      </c>
      <c r="V4631" s="240" t="s">
        <v>1385</v>
      </c>
      <c r="W4631" s="167" t="s">
        <v>12629</v>
      </c>
      <c r="X4631" s="255">
        <v>0</v>
      </c>
      <c r="Y4631" s="241">
        <v>0</v>
      </c>
      <c r="Z4631" s="241">
        <v>0</v>
      </c>
      <c r="AA4631" s="277"/>
      <c r="AB4631" s="277"/>
      <c r="AC4631" s="277"/>
      <c r="AD4631" s="241">
        <v>5517212</v>
      </c>
      <c r="AE4631" s="35" t="s">
        <v>1270</v>
      </c>
      <c r="AF4631" s="153" t="s">
        <v>1270</v>
      </c>
      <c r="AG4631" s="35" t="s">
        <v>7066</v>
      </c>
      <c r="AH4631" s="57" t="s">
        <v>7067</v>
      </c>
    </row>
    <row r="4632" spans="1:34" ht="15" hidden="1" customHeight="1" x14ac:dyDescent="0.2">
      <c r="A4632" s="175">
        <v>69</v>
      </c>
      <c r="B4632" s="175">
        <v>60</v>
      </c>
      <c r="C4632" s="24" t="s">
        <v>345</v>
      </c>
      <c r="D4632" s="175">
        <v>60220</v>
      </c>
      <c r="E4632" s="24" t="s">
        <v>346</v>
      </c>
      <c r="F4632" s="25">
        <v>2015</v>
      </c>
      <c r="G4632" s="156">
        <v>42129.02847222222</v>
      </c>
      <c r="H4632" s="157">
        <v>42129.02847222222</v>
      </c>
      <c r="I4632" s="620" t="s">
        <v>36</v>
      </c>
      <c r="J4632" s="620" t="s">
        <v>36</v>
      </c>
      <c r="K4632" s="620"/>
      <c r="L4632" s="159">
        <f>N4632-G4632</f>
        <v>6.944444467080757E-4</v>
      </c>
      <c r="M4632" s="160">
        <v>1</v>
      </c>
      <c r="N4632" s="156">
        <v>42129.029166666667</v>
      </c>
      <c r="O4632" s="157">
        <v>42129.029166666667</v>
      </c>
      <c r="P4632" s="161" t="s">
        <v>37</v>
      </c>
      <c r="Q4632" s="35" t="s">
        <v>38</v>
      </c>
      <c r="R4632" s="35" t="s">
        <v>413</v>
      </c>
      <c r="S4632" s="35" t="s">
        <v>526</v>
      </c>
      <c r="T4632" s="35" t="s">
        <v>3892</v>
      </c>
      <c r="U4632" s="282" t="s">
        <v>40</v>
      </c>
      <c r="V4632" s="167" t="s">
        <v>384</v>
      </c>
      <c r="W4632" s="35" t="s">
        <v>3893</v>
      </c>
      <c r="X4632" s="55">
        <v>4829</v>
      </c>
      <c r="Y4632" s="55">
        <v>0</v>
      </c>
      <c r="Z4632" s="168"/>
      <c r="AA4632" s="168"/>
      <c r="AB4632" s="168"/>
      <c r="AC4632" s="168"/>
    </row>
    <row r="4633" spans="1:34" ht="15" hidden="1" customHeight="1" x14ac:dyDescent="0.2">
      <c r="A4633" s="175">
        <v>69</v>
      </c>
      <c r="B4633" s="175">
        <v>60</v>
      </c>
      <c r="C4633" s="24" t="s">
        <v>345</v>
      </c>
      <c r="D4633" s="175">
        <v>60220</v>
      </c>
      <c r="E4633" s="24" t="s">
        <v>346</v>
      </c>
      <c r="F4633" s="25">
        <v>2015</v>
      </c>
      <c r="G4633" s="156">
        <v>42129.4</v>
      </c>
      <c r="H4633" s="157">
        <v>42129.4</v>
      </c>
      <c r="I4633" s="620" t="s">
        <v>36</v>
      </c>
      <c r="J4633" s="620" t="s">
        <v>36</v>
      </c>
      <c r="K4633" s="620"/>
      <c r="L4633" s="159">
        <f>N4633-G4633</f>
        <v>6.9444443943211809E-4</v>
      </c>
      <c r="M4633" s="160">
        <v>1</v>
      </c>
      <c r="N4633" s="156">
        <v>42129.400694444441</v>
      </c>
      <c r="O4633" s="157">
        <v>42129.400694444441</v>
      </c>
      <c r="P4633" s="161" t="s">
        <v>37</v>
      </c>
      <c r="Q4633" s="35" t="s">
        <v>38</v>
      </c>
      <c r="R4633" s="35" t="s">
        <v>413</v>
      </c>
      <c r="S4633" s="35" t="s">
        <v>526</v>
      </c>
      <c r="T4633" s="35" t="s">
        <v>3892</v>
      </c>
      <c r="U4633" s="282" t="s">
        <v>40</v>
      </c>
      <c r="V4633" s="167" t="s">
        <v>384</v>
      </c>
      <c r="W4633" s="35" t="s">
        <v>3894</v>
      </c>
      <c r="X4633" s="55">
        <v>4829</v>
      </c>
      <c r="Y4633" s="55">
        <v>0</v>
      </c>
      <c r="Z4633" s="168"/>
      <c r="AA4633" s="168"/>
      <c r="AB4633" s="168"/>
      <c r="AC4633" s="168"/>
    </row>
    <row r="4634" spans="1:34" ht="15" hidden="1" customHeight="1" x14ac:dyDescent="0.2">
      <c r="A4634" s="175">
        <v>69</v>
      </c>
      <c r="B4634" s="175">
        <v>60</v>
      </c>
      <c r="C4634" s="24" t="s">
        <v>345</v>
      </c>
      <c r="D4634" s="175">
        <v>60220</v>
      </c>
      <c r="E4634" s="24" t="s">
        <v>346</v>
      </c>
      <c r="F4634" s="25">
        <v>2015</v>
      </c>
      <c r="G4634" s="156">
        <v>42129.42083333333</v>
      </c>
      <c r="H4634" s="157">
        <v>42129.42083333333</v>
      </c>
      <c r="I4634" s="620" t="s">
        <v>36</v>
      </c>
      <c r="J4634" s="620" t="s">
        <v>36</v>
      </c>
      <c r="K4634" s="620"/>
      <c r="L4634" s="159">
        <f>N4634-G4634</f>
        <v>6.944444467080757E-4</v>
      </c>
      <c r="M4634" s="160">
        <v>1</v>
      </c>
      <c r="N4634" s="156">
        <v>42129.421527777777</v>
      </c>
      <c r="O4634" s="157">
        <v>42129.421527777777</v>
      </c>
      <c r="P4634" s="161" t="s">
        <v>37</v>
      </c>
      <c r="Q4634" s="35" t="s">
        <v>38</v>
      </c>
      <c r="R4634" s="35" t="s">
        <v>413</v>
      </c>
      <c r="S4634" s="35" t="s">
        <v>526</v>
      </c>
      <c r="T4634" s="35" t="s">
        <v>3892</v>
      </c>
      <c r="U4634" s="282" t="s">
        <v>40</v>
      </c>
      <c r="V4634" s="167" t="s">
        <v>384</v>
      </c>
      <c r="W4634" s="35" t="s">
        <v>3895</v>
      </c>
      <c r="X4634" s="55">
        <v>4829</v>
      </c>
      <c r="Y4634" s="55">
        <v>0</v>
      </c>
      <c r="Z4634" s="168"/>
      <c r="AA4634" s="168"/>
      <c r="AB4634" s="168"/>
      <c r="AC4634" s="168"/>
    </row>
    <row r="4635" spans="1:34" ht="15" hidden="1" customHeight="1" x14ac:dyDescent="0.2">
      <c r="A4635" s="257">
        <v>69</v>
      </c>
      <c r="B4635" s="257">
        <v>60</v>
      </c>
      <c r="C4635" s="258" t="s">
        <v>345</v>
      </c>
      <c r="D4635" s="257">
        <v>60220</v>
      </c>
      <c r="E4635" s="258" t="s">
        <v>346</v>
      </c>
      <c r="F4635" s="25">
        <v>2016</v>
      </c>
      <c r="G4635" s="232">
        <v>42429.122916666667</v>
      </c>
      <c r="H4635" s="233">
        <v>42429.122916666667</v>
      </c>
      <c r="I4635" s="412" t="s">
        <v>36</v>
      </c>
      <c r="J4635" s="417" t="s">
        <v>313</v>
      </c>
      <c r="K4635" s="417"/>
      <c r="L4635" s="235">
        <f>N4635-G4635</f>
        <v>0.33472222222189885</v>
      </c>
      <c r="M4635" s="236">
        <v>482</v>
      </c>
      <c r="N4635" s="232">
        <v>42429.457638888889</v>
      </c>
      <c r="O4635" s="233">
        <v>42429.457638888889</v>
      </c>
      <c r="P4635" s="237" t="s">
        <v>37</v>
      </c>
      <c r="Q4635" s="238" t="s">
        <v>52</v>
      </c>
      <c r="R4635" s="238" t="s">
        <v>59</v>
      </c>
      <c r="S4635" s="238" t="s">
        <v>54</v>
      </c>
      <c r="T4635" s="35" t="s">
        <v>5626</v>
      </c>
      <c r="U4635" s="88">
        <v>11952</v>
      </c>
      <c r="V4635" s="240" t="s">
        <v>384</v>
      </c>
      <c r="W4635" s="35" t="s">
        <v>5627</v>
      </c>
      <c r="X4635" s="244">
        <v>4866</v>
      </c>
      <c r="Y4635" s="244">
        <v>4866</v>
      </c>
      <c r="Z4635" s="244">
        <v>591597</v>
      </c>
      <c r="AA4635" s="259">
        <v>8.8765346271499736E-4</v>
      </c>
      <c r="AB4635" s="260">
        <v>0.10791885030452206</v>
      </c>
      <c r="AC4635" s="241">
        <v>121.57768187422934</v>
      </c>
    </row>
    <row r="4636" spans="1:34" ht="15" hidden="1" customHeight="1" x14ac:dyDescent="0.2">
      <c r="A4636" s="257">
        <v>69</v>
      </c>
      <c r="B4636" s="257">
        <v>60</v>
      </c>
      <c r="C4636" s="258" t="s">
        <v>345</v>
      </c>
      <c r="D4636" s="257">
        <v>60220</v>
      </c>
      <c r="E4636" s="258" t="s">
        <v>346</v>
      </c>
      <c r="F4636" s="25">
        <v>2016</v>
      </c>
      <c r="G4636" s="232">
        <v>42434.90902777778</v>
      </c>
      <c r="H4636" s="233">
        <v>42434.90902777778</v>
      </c>
      <c r="I4636" s="417" t="s">
        <v>313</v>
      </c>
      <c r="J4636" s="412" t="s">
        <v>36</v>
      </c>
      <c r="K4636" s="412"/>
      <c r="L4636" s="235">
        <f>N4636-G4636</f>
        <v>6.9444443943211809E-4</v>
      </c>
      <c r="M4636" s="236">
        <v>1</v>
      </c>
      <c r="N4636" s="232">
        <v>42434.909722222219</v>
      </c>
      <c r="O4636" s="233">
        <v>42434.909722222219</v>
      </c>
      <c r="P4636" s="237" t="s">
        <v>37</v>
      </c>
      <c r="Q4636" s="238" t="s">
        <v>222</v>
      </c>
      <c r="R4636" s="238" t="s">
        <v>223</v>
      </c>
      <c r="S4636" s="238" t="s">
        <v>54</v>
      </c>
      <c r="T4636" s="35" t="s">
        <v>5697</v>
      </c>
      <c r="U4636" s="88">
        <v>11974</v>
      </c>
      <c r="V4636" s="240" t="s">
        <v>384</v>
      </c>
      <c r="W4636" s="35" t="s">
        <v>5700</v>
      </c>
      <c r="X4636" s="55">
        <v>4839</v>
      </c>
      <c r="Y4636" s="55">
        <v>0</v>
      </c>
      <c r="Z4636" s="55">
        <v>0</v>
      </c>
      <c r="AA4636" s="168"/>
      <c r="AB4636" s="168"/>
      <c r="AC4636" s="168"/>
    </row>
    <row r="4637" spans="1:34" ht="15" hidden="1" customHeight="1" x14ac:dyDescent="0.2">
      <c r="A4637" s="257">
        <v>69</v>
      </c>
      <c r="B4637" s="257">
        <v>60</v>
      </c>
      <c r="C4637" s="258" t="s">
        <v>345</v>
      </c>
      <c r="D4637" s="257">
        <v>60220</v>
      </c>
      <c r="E4637" s="258" t="s">
        <v>346</v>
      </c>
      <c r="F4637" s="25">
        <v>2016</v>
      </c>
      <c r="G4637" s="284">
        <v>42573.808333333334</v>
      </c>
      <c r="H4637" s="234">
        <v>42573.808333333334</v>
      </c>
      <c r="I4637" s="412" t="s">
        <v>36</v>
      </c>
      <c r="J4637" s="412" t="s">
        <v>36</v>
      </c>
      <c r="K4637" s="412"/>
      <c r="L4637" s="235">
        <f>N4637-G4637</f>
        <v>9.0277777781011537E-3</v>
      </c>
      <c r="M4637" s="236">
        <v>13</v>
      </c>
      <c r="N4637" s="284">
        <v>42573.817361111112</v>
      </c>
      <c r="O4637" s="234">
        <v>42573.817361111112</v>
      </c>
      <c r="P4637" s="237" t="s">
        <v>37</v>
      </c>
      <c r="Q4637" s="238" t="s">
        <v>48</v>
      </c>
      <c r="R4637" s="238" t="s">
        <v>49</v>
      </c>
      <c r="S4637" s="35" t="s">
        <v>88</v>
      </c>
      <c r="T4637" s="35" t="s">
        <v>6390</v>
      </c>
      <c r="U4637" s="88">
        <v>12342</v>
      </c>
      <c r="V4637" s="240" t="s">
        <v>384</v>
      </c>
      <c r="W4637" s="35" t="s">
        <v>6391</v>
      </c>
      <c r="X4637" s="177">
        <v>4872</v>
      </c>
      <c r="Y4637" s="177">
        <v>4872</v>
      </c>
      <c r="Z4637" s="177">
        <v>63336</v>
      </c>
      <c r="AA4637" s="289">
        <v>8.9449823000611938E-4</v>
      </c>
      <c r="AB4637" s="290">
        <v>1.1628476990079552E-2</v>
      </c>
      <c r="AC4637" s="291">
        <v>13</v>
      </c>
    </row>
    <row r="4638" spans="1:34" ht="15" hidden="1" customHeight="1" x14ac:dyDescent="0.2">
      <c r="A4638" s="257">
        <v>69</v>
      </c>
      <c r="B4638" s="257">
        <v>60</v>
      </c>
      <c r="C4638" s="258" t="s">
        <v>345</v>
      </c>
      <c r="D4638" s="257">
        <v>60220</v>
      </c>
      <c r="E4638" s="258" t="s">
        <v>346</v>
      </c>
      <c r="F4638" s="25">
        <v>2016</v>
      </c>
      <c r="G4638" s="284">
        <v>42577.973611111112</v>
      </c>
      <c r="H4638" s="234">
        <v>42577.973611111112</v>
      </c>
      <c r="I4638" s="412" t="s">
        <v>36</v>
      </c>
      <c r="J4638" s="412" t="s">
        <v>36</v>
      </c>
      <c r="K4638" s="412"/>
      <c r="L4638" s="235">
        <f>N4638-G4638</f>
        <v>0.17222222222335404</v>
      </c>
      <c r="M4638" s="236">
        <v>248</v>
      </c>
      <c r="N4638" s="284">
        <v>42578.145833333336</v>
      </c>
      <c r="O4638" s="234">
        <v>42578.145833333336</v>
      </c>
      <c r="P4638" s="237" t="s">
        <v>37</v>
      </c>
      <c r="Q4638" s="238" t="s">
        <v>52</v>
      </c>
      <c r="R4638" s="238" t="s">
        <v>124</v>
      </c>
      <c r="S4638" s="35" t="s">
        <v>88</v>
      </c>
      <c r="T4638" s="35" t="s">
        <v>6406</v>
      </c>
      <c r="U4638" s="282" t="s">
        <v>40</v>
      </c>
      <c r="V4638" s="240" t="s">
        <v>384</v>
      </c>
      <c r="W4638" s="35" t="s">
        <v>6407</v>
      </c>
      <c r="X4638" s="177">
        <v>0</v>
      </c>
      <c r="Y4638" s="177">
        <v>0</v>
      </c>
      <c r="Z4638" s="55">
        <v>0</v>
      </c>
      <c r="AA4638" s="35"/>
      <c r="AB4638" s="35"/>
      <c r="AC4638" s="35"/>
    </row>
    <row r="4639" spans="1:34" ht="15" hidden="1" customHeight="1" x14ac:dyDescent="0.2">
      <c r="A4639" s="257">
        <v>69</v>
      </c>
      <c r="B4639" s="257">
        <v>60</v>
      </c>
      <c r="C4639" s="258" t="s">
        <v>345</v>
      </c>
      <c r="D4639" s="257">
        <v>60220</v>
      </c>
      <c r="E4639" s="258" t="s">
        <v>346</v>
      </c>
      <c r="F4639" s="25">
        <v>2017</v>
      </c>
      <c r="G4639" s="232">
        <v>42897.67083333333</v>
      </c>
      <c r="H4639" s="233">
        <v>42897.67083333333</v>
      </c>
      <c r="I4639" s="412" t="s">
        <v>36</v>
      </c>
      <c r="J4639" s="412" t="s">
        <v>36</v>
      </c>
      <c r="K4639" s="412"/>
      <c r="L4639" s="235">
        <f>N4639-G4639</f>
        <v>6.944444467080757E-4</v>
      </c>
      <c r="M4639" s="236">
        <v>1</v>
      </c>
      <c r="N4639" s="232">
        <v>42897.671527777777</v>
      </c>
      <c r="O4639" s="233">
        <v>42897.671527777777</v>
      </c>
      <c r="P4639" s="237" t="s">
        <v>37</v>
      </c>
      <c r="Q4639" s="35" t="s">
        <v>213</v>
      </c>
      <c r="R4639" s="35" t="s">
        <v>287</v>
      </c>
      <c r="S4639" s="35" t="s">
        <v>40</v>
      </c>
      <c r="T4639" s="52" t="s">
        <v>8715</v>
      </c>
      <c r="U4639" s="332" t="s">
        <v>40</v>
      </c>
      <c r="V4639" s="240" t="s">
        <v>384</v>
      </c>
      <c r="W4639" s="44" t="s">
        <v>8716</v>
      </c>
      <c r="X4639" s="241">
        <v>5081</v>
      </c>
      <c r="Y4639" s="241">
        <v>0</v>
      </c>
      <c r="Z4639" s="241">
        <v>0</v>
      </c>
      <c r="AA4639" s="168"/>
      <c r="AB4639" s="168"/>
      <c r="AC4639" s="168"/>
      <c r="AD4639" s="304">
        <v>5517212</v>
      </c>
      <c r="AE4639" s="305" t="s">
        <v>7083</v>
      </c>
      <c r="AF4639" s="305" t="s">
        <v>8717</v>
      </c>
      <c r="AG4639" s="35" t="s">
        <v>7040</v>
      </c>
      <c r="AH4639" s="44" t="s">
        <v>7041</v>
      </c>
    </row>
    <row r="4640" spans="1:34" ht="15" hidden="1" customHeight="1" x14ac:dyDescent="0.2">
      <c r="A4640" s="257">
        <v>69</v>
      </c>
      <c r="B4640" s="257">
        <v>60</v>
      </c>
      <c r="C4640" s="258" t="s">
        <v>345</v>
      </c>
      <c r="D4640" s="257">
        <v>60220</v>
      </c>
      <c r="E4640" s="258" t="s">
        <v>346</v>
      </c>
      <c r="F4640" s="25">
        <v>2017</v>
      </c>
      <c r="G4640" s="232">
        <v>42906.926388888889</v>
      </c>
      <c r="H4640" s="233">
        <v>42906.926388888889</v>
      </c>
      <c r="I4640" s="412" t="s">
        <v>36</v>
      </c>
      <c r="J4640" s="412" t="s">
        <v>36</v>
      </c>
      <c r="K4640" s="412"/>
      <c r="L4640" s="235">
        <f>N4640-G4640</f>
        <v>0.59722222221898846</v>
      </c>
      <c r="M4640" s="236">
        <v>860</v>
      </c>
      <c r="N4640" s="232">
        <v>42907.523611111108</v>
      </c>
      <c r="O4640" s="233">
        <v>42907.523611111108</v>
      </c>
      <c r="P4640" s="237" t="s">
        <v>37</v>
      </c>
      <c r="Q4640" s="35" t="s">
        <v>43</v>
      </c>
      <c r="R4640" s="35" t="s">
        <v>44</v>
      </c>
      <c r="S4640" s="35" t="s">
        <v>45</v>
      </c>
      <c r="T4640" s="52" t="s">
        <v>8787</v>
      </c>
      <c r="U4640" s="332" t="s">
        <v>40</v>
      </c>
      <c r="V4640" s="240" t="s">
        <v>788</v>
      </c>
      <c r="W4640" s="44" t="s">
        <v>8788</v>
      </c>
      <c r="X4640" s="241">
        <v>0</v>
      </c>
      <c r="Y4640" s="241">
        <v>0</v>
      </c>
      <c r="Z4640" s="241">
        <v>0</v>
      </c>
      <c r="AA4640" s="168"/>
      <c r="AB4640" s="168"/>
      <c r="AC4640" s="168"/>
      <c r="AD4640" s="304">
        <v>5517212</v>
      </c>
      <c r="AE4640" s="305" t="s">
        <v>1270</v>
      </c>
      <c r="AF4640" s="305" t="s">
        <v>1270</v>
      </c>
      <c r="AG4640" s="35" t="s">
        <v>7066</v>
      </c>
      <c r="AH4640" s="44" t="s">
        <v>7067</v>
      </c>
    </row>
    <row r="4641" spans="1:34" ht="15" hidden="1" customHeight="1" x14ac:dyDescent="0.2">
      <c r="A4641" s="257">
        <v>69</v>
      </c>
      <c r="B4641" s="257">
        <v>60</v>
      </c>
      <c r="C4641" s="258" t="s">
        <v>345</v>
      </c>
      <c r="D4641" s="257">
        <v>60220</v>
      </c>
      <c r="E4641" s="258" t="s">
        <v>346</v>
      </c>
      <c r="F4641" s="25">
        <v>2018</v>
      </c>
      <c r="G4641" s="232">
        <v>43165.178472222222</v>
      </c>
      <c r="H4641" s="233">
        <v>43165.178472222222</v>
      </c>
      <c r="I4641" s="412" t="s">
        <v>36</v>
      </c>
      <c r="J4641" s="412" t="s">
        <v>36</v>
      </c>
      <c r="K4641" s="412" t="s">
        <v>36</v>
      </c>
      <c r="L4641" s="235">
        <f>N4641-G4641</f>
        <v>6.944444467080757E-4</v>
      </c>
      <c r="M4641" s="236">
        <v>1</v>
      </c>
      <c r="N4641" s="232">
        <v>43165.179166666669</v>
      </c>
      <c r="O4641" s="233">
        <v>43165.179166666669</v>
      </c>
      <c r="P4641" s="237" t="s">
        <v>37</v>
      </c>
      <c r="Q4641" s="359" t="s">
        <v>48</v>
      </c>
      <c r="R4641" s="35" t="s">
        <v>10200</v>
      </c>
      <c r="S4641" s="277" t="s">
        <v>40</v>
      </c>
      <c r="T4641" s="167" t="s">
        <v>10629</v>
      </c>
      <c r="U4641" s="282" t="s">
        <v>40</v>
      </c>
      <c r="V4641" s="240" t="s">
        <v>384</v>
      </c>
      <c r="W4641" s="167" t="s">
        <v>10630</v>
      </c>
      <c r="X4641" s="255">
        <v>5428</v>
      </c>
      <c r="Y4641" s="241">
        <v>0</v>
      </c>
      <c r="Z4641" s="241">
        <v>0</v>
      </c>
      <c r="AA4641" s="266"/>
      <c r="AB4641" s="266"/>
      <c r="AC4641" s="266"/>
      <c r="AD4641" s="241">
        <v>5517212</v>
      </c>
      <c r="AE4641" s="461" t="s">
        <v>7182</v>
      </c>
      <c r="AF4641" s="462" t="s">
        <v>10631</v>
      </c>
      <c r="AG4641" s="277" t="s">
        <v>7040</v>
      </c>
      <c r="AH4641" s="277" t="s">
        <v>7041</v>
      </c>
    </row>
    <row r="4642" spans="1:34" ht="15" hidden="1" customHeight="1" x14ac:dyDescent="0.2">
      <c r="A4642" s="257">
        <v>69</v>
      </c>
      <c r="B4642" s="257">
        <v>60</v>
      </c>
      <c r="C4642" s="258" t="s">
        <v>345</v>
      </c>
      <c r="D4642" s="257">
        <v>60220</v>
      </c>
      <c r="E4642" s="258" t="s">
        <v>346</v>
      </c>
      <c r="F4642" s="25">
        <v>2018</v>
      </c>
      <c r="G4642" s="284">
        <v>43272.84652777778</v>
      </c>
      <c r="H4642" s="233">
        <v>43272.84652777778</v>
      </c>
      <c r="I4642" s="412" t="s">
        <v>36</v>
      </c>
      <c r="J4642" s="412" t="s">
        <v>36</v>
      </c>
      <c r="K4642" s="412" t="s">
        <v>36</v>
      </c>
      <c r="L4642" s="235">
        <f>N4642-G4642</f>
        <v>6.9444443943211809E-4</v>
      </c>
      <c r="M4642" s="236">
        <v>1</v>
      </c>
      <c r="N4642" s="284">
        <v>43272.847222222219</v>
      </c>
      <c r="O4642" s="233">
        <v>43272.847222222219</v>
      </c>
      <c r="P4642" s="237" t="s">
        <v>37</v>
      </c>
      <c r="Q4642" s="359" t="s">
        <v>145</v>
      </c>
      <c r="R4642" s="35" t="s">
        <v>10207</v>
      </c>
      <c r="S4642" s="277" t="s">
        <v>40</v>
      </c>
      <c r="T4642" s="167" t="s">
        <v>11357</v>
      </c>
      <c r="U4642" s="282" t="s">
        <v>40</v>
      </c>
      <c r="V4642" s="240" t="s">
        <v>384</v>
      </c>
      <c r="W4642" s="167" t="s">
        <v>11358</v>
      </c>
      <c r="X4642" s="255">
        <v>6390</v>
      </c>
      <c r="Y4642" s="241">
        <v>0</v>
      </c>
      <c r="Z4642" s="241">
        <v>0</v>
      </c>
      <c r="AA4642" s="266"/>
      <c r="AB4642" s="266"/>
      <c r="AC4642" s="266"/>
      <c r="AD4642" s="241">
        <v>5517212</v>
      </c>
      <c r="AE4642" s="461" t="s">
        <v>7076</v>
      </c>
      <c r="AF4642" s="462" t="s">
        <v>11359</v>
      </c>
      <c r="AG4642" s="277" t="s">
        <v>7040</v>
      </c>
      <c r="AH4642" s="277" t="s">
        <v>7041</v>
      </c>
    </row>
    <row r="4643" spans="1:34" ht="15" hidden="1" customHeight="1" x14ac:dyDescent="0.2">
      <c r="A4643" s="257">
        <v>69</v>
      </c>
      <c r="B4643" s="257">
        <v>60</v>
      </c>
      <c r="C4643" s="258" t="s">
        <v>345</v>
      </c>
      <c r="D4643" s="257">
        <v>60220</v>
      </c>
      <c r="E4643" s="258" t="s">
        <v>346</v>
      </c>
      <c r="F4643" s="25">
        <v>2018</v>
      </c>
      <c r="G4643" s="284">
        <v>43273.280555555553</v>
      </c>
      <c r="H4643" s="233">
        <v>43273.280555555553</v>
      </c>
      <c r="I4643" s="412" t="s">
        <v>36</v>
      </c>
      <c r="J4643" s="412" t="s">
        <v>36</v>
      </c>
      <c r="K4643" s="412" t="s">
        <v>36</v>
      </c>
      <c r="L4643" s="235">
        <f>N4643-G4643</f>
        <v>0.53263888889341615</v>
      </c>
      <c r="M4643" s="236">
        <v>767</v>
      </c>
      <c r="N4643" s="284">
        <v>43273.813194444447</v>
      </c>
      <c r="O4643" s="233">
        <v>43273.813194444447</v>
      </c>
      <c r="P4643" s="237" t="s">
        <v>37</v>
      </c>
      <c r="Q4643" s="359" t="s">
        <v>145</v>
      </c>
      <c r="R4643" s="35" t="s">
        <v>10207</v>
      </c>
      <c r="S4643" s="277" t="s">
        <v>68</v>
      </c>
      <c r="T4643" s="167" t="s">
        <v>11363</v>
      </c>
      <c r="U4643" s="88">
        <v>114727054</v>
      </c>
      <c r="V4643" s="240" t="s">
        <v>384</v>
      </c>
      <c r="W4643" s="167" t="s">
        <v>11364</v>
      </c>
      <c r="X4643" s="255">
        <v>6390</v>
      </c>
      <c r="Y4643" s="241">
        <v>719</v>
      </c>
      <c r="Z4643" s="241">
        <v>54901</v>
      </c>
      <c r="AA4643" s="264">
        <f>Y4643/AD4643</f>
        <v>1.3031944395103904E-4</v>
      </c>
      <c r="AB4643" s="265">
        <f>Z4643/AD4643</f>
        <v>9.9508592383254438E-3</v>
      </c>
      <c r="AC4643" s="255">
        <f>Z4643/Y4643</f>
        <v>76.357440890125176</v>
      </c>
      <c r="AD4643" s="241">
        <v>5517212</v>
      </c>
      <c r="AE4643" s="461" t="s">
        <v>7102</v>
      </c>
      <c r="AF4643" s="462" t="s">
        <v>11365</v>
      </c>
      <c r="AG4643" s="277" t="s">
        <v>7040</v>
      </c>
      <c r="AH4643" s="277" t="s">
        <v>7041</v>
      </c>
    </row>
    <row r="4644" spans="1:34" ht="15" hidden="1" customHeight="1" x14ac:dyDescent="0.2">
      <c r="A4644" s="521">
        <v>69</v>
      </c>
      <c r="B4644" s="521">
        <v>60</v>
      </c>
      <c r="C4644" s="522" t="s">
        <v>345</v>
      </c>
      <c r="D4644" s="521">
        <v>60220</v>
      </c>
      <c r="E4644" s="522" t="s">
        <v>346</v>
      </c>
      <c r="F4644" s="25">
        <v>2019</v>
      </c>
      <c r="G4644" s="573">
        <v>43564.174305555556</v>
      </c>
      <c r="H4644" s="574">
        <v>43564.174305555556</v>
      </c>
      <c r="I4644" s="572" t="s">
        <v>36</v>
      </c>
      <c r="J4644" s="598" t="s">
        <v>7042</v>
      </c>
      <c r="K4644" s="572" t="s">
        <v>36</v>
      </c>
      <c r="L4644" s="235">
        <f>N4644-G4644</f>
        <v>0.46250000000145519</v>
      </c>
      <c r="M4644" s="236">
        <v>666</v>
      </c>
      <c r="N4644" s="573">
        <v>43564.636805555558</v>
      </c>
      <c r="O4644" s="574">
        <v>43564.636805555558</v>
      </c>
      <c r="P4644" s="237" t="s">
        <v>37</v>
      </c>
      <c r="Q4644" s="162" t="s">
        <v>1285</v>
      </c>
      <c r="R4644" s="167" t="s">
        <v>10331</v>
      </c>
      <c r="S4644" s="238" t="s">
        <v>54</v>
      </c>
      <c r="T4644" s="240" t="s">
        <v>13780</v>
      </c>
      <c r="U4644" s="293">
        <v>117001980</v>
      </c>
      <c r="V4644" s="240" t="s">
        <v>384</v>
      </c>
      <c r="W4644" s="240" t="s">
        <v>13781</v>
      </c>
      <c r="X4644" s="437">
        <v>6572</v>
      </c>
      <c r="Y4644" s="437">
        <v>6572</v>
      </c>
      <c r="Z4644" s="437">
        <f>41070+99467</f>
        <v>140537</v>
      </c>
      <c r="AA4644" s="264">
        <f>Y4644/AD4644</f>
        <v>1.1843726960644118E-3</v>
      </c>
      <c r="AB4644" s="265">
        <f>Z4644/AD4644</f>
        <v>2.5326869383262968E-2</v>
      </c>
      <c r="AC4644" s="255">
        <f>Z4644/Y4644</f>
        <v>21.384205721241631</v>
      </c>
      <c r="AD4644" s="255">
        <v>5548929</v>
      </c>
      <c r="AE4644" s="240" t="s">
        <v>7060</v>
      </c>
      <c r="AF4644" s="527" t="s">
        <v>7350</v>
      </c>
      <c r="AG4644" s="240" t="s">
        <v>7040</v>
      </c>
      <c r="AH4644" s="525" t="s">
        <v>7041</v>
      </c>
    </row>
    <row r="4645" spans="1:34" ht="15" hidden="1" customHeight="1" x14ac:dyDescent="0.2">
      <c r="A4645" s="175">
        <v>69</v>
      </c>
      <c r="B4645" s="175">
        <v>60</v>
      </c>
      <c r="C4645" s="24" t="s">
        <v>377</v>
      </c>
      <c r="D4645" s="175">
        <v>60221</v>
      </c>
      <c r="E4645" s="43" t="s">
        <v>378</v>
      </c>
      <c r="F4645" s="25">
        <v>2015</v>
      </c>
      <c r="G4645" s="156">
        <v>42308.404166666667</v>
      </c>
      <c r="H4645" s="157">
        <v>42308.404166666667</v>
      </c>
      <c r="I4645" s="620" t="s">
        <v>36</v>
      </c>
      <c r="J4645" s="620" t="s">
        <v>36</v>
      </c>
      <c r="K4645" s="620"/>
      <c r="L4645" s="159">
        <f>N4645-G4645</f>
        <v>0.46944444444670808</v>
      </c>
      <c r="M4645" s="160">
        <v>676</v>
      </c>
      <c r="N4645" s="156">
        <v>42308.873611111114</v>
      </c>
      <c r="O4645" s="157">
        <v>42308.873611111114</v>
      </c>
      <c r="P4645" s="161" t="s">
        <v>37</v>
      </c>
      <c r="Q4645" s="35" t="s">
        <v>38</v>
      </c>
      <c r="R4645" s="35" t="s">
        <v>135</v>
      </c>
      <c r="S4645" s="35" t="s">
        <v>68</v>
      </c>
      <c r="T4645" s="239" t="s">
        <v>5060</v>
      </c>
      <c r="U4645" s="332" t="s">
        <v>40</v>
      </c>
      <c r="V4645" s="240" t="s">
        <v>1336</v>
      </c>
      <c r="W4645" s="239" t="s">
        <v>5061</v>
      </c>
      <c r="X4645" s="241">
        <v>0</v>
      </c>
      <c r="Y4645" s="242"/>
      <c r="Z4645" s="242"/>
      <c r="AA4645" s="168"/>
      <c r="AB4645" s="168"/>
      <c r="AC4645" s="168"/>
    </row>
    <row r="4646" spans="1:34" ht="15" hidden="1" customHeight="1" x14ac:dyDescent="0.2">
      <c r="A4646" s="257">
        <v>69</v>
      </c>
      <c r="B4646" s="257">
        <v>60</v>
      </c>
      <c r="C4646" s="258" t="s">
        <v>377</v>
      </c>
      <c r="D4646" s="257">
        <v>60221</v>
      </c>
      <c r="E4646" s="258" t="s">
        <v>378</v>
      </c>
      <c r="F4646" s="25">
        <v>2016</v>
      </c>
      <c r="G4646" s="284">
        <v>42631.686805555553</v>
      </c>
      <c r="H4646" s="234">
        <v>42631.686805555553</v>
      </c>
      <c r="I4646" s="412" t="s">
        <v>36</v>
      </c>
      <c r="J4646" s="412" t="s">
        <v>36</v>
      </c>
      <c r="K4646" s="412"/>
      <c r="L4646" s="235">
        <f>N4646-G4646</f>
        <v>6.944444467080757E-4</v>
      </c>
      <c r="M4646" s="236">
        <v>1</v>
      </c>
      <c r="N4646" s="284">
        <v>42631.6875</v>
      </c>
      <c r="O4646" s="234">
        <v>42631.6875</v>
      </c>
      <c r="P4646" s="237" t="s">
        <v>37</v>
      </c>
      <c r="Q4646" s="238" t="s">
        <v>38</v>
      </c>
      <c r="R4646" s="238" t="s">
        <v>135</v>
      </c>
      <c r="S4646" s="35" t="s">
        <v>40</v>
      </c>
      <c r="T4646" s="239" t="s">
        <v>6591</v>
      </c>
      <c r="U4646" s="282" t="s">
        <v>40</v>
      </c>
      <c r="V4646" s="240" t="s">
        <v>1336</v>
      </c>
      <c r="W4646" s="239" t="s">
        <v>6592</v>
      </c>
      <c r="X4646" s="255">
        <v>5734</v>
      </c>
      <c r="Y4646" s="241">
        <v>0</v>
      </c>
      <c r="Z4646" s="241">
        <v>0</v>
      </c>
      <c r="AA4646" s="35"/>
      <c r="AB4646" s="35"/>
      <c r="AC4646" s="241"/>
    </row>
    <row r="4647" spans="1:34" ht="15" hidden="1" customHeight="1" x14ac:dyDescent="0.2">
      <c r="A4647" s="257">
        <v>69</v>
      </c>
      <c r="B4647" s="257">
        <v>60</v>
      </c>
      <c r="C4647" s="258" t="s">
        <v>377</v>
      </c>
      <c r="D4647" s="257">
        <v>60221</v>
      </c>
      <c r="E4647" s="258" t="s">
        <v>378</v>
      </c>
      <c r="F4647" s="25">
        <v>2016</v>
      </c>
      <c r="G4647" s="284">
        <v>42668.998611111114</v>
      </c>
      <c r="H4647" s="234">
        <v>42668.998611111114</v>
      </c>
      <c r="I4647" s="412" t="s">
        <v>36</v>
      </c>
      <c r="J4647" s="412" t="s">
        <v>36</v>
      </c>
      <c r="K4647" s="412"/>
      <c r="L4647" s="235">
        <f>N4647-G4647</f>
        <v>6.9444443943211809E-4</v>
      </c>
      <c r="M4647" s="236">
        <v>1</v>
      </c>
      <c r="N4647" s="284">
        <v>42668.999305555553</v>
      </c>
      <c r="O4647" s="234">
        <v>42668.999305555553</v>
      </c>
      <c r="P4647" s="237" t="s">
        <v>37</v>
      </c>
      <c r="Q4647" s="35" t="s">
        <v>71</v>
      </c>
      <c r="R4647" s="35" t="s">
        <v>600</v>
      </c>
      <c r="S4647" s="35" t="s">
        <v>579</v>
      </c>
      <c r="T4647" s="239" t="s">
        <v>6796</v>
      </c>
      <c r="U4647" s="88">
        <v>12602</v>
      </c>
      <c r="V4647" s="240" t="s">
        <v>1336</v>
      </c>
      <c r="W4647" s="239" t="s">
        <v>6797</v>
      </c>
      <c r="X4647" s="255">
        <v>4513</v>
      </c>
      <c r="Y4647" s="241">
        <v>0</v>
      </c>
      <c r="Z4647" s="241">
        <v>0</v>
      </c>
      <c r="AA4647" s="35"/>
      <c r="AB4647" s="35"/>
      <c r="AC4647" s="241"/>
    </row>
    <row r="4648" spans="1:34" ht="15" hidden="1" customHeight="1" x14ac:dyDescent="0.2">
      <c r="A4648" s="257">
        <v>69</v>
      </c>
      <c r="B4648" s="257">
        <v>60</v>
      </c>
      <c r="C4648" s="258" t="s">
        <v>377</v>
      </c>
      <c r="D4648" s="257">
        <v>60221</v>
      </c>
      <c r="E4648" s="258" t="s">
        <v>378</v>
      </c>
      <c r="F4648" s="25">
        <v>2017</v>
      </c>
      <c r="G4648" s="232">
        <v>42769.825694444444</v>
      </c>
      <c r="H4648" s="233">
        <v>42769.825694444444</v>
      </c>
      <c r="I4648" s="412" t="s">
        <v>36</v>
      </c>
      <c r="J4648" s="412" t="s">
        <v>36</v>
      </c>
      <c r="K4648" s="412"/>
      <c r="L4648" s="235">
        <f>N4648-G4648</f>
        <v>0.54374999999708962</v>
      </c>
      <c r="M4648" s="236">
        <v>783</v>
      </c>
      <c r="N4648" s="232">
        <v>42770.369444444441</v>
      </c>
      <c r="O4648" s="233">
        <v>42770.369444444441</v>
      </c>
      <c r="P4648" s="237" t="s">
        <v>37</v>
      </c>
      <c r="Q4648" s="35" t="s">
        <v>38</v>
      </c>
      <c r="R4648" s="35" t="s">
        <v>135</v>
      </c>
      <c r="S4648" s="35" t="s">
        <v>68</v>
      </c>
      <c r="T4648" s="49" t="s">
        <v>7653</v>
      </c>
      <c r="U4648" s="303" t="s">
        <v>40</v>
      </c>
      <c r="V4648" s="49" t="s">
        <v>1336</v>
      </c>
      <c r="W4648" s="51" t="s">
        <v>7654</v>
      </c>
      <c r="X4648" s="255">
        <v>6266</v>
      </c>
      <c r="Y4648" s="255">
        <v>6266</v>
      </c>
      <c r="Z4648" s="255">
        <v>459747</v>
      </c>
      <c r="AA4648" s="173">
        <v>1.1357185477012665E-3</v>
      </c>
      <c r="AB4648" s="174">
        <v>8.3329587480053327E-2</v>
      </c>
      <c r="AC4648" s="241">
        <v>73.371688477497599</v>
      </c>
      <c r="AD4648" s="304">
        <v>5517212</v>
      </c>
      <c r="AE4648" s="35" t="s">
        <v>7083</v>
      </c>
      <c r="AF4648" s="305" t="s">
        <v>7655</v>
      </c>
      <c r="AG4648" s="35" t="s">
        <v>7040</v>
      </c>
      <c r="AH4648" s="44" t="s">
        <v>7041</v>
      </c>
    </row>
    <row r="4649" spans="1:34" ht="15" hidden="1" customHeight="1" x14ac:dyDescent="0.2">
      <c r="A4649" s="272">
        <v>69</v>
      </c>
      <c r="B4649" s="272">
        <v>60</v>
      </c>
      <c r="C4649" s="331" t="s">
        <v>377</v>
      </c>
      <c r="D4649" s="272">
        <v>60221</v>
      </c>
      <c r="E4649" s="331" t="s">
        <v>378</v>
      </c>
      <c r="F4649" s="25">
        <v>2017</v>
      </c>
      <c r="G4649" s="284">
        <v>42772.35833333333</v>
      </c>
      <c r="H4649" s="234">
        <v>42772.35833333333</v>
      </c>
      <c r="I4649" s="412" t="s">
        <v>36</v>
      </c>
      <c r="J4649" s="412" t="s">
        <v>36</v>
      </c>
      <c r="K4649" s="412"/>
      <c r="L4649" s="235">
        <f>N4649-G4649</f>
        <v>6.944444467080757E-4</v>
      </c>
      <c r="M4649" s="236">
        <v>1</v>
      </c>
      <c r="N4649" s="284">
        <v>42772.359027777777</v>
      </c>
      <c r="O4649" s="234">
        <v>42772.359027777777</v>
      </c>
      <c r="P4649" s="237" t="s">
        <v>37</v>
      </c>
      <c r="Q4649" s="167" t="s">
        <v>52</v>
      </c>
      <c r="R4649" s="167" t="s">
        <v>639</v>
      </c>
      <c r="S4649" s="167" t="s">
        <v>106</v>
      </c>
      <c r="T4649" s="49" t="s">
        <v>7687</v>
      </c>
      <c r="U4649" s="332" t="s">
        <v>40</v>
      </c>
      <c r="V4649" s="49" t="s">
        <v>1336</v>
      </c>
      <c r="W4649" s="240" t="s">
        <v>7691</v>
      </c>
      <c r="X4649" s="255">
        <v>0</v>
      </c>
      <c r="Y4649" s="255">
        <v>0</v>
      </c>
      <c r="Z4649" s="255">
        <v>0</v>
      </c>
      <c r="AA4649" s="184"/>
      <c r="AB4649" s="184"/>
      <c r="AC4649" s="184"/>
      <c r="AD4649" s="304">
        <v>5517212</v>
      </c>
      <c r="AE4649" s="167" t="s">
        <v>1270</v>
      </c>
      <c r="AF4649" s="333" t="s">
        <v>1270</v>
      </c>
      <c r="AG4649" s="167" t="s">
        <v>7040</v>
      </c>
      <c r="AH4649" s="52" t="s">
        <v>7173</v>
      </c>
    </row>
    <row r="4650" spans="1:34" ht="15" hidden="1" customHeight="1" x14ac:dyDescent="0.2">
      <c r="A4650" s="257">
        <v>69</v>
      </c>
      <c r="B4650" s="257">
        <v>60</v>
      </c>
      <c r="C4650" s="258" t="s">
        <v>377</v>
      </c>
      <c r="D4650" s="257">
        <v>60221</v>
      </c>
      <c r="E4650" s="258" t="s">
        <v>378</v>
      </c>
      <c r="F4650" s="25">
        <v>2017</v>
      </c>
      <c r="G4650" s="232">
        <v>42823.585416666669</v>
      </c>
      <c r="H4650" s="233">
        <v>42823.585416666669</v>
      </c>
      <c r="I4650" s="412" t="s">
        <v>36</v>
      </c>
      <c r="J4650" s="412" t="s">
        <v>36</v>
      </c>
      <c r="K4650" s="412"/>
      <c r="L4650" s="235">
        <f>N4650-G4650</f>
        <v>6.9444443943211809E-4</v>
      </c>
      <c r="M4650" s="236">
        <v>1</v>
      </c>
      <c r="N4650" s="232">
        <v>42823.586111111108</v>
      </c>
      <c r="O4650" s="233">
        <v>42823.586111111108</v>
      </c>
      <c r="P4650" s="237" t="s">
        <v>37</v>
      </c>
      <c r="Q4650" s="35" t="s">
        <v>48</v>
      </c>
      <c r="R4650" s="35" t="s">
        <v>49</v>
      </c>
      <c r="S4650" s="35" t="s">
        <v>40</v>
      </c>
      <c r="T4650" s="240" t="s">
        <v>8215</v>
      </c>
      <c r="U4650" s="303" t="s">
        <v>40</v>
      </c>
      <c r="V4650" s="49" t="s">
        <v>761</v>
      </c>
      <c r="W4650" s="239" t="s">
        <v>8216</v>
      </c>
      <c r="X4650" s="241">
        <v>6278</v>
      </c>
      <c r="Y4650" s="241">
        <v>0</v>
      </c>
      <c r="Z4650" s="241">
        <v>0</v>
      </c>
      <c r="AA4650" s="35"/>
      <c r="AB4650" s="35"/>
      <c r="AC4650" s="35"/>
      <c r="AD4650" s="304">
        <v>5517212</v>
      </c>
      <c r="AE4650" s="305" t="s">
        <v>7172</v>
      </c>
      <c r="AF4650" s="305" t="s">
        <v>8217</v>
      </c>
      <c r="AG4650" s="35" t="s">
        <v>7040</v>
      </c>
      <c r="AH4650" s="52" t="s">
        <v>7041</v>
      </c>
    </row>
    <row r="4651" spans="1:34" ht="15" hidden="1" customHeight="1" x14ac:dyDescent="0.2">
      <c r="A4651" s="257">
        <v>69</v>
      </c>
      <c r="B4651" s="257">
        <v>60</v>
      </c>
      <c r="C4651" s="258" t="s">
        <v>377</v>
      </c>
      <c r="D4651" s="257">
        <v>60221</v>
      </c>
      <c r="E4651" s="258" t="s">
        <v>378</v>
      </c>
      <c r="F4651" s="25">
        <v>2017</v>
      </c>
      <c r="G4651" s="232">
        <v>42947.856944444444</v>
      </c>
      <c r="H4651" s="233">
        <v>42947.856944444444</v>
      </c>
      <c r="I4651" s="412" t="s">
        <v>36</v>
      </c>
      <c r="J4651" s="412" t="s">
        <v>36</v>
      </c>
      <c r="K4651" s="412"/>
      <c r="L4651" s="235">
        <f>N4651-G4651</f>
        <v>6.944444467080757E-4</v>
      </c>
      <c r="M4651" s="236">
        <v>1</v>
      </c>
      <c r="N4651" s="232">
        <v>42947.857638888891</v>
      </c>
      <c r="O4651" s="233">
        <v>42947.857638888891</v>
      </c>
      <c r="P4651" s="237" t="s">
        <v>37</v>
      </c>
      <c r="Q4651" s="35" t="s">
        <v>48</v>
      </c>
      <c r="R4651" s="35" t="s">
        <v>49</v>
      </c>
      <c r="S4651" s="35" t="s">
        <v>40</v>
      </c>
      <c r="T4651" s="240" t="s">
        <v>9069</v>
      </c>
      <c r="U4651" s="303" t="s">
        <v>40</v>
      </c>
      <c r="V4651" s="240" t="s">
        <v>1336</v>
      </c>
      <c r="W4651" s="240" t="s">
        <v>9070</v>
      </c>
      <c r="X4651" s="241">
        <v>6260</v>
      </c>
      <c r="Y4651" s="241">
        <v>0</v>
      </c>
      <c r="Z4651" s="241">
        <v>0</v>
      </c>
      <c r="AA4651" s="168"/>
      <c r="AB4651" s="168"/>
      <c r="AC4651" s="168"/>
      <c r="AD4651" s="304">
        <v>5517212</v>
      </c>
      <c r="AE4651" s="305" t="s">
        <v>7060</v>
      </c>
      <c r="AF4651" s="305" t="s">
        <v>9071</v>
      </c>
      <c r="AG4651" s="35" t="s">
        <v>7040</v>
      </c>
      <c r="AH4651" s="29" t="s">
        <v>7041</v>
      </c>
    </row>
    <row r="4652" spans="1:34" ht="15" hidden="1" customHeight="1" x14ac:dyDescent="0.2">
      <c r="A4652" s="257">
        <v>69</v>
      </c>
      <c r="B4652" s="257">
        <v>60</v>
      </c>
      <c r="C4652" s="258" t="s">
        <v>377</v>
      </c>
      <c r="D4652" s="257">
        <v>60221</v>
      </c>
      <c r="E4652" s="258" t="s">
        <v>378</v>
      </c>
      <c r="F4652" s="25">
        <v>2017</v>
      </c>
      <c r="G4652" s="232">
        <v>42964.293055555558</v>
      </c>
      <c r="H4652" s="233">
        <v>42964.293055555558</v>
      </c>
      <c r="I4652" s="412" t="s">
        <v>36</v>
      </c>
      <c r="J4652" s="412" t="s">
        <v>36</v>
      </c>
      <c r="K4652" s="412"/>
      <c r="L4652" s="235">
        <f>N4652-G4652</f>
        <v>6.9444443943211809E-4</v>
      </c>
      <c r="M4652" s="236">
        <v>1</v>
      </c>
      <c r="N4652" s="232">
        <v>42964.293749999997</v>
      </c>
      <c r="O4652" s="233">
        <v>42964.293749999997</v>
      </c>
      <c r="P4652" s="237" t="s">
        <v>37</v>
      </c>
      <c r="Q4652" s="35" t="s">
        <v>145</v>
      </c>
      <c r="R4652" s="35" t="s">
        <v>146</v>
      </c>
      <c r="S4652" s="35" t="s">
        <v>40</v>
      </c>
      <c r="T4652" s="240" t="s">
        <v>9216</v>
      </c>
      <c r="U4652" s="303" t="s">
        <v>40</v>
      </c>
      <c r="V4652" s="240" t="s">
        <v>1336</v>
      </c>
      <c r="W4652" s="240" t="s">
        <v>9217</v>
      </c>
      <c r="X4652" s="241">
        <v>6299</v>
      </c>
      <c r="Y4652" s="241">
        <v>0</v>
      </c>
      <c r="Z4652" s="241">
        <v>0</v>
      </c>
      <c r="AA4652" s="266"/>
      <c r="AB4652" s="266"/>
      <c r="AC4652" s="266"/>
      <c r="AD4652" s="304">
        <v>5517212</v>
      </c>
      <c r="AE4652" s="305" t="s">
        <v>7102</v>
      </c>
      <c r="AF4652" s="305" t="s">
        <v>9218</v>
      </c>
      <c r="AG4652" s="35" t="s">
        <v>7040</v>
      </c>
      <c r="AH4652" s="29" t="s">
        <v>7041</v>
      </c>
    </row>
    <row r="4653" spans="1:34" ht="15" hidden="1" customHeight="1" x14ac:dyDescent="0.2">
      <c r="A4653" s="257">
        <v>69</v>
      </c>
      <c r="B4653" s="257">
        <v>60</v>
      </c>
      <c r="C4653" s="258" t="s">
        <v>377</v>
      </c>
      <c r="D4653" s="257">
        <v>60221</v>
      </c>
      <c r="E4653" s="258" t="s">
        <v>378</v>
      </c>
      <c r="F4653" s="25">
        <v>2017</v>
      </c>
      <c r="G4653" s="232">
        <v>42980.080555555556</v>
      </c>
      <c r="H4653" s="233">
        <v>42980.080555555556</v>
      </c>
      <c r="I4653" s="412" t="s">
        <v>36</v>
      </c>
      <c r="J4653" s="412" t="s">
        <v>36</v>
      </c>
      <c r="K4653" s="412"/>
      <c r="L4653" s="235">
        <f>N4653-G4653</f>
        <v>6.944444467080757E-4</v>
      </c>
      <c r="M4653" s="236">
        <v>1</v>
      </c>
      <c r="N4653" s="232">
        <v>42980.081250000003</v>
      </c>
      <c r="O4653" s="233">
        <v>42980.081250000003</v>
      </c>
      <c r="P4653" s="237" t="s">
        <v>37</v>
      </c>
      <c r="Q4653" s="35" t="s">
        <v>38</v>
      </c>
      <c r="R4653" s="35" t="s">
        <v>135</v>
      </c>
      <c r="S4653" s="35" t="s">
        <v>40</v>
      </c>
      <c r="T4653" s="240" t="s">
        <v>9291</v>
      </c>
      <c r="U4653" s="303" t="s">
        <v>40</v>
      </c>
      <c r="V4653" s="240" t="s">
        <v>1336</v>
      </c>
      <c r="W4653" s="240" t="s">
        <v>9292</v>
      </c>
      <c r="X4653" s="241">
        <v>6303</v>
      </c>
      <c r="Y4653" s="241">
        <v>0</v>
      </c>
      <c r="Z4653" s="241">
        <v>0</v>
      </c>
      <c r="AA4653" s="266"/>
      <c r="AB4653" s="266"/>
      <c r="AC4653" s="266"/>
      <c r="AD4653" s="304">
        <v>5517212</v>
      </c>
      <c r="AE4653" s="333" t="s">
        <v>1270</v>
      </c>
      <c r="AF4653" s="333" t="s">
        <v>1270</v>
      </c>
      <c r="AG4653" s="167" t="s">
        <v>7040</v>
      </c>
      <c r="AH4653" s="29" t="s">
        <v>7041</v>
      </c>
    </row>
    <row r="4654" spans="1:34" ht="15" hidden="1" customHeight="1" x14ac:dyDescent="0.2">
      <c r="A4654" s="257">
        <v>69</v>
      </c>
      <c r="B4654" s="257">
        <v>60</v>
      </c>
      <c r="C4654" s="258" t="s">
        <v>377</v>
      </c>
      <c r="D4654" s="257">
        <v>60221</v>
      </c>
      <c r="E4654" s="258" t="s">
        <v>378</v>
      </c>
      <c r="F4654" s="25">
        <v>2017</v>
      </c>
      <c r="G4654" s="232">
        <v>42980.378472222219</v>
      </c>
      <c r="H4654" s="233">
        <v>42980.378472222219</v>
      </c>
      <c r="I4654" s="412" t="s">
        <v>36</v>
      </c>
      <c r="J4654" s="412" t="s">
        <v>36</v>
      </c>
      <c r="K4654" s="412"/>
      <c r="L4654" s="235">
        <f>N4654-G4654</f>
        <v>7.013888889196096E-2</v>
      </c>
      <c r="M4654" s="236">
        <v>101</v>
      </c>
      <c r="N4654" s="232">
        <v>42980.448611111111</v>
      </c>
      <c r="O4654" s="233">
        <v>42980.448611111111</v>
      </c>
      <c r="P4654" s="237" t="s">
        <v>37</v>
      </c>
      <c r="Q4654" s="35" t="s">
        <v>38</v>
      </c>
      <c r="R4654" s="35" t="s">
        <v>135</v>
      </c>
      <c r="S4654" s="35" t="s">
        <v>68</v>
      </c>
      <c r="T4654" s="240" t="s">
        <v>9293</v>
      </c>
      <c r="U4654" s="303" t="s">
        <v>40</v>
      </c>
      <c r="V4654" s="240" t="s">
        <v>1336</v>
      </c>
      <c r="W4654" s="240" t="s">
        <v>9294</v>
      </c>
      <c r="X4654" s="241">
        <v>0</v>
      </c>
      <c r="Y4654" s="241">
        <v>0</v>
      </c>
      <c r="Z4654" s="241">
        <v>0</v>
      </c>
      <c r="AA4654" s="266"/>
      <c r="AB4654" s="266"/>
      <c r="AC4654" s="266"/>
      <c r="AD4654" s="304">
        <v>5517212</v>
      </c>
      <c r="AE4654" s="333" t="s">
        <v>1270</v>
      </c>
      <c r="AF4654" s="333" t="s">
        <v>1270</v>
      </c>
      <c r="AG4654" s="167" t="s">
        <v>7066</v>
      </c>
      <c r="AH4654" s="29" t="s">
        <v>7067</v>
      </c>
    </row>
    <row r="4655" spans="1:34" ht="15" hidden="1" customHeight="1" x14ac:dyDescent="0.2">
      <c r="A4655" s="257">
        <v>69</v>
      </c>
      <c r="B4655" s="257">
        <v>60</v>
      </c>
      <c r="C4655" s="258" t="s">
        <v>377</v>
      </c>
      <c r="D4655" s="257">
        <v>60221</v>
      </c>
      <c r="E4655" s="258" t="s">
        <v>378</v>
      </c>
      <c r="F4655" s="25">
        <v>2018</v>
      </c>
      <c r="G4655" s="284">
        <v>43297.599999999999</v>
      </c>
      <c r="H4655" s="233">
        <v>43297.599999999999</v>
      </c>
      <c r="I4655" s="412" t="s">
        <v>36</v>
      </c>
      <c r="J4655" s="412" t="s">
        <v>36</v>
      </c>
      <c r="K4655" s="412" t="s">
        <v>36</v>
      </c>
      <c r="L4655" s="235">
        <f>N4655-G4655</f>
        <v>0.33472222222189885</v>
      </c>
      <c r="M4655" s="236">
        <v>482</v>
      </c>
      <c r="N4655" s="284">
        <v>43297.93472222222</v>
      </c>
      <c r="O4655" s="233">
        <v>43297.93472222222</v>
      </c>
      <c r="P4655" s="237" t="s">
        <v>37</v>
      </c>
      <c r="Q4655" s="359" t="s">
        <v>1246</v>
      </c>
      <c r="R4655" s="35" t="s">
        <v>10189</v>
      </c>
      <c r="S4655" s="277" t="s">
        <v>68</v>
      </c>
      <c r="T4655" s="240" t="s">
        <v>11550</v>
      </c>
      <c r="U4655" s="88">
        <v>114791705</v>
      </c>
      <c r="V4655" s="240" t="s">
        <v>1336</v>
      </c>
      <c r="W4655" s="240" t="s">
        <v>11551</v>
      </c>
      <c r="X4655" s="255">
        <v>6359</v>
      </c>
      <c r="Y4655" s="241">
        <v>0</v>
      </c>
      <c r="Z4655" s="241">
        <v>0</v>
      </c>
      <c r="AA4655" s="277"/>
      <c r="AB4655" s="277"/>
      <c r="AC4655" s="277"/>
      <c r="AD4655" s="241">
        <v>5517212</v>
      </c>
      <c r="AE4655" s="467" t="s">
        <v>10636</v>
      </c>
      <c r="AF4655" s="468" t="s">
        <v>11552</v>
      </c>
      <c r="AG4655" s="277" t="s">
        <v>7040</v>
      </c>
      <c r="AH4655" s="277" t="s">
        <v>7041</v>
      </c>
    </row>
    <row r="4656" spans="1:34" ht="15" hidden="1" customHeight="1" x14ac:dyDescent="0.2">
      <c r="A4656" s="257">
        <v>69</v>
      </c>
      <c r="B4656" s="257">
        <v>60</v>
      </c>
      <c r="C4656" s="258" t="s">
        <v>377</v>
      </c>
      <c r="D4656" s="257">
        <v>60221</v>
      </c>
      <c r="E4656" s="258" t="s">
        <v>378</v>
      </c>
      <c r="F4656" s="25">
        <v>2018</v>
      </c>
      <c r="G4656" s="284">
        <v>43369.892361111109</v>
      </c>
      <c r="H4656" s="234">
        <v>43369.892361111109</v>
      </c>
      <c r="I4656" s="412" t="s">
        <v>36</v>
      </c>
      <c r="J4656" s="412" t="s">
        <v>36</v>
      </c>
      <c r="K4656" s="417" t="s">
        <v>7042</v>
      </c>
      <c r="L4656" s="235">
        <f>N4656-G4656</f>
        <v>0.47152777777955635</v>
      </c>
      <c r="M4656" s="236">
        <v>679</v>
      </c>
      <c r="N4656" s="284">
        <v>43370.363888888889</v>
      </c>
      <c r="O4656" s="234">
        <v>43370.363888888889</v>
      </c>
      <c r="P4656" s="237" t="s">
        <v>37</v>
      </c>
      <c r="Q4656" s="162" t="s">
        <v>48</v>
      </c>
      <c r="R4656" s="167" t="s">
        <v>10200</v>
      </c>
      <c r="S4656" s="163" t="s">
        <v>40</v>
      </c>
      <c r="T4656" s="240" t="s">
        <v>11960</v>
      </c>
      <c r="U4656" s="287" t="s">
        <v>40</v>
      </c>
      <c r="V4656" s="240" t="s">
        <v>1336</v>
      </c>
      <c r="W4656" s="240" t="s">
        <v>11961</v>
      </c>
      <c r="X4656" s="255">
        <v>6366</v>
      </c>
      <c r="Y4656" s="255">
        <v>6366</v>
      </c>
      <c r="Z4656" s="241">
        <v>343896</v>
      </c>
      <c r="AA4656" s="264">
        <f>Y4656/AD4656</f>
        <v>1.1538436442174054E-3</v>
      </c>
      <c r="AB4656" s="265">
        <f>Z4656/AD4656</f>
        <v>6.23314819151412E-2</v>
      </c>
      <c r="AC4656" s="255">
        <f>Z4656/Y4656</f>
        <v>54.02073515551367</v>
      </c>
      <c r="AD4656" s="241">
        <v>5517212</v>
      </c>
      <c r="AE4656" s="461" t="s">
        <v>1270</v>
      </c>
      <c r="AF4656" s="468" t="s">
        <v>11962</v>
      </c>
      <c r="AG4656" s="163" t="s">
        <v>7040</v>
      </c>
      <c r="AH4656" s="277" t="s">
        <v>7041</v>
      </c>
    </row>
    <row r="4657" spans="1:34" ht="15" hidden="1" customHeight="1" x14ac:dyDescent="0.2">
      <c r="A4657" s="523">
        <v>69</v>
      </c>
      <c r="B4657" s="523">
        <v>60</v>
      </c>
      <c r="C4657" s="524" t="s">
        <v>377</v>
      </c>
      <c r="D4657" s="523">
        <v>60221</v>
      </c>
      <c r="E4657" s="524" t="s">
        <v>378</v>
      </c>
      <c r="F4657" s="25">
        <v>2019</v>
      </c>
      <c r="G4657" s="284">
        <v>43504.294444444444</v>
      </c>
      <c r="H4657" s="234">
        <v>43504.294444444444</v>
      </c>
      <c r="I4657" s="412" t="s">
        <v>36</v>
      </c>
      <c r="J4657" s="412" t="s">
        <v>36</v>
      </c>
      <c r="K4657" s="412" t="s">
        <v>36</v>
      </c>
      <c r="L4657" s="235">
        <f>N4657-G4657</f>
        <v>7.7083333337213844E-2</v>
      </c>
      <c r="M4657" s="236">
        <v>111</v>
      </c>
      <c r="N4657" s="284">
        <v>43504.371527777781</v>
      </c>
      <c r="O4657" s="234">
        <v>43504.371527777781</v>
      </c>
      <c r="P4657" s="237" t="s">
        <v>37</v>
      </c>
      <c r="Q4657" s="162" t="s">
        <v>1246</v>
      </c>
      <c r="R4657" s="167" t="s">
        <v>10189</v>
      </c>
      <c r="S4657" s="238" t="s">
        <v>68</v>
      </c>
      <c r="T4657" s="240" t="s">
        <v>13077</v>
      </c>
      <c r="U4657" s="631" t="s">
        <v>40</v>
      </c>
      <c r="V4657" s="240" t="s">
        <v>1336</v>
      </c>
      <c r="W4657" s="240" t="s">
        <v>13078</v>
      </c>
      <c r="X4657" s="437">
        <v>0</v>
      </c>
      <c r="Y4657" s="255">
        <v>0</v>
      </c>
      <c r="Z4657" s="255">
        <v>0</v>
      </c>
      <c r="AA4657" s="264">
        <f>Y4657/AD4657</f>
        <v>0</v>
      </c>
      <c r="AB4657" s="265">
        <f>Z4657/AD4657</f>
        <v>0</v>
      </c>
      <c r="AC4657" s="255">
        <v>0</v>
      </c>
      <c r="AD4657" s="255">
        <v>5548929</v>
      </c>
      <c r="AE4657" s="240" t="s">
        <v>1270</v>
      </c>
      <c r="AF4657" s="527" t="s">
        <v>1270</v>
      </c>
      <c r="AG4657" s="555" t="s">
        <v>7066</v>
      </c>
      <c r="AH4657" s="525" t="s">
        <v>12671</v>
      </c>
    </row>
    <row r="4658" spans="1:34" ht="15" hidden="1" customHeight="1" x14ac:dyDescent="0.2">
      <c r="A4658" s="521">
        <v>69</v>
      </c>
      <c r="B4658" s="521">
        <v>60</v>
      </c>
      <c r="C4658" s="522" t="s">
        <v>377</v>
      </c>
      <c r="D4658" s="521">
        <v>60221</v>
      </c>
      <c r="E4658" s="522" t="s">
        <v>378</v>
      </c>
      <c r="F4658" s="25">
        <v>2019</v>
      </c>
      <c r="G4658" s="573">
        <v>43551.620138888888</v>
      </c>
      <c r="H4658" s="574">
        <v>43551.620138888888</v>
      </c>
      <c r="I4658" s="572" t="s">
        <v>36</v>
      </c>
      <c r="J4658" s="572" t="s">
        <v>36</v>
      </c>
      <c r="K4658" s="572" t="s">
        <v>36</v>
      </c>
      <c r="L4658" s="235">
        <f>N4658-G4658</f>
        <v>6.944444467080757E-4</v>
      </c>
      <c r="M4658" s="236">
        <v>1</v>
      </c>
      <c r="N4658" s="573">
        <v>43551.620833333334</v>
      </c>
      <c r="O4658" s="574">
        <v>43551.620833333334</v>
      </c>
      <c r="P4658" s="237" t="s">
        <v>37</v>
      </c>
      <c r="Q4658" s="162" t="s">
        <v>213</v>
      </c>
      <c r="R4658" s="167" t="s">
        <v>10774</v>
      </c>
      <c r="S4658" s="238" t="s">
        <v>40</v>
      </c>
      <c r="T4658" s="240" t="s">
        <v>13697</v>
      </c>
      <c r="U4658" s="287" t="s">
        <v>40</v>
      </c>
      <c r="V4658" s="240" t="s">
        <v>1336</v>
      </c>
      <c r="W4658" s="240" t="s">
        <v>13698</v>
      </c>
      <c r="X4658" s="437">
        <v>6357</v>
      </c>
      <c r="Y4658" s="255">
        <v>0</v>
      </c>
      <c r="Z4658" s="255">
        <v>0</v>
      </c>
      <c r="AA4658" s="264">
        <f>Y4658/AD4658</f>
        <v>0</v>
      </c>
      <c r="AB4658" s="265">
        <f>Z4658/AD4658</f>
        <v>0</v>
      </c>
      <c r="AC4658" s="255">
        <v>0</v>
      </c>
      <c r="AD4658" s="255">
        <v>5548929</v>
      </c>
      <c r="AE4658" s="240" t="s">
        <v>7083</v>
      </c>
      <c r="AF4658" s="527" t="s">
        <v>13699</v>
      </c>
      <c r="AG4658" s="240" t="s">
        <v>7040</v>
      </c>
      <c r="AH4658" s="525" t="s">
        <v>7041</v>
      </c>
    </row>
    <row r="4659" spans="1:34" ht="15" hidden="1" customHeight="1" x14ac:dyDescent="0.2">
      <c r="A4659" s="175">
        <v>69</v>
      </c>
      <c r="B4659" s="175">
        <v>60</v>
      </c>
      <c r="C4659" s="24" t="s">
        <v>931</v>
      </c>
      <c r="D4659" s="175">
        <v>60222</v>
      </c>
      <c r="E4659" s="24" t="s">
        <v>932</v>
      </c>
      <c r="F4659" s="25">
        <v>2015</v>
      </c>
      <c r="G4659" s="156">
        <v>42101.762499999997</v>
      </c>
      <c r="H4659" s="157">
        <v>42101.762499999997</v>
      </c>
      <c r="I4659" s="620" t="s">
        <v>36</v>
      </c>
      <c r="J4659" s="620" t="s">
        <v>36</v>
      </c>
      <c r="K4659" s="620"/>
      <c r="L4659" s="159">
        <f>N4659-G4659</f>
        <v>6.944444467080757E-4</v>
      </c>
      <c r="M4659" s="160">
        <v>1</v>
      </c>
      <c r="N4659" s="156">
        <v>42101.763194444444</v>
      </c>
      <c r="O4659" s="157">
        <v>42101.763194444444</v>
      </c>
      <c r="P4659" s="161" t="s">
        <v>37</v>
      </c>
      <c r="Q4659" s="35" t="s">
        <v>213</v>
      </c>
      <c r="R4659" s="35" t="s">
        <v>287</v>
      </c>
      <c r="S4659" s="35" t="s">
        <v>40</v>
      </c>
      <c r="T4659" s="239" t="s">
        <v>3744</v>
      </c>
      <c r="U4659" s="332" t="s">
        <v>40</v>
      </c>
      <c r="V4659" s="240" t="s">
        <v>1336</v>
      </c>
      <c r="W4659" s="239" t="s">
        <v>3745</v>
      </c>
      <c r="X4659" s="241">
        <v>0</v>
      </c>
      <c r="Y4659" s="241">
        <v>0</v>
      </c>
      <c r="Z4659" s="242"/>
      <c r="AA4659" s="168"/>
      <c r="AB4659" s="168"/>
      <c r="AC4659" s="168"/>
      <c r="AD4659" s="41"/>
      <c r="AE4659" s="41"/>
      <c r="AF4659" s="41"/>
      <c r="AG4659" s="41"/>
      <c r="AH4659" s="41"/>
    </row>
    <row r="4660" spans="1:34" ht="15" hidden="1" customHeight="1" x14ac:dyDescent="0.2">
      <c r="A4660" s="257">
        <v>69</v>
      </c>
      <c r="B4660" s="257">
        <v>60</v>
      </c>
      <c r="C4660" s="258" t="s">
        <v>931</v>
      </c>
      <c r="D4660" s="257">
        <v>60222</v>
      </c>
      <c r="E4660" s="258" t="s">
        <v>932</v>
      </c>
      <c r="F4660" s="25">
        <v>2016</v>
      </c>
      <c r="G4660" s="232">
        <v>42417.786111111112</v>
      </c>
      <c r="H4660" s="233">
        <v>42417.786111111112</v>
      </c>
      <c r="I4660" s="417" t="s">
        <v>313</v>
      </c>
      <c r="J4660" s="412" t="s">
        <v>36</v>
      </c>
      <c r="K4660" s="412"/>
      <c r="L4660" s="235">
        <f>N4660-G4660</f>
        <v>6.944444467080757E-4</v>
      </c>
      <c r="M4660" s="236">
        <v>1</v>
      </c>
      <c r="N4660" s="232">
        <v>42417.786805555559</v>
      </c>
      <c r="O4660" s="233">
        <v>42417.786805555559</v>
      </c>
      <c r="P4660" s="237" t="s">
        <v>37</v>
      </c>
      <c r="Q4660" s="238" t="s">
        <v>48</v>
      </c>
      <c r="R4660" s="238" t="s">
        <v>49</v>
      </c>
      <c r="S4660" s="238" t="s">
        <v>40</v>
      </c>
      <c r="T4660" s="239" t="s">
        <v>5574</v>
      </c>
      <c r="U4660" s="254" t="s">
        <v>40</v>
      </c>
      <c r="V4660" s="240" t="s">
        <v>1336</v>
      </c>
      <c r="W4660" s="239" t="s">
        <v>5547</v>
      </c>
      <c r="X4660" s="241">
        <v>4129</v>
      </c>
      <c r="Y4660" s="241">
        <v>0</v>
      </c>
      <c r="Z4660" s="241">
        <v>0</v>
      </c>
      <c r="AA4660" s="168"/>
      <c r="AB4660" s="168"/>
      <c r="AC4660" s="168"/>
    </row>
    <row r="4661" spans="1:34" ht="15" hidden="1" customHeight="1" x14ac:dyDescent="0.2">
      <c r="A4661" s="272">
        <v>69</v>
      </c>
      <c r="B4661" s="272">
        <v>60</v>
      </c>
      <c r="C4661" s="331" t="s">
        <v>931</v>
      </c>
      <c r="D4661" s="272">
        <v>60222</v>
      </c>
      <c r="E4661" s="331" t="s">
        <v>932</v>
      </c>
      <c r="F4661" s="25">
        <v>2017</v>
      </c>
      <c r="G4661" s="284">
        <v>42772.35833333333</v>
      </c>
      <c r="H4661" s="234">
        <v>42772.35833333333</v>
      </c>
      <c r="I4661" s="412" t="s">
        <v>36</v>
      </c>
      <c r="J4661" s="412" t="s">
        <v>36</v>
      </c>
      <c r="K4661" s="412"/>
      <c r="L4661" s="235">
        <f>N4661-G4661</f>
        <v>0.26597222222335404</v>
      </c>
      <c r="M4661" s="236">
        <v>383</v>
      </c>
      <c r="N4661" s="284">
        <v>42772.624305555553</v>
      </c>
      <c r="O4661" s="234">
        <v>42772.624305555553</v>
      </c>
      <c r="P4661" s="237" t="s">
        <v>37</v>
      </c>
      <c r="Q4661" s="167" t="s">
        <v>52</v>
      </c>
      <c r="R4661" s="167" t="s">
        <v>639</v>
      </c>
      <c r="S4661" s="167" t="s">
        <v>107</v>
      </c>
      <c r="T4661" s="49" t="s">
        <v>7685</v>
      </c>
      <c r="U4661" s="332" t="s">
        <v>40</v>
      </c>
      <c r="V4661" s="49" t="s">
        <v>1336</v>
      </c>
      <c r="W4661" s="240" t="s">
        <v>7686</v>
      </c>
      <c r="X4661" s="255">
        <v>35461</v>
      </c>
      <c r="Y4661" s="255">
        <v>9650</v>
      </c>
      <c r="Z4661" s="255">
        <v>723845</v>
      </c>
      <c r="AA4661" s="215">
        <v>1.7490718138074084E-3</v>
      </c>
      <c r="AB4661" s="216">
        <v>0.13119760487724597</v>
      </c>
      <c r="AC4661" s="255">
        <v>75.009844559585488</v>
      </c>
      <c r="AD4661" s="304">
        <v>5517212</v>
      </c>
      <c r="AE4661" s="167" t="s">
        <v>1270</v>
      </c>
      <c r="AF4661" s="333" t="s">
        <v>1270</v>
      </c>
      <c r="AG4661" s="167" t="s">
        <v>7040</v>
      </c>
      <c r="AH4661" s="52" t="s">
        <v>7176</v>
      </c>
    </row>
    <row r="4662" spans="1:34" ht="15" hidden="1" customHeight="1" x14ac:dyDescent="0.2">
      <c r="A4662" s="105">
        <v>69</v>
      </c>
      <c r="B4662" s="105">
        <v>60</v>
      </c>
      <c r="C4662" s="76" t="s">
        <v>158</v>
      </c>
      <c r="D4662" s="31">
        <v>60224</v>
      </c>
      <c r="E4662" s="60" t="s">
        <v>159</v>
      </c>
      <c r="F4662" s="25">
        <v>2014</v>
      </c>
      <c r="G4662" s="106">
        <v>41984.469444444447</v>
      </c>
      <c r="H4662" s="63">
        <v>41984.469444444447</v>
      </c>
      <c r="I4662" s="628" t="s">
        <v>313</v>
      </c>
      <c r="J4662" s="625" t="s">
        <v>36</v>
      </c>
      <c r="K4662" s="625"/>
      <c r="L4662" s="64">
        <f>N4662-G4662</f>
        <v>6.9444443943211809E-4</v>
      </c>
      <c r="M4662" s="65">
        <v>1</v>
      </c>
      <c r="N4662" s="106">
        <v>41984.470138888886</v>
      </c>
      <c r="O4662" s="63">
        <v>41984.470138888886</v>
      </c>
      <c r="P4662" s="66" t="s">
        <v>37</v>
      </c>
      <c r="Q4662" s="99" t="s">
        <v>1752</v>
      </c>
      <c r="R4662" s="99" t="s">
        <v>320</v>
      </c>
      <c r="S4662" s="78" t="s">
        <v>40</v>
      </c>
      <c r="T4662" s="95" t="s">
        <v>3166</v>
      </c>
      <c r="U4662" s="632"/>
      <c r="V4662" s="633" t="s">
        <v>1336</v>
      </c>
      <c r="W4662" s="95" t="s">
        <v>3167</v>
      </c>
      <c r="X4662" s="634">
        <v>1</v>
      </c>
      <c r="Y4662" s="634">
        <v>0</v>
      </c>
      <c r="Z4662" s="635"/>
      <c r="AA4662" s="84"/>
      <c r="AB4662" s="85"/>
      <c r="AC4662" s="83"/>
    </row>
    <row r="4663" spans="1:34" ht="15" hidden="1" customHeight="1" x14ac:dyDescent="0.2">
      <c r="A4663" s="272">
        <v>69</v>
      </c>
      <c r="B4663" s="272">
        <v>60</v>
      </c>
      <c r="C4663" s="331" t="s">
        <v>158</v>
      </c>
      <c r="D4663" s="272">
        <v>60224</v>
      </c>
      <c r="E4663" s="331" t="s">
        <v>159</v>
      </c>
      <c r="F4663" s="25">
        <v>2017</v>
      </c>
      <c r="G4663" s="284">
        <v>42772.35833333333</v>
      </c>
      <c r="H4663" s="234">
        <v>42772.35833333333</v>
      </c>
      <c r="I4663" s="412" t="s">
        <v>36</v>
      </c>
      <c r="J4663" s="412" t="s">
        <v>36</v>
      </c>
      <c r="K4663" s="412"/>
      <c r="L4663" s="235">
        <f>N4663-G4663</f>
        <v>6.944444467080757E-4</v>
      </c>
      <c r="M4663" s="236">
        <v>1</v>
      </c>
      <c r="N4663" s="284">
        <v>42772.359027777777</v>
      </c>
      <c r="O4663" s="234">
        <v>42772.359027777777</v>
      </c>
      <c r="P4663" s="237" t="s">
        <v>37</v>
      </c>
      <c r="Q4663" s="167" t="s">
        <v>52</v>
      </c>
      <c r="R4663" s="167" t="s">
        <v>639</v>
      </c>
      <c r="S4663" s="167" t="s">
        <v>106</v>
      </c>
      <c r="T4663" s="49" t="s">
        <v>7687</v>
      </c>
      <c r="U4663" s="332" t="s">
        <v>40</v>
      </c>
      <c r="V4663" s="49" t="s">
        <v>1336</v>
      </c>
      <c r="W4663" s="240" t="s">
        <v>7694</v>
      </c>
      <c r="X4663" s="255">
        <v>0</v>
      </c>
      <c r="Y4663" s="255">
        <v>0</v>
      </c>
      <c r="Z4663" s="255">
        <v>0</v>
      </c>
      <c r="AA4663" s="184"/>
      <c r="AB4663" s="184"/>
      <c r="AC4663" s="184"/>
      <c r="AD4663" s="304">
        <v>5517212</v>
      </c>
      <c r="AE4663" s="167" t="s">
        <v>1270</v>
      </c>
      <c r="AF4663" s="333" t="s">
        <v>1270</v>
      </c>
      <c r="AG4663" s="167" t="s">
        <v>7040</v>
      </c>
      <c r="AH4663" s="52" t="s">
        <v>7173</v>
      </c>
    </row>
    <row r="4664" spans="1:34" ht="15" hidden="1" customHeight="1" x14ac:dyDescent="0.2">
      <c r="A4664" s="257">
        <v>69</v>
      </c>
      <c r="B4664" s="257">
        <v>60</v>
      </c>
      <c r="C4664" s="258" t="s">
        <v>158</v>
      </c>
      <c r="D4664" s="257">
        <v>60224</v>
      </c>
      <c r="E4664" s="331" t="s">
        <v>159</v>
      </c>
      <c r="F4664" s="25">
        <v>2018</v>
      </c>
      <c r="G4664" s="284">
        <v>43161.712500000001</v>
      </c>
      <c r="H4664" s="234">
        <v>43161.712500000001</v>
      </c>
      <c r="I4664" s="412" t="s">
        <v>36</v>
      </c>
      <c r="J4664" s="412" t="s">
        <v>36</v>
      </c>
      <c r="K4664" s="412" t="s">
        <v>36</v>
      </c>
      <c r="L4664" s="235">
        <f>N4664-G4664</f>
        <v>6.9444443943211809E-4</v>
      </c>
      <c r="M4664" s="236">
        <v>1</v>
      </c>
      <c r="N4664" s="284">
        <v>43161.713194444441</v>
      </c>
      <c r="O4664" s="234">
        <v>43161.713194444441</v>
      </c>
      <c r="P4664" s="237" t="s">
        <v>37</v>
      </c>
      <c r="Q4664" s="162" t="s">
        <v>48</v>
      </c>
      <c r="R4664" s="167" t="s">
        <v>10200</v>
      </c>
      <c r="S4664" s="163" t="s">
        <v>40</v>
      </c>
      <c r="T4664" s="240" t="s">
        <v>10597</v>
      </c>
      <c r="U4664" s="282" t="s">
        <v>40</v>
      </c>
      <c r="V4664" s="240" t="s">
        <v>1336</v>
      </c>
      <c r="W4664" s="240" t="s">
        <v>10598</v>
      </c>
      <c r="X4664" s="255">
        <v>1</v>
      </c>
      <c r="Y4664" s="241">
        <v>0</v>
      </c>
      <c r="Z4664" s="241">
        <v>0</v>
      </c>
      <c r="AA4664" s="266"/>
      <c r="AB4664" s="266"/>
      <c r="AC4664" s="266"/>
      <c r="AD4664" s="241">
        <v>5517212</v>
      </c>
      <c r="AE4664" s="461" t="s">
        <v>7102</v>
      </c>
      <c r="AF4664" s="462" t="s">
        <v>10599</v>
      </c>
      <c r="AG4664" s="277" t="s">
        <v>7040</v>
      </c>
      <c r="AH4664" s="277" t="s">
        <v>7041</v>
      </c>
    </row>
    <row r="4665" spans="1:34" ht="15" hidden="1" customHeight="1" x14ac:dyDescent="0.2">
      <c r="A4665" s="257">
        <v>69</v>
      </c>
      <c r="B4665" s="257">
        <v>60</v>
      </c>
      <c r="C4665" s="258" t="s">
        <v>158</v>
      </c>
      <c r="D4665" s="257">
        <v>60224</v>
      </c>
      <c r="E4665" s="258" t="s">
        <v>159</v>
      </c>
      <c r="F4665" s="25">
        <v>2018</v>
      </c>
      <c r="G4665" s="284">
        <v>43261.042361111111</v>
      </c>
      <c r="H4665" s="233">
        <v>43261.042361111111</v>
      </c>
      <c r="I4665" s="412" t="s">
        <v>36</v>
      </c>
      <c r="J4665" s="412" t="s">
        <v>36</v>
      </c>
      <c r="K4665" s="412" t="s">
        <v>36</v>
      </c>
      <c r="L4665" s="235">
        <f>N4665-G4665</f>
        <v>6.944444467080757E-4</v>
      </c>
      <c r="M4665" s="236">
        <v>1</v>
      </c>
      <c r="N4665" s="284">
        <v>43261.043055555558</v>
      </c>
      <c r="O4665" s="233">
        <v>43261.043055555558</v>
      </c>
      <c r="P4665" s="237" t="s">
        <v>37</v>
      </c>
      <c r="Q4665" s="359" t="s">
        <v>62</v>
      </c>
      <c r="R4665" s="35" t="s">
        <v>10303</v>
      </c>
      <c r="S4665" s="277" t="s">
        <v>40</v>
      </c>
      <c r="T4665" s="240" t="s">
        <v>11278</v>
      </c>
      <c r="U4665" s="282" t="s">
        <v>40</v>
      </c>
      <c r="V4665" s="240" t="s">
        <v>1336</v>
      </c>
      <c r="W4665" s="240" t="s">
        <v>11279</v>
      </c>
      <c r="X4665" s="255">
        <v>1</v>
      </c>
      <c r="Y4665" s="241">
        <v>0</v>
      </c>
      <c r="Z4665" s="241">
        <v>0</v>
      </c>
      <c r="AA4665" s="266"/>
      <c r="AB4665" s="266"/>
      <c r="AC4665" s="266"/>
      <c r="AD4665" s="241">
        <v>5517212</v>
      </c>
      <c r="AE4665" s="461" t="s">
        <v>7060</v>
      </c>
      <c r="AF4665" s="462" t="s">
        <v>11280</v>
      </c>
      <c r="AG4665" s="277" t="s">
        <v>7040</v>
      </c>
      <c r="AH4665" s="277" t="s">
        <v>7041</v>
      </c>
    </row>
    <row r="4666" spans="1:34" ht="15" hidden="1" customHeight="1" x14ac:dyDescent="0.2">
      <c r="A4666" s="257">
        <v>69</v>
      </c>
      <c r="B4666" s="257">
        <v>60</v>
      </c>
      <c r="C4666" s="258" t="s">
        <v>158</v>
      </c>
      <c r="D4666" s="257">
        <v>60224</v>
      </c>
      <c r="E4666" s="258" t="s">
        <v>159</v>
      </c>
      <c r="F4666" s="25">
        <v>2018</v>
      </c>
      <c r="G4666" s="284">
        <v>43262.832638888889</v>
      </c>
      <c r="H4666" s="233">
        <v>43262.832638888889</v>
      </c>
      <c r="I4666" s="412" t="s">
        <v>36</v>
      </c>
      <c r="J4666" s="412" t="s">
        <v>36</v>
      </c>
      <c r="K4666" s="412" t="s">
        <v>36</v>
      </c>
      <c r="L4666" s="235">
        <f>N4666-G4666</f>
        <v>6.944444467080757E-4</v>
      </c>
      <c r="M4666" s="236">
        <v>1</v>
      </c>
      <c r="N4666" s="284">
        <v>43262.833333333336</v>
      </c>
      <c r="O4666" s="233">
        <v>43262.833333333336</v>
      </c>
      <c r="P4666" s="237" t="s">
        <v>37</v>
      </c>
      <c r="Q4666" s="359" t="s">
        <v>62</v>
      </c>
      <c r="R4666" s="35" t="s">
        <v>10303</v>
      </c>
      <c r="S4666" s="277" t="s">
        <v>40</v>
      </c>
      <c r="T4666" s="240" t="s">
        <v>11294</v>
      </c>
      <c r="U4666" s="282" t="s">
        <v>40</v>
      </c>
      <c r="V4666" s="240" t="s">
        <v>1336</v>
      </c>
      <c r="W4666" s="240" t="s">
        <v>11295</v>
      </c>
      <c r="X4666" s="255">
        <v>0</v>
      </c>
      <c r="Y4666" s="241">
        <v>0</v>
      </c>
      <c r="Z4666" s="241">
        <v>0</v>
      </c>
      <c r="AA4666" s="266"/>
      <c r="AB4666" s="266"/>
      <c r="AC4666" s="266"/>
      <c r="AD4666" s="241">
        <v>5517212</v>
      </c>
      <c r="AE4666" s="461" t="s">
        <v>7060</v>
      </c>
      <c r="AF4666" s="462" t="s">
        <v>11280</v>
      </c>
      <c r="AG4666" s="277" t="s">
        <v>7040</v>
      </c>
      <c r="AH4666" s="277" t="s">
        <v>7041</v>
      </c>
    </row>
    <row r="4667" spans="1:34" ht="15" hidden="1" customHeight="1" x14ac:dyDescent="0.2">
      <c r="A4667" s="257">
        <v>69</v>
      </c>
      <c r="B4667" s="257">
        <v>60</v>
      </c>
      <c r="C4667" s="258" t="s">
        <v>158</v>
      </c>
      <c r="D4667" s="257">
        <v>60224</v>
      </c>
      <c r="E4667" s="258" t="s">
        <v>159</v>
      </c>
      <c r="F4667" s="25">
        <v>2018</v>
      </c>
      <c r="G4667" s="284">
        <v>43263.368750000001</v>
      </c>
      <c r="H4667" s="233">
        <v>43263.368750000001</v>
      </c>
      <c r="I4667" s="412" t="s">
        <v>36</v>
      </c>
      <c r="J4667" s="412" t="s">
        <v>36</v>
      </c>
      <c r="K4667" s="412" t="s">
        <v>36</v>
      </c>
      <c r="L4667" s="235">
        <f>N4667-G4667</f>
        <v>0.21250000000145519</v>
      </c>
      <c r="M4667" s="236">
        <v>306</v>
      </c>
      <c r="N4667" s="284">
        <v>43263.581250000003</v>
      </c>
      <c r="O4667" s="233">
        <v>43263.581250000003</v>
      </c>
      <c r="P4667" s="237" t="s">
        <v>37</v>
      </c>
      <c r="Q4667" s="359" t="s">
        <v>62</v>
      </c>
      <c r="R4667" s="35" t="s">
        <v>10303</v>
      </c>
      <c r="S4667" s="277" t="s">
        <v>40</v>
      </c>
      <c r="T4667" s="240" t="s">
        <v>11300</v>
      </c>
      <c r="U4667" s="282" t="s">
        <v>40</v>
      </c>
      <c r="V4667" s="240" t="s">
        <v>1336</v>
      </c>
      <c r="W4667" s="240" t="s">
        <v>11301</v>
      </c>
      <c r="X4667" s="255">
        <v>0</v>
      </c>
      <c r="Y4667" s="241">
        <v>0</v>
      </c>
      <c r="Z4667" s="241">
        <v>0</v>
      </c>
      <c r="AA4667" s="266"/>
      <c r="AB4667" s="266"/>
      <c r="AC4667" s="266"/>
      <c r="AD4667" s="241">
        <v>5517212</v>
      </c>
      <c r="AE4667" s="461" t="s">
        <v>1270</v>
      </c>
      <c r="AF4667" s="462" t="s">
        <v>1270</v>
      </c>
      <c r="AG4667" s="277" t="s">
        <v>7066</v>
      </c>
      <c r="AH4667" s="277" t="s">
        <v>7067</v>
      </c>
    </row>
    <row r="4668" spans="1:34" ht="15" hidden="1" customHeight="1" x14ac:dyDescent="0.2">
      <c r="A4668" s="521">
        <v>69</v>
      </c>
      <c r="B4668" s="521">
        <v>60</v>
      </c>
      <c r="C4668" s="522" t="s">
        <v>158</v>
      </c>
      <c r="D4668" s="521">
        <v>60224</v>
      </c>
      <c r="E4668" s="522" t="s">
        <v>159</v>
      </c>
      <c r="F4668" s="25">
        <v>2019</v>
      </c>
      <c r="G4668" s="573">
        <v>43551.640277777777</v>
      </c>
      <c r="H4668" s="574">
        <v>43551.640277777777</v>
      </c>
      <c r="I4668" s="572" t="s">
        <v>36</v>
      </c>
      <c r="J4668" s="572" t="s">
        <v>36</v>
      </c>
      <c r="K4668" s="572" t="s">
        <v>36</v>
      </c>
      <c r="L4668" s="235">
        <f>N4668-G4668</f>
        <v>6.944444467080757E-4</v>
      </c>
      <c r="M4668" s="236">
        <v>1</v>
      </c>
      <c r="N4668" s="573">
        <v>43551.640972222223</v>
      </c>
      <c r="O4668" s="574">
        <v>43551.640972222223</v>
      </c>
      <c r="P4668" s="237" t="s">
        <v>37</v>
      </c>
      <c r="Q4668" s="162" t="s">
        <v>213</v>
      </c>
      <c r="R4668" s="167" t="s">
        <v>10774</v>
      </c>
      <c r="S4668" s="238" t="s">
        <v>40</v>
      </c>
      <c r="T4668" s="240" t="s">
        <v>13703</v>
      </c>
      <c r="U4668" s="287" t="s">
        <v>40</v>
      </c>
      <c r="V4668" s="240" t="s">
        <v>1336</v>
      </c>
      <c r="W4668" s="240" t="s">
        <v>13704</v>
      </c>
      <c r="X4668" s="437">
        <v>1</v>
      </c>
      <c r="Y4668" s="255">
        <v>0</v>
      </c>
      <c r="Z4668" s="255">
        <v>0</v>
      </c>
      <c r="AA4668" s="264">
        <f>Y4668/AD4668</f>
        <v>0</v>
      </c>
      <c r="AB4668" s="265">
        <f>Z4668/AD4668</f>
        <v>0</v>
      </c>
      <c r="AC4668" s="255">
        <v>0</v>
      </c>
      <c r="AD4668" s="255">
        <v>5548929</v>
      </c>
      <c r="AE4668" s="240" t="s">
        <v>7427</v>
      </c>
      <c r="AF4668" s="527" t="s">
        <v>12699</v>
      </c>
      <c r="AG4668" s="240" t="s">
        <v>7040</v>
      </c>
      <c r="AH4668" s="525" t="s">
        <v>7041</v>
      </c>
    </row>
    <row r="4669" spans="1:34" ht="15" hidden="1" customHeight="1" x14ac:dyDescent="0.2">
      <c r="A4669" s="58">
        <v>69</v>
      </c>
      <c r="B4669" s="58">
        <v>60</v>
      </c>
      <c r="C4669" s="76" t="s">
        <v>631</v>
      </c>
      <c r="D4669" s="31">
        <v>60226</v>
      </c>
      <c r="E4669" s="60" t="s">
        <v>632</v>
      </c>
      <c r="F4669" s="25">
        <v>2014</v>
      </c>
      <c r="G4669" s="61">
        <v>41816.099305555559</v>
      </c>
      <c r="H4669" s="62">
        <v>41816.099305555559</v>
      </c>
      <c r="I4669" s="625" t="s">
        <v>36</v>
      </c>
      <c r="J4669" s="625" t="s">
        <v>36</v>
      </c>
      <c r="K4669" s="625"/>
      <c r="L4669" s="64">
        <f>N4669-G4669</f>
        <v>6.9444443943211809E-4</v>
      </c>
      <c r="M4669" s="65">
        <v>1</v>
      </c>
      <c r="N4669" s="61">
        <v>41816.1</v>
      </c>
      <c r="O4669" s="62">
        <v>41816.1</v>
      </c>
      <c r="P4669" s="66" t="s">
        <v>37</v>
      </c>
      <c r="Q4669" s="69" t="s">
        <v>222</v>
      </c>
      <c r="R4669" s="69" t="s">
        <v>223</v>
      </c>
      <c r="S4669" s="87" t="s">
        <v>170</v>
      </c>
      <c r="T4669" s="95" t="s">
        <v>2416</v>
      </c>
      <c r="U4669" s="332" t="s">
        <v>40</v>
      </c>
      <c r="V4669" s="633" t="s">
        <v>1336</v>
      </c>
      <c r="W4669" s="95" t="s">
        <v>2417</v>
      </c>
      <c r="X4669" s="634">
        <v>0</v>
      </c>
      <c r="Y4669" s="634">
        <v>0</v>
      </c>
      <c r="Z4669" s="635"/>
      <c r="AA4669" s="84"/>
      <c r="AB4669" s="85"/>
      <c r="AC4669" s="83"/>
    </row>
    <row r="4670" spans="1:34" ht="15" hidden="1" customHeight="1" x14ac:dyDescent="0.2">
      <c r="A4670" s="257">
        <v>69</v>
      </c>
      <c r="B4670" s="257">
        <v>60</v>
      </c>
      <c r="C4670" s="258" t="s">
        <v>631</v>
      </c>
      <c r="D4670" s="257">
        <v>60226</v>
      </c>
      <c r="E4670" s="258" t="s">
        <v>632</v>
      </c>
      <c r="F4670" s="25">
        <v>2016</v>
      </c>
      <c r="G4670" s="232">
        <v>42427.107638888891</v>
      </c>
      <c r="H4670" s="233">
        <v>42427.107638888891</v>
      </c>
      <c r="I4670" s="412" t="s">
        <v>36</v>
      </c>
      <c r="J4670" s="412" t="s">
        <v>36</v>
      </c>
      <c r="K4670" s="412"/>
      <c r="L4670" s="235">
        <f>N4670-G4670</f>
        <v>6.1111111106583849E-2</v>
      </c>
      <c r="M4670" s="236">
        <v>88</v>
      </c>
      <c r="N4670" s="232">
        <v>42427.168749999997</v>
      </c>
      <c r="O4670" s="233">
        <v>42427.168749999997</v>
      </c>
      <c r="P4670" s="237" t="s">
        <v>37</v>
      </c>
      <c r="Q4670" s="238" t="s">
        <v>38</v>
      </c>
      <c r="R4670" s="238" t="s">
        <v>135</v>
      </c>
      <c r="S4670" s="238" t="s">
        <v>68</v>
      </c>
      <c r="T4670" s="239" t="s">
        <v>5620</v>
      </c>
      <c r="U4670" s="88">
        <v>11949</v>
      </c>
      <c r="V4670" s="240" t="s">
        <v>1336</v>
      </c>
      <c r="W4670" s="242" t="s">
        <v>5623</v>
      </c>
      <c r="X4670" s="241">
        <v>1</v>
      </c>
      <c r="Y4670" s="241">
        <v>0</v>
      </c>
      <c r="Z4670" s="241">
        <v>0</v>
      </c>
      <c r="AA4670" s="168"/>
      <c r="AB4670" s="168"/>
      <c r="AC4670" s="168"/>
    </row>
    <row r="4671" spans="1:34" ht="15" hidden="1" customHeight="1" x14ac:dyDescent="0.2">
      <c r="A4671" s="257">
        <v>69</v>
      </c>
      <c r="B4671" s="257">
        <v>60</v>
      </c>
      <c r="C4671" s="258" t="s">
        <v>631</v>
      </c>
      <c r="D4671" s="257">
        <v>60226</v>
      </c>
      <c r="E4671" s="258" t="s">
        <v>632</v>
      </c>
      <c r="F4671" s="25">
        <v>2016</v>
      </c>
      <c r="G4671" s="232">
        <v>42427.811111111114</v>
      </c>
      <c r="H4671" s="233">
        <v>42427.811111111114</v>
      </c>
      <c r="I4671" s="412" t="s">
        <v>36</v>
      </c>
      <c r="J4671" s="412" t="s">
        <v>36</v>
      </c>
      <c r="K4671" s="412"/>
      <c r="L4671" s="235">
        <f>N4671-G4671</f>
        <v>7.9166666662786156E-2</v>
      </c>
      <c r="M4671" s="236">
        <v>114</v>
      </c>
      <c r="N4671" s="232">
        <v>42427.890277777777</v>
      </c>
      <c r="O4671" s="233">
        <v>42427.890277777777</v>
      </c>
      <c r="P4671" s="237" t="s">
        <v>37</v>
      </c>
      <c r="Q4671" s="238" t="s">
        <v>52</v>
      </c>
      <c r="R4671" s="238" t="s">
        <v>243</v>
      </c>
      <c r="S4671" s="238" t="s">
        <v>106</v>
      </c>
      <c r="T4671" s="239" t="s">
        <v>5624</v>
      </c>
      <c r="U4671" s="254" t="s">
        <v>40</v>
      </c>
      <c r="V4671" s="240" t="s">
        <v>1336</v>
      </c>
      <c r="W4671" s="242" t="s">
        <v>5625</v>
      </c>
      <c r="X4671" s="241">
        <v>0</v>
      </c>
      <c r="Y4671" s="241">
        <v>0</v>
      </c>
      <c r="Z4671" s="241">
        <v>0</v>
      </c>
      <c r="AA4671" s="266"/>
      <c r="AB4671" s="266"/>
      <c r="AC4671" s="266"/>
    </row>
    <row r="4672" spans="1:34" ht="15" hidden="1" customHeight="1" x14ac:dyDescent="0.2">
      <c r="A4672" s="257">
        <v>69</v>
      </c>
      <c r="B4672" s="257">
        <v>60</v>
      </c>
      <c r="C4672" s="258" t="s">
        <v>631</v>
      </c>
      <c r="D4672" s="257">
        <v>60226</v>
      </c>
      <c r="E4672" s="258" t="s">
        <v>632</v>
      </c>
      <c r="F4672" s="25">
        <v>2017</v>
      </c>
      <c r="G4672" s="232">
        <v>42837.623611111114</v>
      </c>
      <c r="H4672" s="233">
        <v>42837.623611111114</v>
      </c>
      <c r="I4672" s="412" t="s">
        <v>36</v>
      </c>
      <c r="J4672" s="412" t="s">
        <v>36</v>
      </c>
      <c r="K4672" s="412"/>
      <c r="L4672" s="235">
        <f>N4672-G4672</f>
        <v>63.649305555554747</v>
      </c>
      <c r="M4672" s="236">
        <v>91655</v>
      </c>
      <c r="N4672" s="232">
        <v>42901.272916666669</v>
      </c>
      <c r="O4672" s="233">
        <v>42901.272916666669</v>
      </c>
      <c r="P4672" s="294" t="s">
        <v>173</v>
      </c>
      <c r="Q4672" s="35" t="s">
        <v>52</v>
      </c>
      <c r="R4672" s="35" t="s">
        <v>106</v>
      </c>
      <c r="S4672" s="35" t="s">
        <v>106</v>
      </c>
      <c r="T4672" s="49" t="s">
        <v>8332</v>
      </c>
      <c r="U4672" s="332" t="s">
        <v>40</v>
      </c>
      <c r="V4672" s="240" t="s">
        <v>1336</v>
      </c>
      <c r="W4672" s="51" t="s">
        <v>8333</v>
      </c>
      <c r="X4672" s="255">
        <v>0</v>
      </c>
      <c r="Y4672" s="241">
        <v>0</v>
      </c>
      <c r="Z4672" s="241">
        <v>0</v>
      </c>
      <c r="AA4672" s="35"/>
      <c r="AB4672" s="35"/>
      <c r="AC4672" s="35"/>
      <c r="AD4672" s="304">
        <v>5517212</v>
      </c>
      <c r="AE4672" s="305" t="s">
        <v>1270</v>
      </c>
      <c r="AF4672" s="305" t="s">
        <v>1270</v>
      </c>
      <c r="AG4672" s="35" t="s">
        <v>7066</v>
      </c>
      <c r="AH4672" s="52" t="s">
        <v>7067</v>
      </c>
    </row>
    <row r="4673" spans="1:34" ht="15" hidden="1" customHeight="1" x14ac:dyDescent="0.2">
      <c r="A4673" s="257">
        <v>69</v>
      </c>
      <c r="B4673" s="257">
        <v>60</v>
      </c>
      <c r="C4673" s="258" t="s">
        <v>631</v>
      </c>
      <c r="D4673" s="257">
        <v>60226</v>
      </c>
      <c r="E4673" s="258" t="s">
        <v>632</v>
      </c>
      <c r="F4673" s="25">
        <v>2017</v>
      </c>
      <c r="G4673" s="232">
        <v>42996.313194444447</v>
      </c>
      <c r="H4673" s="233">
        <v>42996.313194444447</v>
      </c>
      <c r="I4673" s="412" t="s">
        <v>36</v>
      </c>
      <c r="J4673" s="417" t="s">
        <v>7042</v>
      </c>
      <c r="K4673" s="417"/>
      <c r="L4673" s="235">
        <f>N4673-G4673</f>
        <v>1.5118055555503815</v>
      </c>
      <c r="M4673" s="236">
        <v>2177</v>
      </c>
      <c r="N4673" s="232">
        <v>42997.824999999997</v>
      </c>
      <c r="O4673" s="233">
        <v>42997.824999999997</v>
      </c>
      <c r="P4673" s="237" t="s">
        <v>37</v>
      </c>
      <c r="Q4673" s="35" t="s">
        <v>52</v>
      </c>
      <c r="R4673" s="35" t="s">
        <v>302</v>
      </c>
      <c r="S4673" s="35" t="s">
        <v>54</v>
      </c>
      <c r="T4673" s="240" t="s">
        <v>9528</v>
      </c>
      <c r="U4673" s="88">
        <v>113271531</v>
      </c>
      <c r="V4673" s="240" t="s">
        <v>190</v>
      </c>
      <c r="W4673" s="636" t="s">
        <v>9529</v>
      </c>
      <c r="X4673" s="241">
        <v>1</v>
      </c>
      <c r="Y4673" s="241">
        <v>0</v>
      </c>
      <c r="Z4673" s="241">
        <v>0</v>
      </c>
      <c r="AA4673" s="266"/>
      <c r="AB4673" s="266"/>
      <c r="AC4673" s="266"/>
      <c r="AD4673" s="304">
        <v>5517212</v>
      </c>
      <c r="AE4673" s="382" t="s">
        <v>7083</v>
      </c>
      <c r="AF4673" s="383" t="s">
        <v>9530</v>
      </c>
      <c r="AG4673" s="167" t="s">
        <v>7040</v>
      </c>
      <c r="AH4673" s="29" t="s">
        <v>7041</v>
      </c>
    </row>
    <row r="4674" spans="1:34" ht="15" hidden="1" customHeight="1" x14ac:dyDescent="0.2">
      <c r="A4674" s="257">
        <v>69</v>
      </c>
      <c r="B4674" s="257">
        <v>60</v>
      </c>
      <c r="C4674" s="258" t="s">
        <v>631</v>
      </c>
      <c r="D4674" s="257">
        <v>60226</v>
      </c>
      <c r="E4674" s="258" t="s">
        <v>632</v>
      </c>
      <c r="F4674" s="25">
        <v>2018</v>
      </c>
      <c r="G4674" s="232">
        <v>43109.231249999997</v>
      </c>
      <c r="H4674" s="233">
        <v>43109.231249999997</v>
      </c>
      <c r="I4674" s="412" t="s">
        <v>36</v>
      </c>
      <c r="J4674" s="412" t="s">
        <v>36</v>
      </c>
      <c r="K4674" s="412" t="s">
        <v>36</v>
      </c>
      <c r="L4674" s="235">
        <f>N4674-G4674</f>
        <v>6.5277777779556345E-2</v>
      </c>
      <c r="M4674" s="236">
        <v>94</v>
      </c>
      <c r="N4674" s="232">
        <v>43109.296527777777</v>
      </c>
      <c r="O4674" s="233">
        <v>43109.296527777777</v>
      </c>
      <c r="P4674" s="237" t="s">
        <v>37</v>
      </c>
      <c r="Q4674" s="238" t="s">
        <v>1246</v>
      </c>
      <c r="R4674" s="35" t="s">
        <v>10189</v>
      </c>
      <c r="S4674" s="238" t="s">
        <v>68</v>
      </c>
      <c r="T4674" s="240" t="s">
        <v>10275</v>
      </c>
      <c r="U4674" s="88">
        <v>114176309</v>
      </c>
      <c r="V4674" s="240" t="s">
        <v>1336</v>
      </c>
      <c r="W4674" s="240" t="s">
        <v>10279</v>
      </c>
      <c r="X4674" s="241">
        <v>0</v>
      </c>
      <c r="Y4674" s="241">
        <v>0</v>
      </c>
      <c r="Z4674" s="241">
        <v>0</v>
      </c>
      <c r="AA4674" s="266"/>
      <c r="AB4674" s="266"/>
      <c r="AC4674" s="266"/>
      <c r="AD4674" s="241">
        <v>5517212</v>
      </c>
      <c r="AE4674" s="35" t="s">
        <v>1270</v>
      </c>
      <c r="AF4674" s="35" t="s">
        <v>1270</v>
      </c>
      <c r="AG4674" s="35" t="s">
        <v>7040</v>
      </c>
      <c r="AH4674" s="35" t="s">
        <v>7173</v>
      </c>
    </row>
    <row r="4675" spans="1:34" ht="15" hidden="1" customHeight="1" x14ac:dyDescent="0.2">
      <c r="A4675" s="257">
        <v>69</v>
      </c>
      <c r="B4675" s="257">
        <v>60</v>
      </c>
      <c r="C4675" s="258" t="s">
        <v>631</v>
      </c>
      <c r="D4675" s="257">
        <v>60226</v>
      </c>
      <c r="E4675" s="258" t="s">
        <v>632</v>
      </c>
      <c r="F4675" s="25">
        <v>2018</v>
      </c>
      <c r="G4675" s="284">
        <v>43361.544444444444</v>
      </c>
      <c r="H4675" s="234">
        <v>43361.544444444444</v>
      </c>
      <c r="I4675" s="412" t="s">
        <v>36</v>
      </c>
      <c r="J4675" s="412" t="s">
        <v>36</v>
      </c>
      <c r="K4675" s="412" t="s">
        <v>36</v>
      </c>
      <c r="L4675" s="235">
        <f>N4675-G4675</f>
        <v>9.7222222248092294E-3</v>
      </c>
      <c r="M4675" s="236">
        <v>14</v>
      </c>
      <c r="N4675" s="284">
        <v>43361.554166666669</v>
      </c>
      <c r="O4675" s="234">
        <v>43361.554166666669</v>
      </c>
      <c r="P4675" s="237" t="s">
        <v>37</v>
      </c>
      <c r="Q4675" s="162" t="s">
        <v>10316</v>
      </c>
      <c r="R4675" s="167" t="s">
        <v>10317</v>
      </c>
      <c r="S4675" s="163" t="s">
        <v>579</v>
      </c>
      <c r="T4675" s="167" t="s">
        <v>11923</v>
      </c>
      <c r="U4675" s="293">
        <v>114982728</v>
      </c>
      <c r="V4675" s="240" t="s">
        <v>1336</v>
      </c>
      <c r="W4675" s="167" t="s">
        <v>11924</v>
      </c>
      <c r="X4675" s="255">
        <v>1284</v>
      </c>
      <c r="Y4675" s="255">
        <v>1284</v>
      </c>
      <c r="Z4675" s="255">
        <v>16692</v>
      </c>
      <c r="AA4675" s="264">
        <f>Y4675/AD4675</f>
        <v>2.3272623926722411E-4</v>
      </c>
      <c r="AB4675" s="265">
        <f>Z4675/AD4675</f>
        <v>3.0254411104739132E-3</v>
      </c>
      <c r="AC4675" s="255">
        <f>Z4675/Y4675</f>
        <v>13</v>
      </c>
      <c r="AD4675" s="241">
        <v>5517212</v>
      </c>
      <c r="AE4675" s="461" t="s">
        <v>1270</v>
      </c>
      <c r="AF4675" s="462" t="s">
        <v>1270</v>
      </c>
      <c r="AG4675" s="163" t="s">
        <v>7040</v>
      </c>
      <c r="AH4675" s="277" t="s">
        <v>7041</v>
      </c>
    </row>
    <row r="4676" spans="1:34" ht="15" hidden="1" customHeight="1" x14ac:dyDescent="0.2">
      <c r="A4676" s="175">
        <v>69</v>
      </c>
      <c r="B4676" s="175">
        <v>60</v>
      </c>
      <c r="C4676" s="24" t="s">
        <v>1351</v>
      </c>
      <c r="D4676" s="175">
        <v>60227</v>
      </c>
      <c r="E4676" s="43" t="s">
        <v>1352</v>
      </c>
      <c r="F4676" s="25">
        <v>2015</v>
      </c>
      <c r="G4676" s="156">
        <v>42295.291666666664</v>
      </c>
      <c r="H4676" s="157">
        <v>42295.291666666664</v>
      </c>
      <c r="I4676" s="626" t="s">
        <v>313</v>
      </c>
      <c r="J4676" s="620" t="s">
        <v>36</v>
      </c>
      <c r="K4676" s="620"/>
      <c r="L4676" s="159">
        <f>N4676-G4676</f>
        <v>0.14444444444961846</v>
      </c>
      <c r="M4676" s="160">
        <v>208</v>
      </c>
      <c r="N4676" s="156">
        <v>42295.436111111114</v>
      </c>
      <c r="O4676" s="157">
        <v>42295.436111111114</v>
      </c>
      <c r="P4676" s="161" t="s">
        <v>37</v>
      </c>
      <c r="Q4676" s="162" t="s">
        <v>52</v>
      </c>
      <c r="R4676" s="35" t="s">
        <v>302</v>
      </c>
      <c r="S4676" s="35" t="s">
        <v>526</v>
      </c>
      <c r="T4676" s="35" t="s">
        <v>4987</v>
      </c>
      <c r="U4676" s="282" t="s">
        <v>40</v>
      </c>
      <c r="V4676" s="167" t="s">
        <v>761</v>
      </c>
      <c r="W4676" s="35" t="s">
        <v>4998</v>
      </c>
      <c r="X4676" s="55">
        <v>0</v>
      </c>
      <c r="Y4676" s="168"/>
      <c r="Z4676" s="168"/>
      <c r="AA4676" s="168"/>
      <c r="AB4676" s="168"/>
      <c r="AC4676" s="168"/>
    </row>
    <row r="4677" spans="1:34" ht="15" hidden="1" customHeight="1" x14ac:dyDescent="0.2">
      <c r="A4677" s="257">
        <v>69</v>
      </c>
      <c r="B4677" s="257">
        <v>60</v>
      </c>
      <c r="C4677" s="258" t="s">
        <v>1351</v>
      </c>
      <c r="D4677" s="257">
        <v>60227</v>
      </c>
      <c r="E4677" s="258" t="s">
        <v>1352</v>
      </c>
      <c r="F4677" s="25">
        <v>2016</v>
      </c>
      <c r="G4677" s="232">
        <v>42437.188888888886</v>
      </c>
      <c r="H4677" s="233">
        <v>42437.188888888886</v>
      </c>
      <c r="I4677" s="412" t="s">
        <v>36</v>
      </c>
      <c r="J4677" s="412" t="s">
        <v>36</v>
      </c>
      <c r="K4677" s="412"/>
      <c r="L4677" s="235">
        <f>N4677-G4677</f>
        <v>0.48611111111677019</v>
      </c>
      <c r="M4677" s="236">
        <v>700</v>
      </c>
      <c r="N4677" s="232">
        <v>42437.675000000003</v>
      </c>
      <c r="O4677" s="233">
        <v>42437.675000000003</v>
      </c>
      <c r="P4677" s="237" t="s">
        <v>37</v>
      </c>
      <c r="Q4677" s="238" t="s">
        <v>222</v>
      </c>
      <c r="R4677" s="238" t="s">
        <v>223</v>
      </c>
      <c r="S4677" s="238" t="s">
        <v>68</v>
      </c>
      <c r="T4677" s="269" t="s">
        <v>5731</v>
      </c>
      <c r="U4677" s="254" t="s">
        <v>40</v>
      </c>
      <c r="V4677" s="240" t="s">
        <v>761</v>
      </c>
      <c r="W4677" s="269" t="s">
        <v>5732</v>
      </c>
      <c r="X4677" s="55">
        <v>0</v>
      </c>
      <c r="Y4677" s="55">
        <v>0</v>
      </c>
      <c r="Z4677" s="55">
        <v>0</v>
      </c>
      <c r="AA4677" s="168"/>
      <c r="AB4677" s="168"/>
      <c r="AC4677" s="168"/>
    </row>
    <row r="4678" spans="1:34" ht="15" hidden="1" customHeight="1" x14ac:dyDescent="0.2">
      <c r="A4678" s="257">
        <v>69</v>
      </c>
      <c r="B4678" s="257">
        <v>60</v>
      </c>
      <c r="C4678" s="258" t="s">
        <v>1351</v>
      </c>
      <c r="D4678" s="257">
        <v>60227</v>
      </c>
      <c r="E4678" s="258" t="s">
        <v>1352</v>
      </c>
      <c r="F4678" s="25">
        <v>2016</v>
      </c>
      <c r="G4678" s="232">
        <v>42438.274305555555</v>
      </c>
      <c r="H4678" s="233">
        <v>42438.274305555555</v>
      </c>
      <c r="I4678" s="412" t="s">
        <v>36</v>
      </c>
      <c r="J4678" s="412" t="s">
        <v>36</v>
      </c>
      <c r="K4678" s="412"/>
      <c r="L4678" s="235">
        <f>N4678-G4678</f>
        <v>0.44652777777810115</v>
      </c>
      <c r="M4678" s="236">
        <v>643</v>
      </c>
      <c r="N4678" s="232">
        <v>42438.720833333333</v>
      </c>
      <c r="O4678" s="233">
        <v>42438.720833333333</v>
      </c>
      <c r="P4678" s="237" t="s">
        <v>37</v>
      </c>
      <c r="Q4678" s="238" t="s">
        <v>222</v>
      </c>
      <c r="R4678" s="238" t="s">
        <v>223</v>
      </c>
      <c r="S4678" s="238" t="s">
        <v>68</v>
      </c>
      <c r="T4678" s="35" t="s">
        <v>5739</v>
      </c>
      <c r="U4678" s="254" t="s">
        <v>40</v>
      </c>
      <c r="V4678" s="240" t="s">
        <v>761</v>
      </c>
      <c r="W4678" s="35" t="s">
        <v>5740</v>
      </c>
      <c r="X4678" s="55">
        <v>0</v>
      </c>
      <c r="Y4678" s="55">
        <v>0</v>
      </c>
      <c r="Z4678" s="55">
        <v>0</v>
      </c>
      <c r="AA4678" s="168"/>
      <c r="AB4678" s="168"/>
      <c r="AC4678" s="168"/>
    </row>
    <row r="4679" spans="1:34" ht="15" hidden="1" customHeight="1" x14ac:dyDescent="0.2">
      <c r="A4679" s="257">
        <v>69</v>
      </c>
      <c r="B4679" s="257">
        <v>60</v>
      </c>
      <c r="C4679" s="258" t="s">
        <v>1351</v>
      </c>
      <c r="D4679" s="257">
        <v>60227</v>
      </c>
      <c r="E4679" s="258" t="s">
        <v>1352</v>
      </c>
      <c r="F4679" s="25">
        <v>2017</v>
      </c>
      <c r="G4679" s="232">
        <v>42783.331250000003</v>
      </c>
      <c r="H4679" s="233">
        <v>42783.331250000003</v>
      </c>
      <c r="I4679" s="417" t="s">
        <v>7042</v>
      </c>
      <c r="J4679" s="412" t="s">
        <v>36</v>
      </c>
      <c r="K4679" s="412"/>
      <c r="L4679" s="235">
        <f>N4679-G4679</f>
        <v>6.9444443943211809E-4</v>
      </c>
      <c r="M4679" s="236">
        <v>1</v>
      </c>
      <c r="N4679" s="232">
        <v>42783.331944444442</v>
      </c>
      <c r="O4679" s="233">
        <v>42783.331944444442</v>
      </c>
      <c r="P4679" s="237" t="s">
        <v>37</v>
      </c>
      <c r="Q4679" s="35" t="s">
        <v>213</v>
      </c>
      <c r="R4679" s="35" t="s">
        <v>214</v>
      </c>
      <c r="S4679" s="35" t="s">
        <v>40</v>
      </c>
      <c r="T4679" s="167" t="s">
        <v>7853</v>
      </c>
      <c r="U4679" s="303" t="s">
        <v>40</v>
      </c>
      <c r="V4679" s="49" t="s">
        <v>761</v>
      </c>
      <c r="W4679" s="342"/>
      <c r="X4679" s="255">
        <v>0</v>
      </c>
      <c r="Y4679" s="241">
        <v>0</v>
      </c>
      <c r="Z4679" s="241">
        <v>0</v>
      </c>
      <c r="AA4679" s="168"/>
      <c r="AB4679" s="168"/>
      <c r="AC4679" s="168"/>
      <c r="AD4679" s="304">
        <v>5517212</v>
      </c>
      <c r="AE4679" s="35" t="s">
        <v>1270</v>
      </c>
      <c r="AF4679" s="305" t="s">
        <v>1270</v>
      </c>
      <c r="AG4679" s="35" t="s">
        <v>7040</v>
      </c>
      <c r="AH4679" s="52" t="s">
        <v>7173</v>
      </c>
    </row>
    <row r="4680" spans="1:34" ht="15" hidden="1" customHeight="1" x14ac:dyDescent="0.2">
      <c r="A4680" s="257">
        <v>69</v>
      </c>
      <c r="B4680" s="257">
        <v>60</v>
      </c>
      <c r="C4680" s="258" t="s">
        <v>1351</v>
      </c>
      <c r="D4680" s="257">
        <v>60227</v>
      </c>
      <c r="E4680" s="258" t="s">
        <v>1352</v>
      </c>
      <c r="F4680" s="25">
        <v>2017</v>
      </c>
      <c r="G4680" s="232">
        <v>42783.332638888889</v>
      </c>
      <c r="H4680" s="233">
        <v>42783.332638888889</v>
      </c>
      <c r="I4680" s="417" t="s">
        <v>7042</v>
      </c>
      <c r="J4680" s="412" t="s">
        <v>36</v>
      </c>
      <c r="K4680" s="412"/>
      <c r="L4680" s="235">
        <f>N4680-G4680</f>
        <v>6.944444467080757E-4</v>
      </c>
      <c r="M4680" s="236">
        <v>1</v>
      </c>
      <c r="N4680" s="232">
        <v>42783.333333333336</v>
      </c>
      <c r="O4680" s="233">
        <v>42783.333333333336</v>
      </c>
      <c r="P4680" s="237" t="s">
        <v>37</v>
      </c>
      <c r="Q4680" s="35" t="s">
        <v>213</v>
      </c>
      <c r="R4680" s="35" t="s">
        <v>214</v>
      </c>
      <c r="S4680" s="35" t="s">
        <v>40</v>
      </c>
      <c r="T4680" s="167" t="s">
        <v>7853</v>
      </c>
      <c r="U4680" s="303" t="s">
        <v>40</v>
      </c>
      <c r="V4680" s="49" t="s">
        <v>761</v>
      </c>
      <c r="W4680" s="342"/>
      <c r="X4680" s="255">
        <v>0</v>
      </c>
      <c r="Y4680" s="241">
        <v>0</v>
      </c>
      <c r="Z4680" s="241">
        <v>0</v>
      </c>
      <c r="AA4680" s="168"/>
      <c r="AB4680" s="168"/>
      <c r="AC4680" s="168"/>
      <c r="AD4680" s="304">
        <v>5517212</v>
      </c>
      <c r="AE4680" s="35" t="s">
        <v>1270</v>
      </c>
      <c r="AF4680" s="305" t="s">
        <v>1270</v>
      </c>
      <c r="AG4680" s="35" t="s">
        <v>7040</v>
      </c>
      <c r="AH4680" s="52" t="s">
        <v>7173</v>
      </c>
    </row>
    <row r="4681" spans="1:34" ht="15" hidden="1" customHeight="1" x14ac:dyDescent="0.2">
      <c r="A4681" s="257">
        <v>69</v>
      </c>
      <c r="B4681" s="257">
        <v>60</v>
      </c>
      <c r="C4681" s="258" t="s">
        <v>1351</v>
      </c>
      <c r="D4681" s="257">
        <v>60227</v>
      </c>
      <c r="E4681" s="258" t="s">
        <v>1352</v>
      </c>
      <c r="F4681" s="25">
        <v>2017</v>
      </c>
      <c r="G4681" s="232">
        <v>42783.335416666669</v>
      </c>
      <c r="H4681" s="233">
        <v>42783.335416666669</v>
      </c>
      <c r="I4681" s="417" t="s">
        <v>7042</v>
      </c>
      <c r="J4681" s="412" t="s">
        <v>36</v>
      </c>
      <c r="K4681" s="412"/>
      <c r="L4681" s="235">
        <f>N4681-G4681</f>
        <v>5.5555555518367328E-3</v>
      </c>
      <c r="M4681" s="236">
        <v>8</v>
      </c>
      <c r="N4681" s="232">
        <v>42783.34097222222</v>
      </c>
      <c r="O4681" s="233">
        <v>42783.34097222222</v>
      </c>
      <c r="P4681" s="237" t="s">
        <v>37</v>
      </c>
      <c r="Q4681" s="35" t="s">
        <v>213</v>
      </c>
      <c r="R4681" s="35" t="s">
        <v>214</v>
      </c>
      <c r="S4681" s="35" t="s">
        <v>40</v>
      </c>
      <c r="T4681" s="167" t="s">
        <v>7855</v>
      </c>
      <c r="U4681" s="303" t="s">
        <v>40</v>
      </c>
      <c r="V4681" s="49" t="s">
        <v>761</v>
      </c>
      <c r="W4681" s="342"/>
      <c r="X4681" s="255">
        <v>0</v>
      </c>
      <c r="Y4681" s="241">
        <v>0</v>
      </c>
      <c r="Z4681" s="241">
        <v>0</v>
      </c>
      <c r="AA4681" s="168"/>
      <c r="AB4681" s="168"/>
      <c r="AC4681" s="168"/>
      <c r="AD4681" s="304">
        <v>5517212</v>
      </c>
      <c r="AE4681" s="35" t="s">
        <v>1270</v>
      </c>
      <c r="AF4681" s="305" t="s">
        <v>1270</v>
      </c>
      <c r="AG4681" s="35" t="s">
        <v>7040</v>
      </c>
      <c r="AH4681" s="52" t="s">
        <v>7173</v>
      </c>
    </row>
    <row r="4682" spans="1:34" ht="15" hidden="1" customHeight="1" x14ac:dyDescent="0.2">
      <c r="A4682" s="257">
        <v>69</v>
      </c>
      <c r="B4682" s="257">
        <v>60</v>
      </c>
      <c r="C4682" s="258" t="s">
        <v>1351</v>
      </c>
      <c r="D4682" s="257">
        <v>60227</v>
      </c>
      <c r="E4682" s="258" t="s">
        <v>1352</v>
      </c>
      <c r="F4682" s="25">
        <v>2017</v>
      </c>
      <c r="G4682" s="232">
        <v>42783.344444444447</v>
      </c>
      <c r="H4682" s="233">
        <v>42783.344444444447</v>
      </c>
      <c r="I4682" s="417" t="s">
        <v>7042</v>
      </c>
      <c r="J4682" s="412" t="s">
        <v>36</v>
      </c>
      <c r="K4682" s="412"/>
      <c r="L4682" s="235">
        <f>N4682-G4682</f>
        <v>6.9444443943211809E-4</v>
      </c>
      <c r="M4682" s="236">
        <v>1</v>
      </c>
      <c r="N4682" s="232">
        <v>42783.345138888886</v>
      </c>
      <c r="O4682" s="233">
        <v>42783.345138888886</v>
      </c>
      <c r="P4682" s="237" t="s">
        <v>37</v>
      </c>
      <c r="Q4682" s="35" t="s">
        <v>213</v>
      </c>
      <c r="R4682" s="35" t="s">
        <v>214</v>
      </c>
      <c r="S4682" s="35" t="s">
        <v>40</v>
      </c>
      <c r="T4682" s="167" t="s">
        <v>7853</v>
      </c>
      <c r="U4682" s="303" t="s">
        <v>40</v>
      </c>
      <c r="V4682" s="49" t="s">
        <v>761</v>
      </c>
      <c r="W4682" s="342"/>
      <c r="X4682" s="255">
        <v>0</v>
      </c>
      <c r="Y4682" s="241">
        <v>0</v>
      </c>
      <c r="Z4682" s="241">
        <v>0</v>
      </c>
      <c r="AA4682" s="168"/>
      <c r="AB4682" s="168"/>
      <c r="AC4682" s="168"/>
      <c r="AD4682" s="304">
        <v>5517212</v>
      </c>
      <c r="AE4682" s="35" t="s">
        <v>1270</v>
      </c>
      <c r="AF4682" s="305" t="s">
        <v>1270</v>
      </c>
      <c r="AG4682" s="35" t="s">
        <v>7040</v>
      </c>
      <c r="AH4682" s="52" t="s">
        <v>7173</v>
      </c>
    </row>
    <row r="4683" spans="1:34" ht="15" hidden="1" customHeight="1" x14ac:dyDescent="0.2">
      <c r="A4683" s="272">
        <v>69</v>
      </c>
      <c r="B4683" s="272">
        <v>60</v>
      </c>
      <c r="C4683" s="331" t="s">
        <v>1351</v>
      </c>
      <c r="D4683" s="272">
        <v>60227</v>
      </c>
      <c r="E4683" s="331" t="s">
        <v>1352</v>
      </c>
      <c r="F4683" s="25">
        <v>2017</v>
      </c>
      <c r="G4683" s="284">
        <v>42783.34652777778</v>
      </c>
      <c r="H4683" s="234">
        <v>42783.34652777778</v>
      </c>
      <c r="I4683" s="417" t="s">
        <v>7042</v>
      </c>
      <c r="J4683" s="412" t="s">
        <v>36</v>
      </c>
      <c r="K4683" s="412"/>
      <c r="L4683" s="235">
        <f>N4683-G4683</f>
        <v>6.9444443943211809E-4</v>
      </c>
      <c r="M4683" s="236">
        <v>1</v>
      </c>
      <c r="N4683" s="284">
        <v>42783.347222222219</v>
      </c>
      <c r="O4683" s="234">
        <v>42783.347222222219</v>
      </c>
      <c r="P4683" s="237" t="s">
        <v>37</v>
      </c>
      <c r="Q4683" s="167" t="s">
        <v>213</v>
      </c>
      <c r="R4683" s="167" t="s">
        <v>214</v>
      </c>
      <c r="S4683" s="167" t="s">
        <v>40</v>
      </c>
      <c r="T4683" s="167" t="s">
        <v>7858</v>
      </c>
      <c r="U4683" s="332" t="s">
        <v>40</v>
      </c>
      <c r="V4683" s="49" t="s">
        <v>761</v>
      </c>
      <c r="W4683" s="342"/>
      <c r="X4683" s="255">
        <v>0</v>
      </c>
      <c r="Y4683" s="255">
        <v>0</v>
      </c>
      <c r="Z4683" s="255">
        <v>0</v>
      </c>
      <c r="AA4683" s="184"/>
      <c r="AB4683" s="184"/>
      <c r="AC4683" s="184"/>
      <c r="AD4683" s="304">
        <v>5517212</v>
      </c>
      <c r="AE4683" s="167" t="s">
        <v>1270</v>
      </c>
      <c r="AF4683" s="333" t="s">
        <v>1270</v>
      </c>
      <c r="AG4683" s="167" t="s">
        <v>7040</v>
      </c>
      <c r="AH4683" s="52" t="s">
        <v>7173</v>
      </c>
    </row>
    <row r="4684" spans="1:34" ht="15" hidden="1" customHeight="1" x14ac:dyDescent="0.2">
      <c r="A4684" s="257">
        <v>69</v>
      </c>
      <c r="B4684" s="257">
        <v>60</v>
      </c>
      <c r="C4684" s="258" t="s">
        <v>1351</v>
      </c>
      <c r="D4684" s="257">
        <v>60227</v>
      </c>
      <c r="E4684" s="258" t="s">
        <v>1352</v>
      </c>
      <c r="F4684" s="25">
        <v>2017</v>
      </c>
      <c r="G4684" s="232">
        <v>42783.348611111112</v>
      </c>
      <c r="H4684" s="233">
        <v>42783.348611111112</v>
      </c>
      <c r="I4684" s="417" t="s">
        <v>7042</v>
      </c>
      <c r="J4684" s="412" t="s">
        <v>36</v>
      </c>
      <c r="K4684" s="412"/>
      <c r="L4684" s="235">
        <f>N4684-G4684</f>
        <v>6.944444467080757E-4</v>
      </c>
      <c r="M4684" s="236">
        <v>1</v>
      </c>
      <c r="N4684" s="232">
        <v>42783.349305555559</v>
      </c>
      <c r="O4684" s="233">
        <v>42783.349305555559</v>
      </c>
      <c r="P4684" s="237" t="s">
        <v>37</v>
      </c>
      <c r="Q4684" s="35" t="s">
        <v>213</v>
      </c>
      <c r="R4684" s="35" t="s">
        <v>214</v>
      </c>
      <c r="S4684" s="35" t="s">
        <v>40</v>
      </c>
      <c r="T4684" s="167" t="s">
        <v>7858</v>
      </c>
      <c r="U4684" s="303" t="s">
        <v>40</v>
      </c>
      <c r="V4684" s="49" t="s">
        <v>761</v>
      </c>
      <c r="W4684" s="342"/>
      <c r="X4684" s="255">
        <v>0</v>
      </c>
      <c r="Y4684" s="241">
        <v>0</v>
      </c>
      <c r="Z4684" s="241">
        <v>0</v>
      </c>
      <c r="AA4684" s="168"/>
      <c r="AB4684" s="168"/>
      <c r="AC4684" s="168"/>
      <c r="AD4684" s="304">
        <v>5517212</v>
      </c>
      <c r="AE4684" s="35" t="s">
        <v>1270</v>
      </c>
      <c r="AF4684" s="305" t="s">
        <v>1270</v>
      </c>
      <c r="AG4684" s="35" t="s">
        <v>7040</v>
      </c>
      <c r="AH4684" s="52" t="s">
        <v>7173</v>
      </c>
    </row>
    <row r="4685" spans="1:34" ht="15" hidden="1" customHeight="1" x14ac:dyDescent="0.2">
      <c r="A4685" s="272">
        <v>69</v>
      </c>
      <c r="B4685" s="272">
        <v>60</v>
      </c>
      <c r="C4685" s="331" t="s">
        <v>1351</v>
      </c>
      <c r="D4685" s="272">
        <v>60227</v>
      </c>
      <c r="E4685" s="331" t="s">
        <v>1352</v>
      </c>
      <c r="F4685" s="25">
        <v>2017</v>
      </c>
      <c r="G4685" s="284">
        <v>42783.354861111111</v>
      </c>
      <c r="H4685" s="234">
        <v>42783.354861111111</v>
      </c>
      <c r="I4685" s="417" t="s">
        <v>7042</v>
      </c>
      <c r="J4685" s="412" t="s">
        <v>36</v>
      </c>
      <c r="K4685" s="412"/>
      <c r="L4685" s="235">
        <f>N4685-G4685</f>
        <v>6.944444467080757E-4</v>
      </c>
      <c r="M4685" s="236">
        <v>1</v>
      </c>
      <c r="N4685" s="284">
        <v>42783.355555555558</v>
      </c>
      <c r="O4685" s="234">
        <v>42783.355555555558</v>
      </c>
      <c r="P4685" s="237" t="s">
        <v>37</v>
      </c>
      <c r="Q4685" s="167" t="s">
        <v>213</v>
      </c>
      <c r="R4685" s="167" t="s">
        <v>214</v>
      </c>
      <c r="S4685" s="167" t="s">
        <v>40</v>
      </c>
      <c r="T4685" s="167" t="s">
        <v>7858</v>
      </c>
      <c r="U4685" s="332" t="s">
        <v>40</v>
      </c>
      <c r="V4685" s="49" t="s">
        <v>761</v>
      </c>
      <c r="W4685" s="342"/>
      <c r="X4685" s="255">
        <v>0</v>
      </c>
      <c r="Y4685" s="255">
        <v>0</v>
      </c>
      <c r="Z4685" s="255">
        <v>0</v>
      </c>
      <c r="AA4685" s="184"/>
      <c r="AB4685" s="184"/>
      <c r="AC4685" s="184"/>
      <c r="AD4685" s="304">
        <v>5517212</v>
      </c>
      <c r="AE4685" s="167" t="s">
        <v>1270</v>
      </c>
      <c r="AF4685" s="333" t="s">
        <v>1270</v>
      </c>
      <c r="AG4685" s="167" t="s">
        <v>7040</v>
      </c>
      <c r="AH4685" s="52" t="s">
        <v>7173</v>
      </c>
    </row>
    <row r="4686" spans="1:34" ht="15" hidden="1" customHeight="1" x14ac:dyDescent="0.2">
      <c r="A4686" s="272">
        <v>69</v>
      </c>
      <c r="B4686" s="272">
        <v>60</v>
      </c>
      <c r="C4686" s="331" t="s">
        <v>1351</v>
      </c>
      <c r="D4686" s="272">
        <v>60227</v>
      </c>
      <c r="E4686" s="331" t="s">
        <v>1352</v>
      </c>
      <c r="F4686" s="25">
        <v>2017</v>
      </c>
      <c r="G4686" s="284">
        <v>42783.372916666667</v>
      </c>
      <c r="H4686" s="234">
        <v>42783.372916666667</v>
      </c>
      <c r="I4686" s="417" t="s">
        <v>7042</v>
      </c>
      <c r="J4686" s="412" t="s">
        <v>36</v>
      </c>
      <c r="K4686" s="412"/>
      <c r="L4686" s="235">
        <f>N4686-G4686</f>
        <v>6.944444467080757E-4</v>
      </c>
      <c r="M4686" s="236">
        <v>1</v>
      </c>
      <c r="N4686" s="284">
        <v>42783.373611111114</v>
      </c>
      <c r="O4686" s="234">
        <v>42783.373611111114</v>
      </c>
      <c r="P4686" s="237" t="s">
        <v>37</v>
      </c>
      <c r="Q4686" s="167" t="s">
        <v>213</v>
      </c>
      <c r="R4686" s="167" t="s">
        <v>214</v>
      </c>
      <c r="S4686" s="167" t="s">
        <v>40</v>
      </c>
      <c r="T4686" s="167" t="s">
        <v>7858</v>
      </c>
      <c r="U4686" s="332" t="s">
        <v>40</v>
      </c>
      <c r="V4686" s="49" t="s">
        <v>761</v>
      </c>
      <c r="W4686" s="342"/>
      <c r="X4686" s="255">
        <v>0</v>
      </c>
      <c r="Y4686" s="255">
        <v>0</v>
      </c>
      <c r="Z4686" s="255">
        <v>0</v>
      </c>
      <c r="AA4686" s="184"/>
      <c r="AB4686" s="184"/>
      <c r="AC4686" s="184"/>
      <c r="AD4686" s="304">
        <v>5517212</v>
      </c>
      <c r="AE4686" s="167" t="s">
        <v>1270</v>
      </c>
      <c r="AF4686" s="333" t="s">
        <v>1270</v>
      </c>
      <c r="AG4686" s="167" t="s">
        <v>7040</v>
      </c>
      <c r="AH4686" s="52" t="s">
        <v>7173</v>
      </c>
    </row>
    <row r="4687" spans="1:34" ht="15" hidden="1" customHeight="1" x14ac:dyDescent="0.2">
      <c r="A4687" s="272">
        <v>69</v>
      </c>
      <c r="B4687" s="272">
        <v>60</v>
      </c>
      <c r="C4687" s="331" t="s">
        <v>1351</v>
      </c>
      <c r="D4687" s="272">
        <v>60227</v>
      </c>
      <c r="E4687" s="331" t="s">
        <v>1352</v>
      </c>
      <c r="F4687" s="25">
        <v>2017</v>
      </c>
      <c r="G4687" s="284">
        <v>42835.169444444444</v>
      </c>
      <c r="H4687" s="234">
        <v>42835.169444444444</v>
      </c>
      <c r="I4687" s="412" t="s">
        <v>36</v>
      </c>
      <c r="J4687" s="412" t="s">
        <v>36</v>
      </c>
      <c r="K4687" s="412"/>
      <c r="L4687" s="235">
        <f>N4687-G4687</f>
        <v>6.944444467080757E-4</v>
      </c>
      <c r="M4687" s="236">
        <v>1</v>
      </c>
      <c r="N4687" s="284">
        <v>42835.170138888891</v>
      </c>
      <c r="O4687" s="234">
        <v>42835.170138888891</v>
      </c>
      <c r="P4687" s="237" t="s">
        <v>37</v>
      </c>
      <c r="Q4687" s="167" t="s">
        <v>6434</v>
      </c>
      <c r="R4687" s="167" t="s">
        <v>8136</v>
      </c>
      <c r="S4687" s="167" t="s">
        <v>579</v>
      </c>
      <c r="T4687" s="167" t="s">
        <v>8324</v>
      </c>
      <c r="U4687" s="293">
        <v>112760898</v>
      </c>
      <c r="V4687" s="240" t="s">
        <v>761</v>
      </c>
      <c r="W4687" s="167" t="s">
        <v>8325</v>
      </c>
      <c r="X4687" s="261">
        <v>17459</v>
      </c>
      <c r="Y4687" s="261">
        <v>17459</v>
      </c>
      <c r="Z4687" s="261">
        <v>157131</v>
      </c>
      <c r="AA4687" s="215">
        <v>3.1644606007526989E-3</v>
      </c>
      <c r="AB4687" s="216">
        <v>2.848014540677429E-2</v>
      </c>
      <c r="AC4687" s="255">
        <v>9</v>
      </c>
      <c r="AD4687" s="304">
        <v>5517212</v>
      </c>
      <c r="AE4687" s="333" t="s">
        <v>1270</v>
      </c>
      <c r="AF4687" s="333" t="s">
        <v>1270</v>
      </c>
      <c r="AG4687" s="167" t="s">
        <v>7040</v>
      </c>
      <c r="AH4687" s="52" t="s">
        <v>7173</v>
      </c>
    </row>
    <row r="4688" spans="1:34" ht="15" hidden="1" customHeight="1" x14ac:dyDescent="0.2">
      <c r="A4688" s="521">
        <v>69</v>
      </c>
      <c r="B4688" s="521">
        <v>60</v>
      </c>
      <c r="C4688" s="522" t="s">
        <v>1351</v>
      </c>
      <c r="D4688" s="521">
        <v>60227</v>
      </c>
      <c r="E4688" s="522" t="s">
        <v>1352</v>
      </c>
      <c r="F4688" s="25">
        <v>2019</v>
      </c>
      <c r="G4688" s="232">
        <v>43499.053472222222</v>
      </c>
      <c r="H4688" s="233">
        <v>43499.053472222222</v>
      </c>
      <c r="I4688" s="412" t="s">
        <v>36</v>
      </c>
      <c r="J4688" s="412" t="s">
        <v>36</v>
      </c>
      <c r="K4688" s="412" t="s">
        <v>36</v>
      </c>
      <c r="L4688" s="235">
        <f>N4688-G4688</f>
        <v>6.944444467080757E-4</v>
      </c>
      <c r="M4688" s="236">
        <v>1</v>
      </c>
      <c r="N4688" s="232">
        <v>43499.054166666669</v>
      </c>
      <c r="O4688" s="233">
        <v>43499.054166666669</v>
      </c>
      <c r="P4688" s="237" t="s">
        <v>37</v>
      </c>
      <c r="Q4688" s="359" t="s">
        <v>222</v>
      </c>
      <c r="R4688" s="35" t="s">
        <v>10220</v>
      </c>
      <c r="S4688" s="238" t="s">
        <v>40</v>
      </c>
      <c r="T4688" s="167" t="s">
        <v>12993</v>
      </c>
      <c r="U4688" s="416" t="s">
        <v>40</v>
      </c>
      <c r="V4688" s="240" t="s">
        <v>761</v>
      </c>
      <c r="W4688" s="167" t="s">
        <v>12996</v>
      </c>
      <c r="X4688" s="164">
        <v>17489</v>
      </c>
      <c r="Y4688" s="241">
        <v>0</v>
      </c>
      <c r="Z4688" s="241">
        <v>0</v>
      </c>
      <c r="AA4688" s="264">
        <f>Y4688/AD4688</f>
        <v>0</v>
      </c>
      <c r="AB4688" s="265">
        <f>Z4688/AD4688</f>
        <v>0</v>
      </c>
      <c r="AC4688" s="255">
        <v>0</v>
      </c>
      <c r="AD4688" s="255">
        <v>5548929</v>
      </c>
      <c r="AE4688" s="239" t="s">
        <v>1270</v>
      </c>
      <c r="AF4688" s="229" t="s">
        <v>1270</v>
      </c>
      <c r="AG4688" s="239" t="s">
        <v>7040</v>
      </c>
      <c r="AH4688" s="57" t="s">
        <v>7173</v>
      </c>
    </row>
    <row r="4689" spans="1:34" ht="15" hidden="1" customHeight="1" x14ac:dyDescent="0.2">
      <c r="A4689" s="521">
        <v>69</v>
      </c>
      <c r="B4689" s="521">
        <v>60</v>
      </c>
      <c r="C4689" s="522" t="s">
        <v>1351</v>
      </c>
      <c r="D4689" s="521">
        <v>60227</v>
      </c>
      <c r="E4689" s="522" t="s">
        <v>1352</v>
      </c>
      <c r="F4689" s="25">
        <v>2019</v>
      </c>
      <c r="G4689" s="232">
        <v>43512.438888888886</v>
      </c>
      <c r="H4689" s="233">
        <v>43512.438888888886</v>
      </c>
      <c r="I4689" s="417" t="s">
        <v>7042</v>
      </c>
      <c r="J4689" s="412" t="s">
        <v>36</v>
      </c>
      <c r="K4689" s="412" t="s">
        <v>36</v>
      </c>
      <c r="L4689" s="235">
        <f>N4689-G4689</f>
        <v>0.14513888888905058</v>
      </c>
      <c r="M4689" s="236">
        <v>209</v>
      </c>
      <c r="N4689" s="232">
        <v>43512.584027777775</v>
      </c>
      <c r="O4689" s="233">
        <v>43512.584027777775</v>
      </c>
      <c r="P4689" s="237" t="s">
        <v>37</v>
      </c>
      <c r="Q4689" s="162" t="s">
        <v>43</v>
      </c>
      <c r="R4689" s="167" t="s">
        <v>10739</v>
      </c>
      <c r="S4689" s="238" t="s">
        <v>526</v>
      </c>
      <c r="T4689" s="167" t="s">
        <v>13336</v>
      </c>
      <c r="U4689" s="192" t="s">
        <v>40</v>
      </c>
      <c r="V4689" s="240" t="s">
        <v>761</v>
      </c>
      <c r="W4689" s="167" t="s">
        <v>13337</v>
      </c>
      <c r="X4689" s="164">
        <v>0</v>
      </c>
      <c r="Y4689" s="241">
        <v>0</v>
      </c>
      <c r="Z4689" s="241">
        <v>0</v>
      </c>
      <c r="AA4689" s="264">
        <f>Y4689/AD4689</f>
        <v>0</v>
      </c>
      <c r="AB4689" s="265">
        <f>Z4689/AD4689</f>
        <v>0</v>
      </c>
      <c r="AC4689" s="255">
        <v>0</v>
      </c>
      <c r="AD4689" s="255">
        <v>5548929</v>
      </c>
      <c r="AE4689" s="239" t="s">
        <v>1270</v>
      </c>
      <c r="AF4689" s="229" t="s">
        <v>1270</v>
      </c>
      <c r="AG4689" s="545" t="s">
        <v>7066</v>
      </c>
      <c r="AH4689" s="57" t="s">
        <v>12671</v>
      </c>
    </row>
    <row r="4690" spans="1:34" ht="15" hidden="1" customHeight="1" x14ac:dyDescent="0.2">
      <c r="A4690" s="521">
        <v>69</v>
      </c>
      <c r="B4690" s="521">
        <v>60</v>
      </c>
      <c r="C4690" s="522" t="s">
        <v>1351</v>
      </c>
      <c r="D4690" s="521">
        <v>60227</v>
      </c>
      <c r="E4690" s="522" t="s">
        <v>1352</v>
      </c>
      <c r="F4690" s="25">
        <v>2019</v>
      </c>
      <c r="G4690" s="573">
        <v>43564.52847222222</v>
      </c>
      <c r="H4690" s="574">
        <v>43564.52847222222</v>
      </c>
      <c r="I4690" s="572" t="s">
        <v>36</v>
      </c>
      <c r="J4690" s="572" t="s">
        <v>36</v>
      </c>
      <c r="K4690" s="572" t="s">
        <v>36</v>
      </c>
      <c r="L4690" s="235">
        <f>N4690-G4690</f>
        <v>0.25486111111240461</v>
      </c>
      <c r="M4690" s="236">
        <v>367</v>
      </c>
      <c r="N4690" s="573">
        <v>43564.783333333333</v>
      </c>
      <c r="O4690" s="574">
        <v>43564.783333333333</v>
      </c>
      <c r="P4690" s="237" t="s">
        <v>37</v>
      </c>
      <c r="Q4690" s="162" t="s">
        <v>1285</v>
      </c>
      <c r="R4690" s="167" t="s">
        <v>10331</v>
      </c>
      <c r="S4690" s="238" t="s">
        <v>54</v>
      </c>
      <c r="T4690" s="167" t="s">
        <v>13782</v>
      </c>
      <c r="U4690" s="459" t="s">
        <v>40</v>
      </c>
      <c r="V4690" s="240" t="s">
        <v>761</v>
      </c>
      <c r="W4690" s="167" t="s">
        <v>13783</v>
      </c>
      <c r="X4690" s="536">
        <v>0</v>
      </c>
      <c r="Y4690" s="255">
        <v>0</v>
      </c>
      <c r="Z4690" s="255">
        <v>0</v>
      </c>
      <c r="AA4690" s="264">
        <f>Y4690/AD4690</f>
        <v>0</v>
      </c>
      <c r="AB4690" s="265">
        <f>Z4690/AD4690</f>
        <v>0</v>
      </c>
      <c r="AC4690" s="255">
        <v>0</v>
      </c>
      <c r="AD4690" s="255">
        <v>5548929</v>
      </c>
      <c r="AE4690" s="240" t="s">
        <v>1270</v>
      </c>
      <c r="AF4690" s="527" t="s">
        <v>1270</v>
      </c>
      <c r="AG4690" s="555" t="s">
        <v>7066</v>
      </c>
      <c r="AH4690" s="525" t="s">
        <v>12671</v>
      </c>
    </row>
    <row r="4691" spans="1:34" ht="15" hidden="1" customHeight="1" x14ac:dyDescent="0.2">
      <c r="A4691" s="58">
        <v>69</v>
      </c>
      <c r="B4691" s="58">
        <v>60</v>
      </c>
      <c r="C4691" s="76" t="s">
        <v>627</v>
      </c>
      <c r="D4691" s="31">
        <v>60229</v>
      </c>
      <c r="E4691" s="60" t="s">
        <v>628</v>
      </c>
      <c r="F4691" s="25">
        <v>2014</v>
      </c>
      <c r="G4691" s="61">
        <v>41767.381944444445</v>
      </c>
      <c r="H4691" s="62">
        <v>41767.381944444445</v>
      </c>
      <c r="I4691" s="625" t="s">
        <v>36</v>
      </c>
      <c r="J4691" s="625" t="s">
        <v>36</v>
      </c>
      <c r="K4691" s="625"/>
      <c r="L4691" s="64">
        <f>N4691-G4691</f>
        <v>6.944444467080757E-4</v>
      </c>
      <c r="M4691" s="65">
        <v>1</v>
      </c>
      <c r="N4691" s="61">
        <v>41767.382638888892</v>
      </c>
      <c r="O4691" s="62">
        <v>41767.382638888892</v>
      </c>
      <c r="P4691" s="66" t="s">
        <v>37</v>
      </c>
      <c r="Q4691" s="69" t="s">
        <v>145</v>
      </c>
      <c r="R4691" s="69" t="s">
        <v>146</v>
      </c>
      <c r="S4691" s="87" t="s">
        <v>40</v>
      </c>
      <c r="T4691" s="69" t="s">
        <v>2187</v>
      </c>
      <c r="U4691" s="459" t="s">
        <v>40</v>
      </c>
      <c r="V4691" s="78" t="s">
        <v>384</v>
      </c>
      <c r="W4691" s="69" t="s">
        <v>2188</v>
      </c>
      <c r="X4691" s="32">
        <v>0</v>
      </c>
      <c r="Y4691" s="32">
        <v>0</v>
      </c>
      <c r="Z4691" s="83"/>
      <c r="AA4691" s="84"/>
      <c r="AB4691" s="85"/>
      <c r="AC4691" s="83"/>
    </row>
    <row r="4692" spans="1:34" ht="15" hidden="1" customHeight="1" x14ac:dyDescent="0.2">
      <c r="A4692" s="153">
        <v>69</v>
      </c>
      <c r="B4692" s="153">
        <v>60</v>
      </c>
      <c r="C4692" s="24" t="s">
        <v>627</v>
      </c>
      <c r="D4692" s="175">
        <v>60229</v>
      </c>
      <c r="E4692" s="24" t="s">
        <v>628</v>
      </c>
      <c r="F4692" s="25">
        <v>2015</v>
      </c>
      <c r="G4692" s="156">
        <v>42099.814583333333</v>
      </c>
      <c r="H4692" s="157">
        <v>42099.814583333333</v>
      </c>
      <c r="I4692" s="620" t="s">
        <v>36</v>
      </c>
      <c r="J4692" s="620" t="s">
        <v>36</v>
      </c>
      <c r="K4692" s="620"/>
      <c r="L4692" s="159">
        <f>N4692-G4692</f>
        <v>6.944444467080757E-4</v>
      </c>
      <c r="M4692" s="160">
        <v>1</v>
      </c>
      <c r="N4692" s="156">
        <v>42099.81527777778</v>
      </c>
      <c r="O4692" s="157">
        <v>42099.81527777778</v>
      </c>
      <c r="P4692" s="161" t="s">
        <v>37</v>
      </c>
      <c r="Q4692" s="35" t="s">
        <v>48</v>
      </c>
      <c r="R4692" s="35" t="s">
        <v>49</v>
      </c>
      <c r="S4692" s="35" t="s">
        <v>40</v>
      </c>
      <c r="T4692" s="35" t="s">
        <v>3691</v>
      </c>
      <c r="U4692" s="459" t="s">
        <v>40</v>
      </c>
      <c r="V4692" s="167" t="s">
        <v>384</v>
      </c>
      <c r="W4692" s="35" t="s">
        <v>3692</v>
      </c>
      <c r="X4692" s="55">
        <v>0</v>
      </c>
      <c r="Y4692" s="55">
        <v>0</v>
      </c>
      <c r="Z4692" s="168"/>
      <c r="AA4692" s="168"/>
      <c r="AB4692" s="168"/>
      <c r="AC4692" s="168"/>
    </row>
    <row r="4693" spans="1:34" ht="15" hidden="1" customHeight="1" x14ac:dyDescent="0.2">
      <c r="A4693" s="231">
        <v>69</v>
      </c>
      <c r="B4693" s="231">
        <v>60</v>
      </c>
      <c r="C4693" s="230" t="s">
        <v>627</v>
      </c>
      <c r="D4693" s="231">
        <v>60229</v>
      </c>
      <c r="E4693" s="230" t="s">
        <v>628</v>
      </c>
      <c r="F4693" s="25">
        <v>2016</v>
      </c>
      <c r="G4693" s="232">
        <v>42382.50277777778</v>
      </c>
      <c r="H4693" s="233">
        <v>42382.50277777778</v>
      </c>
      <c r="I4693" s="412" t="s">
        <v>36</v>
      </c>
      <c r="J4693" s="412" t="s">
        <v>36</v>
      </c>
      <c r="K4693" s="412"/>
      <c r="L4693" s="235">
        <f>N4693-G4693</f>
        <v>6.9444443943211809E-4</v>
      </c>
      <c r="M4693" s="236">
        <v>1</v>
      </c>
      <c r="N4693" s="232">
        <v>42382.503472222219</v>
      </c>
      <c r="O4693" s="233">
        <v>42382.503472222219</v>
      </c>
      <c r="P4693" s="237" t="s">
        <v>37</v>
      </c>
      <c r="Q4693" s="238" t="s">
        <v>48</v>
      </c>
      <c r="R4693" s="238" t="s">
        <v>49</v>
      </c>
      <c r="S4693" s="238" t="s">
        <v>40</v>
      </c>
      <c r="T4693" s="239" t="s">
        <v>5463</v>
      </c>
      <c r="U4693" s="459" t="s">
        <v>40</v>
      </c>
      <c r="V4693" s="240" t="s">
        <v>384</v>
      </c>
      <c r="W4693" s="239" t="s">
        <v>5464</v>
      </c>
      <c r="X4693" s="241">
        <v>0</v>
      </c>
      <c r="Y4693" s="241">
        <v>0</v>
      </c>
      <c r="Z4693" s="241">
        <v>0</v>
      </c>
      <c r="AA4693" s="242"/>
      <c r="AB4693" s="242"/>
      <c r="AC4693" s="242"/>
    </row>
    <row r="4694" spans="1:34" ht="15" hidden="1" customHeight="1" x14ac:dyDescent="0.2">
      <c r="A4694" s="257">
        <v>69</v>
      </c>
      <c r="B4694" s="257">
        <v>60</v>
      </c>
      <c r="C4694" s="258" t="s">
        <v>627</v>
      </c>
      <c r="D4694" s="257">
        <v>60229</v>
      </c>
      <c r="E4694" s="258" t="s">
        <v>628</v>
      </c>
      <c r="F4694" s="25">
        <v>2017</v>
      </c>
      <c r="G4694" s="284">
        <v>42911.765277777777</v>
      </c>
      <c r="H4694" s="234">
        <v>42911.765277777777</v>
      </c>
      <c r="I4694" s="412" t="s">
        <v>36</v>
      </c>
      <c r="J4694" s="412" t="s">
        <v>36</v>
      </c>
      <c r="K4694" s="412"/>
      <c r="L4694" s="235">
        <f>N4694-G4694</f>
        <v>6.944444467080757E-4</v>
      </c>
      <c r="M4694" s="236">
        <v>1</v>
      </c>
      <c r="N4694" s="284">
        <v>42911.765972222223</v>
      </c>
      <c r="O4694" s="234">
        <v>42911.765972222223</v>
      </c>
      <c r="P4694" s="237" t="s">
        <v>37</v>
      </c>
      <c r="Q4694" s="35" t="s">
        <v>145</v>
      </c>
      <c r="R4694" s="35" t="s">
        <v>146</v>
      </c>
      <c r="S4694" s="35" t="s">
        <v>80</v>
      </c>
      <c r="T4694" s="52" t="s">
        <v>8809</v>
      </c>
      <c r="U4694" s="332" t="s">
        <v>40</v>
      </c>
      <c r="V4694" s="240" t="s">
        <v>384</v>
      </c>
      <c r="W4694" s="44" t="s">
        <v>8811</v>
      </c>
      <c r="X4694" s="241">
        <v>1988</v>
      </c>
      <c r="Y4694" s="241">
        <v>0</v>
      </c>
      <c r="Z4694" s="241">
        <v>0</v>
      </c>
      <c r="AA4694" s="168"/>
      <c r="AB4694" s="168"/>
      <c r="AC4694" s="168"/>
      <c r="AD4694" s="304">
        <v>5517212</v>
      </c>
      <c r="AE4694" s="305" t="s">
        <v>7063</v>
      </c>
      <c r="AF4694" s="305" t="s">
        <v>7582</v>
      </c>
      <c r="AG4694" s="35" t="s">
        <v>7040</v>
      </c>
      <c r="AH4694" s="44" t="s">
        <v>7173</v>
      </c>
    </row>
    <row r="4695" spans="1:34" ht="15" hidden="1" customHeight="1" x14ac:dyDescent="0.2">
      <c r="A4695" s="257">
        <v>69</v>
      </c>
      <c r="B4695" s="257">
        <v>60</v>
      </c>
      <c r="C4695" s="258" t="s">
        <v>627</v>
      </c>
      <c r="D4695" s="257">
        <v>60229</v>
      </c>
      <c r="E4695" s="258" t="s">
        <v>628</v>
      </c>
      <c r="F4695" s="25">
        <v>2017</v>
      </c>
      <c r="G4695" s="284">
        <v>42912.665277777778</v>
      </c>
      <c r="H4695" s="234">
        <v>42912.665277777778</v>
      </c>
      <c r="I4695" s="412" t="s">
        <v>36</v>
      </c>
      <c r="J4695" s="412" t="s">
        <v>36</v>
      </c>
      <c r="K4695" s="412"/>
      <c r="L4695" s="235">
        <f>N4695-G4695</f>
        <v>6.944444467080757E-4</v>
      </c>
      <c r="M4695" s="236">
        <v>1</v>
      </c>
      <c r="N4695" s="284">
        <v>42912.665972222225</v>
      </c>
      <c r="O4695" s="234">
        <v>42912.665972222225</v>
      </c>
      <c r="P4695" s="237" t="s">
        <v>37</v>
      </c>
      <c r="Q4695" s="35" t="s">
        <v>145</v>
      </c>
      <c r="R4695" s="35" t="s">
        <v>146</v>
      </c>
      <c r="S4695" s="35" t="s">
        <v>80</v>
      </c>
      <c r="T4695" s="167" t="s">
        <v>8816</v>
      </c>
      <c r="U4695" s="332" t="s">
        <v>40</v>
      </c>
      <c r="V4695" s="240" t="s">
        <v>384</v>
      </c>
      <c r="W4695" s="35" t="s">
        <v>8818</v>
      </c>
      <c r="X4695" s="241">
        <v>1988</v>
      </c>
      <c r="Y4695" s="241">
        <v>0</v>
      </c>
      <c r="Z4695" s="241">
        <v>0</v>
      </c>
      <c r="AA4695" s="168"/>
      <c r="AB4695" s="168"/>
      <c r="AC4695" s="168"/>
      <c r="AD4695" s="304">
        <v>5517212</v>
      </c>
      <c r="AE4695" s="305" t="s">
        <v>7063</v>
      </c>
      <c r="AF4695" s="305" t="s">
        <v>7582</v>
      </c>
      <c r="AG4695" s="35" t="s">
        <v>7040</v>
      </c>
      <c r="AH4695" s="44" t="s">
        <v>7173</v>
      </c>
    </row>
    <row r="4696" spans="1:34" ht="15" hidden="1" customHeight="1" x14ac:dyDescent="0.2">
      <c r="A4696" s="257">
        <v>69</v>
      </c>
      <c r="B4696" s="257">
        <v>60</v>
      </c>
      <c r="C4696" s="258" t="s">
        <v>627</v>
      </c>
      <c r="D4696" s="257">
        <v>60229</v>
      </c>
      <c r="E4696" s="258" t="s">
        <v>628</v>
      </c>
      <c r="F4696" s="25">
        <v>2017</v>
      </c>
      <c r="G4696" s="232">
        <v>42945.738888888889</v>
      </c>
      <c r="H4696" s="233">
        <v>42945.738888888889</v>
      </c>
      <c r="I4696" s="412" t="s">
        <v>36</v>
      </c>
      <c r="J4696" s="412" t="s">
        <v>36</v>
      </c>
      <c r="K4696" s="412"/>
      <c r="L4696" s="235">
        <f>N4696-G4696</f>
        <v>0.11875000000145519</v>
      </c>
      <c r="M4696" s="236">
        <v>171</v>
      </c>
      <c r="N4696" s="232">
        <v>42945.857638888891</v>
      </c>
      <c r="O4696" s="233">
        <v>42945.857638888891</v>
      </c>
      <c r="P4696" s="237" t="s">
        <v>37</v>
      </c>
      <c r="Q4696" s="35" t="s">
        <v>52</v>
      </c>
      <c r="R4696" s="35" t="s">
        <v>302</v>
      </c>
      <c r="S4696" s="35" t="s">
        <v>68</v>
      </c>
      <c r="T4696" s="167" t="s">
        <v>9059</v>
      </c>
      <c r="U4696" s="303" t="s">
        <v>40</v>
      </c>
      <c r="V4696" s="240" t="s">
        <v>384</v>
      </c>
      <c r="W4696" s="167" t="s">
        <v>9060</v>
      </c>
      <c r="X4696" s="241">
        <v>0</v>
      </c>
      <c r="Y4696" s="241">
        <v>0</v>
      </c>
      <c r="Z4696" s="241">
        <v>0</v>
      </c>
      <c r="AA4696" s="168"/>
      <c r="AB4696" s="168"/>
      <c r="AC4696" s="168"/>
      <c r="AD4696" s="304">
        <v>5517212</v>
      </c>
      <c r="AE4696" s="305" t="s">
        <v>1270</v>
      </c>
      <c r="AF4696" s="305" t="s">
        <v>1270</v>
      </c>
      <c r="AG4696" s="35" t="s">
        <v>7066</v>
      </c>
      <c r="AH4696" s="29" t="s">
        <v>7067</v>
      </c>
    </row>
    <row r="4697" spans="1:34" ht="15" hidden="1" customHeight="1" x14ac:dyDescent="0.2">
      <c r="A4697" s="257">
        <v>69</v>
      </c>
      <c r="B4697" s="257">
        <v>60</v>
      </c>
      <c r="C4697" s="258" t="s">
        <v>627</v>
      </c>
      <c r="D4697" s="257">
        <v>60229</v>
      </c>
      <c r="E4697" s="258" t="s">
        <v>628</v>
      </c>
      <c r="F4697" s="25">
        <v>2018</v>
      </c>
      <c r="G4697" s="232">
        <v>43201.769444444442</v>
      </c>
      <c r="H4697" s="233">
        <v>43200.769444444442</v>
      </c>
      <c r="I4697" s="412" t="s">
        <v>36</v>
      </c>
      <c r="J4697" s="412" t="s">
        <v>36</v>
      </c>
      <c r="K4697" s="412" t="s">
        <v>36</v>
      </c>
      <c r="L4697" s="235">
        <f>N4697-G4697</f>
        <v>6.944444467080757E-4</v>
      </c>
      <c r="M4697" s="236">
        <v>1</v>
      </c>
      <c r="N4697" s="232">
        <v>43201.770138888889</v>
      </c>
      <c r="O4697" s="233">
        <v>43200.770138888889</v>
      </c>
      <c r="P4697" s="237" t="s">
        <v>37</v>
      </c>
      <c r="Q4697" s="359" t="s">
        <v>213</v>
      </c>
      <c r="R4697" s="35" t="s">
        <v>10774</v>
      </c>
      <c r="S4697" s="277" t="s">
        <v>40</v>
      </c>
      <c r="T4697" s="167" t="s">
        <v>10921</v>
      </c>
      <c r="U4697" s="282" t="s">
        <v>40</v>
      </c>
      <c r="V4697" s="240" t="s">
        <v>384</v>
      </c>
      <c r="W4697" s="167" t="s">
        <v>10922</v>
      </c>
      <c r="X4697" s="255">
        <v>0</v>
      </c>
      <c r="Y4697" s="241">
        <v>0</v>
      </c>
      <c r="Z4697" s="241">
        <v>0</v>
      </c>
      <c r="AA4697" s="266"/>
      <c r="AB4697" s="266"/>
      <c r="AC4697" s="266"/>
      <c r="AD4697" s="241">
        <v>5517212</v>
      </c>
      <c r="AE4697" s="461" t="s">
        <v>7063</v>
      </c>
      <c r="AF4697" s="462" t="s">
        <v>10923</v>
      </c>
      <c r="AG4697" s="277" t="s">
        <v>7040</v>
      </c>
      <c r="AH4697" s="277" t="s">
        <v>7041</v>
      </c>
    </row>
    <row r="4698" spans="1:34" ht="15" hidden="1" customHeight="1" x14ac:dyDescent="0.2">
      <c r="A4698" s="521">
        <v>69</v>
      </c>
      <c r="B4698" s="521">
        <v>60</v>
      </c>
      <c r="C4698" s="522" t="s">
        <v>627</v>
      </c>
      <c r="D4698" s="521">
        <v>60229</v>
      </c>
      <c r="E4698" s="524" t="s">
        <v>628</v>
      </c>
      <c r="F4698" s="25">
        <v>2019</v>
      </c>
      <c r="G4698" s="284">
        <v>43509.109722222223</v>
      </c>
      <c r="H4698" s="234">
        <v>43509.109722222223</v>
      </c>
      <c r="I4698" s="417" t="s">
        <v>7042</v>
      </c>
      <c r="J4698" s="412" t="s">
        <v>36</v>
      </c>
      <c r="K4698" s="412" t="s">
        <v>36</v>
      </c>
      <c r="L4698" s="235">
        <f>N4698-G4698</f>
        <v>0.18611111110658385</v>
      </c>
      <c r="M4698" s="236">
        <v>268</v>
      </c>
      <c r="N4698" s="284">
        <v>43509.29583333333</v>
      </c>
      <c r="O4698" s="234">
        <v>43509.29583333333</v>
      </c>
      <c r="P4698" s="237" t="s">
        <v>37</v>
      </c>
      <c r="Q4698" s="162" t="s">
        <v>213</v>
      </c>
      <c r="R4698" s="167" t="s">
        <v>10343</v>
      </c>
      <c r="S4698" s="238" t="s">
        <v>40</v>
      </c>
      <c r="T4698" s="167" t="s">
        <v>13214</v>
      </c>
      <c r="U4698" s="416" t="s">
        <v>40</v>
      </c>
      <c r="V4698" s="240" t="s">
        <v>384</v>
      </c>
      <c r="W4698" s="167" t="s">
        <v>13215</v>
      </c>
      <c r="X4698" s="164">
        <v>0</v>
      </c>
      <c r="Y4698" s="241">
        <v>0</v>
      </c>
      <c r="Z4698" s="241">
        <v>0</v>
      </c>
      <c r="AA4698" s="264">
        <f>Y4698/AD4698</f>
        <v>0</v>
      </c>
      <c r="AB4698" s="265">
        <f>Z4698/AD4698</f>
        <v>0</v>
      </c>
      <c r="AC4698" s="255">
        <v>0</v>
      </c>
      <c r="AD4698" s="255">
        <v>5548929</v>
      </c>
      <c r="AE4698" s="239" t="s">
        <v>1270</v>
      </c>
      <c r="AF4698" s="229" t="s">
        <v>1270</v>
      </c>
      <c r="AG4698" s="239" t="s">
        <v>7040</v>
      </c>
      <c r="AH4698" s="57" t="s">
        <v>7041</v>
      </c>
    </row>
    <row r="4699" spans="1:34" ht="15" hidden="1" customHeight="1" x14ac:dyDescent="0.2">
      <c r="A4699" s="521">
        <v>69</v>
      </c>
      <c r="B4699" s="521">
        <v>60</v>
      </c>
      <c r="C4699" s="522" t="s">
        <v>627</v>
      </c>
      <c r="D4699" s="521">
        <v>60229</v>
      </c>
      <c r="E4699" s="522" t="s">
        <v>628</v>
      </c>
      <c r="F4699" s="25">
        <v>2019</v>
      </c>
      <c r="G4699" s="232">
        <v>43509.390972222223</v>
      </c>
      <c r="H4699" s="233">
        <v>43509.390972222223</v>
      </c>
      <c r="I4699" s="417" t="s">
        <v>7042</v>
      </c>
      <c r="J4699" s="412" t="s">
        <v>36</v>
      </c>
      <c r="K4699" s="412" t="s">
        <v>36</v>
      </c>
      <c r="L4699" s="235">
        <f>N4699-G4699</f>
        <v>6.944444467080757E-4</v>
      </c>
      <c r="M4699" s="236">
        <v>1</v>
      </c>
      <c r="N4699" s="232">
        <v>43509.39166666667</v>
      </c>
      <c r="O4699" s="233">
        <v>43509.39166666667</v>
      </c>
      <c r="P4699" s="237" t="s">
        <v>37</v>
      </c>
      <c r="Q4699" s="162" t="s">
        <v>213</v>
      </c>
      <c r="R4699" s="167" t="s">
        <v>10343</v>
      </c>
      <c r="S4699" s="238" t="s">
        <v>40</v>
      </c>
      <c r="T4699" s="167" t="s">
        <v>13257</v>
      </c>
      <c r="U4699" s="416" t="s">
        <v>40</v>
      </c>
      <c r="V4699" s="240" t="s">
        <v>384</v>
      </c>
      <c r="W4699" s="167" t="s">
        <v>13258</v>
      </c>
      <c r="X4699" s="164">
        <v>0</v>
      </c>
      <c r="Y4699" s="241">
        <v>0</v>
      </c>
      <c r="Z4699" s="241">
        <v>0</v>
      </c>
      <c r="AA4699" s="264">
        <f>Y4699/AD4699</f>
        <v>0</v>
      </c>
      <c r="AB4699" s="265">
        <f>Z4699/AD4699</f>
        <v>0</v>
      </c>
      <c r="AC4699" s="255">
        <v>0</v>
      </c>
      <c r="AD4699" s="255">
        <v>5548929</v>
      </c>
      <c r="AE4699" s="239" t="s">
        <v>1270</v>
      </c>
      <c r="AF4699" s="229" t="s">
        <v>1270</v>
      </c>
      <c r="AG4699" s="239" t="s">
        <v>7040</v>
      </c>
      <c r="AH4699" s="57" t="s">
        <v>12286</v>
      </c>
    </row>
    <row r="4700" spans="1:34" ht="15" hidden="1" customHeight="1" x14ac:dyDescent="0.2">
      <c r="A4700" s="257">
        <v>69</v>
      </c>
      <c r="B4700" s="257">
        <v>60</v>
      </c>
      <c r="C4700" s="258" t="s">
        <v>955</v>
      </c>
      <c r="D4700" s="257">
        <v>60230</v>
      </c>
      <c r="E4700" s="258" t="s">
        <v>956</v>
      </c>
      <c r="F4700" s="25">
        <v>2016</v>
      </c>
      <c r="G4700" s="232">
        <v>42421.102777777778</v>
      </c>
      <c r="H4700" s="233">
        <v>42421.102777777778</v>
      </c>
      <c r="I4700" s="412" t="s">
        <v>36</v>
      </c>
      <c r="J4700" s="412" t="s">
        <v>36</v>
      </c>
      <c r="K4700" s="412"/>
      <c r="L4700" s="235">
        <f>N4700-G4700</f>
        <v>0.46111111110803904</v>
      </c>
      <c r="M4700" s="236">
        <v>664</v>
      </c>
      <c r="N4700" s="232">
        <v>42421.563888888886</v>
      </c>
      <c r="O4700" s="233">
        <v>42421.563888888886</v>
      </c>
      <c r="P4700" s="237" t="s">
        <v>37</v>
      </c>
      <c r="Q4700" s="238" t="s">
        <v>43</v>
      </c>
      <c r="R4700" s="238" t="s">
        <v>44</v>
      </c>
      <c r="S4700" s="238" t="s">
        <v>54</v>
      </c>
      <c r="T4700" s="35" t="s">
        <v>5596</v>
      </c>
      <c r="U4700" s="416" t="s">
        <v>40</v>
      </c>
      <c r="V4700" s="240" t="s">
        <v>384</v>
      </c>
      <c r="W4700" s="35" t="s">
        <v>5597</v>
      </c>
      <c r="X4700" s="55">
        <v>0</v>
      </c>
      <c r="Y4700" s="55">
        <v>0</v>
      </c>
      <c r="Z4700" s="55">
        <v>0</v>
      </c>
      <c r="AA4700" s="168"/>
      <c r="AB4700" s="168"/>
      <c r="AC4700" s="168"/>
    </row>
    <row r="4701" spans="1:34" ht="15" hidden="1" customHeight="1" x14ac:dyDescent="0.2">
      <c r="A4701" s="257">
        <v>69</v>
      </c>
      <c r="B4701" s="257">
        <v>60</v>
      </c>
      <c r="C4701" s="258" t="s">
        <v>955</v>
      </c>
      <c r="D4701" s="257">
        <v>60230</v>
      </c>
      <c r="E4701" s="258" t="s">
        <v>956</v>
      </c>
      <c r="F4701" s="25">
        <v>2016</v>
      </c>
      <c r="G4701" s="232">
        <v>42472.942361111112</v>
      </c>
      <c r="H4701" s="233">
        <v>42472.942361111112</v>
      </c>
      <c r="I4701" s="412" t="s">
        <v>36</v>
      </c>
      <c r="J4701" s="412" t="s">
        <v>36</v>
      </c>
      <c r="K4701" s="412"/>
      <c r="L4701" s="235">
        <f>N4701-G4701</f>
        <v>6.944444467080757E-4</v>
      </c>
      <c r="M4701" s="236">
        <v>1</v>
      </c>
      <c r="N4701" s="232">
        <v>42472.943055555559</v>
      </c>
      <c r="O4701" s="233">
        <v>42472.943055555559</v>
      </c>
      <c r="P4701" s="237" t="s">
        <v>37</v>
      </c>
      <c r="Q4701" s="238" t="s">
        <v>213</v>
      </c>
      <c r="R4701" s="238" t="s">
        <v>287</v>
      </c>
      <c r="S4701" s="35" t="s">
        <v>40</v>
      </c>
      <c r="T4701" s="35" t="s">
        <v>5892</v>
      </c>
      <c r="U4701" s="282" t="s">
        <v>40</v>
      </c>
      <c r="V4701" s="240" t="s">
        <v>384</v>
      </c>
      <c r="W4701" s="35" t="s">
        <v>5893</v>
      </c>
      <c r="X4701" s="55">
        <v>0</v>
      </c>
      <c r="Y4701" s="55">
        <v>0</v>
      </c>
      <c r="Z4701" s="55">
        <v>0</v>
      </c>
      <c r="AA4701" s="168"/>
      <c r="AB4701" s="168"/>
      <c r="AC4701" s="168"/>
    </row>
    <row r="4702" spans="1:34" ht="15" hidden="1" customHeight="1" x14ac:dyDescent="0.2">
      <c r="A4702" s="257">
        <v>69</v>
      </c>
      <c r="B4702" s="257">
        <v>60</v>
      </c>
      <c r="C4702" s="258" t="s">
        <v>955</v>
      </c>
      <c r="D4702" s="257">
        <v>60230</v>
      </c>
      <c r="E4702" s="258" t="s">
        <v>956</v>
      </c>
      <c r="F4702" s="25">
        <v>2017</v>
      </c>
      <c r="G4702" s="284">
        <v>42911.765277777777</v>
      </c>
      <c r="H4702" s="234">
        <v>42911.765277777777</v>
      </c>
      <c r="I4702" s="412" t="s">
        <v>36</v>
      </c>
      <c r="J4702" s="412" t="s">
        <v>36</v>
      </c>
      <c r="K4702" s="412"/>
      <c r="L4702" s="235">
        <f>N4702-G4702</f>
        <v>6.944444467080757E-4</v>
      </c>
      <c r="M4702" s="236">
        <v>1</v>
      </c>
      <c r="N4702" s="284">
        <v>42911.765972222223</v>
      </c>
      <c r="O4702" s="234">
        <v>42911.765972222223</v>
      </c>
      <c r="P4702" s="237" t="s">
        <v>37</v>
      </c>
      <c r="Q4702" s="35" t="s">
        <v>145</v>
      </c>
      <c r="R4702" s="35" t="s">
        <v>146</v>
      </c>
      <c r="S4702" s="35" t="s">
        <v>80</v>
      </c>
      <c r="T4702" s="52" t="s">
        <v>8809</v>
      </c>
      <c r="U4702" s="332" t="s">
        <v>40</v>
      </c>
      <c r="V4702" s="240" t="s">
        <v>384</v>
      </c>
      <c r="W4702" s="44" t="s">
        <v>8812</v>
      </c>
      <c r="X4702" s="241">
        <v>1988</v>
      </c>
      <c r="Y4702" s="241">
        <v>0</v>
      </c>
      <c r="Z4702" s="241">
        <v>0</v>
      </c>
      <c r="AA4702" s="168"/>
      <c r="AB4702" s="168"/>
      <c r="AC4702" s="168"/>
      <c r="AD4702" s="304">
        <v>5517212</v>
      </c>
      <c r="AE4702" s="305" t="s">
        <v>7063</v>
      </c>
      <c r="AF4702" s="305" t="s">
        <v>7582</v>
      </c>
      <c r="AG4702" s="35" t="s">
        <v>7040</v>
      </c>
      <c r="AH4702" s="44" t="s">
        <v>7041</v>
      </c>
    </row>
    <row r="4703" spans="1:34" ht="15" hidden="1" customHeight="1" x14ac:dyDescent="0.2">
      <c r="A4703" s="257">
        <v>69</v>
      </c>
      <c r="B4703" s="257">
        <v>60</v>
      </c>
      <c r="C4703" s="258" t="s">
        <v>955</v>
      </c>
      <c r="D4703" s="257">
        <v>60230</v>
      </c>
      <c r="E4703" s="258" t="s">
        <v>956</v>
      </c>
      <c r="F4703" s="25">
        <v>2017</v>
      </c>
      <c r="G4703" s="284">
        <v>42912.665277777778</v>
      </c>
      <c r="H4703" s="234">
        <v>42912.665277777778</v>
      </c>
      <c r="I4703" s="412" t="s">
        <v>36</v>
      </c>
      <c r="J4703" s="412" t="s">
        <v>36</v>
      </c>
      <c r="K4703" s="412"/>
      <c r="L4703" s="235">
        <f>N4703-G4703</f>
        <v>6.944444467080757E-4</v>
      </c>
      <c r="M4703" s="236">
        <v>1</v>
      </c>
      <c r="N4703" s="284">
        <v>42912.665972222225</v>
      </c>
      <c r="O4703" s="234">
        <v>42912.665972222225</v>
      </c>
      <c r="P4703" s="237" t="s">
        <v>37</v>
      </c>
      <c r="Q4703" s="35" t="s">
        <v>145</v>
      </c>
      <c r="R4703" s="35" t="s">
        <v>146</v>
      </c>
      <c r="S4703" s="35" t="s">
        <v>80</v>
      </c>
      <c r="T4703" s="167" t="s">
        <v>8816</v>
      </c>
      <c r="U4703" s="332" t="s">
        <v>40</v>
      </c>
      <c r="V4703" s="240" t="s">
        <v>384</v>
      </c>
      <c r="W4703" s="35" t="s">
        <v>8819</v>
      </c>
      <c r="X4703" s="241">
        <v>1988</v>
      </c>
      <c r="Y4703" s="241">
        <v>0</v>
      </c>
      <c r="Z4703" s="241">
        <v>0</v>
      </c>
      <c r="AA4703" s="168"/>
      <c r="AB4703" s="168"/>
      <c r="AC4703" s="168"/>
      <c r="AD4703" s="304">
        <v>5517212</v>
      </c>
      <c r="AE4703" s="305" t="s">
        <v>7063</v>
      </c>
      <c r="AF4703" s="305" t="s">
        <v>7582</v>
      </c>
      <c r="AG4703" s="35" t="s">
        <v>7040</v>
      </c>
      <c r="AH4703" s="44" t="s">
        <v>7041</v>
      </c>
    </row>
    <row r="4704" spans="1:34" ht="15" hidden="1" customHeight="1" x14ac:dyDescent="0.2">
      <c r="A4704" s="521">
        <v>69</v>
      </c>
      <c r="B4704" s="521">
        <v>60</v>
      </c>
      <c r="C4704" s="522" t="s">
        <v>955</v>
      </c>
      <c r="D4704" s="521">
        <v>60230</v>
      </c>
      <c r="E4704" s="522" t="s">
        <v>956</v>
      </c>
      <c r="F4704" s="25">
        <v>2019</v>
      </c>
      <c r="G4704" s="232">
        <v>43509.103472222225</v>
      </c>
      <c r="H4704" s="233">
        <v>43509.103472222225</v>
      </c>
      <c r="I4704" s="417" t="s">
        <v>7042</v>
      </c>
      <c r="J4704" s="412" t="s">
        <v>36</v>
      </c>
      <c r="K4704" s="412" t="s">
        <v>36</v>
      </c>
      <c r="L4704" s="235">
        <f>N4704-G4704</f>
        <v>6.9444443943211809E-4</v>
      </c>
      <c r="M4704" s="236">
        <v>1</v>
      </c>
      <c r="N4704" s="232">
        <v>43509.104166666664</v>
      </c>
      <c r="O4704" s="233">
        <v>43509.104166666664</v>
      </c>
      <c r="P4704" s="237" t="s">
        <v>37</v>
      </c>
      <c r="Q4704" s="162" t="s">
        <v>213</v>
      </c>
      <c r="R4704" s="167" t="s">
        <v>10343</v>
      </c>
      <c r="S4704" s="238" t="s">
        <v>40</v>
      </c>
      <c r="T4704" s="167" t="s">
        <v>13211</v>
      </c>
      <c r="U4704" s="416" t="s">
        <v>40</v>
      </c>
      <c r="V4704" s="240" t="s">
        <v>384</v>
      </c>
      <c r="W4704" s="167" t="s">
        <v>13212</v>
      </c>
      <c r="X4704" s="164">
        <v>0</v>
      </c>
      <c r="Y4704" s="241">
        <v>0</v>
      </c>
      <c r="Z4704" s="241">
        <v>0</v>
      </c>
      <c r="AA4704" s="264">
        <f>Y4704/AD4704</f>
        <v>0</v>
      </c>
      <c r="AB4704" s="265">
        <f>Z4704/AD4704</f>
        <v>0</v>
      </c>
      <c r="AC4704" s="255">
        <v>0</v>
      </c>
      <c r="AD4704" s="255">
        <v>5548929</v>
      </c>
      <c r="AE4704" s="239" t="s">
        <v>7102</v>
      </c>
      <c r="AF4704" s="229" t="s">
        <v>13213</v>
      </c>
      <c r="AG4704" s="239" t="s">
        <v>7040</v>
      </c>
      <c r="AH4704" s="57" t="s">
        <v>7041</v>
      </c>
    </row>
    <row r="4705" spans="1:34" ht="15" hidden="1" customHeight="1" x14ac:dyDescent="0.2">
      <c r="A4705" s="521">
        <v>69</v>
      </c>
      <c r="B4705" s="521">
        <v>60</v>
      </c>
      <c r="C4705" s="522" t="s">
        <v>955</v>
      </c>
      <c r="D4705" s="521">
        <v>60230</v>
      </c>
      <c r="E4705" s="524" t="s">
        <v>956</v>
      </c>
      <c r="F4705" s="25">
        <v>2019</v>
      </c>
      <c r="G4705" s="284">
        <v>43509.109722222223</v>
      </c>
      <c r="H4705" s="234">
        <v>43509.109722222223</v>
      </c>
      <c r="I4705" s="417" t="s">
        <v>7042</v>
      </c>
      <c r="J4705" s="412" t="s">
        <v>36</v>
      </c>
      <c r="K4705" s="412" t="s">
        <v>36</v>
      </c>
      <c r="L4705" s="235">
        <f>N4705-G4705</f>
        <v>0.18819444444670808</v>
      </c>
      <c r="M4705" s="236">
        <v>271</v>
      </c>
      <c r="N4705" s="284">
        <v>43509.29791666667</v>
      </c>
      <c r="O4705" s="234">
        <v>43509.29791666667</v>
      </c>
      <c r="P4705" s="237" t="s">
        <v>37</v>
      </c>
      <c r="Q4705" s="162" t="s">
        <v>213</v>
      </c>
      <c r="R4705" s="167" t="s">
        <v>10343</v>
      </c>
      <c r="S4705" s="238" t="s">
        <v>40</v>
      </c>
      <c r="T4705" s="167" t="s">
        <v>13216</v>
      </c>
      <c r="U4705" s="416" t="s">
        <v>40</v>
      </c>
      <c r="V4705" s="240" t="s">
        <v>384</v>
      </c>
      <c r="W4705" s="167" t="s">
        <v>13212</v>
      </c>
      <c r="X4705" s="164">
        <v>0</v>
      </c>
      <c r="Y4705" s="241">
        <v>0</v>
      </c>
      <c r="Z4705" s="241">
        <v>0</v>
      </c>
      <c r="AA4705" s="264">
        <f>Y4705/AD4705</f>
        <v>0</v>
      </c>
      <c r="AB4705" s="265">
        <f>Z4705/AD4705</f>
        <v>0</v>
      </c>
      <c r="AC4705" s="255">
        <v>0</v>
      </c>
      <c r="AD4705" s="255">
        <v>5548929</v>
      </c>
      <c r="AE4705" s="239" t="s">
        <v>7102</v>
      </c>
      <c r="AF4705" s="229" t="s">
        <v>13213</v>
      </c>
      <c r="AG4705" s="239" t="s">
        <v>7040</v>
      </c>
      <c r="AH4705" s="57" t="s">
        <v>7041</v>
      </c>
    </row>
    <row r="4706" spans="1:34" ht="15" hidden="1" customHeight="1" x14ac:dyDescent="0.2">
      <c r="A4706" s="521">
        <v>69</v>
      </c>
      <c r="B4706" s="521">
        <v>60</v>
      </c>
      <c r="C4706" s="522" t="s">
        <v>955</v>
      </c>
      <c r="D4706" s="521">
        <v>60230</v>
      </c>
      <c r="E4706" s="522" t="s">
        <v>956</v>
      </c>
      <c r="F4706" s="25">
        <v>2019</v>
      </c>
      <c r="G4706" s="232">
        <v>43509.390972222223</v>
      </c>
      <c r="H4706" s="233">
        <v>43509.390972222223</v>
      </c>
      <c r="I4706" s="417" t="s">
        <v>7042</v>
      </c>
      <c r="J4706" s="412" t="s">
        <v>36</v>
      </c>
      <c r="K4706" s="412" t="s">
        <v>36</v>
      </c>
      <c r="L4706" s="235">
        <f>N4706-G4706</f>
        <v>6.944444467080757E-4</v>
      </c>
      <c r="M4706" s="236">
        <v>1</v>
      </c>
      <c r="N4706" s="232">
        <v>43509.39166666667</v>
      </c>
      <c r="O4706" s="233">
        <v>43509.39166666667</v>
      </c>
      <c r="P4706" s="237" t="s">
        <v>37</v>
      </c>
      <c r="Q4706" s="162" t="s">
        <v>213</v>
      </c>
      <c r="R4706" s="167" t="s">
        <v>10343</v>
      </c>
      <c r="S4706" s="238" t="s">
        <v>40</v>
      </c>
      <c r="T4706" s="167" t="s">
        <v>13257</v>
      </c>
      <c r="U4706" s="416" t="s">
        <v>40</v>
      </c>
      <c r="V4706" s="240" t="s">
        <v>384</v>
      </c>
      <c r="W4706" s="167" t="s">
        <v>13259</v>
      </c>
      <c r="X4706" s="164">
        <v>0</v>
      </c>
      <c r="Y4706" s="241">
        <v>0</v>
      </c>
      <c r="Z4706" s="241">
        <v>0</v>
      </c>
      <c r="AA4706" s="264">
        <f>Y4706/AD4706</f>
        <v>0</v>
      </c>
      <c r="AB4706" s="265">
        <f>Z4706/AD4706</f>
        <v>0</v>
      </c>
      <c r="AC4706" s="255">
        <v>0</v>
      </c>
      <c r="AD4706" s="255">
        <v>5548929</v>
      </c>
      <c r="AE4706" s="239" t="s">
        <v>1270</v>
      </c>
      <c r="AF4706" s="229" t="s">
        <v>1270</v>
      </c>
      <c r="AG4706" s="239" t="s">
        <v>7040</v>
      </c>
      <c r="AH4706" s="57" t="s">
        <v>7173</v>
      </c>
    </row>
    <row r="4707" spans="1:34" ht="15" hidden="1" customHeight="1" x14ac:dyDescent="0.2">
      <c r="A4707" s="58">
        <v>69</v>
      </c>
      <c r="B4707" s="58">
        <v>60</v>
      </c>
      <c r="C4707" s="76" t="s">
        <v>524</v>
      </c>
      <c r="D4707" s="31">
        <v>60231</v>
      </c>
      <c r="E4707" s="60" t="s">
        <v>525</v>
      </c>
      <c r="F4707" s="25">
        <v>2014</v>
      </c>
      <c r="G4707" s="61">
        <v>41849.486805555556</v>
      </c>
      <c r="H4707" s="62">
        <v>41849.486805555556</v>
      </c>
      <c r="I4707" s="625" t="s">
        <v>36</v>
      </c>
      <c r="J4707" s="625" t="s">
        <v>36</v>
      </c>
      <c r="K4707" s="625"/>
      <c r="L4707" s="64">
        <f>N4707-G4707</f>
        <v>4.2361111110949423E-2</v>
      </c>
      <c r="M4707" s="65">
        <v>61</v>
      </c>
      <c r="N4707" s="61">
        <v>41849.529166666667</v>
      </c>
      <c r="O4707" s="62">
        <v>41849.529166666667</v>
      </c>
      <c r="P4707" s="66" t="s">
        <v>37</v>
      </c>
      <c r="Q4707" s="69" t="s">
        <v>43</v>
      </c>
      <c r="R4707" s="69" t="s">
        <v>535</v>
      </c>
      <c r="S4707" s="87" t="s">
        <v>526</v>
      </c>
      <c r="T4707" s="69" t="s">
        <v>2538</v>
      </c>
      <c r="U4707" s="416" t="s">
        <v>40</v>
      </c>
      <c r="V4707" s="87" t="s">
        <v>761</v>
      </c>
      <c r="W4707" s="69" t="s">
        <v>2539</v>
      </c>
      <c r="X4707" s="32">
        <v>0</v>
      </c>
      <c r="Y4707" s="32">
        <v>0</v>
      </c>
      <c r="Z4707" s="83"/>
      <c r="AA4707" s="84"/>
      <c r="AB4707" s="85"/>
      <c r="AC4707" s="83"/>
    </row>
    <row r="4708" spans="1:34" ht="15" hidden="1" customHeight="1" x14ac:dyDescent="0.2">
      <c r="A4708" s="153">
        <v>69</v>
      </c>
      <c r="B4708" s="153">
        <v>60</v>
      </c>
      <c r="C4708" s="24" t="s">
        <v>524</v>
      </c>
      <c r="D4708" s="175">
        <v>60231</v>
      </c>
      <c r="E4708" s="24" t="s">
        <v>525</v>
      </c>
      <c r="F4708" s="25">
        <v>2015</v>
      </c>
      <c r="G4708" s="156">
        <v>42085.113194444442</v>
      </c>
      <c r="H4708" s="157">
        <v>42085.113194444442</v>
      </c>
      <c r="I4708" s="620" t="s">
        <v>36</v>
      </c>
      <c r="J4708" s="620" t="s">
        <v>36</v>
      </c>
      <c r="K4708" s="620"/>
      <c r="L4708" s="159">
        <f>N4708-G4708</f>
        <v>6.944444467080757E-4</v>
      </c>
      <c r="M4708" s="160">
        <v>1</v>
      </c>
      <c r="N4708" s="156">
        <v>42085.113888888889</v>
      </c>
      <c r="O4708" s="157">
        <v>42085.113888888889</v>
      </c>
      <c r="P4708" s="161" t="s">
        <v>37</v>
      </c>
      <c r="Q4708" s="35" t="s">
        <v>48</v>
      </c>
      <c r="R4708" s="35" t="s">
        <v>49</v>
      </c>
      <c r="S4708" s="35" t="s">
        <v>40</v>
      </c>
      <c r="T4708" s="35" t="s">
        <v>3631</v>
      </c>
      <c r="U4708" s="416" t="s">
        <v>40</v>
      </c>
      <c r="V4708" s="167" t="s">
        <v>761</v>
      </c>
      <c r="W4708" s="35" t="s">
        <v>3632</v>
      </c>
      <c r="X4708" s="55">
        <v>2</v>
      </c>
      <c r="Y4708" s="55">
        <v>0</v>
      </c>
      <c r="Z4708" s="168"/>
      <c r="AA4708" s="168"/>
      <c r="AB4708" s="168"/>
      <c r="AC4708" s="168"/>
    </row>
    <row r="4709" spans="1:34" ht="15" hidden="1" customHeight="1" x14ac:dyDescent="0.2">
      <c r="A4709" s="257">
        <v>69</v>
      </c>
      <c r="B4709" s="257">
        <v>60</v>
      </c>
      <c r="C4709" s="258" t="s">
        <v>524</v>
      </c>
      <c r="D4709" s="257">
        <v>60231</v>
      </c>
      <c r="E4709" s="258" t="s">
        <v>525</v>
      </c>
      <c r="F4709" s="25">
        <v>2016</v>
      </c>
      <c r="G4709" s="284">
        <v>42507.0625</v>
      </c>
      <c r="H4709" s="234">
        <v>42507.0625</v>
      </c>
      <c r="I4709" s="412" t="s">
        <v>36</v>
      </c>
      <c r="J4709" s="412" t="s">
        <v>36</v>
      </c>
      <c r="K4709" s="412"/>
      <c r="L4709" s="235">
        <f>N4709-G4709</f>
        <v>0.55833333333430346</v>
      </c>
      <c r="M4709" s="236">
        <v>804</v>
      </c>
      <c r="N4709" s="284">
        <v>42507.620833333334</v>
      </c>
      <c r="O4709" s="234">
        <v>42507.620833333334</v>
      </c>
      <c r="P4709" s="237" t="s">
        <v>37</v>
      </c>
      <c r="Q4709" s="238" t="s">
        <v>38</v>
      </c>
      <c r="R4709" s="238" t="s">
        <v>135</v>
      </c>
      <c r="S4709" s="35" t="s">
        <v>68</v>
      </c>
      <c r="T4709" s="35" t="s">
        <v>6081</v>
      </c>
      <c r="U4709" s="88">
        <v>12175</v>
      </c>
      <c r="V4709" s="240" t="s">
        <v>761</v>
      </c>
      <c r="W4709" s="35" t="s">
        <v>6083</v>
      </c>
      <c r="X4709" s="177">
        <v>7696</v>
      </c>
      <c r="Y4709" s="177">
        <v>7696</v>
      </c>
      <c r="Z4709" s="177">
        <v>1008304</v>
      </c>
      <c r="AA4709" s="259">
        <v>1.4039007499084711E-3</v>
      </c>
      <c r="AB4709" s="260">
        <v>0.18393434793863189</v>
      </c>
      <c r="AC4709" s="241">
        <v>131.01663201663203</v>
      </c>
    </row>
    <row r="4710" spans="1:34" ht="15" hidden="1" customHeight="1" x14ac:dyDescent="0.2">
      <c r="A4710" s="257">
        <v>69</v>
      </c>
      <c r="B4710" s="257">
        <v>60</v>
      </c>
      <c r="C4710" s="258" t="s">
        <v>524</v>
      </c>
      <c r="D4710" s="257">
        <v>60231</v>
      </c>
      <c r="E4710" s="258" t="s">
        <v>525</v>
      </c>
      <c r="F4710" s="25">
        <v>2017</v>
      </c>
      <c r="G4710" s="232">
        <v>42783.232638888891</v>
      </c>
      <c r="H4710" s="233">
        <v>42783.232638888891</v>
      </c>
      <c r="I4710" s="417" t="s">
        <v>7042</v>
      </c>
      <c r="J4710" s="417" t="s">
        <v>7042</v>
      </c>
      <c r="K4710" s="417"/>
      <c r="L4710" s="235">
        <f>N4710-G4710</f>
        <v>2.515972222223354</v>
      </c>
      <c r="M4710" s="236">
        <v>3623</v>
      </c>
      <c r="N4710" s="232">
        <v>42785.748611111114</v>
      </c>
      <c r="O4710" s="233">
        <v>42785.748611111114</v>
      </c>
      <c r="P4710" s="237" t="s">
        <v>37</v>
      </c>
      <c r="Q4710" s="35" t="s">
        <v>222</v>
      </c>
      <c r="R4710" s="35" t="s">
        <v>223</v>
      </c>
      <c r="S4710" s="35" t="s">
        <v>54</v>
      </c>
      <c r="T4710" s="52" t="s">
        <v>7842</v>
      </c>
      <c r="U4710" s="303" t="s">
        <v>40</v>
      </c>
      <c r="V4710" s="49" t="s">
        <v>761</v>
      </c>
      <c r="W4710" s="44" t="s">
        <v>7843</v>
      </c>
      <c r="X4710" s="255">
        <v>2</v>
      </c>
      <c r="Y4710" s="241">
        <v>0</v>
      </c>
      <c r="Z4710" s="241">
        <v>0</v>
      </c>
      <c r="AA4710" s="168"/>
      <c r="AB4710" s="168"/>
      <c r="AC4710" s="168"/>
      <c r="AD4710" s="304">
        <v>5517212</v>
      </c>
      <c r="AE4710" s="35" t="s">
        <v>7063</v>
      </c>
      <c r="AF4710" s="305" t="s">
        <v>7844</v>
      </c>
      <c r="AG4710" s="35" t="s">
        <v>7040</v>
      </c>
      <c r="AH4710" s="44" t="s">
        <v>7041</v>
      </c>
    </row>
    <row r="4711" spans="1:34" ht="15" hidden="1" customHeight="1" x14ac:dyDescent="0.2">
      <c r="A4711" s="257">
        <v>69</v>
      </c>
      <c r="B4711" s="257">
        <v>60</v>
      </c>
      <c r="C4711" s="258" t="s">
        <v>524</v>
      </c>
      <c r="D4711" s="257">
        <v>60231</v>
      </c>
      <c r="E4711" s="258" t="s">
        <v>525</v>
      </c>
      <c r="F4711" s="25">
        <v>2018</v>
      </c>
      <c r="G4711" s="284">
        <v>43390.743055555555</v>
      </c>
      <c r="H4711" s="234">
        <v>43390.743055555555</v>
      </c>
      <c r="I4711" s="412" t="s">
        <v>36</v>
      </c>
      <c r="J4711" s="412" t="s">
        <v>36</v>
      </c>
      <c r="K4711" s="412" t="s">
        <v>36</v>
      </c>
      <c r="L4711" s="235">
        <f>N4711-G4711</f>
        <v>1.7631944444437977</v>
      </c>
      <c r="M4711" s="236">
        <v>2539</v>
      </c>
      <c r="N4711" s="284">
        <v>43392.506249999999</v>
      </c>
      <c r="O4711" s="234">
        <v>43392.506249999999</v>
      </c>
      <c r="P4711" s="237" t="s">
        <v>37</v>
      </c>
      <c r="Q4711" s="162" t="s">
        <v>1285</v>
      </c>
      <c r="R4711" s="167" t="s">
        <v>10436</v>
      </c>
      <c r="S4711" s="163" t="s">
        <v>107</v>
      </c>
      <c r="T4711" s="167" t="s">
        <v>12158</v>
      </c>
      <c r="U4711" s="416" t="s">
        <v>40</v>
      </c>
      <c r="V4711" s="240" t="s">
        <v>761</v>
      </c>
      <c r="W4711" s="167" t="s">
        <v>12159</v>
      </c>
      <c r="X4711" s="255">
        <v>0</v>
      </c>
      <c r="Y4711" s="241">
        <v>0</v>
      </c>
      <c r="Z4711" s="241">
        <v>0</v>
      </c>
      <c r="AA4711" s="266"/>
      <c r="AB4711" s="266"/>
      <c r="AC4711" s="266"/>
      <c r="AD4711" s="241">
        <v>5517212</v>
      </c>
      <c r="AE4711" s="461" t="s">
        <v>1270</v>
      </c>
      <c r="AF4711" s="462" t="s">
        <v>1270</v>
      </c>
      <c r="AG4711" s="277" t="s">
        <v>7066</v>
      </c>
      <c r="AH4711" s="277" t="s">
        <v>7067</v>
      </c>
    </row>
    <row r="4712" spans="1:34" ht="15" hidden="1" customHeight="1" x14ac:dyDescent="0.2">
      <c r="A4712" s="257">
        <v>69</v>
      </c>
      <c r="B4712" s="257">
        <v>60</v>
      </c>
      <c r="C4712" s="258" t="s">
        <v>524</v>
      </c>
      <c r="D4712" s="257">
        <v>60231</v>
      </c>
      <c r="E4712" s="258" t="s">
        <v>525</v>
      </c>
      <c r="F4712" s="25">
        <v>2018</v>
      </c>
      <c r="G4712" s="232">
        <v>43447.611805555556</v>
      </c>
      <c r="H4712" s="233">
        <v>43447.611805555556</v>
      </c>
      <c r="I4712" s="412" t="s">
        <v>36</v>
      </c>
      <c r="J4712" s="412" t="s">
        <v>36</v>
      </c>
      <c r="K4712" s="412" t="s">
        <v>36</v>
      </c>
      <c r="L4712" s="235">
        <f>N4712-G4712</f>
        <v>5.5555555518367328E-3</v>
      </c>
      <c r="M4712" s="236">
        <v>322</v>
      </c>
      <c r="N4712" s="232">
        <v>43447.617361111108</v>
      </c>
      <c r="O4712" s="233">
        <v>43447.617361111108</v>
      </c>
      <c r="P4712" s="237" t="s">
        <v>37</v>
      </c>
      <c r="Q4712" s="238" t="s">
        <v>1246</v>
      </c>
      <c r="R4712" s="35" t="s">
        <v>10509</v>
      </c>
      <c r="S4712" s="238" t="s">
        <v>40</v>
      </c>
      <c r="T4712" s="167" t="s">
        <v>12561</v>
      </c>
      <c r="U4712" s="282" t="s">
        <v>40</v>
      </c>
      <c r="V4712" s="240" t="s">
        <v>384</v>
      </c>
      <c r="W4712" s="266" t="s">
        <v>12562</v>
      </c>
      <c r="X4712" s="255">
        <v>0</v>
      </c>
      <c r="Y4712" s="241">
        <v>0</v>
      </c>
      <c r="Z4712" s="241">
        <v>0</v>
      </c>
      <c r="AA4712" s="266"/>
      <c r="AB4712" s="266"/>
      <c r="AC4712" s="266"/>
      <c r="AD4712" s="241">
        <v>5517212</v>
      </c>
      <c r="AE4712" s="35" t="s">
        <v>1270</v>
      </c>
      <c r="AF4712" s="153" t="s">
        <v>1270</v>
      </c>
      <c r="AG4712" s="35" t="s">
        <v>7066</v>
      </c>
      <c r="AH4712" s="57" t="s">
        <v>7067</v>
      </c>
    </row>
    <row r="4713" spans="1:34" ht="15" hidden="1" customHeight="1" x14ac:dyDescent="0.2">
      <c r="A4713" s="521">
        <v>69</v>
      </c>
      <c r="B4713" s="521">
        <v>60</v>
      </c>
      <c r="C4713" s="522" t="s">
        <v>524</v>
      </c>
      <c r="D4713" s="521">
        <v>60231</v>
      </c>
      <c r="E4713" s="522" t="s">
        <v>525</v>
      </c>
      <c r="F4713" s="25">
        <v>2019</v>
      </c>
      <c r="G4713" s="573">
        <v>43604.35833333333</v>
      </c>
      <c r="H4713" s="574">
        <v>43604.35833333333</v>
      </c>
      <c r="I4713" s="572" t="s">
        <v>36</v>
      </c>
      <c r="J4713" s="572" t="s">
        <v>36</v>
      </c>
      <c r="K4713" s="572" t="s">
        <v>36</v>
      </c>
      <c r="L4713" s="235">
        <f>N4713-G4713</f>
        <v>6.944444467080757E-4</v>
      </c>
      <c r="M4713" s="236">
        <v>1</v>
      </c>
      <c r="N4713" s="573">
        <v>43604.359027777777</v>
      </c>
      <c r="O4713" s="574">
        <v>43604.359027777777</v>
      </c>
      <c r="P4713" s="237" t="s">
        <v>37</v>
      </c>
      <c r="Q4713" s="359" t="s">
        <v>213</v>
      </c>
      <c r="R4713" s="35" t="s">
        <v>10774</v>
      </c>
      <c r="S4713" s="277" t="s">
        <v>40</v>
      </c>
      <c r="T4713" s="167" t="s">
        <v>14091</v>
      </c>
      <c r="U4713" s="192" t="s">
        <v>40</v>
      </c>
      <c r="V4713" s="49" t="s">
        <v>761</v>
      </c>
      <c r="W4713" s="167" t="s">
        <v>14092</v>
      </c>
      <c r="X4713" s="536">
        <v>2</v>
      </c>
      <c r="Y4713" s="255">
        <v>0</v>
      </c>
      <c r="Z4713" s="255">
        <v>0</v>
      </c>
      <c r="AA4713" s="264">
        <f>Y4713/AD4713</f>
        <v>0</v>
      </c>
      <c r="AB4713" s="265">
        <f>Z4713/AD4713</f>
        <v>0</v>
      </c>
      <c r="AC4713" s="255">
        <v>0</v>
      </c>
      <c r="AD4713" s="255">
        <v>5548929</v>
      </c>
      <c r="AE4713" s="49" t="s">
        <v>7083</v>
      </c>
      <c r="AF4713" s="349" t="s">
        <v>14093</v>
      </c>
      <c r="AG4713" s="49" t="s">
        <v>7040</v>
      </c>
      <c r="AH4713" s="525" t="s">
        <v>7041</v>
      </c>
    </row>
    <row r="4714" spans="1:34" ht="15" hidden="1" customHeight="1" x14ac:dyDescent="0.2">
      <c r="A4714" s="58">
        <v>69</v>
      </c>
      <c r="B4714" s="58">
        <v>60</v>
      </c>
      <c r="C4714" s="76" t="s">
        <v>699</v>
      </c>
      <c r="D4714" s="31">
        <v>60232</v>
      </c>
      <c r="E4714" s="60" t="s">
        <v>700</v>
      </c>
      <c r="F4714" s="25">
        <v>2014</v>
      </c>
      <c r="G4714" s="61">
        <v>42001.338194444441</v>
      </c>
      <c r="H4714" s="62">
        <v>42001.338194444441</v>
      </c>
      <c r="I4714" s="625" t="s">
        <v>36</v>
      </c>
      <c r="J4714" s="625" t="s">
        <v>36</v>
      </c>
      <c r="K4714" s="625"/>
      <c r="L4714" s="64">
        <f>N4714-G4714</f>
        <v>6.944444467080757E-4</v>
      </c>
      <c r="M4714" s="65">
        <v>1</v>
      </c>
      <c r="N4714" s="61">
        <v>42001.338888888888</v>
      </c>
      <c r="O4714" s="62">
        <v>42001.338888888888</v>
      </c>
      <c r="P4714" s="66" t="s">
        <v>37</v>
      </c>
      <c r="Q4714" s="69" t="s">
        <v>48</v>
      </c>
      <c r="R4714" s="69" t="s">
        <v>49</v>
      </c>
      <c r="S4714" s="87" t="s">
        <v>40</v>
      </c>
      <c r="T4714" s="69" t="s">
        <v>3272</v>
      </c>
      <c r="U4714" s="192" t="s">
        <v>40</v>
      </c>
      <c r="V4714" s="87" t="s">
        <v>1336</v>
      </c>
      <c r="W4714" s="69" t="s">
        <v>3273</v>
      </c>
      <c r="X4714" s="32">
        <v>4311</v>
      </c>
      <c r="Y4714" s="32">
        <v>0</v>
      </c>
      <c r="Z4714" s="83"/>
      <c r="AA4714" s="84"/>
      <c r="AB4714" s="85"/>
      <c r="AC4714" s="83"/>
    </row>
    <row r="4715" spans="1:34" ht="15" hidden="1" customHeight="1" x14ac:dyDescent="0.2">
      <c r="A4715" s="153">
        <v>69</v>
      </c>
      <c r="B4715" s="153">
        <v>60</v>
      </c>
      <c r="C4715" s="24" t="s">
        <v>699</v>
      </c>
      <c r="D4715" s="175">
        <v>60232</v>
      </c>
      <c r="E4715" s="24" t="s">
        <v>700</v>
      </c>
      <c r="F4715" s="25">
        <v>2015</v>
      </c>
      <c r="G4715" s="156">
        <v>42093.352777777778</v>
      </c>
      <c r="H4715" s="157">
        <v>42093.352777777778</v>
      </c>
      <c r="I4715" s="620" t="s">
        <v>36</v>
      </c>
      <c r="J4715" s="620" t="s">
        <v>36</v>
      </c>
      <c r="K4715" s="620"/>
      <c r="L4715" s="159">
        <f>N4715-G4715</f>
        <v>6.944444467080757E-4</v>
      </c>
      <c r="M4715" s="160">
        <v>1</v>
      </c>
      <c r="N4715" s="156">
        <v>42093.353472222225</v>
      </c>
      <c r="O4715" s="157">
        <v>42093.353472222225</v>
      </c>
      <c r="P4715" s="161" t="s">
        <v>37</v>
      </c>
      <c r="Q4715" s="35" t="s">
        <v>38</v>
      </c>
      <c r="R4715" s="35" t="s">
        <v>135</v>
      </c>
      <c r="S4715" s="35" t="s">
        <v>106</v>
      </c>
      <c r="T4715" s="35" t="s">
        <v>3662</v>
      </c>
      <c r="U4715" s="170">
        <v>11014</v>
      </c>
      <c r="V4715" s="167" t="s">
        <v>1336</v>
      </c>
      <c r="W4715" s="35" t="s">
        <v>3663</v>
      </c>
      <c r="X4715" s="55">
        <v>4311</v>
      </c>
      <c r="Y4715" s="55">
        <v>0</v>
      </c>
      <c r="Z4715" s="168"/>
      <c r="AA4715" s="168"/>
      <c r="AB4715" s="168"/>
      <c r="AC4715" s="168"/>
    </row>
    <row r="4716" spans="1:34" ht="15" hidden="1" customHeight="1" x14ac:dyDescent="0.2">
      <c r="A4716" s="175">
        <v>69</v>
      </c>
      <c r="B4716" s="175">
        <v>60</v>
      </c>
      <c r="C4716" s="24" t="s">
        <v>699</v>
      </c>
      <c r="D4716" s="175">
        <v>60232</v>
      </c>
      <c r="E4716" s="24" t="s">
        <v>700</v>
      </c>
      <c r="F4716" s="25">
        <v>2015</v>
      </c>
      <c r="G4716" s="156">
        <v>42119.634027777778</v>
      </c>
      <c r="H4716" s="157">
        <v>42119.634027777778</v>
      </c>
      <c r="I4716" s="620" t="s">
        <v>36</v>
      </c>
      <c r="J4716" s="620" t="s">
        <v>36</v>
      </c>
      <c r="K4716" s="620"/>
      <c r="L4716" s="159">
        <f>N4716-G4716</f>
        <v>6.944444467080757E-4</v>
      </c>
      <c r="M4716" s="160">
        <v>1</v>
      </c>
      <c r="N4716" s="156">
        <v>42119.634722222225</v>
      </c>
      <c r="O4716" s="157">
        <v>42119.634722222225</v>
      </c>
      <c r="P4716" s="161" t="s">
        <v>37</v>
      </c>
      <c r="Q4716" s="35" t="s">
        <v>38</v>
      </c>
      <c r="R4716" s="35" t="s">
        <v>413</v>
      </c>
      <c r="S4716" s="35" t="s">
        <v>101</v>
      </c>
      <c r="T4716" s="35" t="s">
        <v>3846</v>
      </c>
      <c r="U4716" s="176">
        <v>11070</v>
      </c>
      <c r="V4716" s="167" t="s">
        <v>1336</v>
      </c>
      <c r="W4716" s="35" t="s">
        <v>3847</v>
      </c>
      <c r="X4716" s="55">
        <v>4333</v>
      </c>
      <c r="Y4716" s="55">
        <v>0</v>
      </c>
      <c r="Z4716" s="168"/>
      <c r="AA4716" s="168"/>
      <c r="AB4716" s="168"/>
      <c r="AC4716" s="168"/>
    </row>
    <row r="4717" spans="1:34" ht="15" hidden="1" customHeight="1" x14ac:dyDescent="0.2">
      <c r="A4717" s="175">
        <v>69</v>
      </c>
      <c r="B4717" s="175">
        <v>60</v>
      </c>
      <c r="C4717" s="24" t="s">
        <v>699</v>
      </c>
      <c r="D4717" s="175">
        <v>60232</v>
      </c>
      <c r="E4717" s="43" t="s">
        <v>700</v>
      </c>
      <c r="F4717" s="25">
        <v>2015</v>
      </c>
      <c r="G4717" s="156">
        <v>42351.100694444445</v>
      </c>
      <c r="H4717" s="157">
        <v>42351.100694444445</v>
      </c>
      <c r="I4717" s="626" t="s">
        <v>313</v>
      </c>
      <c r="J4717" s="620" t="s">
        <v>36</v>
      </c>
      <c r="K4717" s="620"/>
      <c r="L4717" s="159">
        <f>N4717-G4717</f>
        <v>0.1055555555576575</v>
      </c>
      <c r="M4717" s="160">
        <v>152</v>
      </c>
      <c r="N4717" s="156">
        <v>42351.206250000003</v>
      </c>
      <c r="O4717" s="157">
        <v>42351.206250000003</v>
      </c>
      <c r="P4717" s="161" t="s">
        <v>37</v>
      </c>
      <c r="Q4717" s="35" t="s">
        <v>38</v>
      </c>
      <c r="R4717" s="35" t="s">
        <v>135</v>
      </c>
      <c r="S4717" s="35" t="s">
        <v>54</v>
      </c>
      <c r="T4717" s="35" t="s">
        <v>5326</v>
      </c>
      <c r="U4717" s="170">
        <v>11746</v>
      </c>
      <c r="V4717" s="167" t="s">
        <v>1336</v>
      </c>
      <c r="W4717" s="35" t="s">
        <v>5328</v>
      </c>
      <c r="X4717" s="55">
        <v>0</v>
      </c>
      <c r="Y4717" s="168"/>
      <c r="Z4717" s="168"/>
      <c r="AA4717" s="168"/>
      <c r="AB4717" s="168"/>
      <c r="AC4717" s="168"/>
    </row>
    <row r="4718" spans="1:34" ht="15" hidden="1" customHeight="1" x14ac:dyDescent="0.2">
      <c r="A4718" s="153">
        <v>69</v>
      </c>
      <c r="B4718" s="153">
        <v>60</v>
      </c>
      <c r="C4718" s="24" t="s">
        <v>664</v>
      </c>
      <c r="D4718" s="175">
        <v>60234</v>
      </c>
      <c r="E4718" s="24" t="s">
        <v>665</v>
      </c>
      <c r="F4718" s="25">
        <v>2015</v>
      </c>
      <c r="G4718" s="156">
        <v>42093.352777777778</v>
      </c>
      <c r="H4718" s="157">
        <v>42093.352777777778</v>
      </c>
      <c r="I4718" s="620" t="s">
        <v>36</v>
      </c>
      <c r="J4718" s="626" t="s">
        <v>313</v>
      </c>
      <c r="K4718" s="626"/>
      <c r="L4718" s="159">
        <f>N4718-G4718</f>
        <v>0.88333333333139308</v>
      </c>
      <c r="M4718" s="160">
        <v>1272</v>
      </c>
      <c r="N4718" s="156">
        <v>42094.236111111109</v>
      </c>
      <c r="O4718" s="157">
        <v>42094.236111111109</v>
      </c>
      <c r="P4718" s="161" t="s">
        <v>37</v>
      </c>
      <c r="Q4718" s="35" t="s">
        <v>38</v>
      </c>
      <c r="R4718" s="35" t="s">
        <v>135</v>
      </c>
      <c r="S4718" s="35" t="s">
        <v>106</v>
      </c>
      <c r="T4718" s="35" t="s">
        <v>3662</v>
      </c>
      <c r="U4718" s="170">
        <v>11014</v>
      </c>
      <c r="V4718" s="167" t="s">
        <v>1336</v>
      </c>
      <c r="W4718" s="35" t="s">
        <v>3663</v>
      </c>
      <c r="X4718" s="55">
        <v>4234</v>
      </c>
      <c r="Y4718" s="55">
        <v>2022</v>
      </c>
      <c r="Z4718" s="189"/>
      <c r="AA4718" s="189"/>
      <c r="AB4718" s="189"/>
      <c r="AC4718" s="189"/>
    </row>
    <row r="4719" spans="1:34" ht="15" hidden="1" customHeight="1" x14ac:dyDescent="0.2">
      <c r="A4719" s="175">
        <v>69</v>
      </c>
      <c r="B4719" s="175">
        <v>60</v>
      </c>
      <c r="C4719" s="24" t="s">
        <v>664</v>
      </c>
      <c r="D4719" s="175">
        <v>60234</v>
      </c>
      <c r="E4719" s="24" t="s">
        <v>665</v>
      </c>
      <c r="F4719" s="25">
        <v>2015</v>
      </c>
      <c r="G4719" s="156">
        <v>42119.634027777778</v>
      </c>
      <c r="H4719" s="157">
        <v>42119.634027777778</v>
      </c>
      <c r="I4719" s="620" t="s">
        <v>36</v>
      </c>
      <c r="J4719" s="620" t="s">
        <v>36</v>
      </c>
      <c r="K4719" s="620"/>
      <c r="L4719" s="159">
        <f>N4719-G4719</f>
        <v>6.944444467080757E-4</v>
      </c>
      <c r="M4719" s="160">
        <v>1</v>
      </c>
      <c r="N4719" s="156">
        <v>42119.634722222225</v>
      </c>
      <c r="O4719" s="157">
        <v>42119.634722222225</v>
      </c>
      <c r="P4719" s="161" t="s">
        <v>37</v>
      </c>
      <c r="Q4719" s="35" t="s">
        <v>38</v>
      </c>
      <c r="R4719" s="35" t="s">
        <v>413</v>
      </c>
      <c r="S4719" s="35" t="s">
        <v>101</v>
      </c>
      <c r="T4719" s="35" t="s">
        <v>3846</v>
      </c>
      <c r="U4719" s="176">
        <v>11070</v>
      </c>
      <c r="V4719" s="167" t="s">
        <v>1336</v>
      </c>
      <c r="W4719" s="35" t="s">
        <v>3847</v>
      </c>
      <c r="X4719" s="55">
        <v>5677</v>
      </c>
      <c r="Y4719" s="55">
        <v>0</v>
      </c>
      <c r="Z4719" s="168"/>
      <c r="AA4719" s="168"/>
      <c r="AB4719" s="168"/>
      <c r="AC4719" s="168"/>
    </row>
    <row r="4720" spans="1:34" ht="15" hidden="1" customHeight="1" x14ac:dyDescent="0.2">
      <c r="A4720" s="257">
        <v>69</v>
      </c>
      <c r="B4720" s="257">
        <v>60</v>
      </c>
      <c r="C4720" s="258" t="s">
        <v>664</v>
      </c>
      <c r="D4720" s="257">
        <v>60234</v>
      </c>
      <c r="E4720" s="258" t="s">
        <v>665</v>
      </c>
      <c r="F4720" s="25">
        <v>2016</v>
      </c>
      <c r="G4720" s="284">
        <v>42601.219444444447</v>
      </c>
      <c r="H4720" s="234">
        <v>42601.219444444447</v>
      </c>
      <c r="I4720" s="412" t="s">
        <v>36</v>
      </c>
      <c r="J4720" s="412" t="s">
        <v>36</v>
      </c>
      <c r="K4720" s="412"/>
      <c r="L4720" s="235">
        <f>N4720-G4720</f>
        <v>0.28263888888614019</v>
      </c>
      <c r="M4720" s="236">
        <v>407</v>
      </c>
      <c r="N4720" s="284">
        <v>42601.502083333333</v>
      </c>
      <c r="O4720" s="234">
        <v>42601.502083333333</v>
      </c>
      <c r="P4720" s="237" t="s">
        <v>37</v>
      </c>
      <c r="Q4720" s="238" t="s">
        <v>38</v>
      </c>
      <c r="R4720" s="238" t="s">
        <v>135</v>
      </c>
      <c r="S4720" s="35" t="s">
        <v>107</v>
      </c>
      <c r="T4720" s="35" t="s">
        <v>6475</v>
      </c>
      <c r="U4720" s="88">
        <v>12413</v>
      </c>
      <c r="V4720" s="240" t="s">
        <v>1390</v>
      </c>
      <c r="W4720" s="35" t="s">
        <v>6476</v>
      </c>
      <c r="X4720" s="177">
        <v>2246</v>
      </c>
      <c r="Y4720" s="177">
        <v>2246</v>
      </c>
      <c r="Z4720" s="177">
        <v>33690</v>
      </c>
      <c r="AA4720" s="289">
        <v>4.1236515283122829E-4</v>
      </c>
      <c r="AB4720" s="290">
        <v>6.1854772924684245E-3</v>
      </c>
      <c r="AC4720" s="291">
        <v>15</v>
      </c>
    </row>
    <row r="4721" spans="1:34" ht="15" hidden="1" customHeight="1" x14ac:dyDescent="0.2">
      <c r="A4721" s="469">
        <v>69</v>
      </c>
      <c r="B4721" s="469">
        <v>60</v>
      </c>
      <c r="C4721" s="470" t="s">
        <v>664</v>
      </c>
      <c r="D4721" s="469">
        <v>60234</v>
      </c>
      <c r="E4721" s="470" t="s">
        <v>665</v>
      </c>
      <c r="F4721" s="25">
        <v>2018</v>
      </c>
      <c r="G4721" s="284">
        <v>43160.23541666667</v>
      </c>
      <c r="H4721" s="234">
        <v>43160.23541666667</v>
      </c>
      <c r="I4721" s="412" t="s">
        <v>36</v>
      </c>
      <c r="J4721" s="412" t="s">
        <v>36</v>
      </c>
      <c r="K4721" s="412" t="s">
        <v>36</v>
      </c>
      <c r="L4721" s="235">
        <f>N4721-G4721</f>
        <v>6.9444443943211809E-4</v>
      </c>
      <c r="M4721" s="236">
        <v>1</v>
      </c>
      <c r="N4721" s="284">
        <v>43160.236111111109</v>
      </c>
      <c r="O4721" s="234">
        <v>43160.236111111109</v>
      </c>
      <c r="P4721" s="237" t="s">
        <v>37</v>
      </c>
      <c r="Q4721" s="238" t="s">
        <v>10316</v>
      </c>
      <c r="R4721" s="240" t="s">
        <v>10317</v>
      </c>
      <c r="S4721" s="413" t="s">
        <v>40</v>
      </c>
      <c r="T4721" s="240" t="s">
        <v>10567</v>
      </c>
      <c r="U4721" s="293">
        <v>114508886</v>
      </c>
      <c r="V4721" s="240" t="s">
        <v>788</v>
      </c>
      <c r="W4721" s="240" t="s">
        <v>10568</v>
      </c>
      <c r="X4721" s="255">
        <v>6113</v>
      </c>
      <c r="Y4721" s="255">
        <v>0</v>
      </c>
      <c r="Z4721" s="255">
        <v>0</v>
      </c>
      <c r="AA4721" s="256"/>
      <c r="AB4721" s="256"/>
      <c r="AC4721" s="256"/>
      <c r="AD4721" s="255">
        <v>5517212</v>
      </c>
      <c r="AE4721" s="471" t="s">
        <v>7172</v>
      </c>
      <c r="AF4721" s="472" t="s">
        <v>10569</v>
      </c>
      <c r="AG4721" s="413" t="s">
        <v>7040</v>
      </c>
      <c r="AH4721" s="413" t="s">
        <v>7041</v>
      </c>
    </row>
    <row r="4722" spans="1:34" ht="15" hidden="1" customHeight="1" x14ac:dyDescent="0.2">
      <c r="A4722" s="469">
        <v>69</v>
      </c>
      <c r="B4722" s="469">
        <v>60</v>
      </c>
      <c r="C4722" s="470" t="s">
        <v>664</v>
      </c>
      <c r="D4722" s="469">
        <v>60234</v>
      </c>
      <c r="E4722" s="470" t="s">
        <v>665</v>
      </c>
      <c r="F4722" s="25">
        <v>2018</v>
      </c>
      <c r="G4722" s="284">
        <v>43160.236805555556</v>
      </c>
      <c r="H4722" s="234">
        <v>43160.236805555556</v>
      </c>
      <c r="I4722" s="412" t="s">
        <v>36</v>
      </c>
      <c r="J4722" s="412" t="s">
        <v>36</v>
      </c>
      <c r="K4722" s="412" t="s">
        <v>36</v>
      </c>
      <c r="L4722" s="235">
        <f>N4722-G4722</f>
        <v>6.944444467080757E-4</v>
      </c>
      <c r="M4722" s="236">
        <v>1</v>
      </c>
      <c r="N4722" s="284">
        <v>43160.237500000003</v>
      </c>
      <c r="O4722" s="234">
        <v>43160.237500000003</v>
      </c>
      <c r="P4722" s="237" t="s">
        <v>37</v>
      </c>
      <c r="Q4722" s="238" t="s">
        <v>10316</v>
      </c>
      <c r="R4722" s="240" t="s">
        <v>10317</v>
      </c>
      <c r="S4722" s="413" t="s">
        <v>40</v>
      </c>
      <c r="T4722" s="240" t="s">
        <v>10567</v>
      </c>
      <c r="U4722" s="293">
        <v>114508886</v>
      </c>
      <c r="V4722" s="240" t="s">
        <v>788</v>
      </c>
      <c r="W4722" s="240" t="s">
        <v>10570</v>
      </c>
      <c r="X4722" s="255">
        <v>6113</v>
      </c>
      <c r="Y4722" s="255">
        <v>0</v>
      </c>
      <c r="Z4722" s="255">
        <v>0</v>
      </c>
      <c r="AA4722" s="256"/>
      <c r="AB4722" s="256"/>
      <c r="AC4722" s="256"/>
      <c r="AD4722" s="255">
        <v>5517212</v>
      </c>
      <c r="AE4722" s="471" t="s">
        <v>7172</v>
      </c>
      <c r="AF4722" s="472" t="s">
        <v>10569</v>
      </c>
      <c r="AG4722" s="413" t="s">
        <v>7040</v>
      </c>
      <c r="AH4722" s="413" t="s">
        <v>7041</v>
      </c>
    </row>
    <row r="4723" spans="1:34" ht="15" hidden="1" customHeight="1" x14ac:dyDescent="0.2">
      <c r="A4723" s="469">
        <v>69</v>
      </c>
      <c r="B4723" s="469">
        <v>60</v>
      </c>
      <c r="C4723" s="470" t="s">
        <v>664</v>
      </c>
      <c r="D4723" s="469">
        <v>60234</v>
      </c>
      <c r="E4723" s="470" t="s">
        <v>665</v>
      </c>
      <c r="F4723" s="25">
        <v>2018</v>
      </c>
      <c r="G4723" s="284">
        <v>43160.242361111108</v>
      </c>
      <c r="H4723" s="234">
        <v>43160.242361111108</v>
      </c>
      <c r="I4723" s="412" t="s">
        <v>36</v>
      </c>
      <c r="J4723" s="412" t="s">
        <v>36</v>
      </c>
      <c r="K4723" s="412" t="s">
        <v>36</v>
      </c>
      <c r="L4723" s="235">
        <f>N4723-G4723</f>
        <v>6.944444467080757E-4</v>
      </c>
      <c r="M4723" s="236">
        <v>1</v>
      </c>
      <c r="N4723" s="284">
        <v>43160.243055555555</v>
      </c>
      <c r="O4723" s="234">
        <v>43160.243055555555</v>
      </c>
      <c r="P4723" s="237" t="s">
        <v>37</v>
      </c>
      <c r="Q4723" s="238" t="s">
        <v>10316</v>
      </c>
      <c r="R4723" s="240" t="s">
        <v>10317</v>
      </c>
      <c r="S4723" s="413" t="s">
        <v>40</v>
      </c>
      <c r="T4723" s="240" t="s">
        <v>10567</v>
      </c>
      <c r="U4723" s="293">
        <v>114508886</v>
      </c>
      <c r="V4723" s="240" t="s">
        <v>788</v>
      </c>
      <c r="W4723" s="240" t="s">
        <v>10571</v>
      </c>
      <c r="X4723" s="255">
        <v>6113</v>
      </c>
      <c r="Y4723" s="255">
        <v>0</v>
      </c>
      <c r="Z4723" s="255">
        <v>0</v>
      </c>
      <c r="AA4723" s="256"/>
      <c r="AB4723" s="256"/>
      <c r="AC4723" s="256"/>
      <c r="AD4723" s="255">
        <v>5517212</v>
      </c>
      <c r="AE4723" s="471" t="s">
        <v>7172</v>
      </c>
      <c r="AF4723" s="472" t="s">
        <v>10569</v>
      </c>
      <c r="AG4723" s="413" t="s">
        <v>7040</v>
      </c>
      <c r="AH4723" s="413" t="s">
        <v>7041</v>
      </c>
    </row>
    <row r="4724" spans="1:34" ht="15" hidden="1" customHeight="1" x14ac:dyDescent="0.2">
      <c r="A4724" s="469">
        <v>69</v>
      </c>
      <c r="B4724" s="469">
        <v>60</v>
      </c>
      <c r="C4724" s="470" t="s">
        <v>664</v>
      </c>
      <c r="D4724" s="469">
        <v>60234</v>
      </c>
      <c r="E4724" s="470" t="s">
        <v>665</v>
      </c>
      <c r="F4724" s="25">
        <v>2018</v>
      </c>
      <c r="G4724" s="284">
        <v>43160.243055555555</v>
      </c>
      <c r="H4724" s="234">
        <v>43160.243055555555</v>
      </c>
      <c r="I4724" s="412" t="s">
        <v>36</v>
      </c>
      <c r="J4724" s="412" t="s">
        <v>36</v>
      </c>
      <c r="K4724" s="412" t="s">
        <v>36</v>
      </c>
      <c r="L4724" s="235">
        <f>N4724-G4724</f>
        <v>0.11597222222189885</v>
      </c>
      <c r="M4724" s="236">
        <v>167</v>
      </c>
      <c r="N4724" s="284">
        <v>43160.359027777777</v>
      </c>
      <c r="O4724" s="234">
        <v>43160.359027777777</v>
      </c>
      <c r="P4724" s="237" t="s">
        <v>37</v>
      </c>
      <c r="Q4724" s="238" t="s">
        <v>10316</v>
      </c>
      <c r="R4724" s="240" t="s">
        <v>10317</v>
      </c>
      <c r="S4724" s="413" t="s">
        <v>54</v>
      </c>
      <c r="T4724" s="240" t="s">
        <v>10572</v>
      </c>
      <c r="U4724" s="293">
        <v>114508886</v>
      </c>
      <c r="V4724" s="240" t="s">
        <v>788</v>
      </c>
      <c r="W4724" s="240" t="s">
        <v>10573</v>
      </c>
      <c r="X4724" s="255">
        <v>6113</v>
      </c>
      <c r="Y4724" s="255">
        <v>3863</v>
      </c>
      <c r="Z4724" s="255">
        <v>57945</v>
      </c>
      <c r="AA4724" s="264">
        <f>Y4724/AD4724</f>
        <v>7.0017247841844754E-4</v>
      </c>
      <c r="AB4724" s="265">
        <f>Z4724/AD4724</f>
        <v>1.0502587176276714E-2</v>
      </c>
      <c r="AC4724" s="255">
        <f>Z4724/Y4724</f>
        <v>15</v>
      </c>
      <c r="AD4724" s="255">
        <v>5517212</v>
      </c>
      <c r="AE4724" s="471" t="s">
        <v>7172</v>
      </c>
      <c r="AF4724" s="472" t="s">
        <v>10569</v>
      </c>
      <c r="AG4724" s="413" t="s">
        <v>7040</v>
      </c>
      <c r="AH4724" s="413" t="s">
        <v>7041</v>
      </c>
    </row>
    <row r="4725" spans="1:34" ht="15" hidden="1" customHeight="1" x14ac:dyDescent="0.2">
      <c r="A4725" s="523">
        <v>69</v>
      </c>
      <c r="B4725" s="523">
        <v>60</v>
      </c>
      <c r="C4725" s="524" t="s">
        <v>664</v>
      </c>
      <c r="D4725" s="523">
        <v>60234</v>
      </c>
      <c r="E4725" s="524" t="s">
        <v>665</v>
      </c>
      <c r="F4725" s="25">
        <v>2019</v>
      </c>
      <c r="G4725" s="284">
        <v>43471.80972222222</v>
      </c>
      <c r="H4725" s="234">
        <v>43471.80972222222</v>
      </c>
      <c r="I4725" s="417" t="s">
        <v>7042</v>
      </c>
      <c r="J4725" s="412" t="s">
        <v>36</v>
      </c>
      <c r="K4725" s="412" t="s">
        <v>36</v>
      </c>
      <c r="L4725" s="235">
        <f>N4725-G4725</f>
        <v>6.944444467080757E-4</v>
      </c>
      <c r="M4725" s="236">
        <v>1</v>
      </c>
      <c r="N4725" s="284">
        <v>43471.810416666667</v>
      </c>
      <c r="O4725" s="234">
        <v>43471.810416666667</v>
      </c>
      <c r="P4725" s="237" t="s">
        <v>37</v>
      </c>
      <c r="Q4725" s="238" t="s">
        <v>1285</v>
      </c>
      <c r="R4725" s="240" t="s">
        <v>10192</v>
      </c>
      <c r="S4725" s="238" t="s">
        <v>40</v>
      </c>
      <c r="T4725" s="167" t="s">
        <v>12716</v>
      </c>
      <c r="U4725" s="414" t="s">
        <v>40</v>
      </c>
      <c r="V4725" s="240" t="s">
        <v>1336</v>
      </c>
      <c r="W4725" s="167" t="s">
        <v>12717</v>
      </c>
      <c r="X4725" s="255">
        <v>6119</v>
      </c>
      <c r="Y4725" s="255">
        <v>0</v>
      </c>
      <c r="Z4725" s="255">
        <v>0</v>
      </c>
      <c r="AA4725" s="264">
        <f>Y4725/AD4725</f>
        <v>0</v>
      </c>
      <c r="AB4725" s="265">
        <f>Z4725/AD4725</f>
        <v>0</v>
      </c>
      <c r="AC4725" s="255">
        <v>0</v>
      </c>
      <c r="AD4725" s="255">
        <v>5548929</v>
      </c>
      <c r="AE4725" s="240" t="s">
        <v>7083</v>
      </c>
      <c r="AF4725" s="527" t="s">
        <v>12718</v>
      </c>
      <c r="AG4725" s="240" t="s">
        <v>7040</v>
      </c>
      <c r="AH4725" s="525" t="s">
        <v>7041</v>
      </c>
    </row>
    <row r="4726" spans="1:34" ht="15" hidden="1" customHeight="1" x14ac:dyDescent="0.2">
      <c r="A4726" s="521">
        <v>69</v>
      </c>
      <c r="B4726" s="521">
        <v>60</v>
      </c>
      <c r="C4726" s="522" t="s">
        <v>664</v>
      </c>
      <c r="D4726" s="521">
        <v>60234</v>
      </c>
      <c r="E4726" s="522" t="s">
        <v>665</v>
      </c>
      <c r="F4726" s="25">
        <v>2019</v>
      </c>
      <c r="G4726" s="232">
        <v>43471.813194444447</v>
      </c>
      <c r="H4726" s="233">
        <v>43471.813194444447</v>
      </c>
      <c r="I4726" s="417" t="s">
        <v>7042</v>
      </c>
      <c r="J4726" s="412" t="s">
        <v>36</v>
      </c>
      <c r="K4726" s="412" t="s">
        <v>36</v>
      </c>
      <c r="L4726" s="235">
        <f>N4726-G4726</f>
        <v>6.9444443943211809E-4</v>
      </c>
      <c r="M4726" s="236">
        <v>1</v>
      </c>
      <c r="N4726" s="232">
        <v>43471.813888888886</v>
      </c>
      <c r="O4726" s="233">
        <v>43471.813888888886</v>
      </c>
      <c r="P4726" s="237" t="s">
        <v>37</v>
      </c>
      <c r="Q4726" s="238" t="s">
        <v>1285</v>
      </c>
      <c r="R4726" s="240" t="s">
        <v>10192</v>
      </c>
      <c r="S4726" s="238" t="s">
        <v>40</v>
      </c>
      <c r="T4726" s="167" t="s">
        <v>12716</v>
      </c>
      <c r="U4726" s="416" t="s">
        <v>40</v>
      </c>
      <c r="V4726" s="240" t="s">
        <v>1336</v>
      </c>
      <c r="W4726" s="167" t="s">
        <v>12721</v>
      </c>
      <c r="X4726" s="241">
        <v>6119</v>
      </c>
      <c r="Y4726" s="241">
        <v>0</v>
      </c>
      <c r="Z4726" s="241">
        <v>0</v>
      </c>
      <c r="AA4726" s="264">
        <f>Y4726/AD4726</f>
        <v>0</v>
      </c>
      <c r="AB4726" s="265">
        <f>Z4726/AD4726</f>
        <v>0</v>
      </c>
      <c r="AC4726" s="255">
        <v>0</v>
      </c>
      <c r="AD4726" s="241">
        <v>5548929</v>
      </c>
      <c r="AE4726" s="239" t="s">
        <v>7427</v>
      </c>
      <c r="AF4726" s="229" t="s">
        <v>12722</v>
      </c>
      <c r="AG4726" s="239" t="s">
        <v>7040</v>
      </c>
      <c r="AH4726" s="57" t="s">
        <v>7041</v>
      </c>
    </row>
    <row r="4727" spans="1:34" ht="15" hidden="1" customHeight="1" x14ac:dyDescent="0.2">
      <c r="A4727" s="257">
        <v>69</v>
      </c>
      <c r="B4727" s="257">
        <v>60</v>
      </c>
      <c r="C4727" s="258" t="s">
        <v>1000</v>
      </c>
      <c r="D4727" s="257">
        <v>60235</v>
      </c>
      <c r="E4727" s="258" t="s">
        <v>1001</v>
      </c>
      <c r="F4727" s="25">
        <v>2016</v>
      </c>
      <c r="G4727" s="232">
        <v>42453.365972222222</v>
      </c>
      <c r="H4727" s="233">
        <v>42453.365972222222</v>
      </c>
      <c r="I4727" s="412" t="s">
        <v>36</v>
      </c>
      <c r="J4727" s="412" t="s">
        <v>36</v>
      </c>
      <c r="K4727" s="412"/>
      <c r="L4727" s="235">
        <f>N4727-G4727</f>
        <v>5.5555555591126904E-3</v>
      </c>
      <c r="M4727" s="236">
        <v>8</v>
      </c>
      <c r="N4727" s="232">
        <v>42453.371527777781</v>
      </c>
      <c r="O4727" s="233">
        <v>42453.371527777781</v>
      </c>
      <c r="P4727" s="237" t="s">
        <v>37</v>
      </c>
      <c r="Q4727" s="238" t="s">
        <v>52</v>
      </c>
      <c r="R4727" s="277" t="s">
        <v>124</v>
      </c>
      <c r="S4727" s="277" t="s">
        <v>88</v>
      </c>
      <c r="T4727" s="276" t="s">
        <v>5796</v>
      </c>
      <c r="U4727" s="77">
        <v>12031</v>
      </c>
      <c r="V4727" s="240" t="s">
        <v>384</v>
      </c>
      <c r="W4727" s="35" t="s">
        <v>5800</v>
      </c>
      <c r="X4727" s="55">
        <v>0</v>
      </c>
      <c r="Y4727" s="55">
        <v>0</v>
      </c>
      <c r="Z4727" s="55">
        <v>0</v>
      </c>
      <c r="AA4727" s="266"/>
      <c r="AB4727" s="266"/>
      <c r="AC4727" s="266"/>
    </row>
    <row r="4728" spans="1:34" ht="15" hidden="1" customHeight="1" x14ac:dyDescent="0.2">
      <c r="A4728" s="257">
        <v>69</v>
      </c>
      <c r="B4728" s="257">
        <v>60</v>
      </c>
      <c r="C4728" s="258" t="s">
        <v>1000</v>
      </c>
      <c r="D4728" s="257">
        <v>60235</v>
      </c>
      <c r="E4728" s="258" t="s">
        <v>1001</v>
      </c>
      <c r="F4728" s="25">
        <v>2017</v>
      </c>
      <c r="G4728" s="232">
        <v>42931.271527777775</v>
      </c>
      <c r="H4728" s="233">
        <v>42931.271527777775</v>
      </c>
      <c r="I4728" s="412" t="s">
        <v>36</v>
      </c>
      <c r="J4728" s="412" t="s">
        <v>36</v>
      </c>
      <c r="K4728" s="412"/>
      <c r="L4728" s="235">
        <f>N4728-G4728</f>
        <v>2.7777777795563452E-3</v>
      </c>
      <c r="M4728" s="236">
        <v>4</v>
      </c>
      <c r="N4728" s="232">
        <v>42931.274305555555</v>
      </c>
      <c r="O4728" s="233">
        <v>42931.274305555555</v>
      </c>
      <c r="P4728" s="237" t="s">
        <v>37</v>
      </c>
      <c r="Q4728" s="35" t="s">
        <v>222</v>
      </c>
      <c r="R4728" s="35" t="s">
        <v>223</v>
      </c>
      <c r="S4728" s="35" t="s">
        <v>40</v>
      </c>
      <c r="T4728" s="167" t="s">
        <v>8944</v>
      </c>
      <c r="U4728" s="303" t="s">
        <v>40</v>
      </c>
      <c r="V4728" s="240" t="s">
        <v>384</v>
      </c>
      <c r="W4728" s="35" t="s">
        <v>8945</v>
      </c>
      <c r="X4728" s="241">
        <v>0</v>
      </c>
      <c r="Y4728" s="241">
        <v>0</v>
      </c>
      <c r="Z4728" s="241">
        <v>0</v>
      </c>
      <c r="AA4728" s="168"/>
      <c r="AB4728" s="168"/>
      <c r="AC4728" s="168"/>
      <c r="AD4728" s="304">
        <v>5517212</v>
      </c>
      <c r="AE4728" s="305" t="s">
        <v>1270</v>
      </c>
      <c r="AF4728" s="305" t="s">
        <v>1270</v>
      </c>
      <c r="AG4728" s="35" t="s">
        <v>7040</v>
      </c>
      <c r="AH4728" s="29" t="s">
        <v>7041</v>
      </c>
    </row>
    <row r="4729" spans="1:34" ht="15" hidden="1" customHeight="1" x14ac:dyDescent="0.2">
      <c r="A4729" s="257">
        <v>69</v>
      </c>
      <c r="B4729" s="257">
        <v>60</v>
      </c>
      <c r="C4729" s="258" t="s">
        <v>1000</v>
      </c>
      <c r="D4729" s="257">
        <v>60235</v>
      </c>
      <c r="E4729" s="258" t="s">
        <v>1001</v>
      </c>
      <c r="F4729" s="25">
        <v>2017</v>
      </c>
      <c r="G4729" s="232">
        <v>43024.320833333331</v>
      </c>
      <c r="H4729" s="233">
        <v>43024.320833333331</v>
      </c>
      <c r="I4729" s="412" t="s">
        <v>36</v>
      </c>
      <c r="J4729" s="412" t="s">
        <v>36</v>
      </c>
      <c r="K4729" s="412"/>
      <c r="L4729" s="235">
        <f>N4729-G4729</f>
        <v>6.944444467080757E-4</v>
      </c>
      <c r="M4729" s="236">
        <v>1</v>
      </c>
      <c r="N4729" s="232">
        <v>43024.321527777778</v>
      </c>
      <c r="O4729" s="233">
        <v>43024.321527777778</v>
      </c>
      <c r="P4729" s="237" t="s">
        <v>37</v>
      </c>
      <c r="Q4729" s="35" t="s">
        <v>145</v>
      </c>
      <c r="R4729" s="35" t="s">
        <v>696</v>
      </c>
      <c r="S4729" s="277" t="s">
        <v>106</v>
      </c>
      <c r="T4729" s="167" t="s">
        <v>9800</v>
      </c>
      <c r="U4729" s="332" t="s">
        <v>40</v>
      </c>
      <c r="V4729" s="240" t="s">
        <v>384</v>
      </c>
      <c r="W4729" s="167" t="s">
        <v>9801</v>
      </c>
      <c r="X4729" s="241">
        <v>0</v>
      </c>
      <c r="Y4729" s="241">
        <v>0</v>
      </c>
      <c r="Z4729" s="241">
        <v>0</v>
      </c>
      <c r="AA4729" s="277"/>
      <c r="AB4729" s="277"/>
      <c r="AC4729" s="277"/>
      <c r="AD4729" s="304">
        <v>5517212</v>
      </c>
      <c r="AE4729" s="333" t="s">
        <v>7189</v>
      </c>
      <c r="AF4729" s="383" t="s">
        <v>9799</v>
      </c>
      <c r="AG4729" s="167" t="s">
        <v>7040</v>
      </c>
      <c r="AH4729" s="29" t="s">
        <v>7173</v>
      </c>
    </row>
    <row r="4730" spans="1:34" ht="15" hidden="1" customHeight="1" x14ac:dyDescent="0.2">
      <c r="A4730" s="257">
        <v>69</v>
      </c>
      <c r="B4730" s="257">
        <v>60</v>
      </c>
      <c r="C4730" s="258" t="s">
        <v>1000</v>
      </c>
      <c r="D4730" s="257">
        <v>60235</v>
      </c>
      <c r="E4730" s="258" t="s">
        <v>1001</v>
      </c>
      <c r="F4730" s="25">
        <v>2018</v>
      </c>
      <c r="G4730" s="284">
        <v>43286.378472222219</v>
      </c>
      <c r="H4730" s="233">
        <v>43286.378472222219</v>
      </c>
      <c r="I4730" s="412" t="s">
        <v>36</v>
      </c>
      <c r="J4730" s="412" t="s">
        <v>36</v>
      </c>
      <c r="K4730" s="412" t="s">
        <v>36</v>
      </c>
      <c r="L4730" s="235">
        <f>N4730-G4730</f>
        <v>6.944444467080757E-4</v>
      </c>
      <c r="M4730" s="236">
        <v>1</v>
      </c>
      <c r="N4730" s="284">
        <v>43286.379166666666</v>
      </c>
      <c r="O4730" s="233">
        <v>43286.379166666666</v>
      </c>
      <c r="P4730" s="237" t="s">
        <v>37</v>
      </c>
      <c r="Q4730" s="359" t="s">
        <v>48</v>
      </c>
      <c r="R4730" s="35" t="s">
        <v>10200</v>
      </c>
      <c r="S4730" s="277" t="s">
        <v>40</v>
      </c>
      <c r="T4730" s="167" t="s">
        <v>11482</v>
      </c>
      <c r="U4730" s="282" t="s">
        <v>40</v>
      </c>
      <c r="V4730" s="240" t="s">
        <v>384</v>
      </c>
      <c r="W4730" s="167" t="s">
        <v>11484</v>
      </c>
      <c r="X4730" s="255">
        <v>0</v>
      </c>
      <c r="Y4730" s="241">
        <v>0</v>
      </c>
      <c r="Z4730" s="241">
        <v>0</v>
      </c>
      <c r="AA4730" s="266"/>
      <c r="AB4730" s="266"/>
      <c r="AC4730" s="266"/>
      <c r="AD4730" s="241">
        <v>5517212</v>
      </c>
      <c r="AE4730" s="461" t="s">
        <v>1270</v>
      </c>
      <c r="AF4730" s="462" t="s">
        <v>1270</v>
      </c>
      <c r="AG4730" s="277" t="s">
        <v>7040</v>
      </c>
      <c r="AH4730" s="277" t="s">
        <v>7173</v>
      </c>
    </row>
    <row r="4731" spans="1:34" ht="15" hidden="1" customHeight="1" x14ac:dyDescent="0.2">
      <c r="A4731" s="58">
        <v>69</v>
      </c>
      <c r="B4731" s="58">
        <v>60</v>
      </c>
      <c r="C4731" s="76" t="s">
        <v>933</v>
      </c>
      <c r="D4731" s="31">
        <v>60236</v>
      </c>
      <c r="E4731" s="60" t="s">
        <v>934</v>
      </c>
      <c r="F4731" s="25">
        <v>2014</v>
      </c>
      <c r="G4731" s="61">
        <v>41686.428472222222</v>
      </c>
      <c r="H4731" s="62">
        <v>41686.428472222222</v>
      </c>
      <c r="I4731" s="625" t="s">
        <v>36</v>
      </c>
      <c r="J4731" s="625" t="s">
        <v>36</v>
      </c>
      <c r="K4731" s="625"/>
      <c r="L4731" s="64">
        <f>N4731-G4731</f>
        <v>6.944444467080757E-4</v>
      </c>
      <c r="M4731" s="65">
        <v>1</v>
      </c>
      <c r="N4731" s="61">
        <v>41686.429166666669</v>
      </c>
      <c r="O4731" s="62">
        <v>41686.429166666669</v>
      </c>
      <c r="P4731" s="66" t="s">
        <v>37</v>
      </c>
      <c r="Q4731" s="67" t="s">
        <v>52</v>
      </c>
      <c r="R4731" s="67" t="s">
        <v>67</v>
      </c>
      <c r="S4731" s="68" t="s">
        <v>101</v>
      </c>
      <c r="T4731" s="69" t="s">
        <v>1832</v>
      </c>
      <c r="U4731" s="282" t="s">
        <v>40</v>
      </c>
      <c r="V4731" s="78" t="s">
        <v>1336</v>
      </c>
      <c r="W4731" s="69" t="s">
        <v>1833</v>
      </c>
      <c r="X4731" s="32">
        <v>13848</v>
      </c>
      <c r="Y4731" s="32">
        <v>0</v>
      </c>
      <c r="Z4731" s="83"/>
      <c r="AA4731" s="84"/>
      <c r="AB4731" s="85"/>
      <c r="AC4731" s="83"/>
    </row>
    <row r="4732" spans="1:34" ht="15" hidden="1" customHeight="1" x14ac:dyDescent="0.2">
      <c r="A4732" s="153">
        <v>69</v>
      </c>
      <c r="B4732" s="153">
        <v>60</v>
      </c>
      <c r="C4732" s="24" t="s">
        <v>933</v>
      </c>
      <c r="D4732" s="175">
        <v>60236</v>
      </c>
      <c r="E4732" s="24" t="s">
        <v>934</v>
      </c>
      <c r="F4732" s="25">
        <v>2015</v>
      </c>
      <c r="G4732" s="179">
        <v>42041.704861111109</v>
      </c>
      <c r="H4732" s="158">
        <v>42041.704861111109</v>
      </c>
      <c r="I4732" s="626" t="s">
        <v>313</v>
      </c>
      <c r="J4732" s="620" t="s">
        <v>36</v>
      </c>
      <c r="K4732" s="620"/>
      <c r="L4732" s="159">
        <f>N4732-G4732</f>
        <v>6.944444467080757E-4</v>
      </c>
      <c r="M4732" s="160">
        <v>1</v>
      </c>
      <c r="N4732" s="156">
        <v>42041.705555555556</v>
      </c>
      <c r="O4732" s="157">
        <v>42041.705555555556</v>
      </c>
      <c r="P4732" s="161" t="s">
        <v>37</v>
      </c>
      <c r="Q4732" s="35" t="s">
        <v>1285</v>
      </c>
      <c r="R4732" s="35" t="s">
        <v>59</v>
      </c>
      <c r="S4732" s="35" t="s">
        <v>40</v>
      </c>
      <c r="T4732" s="35" t="s">
        <v>3439</v>
      </c>
      <c r="U4732" s="282" t="s">
        <v>40</v>
      </c>
      <c r="V4732" s="167" t="s">
        <v>1336</v>
      </c>
      <c r="W4732" s="35" t="s">
        <v>3440</v>
      </c>
      <c r="X4732" s="55">
        <v>10562</v>
      </c>
      <c r="Y4732" s="55">
        <v>0</v>
      </c>
      <c r="Z4732" s="168"/>
      <c r="AA4732" s="168"/>
      <c r="AB4732" s="168"/>
      <c r="AC4732" s="168"/>
    </row>
    <row r="4733" spans="1:34" ht="15" hidden="1" customHeight="1" x14ac:dyDescent="0.2">
      <c r="A4733" s="153">
        <v>69</v>
      </c>
      <c r="B4733" s="153">
        <v>60</v>
      </c>
      <c r="C4733" s="24" t="s">
        <v>933</v>
      </c>
      <c r="D4733" s="175">
        <v>60236</v>
      </c>
      <c r="E4733" s="24" t="s">
        <v>934</v>
      </c>
      <c r="F4733" s="25">
        <v>2015</v>
      </c>
      <c r="G4733" s="179">
        <v>42041.785416666666</v>
      </c>
      <c r="H4733" s="158">
        <v>42041.785416666666</v>
      </c>
      <c r="I4733" s="626" t="s">
        <v>313</v>
      </c>
      <c r="J4733" s="620" t="s">
        <v>36</v>
      </c>
      <c r="K4733" s="620"/>
      <c r="L4733" s="159">
        <f>N4733-G4733</f>
        <v>6.944444467080757E-4</v>
      </c>
      <c r="M4733" s="160">
        <v>1</v>
      </c>
      <c r="N4733" s="156">
        <v>42041.786111111112</v>
      </c>
      <c r="O4733" s="157">
        <v>42041.786111111112</v>
      </c>
      <c r="P4733" s="161" t="s">
        <v>37</v>
      </c>
      <c r="Q4733" s="35" t="s">
        <v>1285</v>
      </c>
      <c r="R4733" s="35" t="s">
        <v>59</v>
      </c>
      <c r="S4733" s="35" t="s">
        <v>40</v>
      </c>
      <c r="T4733" s="35" t="s">
        <v>3443</v>
      </c>
      <c r="U4733" s="282" t="s">
        <v>40</v>
      </c>
      <c r="V4733" s="167" t="s">
        <v>1336</v>
      </c>
      <c r="W4733" s="35" t="s">
        <v>3444</v>
      </c>
      <c r="X4733" s="55">
        <v>10562</v>
      </c>
      <c r="Y4733" s="55">
        <v>0</v>
      </c>
      <c r="Z4733" s="168"/>
      <c r="AA4733" s="168"/>
      <c r="AB4733" s="168"/>
      <c r="AC4733" s="168"/>
    </row>
    <row r="4734" spans="1:34" ht="15" hidden="1" customHeight="1" x14ac:dyDescent="0.2">
      <c r="A4734" s="153">
        <v>69</v>
      </c>
      <c r="B4734" s="153">
        <v>60</v>
      </c>
      <c r="C4734" s="24" t="s">
        <v>933</v>
      </c>
      <c r="D4734" s="175">
        <v>60236</v>
      </c>
      <c r="E4734" s="24" t="s">
        <v>934</v>
      </c>
      <c r="F4734" s="25">
        <v>2015</v>
      </c>
      <c r="G4734" s="179">
        <v>42041.866666666669</v>
      </c>
      <c r="H4734" s="158">
        <v>42041.866666666669</v>
      </c>
      <c r="I4734" s="626" t="s">
        <v>313</v>
      </c>
      <c r="J4734" s="620" t="s">
        <v>36</v>
      </c>
      <c r="K4734" s="620"/>
      <c r="L4734" s="159">
        <f>N4734-G4734</f>
        <v>0.18333333333430346</v>
      </c>
      <c r="M4734" s="160">
        <v>264</v>
      </c>
      <c r="N4734" s="156">
        <v>42042.05</v>
      </c>
      <c r="O4734" s="157">
        <v>42042.05</v>
      </c>
      <c r="P4734" s="161" t="s">
        <v>37</v>
      </c>
      <c r="Q4734" s="35" t="s">
        <v>1285</v>
      </c>
      <c r="R4734" s="35" t="s">
        <v>59</v>
      </c>
      <c r="S4734" s="35" t="s">
        <v>68</v>
      </c>
      <c r="T4734" s="35" t="s">
        <v>3448</v>
      </c>
      <c r="U4734" s="282" t="s">
        <v>40</v>
      </c>
      <c r="V4734" s="167" t="s">
        <v>1336</v>
      </c>
      <c r="W4734" s="35" t="s">
        <v>3449</v>
      </c>
      <c r="X4734" s="55">
        <v>10562</v>
      </c>
      <c r="Y4734" s="55">
        <v>4531</v>
      </c>
      <c r="Z4734" s="181"/>
      <c r="AA4734" s="181"/>
      <c r="AB4734" s="181"/>
      <c r="AC4734" s="181"/>
    </row>
    <row r="4735" spans="1:34" ht="15" hidden="1" customHeight="1" x14ac:dyDescent="0.2">
      <c r="A4735" s="175">
        <v>69</v>
      </c>
      <c r="B4735" s="175">
        <v>60</v>
      </c>
      <c r="C4735" s="24" t="s">
        <v>933</v>
      </c>
      <c r="D4735" s="175">
        <v>60236</v>
      </c>
      <c r="E4735" s="43" t="s">
        <v>934</v>
      </c>
      <c r="F4735" s="25">
        <v>2015</v>
      </c>
      <c r="G4735" s="156">
        <v>42256.738194444442</v>
      </c>
      <c r="H4735" s="157">
        <v>42256.738194444442</v>
      </c>
      <c r="I4735" s="620" t="s">
        <v>36</v>
      </c>
      <c r="J4735" s="626" t="s">
        <v>313</v>
      </c>
      <c r="K4735" s="626"/>
      <c r="L4735" s="159">
        <f>N4735-G4735</f>
        <v>7.9965277777810115</v>
      </c>
      <c r="M4735" s="160">
        <v>11515</v>
      </c>
      <c r="N4735" s="156">
        <v>42264.734722222223</v>
      </c>
      <c r="O4735" s="157">
        <v>42264.734722222223</v>
      </c>
      <c r="P4735" s="180" t="s">
        <v>173</v>
      </c>
      <c r="Q4735" s="35" t="s">
        <v>382</v>
      </c>
      <c r="R4735" s="35" t="s">
        <v>383</v>
      </c>
      <c r="S4735" s="35" t="s">
        <v>526</v>
      </c>
      <c r="T4735" s="35" t="s">
        <v>4723</v>
      </c>
      <c r="U4735" s="170">
        <v>11580</v>
      </c>
      <c r="V4735" s="167" t="s">
        <v>1336</v>
      </c>
      <c r="W4735" s="35" t="s">
        <v>4724</v>
      </c>
      <c r="X4735" s="188"/>
      <c r="Y4735" s="168"/>
      <c r="Z4735" s="168"/>
      <c r="AA4735" s="168"/>
      <c r="AB4735" s="168"/>
      <c r="AC4735" s="168"/>
    </row>
    <row r="4736" spans="1:34" ht="15" hidden="1" customHeight="1" x14ac:dyDescent="0.2">
      <c r="A4736" s="175">
        <v>69</v>
      </c>
      <c r="B4736" s="175">
        <v>60</v>
      </c>
      <c r="C4736" s="24" t="s">
        <v>933</v>
      </c>
      <c r="D4736" s="175">
        <v>60236</v>
      </c>
      <c r="E4736" s="43" t="s">
        <v>934</v>
      </c>
      <c r="F4736" s="25">
        <v>2015</v>
      </c>
      <c r="G4736" s="156">
        <v>42294.339583333334</v>
      </c>
      <c r="H4736" s="157">
        <v>42294.339583333334</v>
      </c>
      <c r="I4736" s="620" t="s">
        <v>36</v>
      </c>
      <c r="J4736" s="620" t="s">
        <v>36</v>
      </c>
      <c r="K4736" s="620"/>
      <c r="L4736" s="159">
        <f>N4736-G4736</f>
        <v>4.9999999995634425E-2</v>
      </c>
      <c r="M4736" s="160">
        <v>72</v>
      </c>
      <c r="N4736" s="156">
        <v>42294.38958333333</v>
      </c>
      <c r="O4736" s="157">
        <v>42294.38958333333</v>
      </c>
      <c r="P4736" s="161" t="s">
        <v>37</v>
      </c>
      <c r="Q4736" s="35" t="s">
        <v>213</v>
      </c>
      <c r="R4736" s="35" t="s">
        <v>287</v>
      </c>
      <c r="S4736" s="35" t="s">
        <v>40</v>
      </c>
      <c r="T4736" s="35" t="s">
        <v>4977</v>
      </c>
      <c r="U4736" s="282" t="s">
        <v>40</v>
      </c>
      <c r="V4736" s="167" t="s">
        <v>1336</v>
      </c>
      <c r="W4736" s="35" t="s">
        <v>4978</v>
      </c>
      <c r="X4736" s="55">
        <v>13861</v>
      </c>
      <c r="Y4736" s="168"/>
      <c r="Z4736" s="168"/>
      <c r="AA4736" s="168"/>
      <c r="AB4736" s="168"/>
      <c r="AC4736" s="168"/>
    </row>
    <row r="4737" spans="1:34" ht="15" hidden="1" customHeight="1" x14ac:dyDescent="0.2">
      <c r="A4737" s="175">
        <v>69</v>
      </c>
      <c r="B4737" s="175">
        <v>60</v>
      </c>
      <c r="C4737" s="24" t="s">
        <v>933</v>
      </c>
      <c r="D4737" s="175">
        <v>60236</v>
      </c>
      <c r="E4737" s="43" t="s">
        <v>934</v>
      </c>
      <c r="F4737" s="25">
        <v>2015</v>
      </c>
      <c r="G4737" s="156">
        <v>42362.410416666666</v>
      </c>
      <c r="H4737" s="157">
        <v>42362.410416666666</v>
      </c>
      <c r="I4737" s="626" t="s">
        <v>313</v>
      </c>
      <c r="J4737" s="620" t="s">
        <v>36</v>
      </c>
      <c r="K4737" s="620"/>
      <c r="L4737" s="159">
        <f>N4737-G4737</f>
        <v>0.23958333333575865</v>
      </c>
      <c r="M4737" s="160">
        <v>345</v>
      </c>
      <c r="N4737" s="156">
        <v>42362.65</v>
      </c>
      <c r="O4737" s="157">
        <v>42362.65</v>
      </c>
      <c r="P4737" s="161" t="s">
        <v>37</v>
      </c>
      <c r="Q4737" s="35" t="s">
        <v>38</v>
      </c>
      <c r="R4737" s="35" t="s">
        <v>135</v>
      </c>
      <c r="S4737" s="35" t="s">
        <v>68</v>
      </c>
      <c r="T4737" s="35" t="s">
        <v>5387</v>
      </c>
      <c r="U4737" s="282" t="s">
        <v>40</v>
      </c>
      <c r="V4737" s="167" t="s">
        <v>1336</v>
      </c>
      <c r="W4737" s="35" t="s">
        <v>5388</v>
      </c>
      <c r="X4737" s="55">
        <v>13812</v>
      </c>
      <c r="Y4737" s="55">
        <v>13812</v>
      </c>
      <c r="Z4737" s="55">
        <v>3643354</v>
      </c>
      <c r="AA4737" s="173">
        <f>Y4737/5412924</f>
        <v>2.5516707790465931E-3</v>
      </c>
      <c r="AB4737" s="174">
        <f>Z4737/5412924</f>
        <v>0.67308427016525629</v>
      </c>
      <c r="AC4737" s="55">
        <f>Z4737/Y4737</f>
        <v>263.7817839559803</v>
      </c>
    </row>
    <row r="4738" spans="1:34" ht="15" hidden="1" customHeight="1" x14ac:dyDescent="0.2">
      <c r="A4738" s="229">
        <v>69</v>
      </c>
      <c r="B4738" s="231">
        <v>60</v>
      </c>
      <c r="C4738" s="230" t="s">
        <v>933</v>
      </c>
      <c r="D4738" s="231">
        <v>60236</v>
      </c>
      <c r="E4738" s="230" t="s">
        <v>934</v>
      </c>
      <c r="F4738" s="25">
        <v>2016</v>
      </c>
      <c r="G4738" s="232">
        <v>42374.495138888888</v>
      </c>
      <c r="H4738" s="233">
        <v>42374.495138888888</v>
      </c>
      <c r="I4738" s="412" t="s">
        <v>36</v>
      </c>
      <c r="J4738" s="412" t="s">
        <v>36</v>
      </c>
      <c r="K4738" s="412"/>
      <c r="L4738" s="235">
        <f>N4738-G4738</f>
        <v>6.944444467080757E-4</v>
      </c>
      <c r="M4738" s="236">
        <v>1</v>
      </c>
      <c r="N4738" s="232">
        <v>42374.495833333334</v>
      </c>
      <c r="O4738" s="233">
        <v>42374.495833333334</v>
      </c>
      <c r="P4738" s="237" t="s">
        <v>37</v>
      </c>
      <c r="Q4738" s="238" t="s">
        <v>48</v>
      </c>
      <c r="R4738" s="238" t="s">
        <v>49</v>
      </c>
      <c r="S4738" s="238" t="s">
        <v>40</v>
      </c>
      <c r="T4738" s="239" t="s">
        <v>5420</v>
      </c>
      <c r="U4738" s="243" t="s">
        <v>40</v>
      </c>
      <c r="V4738" s="240" t="s">
        <v>1336</v>
      </c>
      <c r="W4738" s="239" t="s">
        <v>5421</v>
      </c>
      <c r="X4738" s="241">
        <v>12127</v>
      </c>
      <c r="Y4738" s="241">
        <v>0</v>
      </c>
      <c r="Z4738" s="241">
        <v>0</v>
      </c>
      <c r="AA4738" s="242"/>
      <c r="AB4738" s="242"/>
      <c r="AC4738" s="242"/>
    </row>
    <row r="4739" spans="1:34" ht="15" hidden="1" customHeight="1" x14ac:dyDescent="0.2">
      <c r="A4739" s="257">
        <v>69</v>
      </c>
      <c r="B4739" s="257">
        <v>60</v>
      </c>
      <c r="C4739" s="258" t="s">
        <v>933</v>
      </c>
      <c r="D4739" s="257">
        <v>60236</v>
      </c>
      <c r="E4739" s="258" t="s">
        <v>934</v>
      </c>
      <c r="F4739" s="25">
        <v>2016</v>
      </c>
      <c r="G4739" s="232">
        <v>42487.615972222222</v>
      </c>
      <c r="H4739" s="233">
        <v>42487.615972222222</v>
      </c>
      <c r="I4739" s="412" t="s">
        <v>36</v>
      </c>
      <c r="J4739" s="412" t="s">
        <v>36</v>
      </c>
      <c r="K4739" s="412"/>
      <c r="L4739" s="235">
        <f>N4739-G4739</f>
        <v>6.944444467080757E-4</v>
      </c>
      <c r="M4739" s="236">
        <v>1</v>
      </c>
      <c r="N4739" s="232">
        <v>42487.616666666669</v>
      </c>
      <c r="O4739" s="233">
        <v>42487.616666666669</v>
      </c>
      <c r="P4739" s="237" t="s">
        <v>37</v>
      </c>
      <c r="Q4739" s="238" t="s">
        <v>213</v>
      </c>
      <c r="R4739" s="238" t="s">
        <v>287</v>
      </c>
      <c r="S4739" s="35" t="s">
        <v>40</v>
      </c>
      <c r="T4739" s="35" t="s">
        <v>5980</v>
      </c>
      <c r="U4739" s="282" t="s">
        <v>40</v>
      </c>
      <c r="V4739" s="240" t="s">
        <v>1336</v>
      </c>
      <c r="W4739" s="35" t="s">
        <v>5981</v>
      </c>
      <c r="X4739" s="55">
        <v>13477</v>
      </c>
      <c r="Y4739" s="55">
        <v>0</v>
      </c>
      <c r="Z4739" s="55">
        <v>0</v>
      </c>
      <c r="AA4739" s="168"/>
      <c r="AB4739" s="168"/>
      <c r="AC4739" s="168"/>
    </row>
    <row r="4740" spans="1:34" ht="15" hidden="1" customHeight="1" x14ac:dyDescent="0.2">
      <c r="A4740" s="257">
        <v>69</v>
      </c>
      <c r="B4740" s="257">
        <v>60</v>
      </c>
      <c r="C4740" s="258" t="s">
        <v>933</v>
      </c>
      <c r="D4740" s="257">
        <v>60236</v>
      </c>
      <c r="E4740" s="258" t="s">
        <v>934</v>
      </c>
      <c r="F4740" s="25">
        <v>2016</v>
      </c>
      <c r="G4740" s="284">
        <v>42514.45</v>
      </c>
      <c r="H4740" s="234">
        <v>42514.45</v>
      </c>
      <c r="I4740" s="412" t="s">
        <v>36</v>
      </c>
      <c r="J4740" s="412" t="s">
        <v>36</v>
      </c>
      <c r="K4740" s="412"/>
      <c r="L4740" s="235">
        <f>N4740-G4740</f>
        <v>2.2222222221898846E-2</v>
      </c>
      <c r="M4740" s="236">
        <v>32</v>
      </c>
      <c r="N4740" s="284">
        <v>42514.472222222219</v>
      </c>
      <c r="O4740" s="234">
        <v>42514.472222222219</v>
      </c>
      <c r="P4740" s="237" t="s">
        <v>37</v>
      </c>
      <c r="Q4740" s="238" t="s">
        <v>5502</v>
      </c>
      <c r="R4740" s="238" t="s">
        <v>600</v>
      </c>
      <c r="S4740" s="35" t="s">
        <v>579</v>
      </c>
      <c r="T4740" s="35" t="s">
        <v>6109</v>
      </c>
      <c r="U4740" s="282" t="s">
        <v>40</v>
      </c>
      <c r="V4740" s="240" t="s">
        <v>1336</v>
      </c>
      <c r="W4740" s="35" t="s">
        <v>6110</v>
      </c>
      <c r="X4740" s="55">
        <v>1777</v>
      </c>
      <c r="Y4740" s="55">
        <v>1777</v>
      </c>
      <c r="Z4740" s="55">
        <v>56864</v>
      </c>
      <c r="AA4740" s="259">
        <v>3.2415951566883486E-4</v>
      </c>
      <c r="AB4740" s="260">
        <v>1.0373104501402716E-2</v>
      </c>
      <c r="AC4740" s="241">
        <v>32</v>
      </c>
    </row>
    <row r="4741" spans="1:34" ht="15" hidden="1" customHeight="1" x14ac:dyDescent="0.2">
      <c r="A4741" s="257">
        <v>69</v>
      </c>
      <c r="B4741" s="257">
        <v>60</v>
      </c>
      <c r="C4741" s="258" t="s">
        <v>933</v>
      </c>
      <c r="D4741" s="257">
        <v>60236</v>
      </c>
      <c r="E4741" s="258" t="s">
        <v>934</v>
      </c>
      <c r="F4741" s="25">
        <v>2016</v>
      </c>
      <c r="G4741" s="284">
        <v>42724.523611111108</v>
      </c>
      <c r="H4741" s="234">
        <v>42724.523611111108</v>
      </c>
      <c r="I4741" s="412" t="s">
        <v>36</v>
      </c>
      <c r="J4741" s="412" t="s">
        <v>36</v>
      </c>
      <c r="K4741" s="412"/>
      <c r="L4741" s="235">
        <f>N4741-G4741</f>
        <v>1.1555555555605679</v>
      </c>
      <c r="M4741" s="236">
        <v>1664</v>
      </c>
      <c r="N4741" s="284">
        <v>42725.679166666669</v>
      </c>
      <c r="O4741" s="234">
        <v>42725.679166666669</v>
      </c>
      <c r="P4741" s="237" t="s">
        <v>37</v>
      </c>
      <c r="Q4741" s="35" t="s">
        <v>43</v>
      </c>
      <c r="R4741" s="35" t="s">
        <v>7011</v>
      </c>
      <c r="S4741" s="35" t="s">
        <v>526</v>
      </c>
      <c r="T4741" s="35" t="s">
        <v>7012</v>
      </c>
      <c r="U4741" s="282" t="s">
        <v>40</v>
      </c>
      <c r="V4741" s="240" t="s">
        <v>1336</v>
      </c>
      <c r="W4741" s="35" t="s">
        <v>7013</v>
      </c>
      <c r="X4741" s="177">
        <v>0</v>
      </c>
      <c r="Y4741" s="55">
        <v>0</v>
      </c>
      <c r="Z4741" s="55">
        <v>0</v>
      </c>
      <c r="AA4741" s="168"/>
      <c r="AB4741" s="168"/>
      <c r="AC4741" s="168"/>
    </row>
    <row r="4742" spans="1:34" ht="15" hidden="1" customHeight="1" x14ac:dyDescent="0.2">
      <c r="A4742" s="257">
        <v>69</v>
      </c>
      <c r="B4742" s="257">
        <v>60</v>
      </c>
      <c r="C4742" s="258" t="s">
        <v>933</v>
      </c>
      <c r="D4742" s="257">
        <v>60236</v>
      </c>
      <c r="E4742" s="258" t="s">
        <v>934</v>
      </c>
      <c r="F4742" s="25">
        <v>2017</v>
      </c>
      <c r="G4742" s="232">
        <v>42743.246527777781</v>
      </c>
      <c r="H4742" s="233">
        <v>42743.246527777781</v>
      </c>
      <c r="I4742" s="417" t="s">
        <v>7042</v>
      </c>
      <c r="J4742" s="412" t="s">
        <v>36</v>
      </c>
      <c r="K4742" s="412"/>
      <c r="L4742" s="235">
        <f>N4742-G4742</f>
        <v>0.59027777777373558</v>
      </c>
      <c r="M4742" s="236">
        <v>850</v>
      </c>
      <c r="N4742" s="232">
        <v>42743.836805555555</v>
      </c>
      <c r="O4742" s="233">
        <v>42743.836805555555</v>
      </c>
      <c r="P4742" s="237" t="s">
        <v>37</v>
      </c>
      <c r="Q4742" s="238" t="s">
        <v>52</v>
      </c>
      <c r="R4742" s="238" t="s">
        <v>302</v>
      </c>
      <c r="S4742" s="35" t="s">
        <v>68</v>
      </c>
      <c r="T4742" s="52" t="s">
        <v>7151</v>
      </c>
      <c r="U4742" s="303" t="s">
        <v>40</v>
      </c>
      <c r="V4742" s="49" t="s">
        <v>1336</v>
      </c>
      <c r="W4742" s="44" t="s">
        <v>7152</v>
      </c>
      <c r="X4742" s="55">
        <v>14485</v>
      </c>
      <c r="Y4742" s="55">
        <v>14485</v>
      </c>
      <c r="Z4742" s="177">
        <v>4981446</v>
      </c>
      <c r="AA4742" s="173">
        <v>2.6254202303627266E-3</v>
      </c>
      <c r="AB4742" s="174">
        <v>0.902891895399343</v>
      </c>
      <c r="AC4742" s="241">
        <v>343.90376251294441</v>
      </c>
      <c r="AD4742" s="304">
        <v>5517212</v>
      </c>
      <c r="AE4742" s="35" t="s">
        <v>7083</v>
      </c>
      <c r="AF4742" s="305" t="s">
        <v>7153</v>
      </c>
      <c r="AG4742" s="35" t="s">
        <v>7040</v>
      </c>
      <c r="AH4742" s="44" t="s">
        <v>7041</v>
      </c>
    </row>
    <row r="4743" spans="1:34" ht="15" hidden="1" customHeight="1" x14ac:dyDescent="0.2">
      <c r="A4743" s="257">
        <v>69</v>
      </c>
      <c r="B4743" s="257">
        <v>60</v>
      </c>
      <c r="C4743" s="258" t="s">
        <v>933</v>
      </c>
      <c r="D4743" s="257">
        <v>60236</v>
      </c>
      <c r="E4743" s="258" t="s">
        <v>934</v>
      </c>
      <c r="F4743" s="25">
        <v>2017</v>
      </c>
      <c r="G4743" s="232">
        <v>42758.399305555555</v>
      </c>
      <c r="H4743" s="233">
        <v>42758.399305555555</v>
      </c>
      <c r="I4743" s="417" t="s">
        <v>7042</v>
      </c>
      <c r="J4743" s="412" t="s">
        <v>36</v>
      </c>
      <c r="K4743" s="412"/>
      <c r="L4743" s="235">
        <f>N4743-G4743</f>
        <v>6.944444467080757E-4</v>
      </c>
      <c r="M4743" s="236">
        <v>1</v>
      </c>
      <c r="N4743" s="232">
        <v>42758.400000000001</v>
      </c>
      <c r="O4743" s="233">
        <v>42758.400000000001</v>
      </c>
      <c r="P4743" s="237" t="s">
        <v>37</v>
      </c>
      <c r="Q4743" s="35" t="s">
        <v>213</v>
      </c>
      <c r="R4743" s="35" t="s">
        <v>214</v>
      </c>
      <c r="S4743" s="35" t="s">
        <v>40</v>
      </c>
      <c r="T4743" s="167" t="s">
        <v>7595</v>
      </c>
      <c r="U4743" s="303" t="s">
        <v>40</v>
      </c>
      <c r="V4743" s="49" t="s">
        <v>1336</v>
      </c>
      <c r="W4743" s="35" t="s">
        <v>7596</v>
      </c>
      <c r="X4743" s="255">
        <v>12334</v>
      </c>
      <c r="Y4743" s="255">
        <v>0</v>
      </c>
      <c r="Z4743" s="255">
        <v>0</v>
      </c>
      <c r="AA4743" s="35"/>
      <c r="AB4743" s="35"/>
      <c r="AC4743" s="35"/>
      <c r="AD4743" s="304">
        <v>5517212</v>
      </c>
      <c r="AE4743" s="35" t="s">
        <v>7049</v>
      </c>
      <c r="AF4743" s="305" t="s">
        <v>7597</v>
      </c>
      <c r="AG4743" s="35" t="s">
        <v>7040</v>
      </c>
      <c r="AH4743" s="44" t="s">
        <v>7041</v>
      </c>
    </row>
    <row r="4744" spans="1:34" ht="15" hidden="1" customHeight="1" x14ac:dyDescent="0.2">
      <c r="A4744" s="272">
        <v>69</v>
      </c>
      <c r="B4744" s="272">
        <v>60</v>
      </c>
      <c r="C4744" s="331" t="s">
        <v>933</v>
      </c>
      <c r="D4744" s="272">
        <v>60236</v>
      </c>
      <c r="E4744" s="331" t="s">
        <v>934</v>
      </c>
      <c r="F4744" s="25">
        <v>2017</v>
      </c>
      <c r="G4744" s="284">
        <v>42772.35833333333</v>
      </c>
      <c r="H4744" s="234">
        <v>42772.35833333333</v>
      </c>
      <c r="I4744" s="412" t="s">
        <v>36</v>
      </c>
      <c r="J4744" s="412" t="s">
        <v>36</v>
      </c>
      <c r="K4744" s="412"/>
      <c r="L4744" s="235">
        <f>N4744-G4744</f>
        <v>6.944444467080757E-4</v>
      </c>
      <c r="M4744" s="236">
        <v>1</v>
      </c>
      <c r="N4744" s="284">
        <v>42772.359027777777</v>
      </c>
      <c r="O4744" s="234">
        <v>42772.359027777777</v>
      </c>
      <c r="P4744" s="237" t="s">
        <v>37</v>
      </c>
      <c r="Q4744" s="167" t="s">
        <v>52</v>
      </c>
      <c r="R4744" s="167" t="s">
        <v>639</v>
      </c>
      <c r="S4744" s="167" t="s">
        <v>106</v>
      </c>
      <c r="T4744" s="52" t="s">
        <v>7687</v>
      </c>
      <c r="U4744" s="332" t="s">
        <v>40</v>
      </c>
      <c r="V4744" s="49" t="s">
        <v>1336</v>
      </c>
      <c r="W4744" s="167" t="s">
        <v>7695</v>
      </c>
      <c r="X4744" s="255">
        <v>0</v>
      </c>
      <c r="Y4744" s="255">
        <v>0</v>
      </c>
      <c r="Z4744" s="255">
        <v>0</v>
      </c>
      <c r="AA4744" s="184"/>
      <c r="AB4744" s="184"/>
      <c r="AC4744" s="184"/>
      <c r="AD4744" s="304">
        <v>5517212</v>
      </c>
      <c r="AE4744" s="167" t="s">
        <v>1270</v>
      </c>
      <c r="AF4744" s="333" t="s">
        <v>1270</v>
      </c>
      <c r="AG4744" s="167" t="s">
        <v>7040</v>
      </c>
      <c r="AH4744" s="52" t="s">
        <v>7173</v>
      </c>
    </row>
    <row r="4745" spans="1:34" ht="15" hidden="1" customHeight="1" x14ac:dyDescent="0.2">
      <c r="A4745" s="257">
        <v>69</v>
      </c>
      <c r="B4745" s="257">
        <v>60</v>
      </c>
      <c r="C4745" s="258" t="s">
        <v>933</v>
      </c>
      <c r="D4745" s="257">
        <v>60236</v>
      </c>
      <c r="E4745" s="258" t="s">
        <v>934</v>
      </c>
      <c r="F4745" s="25">
        <v>2018</v>
      </c>
      <c r="G4745" s="232">
        <v>43175.563194444447</v>
      </c>
      <c r="H4745" s="233">
        <v>43175.563194444447</v>
      </c>
      <c r="I4745" s="417" t="s">
        <v>7042</v>
      </c>
      <c r="J4745" s="412" t="s">
        <v>36</v>
      </c>
      <c r="K4745" s="412" t="s">
        <v>36</v>
      </c>
      <c r="L4745" s="235">
        <f>N4745-G4745</f>
        <v>6.9444443943211809E-4</v>
      </c>
      <c r="M4745" s="236">
        <v>1</v>
      </c>
      <c r="N4745" s="232">
        <v>43175.563888888886</v>
      </c>
      <c r="O4745" s="233">
        <v>43175.563888888886</v>
      </c>
      <c r="P4745" s="237" t="s">
        <v>37</v>
      </c>
      <c r="Q4745" s="359" t="s">
        <v>48</v>
      </c>
      <c r="R4745" s="35" t="s">
        <v>10200</v>
      </c>
      <c r="S4745" s="277" t="s">
        <v>40</v>
      </c>
      <c r="T4745" s="167" t="s">
        <v>10720</v>
      </c>
      <c r="U4745" s="88">
        <v>114427319</v>
      </c>
      <c r="V4745" s="240" t="s">
        <v>1336</v>
      </c>
      <c r="W4745" s="167" t="s">
        <v>10721</v>
      </c>
      <c r="X4745" s="255">
        <v>11510</v>
      </c>
      <c r="Y4745" s="241">
        <v>0</v>
      </c>
      <c r="Z4745" s="241">
        <v>0</v>
      </c>
      <c r="AA4745" s="266"/>
      <c r="AB4745" s="266"/>
      <c r="AC4745" s="266"/>
      <c r="AD4745" s="241">
        <v>5517212</v>
      </c>
      <c r="AE4745" s="461" t="s">
        <v>7049</v>
      </c>
      <c r="AF4745" s="462" t="s">
        <v>7463</v>
      </c>
      <c r="AG4745" s="277" t="s">
        <v>7040</v>
      </c>
      <c r="AH4745" s="277" t="s">
        <v>7041</v>
      </c>
    </row>
    <row r="4746" spans="1:34" ht="15" hidden="1" customHeight="1" x14ac:dyDescent="0.2">
      <c r="A4746" s="257">
        <v>69</v>
      </c>
      <c r="B4746" s="257">
        <v>60</v>
      </c>
      <c r="C4746" s="258" t="s">
        <v>933</v>
      </c>
      <c r="D4746" s="257">
        <v>60236</v>
      </c>
      <c r="E4746" s="258" t="s">
        <v>934</v>
      </c>
      <c r="F4746" s="25">
        <v>2018</v>
      </c>
      <c r="G4746" s="284">
        <v>43212.277777777781</v>
      </c>
      <c r="H4746" s="233">
        <v>43212.277777777781</v>
      </c>
      <c r="I4746" s="412" t="s">
        <v>36</v>
      </c>
      <c r="J4746" s="412" t="s">
        <v>36</v>
      </c>
      <c r="K4746" s="412" t="s">
        <v>36</v>
      </c>
      <c r="L4746" s="235">
        <f>N4746-G4746</f>
        <v>6.9444443943211809E-4</v>
      </c>
      <c r="M4746" s="236">
        <v>1</v>
      </c>
      <c r="N4746" s="232">
        <v>43212.27847222222</v>
      </c>
      <c r="O4746" s="233">
        <v>43212.27847222222</v>
      </c>
      <c r="P4746" s="237" t="s">
        <v>37</v>
      </c>
      <c r="Q4746" s="359" t="s">
        <v>48</v>
      </c>
      <c r="R4746" s="35" t="s">
        <v>10200</v>
      </c>
      <c r="S4746" s="277" t="s">
        <v>40</v>
      </c>
      <c r="T4746" s="167" t="s">
        <v>10983</v>
      </c>
      <c r="U4746" s="282" t="s">
        <v>40</v>
      </c>
      <c r="V4746" s="240" t="s">
        <v>1336</v>
      </c>
      <c r="W4746" s="167" t="s">
        <v>10984</v>
      </c>
      <c r="X4746" s="255">
        <v>13045</v>
      </c>
      <c r="Y4746" s="241">
        <v>0</v>
      </c>
      <c r="Z4746" s="241">
        <v>0</v>
      </c>
      <c r="AA4746" s="266"/>
      <c r="AB4746" s="266"/>
      <c r="AC4746" s="266"/>
      <c r="AD4746" s="241">
        <v>5517212</v>
      </c>
      <c r="AE4746" s="461" t="s">
        <v>7102</v>
      </c>
      <c r="AF4746" s="462" t="s">
        <v>10985</v>
      </c>
      <c r="AG4746" s="277" t="s">
        <v>7040</v>
      </c>
      <c r="AH4746" s="277" t="s">
        <v>7041</v>
      </c>
    </row>
    <row r="4747" spans="1:34" ht="15" hidden="1" customHeight="1" x14ac:dyDescent="0.2">
      <c r="A4747" s="257">
        <v>69</v>
      </c>
      <c r="B4747" s="257">
        <v>60</v>
      </c>
      <c r="C4747" s="258" t="s">
        <v>933</v>
      </c>
      <c r="D4747" s="257">
        <v>60236</v>
      </c>
      <c r="E4747" s="258" t="s">
        <v>934</v>
      </c>
      <c r="F4747" s="25">
        <v>2018</v>
      </c>
      <c r="G4747" s="284">
        <v>43387.924305555556</v>
      </c>
      <c r="H4747" s="234">
        <v>43387.924305555556</v>
      </c>
      <c r="I4747" s="417" t="s">
        <v>7042</v>
      </c>
      <c r="J4747" s="412" t="s">
        <v>36</v>
      </c>
      <c r="K4747" s="412" t="s">
        <v>36</v>
      </c>
      <c r="L4747" s="235">
        <f>N4747-G4747</f>
        <v>0.52847222222044365</v>
      </c>
      <c r="M4747" s="236">
        <v>761</v>
      </c>
      <c r="N4747" s="284">
        <v>43388.452777777777</v>
      </c>
      <c r="O4747" s="234">
        <v>43388.452777777777</v>
      </c>
      <c r="P4747" s="237" t="s">
        <v>37</v>
      </c>
      <c r="Q4747" s="162" t="s">
        <v>43</v>
      </c>
      <c r="R4747" s="167" t="s">
        <v>10739</v>
      </c>
      <c r="S4747" s="163" t="s">
        <v>40</v>
      </c>
      <c r="T4747" s="167" t="s">
        <v>12150</v>
      </c>
      <c r="U4747" s="416" t="s">
        <v>40</v>
      </c>
      <c r="V4747" s="240" t="s">
        <v>1336</v>
      </c>
      <c r="W4747" s="167" t="s">
        <v>12151</v>
      </c>
      <c r="X4747" s="255">
        <v>2568</v>
      </c>
      <c r="Y4747" s="261">
        <v>205</v>
      </c>
      <c r="Z4747" s="261">
        <v>243745</v>
      </c>
      <c r="AA4747" s="264">
        <f>Y4747/AD4747</f>
        <v>3.7156447858084848E-5</v>
      </c>
      <c r="AB4747" s="265">
        <f>Z4747/AD4747</f>
        <v>4.4179016503262877E-2</v>
      </c>
      <c r="AC4747" s="255">
        <f>Z4747/Y4747</f>
        <v>1189</v>
      </c>
      <c r="AD4747" s="241">
        <v>5517212</v>
      </c>
      <c r="AE4747" s="461" t="s">
        <v>1270</v>
      </c>
      <c r="AF4747" s="462" t="s">
        <v>1270</v>
      </c>
      <c r="AG4747" s="277" t="s">
        <v>7066</v>
      </c>
      <c r="AH4747" s="277" t="s">
        <v>7067</v>
      </c>
    </row>
    <row r="4748" spans="1:34" ht="15" hidden="1" customHeight="1" x14ac:dyDescent="0.2">
      <c r="A4748" s="257">
        <v>69</v>
      </c>
      <c r="B4748" s="257">
        <v>60</v>
      </c>
      <c r="C4748" s="258" t="s">
        <v>933</v>
      </c>
      <c r="D4748" s="257">
        <v>60236</v>
      </c>
      <c r="E4748" s="258" t="s">
        <v>934</v>
      </c>
      <c r="F4748" s="25">
        <v>2018</v>
      </c>
      <c r="G4748" s="284">
        <v>43432.468055555553</v>
      </c>
      <c r="H4748" s="234">
        <v>43432.468055555553</v>
      </c>
      <c r="I4748" s="412" t="s">
        <v>36</v>
      </c>
      <c r="J4748" s="412" t="s">
        <v>36</v>
      </c>
      <c r="K4748" s="412" t="s">
        <v>36</v>
      </c>
      <c r="L4748" s="235">
        <f>N4748-G4748</f>
        <v>6.944444467080757E-4</v>
      </c>
      <c r="M4748" s="236">
        <v>1</v>
      </c>
      <c r="N4748" s="284">
        <v>43432.46875</v>
      </c>
      <c r="O4748" s="234">
        <v>43432.46875</v>
      </c>
      <c r="P4748" s="237" t="s">
        <v>37</v>
      </c>
      <c r="Q4748" s="162" t="s">
        <v>145</v>
      </c>
      <c r="R4748" s="167" t="s">
        <v>10207</v>
      </c>
      <c r="S4748" s="163" t="s">
        <v>40</v>
      </c>
      <c r="T4748" s="167" t="s">
        <v>12434</v>
      </c>
      <c r="U4748" s="416" t="s">
        <v>40</v>
      </c>
      <c r="V4748" s="240" t="s">
        <v>1336</v>
      </c>
      <c r="W4748" s="167" t="s">
        <v>12435</v>
      </c>
      <c r="X4748" s="255">
        <v>13091</v>
      </c>
      <c r="Y4748" s="241">
        <v>0</v>
      </c>
      <c r="Z4748" s="241">
        <v>0</v>
      </c>
      <c r="AA4748" s="266"/>
      <c r="AB4748" s="266"/>
      <c r="AC4748" s="266"/>
      <c r="AD4748" s="241">
        <v>5517212</v>
      </c>
      <c r="AE4748" s="461" t="s">
        <v>7102</v>
      </c>
      <c r="AF4748" s="468" t="s">
        <v>12436</v>
      </c>
      <c r="AG4748" s="163" t="s">
        <v>7040</v>
      </c>
      <c r="AH4748" s="57" t="s">
        <v>7041</v>
      </c>
    </row>
    <row r="4749" spans="1:34" ht="15" hidden="1" customHeight="1" x14ac:dyDescent="0.2">
      <c r="A4749" s="257">
        <v>69</v>
      </c>
      <c r="B4749" s="257">
        <v>60</v>
      </c>
      <c r="C4749" s="258" t="s">
        <v>933</v>
      </c>
      <c r="D4749" s="257">
        <v>60236</v>
      </c>
      <c r="E4749" s="258" t="s">
        <v>934</v>
      </c>
      <c r="F4749" s="25">
        <v>2018</v>
      </c>
      <c r="G4749" s="232">
        <v>43442.351388888892</v>
      </c>
      <c r="H4749" s="233">
        <v>43442.351388888892</v>
      </c>
      <c r="I4749" s="412" t="s">
        <v>36</v>
      </c>
      <c r="J4749" s="412" t="s">
        <v>36</v>
      </c>
      <c r="K4749" s="412" t="s">
        <v>36</v>
      </c>
      <c r="L4749" s="235">
        <f>N4749-G4749</f>
        <v>6.9444443943211809E-4</v>
      </c>
      <c r="M4749" s="236">
        <v>1</v>
      </c>
      <c r="N4749" s="232">
        <v>43442.352083333331</v>
      </c>
      <c r="O4749" s="233">
        <v>43442.352083333331</v>
      </c>
      <c r="P4749" s="237" t="s">
        <v>37</v>
      </c>
      <c r="Q4749" s="238" t="s">
        <v>1285</v>
      </c>
      <c r="R4749" s="35" t="s">
        <v>10214</v>
      </c>
      <c r="S4749" s="238" t="s">
        <v>98</v>
      </c>
      <c r="T4749" s="167" t="s">
        <v>12502</v>
      </c>
      <c r="U4749" s="282" t="s">
        <v>40</v>
      </c>
      <c r="V4749" s="240" t="s">
        <v>1336</v>
      </c>
      <c r="W4749" s="167" t="s">
        <v>12503</v>
      </c>
      <c r="X4749" s="255">
        <v>11316</v>
      </c>
      <c r="Y4749" s="241">
        <v>0</v>
      </c>
      <c r="Z4749" s="241">
        <v>0</v>
      </c>
      <c r="AA4749" s="277"/>
      <c r="AB4749" s="277"/>
      <c r="AC4749" s="277"/>
      <c r="AD4749" s="241">
        <v>5517212</v>
      </c>
      <c r="AE4749" s="467" t="s">
        <v>7102</v>
      </c>
      <c r="AF4749" s="468" t="s">
        <v>12504</v>
      </c>
      <c r="AG4749" s="277" t="s">
        <v>7040</v>
      </c>
      <c r="AH4749" s="277" t="s">
        <v>7041</v>
      </c>
    </row>
    <row r="4750" spans="1:34" ht="15" hidden="1" customHeight="1" x14ac:dyDescent="0.2">
      <c r="A4750" s="521">
        <v>69</v>
      </c>
      <c r="B4750" s="521">
        <v>60</v>
      </c>
      <c r="C4750" s="522" t="s">
        <v>933</v>
      </c>
      <c r="D4750" s="521">
        <v>60236</v>
      </c>
      <c r="E4750" s="522" t="s">
        <v>934</v>
      </c>
      <c r="F4750" s="25">
        <v>2019</v>
      </c>
      <c r="G4750" s="232">
        <v>43501.375</v>
      </c>
      <c r="H4750" s="233">
        <v>43501.375</v>
      </c>
      <c r="I4750" s="417" t="s">
        <v>7042</v>
      </c>
      <c r="J4750" s="412" t="s">
        <v>36</v>
      </c>
      <c r="K4750" s="412" t="s">
        <v>36</v>
      </c>
      <c r="L4750" s="235">
        <f>N4750-G4750</f>
        <v>0.3006944444423425</v>
      </c>
      <c r="M4750" s="236">
        <v>433</v>
      </c>
      <c r="N4750" s="232">
        <v>43501.675694444442</v>
      </c>
      <c r="O4750" s="233">
        <v>43501.675694444442</v>
      </c>
      <c r="P4750" s="237" t="s">
        <v>37</v>
      </c>
      <c r="Q4750" s="162" t="s">
        <v>213</v>
      </c>
      <c r="R4750" s="167" t="s">
        <v>10343</v>
      </c>
      <c r="S4750" s="238" t="s">
        <v>564</v>
      </c>
      <c r="T4750" s="167" t="s">
        <v>13049</v>
      </c>
      <c r="U4750" s="416" t="s">
        <v>40</v>
      </c>
      <c r="V4750" s="240" t="s">
        <v>1336</v>
      </c>
      <c r="W4750" s="167" t="s">
        <v>13050</v>
      </c>
      <c r="X4750" s="490">
        <v>13751</v>
      </c>
      <c r="Y4750" s="490">
        <v>13751</v>
      </c>
      <c r="Z4750" s="490">
        <v>1321362</v>
      </c>
      <c r="AA4750" s="491">
        <f>Y4750/AD4750</f>
        <v>2.4781358709040969E-3</v>
      </c>
      <c r="AB4750" s="492">
        <f>Z4750/AD4750</f>
        <v>0.23812919574209726</v>
      </c>
      <c r="AC4750" s="341">
        <f>Z4750/Y4750</f>
        <v>96.092066031561345</v>
      </c>
      <c r="AD4750" s="255">
        <v>5548929</v>
      </c>
      <c r="AE4750" s="239" t="s">
        <v>8271</v>
      </c>
      <c r="AF4750" s="229" t="s">
        <v>7591</v>
      </c>
      <c r="AG4750" s="239" t="s">
        <v>7040</v>
      </c>
      <c r="AH4750" s="57" t="s">
        <v>7041</v>
      </c>
    </row>
    <row r="4751" spans="1:34" ht="15" hidden="1" customHeight="1" x14ac:dyDescent="0.2">
      <c r="A4751" s="521">
        <v>69</v>
      </c>
      <c r="B4751" s="521">
        <v>60</v>
      </c>
      <c r="C4751" s="522" t="s">
        <v>933</v>
      </c>
      <c r="D4751" s="521">
        <v>60236</v>
      </c>
      <c r="E4751" s="522" t="s">
        <v>934</v>
      </c>
      <c r="F4751" s="25">
        <v>2019</v>
      </c>
      <c r="G4751" s="232">
        <v>43506.230555555558</v>
      </c>
      <c r="H4751" s="233">
        <v>43506.230555555558</v>
      </c>
      <c r="I4751" s="417" t="s">
        <v>7042</v>
      </c>
      <c r="J4751" s="412" t="s">
        <v>36</v>
      </c>
      <c r="K4751" s="412" t="s">
        <v>36</v>
      </c>
      <c r="L4751" s="235">
        <f>N4751-G4751</f>
        <v>6.9444443943211809E-4</v>
      </c>
      <c r="M4751" s="236">
        <v>1</v>
      </c>
      <c r="N4751" s="232">
        <v>43506.231249999997</v>
      </c>
      <c r="O4751" s="233">
        <v>43506.231249999997</v>
      </c>
      <c r="P4751" s="237" t="s">
        <v>37</v>
      </c>
      <c r="Q4751" s="162" t="s">
        <v>1285</v>
      </c>
      <c r="R4751" s="167" t="s">
        <v>10214</v>
      </c>
      <c r="S4751" s="238" t="s">
        <v>40</v>
      </c>
      <c r="T4751" s="167" t="s">
        <v>13124</v>
      </c>
      <c r="U4751" s="416" t="s">
        <v>40</v>
      </c>
      <c r="V4751" s="240" t="s">
        <v>1336</v>
      </c>
      <c r="W4751" s="167" t="s">
        <v>13125</v>
      </c>
      <c r="X4751" s="164">
        <v>9269</v>
      </c>
      <c r="Y4751" s="241">
        <v>0</v>
      </c>
      <c r="Z4751" s="241">
        <v>0</v>
      </c>
      <c r="AA4751" s="264">
        <f>Y4751/AD4751</f>
        <v>0</v>
      </c>
      <c r="AB4751" s="265">
        <f>Z4751/AD4751</f>
        <v>0</v>
      </c>
      <c r="AC4751" s="255">
        <v>0</v>
      </c>
      <c r="AD4751" s="255">
        <v>5548929</v>
      </c>
      <c r="AE4751" s="239" t="s">
        <v>7056</v>
      </c>
      <c r="AF4751" s="229" t="s">
        <v>7153</v>
      </c>
      <c r="AG4751" s="239" t="s">
        <v>7040</v>
      </c>
      <c r="AH4751" s="57" t="s">
        <v>7041</v>
      </c>
    </row>
    <row r="4752" spans="1:34" ht="15" hidden="1" customHeight="1" x14ac:dyDescent="0.2">
      <c r="A4752" s="521">
        <v>69</v>
      </c>
      <c r="B4752" s="521">
        <v>60</v>
      </c>
      <c r="C4752" s="522" t="s">
        <v>933</v>
      </c>
      <c r="D4752" s="521">
        <v>60236</v>
      </c>
      <c r="E4752" s="522" t="s">
        <v>934</v>
      </c>
      <c r="F4752" s="25">
        <v>2019</v>
      </c>
      <c r="G4752" s="232">
        <v>43510.376388888886</v>
      </c>
      <c r="H4752" s="233">
        <v>43510.376388888886</v>
      </c>
      <c r="I4752" s="417" t="s">
        <v>7042</v>
      </c>
      <c r="J4752" s="412" t="s">
        <v>36</v>
      </c>
      <c r="K4752" s="412" t="s">
        <v>36</v>
      </c>
      <c r="L4752" s="235">
        <f>N4752-G4752</f>
        <v>6.944444467080757E-4</v>
      </c>
      <c r="M4752" s="236">
        <v>1</v>
      </c>
      <c r="N4752" s="232">
        <v>43510.377083333333</v>
      </c>
      <c r="O4752" s="233">
        <v>43510.377083333333</v>
      </c>
      <c r="P4752" s="237" t="s">
        <v>37</v>
      </c>
      <c r="Q4752" s="162" t="s">
        <v>213</v>
      </c>
      <c r="R4752" s="167" t="s">
        <v>10774</v>
      </c>
      <c r="S4752" s="238" t="s">
        <v>40</v>
      </c>
      <c r="T4752" s="167" t="s">
        <v>13303</v>
      </c>
      <c r="U4752" s="192" t="s">
        <v>40</v>
      </c>
      <c r="V4752" s="240" t="s">
        <v>1336</v>
      </c>
      <c r="W4752" s="167" t="s">
        <v>13304</v>
      </c>
      <c r="X4752" s="164">
        <v>13760</v>
      </c>
      <c r="Y4752" s="241">
        <v>0</v>
      </c>
      <c r="Z4752" s="241">
        <v>0</v>
      </c>
      <c r="AA4752" s="264">
        <f>Y4752/AD4752</f>
        <v>0</v>
      </c>
      <c r="AB4752" s="265">
        <f>Z4752/AD4752</f>
        <v>0</v>
      </c>
      <c r="AC4752" s="255">
        <v>0</v>
      </c>
      <c r="AD4752" s="255">
        <v>5548929</v>
      </c>
      <c r="AE4752" s="239" t="s">
        <v>10636</v>
      </c>
      <c r="AF4752" s="229" t="s">
        <v>7591</v>
      </c>
      <c r="AG4752" s="239" t="s">
        <v>7040</v>
      </c>
      <c r="AH4752" s="57" t="s">
        <v>7041</v>
      </c>
    </row>
    <row r="4753" spans="1:34" ht="15" hidden="1" customHeight="1" x14ac:dyDescent="0.2">
      <c r="A4753" s="521">
        <v>69</v>
      </c>
      <c r="B4753" s="521">
        <v>60</v>
      </c>
      <c r="C4753" s="522" t="s">
        <v>933</v>
      </c>
      <c r="D4753" s="521">
        <v>60236</v>
      </c>
      <c r="E4753" s="522" t="s">
        <v>934</v>
      </c>
      <c r="F4753" s="25">
        <v>2019</v>
      </c>
      <c r="G4753" s="232">
        <v>43510.394444444442</v>
      </c>
      <c r="H4753" s="233">
        <v>43510.394444444442</v>
      </c>
      <c r="I4753" s="417" t="s">
        <v>7042</v>
      </c>
      <c r="J4753" s="412" t="s">
        <v>36</v>
      </c>
      <c r="K4753" s="412" t="s">
        <v>36</v>
      </c>
      <c r="L4753" s="235">
        <f>N4753-G4753</f>
        <v>6.944444467080757E-4</v>
      </c>
      <c r="M4753" s="236">
        <v>1</v>
      </c>
      <c r="N4753" s="232">
        <v>43510.395138888889</v>
      </c>
      <c r="O4753" s="233">
        <v>43510.395138888889</v>
      </c>
      <c r="P4753" s="237" t="s">
        <v>37</v>
      </c>
      <c r="Q4753" s="162" t="s">
        <v>213</v>
      </c>
      <c r="R4753" s="167" t="s">
        <v>10774</v>
      </c>
      <c r="S4753" s="238" t="s">
        <v>40</v>
      </c>
      <c r="T4753" s="167" t="s">
        <v>13305</v>
      </c>
      <c r="U4753" s="192" t="s">
        <v>40</v>
      </c>
      <c r="V4753" s="240" t="s">
        <v>1336</v>
      </c>
      <c r="W4753" s="167" t="s">
        <v>13306</v>
      </c>
      <c r="X4753" s="164">
        <v>13760</v>
      </c>
      <c r="Y4753" s="241">
        <v>0</v>
      </c>
      <c r="Z4753" s="241">
        <v>0</v>
      </c>
      <c r="AA4753" s="264">
        <f>Y4753/AD4753</f>
        <v>0</v>
      </c>
      <c r="AB4753" s="265">
        <f>Z4753/AD4753</f>
        <v>0</v>
      </c>
      <c r="AC4753" s="255">
        <v>0</v>
      </c>
      <c r="AD4753" s="255">
        <v>5548929</v>
      </c>
      <c r="AE4753" s="239" t="s">
        <v>7076</v>
      </c>
      <c r="AF4753" s="229" t="s">
        <v>7591</v>
      </c>
      <c r="AG4753" s="239" t="s">
        <v>7040</v>
      </c>
      <c r="AH4753" s="57" t="s">
        <v>7041</v>
      </c>
    </row>
    <row r="4754" spans="1:34" ht="15" hidden="1" customHeight="1" x14ac:dyDescent="0.2">
      <c r="A4754" s="521">
        <v>69</v>
      </c>
      <c r="B4754" s="521">
        <v>60</v>
      </c>
      <c r="C4754" s="522" t="s">
        <v>933</v>
      </c>
      <c r="D4754" s="521">
        <v>60236</v>
      </c>
      <c r="E4754" s="522" t="s">
        <v>934</v>
      </c>
      <c r="F4754" s="25">
        <v>2019</v>
      </c>
      <c r="G4754" s="232">
        <v>43512.21875</v>
      </c>
      <c r="H4754" s="233">
        <v>43512.21875</v>
      </c>
      <c r="I4754" s="417" t="s">
        <v>7042</v>
      </c>
      <c r="J4754" s="417" t="s">
        <v>7042</v>
      </c>
      <c r="K4754" s="412" t="s">
        <v>36</v>
      </c>
      <c r="L4754" s="235">
        <f>N4754-G4754</f>
        <v>0.78194444444670808</v>
      </c>
      <c r="M4754" s="236">
        <v>1126</v>
      </c>
      <c r="N4754" s="232">
        <v>43513.000694444447</v>
      </c>
      <c r="O4754" s="233">
        <v>43513.000694444447</v>
      </c>
      <c r="P4754" s="237" t="s">
        <v>37</v>
      </c>
      <c r="Q4754" s="162" t="s">
        <v>1285</v>
      </c>
      <c r="R4754" s="167" t="s">
        <v>10331</v>
      </c>
      <c r="S4754" s="238" t="s">
        <v>54</v>
      </c>
      <c r="T4754" s="167" t="s">
        <v>13334</v>
      </c>
      <c r="U4754" s="192" t="s">
        <v>40</v>
      </c>
      <c r="V4754" s="240" t="s">
        <v>1336</v>
      </c>
      <c r="W4754" s="167" t="s">
        <v>13335</v>
      </c>
      <c r="X4754" s="490">
        <f>4545+5767+2424</f>
        <v>12736</v>
      </c>
      <c r="Y4754" s="490">
        <f>4545+5767+2424</f>
        <v>12736</v>
      </c>
      <c r="Z4754" s="490">
        <f>31815+1859017+712274</f>
        <v>2603106</v>
      </c>
      <c r="AA4754" s="491">
        <f>Y4754/AD4754</f>
        <v>2.2952176897559871E-3</v>
      </c>
      <c r="AB4754" s="492">
        <f>Z4754/AD4754</f>
        <v>0.46911863532584397</v>
      </c>
      <c r="AC4754" s="341">
        <f>Z4754/Y4754</f>
        <v>204.38960427135677</v>
      </c>
      <c r="AD4754" s="255">
        <v>5548929</v>
      </c>
      <c r="AE4754" s="239" t="s">
        <v>10636</v>
      </c>
      <c r="AF4754" s="229" t="s">
        <v>7175</v>
      </c>
      <c r="AG4754" s="239" t="s">
        <v>7040</v>
      </c>
      <c r="AH4754" s="57" t="s">
        <v>7041</v>
      </c>
    </row>
    <row r="4755" spans="1:34" ht="15" hidden="1" customHeight="1" x14ac:dyDescent="0.2">
      <c r="A4755" s="521">
        <v>69</v>
      </c>
      <c r="B4755" s="521">
        <v>60</v>
      </c>
      <c r="C4755" s="522" t="s">
        <v>933</v>
      </c>
      <c r="D4755" s="521">
        <v>60236</v>
      </c>
      <c r="E4755" s="522" t="s">
        <v>934</v>
      </c>
      <c r="F4755" s="25">
        <v>2019</v>
      </c>
      <c r="G4755" s="573">
        <v>43551.425000000003</v>
      </c>
      <c r="H4755" s="574">
        <v>43551.425000000003</v>
      </c>
      <c r="I4755" s="572" t="s">
        <v>36</v>
      </c>
      <c r="J4755" s="572" t="s">
        <v>36</v>
      </c>
      <c r="K4755" s="572" t="s">
        <v>36</v>
      </c>
      <c r="L4755" s="235">
        <f>N4755-G4755</f>
        <v>6.1805555553291924E-2</v>
      </c>
      <c r="M4755" s="236">
        <v>89</v>
      </c>
      <c r="N4755" s="573">
        <v>43551.486805555556</v>
      </c>
      <c r="O4755" s="574">
        <v>43551.486805555556</v>
      </c>
      <c r="P4755" s="237" t="s">
        <v>37</v>
      </c>
      <c r="Q4755" s="162" t="s">
        <v>1285</v>
      </c>
      <c r="R4755" s="167" t="s">
        <v>10214</v>
      </c>
      <c r="S4755" s="238" t="s">
        <v>54</v>
      </c>
      <c r="T4755" s="167" t="s">
        <v>13685</v>
      </c>
      <c r="U4755" s="459" t="s">
        <v>40</v>
      </c>
      <c r="V4755" s="240" t="s">
        <v>1336</v>
      </c>
      <c r="W4755" s="167" t="s">
        <v>13686</v>
      </c>
      <c r="X4755" s="536">
        <v>0</v>
      </c>
      <c r="Y4755" s="255">
        <v>0</v>
      </c>
      <c r="Z4755" s="255">
        <v>0</v>
      </c>
      <c r="AA4755" s="264">
        <f>Y4755/AD4755</f>
        <v>0</v>
      </c>
      <c r="AB4755" s="265">
        <f>Z4755/AD4755</f>
        <v>0</v>
      </c>
      <c r="AC4755" s="255">
        <v>0</v>
      </c>
      <c r="AD4755" s="255">
        <v>5548929</v>
      </c>
      <c r="AE4755" s="240" t="s">
        <v>1270</v>
      </c>
      <c r="AF4755" s="527" t="s">
        <v>1270</v>
      </c>
      <c r="AG4755" s="555" t="s">
        <v>7066</v>
      </c>
      <c r="AH4755" s="525" t="s">
        <v>12671</v>
      </c>
    </row>
    <row r="4756" spans="1:34" ht="15" hidden="1" customHeight="1" x14ac:dyDescent="0.2">
      <c r="A4756" s="58">
        <v>69</v>
      </c>
      <c r="B4756" s="58">
        <v>60</v>
      </c>
      <c r="C4756" s="76" t="s">
        <v>1010</v>
      </c>
      <c r="D4756" s="31">
        <v>60238</v>
      </c>
      <c r="E4756" s="60" t="s">
        <v>1011</v>
      </c>
      <c r="F4756" s="25">
        <v>2014</v>
      </c>
      <c r="G4756" s="61">
        <v>41816.834722222222</v>
      </c>
      <c r="H4756" s="62">
        <v>41816.834722222222</v>
      </c>
      <c r="I4756" s="625" t="s">
        <v>36</v>
      </c>
      <c r="J4756" s="625" t="s">
        <v>36</v>
      </c>
      <c r="K4756" s="625"/>
      <c r="L4756" s="64">
        <f>N4756-G4756</f>
        <v>6.944444467080757E-4</v>
      </c>
      <c r="M4756" s="65">
        <v>1</v>
      </c>
      <c r="N4756" s="61">
        <v>41816.835416666669</v>
      </c>
      <c r="O4756" s="62">
        <v>41816.835416666669</v>
      </c>
      <c r="P4756" s="66" t="s">
        <v>37</v>
      </c>
      <c r="Q4756" s="69" t="s">
        <v>38</v>
      </c>
      <c r="R4756" s="69" t="s">
        <v>413</v>
      </c>
      <c r="S4756" s="87" t="s">
        <v>40</v>
      </c>
      <c r="T4756" s="69" t="s">
        <v>2421</v>
      </c>
      <c r="U4756" s="459" t="s">
        <v>40</v>
      </c>
      <c r="V4756" s="87" t="s">
        <v>190</v>
      </c>
      <c r="W4756" s="69" t="s">
        <v>2422</v>
      </c>
      <c r="X4756" s="32">
        <v>12507</v>
      </c>
      <c r="Y4756" s="32">
        <v>0</v>
      </c>
      <c r="Z4756" s="83"/>
      <c r="AA4756" s="84"/>
      <c r="AB4756" s="85"/>
      <c r="AC4756" s="83"/>
    </row>
    <row r="4757" spans="1:34" ht="15" hidden="1" customHeight="1" x14ac:dyDescent="0.2">
      <c r="A4757" s="153">
        <v>69</v>
      </c>
      <c r="B4757" s="153">
        <v>60</v>
      </c>
      <c r="C4757" s="24" t="s">
        <v>1010</v>
      </c>
      <c r="D4757" s="175">
        <v>60238</v>
      </c>
      <c r="E4757" s="24" t="s">
        <v>1011</v>
      </c>
      <c r="F4757" s="25">
        <v>2015</v>
      </c>
      <c r="G4757" s="156">
        <v>42098.384027777778</v>
      </c>
      <c r="H4757" s="157">
        <v>42098.384027777778</v>
      </c>
      <c r="I4757" s="620" t="s">
        <v>36</v>
      </c>
      <c r="J4757" s="620" t="s">
        <v>36</v>
      </c>
      <c r="K4757" s="620"/>
      <c r="L4757" s="159">
        <f>N4757-G4757</f>
        <v>6.944444467080757E-4</v>
      </c>
      <c r="M4757" s="160">
        <v>1</v>
      </c>
      <c r="N4757" s="156">
        <v>42098.384722222225</v>
      </c>
      <c r="O4757" s="157">
        <v>42098.384722222225</v>
      </c>
      <c r="P4757" s="161" t="s">
        <v>37</v>
      </c>
      <c r="Q4757" s="35" t="s">
        <v>48</v>
      </c>
      <c r="R4757" s="35" t="s">
        <v>49</v>
      </c>
      <c r="S4757" s="35" t="s">
        <v>40</v>
      </c>
      <c r="T4757" s="35" t="s">
        <v>3681</v>
      </c>
      <c r="U4757" s="459" t="s">
        <v>40</v>
      </c>
      <c r="V4757" s="167" t="s">
        <v>190</v>
      </c>
      <c r="W4757" s="167" t="s">
        <v>3682</v>
      </c>
      <c r="X4757" s="55">
        <v>12121</v>
      </c>
      <c r="Y4757" s="55">
        <v>0</v>
      </c>
      <c r="Z4757" s="168"/>
      <c r="AA4757" s="168"/>
      <c r="AB4757" s="168"/>
      <c r="AC4757" s="168"/>
    </row>
    <row r="4758" spans="1:34" ht="15" hidden="1" customHeight="1" x14ac:dyDescent="0.2">
      <c r="A4758" s="175">
        <v>69</v>
      </c>
      <c r="B4758" s="175">
        <v>60</v>
      </c>
      <c r="C4758" s="24" t="s">
        <v>1010</v>
      </c>
      <c r="D4758" s="175">
        <v>60238</v>
      </c>
      <c r="E4758" s="24" t="s">
        <v>1011</v>
      </c>
      <c r="F4758" s="25">
        <v>2015</v>
      </c>
      <c r="G4758" s="156">
        <v>42208.813888888886</v>
      </c>
      <c r="H4758" s="157">
        <v>42208.813888888886</v>
      </c>
      <c r="I4758" s="620" t="s">
        <v>36</v>
      </c>
      <c r="J4758" s="620" t="s">
        <v>36</v>
      </c>
      <c r="K4758" s="620"/>
      <c r="L4758" s="159">
        <f>N4758-G4758</f>
        <v>6.944444467080757E-4</v>
      </c>
      <c r="M4758" s="160">
        <v>1</v>
      </c>
      <c r="N4758" s="156">
        <v>42208.814583333333</v>
      </c>
      <c r="O4758" s="157">
        <v>42208.814583333333</v>
      </c>
      <c r="P4758" s="161" t="s">
        <v>37</v>
      </c>
      <c r="Q4758" s="35" t="s">
        <v>38</v>
      </c>
      <c r="R4758" s="35" t="s">
        <v>413</v>
      </c>
      <c r="S4758" s="35" t="s">
        <v>40</v>
      </c>
      <c r="T4758" s="35" t="s">
        <v>4451</v>
      </c>
      <c r="U4758" s="459" t="s">
        <v>40</v>
      </c>
      <c r="V4758" s="35" t="s">
        <v>190</v>
      </c>
      <c r="W4758" s="35" t="s">
        <v>4452</v>
      </c>
      <c r="X4758" s="55">
        <v>12171</v>
      </c>
      <c r="Y4758" s="168"/>
      <c r="Z4758" s="168"/>
      <c r="AA4758" s="168"/>
      <c r="AB4758" s="168"/>
      <c r="AC4758" s="168"/>
    </row>
    <row r="4759" spans="1:34" ht="15" hidden="1" customHeight="1" x14ac:dyDescent="0.2">
      <c r="A4759" s="175">
        <v>69</v>
      </c>
      <c r="B4759" s="175">
        <v>60</v>
      </c>
      <c r="C4759" s="24" t="s">
        <v>1010</v>
      </c>
      <c r="D4759" s="175">
        <v>60238</v>
      </c>
      <c r="E4759" s="24" t="s">
        <v>1011</v>
      </c>
      <c r="F4759" s="25">
        <v>2015</v>
      </c>
      <c r="G4759" s="156">
        <v>42208.836111111108</v>
      </c>
      <c r="H4759" s="157">
        <v>42208.836111111108</v>
      </c>
      <c r="I4759" s="620" t="s">
        <v>36</v>
      </c>
      <c r="J4759" s="620" t="s">
        <v>36</v>
      </c>
      <c r="K4759" s="620"/>
      <c r="L4759" s="159">
        <f>N4759-G4759</f>
        <v>0.1993055555576575</v>
      </c>
      <c r="M4759" s="160">
        <v>287</v>
      </c>
      <c r="N4759" s="156">
        <v>42209.035416666666</v>
      </c>
      <c r="O4759" s="157">
        <v>42209.035416666666</v>
      </c>
      <c r="P4759" s="161" t="s">
        <v>37</v>
      </c>
      <c r="Q4759" s="35" t="s">
        <v>38</v>
      </c>
      <c r="R4759" s="35" t="s">
        <v>413</v>
      </c>
      <c r="S4759" s="35" t="s">
        <v>106</v>
      </c>
      <c r="T4759" s="35" t="s">
        <v>4453</v>
      </c>
      <c r="U4759" s="459" t="s">
        <v>40</v>
      </c>
      <c r="V4759" s="35" t="s">
        <v>190</v>
      </c>
      <c r="W4759" s="35" t="s">
        <v>4454</v>
      </c>
      <c r="X4759" s="55">
        <v>11867</v>
      </c>
      <c r="Y4759" s="55">
        <v>305</v>
      </c>
      <c r="Z4759" s="55">
        <v>25907</v>
      </c>
      <c r="AA4759" s="173">
        <v>5.6346625225109389E-5</v>
      </c>
      <c r="AB4759" s="174">
        <v>4.786137769530849E-3</v>
      </c>
      <c r="AC4759" s="55">
        <v>84.940983606557381</v>
      </c>
    </row>
    <row r="4760" spans="1:34" ht="15" hidden="1" customHeight="1" x14ac:dyDescent="0.2">
      <c r="A4760" s="257">
        <v>69</v>
      </c>
      <c r="B4760" s="257">
        <v>60</v>
      </c>
      <c r="C4760" s="258" t="s">
        <v>1010</v>
      </c>
      <c r="D4760" s="257">
        <v>60238</v>
      </c>
      <c r="E4760" s="258" t="s">
        <v>1011</v>
      </c>
      <c r="F4760" s="25">
        <v>2016</v>
      </c>
      <c r="G4760" s="284">
        <v>42575.186111111114</v>
      </c>
      <c r="H4760" s="234">
        <v>42575.186111111114</v>
      </c>
      <c r="I4760" s="412" t="s">
        <v>36</v>
      </c>
      <c r="J4760" s="412" t="s">
        <v>36</v>
      </c>
      <c r="K4760" s="412"/>
      <c r="L4760" s="235">
        <f>N4760-G4760</f>
        <v>6.9444443943211809E-4</v>
      </c>
      <c r="M4760" s="236">
        <v>1</v>
      </c>
      <c r="N4760" s="284">
        <v>42575.186805555553</v>
      </c>
      <c r="O4760" s="234">
        <v>42575.186805555553</v>
      </c>
      <c r="P4760" s="237" t="s">
        <v>37</v>
      </c>
      <c r="Q4760" s="238" t="s">
        <v>52</v>
      </c>
      <c r="R4760" s="238" t="s">
        <v>67</v>
      </c>
      <c r="S4760" s="35" t="s">
        <v>101</v>
      </c>
      <c r="T4760" s="35" t="s">
        <v>6398</v>
      </c>
      <c r="U4760" s="282" t="s">
        <v>40</v>
      </c>
      <c r="V4760" s="240" t="s">
        <v>190</v>
      </c>
      <c r="W4760" s="35" t="s">
        <v>6399</v>
      </c>
      <c r="X4760" s="177">
        <v>12743</v>
      </c>
      <c r="Y4760" s="177">
        <v>0</v>
      </c>
      <c r="Z4760" s="55">
        <v>0</v>
      </c>
      <c r="AA4760" s="168"/>
      <c r="AB4760" s="168"/>
      <c r="AC4760" s="168"/>
    </row>
    <row r="4761" spans="1:34" ht="15" hidden="1" customHeight="1" x14ac:dyDescent="0.2">
      <c r="A4761" s="257">
        <v>69</v>
      </c>
      <c r="B4761" s="257">
        <v>60</v>
      </c>
      <c r="C4761" s="258" t="s">
        <v>1010</v>
      </c>
      <c r="D4761" s="257">
        <v>60238</v>
      </c>
      <c r="E4761" s="258" t="s">
        <v>1011</v>
      </c>
      <c r="F4761" s="25">
        <v>2016</v>
      </c>
      <c r="G4761" s="284">
        <v>42685.352777777778</v>
      </c>
      <c r="H4761" s="234">
        <v>42685.352777777778</v>
      </c>
      <c r="I4761" s="412" t="s">
        <v>36</v>
      </c>
      <c r="J4761" s="412" t="s">
        <v>36</v>
      </c>
      <c r="K4761" s="412"/>
      <c r="L4761" s="235">
        <f>N4761-G4761</f>
        <v>6.944444467080757E-4</v>
      </c>
      <c r="M4761" s="236">
        <v>1</v>
      </c>
      <c r="N4761" s="284">
        <v>42685.353472222225</v>
      </c>
      <c r="O4761" s="234">
        <v>42685.353472222225</v>
      </c>
      <c r="P4761" s="237" t="s">
        <v>37</v>
      </c>
      <c r="Q4761" s="35" t="s">
        <v>62</v>
      </c>
      <c r="R4761" s="35" t="s">
        <v>397</v>
      </c>
      <c r="S4761" s="35" t="s">
        <v>101</v>
      </c>
      <c r="T4761" s="35" t="s">
        <v>6850</v>
      </c>
      <c r="U4761" s="282" t="s">
        <v>40</v>
      </c>
      <c r="V4761" s="240" t="s">
        <v>190</v>
      </c>
      <c r="W4761" s="35" t="s">
        <v>6851</v>
      </c>
      <c r="X4761" s="177">
        <v>3209</v>
      </c>
      <c r="Y4761" s="55">
        <v>0</v>
      </c>
      <c r="Z4761" s="55">
        <v>0</v>
      </c>
      <c r="AA4761" s="55"/>
      <c r="AB4761" s="55"/>
      <c r="AC4761" s="55"/>
    </row>
    <row r="4762" spans="1:34" ht="15" hidden="1" customHeight="1" x14ac:dyDescent="0.2">
      <c r="A4762" s="257">
        <v>69</v>
      </c>
      <c r="B4762" s="257">
        <v>60</v>
      </c>
      <c r="C4762" s="258" t="s">
        <v>1010</v>
      </c>
      <c r="D4762" s="257">
        <v>60238</v>
      </c>
      <c r="E4762" s="258" t="s">
        <v>1011</v>
      </c>
      <c r="F4762" s="25">
        <v>2017</v>
      </c>
      <c r="G4762" s="232">
        <v>42807.315972222219</v>
      </c>
      <c r="H4762" s="233">
        <v>42807.315972222219</v>
      </c>
      <c r="I4762" s="412" t="s">
        <v>36</v>
      </c>
      <c r="J4762" s="412" t="s">
        <v>36</v>
      </c>
      <c r="K4762" s="412"/>
      <c r="L4762" s="235">
        <f>N4762-G4762</f>
        <v>6.944444467080757E-4</v>
      </c>
      <c r="M4762" s="236">
        <v>1</v>
      </c>
      <c r="N4762" s="232">
        <v>42807.316666666666</v>
      </c>
      <c r="O4762" s="233">
        <v>42807.316666666666</v>
      </c>
      <c r="P4762" s="237" t="s">
        <v>37</v>
      </c>
      <c r="Q4762" s="35" t="s">
        <v>62</v>
      </c>
      <c r="R4762" s="35" t="s">
        <v>397</v>
      </c>
      <c r="S4762" s="35" t="s">
        <v>40</v>
      </c>
      <c r="T4762" s="167" t="s">
        <v>8096</v>
      </c>
      <c r="U4762" s="303" t="s">
        <v>40</v>
      </c>
      <c r="V4762" s="49" t="s">
        <v>190</v>
      </c>
      <c r="W4762" s="35" t="s">
        <v>8097</v>
      </c>
      <c r="X4762" s="255">
        <v>12924</v>
      </c>
      <c r="Y4762" s="241">
        <v>0</v>
      </c>
      <c r="Z4762" s="241">
        <v>0</v>
      </c>
      <c r="AA4762" s="168"/>
      <c r="AB4762" s="168"/>
      <c r="AC4762" s="168"/>
      <c r="AD4762" s="304">
        <v>5517212</v>
      </c>
      <c r="AE4762" s="35" t="s">
        <v>7060</v>
      </c>
      <c r="AF4762" s="305" t="s">
        <v>8098</v>
      </c>
      <c r="AG4762" s="35" t="s">
        <v>7040</v>
      </c>
      <c r="AH4762" s="52" t="s">
        <v>7041</v>
      </c>
    </row>
    <row r="4763" spans="1:34" ht="15" hidden="1" customHeight="1" x14ac:dyDescent="0.2">
      <c r="A4763" s="257">
        <v>69</v>
      </c>
      <c r="B4763" s="257">
        <v>60</v>
      </c>
      <c r="C4763" s="258" t="s">
        <v>1010</v>
      </c>
      <c r="D4763" s="257">
        <v>60238</v>
      </c>
      <c r="E4763" s="258" t="s">
        <v>1011</v>
      </c>
      <c r="F4763" s="25">
        <v>2017</v>
      </c>
      <c r="G4763" s="232">
        <v>42902.226388888892</v>
      </c>
      <c r="H4763" s="233">
        <v>42902.226388888892</v>
      </c>
      <c r="I4763" s="412" t="s">
        <v>36</v>
      </c>
      <c r="J4763" s="412" t="s">
        <v>36</v>
      </c>
      <c r="K4763" s="412"/>
      <c r="L4763" s="235">
        <f>N4763-G4763</f>
        <v>6.9444443943211809E-4</v>
      </c>
      <c r="M4763" s="236">
        <v>1</v>
      </c>
      <c r="N4763" s="232">
        <v>42902.227083333331</v>
      </c>
      <c r="O4763" s="233">
        <v>42902.227083333331</v>
      </c>
      <c r="P4763" s="237" t="s">
        <v>37</v>
      </c>
      <c r="Q4763" s="35" t="s">
        <v>48</v>
      </c>
      <c r="R4763" s="35" t="s">
        <v>49</v>
      </c>
      <c r="S4763" s="35" t="s">
        <v>40</v>
      </c>
      <c r="T4763" s="52" t="s">
        <v>8768</v>
      </c>
      <c r="U4763" s="332" t="s">
        <v>40</v>
      </c>
      <c r="V4763" s="240" t="s">
        <v>190</v>
      </c>
      <c r="W4763" s="44" t="s">
        <v>8769</v>
      </c>
      <c r="X4763" s="241">
        <v>3208</v>
      </c>
      <c r="Y4763" s="241">
        <v>0</v>
      </c>
      <c r="Z4763" s="241">
        <v>0</v>
      </c>
      <c r="AA4763" s="168"/>
      <c r="AB4763" s="168"/>
      <c r="AC4763" s="168"/>
      <c r="AD4763" s="304">
        <v>5517212</v>
      </c>
      <c r="AE4763" s="305" t="s">
        <v>7063</v>
      </c>
      <c r="AF4763" s="305" t="s">
        <v>7543</v>
      </c>
      <c r="AG4763" s="35" t="s">
        <v>7040</v>
      </c>
      <c r="AH4763" s="44" t="s">
        <v>7041</v>
      </c>
    </row>
    <row r="4764" spans="1:34" ht="15" hidden="1" customHeight="1" x14ac:dyDescent="0.2">
      <c r="A4764" s="257">
        <v>69</v>
      </c>
      <c r="B4764" s="257">
        <v>60</v>
      </c>
      <c r="C4764" s="258" t="s">
        <v>1010</v>
      </c>
      <c r="D4764" s="257">
        <v>60238</v>
      </c>
      <c r="E4764" s="258" t="s">
        <v>1011</v>
      </c>
      <c r="F4764" s="25">
        <v>2017</v>
      </c>
      <c r="G4764" s="232">
        <v>42936.323611111111</v>
      </c>
      <c r="H4764" s="233">
        <v>42936.323611111111</v>
      </c>
      <c r="I4764" s="412" t="s">
        <v>36</v>
      </c>
      <c r="J4764" s="412" t="s">
        <v>36</v>
      </c>
      <c r="K4764" s="412"/>
      <c r="L4764" s="235">
        <f>N4764-G4764</f>
        <v>6.944444467080757E-4</v>
      </c>
      <c r="M4764" s="236">
        <v>1</v>
      </c>
      <c r="N4764" s="232">
        <v>42936.324305555558</v>
      </c>
      <c r="O4764" s="233">
        <v>42936.324305555558</v>
      </c>
      <c r="P4764" s="237" t="s">
        <v>37</v>
      </c>
      <c r="Q4764" s="35" t="s">
        <v>48</v>
      </c>
      <c r="R4764" s="35" t="s">
        <v>49</v>
      </c>
      <c r="S4764" s="35" t="s">
        <v>40</v>
      </c>
      <c r="T4764" s="167" t="s">
        <v>9012</v>
      </c>
      <c r="U4764" s="303" t="s">
        <v>40</v>
      </c>
      <c r="V4764" s="240" t="s">
        <v>190</v>
      </c>
      <c r="W4764" s="167" t="s">
        <v>9013</v>
      </c>
      <c r="X4764" s="241">
        <v>12139</v>
      </c>
      <c r="Y4764" s="241">
        <v>0</v>
      </c>
      <c r="Z4764" s="241">
        <v>0</v>
      </c>
      <c r="AA4764" s="168"/>
      <c r="AB4764" s="168"/>
      <c r="AC4764" s="168"/>
      <c r="AD4764" s="304">
        <v>5517212</v>
      </c>
      <c r="AE4764" s="305" t="s">
        <v>7063</v>
      </c>
      <c r="AF4764" s="305" t="s">
        <v>9014</v>
      </c>
      <c r="AG4764" s="35" t="s">
        <v>7040</v>
      </c>
      <c r="AH4764" s="29" t="s">
        <v>7041</v>
      </c>
    </row>
    <row r="4765" spans="1:34" ht="15" hidden="1" customHeight="1" x14ac:dyDescent="0.2">
      <c r="A4765" s="257">
        <v>69</v>
      </c>
      <c r="B4765" s="257">
        <v>60</v>
      </c>
      <c r="C4765" s="258" t="s">
        <v>1010</v>
      </c>
      <c r="D4765" s="257">
        <v>60238</v>
      </c>
      <c r="E4765" s="258" t="s">
        <v>1011</v>
      </c>
      <c r="F4765" s="25">
        <v>2017</v>
      </c>
      <c r="G4765" s="232">
        <v>43057.329861111109</v>
      </c>
      <c r="H4765" s="233">
        <v>43057.329861111109</v>
      </c>
      <c r="I4765" s="412" t="s">
        <v>36</v>
      </c>
      <c r="J4765" s="412" t="s">
        <v>36</v>
      </c>
      <c r="K4765" s="412"/>
      <c r="L4765" s="235">
        <f>N4765-G4765</f>
        <v>6.944444467080757E-4</v>
      </c>
      <c r="M4765" s="236">
        <v>1</v>
      </c>
      <c r="N4765" s="232">
        <v>43057.330555555556</v>
      </c>
      <c r="O4765" s="233">
        <v>43057.330555555556</v>
      </c>
      <c r="P4765" s="237" t="s">
        <v>37</v>
      </c>
      <c r="Q4765" s="167" t="s">
        <v>48</v>
      </c>
      <c r="R4765" s="167" t="s">
        <v>49</v>
      </c>
      <c r="S4765" s="35" t="s">
        <v>40</v>
      </c>
      <c r="T4765" s="167" t="s">
        <v>10013</v>
      </c>
      <c r="U4765" s="332" t="s">
        <v>40</v>
      </c>
      <c r="V4765" s="240" t="s">
        <v>190</v>
      </c>
      <c r="W4765" s="167" t="s">
        <v>10014</v>
      </c>
      <c r="X4765" s="255">
        <v>2903</v>
      </c>
      <c r="Y4765" s="241">
        <v>0</v>
      </c>
      <c r="Z4765" s="241">
        <v>0</v>
      </c>
      <c r="AA4765" s="266"/>
      <c r="AB4765" s="266"/>
      <c r="AC4765" s="266"/>
      <c r="AD4765" s="304">
        <v>5517212</v>
      </c>
      <c r="AE4765" s="333" t="s">
        <v>7060</v>
      </c>
      <c r="AF4765" s="383" t="s">
        <v>10012</v>
      </c>
      <c r="AG4765" s="167" t="s">
        <v>7040</v>
      </c>
      <c r="AH4765" s="29" t="s">
        <v>7176</v>
      </c>
    </row>
    <row r="4766" spans="1:34" ht="15" hidden="1" customHeight="1" x14ac:dyDescent="0.2">
      <c r="A4766" s="257">
        <v>69</v>
      </c>
      <c r="B4766" s="257">
        <v>60</v>
      </c>
      <c r="C4766" s="258" t="s">
        <v>1010</v>
      </c>
      <c r="D4766" s="257">
        <v>60238</v>
      </c>
      <c r="E4766" s="258" t="s">
        <v>1011</v>
      </c>
      <c r="F4766" s="25">
        <v>2018</v>
      </c>
      <c r="G4766" s="284">
        <v>43285.70208333333</v>
      </c>
      <c r="H4766" s="233">
        <v>43285.70208333333</v>
      </c>
      <c r="I4766" s="412" t="s">
        <v>36</v>
      </c>
      <c r="J4766" s="412" t="s">
        <v>36</v>
      </c>
      <c r="K4766" s="412" t="s">
        <v>36</v>
      </c>
      <c r="L4766" s="235">
        <f>N4766-G4766</f>
        <v>6.944444467080757E-4</v>
      </c>
      <c r="M4766" s="236">
        <v>1</v>
      </c>
      <c r="N4766" s="284">
        <v>43285.702777777777</v>
      </c>
      <c r="O4766" s="233">
        <v>43285.702777777777</v>
      </c>
      <c r="P4766" s="237" t="s">
        <v>37</v>
      </c>
      <c r="Q4766" s="359" t="s">
        <v>48</v>
      </c>
      <c r="R4766" s="35" t="s">
        <v>10200</v>
      </c>
      <c r="S4766" s="277" t="s">
        <v>40</v>
      </c>
      <c r="T4766" s="167" t="s">
        <v>11473</v>
      </c>
      <c r="U4766" s="282" t="s">
        <v>40</v>
      </c>
      <c r="V4766" s="240" t="s">
        <v>190</v>
      </c>
      <c r="W4766" s="167" t="s">
        <v>11475</v>
      </c>
      <c r="X4766" s="255">
        <v>17413</v>
      </c>
      <c r="Y4766" s="241">
        <v>0</v>
      </c>
      <c r="Z4766" s="241">
        <v>0</v>
      </c>
      <c r="AA4766" s="266"/>
      <c r="AB4766" s="266"/>
      <c r="AC4766" s="266"/>
      <c r="AD4766" s="241">
        <v>5517212</v>
      </c>
      <c r="AE4766" s="467" t="s">
        <v>7063</v>
      </c>
      <c r="AF4766" s="468" t="s">
        <v>11476</v>
      </c>
      <c r="AG4766" s="277" t="s">
        <v>7040</v>
      </c>
      <c r="AH4766" s="277" t="s">
        <v>7176</v>
      </c>
    </row>
    <row r="4767" spans="1:34" ht="15" hidden="1" customHeight="1" x14ac:dyDescent="0.2">
      <c r="A4767" s="257">
        <v>69</v>
      </c>
      <c r="B4767" s="257">
        <v>60</v>
      </c>
      <c r="C4767" s="258" t="s">
        <v>1010</v>
      </c>
      <c r="D4767" s="257">
        <v>60238</v>
      </c>
      <c r="E4767" s="258" t="s">
        <v>1011</v>
      </c>
      <c r="F4767" s="25">
        <v>2018</v>
      </c>
      <c r="G4767" s="284">
        <v>43375.261805555558</v>
      </c>
      <c r="H4767" s="234">
        <v>43375.261805555558</v>
      </c>
      <c r="I4767" s="412" t="s">
        <v>36</v>
      </c>
      <c r="J4767" s="412" t="s">
        <v>36</v>
      </c>
      <c r="K4767" s="412" t="s">
        <v>36</v>
      </c>
      <c r="L4767" s="235">
        <f>N4767-G4767</f>
        <v>6.9444443943211809E-4</v>
      </c>
      <c r="M4767" s="236">
        <v>1</v>
      </c>
      <c r="N4767" s="284">
        <v>43375.262499999997</v>
      </c>
      <c r="O4767" s="234">
        <v>43375.262499999997</v>
      </c>
      <c r="P4767" s="237" t="s">
        <v>37</v>
      </c>
      <c r="Q4767" s="162" t="s">
        <v>43</v>
      </c>
      <c r="R4767" s="167" t="s">
        <v>10388</v>
      </c>
      <c r="S4767" s="163" t="s">
        <v>40</v>
      </c>
      <c r="T4767" s="167" t="s">
        <v>12017</v>
      </c>
      <c r="U4767" s="416" t="s">
        <v>40</v>
      </c>
      <c r="V4767" s="240" t="s">
        <v>190</v>
      </c>
      <c r="W4767" s="167" t="s">
        <v>12019</v>
      </c>
      <c r="X4767" s="255">
        <v>2732</v>
      </c>
      <c r="Y4767" s="241">
        <v>0</v>
      </c>
      <c r="Z4767" s="241">
        <v>0</v>
      </c>
      <c r="AA4767" s="266"/>
      <c r="AB4767" s="266"/>
      <c r="AC4767" s="266"/>
      <c r="AD4767" s="241">
        <v>5517212</v>
      </c>
      <c r="AE4767" s="461" t="s">
        <v>7060</v>
      </c>
      <c r="AF4767" s="468" t="s">
        <v>10225</v>
      </c>
      <c r="AG4767" s="163" t="s">
        <v>7040</v>
      </c>
      <c r="AH4767" s="277" t="s">
        <v>7176</v>
      </c>
    </row>
    <row r="4768" spans="1:34" ht="15" hidden="1" customHeight="1" x14ac:dyDescent="0.2">
      <c r="A4768" s="523">
        <v>69</v>
      </c>
      <c r="B4768" s="523">
        <v>60</v>
      </c>
      <c r="C4768" s="524" t="s">
        <v>1010</v>
      </c>
      <c r="D4768" s="523">
        <v>60238</v>
      </c>
      <c r="E4768" s="524" t="s">
        <v>1011</v>
      </c>
      <c r="F4768" s="25">
        <v>2019</v>
      </c>
      <c r="G4768" s="284">
        <v>43504.683333333334</v>
      </c>
      <c r="H4768" s="234">
        <v>43504.683333333334</v>
      </c>
      <c r="I4768" s="412" t="s">
        <v>36</v>
      </c>
      <c r="J4768" s="412" t="s">
        <v>36</v>
      </c>
      <c r="K4768" s="412" t="s">
        <v>36</v>
      </c>
      <c r="L4768" s="235">
        <f>N4768-G4768</f>
        <v>6.944444467080757E-4</v>
      </c>
      <c r="M4768" s="236">
        <v>1</v>
      </c>
      <c r="N4768" s="284">
        <v>43504.684027777781</v>
      </c>
      <c r="O4768" s="234">
        <v>43504.684027777781</v>
      </c>
      <c r="P4768" s="237" t="s">
        <v>37</v>
      </c>
      <c r="Q4768" s="162" t="s">
        <v>48</v>
      </c>
      <c r="R4768" s="167" t="s">
        <v>10200</v>
      </c>
      <c r="S4768" s="238" t="s">
        <v>40</v>
      </c>
      <c r="T4768" s="167" t="s">
        <v>13084</v>
      </c>
      <c r="U4768" s="414" t="s">
        <v>40</v>
      </c>
      <c r="V4768" s="240" t="s">
        <v>190</v>
      </c>
      <c r="W4768" s="167" t="s">
        <v>13085</v>
      </c>
      <c r="X4768" s="536">
        <v>2903</v>
      </c>
      <c r="Y4768" s="255">
        <v>0</v>
      </c>
      <c r="Z4768" s="255">
        <v>0</v>
      </c>
      <c r="AA4768" s="264">
        <f>Y4768/AD4768</f>
        <v>0</v>
      </c>
      <c r="AB4768" s="265">
        <f>Z4768/AD4768</f>
        <v>0</v>
      </c>
      <c r="AC4768" s="255">
        <v>0</v>
      </c>
      <c r="AD4768" s="255">
        <v>5548929</v>
      </c>
      <c r="AE4768" s="240" t="s">
        <v>7102</v>
      </c>
      <c r="AF4768" s="527" t="s">
        <v>13086</v>
      </c>
      <c r="AG4768" s="240" t="s">
        <v>7040</v>
      </c>
      <c r="AH4768" s="525" t="s">
        <v>7041</v>
      </c>
    </row>
    <row r="4769" spans="1:34" s="47" customFormat="1" ht="15" hidden="1" customHeight="1" x14ac:dyDescent="0.2">
      <c r="A4769" s="523">
        <v>69</v>
      </c>
      <c r="B4769" s="523">
        <v>60</v>
      </c>
      <c r="C4769" s="524" t="s">
        <v>1010</v>
      </c>
      <c r="D4769" s="523">
        <v>60238</v>
      </c>
      <c r="E4769" s="524" t="s">
        <v>1011</v>
      </c>
      <c r="F4769" s="25">
        <v>2019</v>
      </c>
      <c r="G4769" s="573">
        <v>43556.285416666666</v>
      </c>
      <c r="H4769" s="574">
        <v>43556.285416666666</v>
      </c>
      <c r="I4769" s="572" t="s">
        <v>36</v>
      </c>
      <c r="J4769" s="572" t="s">
        <v>36</v>
      </c>
      <c r="K4769" s="572" t="s">
        <v>36</v>
      </c>
      <c r="L4769" s="235">
        <f>N4769-G4769</f>
        <v>6.944444467080757E-4</v>
      </c>
      <c r="M4769" s="236">
        <v>1</v>
      </c>
      <c r="N4769" s="573">
        <v>43556.286111111112</v>
      </c>
      <c r="O4769" s="574">
        <v>43556.286111111112</v>
      </c>
      <c r="P4769" s="237" t="s">
        <v>37</v>
      </c>
      <c r="Q4769" s="162" t="s">
        <v>48</v>
      </c>
      <c r="R4769" s="167" t="s">
        <v>10200</v>
      </c>
      <c r="S4769" s="238" t="s">
        <v>40</v>
      </c>
      <c r="T4769" s="167" t="s">
        <v>13736</v>
      </c>
      <c r="U4769" s="459" t="s">
        <v>40</v>
      </c>
      <c r="V4769" s="240" t="s">
        <v>190</v>
      </c>
      <c r="W4769" s="167" t="s">
        <v>13737</v>
      </c>
      <c r="X4769" s="536">
        <v>10444</v>
      </c>
      <c r="Y4769" s="255">
        <v>0</v>
      </c>
      <c r="Z4769" s="255">
        <v>0</v>
      </c>
      <c r="AA4769" s="264">
        <f>Y4769/AD4769</f>
        <v>0</v>
      </c>
      <c r="AB4769" s="265">
        <f>Z4769/AD4769</f>
        <v>0</v>
      </c>
      <c r="AC4769" s="255">
        <v>0</v>
      </c>
      <c r="AD4769" s="255">
        <v>5548929</v>
      </c>
      <c r="AE4769" s="240" t="s">
        <v>7102</v>
      </c>
      <c r="AF4769" s="527" t="s">
        <v>10269</v>
      </c>
      <c r="AG4769" s="240" t="s">
        <v>7040</v>
      </c>
      <c r="AH4769" s="525" t="s">
        <v>7041</v>
      </c>
    </row>
    <row r="4770" spans="1:34" ht="15" hidden="1" customHeight="1" x14ac:dyDescent="0.2">
      <c r="A4770" s="521">
        <v>69</v>
      </c>
      <c r="B4770" s="521">
        <v>60</v>
      </c>
      <c r="C4770" s="522" t="s">
        <v>1010</v>
      </c>
      <c r="D4770" s="521">
        <v>60238</v>
      </c>
      <c r="E4770" s="522" t="s">
        <v>1011</v>
      </c>
      <c r="F4770" s="25">
        <v>2019</v>
      </c>
      <c r="G4770" s="573">
        <v>43602.549305555556</v>
      </c>
      <c r="H4770" s="574">
        <v>43602.549305555556</v>
      </c>
      <c r="I4770" s="572" t="s">
        <v>36</v>
      </c>
      <c r="J4770" s="572" t="s">
        <v>36</v>
      </c>
      <c r="K4770" s="572" t="s">
        <v>36</v>
      </c>
      <c r="L4770" s="235">
        <f>N4770-G4770</f>
        <v>6.944444467080757E-4</v>
      </c>
      <c r="M4770" s="236">
        <v>1</v>
      </c>
      <c r="N4770" s="573">
        <v>43602.55</v>
      </c>
      <c r="O4770" s="574">
        <v>43602.55</v>
      </c>
      <c r="P4770" s="237" t="s">
        <v>37</v>
      </c>
      <c r="Q4770" s="359" t="s">
        <v>222</v>
      </c>
      <c r="R4770" s="35" t="s">
        <v>10220</v>
      </c>
      <c r="S4770" s="277" t="s">
        <v>40</v>
      </c>
      <c r="T4770" s="167" t="s">
        <v>14071</v>
      </c>
      <c r="U4770" s="192" t="s">
        <v>40</v>
      </c>
      <c r="V4770" s="49" t="s">
        <v>190</v>
      </c>
      <c r="W4770" s="167" t="s">
        <v>14074</v>
      </c>
      <c r="X4770" s="536">
        <v>301</v>
      </c>
      <c r="Y4770" s="255">
        <v>0</v>
      </c>
      <c r="Z4770" s="255">
        <v>0</v>
      </c>
      <c r="AA4770" s="264">
        <f>Y4770/AD4770</f>
        <v>0</v>
      </c>
      <c r="AB4770" s="265">
        <f>Z4770/AD4770</f>
        <v>0</v>
      </c>
      <c r="AC4770" s="255">
        <v>0</v>
      </c>
      <c r="AD4770" s="255">
        <v>5548929</v>
      </c>
      <c r="AE4770" s="240" t="s">
        <v>1270</v>
      </c>
      <c r="AF4770" s="527" t="s">
        <v>1270</v>
      </c>
      <c r="AG4770" s="49" t="s">
        <v>7040</v>
      </c>
      <c r="AH4770" s="525" t="s">
        <v>7173</v>
      </c>
    </row>
    <row r="4771" spans="1:34" ht="15" hidden="1" customHeight="1" x14ac:dyDescent="0.2">
      <c r="A4771" s="58">
        <v>69</v>
      </c>
      <c r="B4771" s="58">
        <v>60</v>
      </c>
      <c r="C4771" s="76" t="s">
        <v>167</v>
      </c>
      <c r="D4771" s="31">
        <v>60241</v>
      </c>
      <c r="E4771" s="60" t="s">
        <v>168</v>
      </c>
      <c r="F4771" s="25">
        <v>2014</v>
      </c>
      <c r="G4771" s="61">
        <v>41876.520138888889</v>
      </c>
      <c r="H4771" s="62">
        <v>41876.520138888889</v>
      </c>
      <c r="I4771" s="625" t="s">
        <v>36</v>
      </c>
      <c r="J4771" s="625" t="s">
        <v>36</v>
      </c>
      <c r="K4771" s="625"/>
      <c r="L4771" s="64">
        <f>N4771-G4771</f>
        <v>0.20555555555620231</v>
      </c>
      <c r="M4771" s="65">
        <v>296</v>
      </c>
      <c r="N4771" s="61">
        <v>41876.725694444445</v>
      </c>
      <c r="O4771" s="62">
        <v>41876.725694444445</v>
      </c>
      <c r="P4771" s="66" t="s">
        <v>37</v>
      </c>
      <c r="Q4771" s="69" t="s">
        <v>52</v>
      </c>
      <c r="R4771" s="69" t="s">
        <v>302</v>
      </c>
      <c r="S4771" s="87" t="s">
        <v>68</v>
      </c>
      <c r="T4771" s="69" t="s">
        <v>2632</v>
      </c>
      <c r="U4771" s="192" t="s">
        <v>40</v>
      </c>
      <c r="V4771" s="87" t="s">
        <v>384</v>
      </c>
      <c r="W4771" s="69" t="s">
        <v>2633</v>
      </c>
      <c r="X4771" s="32">
        <v>0</v>
      </c>
      <c r="Y4771" s="32">
        <v>0</v>
      </c>
      <c r="Z4771" s="83"/>
      <c r="AA4771" s="84"/>
      <c r="AB4771" s="85"/>
      <c r="AC4771" s="83"/>
    </row>
    <row r="4772" spans="1:34" ht="15" hidden="1" customHeight="1" x14ac:dyDescent="0.2">
      <c r="A4772" s="105">
        <v>69</v>
      </c>
      <c r="B4772" s="105">
        <v>60</v>
      </c>
      <c r="C4772" s="76" t="s">
        <v>167</v>
      </c>
      <c r="D4772" s="31">
        <v>60241</v>
      </c>
      <c r="E4772" s="60" t="s">
        <v>168</v>
      </c>
      <c r="F4772" s="25">
        <v>2014</v>
      </c>
      <c r="G4772" s="61">
        <v>41957.398611111108</v>
      </c>
      <c r="H4772" s="62">
        <v>41957.398611111108</v>
      </c>
      <c r="I4772" s="625" t="s">
        <v>36</v>
      </c>
      <c r="J4772" s="625" t="s">
        <v>36</v>
      </c>
      <c r="K4772" s="625"/>
      <c r="L4772" s="64">
        <f>N4772-G4772</f>
        <v>6.0416666667151731E-2</v>
      </c>
      <c r="M4772" s="65">
        <v>87</v>
      </c>
      <c r="N4772" s="61">
        <v>41957.459027777775</v>
      </c>
      <c r="O4772" s="62">
        <v>41957.459027777775</v>
      </c>
      <c r="P4772" s="66" t="s">
        <v>37</v>
      </c>
      <c r="Q4772" s="69" t="s">
        <v>52</v>
      </c>
      <c r="R4772" s="69" t="s">
        <v>59</v>
      </c>
      <c r="S4772" s="87" t="s">
        <v>54</v>
      </c>
      <c r="T4772" s="69" t="s">
        <v>3028</v>
      </c>
      <c r="U4772" s="192" t="s">
        <v>40</v>
      </c>
      <c r="V4772" s="87" t="s">
        <v>384</v>
      </c>
      <c r="W4772" s="69" t="s">
        <v>3029</v>
      </c>
      <c r="X4772" s="32">
        <v>0</v>
      </c>
      <c r="Y4772" s="32">
        <v>0</v>
      </c>
      <c r="Z4772" s="83"/>
      <c r="AA4772" s="84"/>
      <c r="AB4772" s="85"/>
      <c r="AC4772" s="83"/>
      <c r="AD4772" s="41"/>
      <c r="AE4772" s="41"/>
      <c r="AF4772" s="41"/>
      <c r="AG4772" s="41"/>
      <c r="AH4772" s="41"/>
    </row>
    <row r="4773" spans="1:34" ht="15" hidden="1" customHeight="1" x14ac:dyDescent="0.2">
      <c r="A4773" s="521">
        <v>69</v>
      </c>
      <c r="B4773" s="521">
        <v>60</v>
      </c>
      <c r="C4773" s="522" t="s">
        <v>167</v>
      </c>
      <c r="D4773" s="521">
        <v>60241</v>
      </c>
      <c r="E4773" s="522" t="s">
        <v>168</v>
      </c>
      <c r="F4773" s="25">
        <v>2019</v>
      </c>
      <c r="G4773" s="573">
        <v>43615.802777777775</v>
      </c>
      <c r="H4773" s="574">
        <v>43615.802777777775</v>
      </c>
      <c r="I4773" s="572" t="s">
        <v>36</v>
      </c>
      <c r="J4773" s="572" t="s">
        <v>36</v>
      </c>
      <c r="K4773" s="572" t="s">
        <v>36</v>
      </c>
      <c r="L4773" s="235">
        <f>N4773-G4773</f>
        <v>6.944444467080757E-4</v>
      </c>
      <c r="M4773" s="236">
        <v>1</v>
      </c>
      <c r="N4773" s="573">
        <v>43615.803472222222</v>
      </c>
      <c r="O4773" s="574">
        <v>43615.803472222222</v>
      </c>
      <c r="P4773" s="237" t="s">
        <v>37</v>
      </c>
      <c r="Q4773" s="359" t="s">
        <v>213</v>
      </c>
      <c r="R4773" s="35" t="s">
        <v>10774</v>
      </c>
      <c r="S4773" s="277" t="s">
        <v>40</v>
      </c>
      <c r="T4773" s="167" t="s">
        <v>14242</v>
      </c>
      <c r="U4773" s="192" t="s">
        <v>40</v>
      </c>
      <c r="V4773" s="49" t="s">
        <v>384</v>
      </c>
      <c r="W4773" s="167" t="s">
        <v>14243</v>
      </c>
      <c r="X4773" s="536">
        <v>861</v>
      </c>
      <c r="Y4773" s="255">
        <v>0</v>
      </c>
      <c r="Z4773" s="255">
        <v>0</v>
      </c>
      <c r="AA4773" s="264">
        <f>Y4773/AD4773</f>
        <v>0</v>
      </c>
      <c r="AB4773" s="265">
        <f>Z4773/AD4773</f>
        <v>0</v>
      </c>
      <c r="AC4773" s="255">
        <v>0</v>
      </c>
      <c r="AD4773" s="255">
        <v>5548929</v>
      </c>
      <c r="AE4773" s="240" t="s">
        <v>7102</v>
      </c>
      <c r="AF4773" s="527" t="s">
        <v>13223</v>
      </c>
      <c r="AG4773" s="49" t="s">
        <v>7040</v>
      </c>
      <c r="AH4773" s="525" t="s">
        <v>7041</v>
      </c>
    </row>
    <row r="4774" spans="1:34" ht="15" hidden="1" customHeight="1" x14ac:dyDescent="0.2">
      <c r="A4774" s="105">
        <v>69</v>
      </c>
      <c r="B4774" s="105">
        <v>60</v>
      </c>
      <c r="C4774" s="76" t="s">
        <v>228</v>
      </c>
      <c r="D4774" s="31">
        <v>60243</v>
      </c>
      <c r="E4774" s="60" t="s">
        <v>229</v>
      </c>
      <c r="F4774" s="25">
        <v>2014</v>
      </c>
      <c r="G4774" s="61">
        <v>41904.431250000001</v>
      </c>
      <c r="H4774" s="62">
        <v>41904.431250000001</v>
      </c>
      <c r="I4774" s="625" t="s">
        <v>36</v>
      </c>
      <c r="J4774" s="625" t="s">
        <v>36</v>
      </c>
      <c r="K4774" s="625"/>
      <c r="L4774" s="64">
        <f>N4774-G4774</f>
        <v>0.4493055555576575</v>
      </c>
      <c r="M4774" s="65">
        <v>647</v>
      </c>
      <c r="N4774" s="61">
        <v>41904.880555555559</v>
      </c>
      <c r="O4774" s="62">
        <v>41904.880555555559</v>
      </c>
      <c r="P4774" s="66" t="s">
        <v>37</v>
      </c>
      <c r="Q4774" s="69" t="s">
        <v>52</v>
      </c>
      <c r="R4774" s="69" t="s">
        <v>302</v>
      </c>
      <c r="S4774" s="87" t="s">
        <v>68</v>
      </c>
      <c r="T4774" s="69" t="s">
        <v>2736</v>
      </c>
      <c r="U4774" s="192" t="s">
        <v>40</v>
      </c>
      <c r="V4774" s="87" t="s">
        <v>384</v>
      </c>
      <c r="W4774" s="69" t="s">
        <v>2737</v>
      </c>
      <c r="X4774" s="32">
        <v>0</v>
      </c>
      <c r="Y4774" s="32">
        <v>0</v>
      </c>
      <c r="Z4774" s="83"/>
      <c r="AA4774" s="84"/>
      <c r="AB4774" s="85"/>
      <c r="AC4774" s="83"/>
    </row>
    <row r="4775" spans="1:34" ht="15" hidden="1" customHeight="1" x14ac:dyDescent="0.2">
      <c r="A4775" s="105">
        <v>69</v>
      </c>
      <c r="B4775" s="105">
        <v>60</v>
      </c>
      <c r="C4775" s="76" t="s">
        <v>228</v>
      </c>
      <c r="D4775" s="31">
        <v>60243</v>
      </c>
      <c r="E4775" s="60" t="s">
        <v>229</v>
      </c>
      <c r="F4775" s="25">
        <v>2014</v>
      </c>
      <c r="G4775" s="61">
        <v>41908.896527777775</v>
      </c>
      <c r="H4775" s="62">
        <v>41908.896527777775</v>
      </c>
      <c r="I4775" s="625" t="s">
        <v>36</v>
      </c>
      <c r="J4775" s="625" t="s">
        <v>36</v>
      </c>
      <c r="K4775" s="625"/>
      <c r="L4775" s="64">
        <f>N4775-G4775</f>
        <v>6.944444467080757E-4</v>
      </c>
      <c r="M4775" s="65">
        <v>1</v>
      </c>
      <c r="N4775" s="61">
        <v>41908.897222222222</v>
      </c>
      <c r="O4775" s="62">
        <v>41908.897222222222</v>
      </c>
      <c r="P4775" s="66" t="s">
        <v>37</v>
      </c>
      <c r="Q4775" s="69" t="s">
        <v>48</v>
      </c>
      <c r="R4775" s="69" t="s">
        <v>49</v>
      </c>
      <c r="S4775" s="87" t="s">
        <v>40</v>
      </c>
      <c r="T4775" s="69" t="s">
        <v>2784</v>
      </c>
      <c r="U4775" s="192" t="s">
        <v>40</v>
      </c>
      <c r="V4775" s="87" t="s">
        <v>384</v>
      </c>
      <c r="W4775" s="69" t="s">
        <v>2785</v>
      </c>
      <c r="X4775" s="32">
        <v>0</v>
      </c>
      <c r="Y4775" s="32">
        <v>0</v>
      </c>
      <c r="Z4775" s="83"/>
      <c r="AA4775" s="84"/>
      <c r="AB4775" s="85"/>
      <c r="AC4775" s="83"/>
    </row>
    <row r="4776" spans="1:34" ht="15" hidden="1" customHeight="1" x14ac:dyDescent="0.2">
      <c r="A4776" s="105">
        <v>69</v>
      </c>
      <c r="B4776" s="105">
        <v>60</v>
      </c>
      <c r="C4776" s="76" t="s">
        <v>228</v>
      </c>
      <c r="D4776" s="31">
        <v>60243</v>
      </c>
      <c r="E4776" s="60" t="s">
        <v>229</v>
      </c>
      <c r="F4776" s="25">
        <v>2014</v>
      </c>
      <c r="G4776" s="61">
        <v>41934.868750000001</v>
      </c>
      <c r="H4776" s="62">
        <v>41934.868750000001</v>
      </c>
      <c r="I4776" s="625" t="s">
        <v>36</v>
      </c>
      <c r="J4776" s="625" t="s">
        <v>36</v>
      </c>
      <c r="K4776" s="625"/>
      <c r="L4776" s="64">
        <f>N4776-G4776</f>
        <v>0.125</v>
      </c>
      <c r="M4776" s="65">
        <v>180</v>
      </c>
      <c r="N4776" s="61">
        <v>41934.993750000001</v>
      </c>
      <c r="O4776" s="62">
        <v>41934.993750000001</v>
      </c>
      <c r="P4776" s="66" t="s">
        <v>37</v>
      </c>
      <c r="Q4776" s="69" t="s">
        <v>52</v>
      </c>
      <c r="R4776" s="69" t="s">
        <v>114</v>
      </c>
      <c r="S4776" s="87" t="s">
        <v>107</v>
      </c>
      <c r="T4776" s="69" t="s">
        <v>2904</v>
      </c>
      <c r="U4776" s="192" t="s">
        <v>40</v>
      </c>
      <c r="V4776" s="87" t="s">
        <v>384</v>
      </c>
      <c r="W4776" s="69" t="s">
        <v>2905</v>
      </c>
      <c r="X4776" s="32">
        <v>0</v>
      </c>
      <c r="Y4776" s="32">
        <v>0</v>
      </c>
      <c r="Z4776" s="83"/>
      <c r="AA4776" s="84"/>
      <c r="AB4776" s="85"/>
      <c r="AC4776" s="83"/>
    </row>
    <row r="4777" spans="1:34" ht="15" hidden="1" customHeight="1" x14ac:dyDescent="0.2">
      <c r="A4777" s="153">
        <v>69</v>
      </c>
      <c r="B4777" s="153">
        <v>60</v>
      </c>
      <c r="C4777" s="24" t="s">
        <v>228</v>
      </c>
      <c r="D4777" s="175">
        <v>60243</v>
      </c>
      <c r="E4777" s="24" t="s">
        <v>229</v>
      </c>
      <c r="F4777" s="25">
        <v>2015</v>
      </c>
      <c r="G4777" s="179">
        <v>42041.705555555556</v>
      </c>
      <c r="H4777" s="158">
        <v>42041.705555555556</v>
      </c>
      <c r="I4777" s="626" t="s">
        <v>313</v>
      </c>
      <c r="J4777" s="620" t="s">
        <v>36</v>
      </c>
      <c r="K4777" s="620"/>
      <c r="L4777" s="159">
        <f>N4777-G4777</f>
        <v>0.88958333332993789</v>
      </c>
      <c r="M4777" s="160">
        <v>1281</v>
      </c>
      <c r="N4777" s="156">
        <v>42042.595138888886</v>
      </c>
      <c r="O4777" s="157">
        <v>42042.595138888886</v>
      </c>
      <c r="P4777" s="161" t="s">
        <v>37</v>
      </c>
      <c r="Q4777" s="35" t="s">
        <v>213</v>
      </c>
      <c r="R4777" s="35" t="s">
        <v>320</v>
      </c>
      <c r="S4777" s="35" t="s">
        <v>40</v>
      </c>
      <c r="T4777" s="35" t="s">
        <v>3441</v>
      </c>
      <c r="U4777" s="170">
        <v>10882</v>
      </c>
      <c r="V4777" s="167" t="s">
        <v>384</v>
      </c>
      <c r="W4777" s="35" t="s">
        <v>3442</v>
      </c>
      <c r="X4777" s="55">
        <v>0</v>
      </c>
      <c r="Y4777" s="55">
        <v>0</v>
      </c>
      <c r="Z4777" s="168"/>
      <c r="AA4777" s="168"/>
      <c r="AB4777" s="168"/>
      <c r="AC4777" s="168"/>
    </row>
    <row r="4778" spans="1:34" ht="15" hidden="1" customHeight="1" x14ac:dyDescent="0.2">
      <c r="A4778" s="153">
        <v>69</v>
      </c>
      <c r="B4778" s="153">
        <v>60</v>
      </c>
      <c r="C4778" s="24" t="s">
        <v>228</v>
      </c>
      <c r="D4778" s="175">
        <v>60243</v>
      </c>
      <c r="E4778" s="24" t="s">
        <v>229</v>
      </c>
      <c r="F4778" s="25">
        <v>2015</v>
      </c>
      <c r="G4778" s="179">
        <v>42045.730555555558</v>
      </c>
      <c r="H4778" s="158">
        <v>42045.730555555558</v>
      </c>
      <c r="I4778" s="620" t="s">
        <v>36</v>
      </c>
      <c r="J4778" s="620" t="s">
        <v>36</v>
      </c>
      <c r="K4778" s="620"/>
      <c r="L4778" s="159">
        <f>N4778-G4778</f>
        <v>6.9444443943211809E-4</v>
      </c>
      <c r="M4778" s="160">
        <v>1</v>
      </c>
      <c r="N4778" s="156">
        <v>42045.731249999997</v>
      </c>
      <c r="O4778" s="157">
        <v>42045.731249999997</v>
      </c>
      <c r="P4778" s="161" t="s">
        <v>37</v>
      </c>
      <c r="Q4778" s="35" t="s">
        <v>155</v>
      </c>
      <c r="R4778" s="35" t="s">
        <v>155</v>
      </c>
      <c r="S4778" s="35" t="s">
        <v>40</v>
      </c>
      <c r="T4778" s="35" t="s">
        <v>3520</v>
      </c>
      <c r="U4778" s="192" t="s">
        <v>40</v>
      </c>
      <c r="V4778" s="167" t="s">
        <v>384</v>
      </c>
      <c r="W4778" s="35" t="s">
        <v>3521</v>
      </c>
      <c r="X4778" s="55">
        <v>0</v>
      </c>
      <c r="Y4778" s="55">
        <v>0</v>
      </c>
      <c r="Z4778" s="168"/>
      <c r="AA4778" s="168"/>
      <c r="AB4778" s="168"/>
      <c r="AC4778" s="168"/>
    </row>
    <row r="4779" spans="1:34" ht="15" hidden="1" customHeight="1" x14ac:dyDescent="0.2">
      <c r="A4779" s="257">
        <v>69</v>
      </c>
      <c r="B4779" s="257">
        <v>60</v>
      </c>
      <c r="C4779" s="258" t="s">
        <v>228</v>
      </c>
      <c r="D4779" s="257">
        <v>60243</v>
      </c>
      <c r="E4779" s="258" t="s">
        <v>229</v>
      </c>
      <c r="F4779" s="25">
        <v>2016</v>
      </c>
      <c r="G4779" s="284">
        <v>42654.969444444447</v>
      </c>
      <c r="H4779" s="234">
        <v>42654.969444444447</v>
      </c>
      <c r="I4779" s="412" t="s">
        <v>36</v>
      </c>
      <c r="J4779" s="412" t="s">
        <v>36</v>
      </c>
      <c r="K4779" s="412"/>
      <c r="L4779" s="235">
        <f>N4779-G4779</f>
        <v>0.32638888888322981</v>
      </c>
      <c r="M4779" s="236">
        <v>470</v>
      </c>
      <c r="N4779" s="284">
        <v>42655.29583333333</v>
      </c>
      <c r="O4779" s="234">
        <v>42655.29583333333</v>
      </c>
      <c r="P4779" s="237" t="s">
        <v>37</v>
      </c>
      <c r="Q4779" s="238" t="s">
        <v>38</v>
      </c>
      <c r="R4779" s="238" t="s">
        <v>39</v>
      </c>
      <c r="S4779" s="35" t="s">
        <v>54</v>
      </c>
      <c r="T4779" s="35" t="s">
        <v>6683</v>
      </c>
      <c r="U4779" s="88">
        <v>12560</v>
      </c>
      <c r="V4779" s="240" t="s">
        <v>384</v>
      </c>
      <c r="W4779" s="35" t="s">
        <v>6685</v>
      </c>
      <c r="X4779" s="177">
        <v>0</v>
      </c>
      <c r="Y4779" s="55">
        <v>0</v>
      </c>
      <c r="Z4779" s="55">
        <v>0</v>
      </c>
      <c r="AA4779" s="35"/>
      <c r="AB4779" s="35"/>
      <c r="AC4779" s="241"/>
    </row>
    <row r="4780" spans="1:34" ht="15" hidden="1" customHeight="1" x14ac:dyDescent="0.2">
      <c r="A4780" s="257">
        <v>69</v>
      </c>
      <c r="B4780" s="257">
        <v>60</v>
      </c>
      <c r="C4780" s="258" t="s">
        <v>228</v>
      </c>
      <c r="D4780" s="257">
        <v>60243</v>
      </c>
      <c r="E4780" s="258" t="s">
        <v>229</v>
      </c>
      <c r="F4780" s="25">
        <v>2016</v>
      </c>
      <c r="G4780" s="284">
        <v>42668.443749999999</v>
      </c>
      <c r="H4780" s="234">
        <v>42668.443749999999</v>
      </c>
      <c r="I4780" s="412" t="s">
        <v>36</v>
      </c>
      <c r="J4780" s="412" t="s">
        <v>36</v>
      </c>
      <c r="K4780" s="412"/>
      <c r="L4780" s="235">
        <f>N4780-G4780</f>
        <v>6.944444467080757E-4</v>
      </c>
      <c r="M4780" s="236">
        <v>1</v>
      </c>
      <c r="N4780" s="284">
        <v>42668.444444444445</v>
      </c>
      <c r="O4780" s="234">
        <v>42668.444444444445</v>
      </c>
      <c r="P4780" s="237" t="s">
        <v>37</v>
      </c>
      <c r="Q4780" s="35" t="s">
        <v>48</v>
      </c>
      <c r="R4780" s="35" t="s">
        <v>49</v>
      </c>
      <c r="S4780" s="35" t="s">
        <v>40</v>
      </c>
      <c r="T4780" s="35" t="s">
        <v>6788</v>
      </c>
      <c r="U4780" s="282" t="s">
        <v>40</v>
      </c>
      <c r="V4780" s="240" t="s">
        <v>384</v>
      </c>
      <c r="W4780" s="35" t="s">
        <v>6789</v>
      </c>
      <c r="X4780" s="177">
        <v>0</v>
      </c>
      <c r="Y4780" s="55">
        <v>0</v>
      </c>
      <c r="Z4780" s="55">
        <v>0</v>
      </c>
      <c r="AA4780" s="35"/>
      <c r="AB4780" s="35"/>
      <c r="AC4780" s="241"/>
    </row>
    <row r="4781" spans="1:34" ht="15" hidden="1" customHeight="1" x14ac:dyDescent="0.2">
      <c r="A4781" s="257">
        <v>69</v>
      </c>
      <c r="B4781" s="257">
        <v>60</v>
      </c>
      <c r="C4781" s="258" t="s">
        <v>228</v>
      </c>
      <c r="D4781" s="257">
        <v>60243</v>
      </c>
      <c r="E4781" s="258" t="s">
        <v>229</v>
      </c>
      <c r="F4781" s="25">
        <v>2016</v>
      </c>
      <c r="G4781" s="284">
        <v>42685.399305555555</v>
      </c>
      <c r="H4781" s="234">
        <v>42685.399305555555</v>
      </c>
      <c r="I4781" s="412" t="s">
        <v>36</v>
      </c>
      <c r="J4781" s="412" t="s">
        <v>36</v>
      </c>
      <c r="K4781" s="412"/>
      <c r="L4781" s="235">
        <f>N4781-G4781</f>
        <v>8.333333331393078E-3</v>
      </c>
      <c r="M4781" s="236">
        <v>12</v>
      </c>
      <c r="N4781" s="284">
        <v>42685.407638888886</v>
      </c>
      <c r="O4781" s="234">
        <v>42685.407638888886</v>
      </c>
      <c r="P4781" s="248" t="s">
        <v>242</v>
      </c>
      <c r="Q4781" s="35" t="s">
        <v>43</v>
      </c>
      <c r="R4781" s="35" t="s">
        <v>266</v>
      </c>
      <c r="S4781" s="35" t="s">
        <v>526</v>
      </c>
      <c r="T4781" s="35" t="s">
        <v>6852</v>
      </c>
      <c r="U4781" s="282" t="s">
        <v>40</v>
      </c>
      <c r="V4781" s="240" t="s">
        <v>384</v>
      </c>
      <c r="W4781" s="35" t="s">
        <v>6853</v>
      </c>
      <c r="X4781" s="177">
        <v>0</v>
      </c>
      <c r="Y4781" s="55">
        <v>0</v>
      </c>
      <c r="Z4781" s="55">
        <v>0</v>
      </c>
      <c r="AA4781" s="55"/>
      <c r="AB4781" s="55"/>
      <c r="AC4781" s="55"/>
    </row>
    <row r="4782" spans="1:34" ht="15" hidden="1" customHeight="1" x14ac:dyDescent="0.2">
      <c r="A4782" s="257">
        <v>69</v>
      </c>
      <c r="B4782" s="257">
        <v>60</v>
      </c>
      <c r="C4782" s="258" t="s">
        <v>228</v>
      </c>
      <c r="D4782" s="257">
        <v>60243</v>
      </c>
      <c r="E4782" s="258" t="s">
        <v>229</v>
      </c>
      <c r="F4782" s="25">
        <v>2017</v>
      </c>
      <c r="G4782" s="232">
        <v>42743.517361111109</v>
      </c>
      <c r="H4782" s="233">
        <v>42743.517361111109</v>
      </c>
      <c r="I4782" s="417" t="s">
        <v>7042</v>
      </c>
      <c r="J4782" s="412" t="s">
        <v>36</v>
      </c>
      <c r="K4782" s="412"/>
      <c r="L4782" s="235">
        <f>N4782-G4782</f>
        <v>2.0833333328482695E-3</v>
      </c>
      <c r="M4782" s="236">
        <v>3</v>
      </c>
      <c r="N4782" s="232">
        <v>42743.519444444442</v>
      </c>
      <c r="O4782" s="233">
        <v>42743.519444444442</v>
      </c>
      <c r="P4782" s="237" t="s">
        <v>37</v>
      </c>
      <c r="Q4782" s="238" t="s">
        <v>52</v>
      </c>
      <c r="R4782" s="238" t="s">
        <v>5649</v>
      </c>
      <c r="S4782" s="35" t="s">
        <v>80</v>
      </c>
      <c r="T4782" s="52" t="s">
        <v>7208</v>
      </c>
      <c r="U4782" s="303" t="s">
        <v>40</v>
      </c>
      <c r="V4782" s="49" t="s">
        <v>384</v>
      </c>
      <c r="W4782" s="44" t="s">
        <v>7212</v>
      </c>
      <c r="X4782" s="241">
        <v>0</v>
      </c>
      <c r="Y4782" s="241">
        <v>0</v>
      </c>
      <c r="Z4782" s="241">
        <v>0</v>
      </c>
      <c r="AA4782" s="168"/>
      <c r="AB4782" s="168"/>
      <c r="AC4782" s="168"/>
      <c r="AD4782" s="304">
        <v>5517212</v>
      </c>
      <c r="AE4782" s="35" t="s">
        <v>1270</v>
      </c>
      <c r="AF4782" s="35" t="s">
        <v>1270</v>
      </c>
      <c r="AG4782" s="35" t="s">
        <v>7040</v>
      </c>
      <c r="AH4782" s="44" t="s">
        <v>7173</v>
      </c>
    </row>
    <row r="4783" spans="1:34" ht="15" hidden="1" customHeight="1" x14ac:dyDescent="0.2">
      <c r="A4783" s="257">
        <v>69</v>
      </c>
      <c r="B4783" s="257">
        <v>60</v>
      </c>
      <c r="C4783" s="258" t="s">
        <v>228</v>
      </c>
      <c r="D4783" s="257">
        <v>60243</v>
      </c>
      <c r="E4783" s="258" t="s">
        <v>229</v>
      </c>
      <c r="F4783" s="25">
        <v>2017</v>
      </c>
      <c r="G4783" s="232">
        <v>42746.376388888886</v>
      </c>
      <c r="H4783" s="233">
        <v>42746.376388888886</v>
      </c>
      <c r="I4783" s="417" t="s">
        <v>7042</v>
      </c>
      <c r="J4783" s="412" t="s">
        <v>36</v>
      </c>
      <c r="K4783" s="412"/>
      <c r="L4783" s="235">
        <f>N4783-G4783</f>
        <v>0.10208333333866904</v>
      </c>
      <c r="M4783" s="236">
        <v>147</v>
      </c>
      <c r="N4783" s="232">
        <v>42746.478472222225</v>
      </c>
      <c r="O4783" s="233">
        <v>42746.478472222225</v>
      </c>
      <c r="P4783" s="237" t="s">
        <v>37</v>
      </c>
      <c r="Q4783" s="238" t="s">
        <v>222</v>
      </c>
      <c r="R4783" s="238" t="s">
        <v>223</v>
      </c>
      <c r="S4783" s="35" t="s">
        <v>526</v>
      </c>
      <c r="T4783" s="52" t="s">
        <v>7327</v>
      </c>
      <c r="U4783" s="303" t="s">
        <v>40</v>
      </c>
      <c r="V4783" s="49" t="s">
        <v>384</v>
      </c>
      <c r="W4783" s="44" t="s">
        <v>7330</v>
      </c>
      <c r="X4783" s="255">
        <v>0</v>
      </c>
      <c r="Y4783" s="241">
        <v>0</v>
      </c>
      <c r="Z4783" s="241">
        <v>0</v>
      </c>
      <c r="AA4783" s="168"/>
      <c r="AB4783" s="168"/>
      <c r="AC4783" s="168"/>
      <c r="AD4783" s="304">
        <v>5517212</v>
      </c>
      <c r="AE4783" s="35" t="s">
        <v>1270</v>
      </c>
      <c r="AF4783" s="305" t="s">
        <v>1270</v>
      </c>
      <c r="AG4783" s="35" t="s">
        <v>7040</v>
      </c>
      <c r="AH4783" s="44" t="s">
        <v>7173</v>
      </c>
    </row>
    <row r="4784" spans="1:34" ht="15" hidden="1" customHeight="1" x14ac:dyDescent="0.2">
      <c r="A4784" s="257">
        <v>69</v>
      </c>
      <c r="B4784" s="257">
        <v>60</v>
      </c>
      <c r="C4784" s="258" t="s">
        <v>228</v>
      </c>
      <c r="D4784" s="257">
        <v>60243</v>
      </c>
      <c r="E4784" s="258" t="s">
        <v>229</v>
      </c>
      <c r="F4784" s="25">
        <v>2017</v>
      </c>
      <c r="G4784" s="232">
        <v>42757.111111111109</v>
      </c>
      <c r="H4784" s="233">
        <v>42758.111111111109</v>
      </c>
      <c r="I4784" s="417" t="s">
        <v>7042</v>
      </c>
      <c r="J4784" s="412" t="s">
        <v>36</v>
      </c>
      <c r="K4784" s="412"/>
      <c r="L4784" s="235">
        <f>N4784-G4784</f>
        <v>6.944444467080757E-4</v>
      </c>
      <c r="M4784" s="236">
        <v>1</v>
      </c>
      <c r="N4784" s="232">
        <v>42757.111805555556</v>
      </c>
      <c r="O4784" s="233">
        <v>42758.111805555556</v>
      </c>
      <c r="P4784" s="237" t="s">
        <v>37</v>
      </c>
      <c r="Q4784" s="35" t="s">
        <v>213</v>
      </c>
      <c r="R4784" s="35" t="s">
        <v>214</v>
      </c>
      <c r="S4784" s="35" t="s">
        <v>40</v>
      </c>
      <c r="T4784" s="167" t="s">
        <v>7527</v>
      </c>
      <c r="U4784" s="303" t="s">
        <v>40</v>
      </c>
      <c r="V4784" s="49" t="s">
        <v>384</v>
      </c>
      <c r="W4784" s="35" t="s">
        <v>7528</v>
      </c>
      <c r="X4784" s="255">
        <v>1</v>
      </c>
      <c r="Y4784" s="255">
        <v>0</v>
      </c>
      <c r="Z4784" s="255">
        <v>0</v>
      </c>
      <c r="AA4784" s="168"/>
      <c r="AB4784" s="168"/>
      <c r="AC4784" s="168"/>
      <c r="AD4784" s="304">
        <v>5517212</v>
      </c>
      <c r="AE4784" s="35" t="s">
        <v>1270</v>
      </c>
      <c r="AF4784" s="305" t="s">
        <v>1270</v>
      </c>
      <c r="AG4784" s="35" t="s">
        <v>7040</v>
      </c>
      <c r="AH4784" s="44" t="s">
        <v>7041</v>
      </c>
    </row>
    <row r="4785" spans="1:34" ht="15" hidden="1" customHeight="1" x14ac:dyDescent="0.2">
      <c r="A4785" s="257">
        <v>69</v>
      </c>
      <c r="B4785" s="257">
        <v>60</v>
      </c>
      <c r="C4785" s="258" t="s">
        <v>228</v>
      </c>
      <c r="D4785" s="257">
        <v>60243</v>
      </c>
      <c r="E4785" s="258" t="s">
        <v>229</v>
      </c>
      <c r="F4785" s="25">
        <v>2017</v>
      </c>
      <c r="G4785" s="232">
        <v>42757.15625</v>
      </c>
      <c r="H4785" s="233">
        <v>42758.15625</v>
      </c>
      <c r="I4785" s="417" t="s">
        <v>7042</v>
      </c>
      <c r="J4785" s="412" t="s">
        <v>36</v>
      </c>
      <c r="K4785" s="412"/>
      <c r="L4785" s="235">
        <f>N4785-G4785</f>
        <v>6.944444467080757E-4</v>
      </c>
      <c r="M4785" s="236">
        <v>1</v>
      </c>
      <c r="N4785" s="232">
        <v>42757.156944444447</v>
      </c>
      <c r="O4785" s="233">
        <v>42758.156944444447</v>
      </c>
      <c r="P4785" s="237" t="s">
        <v>37</v>
      </c>
      <c r="Q4785" s="35" t="s">
        <v>213</v>
      </c>
      <c r="R4785" s="35" t="s">
        <v>214</v>
      </c>
      <c r="S4785" s="35" t="s">
        <v>40</v>
      </c>
      <c r="T4785" s="167" t="s">
        <v>7536</v>
      </c>
      <c r="U4785" s="303" t="s">
        <v>40</v>
      </c>
      <c r="V4785" s="49" t="s">
        <v>384</v>
      </c>
      <c r="W4785" s="35" t="s">
        <v>7537</v>
      </c>
      <c r="X4785" s="255">
        <v>1</v>
      </c>
      <c r="Y4785" s="255">
        <v>0</v>
      </c>
      <c r="Z4785" s="255">
        <v>0</v>
      </c>
      <c r="AA4785" s="168"/>
      <c r="AB4785" s="168"/>
      <c r="AC4785" s="168"/>
      <c r="AD4785" s="304">
        <v>5517212</v>
      </c>
      <c r="AE4785" s="35" t="s">
        <v>1270</v>
      </c>
      <c r="AF4785" s="305" t="s">
        <v>1270</v>
      </c>
      <c r="AG4785" s="35" t="s">
        <v>7040</v>
      </c>
      <c r="AH4785" s="44" t="s">
        <v>7041</v>
      </c>
    </row>
    <row r="4786" spans="1:34" ht="15" hidden="1" customHeight="1" x14ac:dyDescent="0.2">
      <c r="A4786" s="257">
        <v>69</v>
      </c>
      <c r="B4786" s="257">
        <v>60</v>
      </c>
      <c r="C4786" s="258" t="s">
        <v>228</v>
      </c>
      <c r="D4786" s="257">
        <v>60243</v>
      </c>
      <c r="E4786" s="258" t="s">
        <v>229</v>
      </c>
      <c r="F4786" s="25">
        <v>2017</v>
      </c>
      <c r="G4786" s="232">
        <v>42757.170138888891</v>
      </c>
      <c r="H4786" s="233">
        <v>42758.170138888891</v>
      </c>
      <c r="I4786" s="417" t="s">
        <v>7042</v>
      </c>
      <c r="J4786" s="412" t="s">
        <v>36</v>
      </c>
      <c r="K4786" s="412"/>
      <c r="L4786" s="235">
        <f>N4786-G4786</f>
        <v>6.9444443943211809E-4</v>
      </c>
      <c r="M4786" s="236">
        <v>1</v>
      </c>
      <c r="N4786" s="232">
        <v>42757.17083333333</v>
      </c>
      <c r="O4786" s="233">
        <v>42758.17083333333</v>
      </c>
      <c r="P4786" s="237" t="s">
        <v>37</v>
      </c>
      <c r="Q4786" s="35" t="s">
        <v>213</v>
      </c>
      <c r="R4786" s="35" t="s">
        <v>214</v>
      </c>
      <c r="S4786" s="35" t="s">
        <v>40</v>
      </c>
      <c r="T4786" s="167" t="s">
        <v>7536</v>
      </c>
      <c r="U4786" s="303" t="s">
        <v>40</v>
      </c>
      <c r="V4786" s="49" t="s">
        <v>384</v>
      </c>
      <c r="W4786" s="35" t="s">
        <v>7540</v>
      </c>
      <c r="X4786" s="255">
        <v>1</v>
      </c>
      <c r="Y4786" s="255">
        <v>0</v>
      </c>
      <c r="Z4786" s="255">
        <v>0</v>
      </c>
      <c r="AA4786" s="168"/>
      <c r="AB4786" s="168"/>
      <c r="AC4786" s="168"/>
      <c r="AD4786" s="304">
        <v>5517212</v>
      </c>
      <c r="AE4786" s="35" t="s">
        <v>1270</v>
      </c>
      <c r="AF4786" s="305" t="s">
        <v>1270</v>
      </c>
      <c r="AG4786" s="35" t="s">
        <v>7040</v>
      </c>
      <c r="AH4786" s="44" t="s">
        <v>7041</v>
      </c>
    </row>
    <row r="4787" spans="1:34" ht="15" hidden="1" customHeight="1" x14ac:dyDescent="0.2">
      <c r="A4787" s="272">
        <v>69</v>
      </c>
      <c r="B4787" s="272">
        <v>60</v>
      </c>
      <c r="C4787" s="331" t="s">
        <v>228</v>
      </c>
      <c r="D4787" s="272">
        <v>60243</v>
      </c>
      <c r="E4787" s="331" t="s">
        <v>229</v>
      </c>
      <c r="F4787" s="25">
        <v>2018</v>
      </c>
      <c r="G4787" s="284">
        <v>43175.494444444441</v>
      </c>
      <c r="H4787" s="234">
        <v>43175.494444444441</v>
      </c>
      <c r="I4787" s="417" t="s">
        <v>7042</v>
      </c>
      <c r="J4787" s="412" t="s">
        <v>36</v>
      </c>
      <c r="K4787" s="412" t="s">
        <v>36</v>
      </c>
      <c r="L4787" s="235">
        <f>N4787-G4787</f>
        <v>3.46875</v>
      </c>
      <c r="M4787" s="236">
        <v>4995</v>
      </c>
      <c r="N4787" s="284">
        <v>43178.963194444441</v>
      </c>
      <c r="O4787" s="234">
        <v>43178.963194444441</v>
      </c>
      <c r="P4787" s="294" t="s">
        <v>173</v>
      </c>
      <c r="Q4787" s="162" t="s">
        <v>1285</v>
      </c>
      <c r="R4787" s="167" t="s">
        <v>10192</v>
      </c>
      <c r="S4787" s="163" t="s">
        <v>68</v>
      </c>
      <c r="T4787" s="167" t="s">
        <v>10718</v>
      </c>
      <c r="U4787" s="287" t="s">
        <v>40</v>
      </c>
      <c r="V4787" s="240" t="s">
        <v>384</v>
      </c>
      <c r="W4787" s="167" t="s">
        <v>10719</v>
      </c>
      <c r="X4787" s="255">
        <v>0</v>
      </c>
      <c r="Y4787" s="255">
        <v>0</v>
      </c>
      <c r="Z4787" s="255">
        <v>0</v>
      </c>
      <c r="AA4787" s="374"/>
      <c r="AB4787" s="374"/>
      <c r="AC4787" s="374"/>
      <c r="AD4787" s="255">
        <v>5517212</v>
      </c>
      <c r="AE4787" s="467" t="s">
        <v>1270</v>
      </c>
      <c r="AF4787" s="468" t="s">
        <v>1270</v>
      </c>
      <c r="AG4787" s="163" t="s">
        <v>7040</v>
      </c>
      <c r="AH4787" s="163" t="s">
        <v>7041</v>
      </c>
    </row>
    <row r="4788" spans="1:34" ht="15" hidden="1" customHeight="1" x14ac:dyDescent="0.2">
      <c r="A4788" s="257">
        <v>69</v>
      </c>
      <c r="B4788" s="257">
        <v>60</v>
      </c>
      <c r="C4788" s="258" t="s">
        <v>228</v>
      </c>
      <c r="D4788" s="257">
        <v>60243</v>
      </c>
      <c r="E4788" s="258" t="s">
        <v>229</v>
      </c>
      <c r="F4788" s="25">
        <v>2018</v>
      </c>
      <c r="G4788" s="284">
        <v>43212.500694444447</v>
      </c>
      <c r="H4788" s="233">
        <v>43212.500694444447</v>
      </c>
      <c r="I4788" s="412" t="s">
        <v>36</v>
      </c>
      <c r="J4788" s="412" t="s">
        <v>36</v>
      </c>
      <c r="K4788" s="412" t="s">
        <v>36</v>
      </c>
      <c r="L4788" s="235">
        <f>N4788-G4788</f>
        <v>3.9583333331393078E-2</v>
      </c>
      <c r="M4788" s="236">
        <v>57</v>
      </c>
      <c r="N4788" s="284">
        <v>43212.540277777778</v>
      </c>
      <c r="O4788" s="234">
        <v>43212.540277777778</v>
      </c>
      <c r="P4788" s="237" t="s">
        <v>37</v>
      </c>
      <c r="Q4788" s="359" t="s">
        <v>48</v>
      </c>
      <c r="R4788" s="35" t="s">
        <v>10200</v>
      </c>
      <c r="S4788" s="277" t="s">
        <v>40</v>
      </c>
      <c r="T4788" s="167" t="s">
        <v>10988</v>
      </c>
      <c r="U4788" s="282" t="s">
        <v>40</v>
      </c>
      <c r="V4788" s="240" t="s">
        <v>384</v>
      </c>
      <c r="W4788" s="167" t="s">
        <v>10990</v>
      </c>
      <c r="X4788" s="255">
        <v>0</v>
      </c>
      <c r="Y4788" s="241">
        <v>0</v>
      </c>
      <c r="Z4788" s="241">
        <v>0</v>
      </c>
      <c r="AA4788" s="266"/>
      <c r="AB4788" s="266"/>
      <c r="AC4788" s="266"/>
      <c r="AD4788" s="241">
        <v>5517212</v>
      </c>
      <c r="AE4788" s="461" t="s">
        <v>1270</v>
      </c>
      <c r="AF4788" s="462" t="s">
        <v>1270</v>
      </c>
      <c r="AG4788" s="277" t="s">
        <v>7040</v>
      </c>
      <c r="AH4788" s="277" t="s">
        <v>7173</v>
      </c>
    </row>
    <row r="4789" spans="1:34" ht="15" hidden="1" customHeight="1" x14ac:dyDescent="0.2">
      <c r="A4789" s="257">
        <v>69</v>
      </c>
      <c r="B4789" s="257">
        <v>60</v>
      </c>
      <c r="C4789" s="258" t="s">
        <v>228</v>
      </c>
      <c r="D4789" s="257">
        <v>60243</v>
      </c>
      <c r="E4789" s="258" t="s">
        <v>229</v>
      </c>
      <c r="F4789" s="25">
        <v>2018</v>
      </c>
      <c r="G4789" s="284">
        <v>43240.39166666667</v>
      </c>
      <c r="H4789" s="233">
        <v>43240.39166666667</v>
      </c>
      <c r="I4789" s="412" t="s">
        <v>36</v>
      </c>
      <c r="J4789" s="412" t="s">
        <v>36</v>
      </c>
      <c r="K4789" s="412" t="s">
        <v>36</v>
      </c>
      <c r="L4789" s="235">
        <f>N4789-G4789</f>
        <v>6.9444443943211809E-4</v>
      </c>
      <c r="M4789" s="236">
        <v>1</v>
      </c>
      <c r="N4789" s="284">
        <v>43240.392361111109</v>
      </c>
      <c r="O4789" s="233">
        <v>43240.392361111109</v>
      </c>
      <c r="P4789" s="237" t="s">
        <v>37</v>
      </c>
      <c r="Q4789" s="359" t="s">
        <v>48</v>
      </c>
      <c r="R4789" s="35" t="s">
        <v>10200</v>
      </c>
      <c r="S4789" s="277" t="s">
        <v>54</v>
      </c>
      <c r="T4789" s="167" t="s">
        <v>11154</v>
      </c>
      <c r="U4789" s="282" t="s">
        <v>40</v>
      </c>
      <c r="V4789" s="240" t="s">
        <v>384</v>
      </c>
      <c r="W4789" s="167" t="s">
        <v>11155</v>
      </c>
      <c r="X4789" s="255">
        <v>0</v>
      </c>
      <c r="Y4789" s="241">
        <v>0</v>
      </c>
      <c r="Z4789" s="241">
        <v>0</v>
      </c>
      <c r="AA4789" s="266"/>
      <c r="AB4789" s="266"/>
      <c r="AC4789" s="266"/>
      <c r="AD4789" s="241">
        <v>5517212</v>
      </c>
      <c r="AE4789" s="461" t="s">
        <v>1270</v>
      </c>
      <c r="AF4789" s="462" t="s">
        <v>1270</v>
      </c>
      <c r="AG4789" s="277" t="s">
        <v>7040</v>
      </c>
      <c r="AH4789" s="277" t="s">
        <v>7041</v>
      </c>
    </row>
    <row r="4790" spans="1:34" ht="15" hidden="1" customHeight="1" x14ac:dyDescent="0.2">
      <c r="A4790" s="257">
        <v>69</v>
      </c>
      <c r="B4790" s="257">
        <v>60</v>
      </c>
      <c r="C4790" s="258" t="s">
        <v>228</v>
      </c>
      <c r="D4790" s="257">
        <v>60243</v>
      </c>
      <c r="E4790" s="258" t="s">
        <v>229</v>
      </c>
      <c r="F4790" s="25">
        <v>2018</v>
      </c>
      <c r="G4790" s="284">
        <v>43342.293055555558</v>
      </c>
      <c r="H4790" s="234">
        <v>43342.293055555558</v>
      </c>
      <c r="I4790" s="412" t="s">
        <v>36</v>
      </c>
      <c r="J4790" s="412" t="s">
        <v>36</v>
      </c>
      <c r="K4790" s="412" t="s">
        <v>36</v>
      </c>
      <c r="L4790" s="235">
        <f>N4790-G4790</f>
        <v>0.46388888888759539</v>
      </c>
      <c r="M4790" s="236">
        <v>668</v>
      </c>
      <c r="N4790" s="284">
        <v>43342.756944444445</v>
      </c>
      <c r="O4790" s="234">
        <v>43342.756944444445</v>
      </c>
      <c r="P4790" s="237" t="s">
        <v>37</v>
      </c>
      <c r="Q4790" s="162" t="s">
        <v>1285</v>
      </c>
      <c r="R4790" s="167" t="s">
        <v>10192</v>
      </c>
      <c r="S4790" s="163" t="s">
        <v>68</v>
      </c>
      <c r="T4790" s="167" t="s">
        <v>11813</v>
      </c>
      <c r="U4790" s="287" t="s">
        <v>40</v>
      </c>
      <c r="V4790" s="240" t="s">
        <v>384</v>
      </c>
      <c r="W4790" s="167" t="s">
        <v>11814</v>
      </c>
      <c r="X4790" s="255">
        <v>0</v>
      </c>
      <c r="Y4790" s="241">
        <v>0</v>
      </c>
      <c r="Z4790" s="241">
        <v>0</v>
      </c>
      <c r="AA4790" s="266"/>
      <c r="AB4790" s="266"/>
      <c r="AC4790" s="266"/>
      <c r="AD4790" s="241">
        <v>5517212</v>
      </c>
      <c r="AE4790" s="461" t="s">
        <v>1270</v>
      </c>
      <c r="AF4790" s="462" t="s">
        <v>1270</v>
      </c>
      <c r="AG4790" s="277" t="s">
        <v>7066</v>
      </c>
      <c r="AH4790" s="277" t="s">
        <v>7067</v>
      </c>
    </row>
    <row r="4791" spans="1:34" ht="15" hidden="1" customHeight="1" x14ac:dyDescent="0.2">
      <c r="A4791" s="257">
        <v>69</v>
      </c>
      <c r="B4791" s="257">
        <v>60</v>
      </c>
      <c r="C4791" s="258" t="s">
        <v>228</v>
      </c>
      <c r="D4791" s="257">
        <v>60243</v>
      </c>
      <c r="E4791" s="258" t="s">
        <v>229</v>
      </c>
      <c r="F4791" s="25">
        <v>2018</v>
      </c>
      <c r="G4791" s="284">
        <v>43387.893750000003</v>
      </c>
      <c r="H4791" s="234">
        <v>43387.893750000003</v>
      </c>
      <c r="I4791" s="417" t="s">
        <v>7042</v>
      </c>
      <c r="J4791" s="412" t="s">
        <v>36</v>
      </c>
      <c r="K4791" s="412" t="s">
        <v>36</v>
      </c>
      <c r="L4791" s="235">
        <f>N4791-G4791</f>
        <v>0.70416666666278616</v>
      </c>
      <c r="M4791" s="236">
        <v>1014</v>
      </c>
      <c r="N4791" s="284">
        <v>43388.597916666666</v>
      </c>
      <c r="O4791" s="234">
        <v>43388.597916666666</v>
      </c>
      <c r="P4791" s="237" t="s">
        <v>37</v>
      </c>
      <c r="Q4791" s="162" t="s">
        <v>43</v>
      </c>
      <c r="R4791" s="167" t="s">
        <v>10739</v>
      </c>
      <c r="S4791" s="163" t="s">
        <v>40</v>
      </c>
      <c r="T4791" s="167" t="s">
        <v>12144</v>
      </c>
      <c r="U4791" s="416" t="s">
        <v>40</v>
      </c>
      <c r="V4791" s="240" t="s">
        <v>384</v>
      </c>
      <c r="W4791" s="35" t="s">
        <v>12146</v>
      </c>
      <c r="X4791" s="255">
        <v>0</v>
      </c>
      <c r="Y4791" s="241">
        <v>0</v>
      </c>
      <c r="Z4791" s="241">
        <v>0</v>
      </c>
      <c r="AA4791" s="266"/>
      <c r="AB4791" s="266"/>
      <c r="AC4791" s="266"/>
      <c r="AD4791" s="241">
        <v>5517212</v>
      </c>
      <c r="AE4791" s="461" t="s">
        <v>1270</v>
      </c>
      <c r="AF4791" s="462" t="s">
        <v>1270</v>
      </c>
      <c r="AG4791" s="277" t="s">
        <v>7066</v>
      </c>
      <c r="AH4791" s="277" t="s">
        <v>7067</v>
      </c>
    </row>
    <row r="4792" spans="1:34" ht="15" hidden="1" customHeight="1" x14ac:dyDescent="0.2">
      <c r="A4792" s="521">
        <v>69</v>
      </c>
      <c r="B4792" s="521">
        <v>60</v>
      </c>
      <c r="C4792" s="522" t="s">
        <v>228</v>
      </c>
      <c r="D4792" s="521">
        <v>60243</v>
      </c>
      <c r="E4792" s="522" t="s">
        <v>229</v>
      </c>
      <c r="F4792" s="25">
        <v>2019</v>
      </c>
      <c r="G4792" s="232">
        <v>43500.388194444444</v>
      </c>
      <c r="H4792" s="233">
        <v>43500.388194444444</v>
      </c>
      <c r="I4792" s="417" t="s">
        <v>7042</v>
      </c>
      <c r="J4792" s="412" t="s">
        <v>36</v>
      </c>
      <c r="K4792" s="412" t="s">
        <v>36</v>
      </c>
      <c r="L4792" s="235">
        <f>N4792-G4792</f>
        <v>9.0277777781011537E-3</v>
      </c>
      <c r="M4792" s="236">
        <v>13</v>
      </c>
      <c r="N4792" s="232">
        <v>43500.397222222222</v>
      </c>
      <c r="O4792" s="233">
        <v>43500.397222222222</v>
      </c>
      <c r="P4792" s="237" t="s">
        <v>37</v>
      </c>
      <c r="Q4792" s="359" t="s">
        <v>213</v>
      </c>
      <c r="R4792" s="35" t="s">
        <v>10343</v>
      </c>
      <c r="S4792" s="238" t="s">
        <v>40</v>
      </c>
      <c r="T4792" s="167" t="s">
        <v>13014</v>
      </c>
      <c r="U4792" s="416" t="s">
        <v>40</v>
      </c>
      <c r="V4792" s="240" t="s">
        <v>384</v>
      </c>
      <c r="W4792" s="167" t="s">
        <v>13015</v>
      </c>
      <c r="X4792" s="164">
        <v>0</v>
      </c>
      <c r="Y4792" s="241">
        <v>0</v>
      </c>
      <c r="Z4792" s="241">
        <v>0</v>
      </c>
      <c r="AA4792" s="264">
        <f>Y4792/AD4792</f>
        <v>0</v>
      </c>
      <c r="AB4792" s="265">
        <f>Z4792/AD4792</f>
        <v>0</v>
      </c>
      <c r="AC4792" s="255">
        <v>0</v>
      </c>
      <c r="AD4792" s="255">
        <v>5548929</v>
      </c>
      <c r="AE4792" s="239" t="s">
        <v>1270</v>
      </c>
      <c r="AF4792" s="229" t="s">
        <v>1270</v>
      </c>
      <c r="AG4792" s="239" t="s">
        <v>7040</v>
      </c>
      <c r="AH4792" s="57" t="s">
        <v>7041</v>
      </c>
    </row>
    <row r="4793" spans="1:34" ht="15" hidden="1" customHeight="1" x14ac:dyDescent="0.2">
      <c r="A4793" s="523">
        <v>69</v>
      </c>
      <c r="B4793" s="523">
        <v>60</v>
      </c>
      <c r="C4793" s="524" t="s">
        <v>228</v>
      </c>
      <c r="D4793" s="523">
        <v>60243</v>
      </c>
      <c r="E4793" s="524" t="s">
        <v>229</v>
      </c>
      <c r="F4793" s="25">
        <v>2019</v>
      </c>
      <c r="G4793" s="284">
        <v>43505.6875</v>
      </c>
      <c r="H4793" s="234">
        <v>43505.6875</v>
      </c>
      <c r="I4793" s="417" t="s">
        <v>7042</v>
      </c>
      <c r="J4793" s="412" t="s">
        <v>36</v>
      </c>
      <c r="K4793" s="412" t="s">
        <v>36</v>
      </c>
      <c r="L4793" s="235">
        <f>N4793-G4793</f>
        <v>1.1111111110949423E-2</v>
      </c>
      <c r="M4793" s="236">
        <v>16</v>
      </c>
      <c r="N4793" s="284">
        <v>43505.698611111111</v>
      </c>
      <c r="O4793" s="234">
        <v>43505.698611111111</v>
      </c>
      <c r="P4793" s="237" t="s">
        <v>37</v>
      </c>
      <c r="Q4793" s="162" t="s">
        <v>48</v>
      </c>
      <c r="R4793" s="167" t="s">
        <v>10200</v>
      </c>
      <c r="S4793" s="238" t="s">
        <v>40</v>
      </c>
      <c r="T4793" s="167" t="s">
        <v>13102</v>
      </c>
      <c r="U4793" s="414" t="s">
        <v>40</v>
      </c>
      <c r="V4793" s="240" t="s">
        <v>384</v>
      </c>
      <c r="W4793" s="167" t="s">
        <v>13103</v>
      </c>
      <c r="X4793" s="536">
        <v>0</v>
      </c>
      <c r="Y4793" s="255">
        <v>0</v>
      </c>
      <c r="Z4793" s="255">
        <v>0</v>
      </c>
      <c r="AA4793" s="264">
        <f>Y4793/AD4793</f>
        <v>0</v>
      </c>
      <c r="AB4793" s="265">
        <f>Z4793/AD4793</f>
        <v>0</v>
      </c>
      <c r="AC4793" s="255">
        <v>0</v>
      </c>
      <c r="AD4793" s="255">
        <v>5548929</v>
      </c>
      <c r="AE4793" s="240" t="s">
        <v>1270</v>
      </c>
      <c r="AF4793" s="527" t="s">
        <v>1270</v>
      </c>
      <c r="AG4793" s="240" t="s">
        <v>7040</v>
      </c>
      <c r="AH4793" s="525" t="s">
        <v>7041</v>
      </c>
    </row>
    <row r="4794" spans="1:34" ht="15" hidden="1" customHeight="1" x14ac:dyDescent="0.2">
      <c r="A4794" s="521">
        <v>69</v>
      </c>
      <c r="B4794" s="521">
        <v>60</v>
      </c>
      <c r="C4794" s="522" t="s">
        <v>228</v>
      </c>
      <c r="D4794" s="521">
        <v>60243</v>
      </c>
      <c r="E4794" s="522" t="s">
        <v>229</v>
      </c>
      <c r="F4794" s="25">
        <v>2019</v>
      </c>
      <c r="G4794" s="232">
        <v>43513.418055555558</v>
      </c>
      <c r="H4794" s="233">
        <v>43513.418055555558</v>
      </c>
      <c r="I4794" s="417" t="s">
        <v>7042</v>
      </c>
      <c r="J4794" s="412" t="s">
        <v>36</v>
      </c>
      <c r="K4794" s="412" t="s">
        <v>36</v>
      </c>
      <c r="L4794" s="235">
        <f>N4794-G4794</f>
        <v>1.5840277777751908</v>
      </c>
      <c r="M4794" s="236">
        <v>2281</v>
      </c>
      <c r="N4794" s="232">
        <v>43515.002083333333</v>
      </c>
      <c r="O4794" s="233">
        <v>43515.002083333333</v>
      </c>
      <c r="P4794" s="237" t="s">
        <v>37</v>
      </c>
      <c r="Q4794" s="162" t="s">
        <v>222</v>
      </c>
      <c r="R4794" s="167" t="s">
        <v>10220</v>
      </c>
      <c r="S4794" s="238" t="s">
        <v>54</v>
      </c>
      <c r="T4794" s="167" t="s">
        <v>13344</v>
      </c>
      <c r="U4794" s="192" t="s">
        <v>40</v>
      </c>
      <c r="V4794" s="240" t="s">
        <v>384</v>
      </c>
      <c r="W4794" s="167" t="s">
        <v>13345</v>
      </c>
      <c r="X4794" s="164">
        <v>0</v>
      </c>
      <c r="Y4794" s="241">
        <v>0</v>
      </c>
      <c r="Z4794" s="241">
        <v>0</v>
      </c>
      <c r="AA4794" s="264">
        <f>Y4794/AD4794</f>
        <v>0</v>
      </c>
      <c r="AB4794" s="265">
        <f>Z4794/AD4794</f>
        <v>0</v>
      </c>
      <c r="AC4794" s="255">
        <v>0</v>
      </c>
      <c r="AD4794" s="255">
        <v>5548929</v>
      </c>
      <c r="AE4794" s="239" t="s">
        <v>1270</v>
      </c>
      <c r="AF4794" s="229" t="s">
        <v>1270</v>
      </c>
      <c r="AG4794" s="239" t="s">
        <v>7040</v>
      </c>
      <c r="AH4794" s="57" t="s">
        <v>7041</v>
      </c>
    </row>
    <row r="4795" spans="1:34" ht="15" hidden="1" customHeight="1" x14ac:dyDescent="0.2">
      <c r="A4795" s="521">
        <v>69</v>
      </c>
      <c r="B4795" s="521">
        <v>60</v>
      </c>
      <c r="C4795" s="522" t="s">
        <v>228</v>
      </c>
      <c r="D4795" s="521">
        <v>60243</v>
      </c>
      <c r="E4795" s="522" t="s">
        <v>229</v>
      </c>
      <c r="F4795" s="25">
        <v>2019</v>
      </c>
      <c r="G4795" s="570">
        <v>43534.324305555558</v>
      </c>
      <c r="H4795" s="571">
        <v>43534.324305555558</v>
      </c>
      <c r="I4795" s="572" t="s">
        <v>36</v>
      </c>
      <c r="J4795" s="572" t="s">
        <v>36</v>
      </c>
      <c r="K4795" s="572" t="s">
        <v>36</v>
      </c>
      <c r="L4795" s="235">
        <f>N4795-G4795</f>
        <v>0.41249999999854481</v>
      </c>
      <c r="M4795" s="236">
        <v>594</v>
      </c>
      <c r="N4795" s="570">
        <v>43534.736805555556</v>
      </c>
      <c r="O4795" s="571">
        <v>43534.736805555556</v>
      </c>
      <c r="P4795" s="237" t="s">
        <v>37</v>
      </c>
      <c r="Q4795" s="162" t="s">
        <v>1285</v>
      </c>
      <c r="R4795" s="167" t="s">
        <v>10326</v>
      </c>
      <c r="S4795" s="238" t="s">
        <v>717</v>
      </c>
      <c r="T4795" s="167" t="s">
        <v>13548</v>
      </c>
      <c r="U4795" s="192" t="s">
        <v>40</v>
      </c>
      <c r="V4795" s="240" t="s">
        <v>384</v>
      </c>
      <c r="W4795" s="167" t="s">
        <v>13549</v>
      </c>
      <c r="X4795" s="164">
        <v>0</v>
      </c>
      <c r="Y4795" s="241">
        <v>0</v>
      </c>
      <c r="Z4795" s="241">
        <v>0</v>
      </c>
      <c r="AA4795" s="264">
        <f>Y4795/AD4795</f>
        <v>0</v>
      </c>
      <c r="AB4795" s="265">
        <f>Z4795/AD4795</f>
        <v>0</v>
      </c>
      <c r="AC4795" s="255">
        <v>0</v>
      </c>
      <c r="AD4795" s="255">
        <v>5548929</v>
      </c>
      <c r="AE4795" s="240" t="s">
        <v>1270</v>
      </c>
      <c r="AF4795" s="527" t="s">
        <v>1270</v>
      </c>
      <c r="AG4795" s="555" t="s">
        <v>7066</v>
      </c>
      <c r="AH4795" s="525" t="s">
        <v>12671</v>
      </c>
    </row>
    <row r="4796" spans="1:34" ht="15" hidden="1" customHeight="1" x14ac:dyDescent="0.2">
      <c r="A4796" s="523">
        <v>69</v>
      </c>
      <c r="B4796" s="523">
        <v>60</v>
      </c>
      <c r="C4796" s="524" t="s">
        <v>228</v>
      </c>
      <c r="D4796" s="523">
        <v>60243</v>
      </c>
      <c r="E4796" s="524" t="s">
        <v>229</v>
      </c>
      <c r="F4796" s="25">
        <v>2019</v>
      </c>
      <c r="G4796" s="573">
        <v>43537.282638888886</v>
      </c>
      <c r="H4796" s="574">
        <v>43537.282638888886</v>
      </c>
      <c r="I4796" s="572" t="s">
        <v>36</v>
      </c>
      <c r="J4796" s="572" t="s">
        <v>36</v>
      </c>
      <c r="K4796" s="572" t="s">
        <v>36</v>
      </c>
      <c r="L4796" s="235">
        <f>N4796-G4796</f>
        <v>9.0277777781011537E-3</v>
      </c>
      <c r="M4796" s="236">
        <v>13</v>
      </c>
      <c r="N4796" s="573">
        <v>43537.291666666664</v>
      </c>
      <c r="O4796" s="574">
        <v>43537.291666666664</v>
      </c>
      <c r="P4796" s="237" t="s">
        <v>37</v>
      </c>
      <c r="Q4796" s="162" t="s">
        <v>10316</v>
      </c>
      <c r="R4796" s="167" t="s">
        <v>10317</v>
      </c>
      <c r="S4796" s="238" t="s">
        <v>579</v>
      </c>
      <c r="T4796" s="167" t="s">
        <v>13568</v>
      </c>
      <c r="U4796" s="483">
        <v>116734412</v>
      </c>
      <c r="V4796" s="240" t="s">
        <v>384</v>
      </c>
      <c r="W4796" s="35" t="s">
        <v>13570</v>
      </c>
      <c r="X4796" s="164">
        <v>3</v>
      </c>
      <c r="Y4796" s="241">
        <v>0</v>
      </c>
      <c r="Z4796" s="241">
        <v>0</v>
      </c>
      <c r="AA4796" s="264">
        <f>Y4796/AD4796</f>
        <v>0</v>
      </c>
      <c r="AB4796" s="265">
        <f>Z4796/AD4796</f>
        <v>0</v>
      </c>
      <c r="AC4796" s="255">
        <v>0</v>
      </c>
      <c r="AD4796" s="255">
        <v>5548929</v>
      </c>
      <c r="AE4796" s="240" t="s">
        <v>1270</v>
      </c>
      <c r="AF4796" s="527" t="s">
        <v>1270</v>
      </c>
      <c r="AG4796" s="239" t="s">
        <v>7040</v>
      </c>
      <c r="AH4796" s="57" t="s">
        <v>7173</v>
      </c>
    </row>
    <row r="4797" spans="1:34" ht="15" hidden="1" customHeight="1" x14ac:dyDescent="0.2">
      <c r="A4797" s="521">
        <v>69</v>
      </c>
      <c r="B4797" s="521">
        <v>60</v>
      </c>
      <c r="C4797" s="522" t="s">
        <v>228</v>
      </c>
      <c r="D4797" s="521">
        <v>60243</v>
      </c>
      <c r="E4797" s="522" t="s">
        <v>229</v>
      </c>
      <c r="F4797" s="25">
        <v>2019</v>
      </c>
      <c r="G4797" s="573">
        <v>43551.595833333333</v>
      </c>
      <c r="H4797" s="574">
        <v>43551.595833333333</v>
      </c>
      <c r="I4797" s="572" t="s">
        <v>36</v>
      </c>
      <c r="J4797" s="572" t="s">
        <v>36</v>
      </c>
      <c r="K4797" s="572" t="s">
        <v>36</v>
      </c>
      <c r="L4797" s="235">
        <f>N4797-G4797</f>
        <v>6.944444467080757E-4</v>
      </c>
      <c r="M4797" s="236">
        <v>1</v>
      </c>
      <c r="N4797" s="573">
        <v>43551.59652777778</v>
      </c>
      <c r="O4797" s="574">
        <v>43551.59652777778</v>
      </c>
      <c r="P4797" s="237" t="s">
        <v>37</v>
      </c>
      <c r="Q4797" s="162" t="s">
        <v>213</v>
      </c>
      <c r="R4797" s="167" t="s">
        <v>10774</v>
      </c>
      <c r="S4797" s="238" t="s">
        <v>40</v>
      </c>
      <c r="T4797" s="167" t="s">
        <v>13687</v>
      </c>
      <c r="U4797" s="459" t="s">
        <v>40</v>
      </c>
      <c r="V4797" s="240" t="s">
        <v>384</v>
      </c>
      <c r="W4797" s="167" t="s">
        <v>13689</v>
      </c>
      <c r="X4797" s="536">
        <v>0</v>
      </c>
      <c r="Y4797" s="255">
        <v>0</v>
      </c>
      <c r="Z4797" s="255">
        <v>0</v>
      </c>
      <c r="AA4797" s="264">
        <f>Y4797/AD4797</f>
        <v>0</v>
      </c>
      <c r="AB4797" s="265">
        <f>Z4797/AD4797</f>
        <v>0</v>
      </c>
      <c r="AC4797" s="255">
        <v>0</v>
      </c>
      <c r="AD4797" s="255">
        <v>5548929</v>
      </c>
      <c r="AE4797" s="240" t="s">
        <v>1270</v>
      </c>
      <c r="AF4797" s="527" t="s">
        <v>1270</v>
      </c>
      <c r="AG4797" s="240" t="s">
        <v>7040</v>
      </c>
      <c r="AH4797" s="525" t="s">
        <v>7173</v>
      </c>
    </row>
    <row r="4798" spans="1:34" ht="15" hidden="1" customHeight="1" x14ac:dyDescent="0.2">
      <c r="A4798" s="521">
        <v>69</v>
      </c>
      <c r="B4798" s="521">
        <v>60</v>
      </c>
      <c r="C4798" s="522" t="s">
        <v>228</v>
      </c>
      <c r="D4798" s="521">
        <v>60243</v>
      </c>
      <c r="E4798" s="522" t="s">
        <v>229</v>
      </c>
      <c r="F4798" s="25">
        <v>2019</v>
      </c>
      <c r="G4798" s="573">
        <v>43557.210416666669</v>
      </c>
      <c r="H4798" s="574">
        <v>43557.210416666669</v>
      </c>
      <c r="I4798" s="572" t="s">
        <v>36</v>
      </c>
      <c r="J4798" s="598" t="s">
        <v>7042</v>
      </c>
      <c r="K4798" s="572" t="s">
        <v>36</v>
      </c>
      <c r="L4798" s="235">
        <f>N4798-G4798</f>
        <v>2.577777777776646</v>
      </c>
      <c r="M4798" s="236">
        <v>3712</v>
      </c>
      <c r="N4798" s="573">
        <v>43559.788194444445</v>
      </c>
      <c r="O4798" s="574">
        <v>43559.788194444445</v>
      </c>
      <c r="P4798" s="237" t="s">
        <v>37</v>
      </c>
      <c r="Q4798" s="162" t="s">
        <v>1285</v>
      </c>
      <c r="R4798" s="167" t="s">
        <v>10331</v>
      </c>
      <c r="S4798" s="238" t="s">
        <v>54</v>
      </c>
      <c r="T4798" s="167" t="s">
        <v>13746</v>
      </c>
      <c r="U4798" s="224">
        <v>117003823</v>
      </c>
      <c r="V4798" s="240" t="s">
        <v>384</v>
      </c>
      <c r="W4798" s="167" t="s">
        <v>13747</v>
      </c>
      <c r="X4798" s="536">
        <v>0</v>
      </c>
      <c r="Y4798" s="255">
        <v>0</v>
      </c>
      <c r="Z4798" s="255">
        <v>0</v>
      </c>
      <c r="AA4798" s="264">
        <f>Y4798/AD4798</f>
        <v>0</v>
      </c>
      <c r="AB4798" s="265">
        <f>Z4798/AD4798</f>
        <v>0</v>
      </c>
      <c r="AC4798" s="255">
        <v>0</v>
      </c>
      <c r="AD4798" s="255">
        <v>5548929</v>
      </c>
      <c r="AE4798" s="240" t="s">
        <v>1270</v>
      </c>
      <c r="AF4798" s="527" t="s">
        <v>1270</v>
      </c>
      <c r="AG4798" s="240" t="s">
        <v>7040</v>
      </c>
      <c r="AH4798" s="525" t="s">
        <v>7041</v>
      </c>
    </row>
    <row r="4799" spans="1:34" ht="15" hidden="1" customHeight="1" x14ac:dyDescent="0.2">
      <c r="A4799" s="153">
        <v>69</v>
      </c>
      <c r="B4799" s="153">
        <v>60</v>
      </c>
      <c r="C4799" s="24" t="s">
        <v>500</v>
      </c>
      <c r="D4799" s="175">
        <v>60244</v>
      </c>
      <c r="E4799" s="24" t="s">
        <v>501</v>
      </c>
      <c r="F4799" s="25">
        <v>2015</v>
      </c>
      <c r="G4799" s="179">
        <v>42041.540277777778</v>
      </c>
      <c r="H4799" s="158">
        <v>42041.540277777778</v>
      </c>
      <c r="I4799" s="626" t="s">
        <v>313</v>
      </c>
      <c r="J4799" s="620" t="s">
        <v>36</v>
      </c>
      <c r="K4799" s="620"/>
      <c r="L4799" s="159">
        <f>N4799-G4799</f>
        <v>6.944444467080757E-4</v>
      </c>
      <c r="M4799" s="160">
        <v>1</v>
      </c>
      <c r="N4799" s="156">
        <v>42041.540972222225</v>
      </c>
      <c r="O4799" s="157">
        <v>42041.540972222225</v>
      </c>
      <c r="P4799" s="161" t="s">
        <v>37</v>
      </c>
      <c r="Q4799" s="37" t="s">
        <v>71</v>
      </c>
      <c r="R4799" s="35"/>
      <c r="S4799" s="35"/>
      <c r="T4799" s="35" t="s">
        <v>3433</v>
      </c>
      <c r="U4799" s="192" t="s">
        <v>40</v>
      </c>
      <c r="V4799" s="167" t="s">
        <v>1385</v>
      </c>
      <c r="W4799" s="35" t="s">
        <v>3434</v>
      </c>
      <c r="X4799" s="55">
        <v>4610</v>
      </c>
      <c r="Y4799" s="55">
        <v>0</v>
      </c>
      <c r="Z4799" s="168"/>
      <c r="AA4799" s="168"/>
      <c r="AB4799" s="168"/>
      <c r="AC4799" s="168"/>
    </row>
    <row r="4800" spans="1:34" ht="15" hidden="1" customHeight="1" x14ac:dyDescent="0.2">
      <c r="A4800" s="153">
        <v>69</v>
      </c>
      <c r="B4800" s="153">
        <v>60</v>
      </c>
      <c r="C4800" s="24" t="s">
        <v>500</v>
      </c>
      <c r="D4800" s="175">
        <v>60244</v>
      </c>
      <c r="E4800" s="24" t="s">
        <v>501</v>
      </c>
      <c r="F4800" s="25">
        <v>2015</v>
      </c>
      <c r="G4800" s="179">
        <v>42041.795138888891</v>
      </c>
      <c r="H4800" s="158">
        <v>42041.795138888891</v>
      </c>
      <c r="I4800" s="626" t="s">
        <v>313</v>
      </c>
      <c r="J4800" s="620" t="s">
        <v>36</v>
      </c>
      <c r="K4800" s="620"/>
      <c r="L4800" s="159">
        <f>N4800-G4800</f>
        <v>1.0416666664241347E-2</v>
      </c>
      <c r="M4800" s="160">
        <v>15</v>
      </c>
      <c r="N4800" s="156">
        <v>42041.805555555555</v>
      </c>
      <c r="O4800" s="157">
        <v>42041.805555555555</v>
      </c>
      <c r="P4800" s="161" t="s">
        <v>37</v>
      </c>
      <c r="Q4800" s="35" t="s">
        <v>222</v>
      </c>
      <c r="R4800" s="35" t="s">
        <v>223</v>
      </c>
      <c r="S4800" s="35" t="s">
        <v>54</v>
      </c>
      <c r="T4800" s="35" t="s">
        <v>3445</v>
      </c>
      <c r="U4800" s="192" t="s">
        <v>40</v>
      </c>
      <c r="V4800" s="167" t="s">
        <v>1385</v>
      </c>
      <c r="W4800" s="35" t="s">
        <v>3446</v>
      </c>
      <c r="X4800" s="55">
        <f>1353+891+9+3710</f>
        <v>5963</v>
      </c>
      <c r="Y4800" s="55">
        <f>1353+891+9+3710</f>
        <v>5963</v>
      </c>
      <c r="Z4800" s="181"/>
      <c r="AA4800" s="181"/>
      <c r="AB4800" s="181"/>
      <c r="AC4800" s="181"/>
    </row>
    <row r="4801" spans="1:34" ht="15" hidden="1" customHeight="1" x14ac:dyDescent="0.2">
      <c r="A4801" s="153">
        <v>69</v>
      </c>
      <c r="B4801" s="153">
        <v>60</v>
      </c>
      <c r="C4801" s="24" t="s">
        <v>500</v>
      </c>
      <c r="D4801" s="175">
        <v>60244</v>
      </c>
      <c r="E4801" s="24" t="s">
        <v>501</v>
      </c>
      <c r="F4801" s="25">
        <v>2015</v>
      </c>
      <c r="G4801" s="179">
        <v>42043.876388888886</v>
      </c>
      <c r="H4801" s="158">
        <v>42043.876388888886</v>
      </c>
      <c r="I4801" s="626" t="s">
        <v>313</v>
      </c>
      <c r="J4801" s="620" t="s">
        <v>36</v>
      </c>
      <c r="K4801" s="620"/>
      <c r="L4801" s="159">
        <f>N4801-G4801</f>
        <v>1.4583333337213844E-2</v>
      </c>
      <c r="M4801" s="160">
        <v>21</v>
      </c>
      <c r="N4801" s="156">
        <v>42043.890972222223</v>
      </c>
      <c r="O4801" s="157">
        <v>42043.890972222223</v>
      </c>
      <c r="P4801" s="161" t="s">
        <v>37</v>
      </c>
      <c r="Q4801" s="35" t="s">
        <v>222</v>
      </c>
      <c r="R4801" s="35" t="s">
        <v>223</v>
      </c>
      <c r="S4801" s="35" t="s">
        <v>54</v>
      </c>
      <c r="T4801" s="35" t="s">
        <v>3494</v>
      </c>
      <c r="U4801" s="170">
        <v>10914</v>
      </c>
      <c r="V4801" s="52" t="s">
        <v>1385</v>
      </c>
      <c r="W4801" s="35" t="s">
        <v>3495</v>
      </c>
      <c r="X4801" s="188"/>
      <c r="Y4801" s="168"/>
      <c r="Z4801" s="168"/>
      <c r="AA4801" s="168"/>
      <c r="AB4801" s="168"/>
      <c r="AC4801" s="168"/>
    </row>
    <row r="4802" spans="1:34" ht="15" hidden="1" customHeight="1" x14ac:dyDescent="0.2">
      <c r="A4802" s="153">
        <v>69</v>
      </c>
      <c r="B4802" s="153">
        <v>60</v>
      </c>
      <c r="C4802" s="24" t="s">
        <v>500</v>
      </c>
      <c r="D4802" s="175">
        <v>60244</v>
      </c>
      <c r="E4802" s="24" t="s">
        <v>501</v>
      </c>
      <c r="F4802" s="25">
        <v>2015</v>
      </c>
      <c r="G4802" s="179">
        <v>42044.6</v>
      </c>
      <c r="H4802" s="158">
        <v>42044.6</v>
      </c>
      <c r="I4802" s="620" t="s">
        <v>36</v>
      </c>
      <c r="J4802" s="620" t="s">
        <v>36</v>
      </c>
      <c r="K4802" s="620"/>
      <c r="L4802" s="159">
        <f>N4802-G4802</f>
        <v>0.44305555555911269</v>
      </c>
      <c r="M4802" s="160">
        <v>638</v>
      </c>
      <c r="N4802" s="156">
        <v>42045.043055555558</v>
      </c>
      <c r="O4802" s="157">
        <v>42045.043055555558</v>
      </c>
      <c r="P4802" s="161" t="s">
        <v>37</v>
      </c>
      <c r="Q4802" s="35" t="s">
        <v>222</v>
      </c>
      <c r="R4802" s="35" t="s">
        <v>223</v>
      </c>
      <c r="S4802" s="35" t="s">
        <v>54</v>
      </c>
      <c r="T4802" s="35" t="s">
        <v>3510</v>
      </c>
      <c r="U4802" s="176">
        <v>10910</v>
      </c>
      <c r="V4802" s="167" t="s">
        <v>1385</v>
      </c>
      <c r="W4802" s="35" t="s">
        <v>3511</v>
      </c>
      <c r="X4802" s="188"/>
      <c r="Y4802" s="168"/>
      <c r="Z4802" s="168"/>
      <c r="AA4802" s="168"/>
      <c r="AB4802" s="168"/>
      <c r="AC4802" s="168"/>
    </row>
    <row r="4803" spans="1:34" ht="15" hidden="1" customHeight="1" x14ac:dyDescent="0.2">
      <c r="A4803" s="229">
        <v>69</v>
      </c>
      <c r="B4803" s="229">
        <v>60</v>
      </c>
      <c r="C4803" s="230" t="s">
        <v>500</v>
      </c>
      <c r="D4803" s="231">
        <v>60244</v>
      </c>
      <c r="E4803" s="230" t="s">
        <v>501</v>
      </c>
      <c r="F4803" s="25">
        <v>2016</v>
      </c>
      <c r="G4803" s="232">
        <v>42372.329861111109</v>
      </c>
      <c r="H4803" s="233">
        <v>42372.329861111109</v>
      </c>
      <c r="I4803" s="412" t="s">
        <v>36</v>
      </c>
      <c r="J4803" s="412" t="s">
        <v>36</v>
      </c>
      <c r="K4803" s="412"/>
      <c r="L4803" s="235">
        <f>N4803-G4803</f>
        <v>0.56319444444670808</v>
      </c>
      <c r="M4803" s="236">
        <v>811</v>
      </c>
      <c r="N4803" s="232">
        <v>42372.893055555556</v>
      </c>
      <c r="O4803" s="233">
        <v>42372.893055555556</v>
      </c>
      <c r="P4803" s="237" t="s">
        <v>37</v>
      </c>
      <c r="Q4803" s="238" t="s">
        <v>222</v>
      </c>
      <c r="R4803" s="238" t="s">
        <v>223</v>
      </c>
      <c r="S4803" s="238" t="s">
        <v>54</v>
      </c>
      <c r="T4803" s="239" t="s">
        <v>5416</v>
      </c>
      <c r="U4803" s="88">
        <v>11794</v>
      </c>
      <c r="V4803" s="240" t="s">
        <v>1385</v>
      </c>
      <c r="W4803" s="239" t="s">
        <v>5417</v>
      </c>
      <c r="X4803" s="241">
        <v>865</v>
      </c>
      <c r="Y4803" s="241">
        <v>0</v>
      </c>
      <c r="Z4803" s="241">
        <v>0</v>
      </c>
      <c r="AA4803" s="242"/>
      <c r="AB4803" s="242"/>
      <c r="AC4803" s="242"/>
    </row>
    <row r="4804" spans="1:34" ht="15" hidden="1" customHeight="1" x14ac:dyDescent="0.2">
      <c r="A4804" s="257">
        <v>69</v>
      </c>
      <c r="B4804" s="257">
        <v>60</v>
      </c>
      <c r="C4804" s="258" t="s">
        <v>500</v>
      </c>
      <c r="D4804" s="257">
        <v>60244</v>
      </c>
      <c r="E4804" s="258" t="s">
        <v>501</v>
      </c>
      <c r="F4804" s="25">
        <v>2016</v>
      </c>
      <c r="G4804" s="284">
        <v>42557.335416666669</v>
      </c>
      <c r="H4804" s="234">
        <v>42557.335416666669</v>
      </c>
      <c r="I4804" s="412" t="s">
        <v>36</v>
      </c>
      <c r="J4804" s="417" t="s">
        <v>313</v>
      </c>
      <c r="K4804" s="417"/>
      <c r="L4804" s="235">
        <f>N4804-G4804</f>
        <v>0.53402777777228039</v>
      </c>
      <c r="M4804" s="236">
        <v>769</v>
      </c>
      <c r="N4804" s="284">
        <v>42557.869444444441</v>
      </c>
      <c r="O4804" s="234">
        <v>42557.869444444441</v>
      </c>
      <c r="P4804" s="237" t="s">
        <v>37</v>
      </c>
      <c r="Q4804" s="238" t="s">
        <v>222</v>
      </c>
      <c r="R4804" s="238" t="s">
        <v>749</v>
      </c>
      <c r="S4804" s="277" t="s">
        <v>54</v>
      </c>
      <c r="T4804" s="35" t="s">
        <v>6342</v>
      </c>
      <c r="U4804" s="77">
        <v>12297</v>
      </c>
      <c r="V4804" s="240" t="s">
        <v>1385</v>
      </c>
      <c r="W4804" s="35" t="s">
        <v>6343</v>
      </c>
      <c r="X4804" s="177">
        <v>909</v>
      </c>
      <c r="Y4804" s="177">
        <v>909</v>
      </c>
      <c r="Z4804" s="177">
        <v>24102</v>
      </c>
      <c r="AA4804" s="289">
        <v>1.6689221902207768E-4</v>
      </c>
      <c r="AB4804" s="290">
        <v>4.4251224013972679E-3</v>
      </c>
      <c r="AC4804" s="291">
        <v>26.514851485148515</v>
      </c>
    </row>
    <row r="4805" spans="1:34" ht="15" hidden="1" customHeight="1" x14ac:dyDescent="0.2">
      <c r="A4805" s="257">
        <v>69</v>
      </c>
      <c r="B4805" s="257">
        <v>60</v>
      </c>
      <c r="C4805" s="258" t="s">
        <v>500</v>
      </c>
      <c r="D4805" s="257">
        <v>60244</v>
      </c>
      <c r="E4805" s="258" t="s">
        <v>501</v>
      </c>
      <c r="F4805" s="25">
        <v>2017</v>
      </c>
      <c r="G4805" s="232">
        <v>42783.508333333331</v>
      </c>
      <c r="H4805" s="233">
        <v>42783.508333333331</v>
      </c>
      <c r="I4805" s="417" t="s">
        <v>7042</v>
      </c>
      <c r="J4805" s="412" t="s">
        <v>36</v>
      </c>
      <c r="K4805" s="412"/>
      <c r="L4805" s="235">
        <f>N4805-G4805</f>
        <v>6.944444467080757E-4</v>
      </c>
      <c r="M4805" s="236">
        <v>1</v>
      </c>
      <c r="N4805" s="232">
        <v>42783.509027777778</v>
      </c>
      <c r="O4805" s="233">
        <v>42783.509027777778</v>
      </c>
      <c r="P4805" s="237" t="s">
        <v>37</v>
      </c>
      <c r="Q4805" s="35" t="s">
        <v>52</v>
      </c>
      <c r="R4805" s="35" t="s">
        <v>302</v>
      </c>
      <c r="S4805" s="35" t="s">
        <v>40</v>
      </c>
      <c r="T4805" s="52" t="s">
        <v>7889</v>
      </c>
      <c r="U4805" s="303" t="s">
        <v>40</v>
      </c>
      <c r="V4805" s="49" t="s">
        <v>1385</v>
      </c>
      <c r="W4805" s="44" t="s">
        <v>7890</v>
      </c>
      <c r="X4805" s="255">
        <v>850</v>
      </c>
      <c r="Y4805" s="241">
        <v>0</v>
      </c>
      <c r="Z4805" s="241">
        <v>0</v>
      </c>
      <c r="AA4805" s="168"/>
      <c r="AB4805" s="168"/>
      <c r="AC4805" s="168"/>
      <c r="AD4805" s="304">
        <v>5517212</v>
      </c>
      <c r="AE4805" s="35" t="s">
        <v>7049</v>
      </c>
      <c r="AF4805" s="305" t="s">
        <v>7891</v>
      </c>
      <c r="AG4805" s="35" t="s">
        <v>7040</v>
      </c>
      <c r="AH4805" s="52" t="s">
        <v>7041</v>
      </c>
    </row>
    <row r="4806" spans="1:34" ht="15" hidden="1" customHeight="1" x14ac:dyDescent="0.2">
      <c r="A4806" s="257">
        <v>69</v>
      </c>
      <c r="B4806" s="257">
        <v>60</v>
      </c>
      <c r="C4806" s="258" t="s">
        <v>500</v>
      </c>
      <c r="D4806" s="257">
        <v>60244</v>
      </c>
      <c r="E4806" s="258" t="s">
        <v>501</v>
      </c>
      <c r="F4806" s="25">
        <v>2017</v>
      </c>
      <c r="G4806" s="232">
        <v>42783.515972222223</v>
      </c>
      <c r="H4806" s="233">
        <v>42783.515972222223</v>
      </c>
      <c r="I4806" s="417" t="s">
        <v>7042</v>
      </c>
      <c r="J4806" s="417" t="s">
        <v>7042</v>
      </c>
      <c r="K4806" s="417"/>
      <c r="L4806" s="235">
        <f>N4806-G4806</f>
        <v>0.71597222222044365</v>
      </c>
      <c r="M4806" s="236">
        <v>1031</v>
      </c>
      <c r="N4806" s="232">
        <v>42784.231944444444</v>
      </c>
      <c r="O4806" s="233">
        <v>42784.231944444444</v>
      </c>
      <c r="P4806" s="237" t="s">
        <v>37</v>
      </c>
      <c r="Q4806" s="35" t="s">
        <v>52</v>
      </c>
      <c r="R4806" s="35" t="s">
        <v>302</v>
      </c>
      <c r="S4806" s="35" t="s">
        <v>54</v>
      </c>
      <c r="T4806" s="52" t="s">
        <v>7892</v>
      </c>
      <c r="U4806" s="303" t="s">
        <v>40</v>
      </c>
      <c r="V4806" s="49" t="s">
        <v>1385</v>
      </c>
      <c r="W4806" s="44" t="s">
        <v>7893</v>
      </c>
      <c r="X4806" s="255">
        <v>907</v>
      </c>
      <c r="Y4806" s="255">
        <v>907</v>
      </c>
      <c r="Z4806" s="255">
        <v>8163</v>
      </c>
      <c r="AA4806" s="173">
        <v>1.6439462540138026E-4</v>
      </c>
      <c r="AB4806" s="174">
        <v>1.4795516286124223E-3</v>
      </c>
      <c r="AC4806" s="241">
        <v>9</v>
      </c>
      <c r="AD4806" s="304">
        <v>5517212</v>
      </c>
      <c r="AE4806" s="35" t="s">
        <v>1270</v>
      </c>
      <c r="AF4806" s="305" t="s">
        <v>1270</v>
      </c>
      <c r="AG4806" s="35" t="s">
        <v>7066</v>
      </c>
      <c r="AH4806" s="52" t="s">
        <v>7067</v>
      </c>
    </row>
    <row r="4807" spans="1:34" ht="15" hidden="1" customHeight="1" x14ac:dyDescent="0.2">
      <c r="A4807" s="523">
        <v>69</v>
      </c>
      <c r="B4807" s="523">
        <v>60</v>
      </c>
      <c r="C4807" s="524" t="s">
        <v>500</v>
      </c>
      <c r="D4807" s="523">
        <v>60244</v>
      </c>
      <c r="E4807" s="524" t="s">
        <v>501</v>
      </c>
      <c r="F4807" s="25">
        <v>2019</v>
      </c>
      <c r="G4807" s="284">
        <v>43473.432638888888</v>
      </c>
      <c r="H4807" s="234">
        <v>43473.432638888888</v>
      </c>
      <c r="I4807" s="412" t="s">
        <v>36</v>
      </c>
      <c r="J4807" s="412" t="s">
        <v>36</v>
      </c>
      <c r="K4807" s="412" t="s">
        <v>36</v>
      </c>
      <c r="L4807" s="235">
        <f>N4807-G4807</f>
        <v>6.944444467080757E-4</v>
      </c>
      <c r="M4807" s="236">
        <v>1</v>
      </c>
      <c r="N4807" s="284">
        <v>43473.433333333334</v>
      </c>
      <c r="O4807" s="234">
        <v>43473.433333333334</v>
      </c>
      <c r="P4807" s="237" t="s">
        <v>37</v>
      </c>
      <c r="Q4807" s="162" t="s">
        <v>1285</v>
      </c>
      <c r="R4807" s="167" t="s">
        <v>10214</v>
      </c>
      <c r="S4807" s="238" t="s">
        <v>40</v>
      </c>
      <c r="T4807" s="167" t="s">
        <v>12747</v>
      </c>
      <c r="U4807" s="376">
        <v>115685638</v>
      </c>
      <c r="V4807" s="240" t="s">
        <v>1385</v>
      </c>
      <c r="W4807" s="167" t="s">
        <v>12748</v>
      </c>
      <c r="X4807" s="536">
        <v>1107</v>
      </c>
      <c r="Y4807" s="255">
        <v>0</v>
      </c>
      <c r="Z4807" s="255">
        <v>0</v>
      </c>
      <c r="AA4807" s="264">
        <f>Y4807/AD4807</f>
        <v>0</v>
      </c>
      <c r="AB4807" s="265">
        <f>Z4807/AD4807</f>
        <v>0</v>
      </c>
      <c r="AC4807" s="255">
        <v>0</v>
      </c>
      <c r="AD4807" s="255">
        <v>5548929</v>
      </c>
      <c r="AE4807" s="240" t="s">
        <v>7060</v>
      </c>
      <c r="AF4807" s="527" t="s">
        <v>12749</v>
      </c>
      <c r="AG4807" s="240" t="s">
        <v>7040</v>
      </c>
      <c r="AH4807" s="525" t="s">
        <v>7041</v>
      </c>
    </row>
    <row r="4808" spans="1:34" ht="15" hidden="1" customHeight="1" x14ac:dyDescent="0.2">
      <c r="A4808" s="523">
        <v>69</v>
      </c>
      <c r="B4808" s="523">
        <v>60</v>
      </c>
      <c r="C4808" s="524" t="s">
        <v>500</v>
      </c>
      <c r="D4808" s="523">
        <v>60244</v>
      </c>
      <c r="E4808" s="524" t="s">
        <v>501</v>
      </c>
      <c r="F4808" s="25">
        <v>2019</v>
      </c>
      <c r="G4808" s="284">
        <v>43473.433333333334</v>
      </c>
      <c r="H4808" s="234">
        <v>43473.433333333334</v>
      </c>
      <c r="I4808" s="412" t="s">
        <v>36</v>
      </c>
      <c r="J4808" s="412" t="s">
        <v>36</v>
      </c>
      <c r="K4808" s="412" t="s">
        <v>36</v>
      </c>
      <c r="L4808" s="235">
        <f>N4808-G4808</f>
        <v>1.1243055555532919</v>
      </c>
      <c r="M4808" s="236">
        <v>1619</v>
      </c>
      <c r="N4808" s="284">
        <v>43474.557638888888</v>
      </c>
      <c r="O4808" s="234">
        <v>43474.557638888888</v>
      </c>
      <c r="P4808" s="237" t="s">
        <v>37</v>
      </c>
      <c r="Q4808" s="162" t="s">
        <v>1285</v>
      </c>
      <c r="R4808" s="167" t="s">
        <v>10214</v>
      </c>
      <c r="S4808" s="238" t="s">
        <v>101</v>
      </c>
      <c r="T4808" s="167" t="s">
        <v>12750</v>
      </c>
      <c r="U4808" s="376">
        <v>115685638</v>
      </c>
      <c r="V4808" s="240" t="s">
        <v>1385</v>
      </c>
      <c r="W4808" s="167" t="s">
        <v>12751</v>
      </c>
      <c r="X4808" s="536">
        <v>1107</v>
      </c>
      <c r="Y4808" s="536">
        <v>1107</v>
      </c>
      <c r="Z4808" s="255">
        <v>12132</v>
      </c>
      <c r="AA4808" s="264">
        <f>Y4808/AD4808</f>
        <v>1.9949795717335723E-4</v>
      </c>
      <c r="AB4808" s="265">
        <f>Z4808/AD4808</f>
        <v>2.1863678558511021E-3</v>
      </c>
      <c r="AC4808" s="255">
        <f>Z4808/Y4808</f>
        <v>10.959349593495935</v>
      </c>
      <c r="AD4808" s="255">
        <v>5548929</v>
      </c>
      <c r="AE4808" s="240" t="s">
        <v>7060</v>
      </c>
      <c r="AF4808" s="527" t="s">
        <v>12749</v>
      </c>
      <c r="AG4808" s="240" t="s">
        <v>7040</v>
      </c>
      <c r="AH4808" s="525" t="s">
        <v>7041</v>
      </c>
    </row>
    <row r="4809" spans="1:34" ht="15" hidden="1" customHeight="1" x14ac:dyDescent="0.2">
      <c r="A4809" s="521">
        <v>69</v>
      </c>
      <c r="B4809" s="521">
        <v>60</v>
      </c>
      <c r="C4809" s="522" t="s">
        <v>500</v>
      </c>
      <c r="D4809" s="521">
        <v>60244</v>
      </c>
      <c r="E4809" s="522" t="s">
        <v>501</v>
      </c>
      <c r="F4809" s="25">
        <v>2019</v>
      </c>
      <c r="G4809" s="232">
        <v>43483.306944444441</v>
      </c>
      <c r="H4809" s="233">
        <v>43483.306944444441</v>
      </c>
      <c r="I4809" s="412" t="s">
        <v>36</v>
      </c>
      <c r="J4809" s="412" t="s">
        <v>36</v>
      </c>
      <c r="K4809" s="412" t="s">
        <v>36</v>
      </c>
      <c r="L4809" s="235">
        <f>N4809-G4809</f>
        <v>6.944444467080757E-4</v>
      </c>
      <c r="M4809" s="236">
        <v>1</v>
      </c>
      <c r="N4809" s="232">
        <v>43483.307638888888</v>
      </c>
      <c r="O4809" s="233">
        <v>43483.307638888888</v>
      </c>
      <c r="P4809" s="237" t="s">
        <v>37</v>
      </c>
      <c r="Q4809" s="359" t="s">
        <v>43</v>
      </c>
      <c r="R4809" s="35" t="s">
        <v>10388</v>
      </c>
      <c r="S4809" s="238" t="s">
        <v>40</v>
      </c>
      <c r="T4809" s="167" t="s">
        <v>12878</v>
      </c>
      <c r="U4809" s="416" t="s">
        <v>40</v>
      </c>
      <c r="V4809" s="240" t="s">
        <v>1385</v>
      </c>
      <c r="W4809" s="167" t="s">
        <v>12879</v>
      </c>
      <c r="X4809" s="164">
        <v>3837</v>
      </c>
      <c r="Y4809" s="241">
        <v>0</v>
      </c>
      <c r="Z4809" s="241">
        <v>0</v>
      </c>
      <c r="AA4809" s="264">
        <f>Y4809/AD4809</f>
        <v>0</v>
      </c>
      <c r="AB4809" s="265">
        <f>Z4809/AD4809</f>
        <v>0</v>
      </c>
      <c r="AC4809" s="255">
        <v>0</v>
      </c>
      <c r="AD4809" s="241">
        <v>5548929</v>
      </c>
      <c r="AE4809" s="239" t="s">
        <v>1270</v>
      </c>
      <c r="AF4809" s="229" t="s">
        <v>1270</v>
      </c>
      <c r="AG4809" s="239" t="s">
        <v>7040</v>
      </c>
      <c r="AH4809" s="57" t="s">
        <v>12286</v>
      </c>
    </row>
    <row r="4810" spans="1:34" ht="15" hidden="1" customHeight="1" x14ac:dyDescent="0.2">
      <c r="A4810" s="175">
        <v>69</v>
      </c>
      <c r="B4810" s="175">
        <v>60</v>
      </c>
      <c r="C4810" s="24" t="s">
        <v>147</v>
      </c>
      <c r="D4810" s="175">
        <v>60368</v>
      </c>
      <c r="E4810" s="24" t="s">
        <v>148</v>
      </c>
      <c r="F4810" s="25">
        <v>2015</v>
      </c>
      <c r="G4810" s="156">
        <v>42138.582638888889</v>
      </c>
      <c r="H4810" s="157">
        <v>42138.582638888889</v>
      </c>
      <c r="I4810" s="620" t="s">
        <v>36</v>
      </c>
      <c r="J4810" s="620" t="s">
        <v>36</v>
      </c>
      <c r="K4810" s="620"/>
      <c r="L4810" s="159">
        <f>N4810-G4810</f>
        <v>6.944444467080757E-4</v>
      </c>
      <c r="M4810" s="160">
        <v>1</v>
      </c>
      <c r="N4810" s="156">
        <v>42138.583333333336</v>
      </c>
      <c r="O4810" s="157">
        <v>42138.583333333336</v>
      </c>
      <c r="P4810" s="161" t="s">
        <v>37</v>
      </c>
      <c r="Q4810" s="35" t="s">
        <v>213</v>
      </c>
      <c r="R4810" s="35" t="s">
        <v>287</v>
      </c>
      <c r="S4810" s="35" t="s">
        <v>40</v>
      </c>
      <c r="T4810" s="35" t="s">
        <v>3972</v>
      </c>
      <c r="U4810" s="416" t="s">
        <v>40</v>
      </c>
      <c r="V4810" s="167" t="s">
        <v>190</v>
      </c>
      <c r="W4810" s="35" t="s">
        <v>3973</v>
      </c>
      <c r="X4810" s="55">
        <v>812</v>
      </c>
      <c r="Y4810" s="55">
        <v>0</v>
      </c>
      <c r="Z4810" s="168"/>
      <c r="AA4810" s="168"/>
      <c r="AB4810" s="168"/>
      <c r="AC4810" s="168"/>
    </row>
    <row r="4811" spans="1:34" ht="15" hidden="1" customHeight="1" x14ac:dyDescent="0.2">
      <c r="A4811" s="175">
        <v>69</v>
      </c>
      <c r="B4811" s="175">
        <v>60</v>
      </c>
      <c r="C4811" s="24" t="s">
        <v>147</v>
      </c>
      <c r="D4811" s="175">
        <v>60368</v>
      </c>
      <c r="E4811" s="24" t="s">
        <v>148</v>
      </c>
      <c r="F4811" s="25">
        <v>2015</v>
      </c>
      <c r="G4811" s="156">
        <v>42160.611805555556</v>
      </c>
      <c r="H4811" s="157">
        <v>42160.611805555556</v>
      </c>
      <c r="I4811" s="620" t="s">
        <v>36</v>
      </c>
      <c r="J4811" s="620" t="s">
        <v>36</v>
      </c>
      <c r="K4811" s="620"/>
      <c r="L4811" s="159">
        <f>N4811-G4811</f>
        <v>6.944444467080757E-4</v>
      </c>
      <c r="M4811" s="160">
        <v>1</v>
      </c>
      <c r="N4811" s="156">
        <v>42160.612500000003</v>
      </c>
      <c r="O4811" s="157">
        <v>42160.612500000003</v>
      </c>
      <c r="P4811" s="161" t="s">
        <v>37</v>
      </c>
      <c r="Q4811" s="35" t="s">
        <v>213</v>
      </c>
      <c r="R4811" s="35" t="s">
        <v>287</v>
      </c>
      <c r="S4811" s="35" t="s">
        <v>40</v>
      </c>
      <c r="T4811" s="35" t="s">
        <v>4103</v>
      </c>
      <c r="U4811" s="416" t="s">
        <v>40</v>
      </c>
      <c r="V4811" s="167" t="s">
        <v>190</v>
      </c>
      <c r="W4811" s="35" t="s">
        <v>4104</v>
      </c>
      <c r="X4811" s="55">
        <v>811</v>
      </c>
      <c r="Y4811" s="55">
        <v>0</v>
      </c>
      <c r="Z4811" s="168"/>
      <c r="AA4811" s="168"/>
      <c r="AB4811" s="168"/>
      <c r="AC4811" s="168"/>
    </row>
    <row r="4812" spans="1:34" ht="15" hidden="1" customHeight="1" x14ac:dyDescent="0.2">
      <c r="A4812" s="175">
        <v>69</v>
      </c>
      <c r="B4812" s="175">
        <v>60</v>
      </c>
      <c r="C4812" s="24" t="s">
        <v>147</v>
      </c>
      <c r="D4812" s="175">
        <v>60368</v>
      </c>
      <c r="E4812" s="43" t="s">
        <v>148</v>
      </c>
      <c r="F4812" s="25">
        <v>2015</v>
      </c>
      <c r="G4812" s="156">
        <v>42278.6875</v>
      </c>
      <c r="H4812" s="157">
        <v>42276.6875</v>
      </c>
      <c r="I4812" s="620" t="s">
        <v>36</v>
      </c>
      <c r="J4812" s="620" t="s">
        <v>36</v>
      </c>
      <c r="K4812" s="620"/>
      <c r="L4812" s="159">
        <f>N4812-G4812</f>
        <v>6.944444467080757E-4</v>
      </c>
      <c r="M4812" s="160">
        <v>1</v>
      </c>
      <c r="N4812" s="156">
        <v>42278.688194444447</v>
      </c>
      <c r="O4812" s="157">
        <v>42276.688194444447</v>
      </c>
      <c r="P4812" s="161" t="s">
        <v>37</v>
      </c>
      <c r="Q4812" s="35" t="s">
        <v>213</v>
      </c>
      <c r="R4812" s="35" t="s">
        <v>287</v>
      </c>
      <c r="S4812" s="35" t="s">
        <v>40</v>
      </c>
      <c r="T4812" s="35" t="s">
        <v>4859</v>
      </c>
      <c r="U4812" s="416" t="s">
        <v>40</v>
      </c>
      <c r="V4812" s="167" t="s">
        <v>190</v>
      </c>
      <c r="W4812" s="35" t="s">
        <v>4860</v>
      </c>
      <c r="X4812" s="55">
        <v>846</v>
      </c>
      <c r="Y4812" s="168"/>
      <c r="Z4812" s="168"/>
      <c r="AA4812" s="168"/>
      <c r="AB4812" s="168"/>
      <c r="AC4812" s="168"/>
    </row>
    <row r="4813" spans="1:34" ht="15" hidden="1" customHeight="1" x14ac:dyDescent="0.2">
      <c r="A4813" s="175">
        <v>69</v>
      </c>
      <c r="B4813" s="175">
        <v>60</v>
      </c>
      <c r="C4813" s="24" t="s">
        <v>147</v>
      </c>
      <c r="D4813" s="175">
        <v>60368</v>
      </c>
      <c r="E4813" s="43" t="s">
        <v>148</v>
      </c>
      <c r="F4813" s="25">
        <v>2015</v>
      </c>
      <c r="G4813" s="156">
        <v>42310.715277777781</v>
      </c>
      <c r="H4813" s="157">
        <v>42310.715277777781</v>
      </c>
      <c r="I4813" s="620" t="s">
        <v>36</v>
      </c>
      <c r="J4813" s="620" t="s">
        <v>36</v>
      </c>
      <c r="K4813" s="620"/>
      <c r="L4813" s="159">
        <f>N4813-G4813</f>
        <v>6.9444443943211809E-4</v>
      </c>
      <c r="M4813" s="160">
        <v>1</v>
      </c>
      <c r="N4813" s="156">
        <v>42310.71597222222</v>
      </c>
      <c r="O4813" s="157">
        <v>42310.71597222222</v>
      </c>
      <c r="P4813" s="161" t="s">
        <v>37</v>
      </c>
      <c r="Q4813" s="35" t="s">
        <v>213</v>
      </c>
      <c r="R4813" s="35" t="s">
        <v>287</v>
      </c>
      <c r="S4813" s="35" t="s">
        <v>40</v>
      </c>
      <c r="T4813" s="35" t="s">
        <v>5103</v>
      </c>
      <c r="U4813" s="416" t="s">
        <v>40</v>
      </c>
      <c r="V4813" s="167" t="s">
        <v>190</v>
      </c>
      <c r="W4813" s="35" t="s">
        <v>5104</v>
      </c>
      <c r="X4813" s="55">
        <v>812</v>
      </c>
      <c r="Y4813" s="168"/>
      <c r="Z4813" s="168"/>
      <c r="AA4813" s="168"/>
      <c r="AB4813" s="168"/>
      <c r="AC4813" s="168"/>
    </row>
    <row r="4814" spans="1:34" ht="15" hidden="1" customHeight="1" x14ac:dyDescent="0.2">
      <c r="A4814" s="175">
        <v>69</v>
      </c>
      <c r="B4814" s="175">
        <v>60</v>
      </c>
      <c r="C4814" s="24" t="s">
        <v>147</v>
      </c>
      <c r="D4814" s="175">
        <v>60368</v>
      </c>
      <c r="E4814" s="43" t="s">
        <v>148</v>
      </c>
      <c r="F4814" s="25">
        <v>2015</v>
      </c>
      <c r="G4814" s="156">
        <v>42353.352083333331</v>
      </c>
      <c r="H4814" s="157">
        <v>42353.352083333331</v>
      </c>
      <c r="I4814" s="620" t="s">
        <v>36</v>
      </c>
      <c r="J4814" s="626" t="s">
        <v>313</v>
      </c>
      <c r="K4814" s="626"/>
      <c r="L4814" s="159">
        <f>N4814-G4814</f>
        <v>1.0034722222262644</v>
      </c>
      <c r="M4814" s="160">
        <v>1445</v>
      </c>
      <c r="N4814" s="156">
        <v>42354.355555555558</v>
      </c>
      <c r="O4814" s="157">
        <v>42354.355555555558</v>
      </c>
      <c r="P4814" s="161" t="s">
        <v>37</v>
      </c>
      <c r="Q4814" s="35" t="s">
        <v>38</v>
      </c>
      <c r="R4814" s="35" t="s">
        <v>135</v>
      </c>
      <c r="S4814" s="35" t="s">
        <v>54</v>
      </c>
      <c r="T4814" s="35" t="s">
        <v>5360</v>
      </c>
      <c r="U4814" s="170">
        <v>11756</v>
      </c>
      <c r="V4814" s="167" t="s">
        <v>190</v>
      </c>
      <c r="W4814" s="35" t="s">
        <v>5361</v>
      </c>
      <c r="X4814" s="55">
        <v>810</v>
      </c>
      <c r="Y4814" s="168"/>
      <c r="Z4814" s="168"/>
      <c r="AA4814" s="168"/>
      <c r="AB4814" s="168"/>
      <c r="AC4814" s="168"/>
    </row>
    <row r="4815" spans="1:34" ht="15" hidden="1" customHeight="1" x14ac:dyDescent="0.2">
      <c r="A4815" s="257">
        <v>69</v>
      </c>
      <c r="B4815" s="257">
        <v>60</v>
      </c>
      <c r="C4815" s="258" t="s">
        <v>147</v>
      </c>
      <c r="D4815" s="257">
        <v>60368</v>
      </c>
      <c r="E4815" s="258" t="s">
        <v>148</v>
      </c>
      <c r="F4815" s="25">
        <v>2016</v>
      </c>
      <c r="G4815" s="232">
        <v>42495.386805555558</v>
      </c>
      <c r="H4815" s="233">
        <v>42495.386805555558</v>
      </c>
      <c r="I4815" s="412" t="s">
        <v>36</v>
      </c>
      <c r="J4815" s="412" t="s">
        <v>36</v>
      </c>
      <c r="K4815" s="412"/>
      <c r="L4815" s="235">
        <f>N4815-G4815</f>
        <v>0.28194444443943212</v>
      </c>
      <c r="M4815" s="236">
        <v>406</v>
      </c>
      <c r="N4815" s="232">
        <v>42495.668749999997</v>
      </c>
      <c r="O4815" s="233">
        <v>42495.668749999997</v>
      </c>
      <c r="P4815" s="237" t="s">
        <v>37</v>
      </c>
      <c r="Q4815" s="35" t="s">
        <v>52</v>
      </c>
      <c r="R4815" s="35" t="s">
        <v>114</v>
      </c>
      <c r="S4815" s="35" t="s">
        <v>101</v>
      </c>
      <c r="T4815" s="35" t="s">
        <v>6030</v>
      </c>
      <c r="U4815" s="282" t="s">
        <v>40</v>
      </c>
      <c r="V4815" s="240" t="s">
        <v>190</v>
      </c>
      <c r="W4815" s="35" t="s">
        <v>6031</v>
      </c>
      <c r="X4815" s="55">
        <v>817</v>
      </c>
      <c r="Y4815" s="55">
        <v>0</v>
      </c>
      <c r="Z4815" s="55">
        <v>0</v>
      </c>
      <c r="AA4815" s="35"/>
      <c r="AB4815" s="35"/>
      <c r="AC4815" s="35"/>
    </row>
    <row r="4816" spans="1:34" ht="15" hidden="1" customHeight="1" x14ac:dyDescent="0.2">
      <c r="A4816" s="257">
        <v>69</v>
      </c>
      <c r="B4816" s="257">
        <v>60</v>
      </c>
      <c r="C4816" s="258" t="s">
        <v>147</v>
      </c>
      <c r="D4816" s="257">
        <v>60368</v>
      </c>
      <c r="E4816" s="258" t="s">
        <v>148</v>
      </c>
      <c r="F4816" s="25">
        <v>2017</v>
      </c>
      <c r="G4816" s="232">
        <v>42815.34097222222</v>
      </c>
      <c r="H4816" s="233">
        <v>42815.34097222222</v>
      </c>
      <c r="I4816" s="412" t="s">
        <v>36</v>
      </c>
      <c r="J4816" s="412" t="s">
        <v>36</v>
      </c>
      <c r="K4816" s="412"/>
      <c r="L4816" s="235">
        <f>N4816-G4816</f>
        <v>1.3888888934161514E-3</v>
      </c>
      <c r="M4816" s="236">
        <v>2</v>
      </c>
      <c r="N4816" s="232">
        <v>42815.342361111114</v>
      </c>
      <c r="O4816" s="233">
        <v>42815.342361111114</v>
      </c>
      <c r="P4816" s="237" t="s">
        <v>37</v>
      </c>
      <c r="Q4816" s="35" t="s">
        <v>6434</v>
      </c>
      <c r="R4816" s="35" t="s">
        <v>8136</v>
      </c>
      <c r="S4816" s="35" t="s">
        <v>579</v>
      </c>
      <c r="T4816" s="167" t="s">
        <v>8137</v>
      </c>
      <c r="U4816" s="303" t="s">
        <v>40</v>
      </c>
      <c r="V4816" s="49" t="s">
        <v>190</v>
      </c>
      <c r="W4816" s="35" t="s">
        <v>8138</v>
      </c>
      <c r="X4816" s="255">
        <v>807</v>
      </c>
      <c r="Y4816" s="241">
        <v>0</v>
      </c>
      <c r="Z4816" s="241">
        <v>0</v>
      </c>
      <c r="AA4816" s="168"/>
      <c r="AB4816" s="168"/>
      <c r="AC4816" s="168"/>
      <c r="AD4816" s="304">
        <v>5517212</v>
      </c>
      <c r="AE4816" s="305" t="s">
        <v>1270</v>
      </c>
      <c r="AF4816" s="305" t="s">
        <v>1270</v>
      </c>
      <c r="AG4816" s="35" t="s">
        <v>7040</v>
      </c>
      <c r="AH4816" s="52" t="s">
        <v>7041</v>
      </c>
    </row>
    <row r="4817" spans="1:34" ht="15" hidden="1" customHeight="1" x14ac:dyDescent="0.2">
      <c r="A4817" s="257">
        <v>69</v>
      </c>
      <c r="B4817" s="257">
        <v>60</v>
      </c>
      <c r="C4817" s="258" t="s">
        <v>147</v>
      </c>
      <c r="D4817" s="257">
        <v>60368</v>
      </c>
      <c r="E4817" s="258" t="s">
        <v>148</v>
      </c>
      <c r="F4817" s="25">
        <v>2018</v>
      </c>
      <c r="G4817" s="284">
        <v>43301.984722222223</v>
      </c>
      <c r="H4817" s="233">
        <v>43301.984722222223</v>
      </c>
      <c r="I4817" s="412" t="s">
        <v>36</v>
      </c>
      <c r="J4817" s="412" t="s">
        <v>36</v>
      </c>
      <c r="K4817" s="412" t="s">
        <v>36</v>
      </c>
      <c r="L4817" s="235">
        <f>N4817-G4817</f>
        <v>6.944444467080757E-4</v>
      </c>
      <c r="M4817" s="236">
        <v>1</v>
      </c>
      <c r="N4817" s="284">
        <v>43301.98541666667</v>
      </c>
      <c r="O4817" s="233">
        <v>43301.98541666667</v>
      </c>
      <c r="P4817" s="237" t="s">
        <v>37</v>
      </c>
      <c r="Q4817" s="359" t="s">
        <v>1246</v>
      </c>
      <c r="R4817" s="35" t="s">
        <v>10189</v>
      </c>
      <c r="S4817" s="277" t="s">
        <v>68</v>
      </c>
      <c r="T4817" s="167" t="s">
        <v>11575</v>
      </c>
      <c r="U4817" s="282" t="s">
        <v>40</v>
      </c>
      <c r="V4817" s="240" t="s">
        <v>190</v>
      </c>
      <c r="W4817" s="167" t="s">
        <v>11576</v>
      </c>
      <c r="X4817" s="255">
        <v>806</v>
      </c>
      <c r="Y4817" s="241">
        <v>0</v>
      </c>
      <c r="Z4817" s="241">
        <v>0</v>
      </c>
      <c r="AA4817" s="277"/>
      <c r="AB4817" s="277"/>
      <c r="AC4817" s="277"/>
      <c r="AD4817" s="241">
        <v>5517212</v>
      </c>
      <c r="AE4817" s="467" t="s">
        <v>7060</v>
      </c>
      <c r="AF4817" s="468" t="s">
        <v>11577</v>
      </c>
      <c r="AG4817" s="277" t="s">
        <v>7040</v>
      </c>
      <c r="AH4817" s="277" t="s">
        <v>7041</v>
      </c>
    </row>
    <row r="4818" spans="1:34" ht="15" hidden="1" customHeight="1" x14ac:dyDescent="0.2">
      <c r="A4818" s="257">
        <v>69</v>
      </c>
      <c r="B4818" s="257">
        <v>60</v>
      </c>
      <c r="C4818" s="258" t="s">
        <v>147</v>
      </c>
      <c r="D4818" s="257">
        <v>60368</v>
      </c>
      <c r="E4818" s="258" t="s">
        <v>148</v>
      </c>
      <c r="F4818" s="25">
        <v>2018</v>
      </c>
      <c r="G4818" s="284">
        <v>43302.240277777775</v>
      </c>
      <c r="H4818" s="234">
        <v>43302.240277777775</v>
      </c>
      <c r="I4818" s="412" t="s">
        <v>36</v>
      </c>
      <c r="J4818" s="412" t="s">
        <v>36</v>
      </c>
      <c r="K4818" s="412" t="s">
        <v>36</v>
      </c>
      <c r="L4818" s="235">
        <f>N4818-G4818</f>
        <v>0.42569444444961846</v>
      </c>
      <c r="M4818" s="236">
        <v>613</v>
      </c>
      <c r="N4818" s="284">
        <v>43302.665972222225</v>
      </c>
      <c r="O4818" s="234">
        <v>43302.665972222225</v>
      </c>
      <c r="P4818" s="237" t="s">
        <v>37</v>
      </c>
      <c r="Q4818" s="359" t="s">
        <v>1246</v>
      </c>
      <c r="R4818" s="35" t="s">
        <v>10189</v>
      </c>
      <c r="S4818" s="277" t="s">
        <v>68</v>
      </c>
      <c r="T4818" s="167" t="s">
        <v>11578</v>
      </c>
      <c r="U4818" s="282" t="s">
        <v>40</v>
      </c>
      <c r="V4818" s="240" t="s">
        <v>190</v>
      </c>
      <c r="W4818" s="35" t="s">
        <v>11579</v>
      </c>
      <c r="X4818" s="255">
        <v>0</v>
      </c>
      <c r="Y4818" s="241">
        <v>0</v>
      </c>
      <c r="Z4818" s="241">
        <v>0</v>
      </c>
      <c r="AA4818" s="277"/>
      <c r="AB4818" s="277"/>
      <c r="AC4818" s="277"/>
      <c r="AD4818" s="241">
        <v>5517212</v>
      </c>
      <c r="AE4818" s="461" t="s">
        <v>1270</v>
      </c>
      <c r="AF4818" s="462" t="s">
        <v>1270</v>
      </c>
      <c r="AG4818" s="277" t="s">
        <v>7066</v>
      </c>
      <c r="AH4818" s="277" t="s">
        <v>7067</v>
      </c>
    </row>
    <row r="4819" spans="1:34" ht="15" hidden="1" customHeight="1" x14ac:dyDescent="0.2">
      <c r="A4819" s="105">
        <v>69</v>
      </c>
      <c r="B4819" s="105">
        <v>60</v>
      </c>
      <c r="C4819" s="76" t="s">
        <v>596</v>
      </c>
      <c r="D4819" s="31">
        <v>60377</v>
      </c>
      <c r="E4819" s="60" t="s">
        <v>597</v>
      </c>
      <c r="F4819" s="25">
        <v>2014</v>
      </c>
      <c r="G4819" s="61">
        <v>41897.747916666667</v>
      </c>
      <c r="H4819" s="62">
        <v>41897.747916666667</v>
      </c>
      <c r="I4819" s="625" t="s">
        <v>36</v>
      </c>
      <c r="J4819" s="625" t="s">
        <v>36</v>
      </c>
      <c r="K4819" s="625"/>
      <c r="L4819" s="64">
        <f>N4819-G4819</f>
        <v>5.2083333335758653E-2</v>
      </c>
      <c r="M4819" s="65">
        <v>75</v>
      </c>
      <c r="N4819" s="61">
        <v>41897.800000000003</v>
      </c>
      <c r="O4819" s="62">
        <v>41897.800000000003</v>
      </c>
      <c r="P4819" s="66" t="s">
        <v>37</v>
      </c>
      <c r="Q4819" s="69" t="s">
        <v>145</v>
      </c>
      <c r="R4819" s="69" t="s">
        <v>146</v>
      </c>
      <c r="S4819" s="87" t="s">
        <v>45</v>
      </c>
      <c r="T4819" s="69" t="s">
        <v>2712</v>
      </c>
      <c r="U4819" s="77">
        <v>10583</v>
      </c>
      <c r="V4819" s="87" t="s">
        <v>384</v>
      </c>
      <c r="W4819" s="69" t="s">
        <v>2713</v>
      </c>
      <c r="X4819" s="32">
        <v>8785</v>
      </c>
      <c r="Y4819" s="32">
        <v>8785</v>
      </c>
      <c r="Z4819" s="32">
        <f>8785*75</f>
        <v>658875</v>
      </c>
      <c r="AA4819" s="79">
        <f>Y4819/5380759</f>
        <v>1.63266929442482E-3</v>
      </c>
      <c r="AB4819" s="80">
        <f>Z4819/5380759</f>
        <v>0.1224501970818615</v>
      </c>
      <c r="AC4819" s="32">
        <f>Z4819/Y4819</f>
        <v>75</v>
      </c>
    </row>
    <row r="4820" spans="1:34" ht="15" hidden="1" customHeight="1" x14ac:dyDescent="0.2">
      <c r="A4820" s="257">
        <v>69</v>
      </c>
      <c r="B4820" s="257">
        <v>60</v>
      </c>
      <c r="C4820" s="258" t="s">
        <v>596</v>
      </c>
      <c r="D4820" s="257">
        <v>60377</v>
      </c>
      <c r="E4820" s="258" t="s">
        <v>597</v>
      </c>
      <c r="F4820" s="25">
        <v>2018</v>
      </c>
      <c r="G4820" s="284">
        <v>43299.929166666669</v>
      </c>
      <c r="H4820" s="233">
        <v>43299.929166666669</v>
      </c>
      <c r="I4820" s="412" t="s">
        <v>36</v>
      </c>
      <c r="J4820" s="412" t="s">
        <v>36</v>
      </c>
      <c r="K4820" s="412" t="s">
        <v>36</v>
      </c>
      <c r="L4820" s="235">
        <f>N4820-G4820</f>
        <v>0.22916666666424135</v>
      </c>
      <c r="M4820" s="236">
        <v>330</v>
      </c>
      <c r="N4820" s="284">
        <v>43300.158333333333</v>
      </c>
      <c r="O4820" s="233">
        <v>43300.158333333333</v>
      </c>
      <c r="P4820" s="328" t="s">
        <v>242</v>
      </c>
      <c r="Q4820" s="359" t="s">
        <v>382</v>
      </c>
      <c r="R4820" s="35" t="s">
        <v>10211</v>
      </c>
      <c r="S4820" s="277" t="s">
        <v>526</v>
      </c>
      <c r="T4820" s="167" t="s">
        <v>11562</v>
      </c>
      <c r="U4820" s="77">
        <v>114803875</v>
      </c>
      <c r="V4820" s="240" t="s">
        <v>384</v>
      </c>
      <c r="W4820" s="167" t="s">
        <v>11563</v>
      </c>
      <c r="X4820" s="255">
        <v>8922</v>
      </c>
      <c r="Y4820" s="255">
        <v>8922</v>
      </c>
      <c r="Z4820" s="255">
        <v>2009819</v>
      </c>
      <c r="AA4820" s="264">
        <f>Y4820/AD4820</f>
        <v>1.617121111169917E-3</v>
      </c>
      <c r="AB4820" s="265">
        <f>Z4820/AD4820</f>
        <v>0.36428163354969867</v>
      </c>
      <c r="AC4820" s="255">
        <f>Z4820/Y4820</f>
        <v>225.26552342524099</v>
      </c>
      <c r="AD4820" s="241">
        <v>5517212</v>
      </c>
      <c r="AE4820" s="461" t="s">
        <v>1270</v>
      </c>
      <c r="AF4820" s="462" t="s">
        <v>1270</v>
      </c>
      <c r="AG4820" s="277" t="s">
        <v>7066</v>
      </c>
      <c r="AH4820" s="277" t="s">
        <v>7067</v>
      </c>
    </row>
    <row r="4821" spans="1:34" ht="15" hidden="1" customHeight="1" x14ac:dyDescent="0.2">
      <c r="A4821" s="257">
        <v>69</v>
      </c>
      <c r="B4821" s="257">
        <v>60</v>
      </c>
      <c r="C4821" s="258" t="s">
        <v>596</v>
      </c>
      <c r="D4821" s="257">
        <v>60377</v>
      </c>
      <c r="E4821" s="258" t="s">
        <v>597</v>
      </c>
      <c r="F4821" s="25">
        <v>2018</v>
      </c>
      <c r="G4821" s="232">
        <v>43444.414583333331</v>
      </c>
      <c r="H4821" s="233">
        <v>43444.414583333331</v>
      </c>
      <c r="I4821" s="412" t="s">
        <v>36</v>
      </c>
      <c r="J4821" s="412" t="s">
        <v>36</v>
      </c>
      <c r="K4821" s="412" t="s">
        <v>36</v>
      </c>
      <c r="L4821" s="235">
        <f>N4821-G4821</f>
        <v>0.10277777777810115</v>
      </c>
      <c r="M4821" s="236">
        <v>148</v>
      </c>
      <c r="N4821" s="232">
        <v>43444.517361111109</v>
      </c>
      <c r="O4821" s="233">
        <v>43444.517361111109</v>
      </c>
      <c r="P4821" s="237" t="s">
        <v>37</v>
      </c>
      <c r="Q4821" s="238" t="s">
        <v>1285</v>
      </c>
      <c r="R4821" s="35" t="s">
        <v>10214</v>
      </c>
      <c r="S4821" s="238" t="s">
        <v>98</v>
      </c>
      <c r="T4821" s="167" t="s">
        <v>12518</v>
      </c>
      <c r="U4821" s="282" t="s">
        <v>40</v>
      </c>
      <c r="V4821" s="240" t="s">
        <v>384</v>
      </c>
      <c r="W4821" s="167" t="s">
        <v>12519</v>
      </c>
      <c r="X4821" s="255">
        <v>0</v>
      </c>
      <c r="Y4821" s="241">
        <v>0</v>
      </c>
      <c r="Z4821" s="241">
        <v>0</v>
      </c>
      <c r="AA4821" s="277"/>
      <c r="AB4821" s="277"/>
      <c r="AC4821" s="277"/>
      <c r="AD4821" s="241">
        <v>5517212</v>
      </c>
      <c r="AE4821" s="35" t="s">
        <v>1270</v>
      </c>
      <c r="AF4821" s="153" t="s">
        <v>1270</v>
      </c>
      <c r="AG4821" s="35" t="s">
        <v>7066</v>
      </c>
      <c r="AH4821" s="57" t="s">
        <v>7067</v>
      </c>
    </row>
    <row r="4822" spans="1:34" ht="15" hidden="1" customHeight="1" x14ac:dyDescent="0.2">
      <c r="A4822" s="521">
        <v>69</v>
      </c>
      <c r="B4822" s="521">
        <v>60</v>
      </c>
      <c r="C4822" s="522" t="s">
        <v>596</v>
      </c>
      <c r="D4822" s="521">
        <v>60377</v>
      </c>
      <c r="E4822" s="522" t="s">
        <v>597</v>
      </c>
      <c r="F4822" s="25">
        <v>2019</v>
      </c>
      <c r="G4822" s="232">
        <v>43493.895833333336</v>
      </c>
      <c r="H4822" s="233">
        <v>43493.895833333336</v>
      </c>
      <c r="I4822" s="412" t="s">
        <v>36</v>
      </c>
      <c r="J4822" s="412" t="s">
        <v>36</v>
      </c>
      <c r="K4822" s="412" t="s">
        <v>36</v>
      </c>
      <c r="L4822" s="235">
        <f>N4822-G4822</f>
        <v>0.28819444444525288</v>
      </c>
      <c r="M4822" s="236">
        <v>415</v>
      </c>
      <c r="N4822" s="232">
        <v>43494.184027777781</v>
      </c>
      <c r="O4822" s="233">
        <v>43494.184027777781</v>
      </c>
      <c r="P4822" s="237" t="s">
        <v>37</v>
      </c>
      <c r="Q4822" s="359" t="s">
        <v>1246</v>
      </c>
      <c r="R4822" s="35" t="s">
        <v>10189</v>
      </c>
      <c r="S4822" s="238" t="s">
        <v>68</v>
      </c>
      <c r="T4822" s="167" t="s">
        <v>12948</v>
      </c>
      <c r="U4822" s="376">
        <v>115763716</v>
      </c>
      <c r="V4822" s="240" t="s">
        <v>384</v>
      </c>
      <c r="W4822" s="167" t="s">
        <v>12949</v>
      </c>
      <c r="X4822" s="164">
        <v>0</v>
      </c>
      <c r="Y4822" s="241">
        <v>0</v>
      </c>
      <c r="Z4822" s="241">
        <v>0</v>
      </c>
      <c r="AA4822" s="264">
        <f>Y4822/AD4822</f>
        <v>0</v>
      </c>
      <c r="AB4822" s="265">
        <f>Z4822/AD4822</f>
        <v>0</v>
      </c>
      <c r="AC4822" s="255">
        <v>0</v>
      </c>
      <c r="AD4822" s="241">
        <v>5548929</v>
      </c>
      <c r="AE4822" s="239" t="s">
        <v>1270</v>
      </c>
      <c r="AF4822" s="229" t="s">
        <v>1270</v>
      </c>
      <c r="AG4822" s="239" t="s">
        <v>7066</v>
      </c>
      <c r="AH4822" s="57" t="s">
        <v>12671</v>
      </c>
    </row>
    <row r="4823" spans="1:34" ht="15" hidden="1" customHeight="1" x14ac:dyDescent="0.2">
      <c r="A4823" s="105">
        <v>69</v>
      </c>
      <c r="B4823" s="105">
        <v>60</v>
      </c>
      <c r="C4823" s="76" t="s">
        <v>1053</v>
      </c>
      <c r="D4823" s="31">
        <v>60380</v>
      </c>
      <c r="E4823" s="60" t="s">
        <v>1054</v>
      </c>
      <c r="F4823" s="25">
        <v>2014</v>
      </c>
      <c r="G4823" s="61">
        <v>41897.747916666667</v>
      </c>
      <c r="H4823" s="62">
        <v>41897.747916666667</v>
      </c>
      <c r="I4823" s="625" t="s">
        <v>36</v>
      </c>
      <c r="J4823" s="625" t="s">
        <v>36</v>
      </c>
      <c r="K4823" s="625"/>
      <c r="L4823" s="64">
        <f>N4823-G4823</f>
        <v>5.2777777775190771E-2</v>
      </c>
      <c r="M4823" s="65">
        <v>76</v>
      </c>
      <c r="N4823" s="61">
        <v>41897.800694444442</v>
      </c>
      <c r="O4823" s="62">
        <v>41897.800694444442</v>
      </c>
      <c r="P4823" s="66" t="s">
        <v>37</v>
      </c>
      <c r="Q4823" s="69" t="s">
        <v>145</v>
      </c>
      <c r="R4823" s="69" t="s">
        <v>146</v>
      </c>
      <c r="S4823" s="87" t="s">
        <v>45</v>
      </c>
      <c r="T4823" s="69" t="s">
        <v>2712</v>
      </c>
      <c r="U4823" s="77">
        <v>10583</v>
      </c>
      <c r="V4823" s="87" t="s">
        <v>384</v>
      </c>
      <c r="W4823" s="69" t="s">
        <v>2713</v>
      </c>
      <c r="X4823" s="32">
        <v>4731</v>
      </c>
      <c r="Y4823" s="32">
        <v>4731</v>
      </c>
      <c r="Z4823" s="32">
        <f>4731*76</f>
        <v>359556</v>
      </c>
      <c r="AA4823" s="79">
        <f>Y4823/5380759</f>
        <v>8.7924398769764637E-4</v>
      </c>
      <c r="AB4823" s="80">
        <f>Z4823/5380759</f>
        <v>6.6822543065021126E-2</v>
      </c>
      <c r="AC4823" s="32">
        <f>Z4823/Y4823</f>
        <v>76</v>
      </c>
    </row>
    <row r="4824" spans="1:34" ht="15" hidden="1" customHeight="1" x14ac:dyDescent="0.2">
      <c r="A4824" s="257">
        <v>69</v>
      </c>
      <c r="B4824" s="257">
        <v>60</v>
      </c>
      <c r="C4824" s="258" t="s">
        <v>1053</v>
      </c>
      <c r="D4824" s="257">
        <v>60380</v>
      </c>
      <c r="E4824" s="258" t="s">
        <v>1054</v>
      </c>
      <c r="F4824" s="25">
        <v>2017</v>
      </c>
      <c r="G4824" s="232">
        <v>43042.927083333336</v>
      </c>
      <c r="H4824" s="233">
        <v>43042.927083333336</v>
      </c>
      <c r="I4824" s="412" t="s">
        <v>36</v>
      </c>
      <c r="J4824" s="412" t="s">
        <v>36</v>
      </c>
      <c r="K4824" s="412"/>
      <c r="L4824" s="235">
        <f>N4824-G4824</f>
        <v>0.85694444444379769</v>
      </c>
      <c r="M4824" s="236">
        <v>1234</v>
      </c>
      <c r="N4824" s="232">
        <v>43043.78402777778</v>
      </c>
      <c r="O4824" s="233">
        <v>43043.78402777778</v>
      </c>
      <c r="P4824" s="237" t="s">
        <v>37</v>
      </c>
      <c r="Q4824" s="35" t="s">
        <v>52</v>
      </c>
      <c r="R4824" s="35" t="s">
        <v>302</v>
      </c>
      <c r="S4824" s="35" t="s">
        <v>68</v>
      </c>
      <c r="T4824" s="167" t="s">
        <v>9908</v>
      </c>
      <c r="U4824" s="332" t="s">
        <v>40</v>
      </c>
      <c r="V4824" s="240" t="s">
        <v>384</v>
      </c>
      <c r="W4824" s="167" t="s">
        <v>9909</v>
      </c>
      <c r="X4824" s="241">
        <v>5058</v>
      </c>
      <c r="Y4824" s="241">
        <v>0</v>
      </c>
      <c r="Z4824" s="241">
        <v>0</v>
      </c>
      <c r="AA4824" s="266"/>
      <c r="AB4824" s="266"/>
      <c r="AC4824" s="266"/>
      <c r="AD4824" s="304">
        <v>5517212</v>
      </c>
      <c r="AE4824" s="333" t="s">
        <v>1270</v>
      </c>
      <c r="AF4824" s="333" t="s">
        <v>1270</v>
      </c>
      <c r="AG4824" s="167" t="s">
        <v>7066</v>
      </c>
      <c r="AH4824" s="29" t="s">
        <v>7067</v>
      </c>
    </row>
    <row r="4825" spans="1:34" ht="15" hidden="1" customHeight="1" x14ac:dyDescent="0.2">
      <c r="A4825" s="58">
        <v>69</v>
      </c>
      <c r="B4825" s="58">
        <v>60</v>
      </c>
      <c r="C4825" s="76" t="s">
        <v>387</v>
      </c>
      <c r="D4825" s="31">
        <v>60383</v>
      </c>
      <c r="E4825" s="60" t="s">
        <v>388</v>
      </c>
      <c r="F4825" s="25">
        <v>2014</v>
      </c>
      <c r="G4825" s="61">
        <v>41703.998611111114</v>
      </c>
      <c r="H4825" s="62">
        <v>41703.998611111114</v>
      </c>
      <c r="I4825" s="625" t="s">
        <v>36</v>
      </c>
      <c r="J4825" s="625" t="s">
        <v>36</v>
      </c>
      <c r="K4825" s="625"/>
      <c r="L4825" s="64">
        <f>N4825-G4825</f>
        <v>6.9444443943211809E-4</v>
      </c>
      <c r="M4825" s="65">
        <v>1</v>
      </c>
      <c r="N4825" s="61">
        <v>41703.999305555553</v>
      </c>
      <c r="O4825" s="62">
        <v>41703.999305555553</v>
      </c>
      <c r="P4825" s="66" t="s">
        <v>37</v>
      </c>
      <c r="Q4825" s="69" t="s">
        <v>1752</v>
      </c>
      <c r="R4825" s="69" t="s">
        <v>287</v>
      </c>
      <c r="S4825" s="87" t="s">
        <v>40</v>
      </c>
      <c r="T4825" s="95" t="s">
        <v>1921</v>
      </c>
      <c r="U4825" s="332" t="s">
        <v>40</v>
      </c>
      <c r="V4825" s="78" t="s">
        <v>1336</v>
      </c>
      <c r="W4825" s="69" t="s">
        <v>1922</v>
      </c>
      <c r="X4825" s="32">
        <v>0</v>
      </c>
      <c r="Y4825" s="32">
        <v>0</v>
      </c>
      <c r="Z4825" s="83"/>
      <c r="AA4825" s="84"/>
      <c r="AB4825" s="85"/>
      <c r="AC4825" s="83"/>
    </row>
    <row r="4826" spans="1:34" ht="15" hidden="1" customHeight="1" x14ac:dyDescent="0.2">
      <c r="A4826" s="58">
        <v>69</v>
      </c>
      <c r="B4826" s="58">
        <v>60</v>
      </c>
      <c r="C4826" s="76" t="s">
        <v>387</v>
      </c>
      <c r="D4826" s="31">
        <v>60383</v>
      </c>
      <c r="E4826" s="60" t="s">
        <v>388</v>
      </c>
      <c r="F4826" s="25">
        <v>2014</v>
      </c>
      <c r="G4826" s="61">
        <v>42004.303472222222</v>
      </c>
      <c r="H4826" s="62">
        <v>42004.303472222222</v>
      </c>
      <c r="I4826" s="625" t="s">
        <v>36</v>
      </c>
      <c r="J4826" s="625" t="s">
        <v>36</v>
      </c>
      <c r="K4826" s="625"/>
      <c r="L4826" s="64">
        <f>N4826-G4826</f>
        <v>5.5555555591126904E-3</v>
      </c>
      <c r="M4826" s="65">
        <v>8</v>
      </c>
      <c r="N4826" s="61">
        <v>42004.309027777781</v>
      </c>
      <c r="O4826" s="62">
        <v>42004.309027777781</v>
      </c>
      <c r="P4826" s="66" t="s">
        <v>37</v>
      </c>
      <c r="Q4826" s="69" t="s">
        <v>43</v>
      </c>
      <c r="R4826" s="69" t="s">
        <v>44</v>
      </c>
      <c r="S4826" s="87" t="s">
        <v>40</v>
      </c>
      <c r="T4826" s="69" t="s">
        <v>3288</v>
      </c>
      <c r="U4826" s="332" t="s">
        <v>40</v>
      </c>
      <c r="V4826" s="87" t="s">
        <v>1336</v>
      </c>
      <c r="W4826" s="69" t="s">
        <v>1865</v>
      </c>
      <c r="X4826" s="32">
        <v>0</v>
      </c>
      <c r="Y4826" s="32">
        <v>0</v>
      </c>
      <c r="Z4826" s="83"/>
      <c r="AA4826" s="84"/>
      <c r="AB4826" s="85"/>
      <c r="AC4826" s="83"/>
    </row>
    <row r="4827" spans="1:34" ht="15" hidden="1" customHeight="1" x14ac:dyDescent="0.2">
      <c r="A4827" s="257">
        <v>69</v>
      </c>
      <c r="B4827" s="257">
        <v>60</v>
      </c>
      <c r="C4827" s="258" t="s">
        <v>387</v>
      </c>
      <c r="D4827" s="257">
        <v>60383</v>
      </c>
      <c r="E4827" s="258" t="s">
        <v>388</v>
      </c>
      <c r="F4827" s="25">
        <v>2016</v>
      </c>
      <c r="G4827" s="284">
        <v>42578.486805555556</v>
      </c>
      <c r="H4827" s="234">
        <v>42578.486805555556</v>
      </c>
      <c r="I4827" s="412" t="s">
        <v>36</v>
      </c>
      <c r="J4827" s="412" t="s">
        <v>36</v>
      </c>
      <c r="K4827" s="412"/>
      <c r="L4827" s="235">
        <f>N4827-G4827</f>
        <v>2.5000000001455192E-2</v>
      </c>
      <c r="M4827" s="236">
        <v>36</v>
      </c>
      <c r="N4827" s="284">
        <v>42578.511805555558</v>
      </c>
      <c r="O4827" s="234">
        <v>42578.511805555558</v>
      </c>
      <c r="P4827" s="237" t="s">
        <v>37</v>
      </c>
      <c r="Q4827" s="238" t="s">
        <v>52</v>
      </c>
      <c r="R4827" s="238" t="s">
        <v>142</v>
      </c>
      <c r="S4827" s="35" t="s">
        <v>107</v>
      </c>
      <c r="T4827" s="35" t="s">
        <v>6408</v>
      </c>
      <c r="U4827" s="332" t="s">
        <v>40</v>
      </c>
      <c r="V4827" s="240" t="s">
        <v>1336</v>
      </c>
      <c r="W4827" s="35" t="s">
        <v>6409</v>
      </c>
      <c r="X4827" s="177">
        <v>0</v>
      </c>
      <c r="Y4827" s="177">
        <v>0</v>
      </c>
      <c r="Z4827" s="55">
        <v>0</v>
      </c>
      <c r="AA4827" s="168"/>
      <c r="AB4827" s="168"/>
      <c r="AC4827" s="168"/>
    </row>
    <row r="4828" spans="1:34" ht="15" hidden="1" customHeight="1" x14ac:dyDescent="0.2">
      <c r="A4828" s="58">
        <v>69</v>
      </c>
      <c r="B4828" s="58">
        <v>60</v>
      </c>
      <c r="C4828" s="76" t="s">
        <v>617</v>
      </c>
      <c r="D4828" s="31">
        <v>60384</v>
      </c>
      <c r="E4828" s="60" t="s">
        <v>618</v>
      </c>
      <c r="F4828" s="25">
        <v>2014</v>
      </c>
      <c r="G4828" s="61">
        <v>41704.011111111111</v>
      </c>
      <c r="H4828" s="62">
        <v>41704.011111111111</v>
      </c>
      <c r="I4828" s="625" t="s">
        <v>36</v>
      </c>
      <c r="J4828" s="625" t="s">
        <v>36</v>
      </c>
      <c r="K4828" s="625"/>
      <c r="L4828" s="64">
        <f>N4828-G4828</f>
        <v>6.944444467080757E-4</v>
      </c>
      <c r="M4828" s="65">
        <v>1</v>
      </c>
      <c r="N4828" s="61">
        <v>41704.011805555558</v>
      </c>
      <c r="O4828" s="62">
        <v>41704.011805555558</v>
      </c>
      <c r="P4828" s="66" t="s">
        <v>37</v>
      </c>
      <c r="Q4828" s="69" t="s">
        <v>1752</v>
      </c>
      <c r="R4828" s="69" t="s">
        <v>287</v>
      </c>
      <c r="S4828" s="87" t="s">
        <v>40</v>
      </c>
      <c r="T4828" s="69" t="s">
        <v>1923</v>
      </c>
      <c r="U4828" s="332" t="s">
        <v>40</v>
      </c>
      <c r="V4828" s="78" t="s">
        <v>1336</v>
      </c>
      <c r="W4828" s="69" t="s">
        <v>1924</v>
      </c>
      <c r="X4828" s="32">
        <v>1</v>
      </c>
      <c r="Y4828" s="32">
        <v>0</v>
      </c>
      <c r="Z4828" s="83"/>
      <c r="AA4828" s="84"/>
      <c r="AB4828" s="85"/>
      <c r="AC4828" s="83"/>
    </row>
    <row r="4829" spans="1:34" ht="15" hidden="1" customHeight="1" x14ac:dyDescent="0.2">
      <c r="A4829" s="58">
        <v>69</v>
      </c>
      <c r="B4829" s="58">
        <v>60</v>
      </c>
      <c r="C4829" s="76" t="s">
        <v>617</v>
      </c>
      <c r="D4829" s="31">
        <v>60384</v>
      </c>
      <c r="E4829" s="60" t="s">
        <v>618</v>
      </c>
      <c r="F4829" s="25">
        <v>2014</v>
      </c>
      <c r="G4829" s="61">
        <v>41704.011805555558</v>
      </c>
      <c r="H4829" s="62">
        <v>41704.011805555558</v>
      </c>
      <c r="I4829" s="625" t="s">
        <v>36</v>
      </c>
      <c r="J4829" s="625" t="s">
        <v>36</v>
      </c>
      <c r="K4829" s="625"/>
      <c r="L4829" s="64">
        <f>N4829-G4829</f>
        <v>6.9444443943211809E-4</v>
      </c>
      <c r="M4829" s="65">
        <v>1</v>
      </c>
      <c r="N4829" s="61">
        <v>41704.012499999997</v>
      </c>
      <c r="O4829" s="62">
        <v>41704.012499999997</v>
      </c>
      <c r="P4829" s="66" t="s">
        <v>37</v>
      </c>
      <c r="Q4829" s="69" t="s">
        <v>1752</v>
      </c>
      <c r="R4829" s="69" t="s">
        <v>287</v>
      </c>
      <c r="S4829" s="87" t="s">
        <v>40</v>
      </c>
      <c r="T4829" s="69" t="s">
        <v>1923</v>
      </c>
      <c r="U4829" s="332" t="s">
        <v>40</v>
      </c>
      <c r="V4829" s="78" t="s">
        <v>1336</v>
      </c>
      <c r="W4829" s="69" t="s">
        <v>1924</v>
      </c>
      <c r="X4829" s="32">
        <v>0</v>
      </c>
      <c r="Y4829" s="32">
        <v>0</v>
      </c>
      <c r="Z4829" s="83"/>
      <c r="AA4829" s="84"/>
      <c r="AB4829" s="85"/>
      <c r="AC4829" s="83"/>
    </row>
    <row r="4830" spans="1:34" ht="15" hidden="1" customHeight="1" x14ac:dyDescent="0.2">
      <c r="A4830" s="58">
        <v>69</v>
      </c>
      <c r="B4830" s="58">
        <v>60</v>
      </c>
      <c r="C4830" s="76" t="s">
        <v>617</v>
      </c>
      <c r="D4830" s="31">
        <v>60384</v>
      </c>
      <c r="E4830" s="60" t="s">
        <v>618</v>
      </c>
      <c r="F4830" s="25">
        <v>2014</v>
      </c>
      <c r="G4830" s="61">
        <v>41704.013888888891</v>
      </c>
      <c r="H4830" s="62">
        <v>41704.013888888891</v>
      </c>
      <c r="I4830" s="625" t="s">
        <v>36</v>
      </c>
      <c r="J4830" s="625" t="s">
        <v>36</v>
      </c>
      <c r="K4830" s="625"/>
      <c r="L4830" s="64">
        <f>N4830-G4830</f>
        <v>6.9444443943211809E-4</v>
      </c>
      <c r="M4830" s="65">
        <v>1</v>
      </c>
      <c r="N4830" s="61">
        <v>41704.01458333333</v>
      </c>
      <c r="O4830" s="62">
        <v>41704.01458333333</v>
      </c>
      <c r="P4830" s="66" t="s">
        <v>37</v>
      </c>
      <c r="Q4830" s="69" t="s">
        <v>1752</v>
      </c>
      <c r="R4830" s="69" t="s">
        <v>287</v>
      </c>
      <c r="S4830" s="87" t="s">
        <v>40</v>
      </c>
      <c r="T4830" s="69" t="s">
        <v>1923</v>
      </c>
      <c r="U4830" s="332" t="s">
        <v>40</v>
      </c>
      <c r="V4830" s="78" t="s">
        <v>1336</v>
      </c>
      <c r="W4830" s="69" t="s">
        <v>1924</v>
      </c>
      <c r="X4830" s="32">
        <v>0</v>
      </c>
      <c r="Y4830" s="32">
        <v>0</v>
      </c>
      <c r="Z4830" s="83"/>
      <c r="AA4830" s="84"/>
      <c r="AB4830" s="85"/>
      <c r="AC4830" s="83"/>
    </row>
    <row r="4831" spans="1:34" ht="15" hidden="1" customHeight="1" x14ac:dyDescent="0.2">
      <c r="A4831" s="58">
        <v>69</v>
      </c>
      <c r="B4831" s="58">
        <v>60</v>
      </c>
      <c r="C4831" s="76" t="s">
        <v>617</v>
      </c>
      <c r="D4831" s="31">
        <v>60384</v>
      </c>
      <c r="E4831" s="60" t="s">
        <v>618</v>
      </c>
      <c r="F4831" s="25">
        <v>2014</v>
      </c>
      <c r="G4831" s="61">
        <v>41754.638888888891</v>
      </c>
      <c r="H4831" s="62">
        <v>41754.638888888891</v>
      </c>
      <c r="I4831" s="625" t="s">
        <v>36</v>
      </c>
      <c r="J4831" s="625" t="s">
        <v>36</v>
      </c>
      <c r="K4831" s="625"/>
      <c r="L4831" s="64">
        <f>N4831-G4831</f>
        <v>6.9444443943211809E-4</v>
      </c>
      <c r="M4831" s="65">
        <v>1</v>
      </c>
      <c r="N4831" s="61">
        <v>41754.63958333333</v>
      </c>
      <c r="O4831" s="62">
        <v>41754.63958333333</v>
      </c>
      <c r="P4831" s="66" t="s">
        <v>37</v>
      </c>
      <c r="Q4831" s="69" t="s">
        <v>1752</v>
      </c>
      <c r="R4831" s="69" t="s">
        <v>287</v>
      </c>
      <c r="S4831" s="87" t="s">
        <v>101</v>
      </c>
      <c r="T4831" s="69" t="s">
        <v>2143</v>
      </c>
      <c r="U4831" s="332" t="s">
        <v>40</v>
      </c>
      <c r="V4831" s="78" t="s">
        <v>1336</v>
      </c>
      <c r="W4831" s="69" t="s">
        <v>2144</v>
      </c>
      <c r="X4831" s="32">
        <v>1</v>
      </c>
      <c r="Y4831" s="32">
        <v>0</v>
      </c>
      <c r="Z4831" s="83"/>
      <c r="AA4831" s="84"/>
      <c r="AB4831" s="85"/>
      <c r="AC4831" s="83"/>
    </row>
    <row r="4832" spans="1:34" ht="15" hidden="1" customHeight="1" x14ac:dyDescent="0.2">
      <c r="A4832" s="58">
        <v>69</v>
      </c>
      <c r="B4832" s="58">
        <v>60</v>
      </c>
      <c r="C4832" s="76" t="s">
        <v>617</v>
      </c>
      <c r="D4832" s="31">
        <v>60384</v>
      </c>
      <c r="E4832" s="60" t="s">
        <v>618</v>
      </c>
      <c r="F4832" s="25">
        <v>2014</v>
      </c>
      <c r="G4832" s="61">
        <v>41758.693749999999</v>
      </c>
      <c r="H4832" s="62">
        <v>41758.693749999999</v>
      </c>
      <c r="I4832" s="625" t="s">
        <v>36</v>
      </c>
      <c r="J4832" s="625" t="s">
        <v>36</v>
      </c>
      <c r="K4832" s="625"/>
      <c r="L4832" s="64">
        <f>N4832-G4832</f>
        <v>1.8979166666686069</v>
      </c>
      <c r="M4832" s="65">
        <v>2733</v>
      </c>
      <c r="N4832" s="61">
        <v>41760.591666666667</v>
      </c>
      <c r="O4832" s="62">
        <v>41760.591666666667</v>
      </c>
      <c r="P4832" s="66" t="s">
        <v>37</v>
      </c>
      <c r="Q4832" s="69" t="s">
        <v>52</v>
      </c>
      <c r="R4832" s="69" t="s">
        <v>67</v>
      </c>
      <c r="S4832" s="87" t="s">
        <v>101</v>
      </c>
      <c r="T4832" s="69" t="s">
        <v>2157</v>
      </c>
      <c r="U4832" s="332" t="s">
        <v>40</v>
      </c>
      <c r="V4832" s="78" t="s">
        <v>1336</v>
      </c>
      <c r="W4832" s="99" t="s">
        <v>2158</v>
      </c>
      <c r="X4832" s="32">
        <v>0</v>
      </c>
      <c r="Y4832" s="32">
        <v>0</v>
      </c>
      <c r="Z4832" s="83"/>
      <c r="AA4832" s="84"/>
      <c r="AB4832" s="85"/>
      <c r="AC4832" s="83"/>
    </row>
    <row r="4833" spans="1:34" ht="15" hidden="1" customHeight="1" x14ac:dyDescent="0.2">
      <c r="A4833" s="257">
        <v>69</v>
      </c>
      <c r="B4833" s="257">
        <v>60</v>
      </c>
      <c r="C4833" s="258" t="s">
        <v>617</v>
      </c>
      <c r="D4833" s="257">
        <v>60384</v>
      </c>
      <c r="E4833" s="258" t="s">
        <v>618</v>
      </c>
      <c r="F4833" s="25">
        <v>2016</v>
      </c>
      <c r="G4833" s="232">
        <v>42407.780555555553</v>
      </c>
      <c r="H4833" s="233">
        <v>42407.780555555553</v>
      </c>
      <c r="I4833" s="412" t="s">
        <v>36</v>
      </c>
      <c r="J4833" s="412" t="s">
        <v>36</v>
      </c>
      <c r="K4833" s="412"/>
      <c r="L4833" s="235">
        <f>N4833-G4833</f>
        <v>0.48194444444379769</v>
      </c>
      <c r="M4833" s="236">
        <v>694</v>
      </c>
      <c r="N4833" s="232">
        <v>42408.262499999997</v>
      </c>
      <c r="O4833" s="233">
        <v>42408.262499999997</v>
      </c>
      <c r="P4833" s="267" t="s">
        <v>37</v>
      </c>
      <c r="Q4833" s="268" t="s">
        <v>38</v>
      </c>
      <c r="R4833" s="268" t="s">
        <v>135</v>
      </c>
      <c r="S4833" s="268" t="s">
        <v>68</v>
      </c>
      <c r="T4833" s="269" t="s">
        <v>5546</v>
      </c>
      <c r="U4833" s="88">
        <v>11888</v>
      </c>
      <c r="V4833" s="240" t="s">
        <v>788</v>
      </c>
      <c r="W4833" s="270" t="s">
        <v>5547</v>
      </c>
      <c r="X4833" s="241">
        <v>1</v>
      </c>
      <c r="Y4833" s="241">
        <v>0</v>
      </c>
      <c r="Z4833" s="241">
        <v>0</v>
      </c>
      <c r="AA4833" s="270"/>
      <c r="AB4833" s="270"/>
      <c r="AC4833" s="270"/>
    </row>
    <row r="4834" spans="1:34" ht="15" hidden="1" customHeight="1" x14ac:dyDescent="0.2">
      <c r="A4834" s="257">
        <v>69</v>
      </c>
      <c r="B4834" s="257">
        <v>60</v>
      </c>
      <c r="C4834" s="258" t="s">
        <v>617</v>
      </c>
      <c r="D4834" s="257">
        <v>60384</v>
      </c>
      <c r="E4834" s="258" t="s">
        <v>618</v>
      </c>
      <c r="F4834" s="25">
        <v>2017</v>
      </c>
      <c r="G4834" s="232">
        <v>42753.695138888892</v>
      </c>
      <c r="H4834" s="233">
        <v>42753.695138888892</v>
      </c>
      <c r="I4834" s="417" t="s">
        <v>7042</v>
      </c>
      <c r="J4834" s="417" t="s">
        <v>7042</v>
      </c>
      <c r="K4834" s="417"/>
      <c r="L4834" s="235">
        <f>N4834-G4834</f>
        <v>0.33611111110803904</v>
      </c>
      <c r="M4834" s="236">
        <v>484</v>
      </c>
      <c r="N4834" s="232">
        <v>42754.03125</v>
      </c>
      <c r="O4834" s="233">
        <v>42754.03125</v>
      </c>
      <c r="P4834" s="237" t="s">
        <v>37</v>
      </c>
      <c r="Q4834" s="35" t="s">
        <v>222</v>
      </c>
      <c r="R4834" s="35" t="s">
        <v>223</v>
      </c>
      <c r="S4834" s="35" t="s">
        <v>54</v>
      </c>
      <c r="T4834" s="52" t="s">
        <v>7373</v>
      </c>
      <c r="U4834" s="303" t="s">
        <v>40</v>
      </c>
      <c r="V4834" s="49" t="s">
        <v>1336</v>
      </c>
      <c r="W4834" s="44" t="s">
        <v>7374</v>
      </c>
      <c r="X4834" s="255">
        <v>0</v>
      </c>
      <c r="Y4834" s="241">
        <v>0</v>
      </c>
      <c r="Z4834" s="241">
        <v>0</v>
      </c>
      <c r="AA4834" s="168"/>
      <c r="AB4834" s="168"/>
      <c r="AC4834" s="168"/>
      <c r="AD4834" s="304">
        <v>5517212</v>
      </c>
      <c r="AE4834" s="35" t="s">
        <v>7102</v>
      </c>
      <c r="AF4834" s="305" t="s">
        <v>7375</v>
      </c>
      <c r="AG4834" s="35" t="s">
        <v>7040</v>
      </c>
      <c r="AH4834" s="44" t="s">
        <v>7041</v>
      </c>
    </row>
    <row r="4835" spans="1:34" ht="15" hidden="1" customHeight="1" x14ac:dyDescent="0.2">
      <c r="A4835" s="257">
        <v>69</v>
      </c>
      <c r="B4835" s="257">
        <v>60</v>
      </c>
      <c r="C4835" s="258" t="s">
        <v>617</v>
      </c>
      <c r="D4835" s="257">
        <v>60384</v>
      </c>
      <c r="E4835" s="258" t="s">
        <v>618</v>
      </c>
      <c r="F4835" s="25">
        <v>2017</v>
      </c>
      <c r="G4835" s="232">
        <v>42757.247916666667</v>
      </c>
      <c r="H4835" s="233">
        <v>42758.247916666667</v>
      </c>
      <c r="I4835" s="417" t="s">
        <v>7042</v>
      </c>
      <c r="J4835" s="412" t="s">
        <v>36</v>
      </c>
      <c r="K4835" s="412"/>
      <c r="L4835" s="235">
        <f>N4835-G4835</f>
        <v>6.944444467080757E-4</v>
      </c>
      <c r="M4835" s="236">
        <v>1</v>
      </c>
      <c r="N4835" s="232">
        <v>42757.248611111114</v>
      </c>
      <c r="O4835" s="233">
        <v>42758.248611111114</v>
      </c>
      <c r="P4835" s="237" t="s">
        <v>37</v>
      </c>
      <c r="Q4835" s="35" t="s">
        <v>222</v>
      </c>
      <c r="R4835" s="35" t="s">
        <v>223</v>
      </c>
      <c r="S4835" s="35" t="s">
        <v>40</v>
      </c>
      <c r="T4835" s="167" t="s">
        <v>7552</v>
      </c>
      <c r="U4835" s="303" t="s">
        <v>40</v>
      </c>
      <c r="V4835" s="49" t="s">
        <v>1336</v>
      </c>
      <c r="W4835" s="35" t="s">
        <v>7553</v>
      </c>
      <c r="X4835" s="255">
        <v>0</v>
      </c>
      <c r="Y4835" s="255">
        <v>0</v>
      </c>
      <c r="Z4835" s="255">
        <v>0</v>
      </c>
      <c r="AA4835" s="168"/>
      <c r="AB4835" s="168"/>
      <c r="AC4835" s="168"/>
      <c r="AD4835" s="304">
        <v>5517212</v>
      </c>
      <c r="AE4835" s="35" t="s">
        <v>7049</v>
      </c>
      <c r="AF4835" s="305" t="s">
        <v>7554</v>
      </c>
      <c r="AG4835" s="35" t="s">
        <v>7040</v>
      </c>
      <c r="AH4835" s="44" t="s">
        <v>7041</v>
      </c>
    </row>
    <row r="4836" spans="1:34" ht="15" hidden="1" customHeight="1" x14ac:dyDescent="0.2">
      <c r="A4836" s="257">
        <v>69</v>
      </c>
      <c r="B4836" s="257">
        <v>60</v>
      </c>
      <c r="C4836" s="258" t="s">
        <v>617</v>
      </c>
      <c r="D4836" s="257">
        <v>60384</v>
      </c>
      <c r="E4836" s="258" t="s">
        <v>618</v>
      </c>
      <c r="F4836" s="25">
        <v>2017</v>
      </c>
      <c r="G4836" s="232">
        <v>42757.252083333333</v>
      </c>
      <c r="H4836" s="233">
        <v>42758.252083333333</v>
      </c>
      <c r="I4836" s="417" t="s">
        <v>7042</v>
      </c>
      <c r="J4836" s="412" t="s">
        <v>36</v>
      </c>
      <c r="K4836" s="412"/>
      <c r="L4836" s="235">
        <f>N4836-G4836</f>
        <v>0.35138888889196096</v>
      </c>
      <c r="M4836" s="236">
        <v>506</v>
      </c>
      <c r="N4836" s="232">
        <v>42757.603472222225</v>
      </c>
      <c r="O4836" s="233">
        <v>42757.603472222225</v>
      </c>
      <c r="P4836" s="237" t="s">
        <v>37</v>
      </c>
      <c r="Q4836" s="35" t="s">
        <v>222</v>
      </c>
      <c r="R4836" s="35" t="s">
        <v>223</v>
      </c>
      <c r="S4836" s="35" t="s">
        <v>54</v>
      </c>
      <c r="T4836" s="167" t="s">
        <v>7555</v>
      </c>
      <c r="U4836" s="303" t="s">
        <v>40</v>
      </c>
      <c r="V4836" s="49" t="s">
        <v>1336</v>
      </c>
      <c r="W4836" s="35" t="s">
        <v>7556</v>
      </c>
      <c r="X4836" s="255">
        <v>0</v>
      </c>
      <c r="Y4836" s="255">
        <v>0</v>
      </c>
      <c r="Z4836" s="255">
        <v>0</v>
      </c>
      <c r="AA4836" s="168"/>
      <c r="AB4836" s="168"/>
      <c r="AC4836" s="168"/>
      <c r="AD4836" s="304">
        <v>5517212</v>
      </c>
      <c r="AE4836" s="35" t="s">
        <v>7049</v>
      </c>
      <c r="AF4836" s="305" t="s">
        <v>7554</v>
      </c>
      <c r="AG4836" s="35" t="s">
        <v>7040</v>
      </c>
      <c r="AH4836" s="44" t="s">
        <v>7041</v>
      </c>
    </row>
    <row r="4837" spans="1:34" ht="15" hidden="1" customHeight="1" x14ac:dyDescent="0.2">
      <c r="A4837" s="272">
        <v>69</v>
      </c>
      <c r="B4837" s="272">
        <v>60</v>
      </c>
      <c r="C4837" s="331" t="s">
        <v>617</v>
      </c>
      <c r="D4837" s="272">
        <v>60384</v>
      </c>
      <c r="E4837" s="331" t="s">
        <v>618</v>
      </c>
      <c r="F4837" s="25">
        <v>2017</v>
      </c>
      <c r="G4837" s="284">
        <v>42772.35833333333</v>
      </c>
      <c r="H4837" s="234">
        <v>42772.35833333333</v>
      </c>
      <c r="I4837" s="412" t="s">
        <v>36</v>
      </c>
      <c r="J4837" s="412" t="s">
        <v>36</v>
      </c>
      <c r="K4837" s="412"/>
      <c r="L4837" s="235">
        <f>N4837-G4837</f>
        <v>6.944444467080757E-4</v>
      </c>
      <c r="M4837" s="236">
        <v>1</v>
      </c>
      <c r="N4837" s="284">
        <v>42772.359027777777</v>
      </c>
      <c r="O4837" s="234">
        <v>42772.359027777777</v>
      </c>
      <c r="P4837" s="237" t="s">
        <v>37</v>
      </c>
      <c r="Q4837" s="167" t="s">
        <v>52</v>
      </c>
      <c r="R4837" s="167" t="s">
        <v>639</v>
      </c>
      <c r="S4837" s="167" t="s">
        <v>106</v>
      </c>
      <c r="T4837" s="52" t="s">
        <v>7687</v>
      </c>
      <c r="U4837" s="332" t="s">
        <v>40</v>
      </c>
      <c r="V4837" s="49" t="s">
        <v>1336</v>
      </c>
      <c r="W4837" s="167" t="s">
        <v>7692</v>
      </c>
      <c r="X4837" s="255">
        <v>0</v>
      </c>
      <c r="Y4837" s="255">
        <v>0</v>
      </c>
      <c r="Z4837" s="255">
        <v>0</v>
      </c>
      <c r="AA4837" s="184"/>
      <c r="AB4837" s="184"/>
      <c r="AC4837" s="184"/>
      <c r="AD4837" s="304">
        <v>5517212</v>
      </c>
      <c r="AE4837" s="167" t="s">
        <v>1270</v>
      </c>
      <c r="AF4837" s="333" t="s">
        <v>1270</v>
      </c>
      <c r="AG4837" s="167" t="s">
        <v>7040</v>
      </c>
      <c r="AH4837" s="52" t="s">
        <v>7173</v>
      </c>
    </row>
    <row r="4838" spans="1:34" ht="15" hidden="1" customHeight="1" x14ac:dyDescent="0.2">
      <c r="A4838" s="257">
        <v>69</v>
      </c>
      <c r="B4838" s="257">
        <v>60</v>
      </c>
      <c r="C4838" s="258" t="s">
        <v>617</v>
      </c>
      <c r="D4838" s="257">
        <v>60384</v>
      </c>
      <c r="E4838" s="258" t="s">
        <v>618</v>
      </c>
      <c r="F4838" s="25">
        <v>2017</v>
      </c>
      <c r="G4838" s="232">
        <v>42779.024305555555</v>
      </c>
      <c r="H4838" s="233">
        <v>42779.024305555555</v>
      </c>
      <c r="I4838" s="412" t="s">
        <v>36</v>
      </c>
      <c r="J4838" s="417" t="s">
        <v>7042</v>
      </c>
      <c r="K4838" s="417"/>
      <c r="L4838" s="235">
        <f>N4838-G4838</f>
        <v>0.69861111111094942</v>
      </c>
      <c r="M4838" s="236">
        <v>1006</v>
      </c>
      <c r="N4838" s="232">
        <v>42779.722916666666</v>
      </c>
      <c r="O4838" s="233">
        <v>42779.722916666666</v>
      </c>
      <c r="P4838" s="237" t="s">
        <v>37</v>
      </c>
      <c r="Q4838" s="35" t="s">
        <v>52</v>
      </c>
      <c r="R4838" s="35" t="s">
        <v>67</v>
      </c>
      <c r="S4838" s="35" t="s">
        <v>54</v>
      </c>
      <c r="T4838" s="52" t="s">
        <v>7804</v>
      </c>
      <c r="U4838" s="303" t="s">
        <v>40</v>
      </c>
      <c r="V4838" s="49" t="s">
        <v>1336</v>
      </c>
      <c r="W4838" s="44" t="s">
        <v>7805</v>
      </c>
      <c r="X4838" s="255">
        <v>1</v>
      </c>
      <c r="Y4838" s="241">
        <v>0</v>
      </c>
      <c r="Z4838" s="241">
        <v>0</v>
      </c>
      <c r="AA4838" s="168"/>
      <c r="AB4838" s="168"/>
      <c r="AC4838" s="168"/>
      <c r="AD4838" s="304">
        <v>5517212</v>
      </c>
      <c r="AE4838" s="35" t="s">
        <v>7063</v>
      </c>
      <c r="AF4838" s="305" t="s">
        <v>7806</v>
      </c>
      <c r="AG4838" s="35" t="s">
        <v>7040</v>
      </c>
      <c r="AH4838" s="44" t="s">
        <v>7041</v>
      </c>
    </row>
    <row r="4839" spans="1:34" ht="15" hidden="1" customHeight="1" x14ac:dyDescent="0.2">
      <c r="A4839" s="257">
        <v>69</v>
      </c>
      <c r="B4839" s="257">
        <v>60</v>
      </c>
      <c r="C4839" s="258" t="s">
        <v>617</v>
      </c>
      <c r="D4839" s="257">
        <v>60384</v>
      </c>
      <c r="E4839" s="258" t="s">
        <v>618</v>
      </c>
      <c r="F4839" s="25">
        <v>2017</v>
      </c>
      <c r="G4839" s="232">
        <v>42928.571527777778</v>
      </c>
      <c r="H4839" s="233">
        <v>42928.571527777778</v>
      </c>
      <c r="I4839" s="412" t="s">
        <v>36</v>
      </c>
      <c r="J4839" s="412" t="s">
        <v>36</v>
      </c>
      <c r="K4839" s="412"/>
      <c r="L4839" s="235">
        <f>N4839-G4839</f>
        <v>6.944444467080757E-4</v>
      </c>
      <c r="M4839" s="236">
        <v>1</v>
      </c>
      <c r="N4839" s="232">
        <v>42928.572222222225</v>
      </c>
      <c r="O4839" s="233">
        <v>42928.572222222225</v>
      </c>
      <c r="P4839" s="237" t="s">
        <v>37</v>
      </c>
      <c r="Q4839" s="35" t="s">
        <v>382</v>
      </c>
      <c r="R4839" s="35" t="s">
        <v>383</v>
      </c>
      <c r="S4839" s="35" t="s">
        <v>40</v>
      </c>
      <c r="T4839" s="52" t="s">
        <v>8914</v>
      </c>
      <c r="U4839" s="303" t="s">
        <v>40</v>
      </c>
      <c r="V4839" s="49" t="s">
        <v>1336</v>
      </c>
      <c r="W4839" s="44" t="s">
        <v>8915</v>
      </c>
      <c r="X4839" s="241">
        <v>0</v>
      </c>
      <c r="Y4839" s="241">
        <v>0</v>
      </c>
      <c r="Z4839" s="241">
        <v>0</v>
      </c>
      <c r="AA4839" s="168"/>
      <c r="AB4839" s="168"/>
      <c r="AC4839" s="168"/>
      <c r="AD4839" s="304">
        <v>5517212</v>
      </c>
      <c r="AE4839" s="305" t="s">
        <v>7083</v>
      </c>
      <c r="AF4839" s="305" t="s">
        <v>8916</v>
      </c>
      <c r="AG4839" s="35" t="s">
        <v>7040</v>
      </c>
      <c r="AH4839" s="29" t="s">
        <v>7041</v>
      </c>
    </row>
    <row r="4840" spans="1:34" ht="15" hidden="1" customHeight="1" x14ac:dyDescent="0.2">
      <c r="A4840" s="257">
        <v>69</v>
      </c>
      <c r="B4840" s="257">
        <v>60</v>
      </c>
      <c r="C4840" s="258" t="s">
        <v>617</v>
      </c>
      <c r="D4840" s="257">
        <v>60384</v>
      </c>
      <c r="E4840" s="258" t="s">
        <v>618</v>
      </c>
      <c r="F4840" s="25">
        <v>2017</v>
      </c>
      <c r="G4840" s="232">
        <v>42928.572916666664</v>
      </c>
      <c r="H4840" s="233">
        <v>42928.572916666664</v>
      </c>
      <c r="I4840" s="412" t="s">
        <v>36</v>
      </c>
      <c r="J4840" s="412" t="s">
        <v>36</v>
      </c>
      <c r="K4840" s="412"/>
      <c r="L4840" s="235">
        <f>N4840-G4840</f>
        <v>6.944444467080757E-4</v>
      </c>
      <c r="M4840" s="236">
        <v>1</v>
      </c>
      <c r="N4840" s="232">
        <v>42928.573611111111</v>
      </c>
      <c r="O4840" s="233">
        <v>42928.573611111111</v>
      </c>
      <c r="P4840" s="237" t="s">
        <v>37</v>
      </c>
      <c r="Q4840" s="35" t="s">
        <v>382</v>
      </c>
      <c r="R4840" s="35" t="s">
        <v>383</v>
      </c>
      <c r="S4840" s="35" t="s">
        <v>40</v>
      </c>
      <c r="T4840" s="52" t="s">
        <v>8917</v>
      </c>
      <c r="U4840" s="303" t="s">
        <v>40</v>
      </c>
      <c r="V4840" s="49" t="s">
        <v>1336</v>
      </c>
      <c r="W4840" s="44" t="s">
        <v>8918</v>
      </c>
      <c r="X4840" s="241">
        <v>0</v>
      </c>
      <c r="Y4840" s="241">
        <v>0</v>
      </c>
      <c r="Z4840" s="241">
        <v>0</v>
      </c>
      <c r="AA4840" s="168"/>
      <c r="AB4840" s="168"/>
      <c r="AC4840" s="168"/>
      <c r="AD4840" s="304">
        <v>5517212</v>
      </c>
      <c r="AE4840" s="305" t="s">
        <v>7083</v>
      </c>
      <c r="AF4840" s="305" t="s">
        <v>8916</v>
      </c>
      <c r="AG4840" s="35" t="s">
        <v>7040</v>
      </c>
      <c r="AH4840" s="29" t="s">
        <v>7041</v>
      </c>
    </row>
    <row r="4841" spans="1:34" ht="15" hidden="1" customHeight="1" x14ac:dyDescent="0.2">
      <c r="A4841" s="257">
        <v>69</v>
      </c>
      <c r="B4841" s="257">
        <v>60</v>
      </c>
      <c r="C4841" s="258" t="s">
        <v>617</v>
      </c>
      <c r="D4841" s="257">
        <v>60384</v>
      </c>
      <c r="E4841" s="258" t="s">
        <v>618</v>
      </c>
      <c r="F4841" s="25">
        <v>2017</v>
      </c>
      <c r="G4841" s="232">
        <v>42928.618750000001</v>
      </c>
      <c r="H4841" s="233">
        <v>42928.618750000001</v>
      </c>
      <c r="I4841" s="412" t="s">
        <v>36</v>
      </c>
      <c r="J4841" s="412" t="s">
        <v>36</v>
      </c>
      <c r="K4841" s="412"/>
      <c r="L4841" s="235">
        <f>N4841-G4841</f>
        <v>6.9444443943211809E-4</v>
      </c>
      <c r="M4841" s="236">
        <v>1</v>
      </c>
      <c r="N4841" s="232">
        <v>42928.619444444441</v>
      </c>
      <c r="O4841" s="233">
        <v>42928.619444444441</v>
      </c>
      <c r="P4841" s="237" t="s">
        <v>37</v>
      </c>
      <c r="Q4841" s="35" t="s">
        <v>382</v>
      </c>
      <c r="R4841" s="35" t="s">
        <v>383</v>
      </c>
      <c r="S4841" s="35" t="s">
        <v>40</v>
      </c>
      <c r="T4841" s="52" t="s">
        <v>8919</v>
      </c>
      <c r="U4841" s="303" t="s">
        <v>40</v>
      </c>
      <c r="V4841" s="49" t="s">
        <v>1336</v>
      </c>
      <c r="W4841" s="44" t="s">
        <v>8920</v>
      </c>
      <c r="X4841" s="241">
        <v>0</v>
      </c>
      <c r="Y4841" s="241">
        <v>0</v>
      </c>
      <c r="Z4841" s="241">
        <v>0</v>
      </c>
      <c r="AA4841" s="168"/>
      <c r="AB4841" s="168"/>
      <c r="AC4841" s="168"/>
      <c r="AD4841" s="304">
        <v>5517212</v>
      </c>
      <c r="AE4841" s="305" t="s">
        <v>7083</v>
      </c>
      <c r="AF4841" s="305" t="s">
        <v>8916</v>
      </c>
      <c r="AG4841" s="35" t="s">
        <v>7040</v>
      </c>
      <c r="AH4841" s="29" t="s">
        <v>7041</v>
      </c>
    </row>
    <row r="4842" spans="1:34" ht="15" hidden="1" customHeight="1" x14ac:dyDescent="0.2">
      <c r="A4842" s="257">
        <v>69</v>
      </c>
      <c r="B4842" s="257">
        <v>60</v>
      </c>
      <c r="C4842" s="258" t="s">
        <v>617</v>
      </c>
      <c r="D4842" s="257">
        <v>60384</v>
      </c>
      <c r="E4842" s="258" t="s">
        <v>618</v>
      </c>
      <c r="F4842" s="25">
        <v>2017</v>
      </c>
      <c r="G4842" s="232">
        <v>42928.654861111114</v>
      </c>
      <c r="H4842" s="233">
        <v>42928.654861111114</v>
      </c>
      <c r="I4842" s="412" t="s">
        <v>36</v>
      </c>
      <c r="J4842" s="417" t="s">
        <v>7042</v>
      </c>
      <c r="K4842" s="417"/>
      <c r="L4842" s="235">
        <f>N4842-G4842</f>
        <v>1.3208333333313931</v>
      </c>
      <c r="M4842" s="236">
        <v>1902</v>
      </c>
      <c r="N4842" s="232">
        <v>42929.975694444445</v>
      </c>
      <c r="O4842" s="233">
        <v>42929.975694444445</v>
      </c>
      <c r="P4842" s="237" t="s">
        <v>37</v>
      </c>
      <c r="Q4842" s="35" t="s">
        <v>382</v>
      </c>
      <c r="R4842" s="35" t="s">
        <v>383</v>
      </c>
      <c r="S4842" s="35" t="s">
        <v>68</v>
      </c>
      <c r="T4842" s="52" t="s">
        <v>8921</v>
      </c>
      <c r="U4842" s="303" t="s">
        <v>40</v>
      </c>
      <c r="V4842" s="49" t="s">
        <v>1336</v>
      </c>
      <c r="W4842" s="44" t="s">
        <v>8922</v>
      </c>
      <c r="X4842" s="241">
        <v>0</v>
      </c>
      <c r="Y4842" s="241">
        <v>0</v>
      </c>
      <c r="Z4842" s="241">
        <v>0</v>
      </c>
      <c r="AA4842" s="168"/>
      <c r="AB4842" s="168"/>
      <c r="AC4842" s="168"/>
      <c r="AD4842" s="304">
        <v>5517212</v>
      </c>
      <c r="AE4842" s="305" t="s">
        <v>1270</v>
      </c>
      <c r="AF4842" s="305" t="s">
        <v>1270</v>
      </c>
      <c r="AG4842" s="35" t="s">
        <v>7066</v>
      </c>
      <c r="AH4842" s="29" t="s">
        <v>7067</v>
      </c>
    </row>
    <row r="4843" spans="1:34" ht="15" hidden="1" customHeight="1" x14ac:dyDescent="0.2">
      <c r="A4843" s="257">
        <v>69</v>
      </c>
      <c r="B4843" s="257">
        <v>60</v>
      </c>
      <c r="C4843" s="258" t="s">
        <v>617</v>
      </c>
      <c r="D4843" s="257">
        <v>60384</v>
      </c>
      <c r="E4843" s="258" t="s">
        <v>618</v>
      </c>
      <c r="F4843" s="25">
        <v>2017</v>
      </c>
      <c r="G4843" s="232">
        <v>43002.092361111114</v>
      </c>
      <c r="H4843" s="233">
        <v>43002.092361111114</v>
      </c>
      <c r="I4843" s="412" t="s">
        <v>36</v>
      </c>
      <c r="J4843" s="417" t="s">
        <v>7042</v>
      </c>
      <c r="K4843" s="417"/>
      <c r="L4843" s="235">
        <f>N4843-G4843</f>
        <v>0.4020833333270275</v>
      </c>
      <c r="M4843" s="236">
        <v>579</v>
      </c>
      <c r="N4843" s="232">
        <v>43002.494444444441</v>
      </c>
      <c r="O4843" s="233">
        <v>43002.494444444441</v>
      </c>
      <c r="P4843" s="237" t="s">
        <v>37</v>
      </c>
      <c r="Q4843" s="35" t="s">
        <v>52</v>
      </c>
      <c r="R4843" s="35" t="s">
        <v>53</v>
      </c>
      <c r="S4843" s="35" t="s">
        <v>54</v>
      </c>
      <c r="T4843" s="167" t="s">
        <v>9579</v>
      </c>
      <c r="U4843" s="88">
        <v>113622459</v>
      </c>
      <c r="V4843" s="240" t="s">
        <v>190</v>
      </c>
      <c r="W4843" s="167" t="s">
        <v>9580</v>
      </c>
      <c r="X4843" s="241">
        <v>0</v>
      </c>
      <c r="Y4843" s="241">
        <v>0</v>
      </c>
      <c r="Z4843" s="241">
        <v>0</v>
      </c>
      <c r="AA4843" s="266"/>
      <c r="AB4843" s="266"/>
      <c r="AC4843" s="266"/>
      <c r="AD4843" s="304">
        <v>5517212</v>
      </c>
      <c r="AE4843" s="333" t="s">
        <v>7063</v>
      </c>
      <c r="AF4843" s="383" t="s">
        <v>9581</v>
      </c>
      <c r="AG4843" s="167" t="s">
        <v>7040</v>
      </c>
      <c r="AH4843" s="29" t="s">
        <v>7041</v>
      </c>
    </row>
    <row r="4844" spans="1:34" ht="15" hidden="1" customHeight="1" x14ac:dyDescent="0.2">
      <c r="A4844" s="257">
        <v>69</v>
      </c>
      <c r="B4844" s="257">
        <v>60</v>
      </c>
      <c r="C4844" s="258" t="s">
        <v>617</v>
      </c>
      <c r="D4844" s="257">
        <v>60384</v>
      </c>
      <c r="E4844" s="258" t="s">
        <v>618</v>
      </c>
      <c r="F4844" s="25">
        <v>2018</v>
      </c>
      <c r="G4844" s="232">
        <v>43176.543749999997</v>
      </c>
      <c r="H4844" s="233">
        <v>43176.543749999997</v>
      </c>
      <c r="I4844" s="412" t="s">
        <v>36</v>
      </c>
      <c r="J4844" s="412" t="s">
        <v>36</v>
      </c>
      <c r="K4844" s="412" t="s">
        <v>36</v>
      </c>
      <c r="L4844" s="235">
        <f>N4844-G4844</f>
        <v>1.0826388888890506</v>
      </c>
      <c r="M4844" s="236">
        <v>1559</v>
      </c>
      <c r="N4844" s="232">
        <v>43177.626388888886</v>
      </c>
      <c r="O4844" s="233">
        <v>43177.626388888886</v>
      </c>
      <c r="P4844" s="237" t="s">
        <v>37</v>
      </c>
      <c r="Q4844" s="359" t="s">
        <v>62</v>
      </c>
      <c r="R4844" s="35" t="s">
        <v>10303</v>
      </c>
      <c r="S4844" s="277" t="s">
        <v>54</v>
      </c>
      <c r="T4844" s="167" t="s">
        <v>10733</v>
      </c>
      <c r="U4844" s="282" t="s">
        <v>40</v>
      </c>
      <c r="V4844" s="240" t="s">
        <v>1336</v>
      </c>
      <c r="W4844" s="167" t="s">
        <v>10734</v>
      </c>
      <c r="X4844" s="255">
        <v>0</v>
      </c>
      <c r="Y4844" s="241">
        <v>0</v>
      </c>
      <c r="Z4844" s="241">
        <v>0</v>
      </c>
      <c r="AA4844" s="266"/>
      <c r="AB4844" s="266"/>
      <c r="AC4844" s="266"/>
      <c r="AD4844" s="241">
        <v>5517212</v>
      </c>
      <c r="AE4844" s="461" t="s">
        <v>7063</v>
      </c>
      <c r="AF4844" s="462" t="s">
        <v>10735</v>
      </c>
      <c r="AG4844" s="277" t="s">
        <v>7040</v>
      </c>
      <c r="AH4844" s="277" t="s">
        <v>7041</v>
      </c>
    </row>
    <row r="4845" spans="1:34" ht="15" hidden="1" customHeight="1" x14ac:dyDescent="0.2">
      <c r="A4845" s="257">
        <v>69</v>
      </c>
      <c r="B4845" s="257">
        <v>60</v>
      </c>
      <c r="C4845" s="258" t="s">
        <v>617</v>
      </c>
      <c r="D4845" s="257">
        <v>60384</v>
      </c>
      <c r="E4845" s="258" t="s">
        <v>618</v>
      </c>
      <c r="F4845" s="25">
        <v>2018</v>
      </c>
      <c r="G4845" s="284">
        <v>43334.322916666664</v>
      </c>
      <c r="H4845" s="234">
        <v>43334.322916666664</v>
      </c>
      <c r="I4845" s="412" t="s">
        <v>36</v>
      </c>
      <c r="J4845" s="412" t="s">
        <v>36</v>
      </c>
      <c r="K4845" s="412" t="s">
        <v>36</v>
      </c>
      <c r="L4845" s="235">
        <f>N4845-G4845</f>
        <v>5.265972222223354</v>
      </c>
      <c r="M4845" s="236">
        <v>7583</v>
      </c>
      <c r="N4845" s="284">
        <v>43339.588888888888</v>
      </c>
      <c r="O4845" s="234">
        <v>43339.588888888888</v>
      </c>
      <c r="P4845" s="328" t="s">
        <v>242</v>
      </c>
      <c r="Q4845" s="162" t="s">
        <v>43</v>
      </c>
      <c r="R4845" s="167" t="s">
        <v>10204</v>
      </c>
      <c r="S4845" s="163" t="s">
        <v>526</v>
      </c>
      <c r="T4845" s="167" t="s">
        <v>11766</v>
      </c>
      <c r="U4845" s="287" t="s">
        <v>40</v>
      </c>
      <c r="V4845" s="240" t="s">
        <v>1336</v>
      </c>
      <c r="W4845" s="167" t="s">
        <v>11767</v>
      </c>
      <c r="X4845" s="255">
        <v>0</v>
      </c>
      <c r="Y4845" s="241">
        <v>0</v>
      </c>
      <c r="Z4845" s="241">
        <v>0</v>
      </c>
      <c r="AA4845" s="266"/>
      <c r="AB4845" s="266"/>
      <c r="AC4845" s="266"/>
      <c r="AD4845" s="241">
        <v>5517212</v>
      </c>
      <c r="AE4845" s="461" t="s">
        <v>1270</v>
      </c>
      <c r="AF4845" s="462" t="s">
        <v>1270</v>
      </c>
      <c r="AG4845" s="277" t="s">
        <v>7066</v>
      </c>
      <c r="AH4845" s="277" t="s">
        <v>7067</v>
      </c>
    </row>
    <row r="4846" spans="1:34" ht="15" hidden="1" customHeight="1" x14ac:dyDescent="0.2">
      <c r="A4846" s="523">
        <v>69</v>
      </c>
      <c r="B4846" s="523">
        <v>60</v>
      </c>
      <c r="C4846" s="524" t="s">
        <v>617</v>
      </c>
      <c r="D4846" s="523">
        <v>60384</v>
      </c>
      <c r="E4846" s="524" t="s">
        <v>618</v>
      </c>
      <c r="F4846" s="25">
        <v>2019</v>
      </c>
      <c r="G4846" s="284">
        <v>43481.988194444442</v>
      </c>
      <c r="H4846" s="234">
        <v>43481.988194444442</v>
      </c>
      <c r="I4846" s="417" t="s">
        <v>7042</v>
      </c>
      <c r="J4846" s="412" t="s">
        <v>36</v>
      </c>
      <c r="K4846" s="412" t="s">
        <v>36</v>
      </c>
      <c r="L4846" s="235">
        <f>N4846-G4846</f>
        <v>0.46597222222771961</v>
      </c>
      <c r="M4846" s="236">
        <v>671</v>
      </c>
      <c r="N4846" s="284">
        <v>43482.45416666667</v>
      </c>
      <c r="O4846" s="234">
        <v>43482.45416666667</v>
      </c>
      <c r="P4846" s="237" t="s">
        <v>37</v>
      </c>
      <c r="Q4846" s="162" t="s">
        <v>213</v>
      </c>
      <c r="R4846" s="167" t="s">
        <v>12866</v>
      </c>
      <c r="S4846" s="238" t="s">
        <v>54</v>
      </c>
      <c r="T4846" s="167" t="s">
        <v>12867</v>
      </c>
      <c r="U4846" s="414" t="s">
        <v>40</v>
      </c>
      <c r="V4846" s="240" t="s">
        <v>1336</v>
      </c>
      <c r="W4846" s="167" t="s">
        <v>12868</v>
      </c>
      <c r="X4846" s="536">
        <v>1</v>
      </c>
      <c r="Y4846" s="255">
        <v>0</v>
      </c>
      <c r="Z4846" s="255">
        <v>0</v>
      </c>
      <c r="AA4846" s="264">
        <f>Y4846/AD4846</f>
        <v>0</v>
      </c>
      <c r="AB4846" s="265">
        <f>Z4846/AD4846</f>
        <v>0</v>
      </c>
      <c r="AC4846" s="255">
        <v>0</v>
      </c>
      <c r="AD4846" s="255">
        <v>5548929</v>
      </c>
      <c r="AE4846" s="240" t="s">
        <v>8271</v>
      </c>
      <c r="AF4846" s="527" t="s">
        <v>8656</v>
      </c>
      <c r="AG4846" s="240" t="s">
        <v>7040</v>
      </c>
      <c r="AH4846" s="525" t="s">
        <v>7041</v>
      </c>
    </row>
    <row r="4847" spans="1:34" ht="15" hidden="1" customHeight="1" x14ac:dyDescent="0.2">
      <c r="A4847" s="175">
        <v>69</v>
      </c>
      <c r="B4847" s="175">
        <v>60</v>
      </c>
      <c r="C4847" s="24" t="s">
        <v>1386</v>
      </c>
      <c r="D4847" s="175">
        <v>60386</v>
      </c>
      <c r="E4847" s="24" t="s">
        <v>1387</v>
      </c>
      <c r="F4847" s="25">
        <v>2015</v>
      </c>
      <c r="G4847" s="156">
        <v>42229.12777777778</v>
      </c>
      <c r="H4847" s="157">
        <v>42229.12777777778</v>
      </c>
      <c r="I4847" s="620" t="s">
        <v>36</v>
      </c>
      <c r="J4847" s="620" t="s">
        <v>36</v>
      </c>
      <c r="K4847" s="620"/>
      <c r="L4847" s="159">
        <f>N4847-G4847</f>
        <v>6.9444443943211809E-4</v>
      </c>
      <c r="M4847" s="160">
        <v>1</v>
      </c>
      <c r="N4847" s="156">
        <v>42229.128472222219</v>
      </c>
      <c r="O4847" s="157">
        <v>42229.128472222219</v>
      </c>
      <c r="P4847" s="161" t="s">
        <v>37</v>
      </c>
      <c r="Q4847" s="35" t="s">
        <v>43</v>
      </c>
      <c r="R4847" s="35" t="s">
        <v>535</v>
      </c>
      <c r="S4847" s="35" t="s">
        <v>526</v>
      </c>
      <c r="T4847" s="35" t="s">
        <v>4586</v>
      </c>
      <c r="U4847" s="414" t="s">
        <v>40</v>
      </c>
      <c r="V4847" s="167" t="s">
        <v>1385</v>
      </c>
      <c r="W4847" s="35" t="s">
        <v>4587</v>
      </c>
      <c r="X4847" s="55">
        <v>5617</v>
      </c>
      <c r="Y4847" s="168"/>
      <c r="Z4847" s="168"/>
      <c r="AA4847" s="168"/>
      <c r="AB4847" s="168"/>
      <c r="AC4847" s="168"/>
    </row>
    <row r="4848" spans="1:34" ht="15" hidden="1" customHeight="1" x14ac:dyDescent="0.2">
      <c r="A4848" s="257">
        <v>69</v>
      </c>
      <c r="B4848" s="257">
        <v>60</v>
      </c>
      <c r="C4848" s="258" t="s">
        <v>1386</v>
      </c>
      <c r="D4848" s="257">
        <v>60386</v>
      </c>
      <c r="E4848" s="258" t="s">
        <v>1387</v>
      </c>
      <c r="F4848" s="25">
        <v>2017</v>
      </c>
      <c r="G4848" s="232">
        <v>42902.021527777775</v>
      </c>
      <c r="H4848" s="233">
        <v>42902.021527777775</v>
      </c>
      <c r="I4848" s="412" t="s">
        <v>36</v>
      </c>
      <c r="J4848" s="412" t="s">
        <v>36</v>
      </c>
      <c r="K4848" s="412"/>
      <c r="L4848" s="235">
        <f>N4848-G4848</f>
        <v>6.944444467080757E-4</v>
      </c>
      <c r="M4848" s="236">
        <v>1</v>
      </c>
      <c r="N4848" s="232">
        <v>42902.022222222222</v>
      </c>
      <c r="O4848" s="233">
        <v>42902.022222222222</v>
      </c>
      <c r="P4848" s="237" t="s">
        <v>37</v>
      </c>
      <c r="Q4848" s="35" t="s">
        <v>48</v>
      </c>
      <c r="R4848" s="35" t="s">
        <v>49</v>
      </c>
      <c r="S4848" s="35" t="s">
        <v>40</v>
      </c>
      <c r="T4848" s="52" t="s">
        <v>8763</v>
      </c>
      <c r="U4848" s="332" t="s">
        <v>40</v>
      </c>
      <c r="V4848" s="240" t="s">
        <v>384</v>
      </c>
      <c r="W4848" s="44" t="s">
        <v>8764</v>
      </c>
      <c r="X4848" s="241">
        <v>0</v>
      </c>
      <c r="Y4848" s="241">
        <v>0</v>
      </c>
      <c r="Z4848" s="241">
        <v>0</v>
      </c>
      <c r="AA4848" s="168"/>
      <c r="AB4848" s="168"/>
      <c r="AC4848" s="168"/>
      <c r="AD4848" s="304">
        <v>5517212</v>
      </c>
      <c r="AE4848" s="305" t="s">
        <v>7102</v>
      </c>
      <c r="AF4848" s="305" t="s">
        <v>8765</v>
      </c>
      <c r="AG4848" s="35" t="s">
        <v>7040</v>
      </c>
      <c r="AH4848" s="44" t="s">
        <v>7041</v>
      </c>
    </row>
    <row r="4849" spans="1:34" ht="15" hidden="1" customHeight="1" x14ac:dyDescent="0.2">
      <c r="A4849" s="257">
        <v>69</v>
      </c>
      <c r="B4849" s="257">
        <v>60</v>
      </c>
      <c r="C4849" s="258" t="s">
        <v>1386</v>
      </c>
      <c r="D4849" s="257">
        <v>60386</v>
      </c>
      <c r="E4849" s="258" t="s">
        <v>1387</v>
      </c>
      <c r="F4849" s="25">
        <v>2018</v>
      </c>
      <c r="G4849" s="284">
        <v>43400.445138888892</v>
      </c>
      <c r="H4849" s="234">
        <v>43400.445138888892</v>
      </c>
      <c r="I4849" s="412" t="s">
        <v>36</v>
      </c>
      <c r="J4849" s="412" t="s">
        <v>36</v>
      </c>
      <c r="K4849" s="412" t="s">
        <v>36</v>
      </c>
      <c r="L4849" s="235">
        <f>N4849-G4849</f>
        <v>0.18958333333284827</v>
      </c>
      <c r="M4849" s="236">
        <v>273</v>
      </c>
      <c r="N4849" s="284">
        <v>43400.634722222225</v>
      </c>
      <c r="O4849" s="234">
        <v>43400.634722222225</v>
      </c>
      <c r="P4849" s="237" t="s">
        <v>37</v>
      </c>
      <c r="Q4849" s="162" t="s">
        <v>43</v>
      </c>
      <c r="R4849" s="167" t="s">
        <v>10292</v>
      </c>
      <c r="S4849" s="163" t="s">
        <v>40</v>
      </c>
      <c r="T4849" s="167" t="s">
        <v>12230</v>
      </c>
      <c r="U4849" s="416" t="s">
        <v>40</v>
      </c>
      <c r="V4849" s="240" t="s">
        <v>1385</v>
      </c>
      <c r="W4849" s="167" t="s">
        <v>12231</v>
      </c>
      <c r="X4849" s="255">
        <v>0</v>
      </c>
      <c r="Y4849" s="241">
        <v>0</v>
      </c>
      <c r="Z4849" s="241">
        <v>0</v>
      </c>
      <c r="AA4849" s="266"/>
      <c r="AB4849" s="266"/>
      <c r="AC4849" s="266"/>
      <c r="AD4849" s="241">
        <v>5517212</v>
      </c>
      <c r="AE4849" s="461" t="s">
        <v>1270</v>
      </c>
      <c r="AF4849" s="462" t="s">
        <v>1270</v>
      </c>
      <c r="AG4849" s="277" t="s">
        <v>7066</v>
      </c>
      <c r="AH4849" s="277" t="s">
        <v>7067</v>
      </c>
    </row>
    <row r="4850" spans="1:34" ht="15" hidden="1" customHeight="1" x14ac:dyDescent="0.2">
      <c r="A4850" s="58">
        <v>69</v>
      </c>
      <c r="B4850" s="58">
        <v>60</v>
      </c>
      <c r="C4850" s="76" t="s">
        <v>1249</v>
      </c>
      <c r="D4850" s="31">
        <v>60388</v>
      </c>
      <c r="E4850" s="60" t="s">
        <v>1250</v>
      </c>
      <c r="F4850" s="25">
        <v>2014</v>
      </c>
      <c r="G4850" s="61">
        <v>41808.650694444441</v>
      </c>
      <c r="H4850" s="62">
        <v>41808.650694444441</v>
      </c>
      <c r="I4850" s="625" t="s">
        <v>36</v>
      </c>
      <c r="J4850" s="625" t="s">
        <v>36</v>
      </c>
      <c r="K4850" s="625"/>
      <c r="L4850" s="64">
        <f>N4850-G4850</f>
        <v>6.944444467080757E-4</v>
      </c>
      <c r="M4850" s="65">
        <v>1</v>
      </c>
      <c r="N4850" s="61">
        <v>41808.651388888888</v>
      </c>
      <c r="O4850" s="62">
        <v>41808.651388888888</v>
      </c>
      <c r="P4850" s="66" t="s">
        <v>37</v>
      </c>
      <c r="Q4850" s="69" t="s">
        <v>71</v>
      </c>
      <c r="R4850" s="69" t="s">
        <v>600</v>
      </c>
      <c r="S4850" s="87" t="s">
        <v>579</v>
      </c>
      <c r="T4850" s="69" t="s">
        <v>2392</v>
      </c>
      <c r="U4850" s="77">
        <v>10346</v>
      </c>
      <c r="V4850" s="78" t="s">
        <v>1385</v>
      </c>
      <c r="W4850" s="69" t="s">
        <v>2393</v>
      </c>
      <c r="X4850" s="32">
        <v>6693</v>
      </c>
      <c r="Y4850" s="32">
        <v>0</v>
      </c>
      <c r="Z4850" s="83"/>
      <c r="AA4850" s="84"/>
      <c r="AB4850" s="85"/>
      <c r="AC4850" s="83"/>
    </row>
    <row r="4851" spans="1:34" ht="15" hidden="1" customHeight="1" x14ac:dyDescent="0.2">
      <c r="A4851" s="175">
        <v>69</v>
      </c>
      <c r="B4851" s="175">
        <v>60</v>
      </c>
      <c r="C4851" s="24" t="s">
        <v>1249</v>
      </c>
      <c r="D4851" s="175">
        <v>60388</v>
      </c>
      <c r="E4851" s="24" t="s">
        <v>1250</v>
      </c>
      <c r="F4851" s="25">
        <v>2016</v>
      </c>
      <c r="G4851" s="284">
        <v>42692.959722222222</v>
      </c>
      <c r="H4851" s="234">
        <v>42692.959722222222</v>
      </c>
      <c r="I4851" s="412" t="s">
        <v>36</v>
      </c>
      <c r="J4851" s="412" t="s">
        <v>36</v>
      </c>
      <c r="K4851" s="412"/>
      <c r="L4851" s="235">
        <f>N4851-G4851</f>
        <v>0.59097222222044365</v>
      </c>
      <c r="M4851" s="236">
        <v>851</v>
      </c>
      <c r="N4851" s="284">
        <v>42693.550694444442</v>
      </c>
      <c r="O4851" s="234">
        <v>42693.550694444442</v>
      </c>
      <c r="P4851" s="237" t="s">
        <v>37</v>
      </c>
      <c r="Q4851" s="35" t="s">
        <v>222</v>
      </c>
      <c r="R4851" s="35" t="s">
        <v>223</v>
      </c>
      <c r="S4851" s="35" t="s">
        <v>54</v>
      </c>
      <c r="T4851" s="35" t="s">
        <v>6878</v>
      </c>
      <c r="U4851" s="282" t="s">
        <v>40</v>
      </c>
      <c r="V4851" s="240" t="s">
        <v>1385</v>
      </c>
      <c r="W4851" s="35" t="s">
        <v>6879</v>
      </c>
      <c r="X4851" s="177">
        <v>6845</v>
      </c>
      <c r="Y4851" s="55">
        <v>0</v>
      </c>
      <c r="Z4851" s="55">
        <v>0</v>
      </c>
      <c r="AA4851" s="55"/>
      <c r="AB4851" s="55"/>
      <c r="AC4851" s="55"/>
    </row>
    <row r="4852" spans="1:34" ht="15" hidden="1" customHeight="1" x14ac:dyDescent="0.2">
      <c r="A4852" s="257">
        <v>69</v>
      </c>
      <c r="B4852" s="257">
        <v>60</v>
      </c>
      <c r="C4852" s="258" t="s">
        <v>1249</v>
      </c>
      <c r="D4852" s="257">
        <v>60388</v>
      </c>
      <c r="E4852" s="258" t="s">
        <v>1250</v>
      </c>
      <c r="F4852" s="25">
        <v>2017</v>
      </c>
      <c r="G4852" s="232">
        <v>42908.354166666664</v>
      </c>
      <c r="H4852" s="233">
        <v>42908.354166666664</v>
      </c>
      <c r="I4852" s="412" t="s">
        <v>36</v>
      </c>
      <c r="J4852" s="417" t="s">
        <v>7042</v>
      </c>
      <c r="K4852" s="417"/>
      <c r="L4852" s="235">
        <f>N4852-G4852</f>
        <v>1.7486111111138598</v>
      </c>
      <c r="M4852" s="236">
        <v>2518</v>
      </c>
      <c r="N4852" s="284">
        <v>42910.102777777778</v>
      </c>
      <c r="O4852" s="234">
        <v>42910.102777777778</v>
      </c>
      <c r="P4852" s="237" t="s">
        <v>37</v>
      </c>
      <c r="Q4852" s="35" t="s">
        <v>38</v>
      </c>
      <c r="R4852" s="35" t="s">
        <v>413</v>
      </c>
      <c r="S4852" s="35" t="s">
        <v>54</v>
      </c>
      <c r="T4852" s="52" t="s">
        <v>8792</v>
      </c>
      <c r="U4852" s="170">
        <v>113021236</v>
      </c>
      <c r="V4852" s="240" t="s">
        <v>1385</v>
      </c>
      <c r="W4852" s="35" t="s">
        <v>8793</v>
      </c>
      <c r="X4852" s="241">
        <v>6877</v>
      </c>
      <c r="Y4852" s="241">
        <v>0</v>
      </c>
      <c r="Z4852" s="241">
        <v>0</v>
      </c>
      <c r="AA4852" s="168"/>
      <c r="AB4852" s="168"/>
      <c r="AC4852" s="168"/>
      <c r="AD4852" s="304">
        <v>5517212</v>
      </c>
      <c r="AE4852" s="305" t="s">
        <v>7083</v>
      </c>
      <c r="AF4852" s="305" t="s">
        <v>8794</v>
      </c>
      <c r="AG4852" s="35" t="s">
        <v>7040</v>
      </c>
      <c r="AH4852" s="44" t="s">
        <v>7041</v>
      </c>
    </row>
    <row r="4853" spans="1:34" ht="15" hidden="1" customHeight="1" x14ac:dyDescent="0.2">
      <c r="A4853" s="257">
        <v>69</v>
      </c>
      <c r="B4853" s="257">
        <v>60</v>
      </c>
      <c r="C4853" s="258" t="s">
        <v>1249</v>
      </c>
      <c r="D4853" s="257">
        <v>60388</v>
      </c>
      <c r="E4853" s="258" t="s">
        <v>1250</v>
      </c>
      <c r="F4853" s="25">
        <v>2017</v>
      </c>
      <c r="G4853" s="232">
        <v>43053.523611111108</v>
      </c>
      <c r="H4853" s="233">
        <v>43053.523611111108</v>
      </c>
      <c r="I4853" s="412" t="s">
        <v>36</v>
      </c>
      <c r="J4853" s="412" t="s">
        <v>36</v>
      </c>
      <c r="K4853" s="412"/>
      <c r="L4853" s="235">
        <f>N4853-G4853</f>
        <v>0.24444444444816327</v>
      </c>
      <c r="M4853" s="236">
        <v>352</v>
      </c>
      <c r="N4853" s="232">
        <v>43053.768055555556</v>
      </c>
      <c r="O4853" s="233">
        <v>43053.768055555556</v>
      </c>
      <c r="P4853" s="237" t="s">
        <v>37</v>
      </c>
      <c r="Q4853" s="167" t="s">
        <v>38</v>
      </c>
      <c r="R4853" s="167" t="s">
        <v>413</v>
      </c>
      <c r="S4853" s="35" t="s">
        <v>54</v>
      </c>
      <c r="T4853" s="408" t="s">
        <v>9973</v>
      </c>
      <c r="U4853" s="77">
        <v>113870849</v>
      </c>
      <c r="V4853" s="240" t="s">
        <v>1385</v>
      </c>
      <c r="W4853" s="408" t="s">
        <v>9974</v>
      </c>
      <c r="X4853" s="255">
        <v>6840</v>
      </c>
      <c r="Y4853" s="241">
        <v>0</v>
      </c>
      <c r="Z4853" s="241">
        <v>0</v>
      </c>
      <c r="AA4853" s="266"/>
      <c r="AB4853" s="266"/>
      <c r="AC4853" s="266"/>
      <c r="AD4853" s="304">
        <v>5517212</v>
      </c>
      <c r="AE4853" s="333" t="s">
        <v>7172</v>
      </c>
      <c r="AF4853" s="383" t="s">
        <v>9975</v>
      </c>
      <c r="AG4853" s="167" t="s">
        <v>7040</v>
      </c>
      <c r="AH4853" s="29" t="s">
        <v>7041</v>
      </c>
    </row>
    <row r="4854" spans="1:34" ht="15" hidden="1" customHeight="1" x14ac:dyDescent="0.2">
      <c r="A4854" s="257">
        <v>69</v>
      </c>
      <c r="B4854" s="257">
        <v>60</v>
      </c>
      <c r="C4854" s="258" t="s">
        <v>1249</v>
      </c>
      <c r="D4854" s="257">
        <v>60388</v>
      </c>
      <c r="E4854" s="258" t="s">
        <v>1250</v>
      </c>
      <c r="F4854" s="25">
        <v>2017</v>
      </c>
      <c r="G4854" s="232">
        <v>43053.808333333334</v>
      </c>
      <c r="H4854" s="233">
        <v>43053.808333333334</v>
      </c>
      <c r="I4854" s="412" t="s">
        <v>36</v>
      </c>
      <c r="J4854" s="412" t="s">
        <v>36</v>
      </c>
      <c r="K4854" s="412"/>
      <c r="L4854" s="235">
        <f>N4854-G4854</f>
        <v>4.7916666662786156E-2</v>
      </c>
      <c r="M4854" s="236">
        <v>69</v>
      </c>
      <c r="N4854" s="232">
        <v>43053.856249999997</v>
      </c>
      <c r="O4854" s="233">
        <v>43053.856249999997</v>
      </c>
      <c r="P4854" s="237" t="s">
        <v>37</v>
      </c>
      <c r="Q4854" s="167" t="s">
        <v>52</v>
      </c>
      <c r="R4854" s="167" t="s">
        <v>114</v>
      </c>
      <c r="S4854" s="35" t="s">
        <v>717</v>
      </c>
      <c r="T4854" s="167" t="s">
        <v>9978</v>
      </c>
      <c r="U4854" s="332" t="s">
        <v>40</v>
      </c>
      <c r="V4854" s="240" t="s">
        <v>1385</v>
      </c>
      <c r="W4854" s="167" t="s">
        <v>9979</v>
      </c>
      <c r="X4854" s="255">
        <v>1</v>
      </c>
      <c r="Y4854" s="241">
        <v>0</v>
      </c>
      <c r="Z4854" s="241">
        <v>0</v>
      </c>
      <c r="AA4854" s="266"/>
      <c r="AB4854" s="266"/>
      <c r="AC4854" s="266"/>
      <c r="AD4854" s="304">
        <v>5517212</v>
      </c>
      <c r="AE4854" s="333" t="s">
        <v>1270</v>
      </c>
      <c r="AF4854" s="333" t="s">
        <v>1270</v>
      </c>
      <c r="AG4854" s="167" t="s">
        <v>7066</v>
      </c>
      <c r="AH4854" s="29" t="s">
        <v>7067</v>
      </c>
    </row>
    <row r="4855" spans="1:34" ht="15" hidden="1" customHeight="1" x14ac:dyDescent="0.2">
      <c r="A4855" s="105">
        <v>69</v>
      </c>
      <c r="B4855" s="105">
        <v>60</v>
      </c>
      <c r="C4855" s="76" t="s">
        <v>915</v>
      </c>
      <c r="D4855" s="31">
        <v>60389</v>
      </c>
      <c r="E4855" s="60" t="s">
        <v>916</v>
      </c>
      <c r="F4855" s="25">
        <v>2014</v>
      </c>
      <c r="G4855" s="61">
        <v>41960.590277777781</v>
      </c>
      <c r="H4855" s="62">
        <v>41960.590277777781</v>
      </c>
      <c r="I4855" s="625" t="s">
        <v>36</v>
      </c>
      <c r="J4855" s="625" t="s">
        <v>36</v>
      </c>
      <c r="K4855" s="625"/>
      <c r="L4855" s="64">
        <f>N4855-G4855</f>
        <v>1.8749999995634425E-2</v>
      </c>
      <c r="M4855" s="65">
        <v>27</v>
      </c>
      <c r="N4855" s="61">
        <v>41960.609027777777</v>
      </c>
      <c r="O4855" s="62">
        <v>41960.609027777777</v>
      </c>
      <c r="P4855" s="66" t="s">
        <v>37</v>
      </c>
      <c r="Q4855" s="37" t="s">
        <v>71</v>
      </c>
      <c r="R4855" s="69" t="s">
        <v>72</v>
      </c>
      <c r="S4855" s="87" t="s">
        <v>107</v>
      </c>
      <c r="T4855" s="69" t="s">
        <v>3032</v>
      </c>
      <c r="U4855" s="77">
        <v>10699</v>
      </c>
      <c r="V4855" s="87" t="s">
        <v>1385</v>
      </c>
      <c r="W4855" s="69" t="s">
        <v>3033</v>
      </c>
      <c r="X4855" s="32">
        <v>2696</v>
      </c>
      <c r="Y4855" s="32">
        <v>2696</v>
      </c>
      <c r="Z4855" s="32">
        <v>45832</v>
      </c>
      <c r="AA4855" s="79">
        <f>Y4855/5380759</f>
        <v>5.0104455523839668E-4</v>
      </c>
      <c r="AB4855" s="80">
        <f>Z4855/5380759</f>
        <v>8.5177574390527429E-3</v>
      </c>
      <c r="AC4855" s="32">
        <f>Z4855/Y4855</f>
        <v>17</v>
      </c>
    </row>
    <row r="4856" spans="1:34" ht="15" hidden="1" customHeight="1" x14ac:dyDescent="0.2">
      <c r="A4856" s="105">
        <v>69</v>
      </c>
      <c r="B4856" s="105">
        <v>60</v>
      </c>
      <c r="C4856" s="76" t="s">
        <v>915</v>
      </c>
      <c r="D4856" s="31">
        <v>60389</v>
      </c>
      <c r="E4856" s="60" t="s">
        <v>916</v>
      </c>
      <c r="F4856" s="25">
        <v>2014</v>
      </c>
      <c r="G4856" s="61">
        <v>41961.484027777777</v>
      </c>
      <c r="H4856" s="62">
        <v>41961.484027777777</v>
      </c>
      <c r="I4856" s="625" t="s">
        <v>36</v>
      </c>
      <c r="J4856" s="625" t="s">
        <v>36</v>
      </c>
      <c r="K4856" s="625"/>
      <c r="L4856" s="64">
        <f>N4856-G4856</f>
        <v>1.8750000002910383E-2</v>
      </c>
      <c r="M4856" s="65">
        <v>27</v>
      </c>
      <c r="N4856" s="61">
        <v>41961.50277777778</v>
      </c>
      <c r="O4856" s="62">
        <v>41961.50277777778</v>
      </c>
      <c r="P4856" s="66" t="s">
        <v>37</v>
      </c>
      <c r="Q4856" s="37" t="s">
        <v>71</v>
      </c>
      <c r="R4856" s="69" t="s">
        <v>600</v>
      </c>
      <c r="S4856" s="87" t="s">
        <v>579</v>
      </c>
      <c r="T4856" s="69" t="s">
        <v>3036</v>
      </c>
      <c r="U4856" s="332" t="s">
        <v>40</v>
      </c>
      <c r="V4856" s="87" t="s">
        <v>1385</v>
      </c>
      <c r="W4856" s="69" t="s">
        <v>3037</v>
      </c>
      <c r="X4856" s="32">
        <v>2211</v>
      </c>
      <c r="Y4856" s="32">
        <v>2211</v>
      </c>
      <c r="Z4856" s="32">
        <v>59697</v>
      </c>
      <c r="AA4856" s="79">
        <f>Y4856/5380759</f>
        <v>4.1090857256383345E-4</v>
      </c>
      <c r="AB4856" s="80">
        <f>Z4856/5380759</f>
        <v>1.1094531459223504E-2</v>
      </c>
      <c r="AC4856" s="32">
        <f>Z4856/Y4856</f>
        <v>27</v>
      </c>
    </row>
    <row r="4857" spans="1:34" ht="15" hidden="1" customHeight="1" x14ac:dyDescent="0.2">
      <c r="A4857" s="105">
        <v>69</v>
      </c>
      <c r="B4857" s="105">
        <v>60</v>
      </c>
      <c r="C4857" s="76" t="s">
        <v>915</v>
      </c>
      <c r="D4857" s="31">
        <v>60389</v>
      </c>
      <c r="E4857" s="60" t="s">
        <v>916</v>
      </c>
      <c r="F4857" s="25">
        <v>2014</v>
      </c>
      <c r="G4857" s="106">
        <v>41984.263888888891</v>
      </c>
      <c r="H4857" s="63">
        <v>41984.263888888891</v>
      </c>
      <c r="I4857" s="628" t="s">
        <v>313</v>
      </c>
      <c r="J4857" s="628" t="s">
        <v>313</v>
      </c>
      <c r="K4857" s="628"/>
      <c r="L4857" s="64">
        <f>N4857-G4857</f>
        <v>1.4020833333343035</v>
      </c>
      <c r="M4857" s="65">
        <v>2019</v>
      </c>
      <c r="N4857" s="61">
        <v>41985.665972222225</v>
      </c>
      <c r="O4857" s="62">
        <v>41985.665972222225</v>
      </c>
      <c r="P4857" s="66" t="s">
        <v>37</v>
      </c>
      <c r="Q4857" s="99" t="s">
        <v>222</v>
      </c>
      <c r="R4857" s="99" t="s">
        <v>223</v>
      </c>
      <c r="S4857" s="78" t="s">
        <v>54</v>
      </c>
      <c r="T4857" s="69" t="s">
        <v>3142</v>
      </c>
      <c r="U4857" s="77">
        <v>10770</v>
      </c>
      <c r="V4857" s="87" t="s">
        <v>1385</v>
      </c>
      <c r="W4857" s="69" t="s">
        <v>3143</v>
      </c>
      <c r="X4857" s="32">
        <v>2699</v>
      </c>
      <c r="Y4857" s="32">
        <v>0</v>
      </c>
      <c r="Z4857" s="83"/>
      <c r="AA4857" s="84"/>
      <c r="AB4857" s="85"/>
      <c r="AC4857" s="83"/>
    </row>
    <row r="4858" spans="1:34" ht="15" hidden="1" customHeight="1" x14ac:dyDescent="0.2">
      <c r="A4858" s="153">
        <v>69</v>
      </c>
      <c r="B4858" s="153">
        <v>60</v>
      </c>
      <c r="C4858" s="24" t="s">
        <v>915</v>
      </c>
      <c r="D4858" s="175">
        <v>60389</v>
      </c>
      <c r="E4858" s="24" t="s">
        <v>916</v>
      </c>
      <c r="F4858" s="25">
        <v>2015</v>
      </c>
      <c r="G4858" s="179">
        <v>42041.795138888891</v>
      </c>
      <c r="H4858" s="158">
        <v>42041.795138888891</v>
      </c>
      <c r="I4858" s="626" t="s">
        <v>313</v>
      </c>
      <c r="J4858" s="620" t="s">
        <v>36</v>
      </c>
      <c r="K4858" s="620"/>
      <c r="L4858" s="159">
        <f>N4858-G4858</f>
        <v>0.75833333333139308</v>
      </c>
      <c r="M4858" s="160">
        <v>1092</v>
      </c>
      <c r="N4858" s="156">
        <v>42042.553472222222</v>
      </c>
      <c r="O4858" s="157">
        <v>42042.553472222222</v>
      </c>
      <c r="P4858" s="161" t="s">
        <v>37</v>
      </c>
      <c r="Q4858" s="35" t="s">
        <v>222</v>
      </c>
      <c r="R4858" s="35" t="s">
        <v>223</v>
      </c>
      <c r="S4858" s="35" t="s">
        <v>54</v>
      </c>
      <c r="T4858" s="35" t="s">
        <v>3447</v>
      </c>
      <c r="U4858" s="176">
        <v>10880</v>
      </c>
      <c r="V4858" s="167" t="s">
        <v>1385</v>
      </c>
      <c r="W4858" s="35" t="s">
        <v>3446</v>
      </c>
      <c r="X4858" s="55">
        <v>2699</v>
      </c>
      <c r="Y4858" s="55">
        <v>2699</v>
      </c>
      <c r="Z4858" s="181"/>
      <c r="AA4858" s="181"/>
      <c r="AB4858" s="181"/>
      <c r="AC4858" s="181"/>
    </row>
    <row r="4859" spans="1:34" ht="15" hidden="1" customHeight="1" x14ac:dyDescent="0.2">
      <c r="A4859" s="153">
        <v>69</v>
      </c>
      <c r="B4859" s="153">
        <v>60</v>
      </c>
      <c r="C4859" s="24" t="s">
        <v>915</v>
      </c>
      <c r="D4859" s="175">
        <v>60389</v>
      </c>
      <c r="E4859" s="24" t="s">
        <v>916</v>
      </c>
      <c r="F4859" s="25">
        <v>2015</v>
      </c>
      <c r="G4859" s="179">
        <v>42043.870138888888</v>
      </c>
      <c r="H4859" s="158">
        <v>42043.870138888888</v>
      </c>
      <c r="I4859" s="626" t="s">
        <v>313</v>
      </c>
      <c r="J4859" s="620" t="s">
        <v>36</v>
      </c>
      <c r="K4859" s="620"/>
      <c r="L4859" s="159">
        <f>N4859-G4859</f>
        <v>6.944444467080757E-4</v>
      </c>
      <c r="M4859" s="160">
        <v>1</v>
      </c>
      <c r="N4859" s="156">
        <v>42043.870833333334</v>
      </c>
      <c r="O4859" s="157">
        <v>42043.870833333334</v>
      </c>
      <c r="P4859" s="161" t="s">
        <v>37</v>
      </c>
      <c r="Q4859" s="35" t="s">
        <v>213</v>
      </c>
      <c r="R4859" s="35" t="s">
        <v>320</v>
      </c>
      <c r="S4859" s="35" t="s">
        <v>40</v>
      </c>
      <c r="T4859" s="35" t="s">
        <v>3490</v>
      </c>
      <c r="U4859" s="332" t="s">
        <v>40</v>
      </c>
      <c r="V4859" s="167" t="s">
        <v>1385</v>
      </c>
      <c r="W4859" s="35" t="s">
        <v>3491</v>
      </c>
      <c r="X4859" s="55">
        <v>2699</v>
      </c>
      <c r="Y4859" s="55">
        <v>0</v>
      </c>
      <c r="Z4859" s="168"/>
      <c r="AA4859" s="168"/>
      <c r="AB4859" s="168"/>
      <c r="AC4859" s="168"/>
    </row>
    <row r="4860" spans="1:34" ht="15" hidden="1" customHeight="1" x14ac:dyDescent="0.2">
      <c r="A4860" s="153">
        <v>69</v>
      </c>
      <c r="B4860" s="153">
        <v>60</v>
      </c>
      <c r="C4860" s="24" t="s">
        <v>915</v>
      </c>
      <c r="D4860" s="175">
        <v>60389</v>
      </c>
      <c r="E4860" s="24" t="s">
        <v>916</v>
      </c>
      <c r="F4860" s="25">
        <v>2015</v>
      </c>
      <c r="G4860" s="179">
        <v>42043.876388888886</v>
      </c>
      <c r="H4860" s="158">
        <v>42043.876388888886</v>
      </c>
      <c r="I4860" s="626" t="s">
        <v>313</v>
      </c>
      <c r="J4860" s="620" t="s">
        <v>36</v>
      </c>
      <c r="K4860" s="620"/>
      <c r="L4860" s="159">
        <f>N4860-G4860</f>
        <v>0.54166666667151731</v>
      </c>
      <c r="M4860" s="160">
        <v>780</v>
      </c>
      <c r="N4860" s="156">
        <v>42044.418055555558</v>
      </c>
      <c r="O4860" s="157">
        <v>42044.418055555558</v>
      </c>
      <c r="P4860" s="161" t="s">
        <v>37</v>
      </c>
      <c r="Q4860" s="35" t="s">
        <v>222</v>
      </c>
      <c r="R4860" s="35" t="s">
        <v>223</v>
      </c>
      <c r="S4860" s="35" t="s">
        <v>54</v>
      </c>
      <c r="T4860" s="35" t="s">
        <v>3494</v>
      </c>
      <c r="U4860" s="170">
        <v>10914</v>
      </c>
      <c r="V4860" s="52" t="s">
        <v>1385</v>
      </c>
      <c r="W4860" s="35" t="s">
        <v>3495</v>
      </c>
      <c r="X4860" s="188"/>
      <c r="Y4860" s="168"/>
      <c r="Z4860" s="168"/>
      <c r="AA4860" s="168"/>
      <c r="AB4860" s="168"/>
      <c r="AC4860" s="168"/>
    </row>
    <row r="4861" spans="1:34" ht="15" hidden="1" customHeight="1" x14ac:dyDescent="0.2">
      <c r="A4861" s="153">
        <v>69</v>
      </c>
      <c r="B4861" s="153">
        <v>60</v>
      </c>
      <c r="C4861" s="24" t="s">
        <v>915</v>
      </c>
      <c r="D4861" s="175">
        <v>60389</v>
      </c>
      <c r="E4861" s="24" t="s">
        <v>916</v>
      </c>
      <c r="F4861" s="25">
        <v>2015</v>
      </c>
      <c r="G4861" s="179">
        <v>42044.6</v>
      </c>
      <c r="H4861" s="158">
        <v>42044.6</v>
      </c>
      <c r="I4861" s="620" t="s">
        <v>36</v>
      </c>
      <c r="J4861" s="620" t="s">
        <v>36</v>
      </c>
      <c r="K4861" s="620"/>
      <c r="L4861" s="159">
        <f>N4861-G4861</f>
        <v>0.43611111111385981</v>
      </c>
      <c r="M4861" s="160">
        <v>628</v>
      </c>
      <c r="N4861" s="156">
        <v>42045.036111111112</v>
      </c>
      <c r="O4861" s="157">
        <v>42045.036111111112</v>
      </c>
      <c r="P4861" s="161" t="s">
        <v>37</v>
      </c>
      <c r="Q4861" s="35" t="s">
        <v>222</v>
      </c>
      <c r="R4861" s="35" t="s">
        <v>223</v>
      </c>
      <c r="S4861" s="35" t="s">
        <v>54</v>
      </c>
      <c r="T4861" s="35" t="s">
        <v>3512</v>
      </c>
      <c r="U4861" s="332" t="s">
        <v>40</v>
      </c>
      <c r="V4861" s="167" t="s">
        <v>1385</v>
      </c>
      <c r="W4861" s="35" t="s">
        <v>3511</v>
      </c>
      <c r="X4861" s="188"/>
      <c r="Y4861" s="168"/>
      <c r="Z4861" s="168"/>
      <c r="AA4861" s="168"/>
      <c r="AB4861" s="168"/>
      <c r="AC4861" s="168"/>
    </row>
    <row r="4862" spans="1:34" ht="15" hidden="1" customHeight="1" x14ac:dyDescent="0.2">
      <c r="A4862" s="175">
        <v>69</v>
      </c>
      <c r="B4862" s="175">
        <v>60</v>
      </c>
      <c r="C4862" s="24" t="s">
        <v>915</v>
      </c>
      <c r="D4862" s="175">
        <v>60389</v>
      </c>
      <c r="E4862" s="24" t="s">
        <v>916</v>
      </c>
      <c r="F4862" s="25">
        <v>2015</v>
      </c>
      <c r="G4862" s="156">
        <v>42236.78402777778</v>
      </c>
      <c r="H4862" s="157">
        <v>42236.78402777778</v>
      </c>
      <c r="I4862" s="620" t="s">
        <v>36</v>
      </c>
      <c r="J4862" s="620" t="s">
        <v>36</v>
      </c>
      <c r="K4862" s="620"/>
      <c r="L4862" s="159">
        <f>N4862-G4862</f>
        <v>6.9444443943211809E-4</v>
      </c>
      <c r="M4862" s="160">
        <v>1</v>
      </c>
      <c r="N4862" s="156">
        <v>42236.784722222219</v>
      </c>
      <c r="O4862" s="157">
        <v>42236.784722222219</v>
      </c>
      <c r="P4862" s="161" t="s">
        <v>37</v>
      </c>
      <c r="Q4862" s="35" t="s">
        <v>48</v>
      </c>
      <c r="R4862" s="35" t="s">
        <v>49</v>
      </c>
      <c r="S4862" s="35" t="s">
        <v>40</v>
      </c>
      <c r="T4862" s="35" t="s">
        <v>4622</v>
      </c>
      <c r="U4862" s="332" t="s">
        <v>40</v>
      </c>
      <c r="V4862" s="167" t="s">
        <v>1385</v>
      </c>
      <c r="W4862" s="35" t="s">
        <v>4623</v>
      </c>
      <c r="X4862" s="55">
        <v>2549</v>
      </c>
      <c r="Y4862" s="168"/>
      <c r="Z4862" s="168"/>
      <c r="AA4862" s="168"/>
      <c r="AB4862" s="168"/>
      <c r="AC4862" s="168"/>
    </row>
    <row r="4863" spans="1:34" ht="15" hidden="1" customHeight="1" x14ac:dyDescent="0.2">
      <c r="A4863" s="175">
        <v>69</v>
      </c>
      <c r="B4863" s="175">
        <v>60</v>
      </c>
      <c r="C4863" s="24" t="s">
        <v>915</v>
      </c>
      <c r="D4863" s="175">
        <v>60389</v>
      </c>
      <c r="E4863" s="43" t="s">
        <v>916</v>
      </c>
      <c r="F4863" s="25">
        <v>2015</v>
      </c>
      <c r="G4863" s="156">
        <v>42255.204861111109</v>
      </c>
      <c r="H4863" s="157">
        <v>42255.204861111109</v>
      </c>
      <c r="I4863" s="620" t="s">
        <v>36</v>
      </c>
      <c r="J4863" s="620" t="s">
        <v>36</v>
      </c>
      <c r="K4863" s="620"/>
      <c r="L4863" s="159">
        <f>N4863-G4863</f>
        <v>6.944444467080757E-4</v>
      </c>
      <c r="M4863" s="160">
        <v>1</v>
      </c>
      <c r="N4863" s="156">
        <v>42255.205555555556</v>
      </c>
      <c r="O4863" s="157">
        <v>42255.205555555556</v>
      </c>
      <c r="P4863" s="161" t="s">
        <v>37</v>
      </c>
      <c r="Q4863" s="162" t="s">
        <v>48</v>
      </c>
      <c r="R4863" s="162" t="s">
        <v>49</v>
      </c>
      <c r="S4863" s="35" t="s">
        <v>40</v>
      </c>
      <c r="T4863" s="35" t="s">
        <v>4719</v>
      </c>
      <c r="U4863" s="332" t="s">
        <v>40</v>
      </c>
      <c r="V4863" s="167" t="s">
        <v>1385</v>
      </c>
      <c r="W4863" s="35" t="s">
        <v>4720</v>
      </c>
      <c r="X4863" s="55">
        <v>2552</v>
      </c>
      <c r="Y4863" s="168"/>
      <c r="Z4863" s="168"/>
      <c r="AA4863" s="168"/>
      <c r="AB4863" s="168"/>
      <c r="AC4863" s="168"/>
    </row>
    <row r="4864" spans="1:34" ht="15" hidden="1" customHeight="1" x14ac:dyDescent="0.2">
      <c r="A4864" s="257">
        <v>69</v>
      </c>
      <c r="B4864" s="257">
        <v>60</v>
      </c>
      <c r="C4864" s="258" t="s">
        <v>915</v>
      </c>
      <c r="D4864" s="257">
        <v>60389</v>
      </c>
      <c r="E4864" s="258" t="s">
        <v>916</v>
      </c>
      <c r="F4864" s="25">
        <v>2016</v>
      </c>
      <c r="G4864" s="232">
        <v>42441.400694444441</v>
      </c>
      <c r="H4864" s="233">
        <v>42441.400694444441</v>
      </c>
      <c r="I4864" s="412" t="s">
        <v>36</v>
      </c>
      <c r="J4864" s="417" t="s">
        <v>313</v>
      </c>
      <c r="K4864" s="417"/>
      <c r="L4864" s="235">
        <f>N4864-G4864</f>
        <v>0.54444444445107365</v>
      </c>
      <c r="M4864" s="236">
        <v>784</v>
      </c>
      <c r="N4864" s="232">
        <v>42441.945138888892</v>
      </c>
      <c r="O4864" s="233">
        <v>42441.945138888892</v>
      </c>
      <c r="P4864" s="237" t="s">
        <v>37</v>
      </c>
      <c r="Q4864" s="238" t="s">
        <v>222</v>
      </c>
      <c r="R4864" s="238" t="s">
        <v>223</v>
      </c>
      <c r="S4864" s="238" t="s">
        <v>54</v>
      </c>
      <c r="T4864" s="35" t="s">
        <v>5760</v>
      </c>
      <c r="U4864" s="88">
        <v>12000</v>
      </c>
      <c r="V4864" s="240" t="s">
        <v>1385</v>
      </c>
      <c r="W4864" s="35" t="s">
        <v>5761</v>
      </c>
      <c r="X4864" s="55">
        <v>2566</v>
      </c>
      <c r="Y4864" s="55">
        <v>0</v>
      </c>
      <c r="Z4864" s="55">
        <v>0</v>
      </c>
      <c r="AA4864" s="168"/>
      <c r="AB4864" s="168"/>
      <c r="AC4864" s="168"/>
    </row>
    <row r="4865" spans="1:34" ht="15" hidden="1" customHeight="1" x14ac:dyDescent="0.2">
      <c r="A4865" s="257">
        <v>69</v>
      </c>
      <c r="B4865" s="257">
        <v>60</v>
      </c>
      <c r="C4865" s="258" t="s">
        <v>915</v>
      </c>
      <c r="D4865" s="257">
        <v>60389</v>
      </c>
      <c r="E4865" s="258" t="s">
        <v>916</v>
      </c>
      <c r="F4865" s="25">
        <v>2016</v>
      </c>
      <c r="G4865" s="284">
        <v>42581.032638888886</v>
      </c>
      <c r="H4865" s="234">
        <v>42581.032638888886</v>
      </c>
      <c r="I4865" s="412" t="s">
        <v>36</v>
      </c>
      <c r="J4865" s="412" t="s">
        <v>36</v>
      </c>
      <c r="K4865" s="412"/>
      <c r="L4865" s="235">
        <f>N4865-G4865</f>
        <v>6.944444467080757E-4</v>
      </c>
      <c r="M4865" s="236">
        <v>1</v>
      </c>
      <c r="N4865" s="284">
        <v>42581.033333333333</v>
      </c>
      <c r="O4865" s="234">
        <v>42581.033333333333</v>
      </c>
      <c r="P4865" s="237" t="s">
        <v>37</v>
      </c>
      <c r="Q4865" s="238" t="s">
        <v>48</v>
      </c>
      <c r="R4865" s="238" t="s">
        <v>49</v>
      </c>
      <c r="S4865" s="35" t="s">
        <v>40</v>
      </c>
      <c r="T4865" s="35" t="s">
        <v>6421</v>
      </c>
      <c r="U4865" s="282" t="s">
        <v>40</v>
      </c>
      <c r="V4865" s="240" t="s">
        <v>1385</v>
      </c>
      <c r="W4865" s="35" t="s">
        <v>6422</v>
      </c>
      <c r="X4865" s="177">
        <v>0</v>
      </c>
      <c r="Y4865" s="177">
        <v>0</v>
      </c>
      <c r="Z4865" s="55">
        <v>0</v>
      </c>
      <c r="AA4865" s="168"/>
      <c r="AB4865" s="168"/>
      <c r="AC4865" s="168"/>
    </row>
    <row r="4866" spans="1:34" ht="15" hidden="1" customHeight="1" x14ac:dyDescent="0.2">
      <c r="A4866" s="257">
        <v>69</v>
      </c>
      <c r="B4866" s="257">
        <v>60</v>
      </c>
      <c r="C4866" s="258" t="s">
        <v>915</v>
      </c>
      <c r="D4866" s="257">
        <v>60389</v>
      </c>
      <c r="E4866" s="258" t="s">
        <v>916</v>
      </c>
      <c r="F4866" s="25">
        <v>2016</v>
      </c>
      <c r="G4866" s="284">
        <v>42628.198611111111</v>
      </c>
      <c r="H4866" s="234">
        <v>42628.198611111111</v>
      </c>
      <c r="I4866" s="412" t="s">
        <v>36</v>
      </c>
      <c r="J4866" s="412" t="s">
        <v>36</v>
      </c>
      <c r="K4866" s="412"/>
      <c r="L4866" s="235">
        <f>N4866-G4866</f>
        <v>6.944444467080757E-4</v>
      </c>
      <c r="M4866" s="236">
        <v>1</v>
      </c>
      <c r="N4866" s="284">
        <v>42628.199305555558</v>
      </c>
      <c r="O4866" s="234">
        <v>42628.199305555558</v>
      </c>
      <c r="P4866" s="237" t="s">
        <v>37</v>
      </c>
      <c r="Q4866" s="35" t="s">
        <v>43</v>
      </c>
      <c r="R4866" s="35" t="s">
        <v>5438</v>
      </c>
      <c r="S4866" s="35" t="s">
        <v>526</v>
      </c>
      <c r="T4866" s="35" t="s">
        <v>6581</v>
      </c>
      <c r="U4866" s="282" t="s">
        <v>40</v>
      </c>
      <c r="V4866" s="240" t="s">
        <v>1385</v>
      </c>
      <c r="W4866" s="35" t="s">
        <v>6582</v>
      </c>
      <c r="X4866" s="177">
        <v>0</v>
      </c>
      <c r="Y4866" s="55">
        <v>0</v>
      </c>
      <c r="Z4866" s="55">
        <v>0</v>
      </c>
      <c r="AA4866" s="35"/>
      <c r="AB4866" s="35"/>
      <c r="AC4866" s="241"/>
    </row>
    <row r="4867" spans="1:34" ht="15" hidden="1" customHeight="1" x14ac:dyDescent="0.2">
      <c r="A4867" s="257">
        <v>69</v>
      </c>
      <c r="B4867" s="257">
        <v>60</v>
      </c>
      <c r="C4867" s="258" t="s">
        <v>915</v>
      </c>
      <c r="D4867" s="257">
        <v>60389</v>
      </c>
      <c r="E4867" s="258" t="s">
        <v>916</v>
      </c>
      <c r="F4867" s="25">
        <v>2016</v>
      </c>
      <c r="G4867" s="284">
        <v>42711.988888888889</v>
      </c>
      <c r="H4867" s="234">
        <v>42711.988888888889</v>
      </c>
      <c r="I4867" s="412" t="s">
        <v>36</v>
      </c>
      <c r="J4867" s="417" t="s">
        <v>313</v>
      </c>
      <c r="K4867" s="417"/>
      <c r="L4867" s="235">
        <f>N4867-G4867</f>
        <v>0.93541666666715173</v>
      </c>
      <c r="M4867" s="236">
        <v>1347</v>
      </c>
      <c r="N4867" s="284">
        <v>42712.924305555556</v>
      </c>
      <c r="O4867" s="234">
        <v>42712.924305555556</v>
      </c>
      <c r="P4867" s="237" t="s">
        <v>37</v>
      </c>
      <c r="Q4867" s="35" t="s">
        <v>222</v>
      </c>
      <c r="R4867" s="35" t="s">
        <v>223</v>
      </c>
      <c r="S4867" s="35" t="s">
        <v>54</v>
      </c>
      <c r="T4867" s="35" t="s">
        <v>6955</v>
      </c>
      <c r="U4867" s="282" t="s">
        <v>40</v>
      </c>
      <c r="V4867" s="240" t="s">
        <v>1385</v>
      </c>
      <c r="W4867" s="35" t="s">
        <v>6956</v>
      </c>
      <c r="X4867" s="177">
        <v>2572</v>
      </c>
      <c r="Y4867" s="55">
        <v>0</v>
      </c>
      <c r="Z4867" s="55">
        <v>0</v>
      </c>
      <c r="AA4867" s="168"/>
      <c r="AB4867" s="168"/>
      <c r="AC4867" s="168"/>
    </row>
    <row r="4868" spans="1:34" ht="15" hidden="1" customHeight="1" x14ac:dyDescent="0.2">
      <c r="A4868" s="257">
        <v>69</v>
      </c>
      <c r="B4868" s="257">
        <v>60</v>
      </c>
      <c r="C4868" s="258" t="s">
        <v>915</v>
      </c>
      <c r="D4868" s="257">
        <v>60389</v>
      </c>
      <c r="E4868" s="258" t="s">
        <v>916</v>
      </c>
      <c r="F4868" s="25">
        <v>2017</v>
      </c>
      <c r="G4868" s="232">
        <v>42743.234027777777</v>
      </c>
      <c r="H4868" s="233">
        <v>42743.234027777777</v>
      </c>
      <c r="I4868" s="417" t="s">
        <v>7042</v>
      </c>
      <c r="J4868" s="412" t="s">
        <v>36</v>
      </c>
      <c r="K4868" s="412"/>
      <c r="L4868" s="235">
        <f>N4868-G4868</f>
        <v>6.944444467080757E-4</v>
      </c>
      <c r="M4868" s="236">
        <v>1</v>
      </c>
      <c r="N4868" s="232">
        <v>42743.234722222223</v>
      </c>
      <c r="O4868" s="233">
        <v>42743.234722222223</v>
      </c>
      <c r="P4868" s="237" t="s">
        <v>37</v>
      </c>
      <c r="Q4868" s="238" t="s">
        <v>213</v>
      </c>
      <c r="R4868" s="238" t="s">
        <v>214</v>
      </c>
      <c r="S4868" s="35" t="s">
        <v>40</v>
      </c>
      <c r="T4868" s="52" t="s">
        <v>7148</v>
      </c>
      <c r="U4868" s="303" t="s">
        <v>40</v>
      </c>
      <c r="V4868" s="49" t="s">
        <v>1385</v>
      </c>
      <c r="W4868" s="44" t="s">
        <v>7149</v>
      </c>
      <c r="X4868" s="241">
        <v>0</v>
      </c>
      <c r="Y4868" s="241">
        <v>0</v>
      </c>
      <c r="Z4868" s="241">
        <v>0</v>
      </c>
      <c r="AA4868" s="168"/>
      <c r="AB4868" s="168"/>
      <c r="AC4868" s="168"/>
      <c r="AD4868" s="304">
        <v>5517212</v>
      </c>
      <c r="AE4868" s="35" t="s">
        <v>7102</v>
      </c>
      <c r="AF4868" s="305" t="s">
        <v>7150</v>
      </c>
      <c r="AG4868" s="35" t="s">
        <v>7040</v>
      </c>
      <c r="AH4868" s="44" t="s">
        <v>7041</v>
      </c>
    </row>
    <row r="4869" spans="1:34" ht="15" hidden="1" customHeight="1" x14ac:dyDescent="0.2">
      <c r="A4869" s="257">
        <v>69</v>
      </c>
      <c r="B4869" s="257">
        <v>60</v>
      </c>
      <c r="C4869" s="258" t="s">
        <v>915</v>
      </c>
      <c r="D4869" s="257">
        <v>60389</v>
      </c>
      <c r="E4869" s="258" t="s">
        <v>916</v>
      </c>
      <c r="F4869" s="25">
        <v>2017</v>
      </c>
      <c r="G4869" s="232">
        <v>42743.331944444442</v>
      </c>
      <c r="H4869" s="233">
        <v>42743.331944444442</v>
      </c>
      <c r="I4869" s="417" t="s">
        <v>7042</v>
      </c>
      <c r="J4869" s="412" t="s">
        <v>36</v>
      </c>
      <c r="K4869" s="412"/>
      <c r="L4869" s="235">
        <f>N4869-G4869</f>
        <v>6.944444467080757E-4</v>
      </c>
      <c r="M4869" s="236">
        <v>1</v>
      </c>
      <c r="N4869" s="232">
        <v>42743.332638888889</v>
      </c>
      <c r="O4869" s="233">
        <v>42743.332638888889</v>
      </c>
      <c r="P4869" s="237" t="s">
        <v>37</v>
      </c>
      <c r="Q4869" s="238" t="s">
        <v>213</v>
      </c>
      <c r="R4869" s="238" t="s">
        <v>320</v>
      </c>
      <c r="S4869" s="35" t="s">
        <v>40</v>
      </c>
      <c r="T4869" s="52" t="s">
        <v>7162</v>
      </c>
      <c r="U4869" s="303" t="s">
        <v>40</v>
      </c>
      <c r="V4869" s="49" t="s">
        <v>1385</v>
      </c>
      <c r="W4869" s="44" t="s">
        <v>7163</v>
      </c>
      <c r="X4869" s="241">
        <v>2557</v>
      </c>
      <c r="Y4869" s="241">
        <v>0</v>
      </c>
      <c r="Z4869" s="241">
        <v>0</v>
      </c>
      <c r="AA4869" s="168"/>
      <c r="AB4869" s="168"/>
      <c r="AC4869" s="168"/>
      <c r="AD4869" s="304">
        <v>5517212</v>
      </c>
      <c r="AE4869" s="35" t="s">
        <v>1270</v>
      </c>
      <c r="AF4869" s="35" t="s">
        <v>1270</v>
      </c>
      <c r="AG4869" s="35" t="s">
        <v>7040</v>
      </c>
      <c r="AH4869" s="44" t="s">
        <v>7041</v>
      </c>
    </row>
    <row r="4870" spans="1:34" ht="15" hidden="1" customHeight="1" x14ac:dyDescent="0.2">
      <c r="A4870" s="257">
        <v>69</v>
      </c>
      <c r="B4870" s="257">
        <v>60</v>
      </c>
      <c r="C4870" s="258" t="s">
        <v>915</v>
      </c>
      <c r="D4870" s="257">
        <v>60389</v>
      </c>
      <c r="E4870" s="258" t="s">
        <v>916</v>
      </c>
      <c r="F4870" s="25">
        <v>2017</v>
      </c>
      <c r="G4870" s="232">
        <v>42743.334722222222</v>
      </c>
      <c r="H4870" s="233">
        <v>42743.334722222222</v>
      </c>
      <c r="I4870" s="417" t="s">
        <v>7042</v>
      </c>
      <c r="J4870" s="417" t="s">
        <v>7042</v>
      </c>
      <c r="K4870" s="417"/>
      <c r="L4870" s="235">
        <f>N4870-G4870</f>
        <v>1.3756944444467081</v>
      </c>
      <c r="M4870" s="236">
        <v>1981</v>
      </c>
      <c r="N4870" s="232">
        <v>42744.710416666669</v>
      </c>
      <c r="O4870" s="233">
        <v>42744.710416666669</v>
      </c>
      <c r="P4870" s="237" t="s">
        <v>37</v>
      </c>
      <c r="Q4870" s="238" t="s">
        <v>222</v>
      </c>
      <c r="R4870" s="238" t="s">
        <v>223</v>
      </c>
      <c r="S4870" s="35" t="s">
        <v>54</v>
      </c>
      <c r="T4870" s="52" t="s">
        <v>7164</v>
      </c>
      <c r="U4870" s="303" t="s">
        <v>40</v>
      </c>
      <c r="V4870" s="49" t="s">
        <v>1385</v>
      </c>
      <c r="W4870" s="44" t="s">
        <v>7165</v>
      </c>
      <c r="X4870" s="241">
        <v>1973</v>
      </c>
      <c r="Y4870" s="241">
        <v>1973</v>
      </c>
      <c r="Z4870" s="241">
        <v>3707267</v>
      </c>
      <c r="AA4870" s="173">
        <v>3.5760815426342146E-4</v>
      </c>
      <c r="AB4870" s="174">
        <v>0.6719457218609689</v>
      </c>
      <c r="AC4870" s="241">
        <v>1879</v>
      </c>
      <c r="AD4870" s="304">
        <v>5517212</v>
      </c>
      <c r="AE4870" s="35" t="s">
        <v>7083</v>
      </c>
      <c r="AF4870" s="305" t="s">
        <v>7166</v>
      </c>
      <c r="AG4870" s="35" t="s">
        <v>7040</v>
      </c>
      <c r="AH4870" s="44" t="s">
        <v>7041</v>
      </c>
    </row>
    <row r="4871" spans="1:34" ht="15" hidden="1" customHeight="1" x14ac:dyDescent="0.2">
      <c r="A4871" s="257">
        <v>69</v>
      </c>
      <c r="B4871" s="257">
        <v>60</v>
      </c>
      <c r="C4871" s="258" t="s">
        <v>915</v>
      </c>
      <c r="D4871" s="257">
        <v>60389</v>
      </c>
      <c r="E4871" s="258" t="s">
        <v>916</v>
      </c>
      <c r="F4871" s="25">
        <v>2017</v>
      </c>
      <c r="G4871" s="232">
        <v>42745.622916666667</v>
      </c>
      <c r="H4871" s="233">
        <v>42745.622916666667</v>
      </c>
      <c r="I4871" s="417" t="s">
        <v>7042</v>
      </c>
      <c r="J4871" s="417" t="s">
        <v>7042</v>
      </c>
      <c r="K4871" s="417"/>
      <c r="L4871" s="235">
        <f>N4871-G4871</f>
        <v>0.56111111111385981</v>
      </c>
      <c r="M4871" s="236">
        <v>808</v>
      </c>
      <c r="N4871" s="232">
        <v>42746.184027777781</v>
      </c>
      <c r="O4871" s="233">
        <v>42746.184027777781</v>
      </c>
      <c r="P4871" s="237" t="s">
        <v>37</v>
      </c>
      <c r="Q4871" s="238" t="s">
        <v>222</v>
      </c>
      <c r="R4871" s="238" t="s">
        <v>223</v>
      </c>
      <c r="S4871" s="35" t="s">
        <v>54</v>
      </c>
      <c r="T4871" s="167" t="s">
        <v>7283</v>
      </c>
      <c r="U4871" s="303" t="s">
        <v>40</v>
      </c>
      <c r="V4871" s="49" t="s">
        <v>1385</v>
      </c>
      <c r="W4871" s="35" t="s">
        <v>7284</v>
      </c>
      <c r="X4871" s="241">
        <v>2280</v>
      </c>
      <c r="Y4871" s="241">
        <v>0</v>
      </c>
      <c r="Z4871" s="241">
        <v>0</v>
      </c>
      <c r="AA4871" s="168"/>
      <c r="AB4871" s="168"/>
      <c r="AC4871" s="168"/>
      <c r="AD4871" s="304">
        <v>5517212</v>
      </c>
      <c r="AE4871" s="35" t="s">
        <v>7102</v>
      </c>
      <c r="AF4871" s="305" t="s">
        <v>7285</v>
      </c>
      <c r="AG4871" s="35" t="s">
        <v>7040</v>
      </c>
      <c r="AH4871" s="44" t="s">
        <v>7041</v>
      </c>
    </row>
    <row r="4872" spans="1:34" ht="15" hidden="1" customHeight="1" x14ac:dyDescent="0.2">
      <c r="A4872" s="257">
        <v>69</v>
      </c>
      <c r="B4872" s="257">
        <v>60</v>
      </c>
      <c r="C4872" s="258" t="s">
        <v>915</v>
      </c>
      <c r="D4872" s="257">
        <v>60389</v>
      </c>
      <c r="E4872" s="258" t="s">
        <v>916</v>
      </c>
      <c r="F4872" s="25">
        <v>2017</v>
      </c>
      <c r="G4872" s="232">
        <v>42785.956250000003</v>
      </c>
      <c r="H4872" s="233">
        <v>42785.956250000003</v>
      </c>
      <c r="I4872" s="412" t="s">
        <v>36</v>
      </c>
      <c r="J4872" s="412" t="s">
        <v>36</v>
      </c>
      <c r="K4872" s="412"/>
      <c r="L4872" s="235">
        <f>N4872-G4872</f>
        <v>6.9444443943211809E-4</v>
      </c>
      <c r="M4872" s="236">
        <v>1</v>
      </c>
      <c r="N4872" s="232">
        <v>42785.956944444442</v>
      </c>
      <c r="O4872" s="233">
        <v>42785.956944444442</v>
      </c>
      <c r="P4872" s="237" t="s">
        <v>37</v>
      </c>
      <c r="Q4872" s="35" t="s">
        <v>213</v>
      </c>
      <c r="R4872" s="35" t="s">
        <v>214</v>
      </c>
      <c r="S4872" s="35" t="s">
        <v>40</v>
      </c>
      <c r="T4872" s="52" t="s">
        <v>7926</v>
      </c>
      <c r="U4872" s="303" t="s">
        <v>40</v>
      </c>
      <c r="V4872" s="49" t="s">
        <v>1385</v>
      </c>
      <c r="W4872" s="44" t="s">
        <v>7927</v>
      </c>
      <c r="X4872" s="255">
        <v>1706</v>
      </c>
      <c r="Y4872" s="241">
        <v>0</v>
      </c>
      <c r="Z4872" s="241">
        <v>0</v>
      </c>
      <c r="AA4872" s="168"/>
      <c r="AB4872" s="168"/>
      <c r="AC4872" s="168"/>
      <c r="AD4872" s="304">
        <v>5517212</v>
      </c>
      <c r="AE4872" s="35" t="s">
        <v>7056</v>
      </c>
      <c r="AF4872" s="305" t="s">
        <v>7928</v>
      </c>
      <c r="AG4872" s="35" t="s">
        <v>7040</v>
      </c>
      <c r="AH4872" s="52" t="s">
        <v>7041</v>
      </c>
    </row>
    <row r="4873" spans="1:34" ht="15" hidden="1" customHeight="1" x14ac:dyDescent="0.2">
      <c r="A4873" s="257">
        <v>69</v>
      </c>
      <c r="B4873" s="257">
        <v>60</v>
      </c>
      <c r="C4873" s="258" t="s">
        <v>915</v>
      </c>
      <c r="D4873" s="257">
        <v>60389</v>
      </c>
      <c r="E4873" s="258" t="s">
        <v>916</v>
      </c>
      <c r="F4873" s="25">
        <v>2017</v>
      </c>
      <c r="G4873" s="232">
        <v>42826.292361111111</v>
      </c>
      <c r="H4873" s="233">
        <v>42826.292361111111</v>
      </c>
      <c r="I4873" s="412" t="s">
        <v>36</v>
      </c>
      <c r="J4873" s="412" t="s">
        <v>36</v>
      </c>
      <c r="K4873" s="412"/>
      <c r="L4873" s="235">
        <f>N4873-G4873</f>
        <v>0.23541666667006211</v>
      </c>
      <c r="M4873" s="236">
        <v>339</v>
      </c>
      <c r="N4873" s="232">
        <v>42826.527777777781</v>
      </c>
      <c r="O4873" s="233">
        <v>42826.527777777781</v>
      </c>
      <c r="P4873" s="237" t="s">
        <v>37</v>
      </c>
      <c r="Q4873" s="35" t="s">
        <v>52</v>
      </c>
      <c r="R4873" s="35" t="s">
        <v>302</v>
      </c>
      <c r="S4873" s="35" t="s">
        <v>68</v>
      </c>
      <c r="T4873" s="52" t="s">
        <v>8242</v>
      </c>
      <c r="U4873" s="303" t="s">
        <v>40</v>
      </c>
      <c r="V4873" s="49" t="s">
        <v>1385</v>
      </c>
      <c r="W4873" s="44" t="s">
        <v>8243</v>
      </c>
      <c r="X4873" s="241">
        <v>0</v>
      </c>
      <c r="Y4873" s="241">
        <v>0</v>
      </c>
      <c r="Z4873" s="241">
        <v>0</v>
      </c>
      <c r="AA4873" s="168"/>
      <c r="AB4873" s="168"/>
      <c r="AC4873" s="168"/>
      <c r="AD4873" s="304">
        <v>5517212</v>
      </c>
      <c r="AE4873" s="305" t="s">
        <v>1270</v>
      </c>
      <c r="AF4873" s="305" t="s">
        <v>1270</v>
      </c>
      <c r="AG4873" s="35" t="s">
        <v>7066</v>
      </c>
      <c r="AH4873" s="52" t="s">
        <v>7067</v>
      </c>
    </row>
    <row r="4874" spans="1:34" ht="15" hidden="1" customHeight="1" x14ac:dyDescent="0.2">
      <c r="A4874" s="257">
        <v>69</v>
      </c>
      <c r="B4874" s="257">
        <v>60</v>
      </c>
      <c r="C4874" s="258" t="s">
        <v>915</v>
      </c>
      <c r="D4874" s="257">
        <v>60389</v>
      </c>
      <c r="E4874" s="258" t="s">
        <v>916</v>
      </c>
      <c r="F4874" s="25">
        <v>2017</v>
      </c>
      <c r="G4874" s="232">
        <v>42831.78125</v>
      </c>
      <c r="H4874" s="233">
        <v>42831.78125</v>
      </c>
      <c r="I4874" s="417" t="s">
        <v>7042</v>
      </c>
      <c r="J4874" s="412" t="s">
        <v>36</v>
      </c>
      <c r="K4874" s="412"/>
      <c r="L4874" s="235">
        <f>N4874-G4874</f>
        <v>6.944444467080757E-4</v>
      </c>
      <c r="M4874" s="236">
        <v>1</v>
      </c>
      <c r="N4874" s="232">
        <v>42831.781944444447</v>
      </c>
      <c r="O4874" s="233">
        <v>42831.781944444447</v>
      </c>
      <c r="P4874" s="237" t="s">
        <v>37</v>
      </c>
      <c r="Q4874" s="35" t="s">
        <v>222</v>
      </c>
      <c r="R4874" s="35" t="s">
        <v>223</v>
      </c>
      <c r="S4874" s="35" t="s">
        <v>40</v>
      </c>
      <c r="T4874" s="52" t="s">
        <v>8273</v>
      </c>
      <c r="U4874" s="303" t="s">
        <v>40</v>
      </c>
      <c r="V4874" s="49" t="s">
        <v>1385</v>
      </c>
      <c r="W4874" s="44" t="s">
        <v>8274</v>
      </c>
      <c r="X4874" s="241">
        <v>1824</v>
      </c>
      <c r="Y4874" s="241">
        <v>0</v>
      </c>
      <c r="Z4874" s="241">
        <v>0</v>
      </c>
      <c r="AA4874" s="168"/>
      <c r="AB4874" s="168"/>
      <c r="AC4874" s="168"/>
      <c r="AD4874" s="304">
        <v>5517212</v>
      </c>
      <c r="AE4874" s="305" t="s">
        <v>7172</v>
      </c>
      <c r="AF4874" s="305" t="s">
        <v>8275</v>
      </c>
      <c r="AG4874" s="35" t="s">
        <v>7040</v>
      </c>
      <c r="AH4874" s="52" t="s">
        <v>7041</v>
      </c>
    </row>
    <row r="4875" spans="1:34" ht="15" hidden="1" customHeight="1" x14ac:dyDescent="0.2">
      <c r="A4875" s="257">
        <v>69</v>
      </c>
      <c r="B4875" s="257">
        <v>60</v>
      </c>
      <c r="C4875" s="258" t="s">
        <v>915</v>
      </c>
      <c r="D4875" s="257">
        <v>60389</v>
      </c>
      <c r="E4875" s="258" t="s">
        <v>916</v>
      </c>
      <c r="F4875" s="25">
        <v>2017</v>
      </c>
      <c r="G4875" s="232">
        <v>42861.599305555559</v>
      </c>
      <c r="H4875" s="233">
        <v>42861.599305555559</v>
      </c>
      <c r="I4875" s="412" t="s">
        <v>36</v>
      </c>
      <c r="J4875" s="412" t="s">
        <v>36</v>
      </c>
      <c r="K4875" s="412"/>
      <c r="L4875" s="235">
        <f>N4875-G4875</f>
        <v>0.29722222221607808</v>
      </c>
      <c r="M4875" s="236">
        <v>428</v>
      </c>
      <c r="N4875" s="232">
        <v>42861.896527777775</v>
      </c>
      <c r="O4875" s="233">
        <v>42861.896527777775</v>
      </c>
      <c r="P4875" s="237" t="s">
        <v>37</v>
      </c>
      <c r="Q4875" s="35" t="s">
        <v>222</v>
      </c>
      <c r="R4875" s="35" t="s">
        <v>223</v>
      </c>
      <c r="S4875" s="35" t="s">
        <v>526</v>
      </c>
      <c r="T4875" s="52" t="s">
        <v>8516</v>
      </c>
      <c r="U4875" s="332" t="s">
        <v>40</v>
      </c>
      <c r="V4875" s="240" t="s">
        <v>1385</v>
      </c>
      <c r="W4875" s="44" t="s">
        <v>8517</v>
      </c>
      <c r="X4875" s="341"/>
      <c r="Y4875" s="241">
        <v>0</v>
      </c>
      <c r="Z4875" s="241">
        <v>0</v>
      </c>
      <c r="AA4875" s="35"/>
      <c r="AB4875" s="35"/>
      <c r="AC4875" s="35"/>
      <c r="AD4875" s="304">
        <v>5517212</v>
      </c>
      <c r="AE4875" s="305" t="s">
        <v>7172</v>
      </c>
      <c r="AF4875" s="305" t="s">
        <v>8518</v>
      </c>
      <c r="AG4875" s="35" t="s">
        <v>7040</v>
      </c>
      <c r="AH4875" s="44" t="s">
        <v>7041</v>
      </c>
    </row>
    <row r="4876" spans="1:34" ht="15" hidden="1" customHeight="1" x14ac:dyDescent="0.2">
      <c r="A4876" s="257">
        <v>69</v>
      </c>
      <c r="B4876" s="257">
        <v>60</v>
      </c>
      <c r="C4876" s="258" t="s">
        <v>915</v>
      </c>
      <c r="D4876" s="257">
        <v>60389</v>
      </c>
      <c r="E4876" s="258" t="s">
        <v>916</v>
      </c>
      <c r="F4876" s="25">
        <v>2017</v>
      </c>
      <c r="G4876" s="232">
        <v>43032.49722222222</v>
      </c>
      <c r="H4876" s="233">
        <v>43032.49722222222</v>
      </c>
      <c r="I4876" s="412" t="s">
        <v>36</v>
      </c>
      <c r="J4876" s="412" t="s">
        <v>36</v>
      </c>
      <c r="K4876" s="412"/>
      <c r="L4876" s="235">
        <f>N4876-G4876</f>
        <v>1.1111111110949423E-2</v>
      </c>
      <c r="M4876" s="236">
        <v>16</v>
      </c>
      <c r="N4876" s="232">
        <v>43032.508333333331</v>
      </c>
      <c r="O4876" s="233">
        <v>43032.508333333331</v>
      </c>
      <c r="P4876" s="237" t="s">
        <v>37</v>
      </c>
      <c r="Q4876" s="35" t="s">
        <v>222</v>
      </c>
      <c r="R4876" s="35" t="s">
        <v>223</v>
      </c>
      <c r="S4876" s="35" t="s">
        <v>526</v>
      </c>
      <c r="T4876" s="167" t="s">
        <v>9854</v>
      </c>
      <c r="U4876" s="332" t="s">
        <v>40</v>
      </c>
      <c r="V4876" s="240" t="s">
        <v>1385</v>
      </c>
      <c r="W4876" s="167" t="s">
        <v>9855</v>
      </c>
      <c r="X4876" s="241">
        <v>0</v>
      </c>
      <c r="Y4876" s="241">
        <v>0</v>
      </c>
      <c r="Z4876" s="241">
        <v>0</v>
      </c>
      <c r="AA4876" s="266"/>
      <c r="AB4876" s="266"/>
      <c r="AC4876" s="266"/>
      <c r="AD4876" s="304">
        <v>5517212</v>
      </c>
      <c r="AE4876" s="333" t="s">
        <v>1270</v>
      </c>
      <c r="AF4876" s="333" t="s">
        <v>1270</v>
      </c>
      <c r="AG4876" s="167" t="s">
        <v>7066</v>
      </c>
      <c r="AH4876" s="29" t="s">
        <v>7067</v>
      </c>
    </row>
    <row r="4877" spans="1:34" ht="15" hidden="1" customHeight="1" x14ac:dyDescent="0.2">
      <c r="A4877" s="257">
        <v>69</v>
      </c>
      <c r="B4877" s="257">
        <v>60</v>
      </c>
      <c r="C4877" s="258" t="s">
        <v>915</v>
      </c>
      <c r="D4877" s="257">
        <v>60389</v>
      </c>
      <c r="E4877" s="258" t="s">
        <v>916</v>
      </c>
      <c r="F4877" s="25">
        <v>2018</v>
      </c>
      <c r="G4877" s="232">
        <v>43196.792361111111</v>
      </c>
      <c r="H4877" s="233">
        <v>43196.792361111111</v>
      </c>
      <c r="I4877" s="412" t="s">
        <v>36</v>
      </c>
      <c r="J4877" s="412" t="s">
        <v>36</v>
      </c>
      <c r="K4877" s="412" t="s">
        <v>36</v>
      </c>
      <c r="L4877" s="235">
        <f>N4877-G4877</f>
        <v>0.19722222222480923</v>
      </c>
      <c r="M4877" s="236">
        <v>284</v>
      </c>
      <c r="N4877" s="232">
        <v>43196.989583333336</v>
      </c>
      <c r="O4877" s="233">
        <v>43196.989583333336</v>
      </c>
      <c r="P4877" s="237" t="s">
        <v>37</v>
      </c>
      <c r="Q4877" s="359" t="s">
        <v>48</v>
      </c>
      <c r="R4877" s="35" t="s">
        <v>10200</v>
      </c>
      <c r="S4877" s="277" t="s">
        <v>40</v>
      </c>
      <c r="T4877" s="167" t="s">
        <v>10881</v>
      </c>
      <c r="U4877" s="282" t="s">
        <v>40</v>
      </c>
      <c r="V4877" s="240" t="s">
        <v>1385</v>
      </c>
      <c r="W4877" s="167" t="s">
        <v>10882</v>
      </c>
      <c r="X4877" s="255">
        <v>2579</v>
      </c>
      <c r="Y4877" s="241">
        <v>0</v>
      </c>
      <c r="Z4877" s="241">
        <v>0</v>
      </c>
      <c r="AA4877" s="266"/>
      <c r="AB4877" s="266"/>
      <c r="AC4877" s="266"/>
      <c r="AD4877" s="241">
        <v>5517212</v>
      </c>
      <c r="AE4877" s="461" t="s">
        <v>7063</v>
      </c>
      <c r="AF4877" s="462" t="s">
        <v>7922</v>
      </c>
      <c r="AG4877" s="277" t="s">
        <v>7040</v>
      </c>
      <c r="AH4877" s="277" t="s">
        <v>7041</v>
      </c>
    </row>
    <row r="4878" spans="1:34" ht="15" hidden="1" customHeight="1" x14ac:dyDescent="0.2">
      <c r="A4878" s="257">
        <v>69</v>
      </c>
      <c r="B4878" s="257">
        <v>60</v>
      </c>
      <c r="C4878" s="258" t="s">
        <v>915</v>
      </c>
      <c r="D4878" s="257">
        <v>60389</v>
      </c>
      <c r="E4878" s="258" t="s">
        <v>916</v>
      </c>
      <c r="F4878" s="25">
        <v>2018</v>
      </c>
      <c r="G4878" s="284">
        <v>43249.161805555559</v>
      </c>
      <c r="H4878" s="233">
        <v>43249.161805555559</v>
      </c>
      <c r="I4878" s="412" t="s">
        <v>36</v>
      </c>
      <c r="J4878" s="417" t="s">
        <v>7042</v>
      </c>
      <c r="K4878" s="412" t="s">
        <v>36</v>
      </c>
      <c r="L4878" s="235">
        <f>N4878-G4878</f>
        <v>0.55902777777373558</v>
      </c>
      <c r="M4878" s="236">
        <v>805</v>
      </c>
      <c r="N4878" s="284">
        <v>43249.720833333333</v>
      </c>
      <c r="O4878" s="233">
        <v>43249.720833333333</v>
      </c>
      <c r="P4878" s="237" t="s">
        <v>37</v>
      </c>
      <c r="Q4878" s="359" t="s">
        <v>222</v>
      </c>
      <c r="R4878" s="35" t="s">
        <v>10220</v>
      </c>
      <c r="S4878" s="277" t="s">
        <v>54</v>
      </c>
      <c r="T4878" s="167" t="s">
        <v>11209</v>
      </c>
      <c r="U4878" s="293">
        <v>114695423</v>
      </c>
      <c r="V4878" s="240" t="s">
        <v>1385</v>
      </c>
      <c r="W4878" s="167" t="s">
        <v>11210</v>
      </c>
      <c r="X4878" s="164">
        <v>2581</v>
      </c>
      <c r="Y4878" s="164">
        <v>2581</v>
      </c>
      <c r="Z4878" s="164">
        <v>20648</v>
      </c>
      <c r="AA4878" s="264">
        <f>Y4878/AD4878</f>
        <v>4.6780874108154629E-4</v>
      </c>
      <c r="AB4878" s="265">
        <f>Z4878/AD4878</f>
        <v>3.7424699286523703E-3</v>
      </c>
      <c r="AC4878" s="255">
        <f>Z4878/Y4878</f>
        <v>8</v>
      </c>
      <c r="AD4878" s="241">
        <v>5517212</v>
      </c>
      <c r="AE4878" s="461" t="s">
        <v>7049</v>
      </c>
      <c r="AF4878" s="462" t="s">
        <v>10394</v>
      </c>
      <c r="AG4878" s="277" t="s">
        <v>7040</v>
      </c>
      <c r="AH4878" s="277" t="s">
        <v>7041</v>
      </c>
    </row>
    <row r="4879" spans="1:34" ht="15" hidden="1" customHeight="1" x14ac:dyDescent="0.2">
      <c r="A4879" s="257">
        <v>69</v>
      </c>
      <c r="B4879" s="257">
        <v>60</v>
      </c>
      <c r="C4879" s="258" t="s">
        <v>915</v>
      </c>
      <c r="D4879" s="257">
        <v>60389</v>
      </c>
      <c r="E4879" s="258" t="s">
        <v>916</v>
      </c>
      <c r="F4879" s="25">
        <v>2018</v>
      </c>
      <c r="G4879" s="284">
        <v>43308.763888888891</v>
      </c>
      <c r="H4879" s="234">
        <v>43308.763888888891</v>
      </c>
      <c r="I4879" s="412" t="s">
        <v>36</v>
      </c>
      <c r="J4879" s="412" t="s">
        <v>36</v>
      </c>
      <c r="K4879" s="412" t="s">
        <v>36</v>
      </c>
      <c r="L4879" s="235">
        <f>N4879-G4879</f>
        <v>5.9722222220443655E-2</v>
      </c>
      <c r="M4879" s="236">
        <v>86</v>
      </c>
      <c r="N4879" s="284">
        <v>43308.823611111111</v>
      </c>
      <c r="O4879" s="234">
        <v>43308.823611111111</v>
      </c>
      <c r="P4879" s="237" t="s">
        <v>37</v>
      </c>
      <c r="Q4879" s="359" t="s">
        <v>382</v>
      </c>
      <c r="R4879" s="35" t="s">
        <v>10211</v>
      </c>
      <c r="S4879" s="277" t="s">
        <v>68</v>
      </c>
      <c r="T4879" s="167" t="s">
        <v>11636</v>
      </c>
      <c r="U4879" s="282" t="s">
        <v>40</v>
      </c>
      <c r="V4879" s="240" t="s">
        <v>1385</v>
      </c>
      <c r="W4879" s="167" t="s">
        <v>11637</v>
      </c>
      <c r="X4879" s="255">
        <v>3720</v>
      </c>
      <c r="Y4879" s="255">
        <v>3720</v>
      </c>
      <c r="Z4879" s="255">
        <v>379500</v>
      </c>
      <c r="AA4879" s="264">
        <f>Y4879/AD4879</f>
        <v>6.7425359040036888E-4</v>
      </c>
      <c r="AB4879" s="265">
        <f>Z4879/AD4879</f>
        <v>6.8784741278747313E-2</v>
      </c>
      <c r="AC4879" s="255">
        <f>Z4879/Y4879</f>
        <v>102.01612903225806</v>
      </c>
      <c r="AD4879" s="241">
        <v>5517212</v>
      </c>
      <c r="AE4879" s="461" t="s">
        <v>1270</v>
      </c>
      <c r="AF4879" s="462" t="s">
        <v>1270</v>
      </c>
      <c r="AG4879" s="277" t="s">
        <v>7066</v>
      </c>
      <c r="AH4879" s="277" t="s">
        <v>7067</v>
      </c>
    </row>
    <row r="4880" spans="1:34" ht="15" hidden="1" customHeight="1" x14ac:dyDescent="0.2">
      <c r="A4880" s="272">
        <v>69</v>
      </c>
      <c r="B4880" s="272">
        <v>60</v>
      </c>
      <c r="C4880" s="331" t="s">
        <v>915</v>
      </c>
      <c r="D4880" s="272">
        <v>60389</v>
      </c>
      <c r="E4880" s="331" t="s">
        <v>916</v>
      </c>
      <c r="F4880" s="25">
        <v>2018</v>
      </c>
      <c r="G4880" s="284">
        <v>43309.933333333334</v>
      </c>
      <c r="H4880" s="234">
        <v>43309.933333333334</v>
      </c>
      <c r="I4880" s="417" t="s">
        <v>7042</v>
      </c>
      <c r="J4880" s="412" t="s">
        <v>36</v>
      </c>
      <c r="K4880" s="412" t="s">
        <v>36</v>
      </c>
      <c r="L4880" s="235">
        <f>N4880-G4880</f>
        <v>0.16180555555183673</v>
      </c>
      <c r="M4880" s="236">
        <v>233</v>
      </c>
      <c r="N4880" s="284">
        <v>43310.095138888886</v>
      </c>
      <c r="O4880" s="234">
        <v>43310.095138888886</v>
      </c>
      <c r="P4880" s="237" t="s">
        <v>37</v>
      </c>
      <c r="Q4880" s="162" t="s">
        <v>382</v>
      </c>
      <c r="R4880" s="167" t="s">
        <v>10211</v>
      </c>
      <c r="S4880" s="163" t="s">
        <v>526</v>
      </c>
      <c r="T4880" s="167" t="s">
        <v>11644</v>
      </c>
      <c r="U4880" s="287" t="s">
        <v>40</v>
      </c>
      <c r="V4880" s="240" t="s">
        <v>1385</v>
      </c>
      <c r="W4880" s="167" t="s">
        <v>11647</v>
      </c>
      <c r="X4880" s="255">
        <v>0</v>
      </c>
      <c r="Y4880" s="241">
        <v>0</v>
      </c>
      <c r="Z4880" s="241">
        <v>0</v>
      </c>
      <c r="AA4880" s="266"/>
      <c r="AB4880" s="266"/>
      <c r="AC4880" s="266"/>
      <c r="AD4880" s="241">
        <v>5517212</v>
      </c>
      <c r="AE4880" s="467" t="s">
        <v>1270</v>
      </c>
      <c r="AF4880" s="468" t="s">
        <v>1270</v>
      </c>
      <c r="AG4880" s="163" t="s">
        <v>7040</v>
      </c>
      <c r="AH4880" s="163" t="s">
        <v>7173</v>
      </c>
    </row>
    <row r="4881" spans="1:34" ht="15" hidden="1" customHeight="1" x14ac:dyDescent="0.2">
      <c r="A4881" s="272">
        <v>69</v>
      </c>
      <c r="B4881" s="272">
        <v>60</v>
      </c>
      <c r="C4881" s="331" t="s">
        <v>915</v>
      </c>
      <c r="D4881" s="272">
        <v>60389</v>
      </c>
      <c r="E4881" s="331" t="s">
        <v>916</v>
      </c>
      <c r="F4881" s="25">
        <v>2018</v>
      </c>
      <c r="G4881" s="284">
        <v>43310.606249999997</v>
      </c>
      <c r="H4881" s="234">
        <v>43310.606249999997</v>
      </c>
      <c r="I4881" s="412" t="s">
        <v>36</v>
      </c>
      <c r="J4881" s="412" t="s">
        <v>36</v>
      </c>
      <c r="K4881" s="412" t="s">
        <v>36</v>
      </c>
      <c r="L4881" s="235">
        <f>N4881-G4881</f>
        <v>0.21041666666860692</v>
      </c>
      <c r="M4881" s="236">
        <v>303</v>
      </c>
      <c r="N4881" s="284">
        <v>43310.816666666666</v>
      </c>
      <c r="O4881" s="234">
        <v>43310.816666666666</v>
      </c>
      <c r="P4881" s="237" t="s">
        <v>37</v>
      </c>
      <c r="Q4881" s="162" t="s">
        <v>382</v>
      </c>
      <c r="R4881" s="167" t="s">
        <v>10211</v>
      </c>
      <c r="S4881" s="163" t="s">
        <v>526</v>
      </c>
      <c r="T4881" s="167" t="s">
        <v>11657</v>
      </c>
      <c r="U4881" s="287" t="s">
        <v>40</v>
      </c>
      <c r="V4881" s="240" t="s">
        <v>1385</v>
      </c>
      <c r="W4881" s="35" t="s">
        <v>11660</v>
      </c>
      <c r="X4881" s="255">
        <v>0</v>
      </c>
      <c r="Y4881" s="241">
        <v>0</v>
      </c>
      <c r="Z4881" s="241">
        <v>0</v>
      </c>
      <c r="AA4881" s="266"/>
      <c r="AB4881" s="266"/>
      <c r="AC4881" s="266"/>
      <c r="AD4881" s="241">
        <v>5517212</v>
      </c>
      <c r="AE4881" s="467" t="s">
        <v>1270</v>
      </c>
      <c r="AF4881" s="468" t="s">
        <v>1270</v>
      </c>
      <c r="AG4881" s="163" t="s">
        <v>7040</v>
      </c>
      <c r="AH4881" s="163" t="s">
        <v>7173</v>
      </c>
    </row>
    <row r="4882" spans="1:34" ht="15" hidden="1" customHeight="1" x14ac:dyDescent="0.2">
      <c r="A4882" s="257">
        <v>69</v>
      </c>
      <c r="B4882" s="257">
        <v>60</v>
      </c>
      <c r="C4882" s="258" t="s">
        <v>915</v>
      </c>
      <c r="D4882" s="257">
        <v>60389</v>
      </c>
      <c r="E4882" s="258" t="s">
        <v>916</v>
      </c>
      <c r="F4882" s="25">
        <v>2018</v>
      </c>
      <c r="G4882" s="284">
        <v>43340.001388888886</v>
      </c>
      <c r="H4882" s="234">
        <v>43340.001388888886</v>
      </c>
      <c r="I4882" s="412" t="s">
        <v>36</v>
      </c>
      <c r="J4882" s="412" t="s">
        <v>36</v>
      </c>
      <c r="K4882" s="417" t="s">
        <v>7042</v>
      </c>
      <c r="L4882" s="235">
        <f>N4882-G4882</f>
        <v>2.7777777795563452E-3</v>
      </c>
      <c r="M4882" s="236">
        <v>4</v>
      </c>
      <c r="N4882" s="284">
        <v>43340.004166666666</v>
      </c>
      <c r="O4882" s="234">
        <v>43340.004166666666</v>
      </c>
      <c r="P4882" s="237" t="s">
        <v>37</v>
      </c>
      <c r="Q4882" s="162" t="s">
        <v>48</v>
      </c>
      <c r="R4882" s="167" t="s">
        <v>10200</v>
      </c>
      <c r="S4882" s="163" t="s">
        <v>40</v>
      </c>
      <c r="T4882" s="167" t="s">
        <v>11799</v>
      </c>
      <c r="U4882" s="287" t="s">
        <v>40</v>
      </c>
      <c r="V4882" s="240" t="s">
        <v>1385</v>
      </c>
      <c r="W4882" s="167" t="s">
        <v>11800</v>
      </c>
      <c r="X4882" s="255">
        <v>2580</v>
      </c>
      <c r="Y4882" s="241">
        <v>0</v>
      </c>
      <c r="Z4882" s="241">
        <v>0</v>
      </c>
      <c r="AA4882" s="266"/>
      <c r="AB4882" s="266"/>
      <c r="AC4882" s="266"/>
      <c r="AD4882" s="241">
        <v>5517212</v>
      </c>
      <c r="AE4882" s="467" t="s">
        <v>8271</v>
      </c>
      <c r="AF4882" s="468" t="s">
        <v>11801</v>
      </c>
      <c r="AG4882" s="163" t="s">
        <v>7040</v>
      </c>
      <c r="AH4882" s="277" t="s">
        <v>7041</v>
      </c>
    </row>
    <row r="4883" spans="1:34" ht="15" hidden="1" customHeight="1" x14ac:dyDescent="0.2">
      <c r="A4883" s="257">
        <v>69</v>
      </c>
      <c r="B4883" s="257">
        <v>60</v>
      </c>
      <c r="C4883" s="258" t="s">
        <v>915</v>
      </c>
      <c r="D4883" s="257">
        <v>60389</v>
      </c>
      <c r="E4883" s="258" t="s">
        <v>916</v>
      </c>
      <c r="F4883" s="25">
        <v>2018</v>
      </c>
      <c r="G4883" s="284">
        <v>43432.324305555558</v>
      </c>
      <c r="H4883" s="234">
        <v>43432.324305555558</v>
      </c>
      <c r="I4883" s="412" t="s">
        <v>36</v>
      </c>
      <c r="J4883" s="412" t="s">
        <v>36</v>
      </c>
      <c r="K4883" s="412" t="s">
        <v>36</v>
      </c>
      <c r="L4883" s="235">
        <f>N4883-G4883</f>
        <v>0.46944444443943212</v>
      </c>
      <c r="M4883" s="236">
        <v>676</v>
      </c>
      <c r="N4883" s="284">
        <v>43432.793749999997</v>
      </c>
      <c r="O4883" s="234">
        <v>43432.793749999997</v>
      </c>
      <c r="P4883" s="237" t="s">
        <v>37</v>
      </c>
      <c r="Q4883" s="162" t="s">
        <v>222</v>
      </c>
      <c r="R4883" s="167" t="s">
        <v>10220</v>
      </c>
      <c r="S4883" s="163" t="s">
        <v>54</v>
      </c>
      <c r="T4883" s="167" t="s">
        <v>12432</v>
      </c>
      <c r="U4883" s="416" t="s">
        <v>40</v>
      </c>
      <c r="V4883" s="240" t="s">
        <v>1385</v>
      </c>
      <c r="W4883" s="167" t="s">
        <v>12433</v>
      </c>
      <c r="X4883" s="255">
        <v>0</v>
      </c>
      <c r="Y4883" s="241">
        <v>0</v>
      </c>
      <c r="Z4883" s="241">
        <v>0</v>
      </c>
      <c r="AA4883" s="266"/>
      <c r="AB4883" s="266"/>
      <c r="AC4883" s="266"/>
      <c r="AD4883" s="241">
        <v>5517212</v>
      </c>
      <c r="AE4883" s="461" t="s">
        <v>1270</v>
      </c>
      <c r="AF4883" s="462" t="s">
        <v>1270</v>
      </c>
      <c r="AG4883" s="277" t="s">
        <v>7066</v>
      </c>
      <c r="AH4883" s="277" t="s">
        <v>7067</v>
      </c>
    </row>
    <row r="4884" spans="1:34" ht="15" hidden="1" customHeight="1" x14ac:dyDescent="0.2">
      <c r="A4884" s="523">
        <v>69</v>
      </c>
      <c r="B4884" s="523">
        <v>60</v>
      </c>
      <c r="C4884" s="524" t="s">
        <v>915</v>
      </c>
      <c r="D4884" s="523">
        <v>60389</v>
      </c>
      <c r="E4884" s="524" t="s">
        <v>916</v>
      </c>
      <c r="F4884" s="25">
        <v>2019</v>
      </c>
      <c r="G4884" s="284">
        <v>43479.567361111112</v>
      </c>
      <c r="H4884" s="234">
        <v>43479.567361111112</v>
      </c>
      <c r="I4884" s="412" t="s">
        <v>36</v>
      </c>
      <c r="J4884" s="412" t="s">
        <v>36</v>
      </c>
      <c r="K4884" s="412" t="s">
        <v>36</v>
      </c>
      <c r="L4884" s="235">
        <f>N4884-G4884</f>
        <v>0.15277777777373558</v>
      </c>
      <c r="M4884" s="236">
        <v>220</v>
      </c>
      <c r="N4884" s="284">
        <v>43479.720138888886</v>
      </c>
      <c r="O4884" s="234">
        <v>43479.720138888886</v>
      </c>
      <c r="P4884" s="237" t="s">
        <v>37</v>
      </c>
      <c r="Q4884" s="162" t="s">
        <v>1246</v>
      </c>
      <c r="R4884" s="167" t="s">
        <v>10421</v>
      </c>
      <c r="S4884" s="238" t="s">
        <v>54</v>
      </c>
      <c r="T4884" s="167" t="s">
        <v>12793</v>
      </c>
      <c r="U4884" s="414" t="s">
        <v>40</v>
      </c>
      <c r="V4884" s="240" t="s">
        <v>1385</v>
      </c>
      <c r="W4884" s="167" t="s">
        <v>12794</v>
      </c>
      <c r="X4884" s="536">
        <v>0</v>
      </c>
      <c r="Y4884" s="255">
        <v>0</v>
      </c>
      <c r="Z4884" s="255">
        <v>0</v>
      </c>
      <c r="AA4884" s="264">
        <f>Y4884/AD4884</f>
        <v>0</v>
      </c>
      <c r="AB4884" s="265">
        <f>Z4884/AD4884</f>
        <v>0</v>
      </c>
      <c r="AC4884" s="255">
        <v>0</v>
      </c>
      <c r="AD4884" s="255">
        <v>5548929</v>
      </c>
      <c r="AE4884" s="240" t="s">
        <v>1270</v>
      </c>
      <c r="AF4884" s="527" t="s">
        <v>1270</v>
      </c>
      <c r="AG4884" s="240" t="s">
        <v>7066</v>
      </c>
      <c r="AH4884" s="525" t="s">
        <v>12671</v>
      </c>
    </row>
    <row r="4885" spans="1:34" ht="15" hidden="1" customHeight="1" x14ac:dyDescent="0.2">
      <c r="A4885" s="521">
        <v>69</v>
      </c>
      <c r="B4885" s="521">
        <v>60</v>
      </c>
      <c r="C4885" s="522" t="s">
        <v>915</v>
      </c>
      <c r="D4885" s="521">
        <v>60389</v>
      </c>
      <c r="E4885" s="522" t="s">
        <v>916</v>
      </c>
      <c r="F4885" s="25">
        <v>2019</v>
      </c>
      <c r="G4885" s="232">
        <v>43508.941666666666</v>
      </c>
      <c r="H4885" s="233">
        <v>43508.941666666666</v>
      </c>
      <c r="I4885" s="417" t="s">
        <v>7042</v>
      </c>
      <c r="J4885" s="417" t="s">
        <v>7042</v>
      </c>
      <c r="K4885" s="412" t="s">
        <v>36</v>
      </c>
      <c r="L4885" s="235">
        <f>N4885-G4885</f>
        <v>1.5618055555532919</v>
      </c>
      <c r="M4885" s="236">
        <v>2249</v>
      </c>
      <c r="N4885" s="232">
        <v>43510.503472222219</v>
      </c>
      <c r="O4885" s="233">
        <v>43510.503472222219</v>
      </c>
      <c r="P4885" s="237" t="s">
        <v>37</v>
      </c>
      <c r="Q4885" s="162" t="s">
        <v>222</v>
      </c>
      <c r="R4885" s="167" t="s">
        <v>10220</v>
      </c>
      <c r="S4885" s="238" t="s">
        <v>54</v>
      </c>
      <c r="T4885" s="167" t="s">
        <v>13174</v>
      </c>
      <c r="U4885" s="483">
        <v>116493581</v>
      </c>
      <c r="V4885" s="240" t="s">
        <v>1385</v>
      </c>
      <c r="W4885" s="167" t="s">
        <v>13175</v>
      </c>
      <c r="X4885" s="164">
        <v>2578</v>
      </c>
      <c r="Y4885" s="241">
        <v>0</v>
      </c>
      <c r="Z4885" s="241">
        <v>0</v>
      </c>
      <c r="AA4885" s="264">
        <f>Y4885/AD4885</f>
        <v>0</v>
      </c>
      <c r="AB4885" s="265">
        <f>Z4885/AD4885</f>
        <v>0</v>
      </c>
      <c r="AC4885" s="255">
        <v>0</v>
      </c>
      <c r="AD4885" s="255">
        <v>5548929</v>
      </c>
      <c r="AE4885" s="239" t="s">
        <v>7056</v>
      </c>
      <c r="AF4885" s="229" t="s">
        <v>13176</v>
      </c>
      <c r="AG4885" s="239" t="s">
        <v>7040</v>
      </c>
      <c r="AH4885" s="57" t="s">
        <v>7041</v>
      </c>
    </row>
    <row r="4886" spans="1:34" ht="15" hidden="1" customHeight="1" x14ac:dyDescent="0.2">
      <c r="A4886" s="521">
        <v>69</v>
      </c>
      <c r="B4886" s="521">
        <v>60</v>
      </c>
      <c r="C4886" s="522" t="s">
        <v>915</v>
      </c>
      <c r="D4886" s="521">
        <v>60389</v>
      </c>
      <c r="E4886" s="522" t="s">
        <v>916</v>
      </c>
      <c r="F4886" s="25">
        <v>2019</v>
      </c>
      <c r="G4886" s="570">
        <v>43521.564583333333</v>
      </c>
      <c r="H4886" s="571">
        <v>43521.564583333333</v>
      </c>
      <c r="I4886" s="572" t="s">
        <v>36</v>
      </c>
      <c r="J4886" s="417" t="s">
        <v>7042</v>
      </c>
      <c r="K4886" s="572" t="s">
        <v>36</v>
      </c>
      <c r="L4886" s="235">
        <f>N4886-G4886</f>
        <v>0.96458333333430346</v>
      </c>
      <c r="M4886" s="236">
        <v>1389</v>
      </c>
      <c r="N4886" s="570">
        <v>43522.529166666667</v>
      </c>
      <c r="O4886" s="571">
        <v>43522.529166666667</v>
      </c>
      <c r="P4886" s="237" t="s">
        <v>37</v>
      </c>
      <c r="Q4886" s="162" t="s">
        <v>222</v>
      </c>
      <c r="R4886" s="167" t="s">
        <v>10220</v>
      </c>
      <c r="S4886" s="238" t="s">
        <v>54</v>
      </c>
      <c r="T4886" s="167" t="s">
        <v>13419</v>
      </c>
      <c r="U4886" s="483">
        <v>116609080</v>
      </c>
      <c r="V4886" s="240" t="s">
        <v>1385</v>
      </c>
      <c r="W4886" s="167" t="s">
        <v>13420</v>
      </c>
      <c r="X4886" s="164">
        <v>2585</v>
      </c>
      <c r="Y4886" s="241">
        <v>0</v>
      </c>
      <c r="Z4886" s="241">
        <v>0</v>
      </c>
      <c r="AA4886" s="264">
        <f>Y4886/AD4886</f>
        <v>0</v>
      </c>
      <c r="AB4886" s="265">
        <f>Z4886/AD4886</f>
        <v>0</v>
      </c>
      <c r="AC4886" s="255">
        <v>0</v>
      </c>
      <c r="AD4886" s="255">
        <v>5548929</v>
      </c>
      <c r="AE4886" s="239" t="s">
        <v>8271</v>
      </c>
      <c r="AF4886" s="229" t="s">
        <v>13022</v>
      </c>
      <c r="AG4886" s="239" t="s">
        <v>7040</v>
      </c>
      <c r="AH4886" s="57" t="s">
        <v>7041</v>
      </c>
    </row>
    <row r="4887" spans="1:34" ht="15" hidden="1" customHeight="1" x14ac:dyDescent="0.2">
      <c r="A4887" s="521">
        <v>69</v>
      </c>
      <c r="B4887" s="521">
        <v>60</v>
      </c>
      <c r="C4887" s="522" t="s">
        <v>915</v>
      </c>
      <c r="D4887" s="521">
        <v>60389</v>
      </c>
      <c r="E4887" s="522" t="s">
        <v>916</v>
      </c>
      <c r="F4887" s="25">
        <v>2019</v>
      </c>
      <c r="G4887" s="570">
        <v>43522.607638888891</v>
      </c>
      <c r="H4887" s="571">
        <v>43522.607638888891</v>
      </c>
      <c r="I4887" s="417" t="s">
        <v>7042</v>
      </c>
      <c r="J4887" s="572" t="s">
        <v>36</v>
      </c>
      <c r="K4887" s="572" t="s">
        <v>36</v>
      </c>
      <c r="L4887" s="235">
        <f>N4887-G4887</f>
        <v>6.9444443943211809E-4</v>
      </c>
      <c r="M4887" s="236">
        <v>1</v>
      </c>
      <c r="N4887" s="570">
        <v>43522.60833333333</v>
      </c>
      <c r="O4887" s="571">
        <v>43522.60833333333</v>
      </c>
      <c r="P4887" s="237" t="s">
        <v>37</v>
      </c>
      <c r="Q4887" s="162" t="s">
        <v>213</v>
      </c>
      <c r="R4887" s="167" t="s">
        <v>13140</v>
      </c>
      <c r="S4887" s="238" t="s">
        <v>40</v>
      </c>
      <c r="T4887" s="167" t="s">
        <v>13451</v>
      </c>
      <c r="U4887" s="192" t="s">
        <v>40</v>
      </c>
      <c r="V4887" s="240" t="s">
        <v>1385</v>
      </c>
      <c r="W4887" s="167" t="s">
        <v>13452</v>
      </c>
      <c r="X4887" s="164">
        <v>0</v>
      </c>
      <c r="Y4887" s="241">
        <v>0</v>
      </c>
      <c r="Z4887" s="241">
        <v>0</v>
      </c>
      <c r="AA4887" s="264">
        <f>Y4887/AD4887</f>
        <v>0</v>
      </c>
      <c r="AB4887" s="265">
        <f>Z4887/AD4887</f>
        <v>0</v>
      </c>
      <c r="AC4887" s="255">
        <v>0</v>
      </c>
      <c r="AD4887" s="255">
        <v>5548929</v>
      </c>
      <c r="AE4887" s="239" t="s">
        <v>7060</v>
      </c>
      <c r="AF4887" s="229" t="s">
        <v>8802</v>
      </c>
      <c r="AG4887" s="239" t="s">
        <v>7040</v>
      </c>
      <c r="AH4887" s="57" t="s">
        <v>7041</v>
      </c>
    </row>
    <row r="4888" spans="1:34" ht="15" hidden="1" customHeight="1" x14ac:dyDescent="0.2">
      <c r="A4888" s="521">
        <v>69</v>
      </c>
      <c r="B4888" s="521">
        <v>60</v>
      </c>
      <c r="C4888" s="522" t="s">
        <v>915</v>
      </c>
      <c r="D4888" s="521">
        <v>60389</v>
      </c>
      <c r="E4888" s="522" t="s">
        <v>916</v>
      </c>
      <c r="F4888" s="25">
        <v>2019</v>
      </c>
      <c r="G4888" s="570">
        <v>43522.718055555553</v>
      </c>
      <c r="H4888" s="571">
        <v>43522.718055555553</v>
      </c>
      <c r="I4888" s="417" t="s">
        <v>7042</v>
      </c>
      <c r="J4888" s="417" t="s">
        <v>7042</v>
      </c>
      <c r="K4888" s="572" t="s">
        <v>36</v>
      </c>
      <c r="L4888" s="235">
        <f>N4888-G4888</f>
        <v>0.90763888889341615</v>
      </c>
      <c r="M4888" s="236">
        <v>1307</v>
      </c>
      <c r="N4888" s="570">
        <v>43523.625694444447</v>
      </c>
      <c r="O4888" s="571">
        <v>43523.625694444447</v>
      </c>
      <c r="P4888" s="237" t="s">
        <v>37</v>
      </c>
      <c r="Q4888" s="162" t="s">
        <v>222</v>
      </c>
      <c r="R4888" s="167" t="s">
        <v>10220</v>
      </c>
      <c r="S4888" s="238" t="s">
        <v>54</v>
      </c>
      <c r="T4888" s="167" t="s">
        <v>13453</v>
      </c>
      <c r="U4888" s="77">
        <v>116613537</v>
      </c>
      <c r="V4888" s="240" t="s">
        <v>1385</v>
      </c>
      <c r="W4888" s="163" t="s">
        <v>13454</v>
      </c>
      <c r="X4888" s="164">
        <v>2470</v>
      </c>
      <c r="Y4888" s="241">
        <v>0</v>
      </c>
      <c r="Z4888" s="241">
        <v>0</v>
      </c>
      <c r="AA4888" s="264">
        <f>Y4888/AD4888</f>
        <v>0</v>
      </c>
      <c r="AB4888" s="265">
        <f>Z4888/AD4888</f>
        <v>0</v>
      </c>
      <c r="AC4888" s="255">
        <v>0</v>
      </c>
      <c r="AD4888" s="255">
        <v>5548929</v>
      </c>
      <c r="AE4888" s="239" t="s">
        <v>7056</v>
      </c>
      <c r="AF4888" s="229" t="s">
        <v>8042</v>
      </c>
      <c r="AG4888" s="239" t="s">
        <v>7040</v>
      </c>
      <c r="AH4888" s="57" t="s">
        <v>7041</v>
      </c>
    </row>
    <row r="4889" spans="1:34" ht="15" hidden="1" customHeight="1" x14ac:dyDescent="0.2">
      <c r="A4889" s="153">
        <v>69</v>
      </c>
      <c r="B4889" s="153">
        <v>60</v>
      </c>
      <c r="C4889" s="24" t="s">
        <v>273</v>
      </c>
      <c r="D4889" s="175">
        <v>60390</v>
      </c>
      <c r="E4889" s="24" t="s">
        <v>274</v>
      </c>
      <c r="F4889" s="25">
        <v>2015</v>
      </c>
      <c r="G4889" s="179">
        <v>42041.67083333333</v>
      </c>
      <c r="H4889" s="158">
        <v>42041.67083333333</v>
      </c>
      <c r="I4889" s="626" t="s">
        <v>313</v>
      </c>
      <c r="J4889" s="626" t="s">
        <v>313</v>
      </c>
      <c r="K4889" s="626"/>
      <c r="L4889" s="159">
        <f>N4889-G4889</f>
        <v>1.2368055555562023</v>
      </c>
      <c r="M4889" s="160">
        <v>1781</v>
      </c>
      <c r="N4889" s="156">
        <v>42042.907638888886</v>
      </c>
      <c r="O4889" s="157">
        <v>42042.907638888886</v>
      </c>
      <c r="P4889" s="161" t="s">
        <v>37</v>
      </c>
      <c r="Q4889" s="35" t="s">
        <v>222</v>
      </c>
      <c r="R4889" s="35" t="s">
        <v>223</v>
      </c>
      <c r="S4889" s="35" t="s">
        <v>54</v>
      </c>
      <c r="T4889" s="35" t="s">
        <v>3437</v>
      </c>
      <c r="U4889" s="170">
        <v>10878</v>
      </c>
      <c r="V4889" s="167" t="s">
        <v>1385</v>
      </c>
      <c r="W4889" s="35" t="s">
        <v>3438</v>
      </c>
      <c r="X4889" s="55">
        <v>2163</v>
      </c>
      <c r="Y4889" s="55">
        <v>0</v>
      </c>
      <c r="Z4889" s="168"/>
      <c r="AA4889" s="168"/>
      <c r="AB4889" s="168"/>
      <c r="AC4889" s="168"/>
    </row>
    <row r="4890" spans="1:34" ht="15" hidden="1" customHeight="1" x14ac:dyDescent="0.2">
      <c r="A4890" s="153">
        <v>69</v>
      </c>
      <c r="B4890" s="153">
        <v>60</v>
      </c>
      <c r="C4890" s="24" t="s">
        <v>273</v>
      </c>
      <c r="D4890" s="175">
        <v>60390</v>
      </c>
      <c r="E4890" s="24" t="s">
        <v>274</v>
      </c>
      <c r="F4890" s="25">
        <v>2015</v>
      </c>
      <c r="G4890" s="179">
        <v>42043.875</v>
      </c>
      <c r="H4890" s="158">
        <v>42043.875</v>
      </c>
      <c r="I4890" s="626" t="s">
        <v>313</v>
      </c>
      <c r="J4890" s="626" t="s">
        <v>313</v>
      </c>
      <c r="K4890" s="626"/>
      <c r="L4890" s="159">
        <f>N4890-G4890</f>
        <v>0.50694444444525288</v>
      </c>
      <c r="M4890" s="160">
        <v>730</v>
      </c>
      <c r="N4890" s="156">
        <v>42044.381944444445</v>
      </c>
      <c r="O4890" s="157">
        <v>42044.381944444445</v>
      </c>
      <c r="P4890" s="161" t="s">
        <v>37</v>
      </c>
      <c r="Q4890" s="35" t="s">
        <v>222</v>
      </c>
      <c r="R4890" s="35" t="s">
        <v>223</v>
      </c>
      <c r="S4890" s="35" t="s">
        <v>54</v>
      </c>
      <c r="T4890" s="35" t="s">
        <v>3492</v>
      </c>
      <c r="U4890" s="176">
        <v>10909</v>
      </c>
      <c r="V4890" s="167" t="s">
        <v>1385</v>
      </c>
      <c r="W4890" s="35" t="s">
        <v>3493</v>
      </c>
      <c r="X4890" s="55">
        <v>2163</v>
      </c>
      <c r="Y4890" s="55">
        <v>0</v>
      </c>
      <c r="Z4890" s="168"/>
      <c r="AA4890" s="168"/>
      <c r="AB4890" s="168"/>
      <c r="AC4890" s="168"/>
    </row>
    <row r="4891" spans="1:34" ht="15" hidden="1" customHeight="1" x14ac:dyDescent="0.2">
      <c r="A4891" s="153">
        <v>69</v>
      </c>
      <c r="B4891" s="153">
        <v>60</v>
      </c>
      <c r="C4891" s="24" t="s">
        <v>273</v>
      </c>
      <c r="D4891" s="175">
        <v>60390</v>
      </c>
      <c r="E4891" s="24" t="s">
        <v>274</v>
      </c>
      <c r="F4891" s="25">
        <v>2015</v>
      </c>
      <c r="G4891" s="179">
        <v>42044.6</v>
      </c>
      <c r="H4891" s="158">
        <v>42044.6</v>
      </c>
      <c r="I4891" s="620" t="s">
        <v>36</v>
      </c>
      <c r="J4891" s="626" t="s">
        <v>313</v>
      </c>
      <c r="K4891" s="626"/>
      <c r="L4891" s="159">
        <f>N4891-G4891</f>
        <v>0.44305555555911269</v>
      </c>
      <c r="M4891" s="160">
        <v>638</v>
      </c>
      <c r="N4891" s="156">
        <v>42045.043055555558</v>
      </c>
      <c r="O4891" s="157">
        <v>42045.043055555558</v>
      </c>
      <c r="P4891" s="161" t="s">
        <v>37</v>
      </c>
      <c r="Q4891" s="35" t="s">
        <v>222</v>
      </c>
      <c r="R4891" s="35" t="s">
        <v>223</v>
      </c>
      <c r="S4891" s="35" t="s">
        <v>54</v>
      </c>
      <c r="T4891" s="35" t="s">
        <v>3510</v>
      </c>
      <c r="U4891" s="176">
        <v>10910</v>
      </c>
      <c r="V4891" s="167" t="s">
        <v>1385</v>
      </c>
      <c r="W4891" s="35" t="s">
        <v>3511</v>
      </c>
      <c r="X4891" s="188"/>
      <c r="Y4891" s="168"/>
      <c r="Z4891" s="168"/>
      <c r="AA4891" s="168"/>
      <c r="AB4891" s="168"/>
      <c r="AC4891" s="168"/>
    </row>
    <row r="4892" spans="1:34" ht="15" hidden="1" customHeight="1" x14ac:dyDescent="0.2">
      <c r="A4892" s="257">
        <v>69</v>
      </c>
      <c r="B4892" s="257">
        <v>60</v>
      </c>
      <c r="C4892" s="258" t="s">
        <v>273</v>
      </c>
      <c r="D4892" s="257">
        <v>60390</v>
      </c>
      <c r="E4892" s="258" t="s">
        <v>274</v>
      </c>
      <c r="F4892" s="25">
        <v>2016</v>
      </c>
      <c r="G4892" s="232">
        <v>42418.003472222219</v>
      </c>
      <c r="H4892" s="233">
        <v>42418.003472222219</v>
      </c>
      <c r="I4892" s="412" t="s">
        <v>36</v>
      </c>
      <c r="J4892" s="412" t="s">
        <v>36</v>
      </c>
      <c r="K4892" s="412"/>
      <c r="L4892" s="235">
        <f>N4892-G4892</f>
        <v>6.944444467080757E-4</v>
      </c>
      <c r="M4892" s="236">
        <v>1</v>
      </c>
      <c r="N4892" s="232">
        <v>42418.004166666666</v>
      </c>
      <c r="O4892" s="233">
        <v>42418.004166666666</v>
      </c>
      <c r="P4892" s="237" t="s">
        <v>37</v>
      </c>
      <c r="Q4892" s="238" t="s">
        <v>48</v>
      </c>
      <c r="R4892" s="238" t="s">
        <v>49</v>
      </c>
      <c r="S4892" s="238" t="s">
        <v>40</v>
      </c>
      <c r="T4892" s="35" t="s">
        <v>5583</v>
      </c>
      <c r="U4892" s="254" t="s">
        <v>40</v>
      </c>
      <c r="V4892" s="240" t="s">
        <v>1385</v>
      </c>
      <c r="W4892" s="35" t="s">
        <v>5584</v>
      </c>
      <c r="X4892" s="55">
        <v>2166</v>
      </c>
      <c r="Y4892" s="55">
        <v>0</v>
      </c>
      <c r="Z4892" s="55">
        <v>0</v>
      </c>
      <c r="AA4892" s="266"/>
      <c r="AB4892" s="266"/>
      <c r="AC4892" s="266"/>
    </row>
    <row r="4893" spans="1:34" ht="15" hidden="1" customHeight="1" x14ac:dyDescent="0.2">
      <c r="A4893" s="257">
        <v>69</v>
      </c>
      <c r="B4893" s="257">
        <v>60</v>
      </c>
      <c r="C4893" s="258" t="s">
        <v>273</v>
      </c>
      <c r="D4893" s="257">
        <v>60390</v>
      </c>
      <c r="E4893" s="258" t="s">
        <v>274</v>
      </c>
      <c r="F4893" s="25">
        <v>2016</v>
      </c>
      <c r="G4893" s="232">
        <v>42418.185416666667</v>
      </c>
      <c r="H4893" s="233">
        <v>42418.185416666667</v>
      </c>
      <c r="I4893" s="412" t="s">
        <v>36</v>
      </c>
      <c r="J4893" s="412" t="s">
        <v>36</v>
      </c>
      <c r="K4893" s="412"/>
      <c r="L4893" s="235">
        <f>N4893-G4893</f>
        <v>6.944444467080757E-4</v>
      </c>
      <c r="M4893" s="236">
        <v>1</v>
      </c>
      <c r="N4893" s="232">
        <v>42418.186111111114</v>
      </c>
      <c r="O4893" s="233">
        <v>42418.186111111114</v>
      </c>
      <c r="P4893" s="237" t="s">
        <v>37</v>
      </c>
      <c r="Q4893" s="238" t="s">
        <v>213</v>
      </c>
      <c r="R4893" s="238" t="s">
        <v>287</v>
      </c>
      <c r="S4893" s="238" t="s">
        <v>40</v>
      </c>
      <c r="T4893" s="35" t="s">
        <v>5583</v>
      </c>
      <c r="U4893" s="254" t="s">
        <v>40</v>
      </c>
      <c r="V4893" s="240" t="s">
        <v>1385</v>
      </c>
      <c r="W4893" s="35" t="s">
        <v>5585</v>
      </c>
      <c r="X4893" s="55">
        <v>2166</v>
      </c>
      <c r="Y4893" s="55">
        <v>0</v>
      </c>
      <c r="Z4893" s="55">
        <v>0</v>
      </c>
      <c r="AA4893" s="266"/>
      <c r="AB4893" s="266"/>
      <c r="AC4893" s="266"/>
    </row>
    <row r="4894" spans="1:34" ht="15" hidden="1" customHeight="1" x14ac:dyDescent="0.2">
      <c r="A4894" s="257">
        <v>69</v>
      </c>
      <c r="B4894" s="257">
        <v>60</v>
      </c>
      <c r="C4894" s="258" t="s">
        <v>273</v>
      </c>
      <c r="D4894" s="257">
        <v>60390</v>
      </c>
      <c r="E4894" s="258" t="s">
        <v>274</v>
      </c>
      <c r="F4894" s="25">
        <v>2016</v>
      </c>
      <c r="G4894" s="284">
        <v>42535.352083333331</v>
      </c>
      <c r="H4894" s="234">
        <v>42535.352083333331</v>
      </c>
      <c r="I4894" s="412" t="s">
        <v>36</v>
      </c>
      <c r="J4894" s="412" t="s">
        <v>36</v>
      </c>
      <c r="K4894" s="412"/>
      <c r="L4894" s="235">
        <f>N4894-G4894</f>
        <v>6.944444467080757E-4</v>
      </c>
      <c r="M4894" s="236">
        <v>1</v>
      </c>
      <c r="N4894" s="284">
        <v>42535.352777777778</v>
      </c>
      <c r="O4894" s="234">
        <v>42535.352777777778</v>
      </c>
      <c r="P4894" s="237" t="s">
        <v>37</v>
      </c>
      <c r="Q4894" s="238" t="s">
        <v>48</v>
      </c>
      <c r="R4894" s="238" t="s">
        <v>49</v>
      </c>
      <c r="S4894" s="35" t="s">
        <v>40</v>
      </c>
      <c r="T4894" s="35" t="s">
        <v>6201</v>
      </c>
      <c r="U4894" s="282" t="s">
        <v>40</v>
      </c>
      <c r="V4894" s="240" t="s">
        <v>1385</v>
      </c>
      <c r="W4894" s="35" t="s">
        <v>6202</v>
      </c>
      <c r="X4894" s="177">
        <v>2186</v>
      </c>
      <c r="Y4894" s="177">
        <v>0</v>
      </c>
      <c r="Z4894" s="55">
        <v>0</v>
      </c>
      <c r="AA4894" s="35"/>
      <c r="AB4894" s="35"/>
      <c r="AC4894" s="35"/>
    </row>
    <row r="4895" spans="1:34" ht="15" hidden="1" customHeight="1" x14ac:dyDescent="0.2">
      <c r="A4895" s="257">
        <v>69</v>
      </c>
      <c r="B4895" s="257">
        <v>60</v>
      </c>
      <c r="C4895" s="258" t="s">
        <v>273</v>
      </c>
      <c r="D4895" s="257">
        <v>60390</v>
      </c>
      <c r="E4895" s="258" t="s">
        <v>274</v>
      </c>
      <c r="F4895" s="25">
        <v>2017</v>
      </c>
      <c r="G4895" s="232">
        <v>42739.677083333336</v>
      </c>
      <c r="H4895" s="233">
        <v>42739.677083333336</v>
      </c>
      <c r="I4895" s="412" t="s">
        <v>36</v>
      </c>
      <c r="J4895" s="412" t="s">
        <v>36</v>
      </c>
      <c r="K4895" s="412"/>
      <c r="L4895" s="235">
        <f>N4895-G4895</f>
        <v>6.9444443943211809E-4</v>
      </c>
      <c r="M4895" s="236">
        <v>1</v>
      </c>
      <c r="N4895" s="232">
        <v>42739.677777777775</v>
      </c>
      <c r="O4895" s="233">
        <v>42739.677777777775</v>
      </c>
      <c r="P4895" s="237" t="s">
        <v>37</v>
      </c>
      <c r="Q4895" s="238" t="s">
        <v>145</v>
      </c>
      <c r="R4895" s="238" t="s">
        <v>146</v>
      </c>
      <c r="S4895" s="238" t="s">
        <v>40</v>
      </c>
      <c r="T4895" s="167" t="s">
        <v>7104</v>
      </c>
      <c r="U4895" s="303" t="s">
        <v>40</v>
      </c>
      <c r="V4895" s="49" t="s">
        <v>1385</v>
      </c>
      <c r="W4895" s="44" t="s">
        <v>7105</v>
      </c>
      <c r="X4895" s="241">
        <v>2192</v>
      </c>
      <c r="Y4895" s="241">
        <v>0</v>
      </c>
      <c r="Z4895" s="241">
        <v>0</v>
      </c>
      <c r="AA4895" s="310"/>
      <c r="AB4895" s="310"/>
      <c r="AC4895" s="310"/>
      <c r="AD4895" s="304">
        <v>5517212</v>
      </c>
      <c r="AE4895" s="35" t="s">
        <v>7102</v>
      </c>
      <c r="AF4895" s="305" t="s">
        <v>7106</v>
      </c>
      <c r="AG4895" s="35" t="s">
        <v>7040</v>
      </c>
      <c r="AH4895" s="44" t="s">
        <v>7041</v>
      </c>
    </row>
    <row r="4896" spans="1:34" ht="15" hidden="1" customHeight="1" x14ac:dyDescent="0.2">
      <c r="A4896" s="272">
        <v>69</v>
      </c>
      <c r="B4896" s="272">
        <v>60</v>
      </c>
      <c r="C4896" s="331" t="s">
        <v>273</v>
      </c>
      <c r="D4896" s="272">
        <v>60390</v>
      </c>
      <c r="E4896" s="331" t="s">
        <v>274</v>
      </c>
      <c r="F4896" s="25">
        <v>2018</v>
      </c>
      <c r="G4896" s="284">
        <v>43102.356249999997</v>
      </c>
      <c r="H4896" s="234">
        <v>43102.356249999997</v>
      </c>
      <c r="I4896" s="412" t="s">
        <v>36</v>
      </c>
      <c r="J4896" s="412" t="s">
        <v>36</v>
      </c>
      <c r="K4896" s="412" t="s">
        <v>36</v>
      </c>
      <c r="L4896" s="235">
        <f>N4896-G4896</f>
        <v>0.27916666666715173</v>
      </c>
      <c r="M4896" s="236">
        <v>402</v>
      </c>
      <c r="N4896" s="284">
        <v>43102.635416666664</v>
      </c>
      <c r="O4896" s="234">
        <v>43102.635416666664</v>
      </c>
      <c r="P4896" s="237" t="s">
        <v>37</v>
      </c>
      <c r="Q4896" s="238" t="s">
        <v>1285</v>
      </c>
      <c r="R4896" s="167" t="s">
        <v>10192</v>
      </c>
      <c r="S4896" s="238" t="s">
        <v>68</v>
      </c>
      <c r="T4896" s="167" t="s">
        <v>10193</v>
      </c>
      <c r="U4896" s="414" t="s">
        <v>40</v>
      </c>
      <c r="V4896" s="240" t="s">
        <v>1385</v>
      </c>
      <c r="W4896" s="163" t="s">
        <v>10194</v>
      </c>
      <c r="X4896" s="255">
        <v>0</v>
      </c>
      <c r="Y4896" s="255">
        <v>0</v>
      </c>
      <c r="Z4896" s="255">
        <v>0</v>
      </c>
      <c r="AA4896" s="374"/>
      <c r="AB4896" s="374"/>
      <c r="AC4896" s="374"/>
      <c r="AD4896" s="255">
        <v>5517212</v>
      </c>
      <c r="AE4896" s="167" t="s">
        <v>1270</v>
      </c>
      <c r="AF4896" s="382" t="s">
        <v>1270</v>
      </c>
      <c r="AG4896" s="167" t="s">
        <v>7066</v>
      </c>
      <c r="AH4896" s="167" t="s">
        <v>7067</v>
      </c>
    </row>
    <row r="4897" spans="1:34" ht="15" hidden="1" customHeight="1" x14ac:dyDescent="0.2">
      <c r="A4897" s="257">
        <v>69</v>
      </c>
      <c r="B4897" s="257">
        <v>60</v>
      </c>
      <c r="C4897" s="258" t="s">
        <v>273</v>
      </c>
      <c r="D4897" s="257">
        <v>60390</v>
      </c>
      <c r="E4897" s="258" t="s">
        <v>274</v>
      </c>
      <c r="F4897" s="25">
        <v>2018</v>
      </c>
      <c r="G4897" s="284">
        <v>43286.768750000003</v>
      </c>
      <c r="H4897" s="233">
        <v>43286.768750000003</v>
      </c>
      <c r="I4897" s="412" t="s">
        <v>36</v>
      </c>
      <c r="J4897" s="412" t="s">
        <v>36</v>
      </c>
      <c r="K4897" s="412" t="s">
        <v>36</v>
      </c>
      <c r="L4897" s="235">
        <f>N4897-G4897</f>
        <v>0.11041666666278616</v>
      </c>
      <c r="M4897" s="236">
        <v>159</v>
      </c>
      <c r="N4897" s="284">
        <v>43286.879166666666</v>
      </c>
      <c r="O4897" s="233">
        <v>43286.879166666666</v>
      </c>
      <c r="P4897" s="237" t="s">
        <v>37</v>
      </c>
      <c r="Q4897" s="359" t="s">
        <v>382</v>
      </c>
      <c r="R4897" s="35" t="s">
        <v>10211</v>
      </c>
      <c r="S4897" s="277" t="s">
        <v>68</v>
      </c>
      <c r="T4897" s="167" t="s">
        <v>11487</v>
      </c>
      <c r="U4897" s="88">
        <v>114760085</v>
      </c>
      <c r="V4897" s="240" t="s">
        <v>1385</v>
      </c>
      <c r="W4897" s="266" t="s">
        <v>11488</v>
      </c>
      <c r="X4897" s="255">
        <v>0</v>
      </c>
      <c r="Y4897" s="241">
        <v>0</v>
      </c>
      <c r="Z4897" s="241">
        <v>0</v>
      </c>
      <c r="AA4897" s="266"/>
      <c r="AB4897" s="266"/>
      <c r="AC4897" s="266"/>
      <c r="AD4897" s="241">
        <v>5517212</v>
      </c>
      <c r="AE4897" s="461" t="s">
        <v>1270</v>
      </c>
      <c r="AF4897" s="462" t="s">
        <v>1270</v>
      </c>
      <c r="AG4897" s="277" t="s">
        <v>7066</v>
      </c>
      <c r="AH4897" s="277" t="s">
        <v>7067</v>
      </c>
    </row>
    <row r="4898" spans="1:34" ht="15" hidden="1" customHeight="1" x14ac:dyDescent="0.2">
      <c r="A4898" s="257">
        <v>69</v>
      </c>
      <c r="B4898" s="257">
        <v>60</v>
      </c>
      <c r="C4898" s="258" t="s">
        <v>273</v>
      </c>
      <c r="D4898" s="257">
        <v>60390</v>
      </c>
      <c r="E4898" s="258" t="s">
        <v>274</v>
      </c>
      <c r="F4898" s="25">
        <v>2018</v>
      </c>
      <c r="G4898" s="284">
        <v>43308.763888888891</v>
      </c>
      <c r="H4898" s="234">
        <v>43308.763888888891</v>
      </c>
      <c r="I4898" s="412" t="s">
        <v>36</v>
      </c>
      <c r="J4898" s="412" t="s">
        <v>36</v>
      </c>
      <c r="K4898" s="412" t="s">
        <v>36</v>
      </c>
      <c r="L4898" s="235">
        <f>N4898-G4898</f>
        <v>6.8749999998544808E-2</v>
      </c>
      <c r="M4898" s="236">
        <v>99</v>
      </c>
      <c r="N4898" s="284">
        <v>43308.832638888889</v>
      </c>
      <c r="O4898" s="234">
        <v>43308.832638888889</v>
      </c>
      <c r="P4898" s="237" t="s">
        <v>37</v>
      </c>
      <c r="Q4898" s="359" t="s">
        <v>382</v>
      </c>
      <c r="R4898" s="35" t="s">
        <v>10211</v>
      </c>
      <c r="S4898" s="277" t="s">
        <v>68</v>
      </c>
      <c r="T4898" s="167" t="s">
        <v>11636</v>
      </c>
      <c r="U4898" s="282" t="s">
        <v>40</v>
      </c>
      <c r="V4898" s="240" t="s">
        <v>1385</v>
      </c>
      <c r="W4898" s="167" t="s">
        <v>11638</v>
      </c>
      <c r="X4898" s="255">
        <v>0</v>
      </c>
      <c r="Y4898" s="241">
        <v>0</v>
      </c>
      <c r="Z4898" s="241">
        <v>0</v>
      </c>
      <c r="AA4898" s="266"/>
      <c r="AB4898" s="266"/>
      <c r="AC4898" s="266"/>
      <c r="AD4898" s="241">
        <v>5517212</v>
      </c>
      <c r="AE4898" s="461" t="s">
        <v>1270</v>
      </c>
      <c r="AF4898" s="462" t="s">
        <v>1270</v>
      </c>
      <c r="AG4898" s="277" t="s">
        <v>7066</v>
      </c>
      <c r="AH4898" s="277" t="s">
        <v>7067</v>
      </c>
    </row>
    <row r="4899" spans="1:34" ht="15" hidden="1" customHeight="1" x14ac:dyDescent="0.2">
      <c r="A4899" s="272">
        <v>69</v>
      </c>
      <c r="B4899" s="272">
        <v>60</v>
      </c>
      <c r="C4899" s="331" t="s">
        <v>273</v>
      </c>
      <c r="D4899" s="272">
        <v>60390</v>
      </c>
      <c r="E4899" s="331" t="s">
        <v>274</v>
      </c>
      <c r="F4899" s="25">
        <v>2018</v>
      </c>
      <c r="G4899" s="284">
        <v>43309.933333333334</v>
      </c>
      <c r="H4899" s="234">
        <v>43309.933333333334</v>
      </c>
      <c r="I4899" s="417" t="s">
        <v>7042</v>
      </c>
      <c r="J4899" s="412" t="s">
        <v>36</v>
      </c>
      <c r="K4899" s="412" t="s">
        <v>36</v>
      </c>
      <c r="L4899" s="235">
        <f>N4899-G4899</f>
        <v>0.16249999999854481</v>
      </c>
      <c r="M4899" s="236">
        <v>234</v>
      </c>
      <c r="N4899" s="284">
        <v>43310.095833333333</v>
      </c>
      <c r="O4899" s="234">
        <v>43310.095833333333</v>
      </c>
      <c r="P4899" s="237" t="s">
        <v>37</v>
      </c>
      <c r="Q4899" s="162" t="s">
        <v>382</v>
      </c>
      <c r="R4899" s="167" t="s">
        <v>10211</v>
      </c>
      <c r="S4899" s="163" t="s">
        <v>526</v>
      </c>
      <c r="T4899" s="167" t="s">
        <v>11644</v>
      </c>
      <c r="U4899" s="287" t="s">
        <v>40</v>
      </c>
      <c r="V4899" s="240" t="s">
        <v>1385</v>
      </c>
      <c r="W4899" s="167" t="s">
        <v>11654</v>
      </c>
      <c r="X4899" s="255">
        <v>0</v>
      </c>
      <c r="Y4899" s="241">
        <v>0</v>
      </c>
      <c r="Z4899" s="241">
        <v>0</v>
      </c>
      <c r="AA4899" s="266"/>
      <c r="AB4899" s="266"/>
      <c r="AC4899" s="266"/>
      <c r="AD4899" s="241">
        <v>5517212</v>
      </c>
      <c r="AE4899" s="467" t="s">
        <v>1270</v>
      </c>
      <c r="AF4899" s="468" t="s">
        <v>1270</v>
      </c>
      <c r="AG4899" s="163" t="s">
        <v>7040</v>
      </c>
      <c r="AH4899" s="163" t="s">
        <v>7173</v>
      </c>
    </row>
    <row r="4900" spans="1:34" ht="15" hidden="1" customHeight="1" x14ac:dyDescent="0.2">
      <c r="A4900" s="272">
        <v>69</v>
      </c>
      <c r="B4900" s="272">
        <v>60</v>
      </c>
      <c r="C4900" s="331" t="s">
        <v>273</v>
      </c>
      <c r="D4900" s="272">
        <v>60390</v>
      </c>
      <c r="E4900" s="331" t="s">
        <v>274</v>
      </c>
      <c r="F4900" s="25">
        <v>2018</v>
      </c>
      <c r="G4900" s="284">
        <v>43310.606249999997</v>
      </c>
      <c r="H4900" s="234">
        <v>43310.606249999997</v>
      </c>
      <c r="I4900" s="412" t="s">
        <v>36</v>
      </c>
      <c r="J4900" s="412" t="s">
        <v>36</v>
      </c>
      <c r="K4900" s="412" t="s">
        <v>36</v>
      </c>
      <c r="L4900" s="235">
        <f>N4900-G4900</f>
        <v>0.21319444444816327</v>
      </c>
      <c r="M4900" s="236">
        <v>307</v>
      </c>
      <c r="N4900" s="284">
        <v>43310.819444444445</v>
      </c>
      <c r="O4900" s="234">
        <v>43310.819444444445</v>
      </c>
      <c r="P4900" s="237" t="s">
        <v>37</v>
      </c>
      <c r="Q4900" s="162" t="s">
        <v>382</v>
      </c>
      <c r="R4900" s="167" t="s">
        <v>10211</v>
      </c>
      <c r="S4900" s="163" t="s">
        <v>526</v>
      </c>
      <c r="T4900" s="167" t="s">
        <v>11657</v>
      </c>
      <c r="U4900" s="287" t="s">
        <v>40</v>
      </c>
      <c r="V4900" s="240" t="s">
        <v>1385</v>
      </c>
      <c r="W4900" s="35" t="s">
        <v>11668</v>
      </c>
      <c r="X4900" s="255">
        <v>0</v>
      </c>
      <c r="Y4900" s="241">
        <v>0</v>
      </c>
      <c r="Z4900" s="241">
        <v>0</v>
      </c>
      <c r="AA4900" s="266"/>
      <c r="AB4900" s="266"/>
      <c r="AC4900" s="266"/>
      <c r="AD4900" s="241">
        <v>5517212</v>
      </c>
      <c r="AE4900" s="467" t="s">
        <v>1270</v>
      </c>
      <c r="AF4900" s="468" t="s">
        <v>1270</v>
      </c>
      <c r="AG4900" s="163" t="s">
        <v>7040</v>
      </c>
      <c r="AH4900" s="163" t="s">
        <v>7173</v>
      </c>
    </row>
    <row r="4901" spans="1:34" ht="15" hidden="1" customHeight="1" x14ac:dyDescent="0.2">
      <c r="A4901" s="257">
        <v>69</v>
      </c>
      <c r="B4901" s="257">
        <v>60</v>
      </c>
      <c r="C4901" s="258" t="s">
        <v>273</v>
      </c>
      <c r="D4901" s="257">
        <v>60390</v>
      </c>
      <c r="E4901" s="258" t="s">
        <v>274</v>
      </c>
      <c r="F4901" s="25">
        <v>2018</v>
      </c>
      <c r="G4901" s="284">
        <v>43381.792361111111</v>
      </c>
      <c r="H4901" s="234">
        <v>43381.792361111111</v>
      </c>
      <c r="I4901" s="412" t="s">
        <v>36</v>
      </c>
      <c r="J4901" s="412" t="s">
        <v>36</v>
      </c>
      <c r="K4901" s="412" t="s">
        <v>36</v>
      </c>
      <c r="L4901" s="235">
        <f>N4901-G4901</f>
        <v>1.2222222222189885</v>
      </c>
      <c r="M4901" s="236">
        <v>1760</v>
      </c>
      <c r="N4901" s="284">
        <v>43383.01458333333</v>
      </c>
      <c r="O4901" s="234">
        <v>43383.01458333333</v>
      </c>
      <c r="P4901" s="237" t="s">
        <v>37</v>
      </c>
      <c r="Q4901" s="162" t="s">
        <v>1285</v>
      </c>
      <c r="R4901" s="167" t="s">
        <v>12091</v>
      </c>
      <c r="S4901" s="163" t="s">
        <v>162</v>
      </c>
      <c r="T4901" s="167" t="s">
        <v>12092</v>
      </c>
      <c r="U4901" s="416" t="s">
        <v>40</v>
      </c>
      <c r="V4901" s="240" t="s">
        <v>1385</v>
      </c>
      <c r="W4901" s="167" t="s">
        <v>12093</v>
      </c>
      <c r="X4901" s="255">
        <v>2202</v>
      </c>
      <c r="Y4901" s="241">
        <v>0</v>
      </c>
      <c r="Z4901" s="241">
        <v>0</v>
      </c>
      <c r="AA4901" s="266"/>
      <c r="AB4901" s="266"/>
      <c r="AC4901" s="266"/>
      <c r="AD4901" s="241">
        <v>5517212</v>
      </c>
      <c r="AE4901" s="461" t="s">
        <v>1270</v>
      </c>
      <c r="AF4901" s="462" t="s">
        <v>1270</v>
      </c>
      <c r="AG4901" s="277" t="s">
        <v>7066</v>
      </c>
      <c r="AH4901" s="277" t="s">
        <v>7067</v>
      </c>
    </row>
    <row r="4902" spans="1:34" ht="15" hidden="1" customHeight="1" x14ac:dyDescent="0.2">
      <c r="A4902" s="521">
        <v>69</v>
      </c>
      <c r="B4902" s="521">
        <v>60</v>
      </c>
      <c r="C4902" s="522" t="s">
        <v>273</v>
      </c>
      <c r="D4902" s="521">
        <v>60390</v>
      </c>
      <c r="E4902" s="522" t="s">
        <v>274</v>
      </c>
      <c r="F4902" s="25">
        <v>2019</v>
      </c>
      <c r="G4902" s="570">
        <v>43529.574305555558</v>
      </c>
      <c r="H4902" s="571">
        <v>43529.574305555558</v>
      </c>
      <c r="I4902" s="572" t="s">
        <v>36</v>
      </c>
      <c r="J4902" s="572" t="s">
        <v>36</v>
      </c>
      <c r="K4902" s="572" t="s">
        <v>36</v>
      </c>
      <c r="L4902" s="235">
        <f>N4902-G4902</f>
        <v>0.14097222222335404</v>
      </c>
      <c r="M4902" s="236">
        <v>203</v>
      </c>
      <c r="N4902" s="570">
        <v>43529.715277777781</v>
      </c>
      <c r="O4902" s="571">
        <v>43529.715277777781</v>
      </c>
      <c r="P4902" s="237" t="s">
        <v>37</v>
      </c>
      <c r="Q4902" s="162" t="s">
        <v>222</v>
      </c>
      <c r="R4902" s="167" t="s">
        <v>10220</v>
      </c>
      <c r="S4902" s="238" t="s">
        <v>526</v>
      </c>
      <c r="T4902" s="167" t="s">
        <v>13497</v>
      </c>
      <c r="U4902" s="77">
        <v>116682506</v>
      </c>
      <c r="V4902" s="240" t="s">
        <v>1385</v>
      </c>
      <c r="W4902" s="167" t="s">
        <v>13498</v>
      </c>
      <c r="X4902" s="164">
        <v>2208</v>
      </c>
      <c r="Y4902" s="241">
        <v>0</v>
      </c>
      <c r="Z4902" s="241">
        <v>0</v>
      </c>
      <c r="AA4902" s="264">
        <f>Y4902/AD4902</f>
        <v>0</v>
      </c>
      <c r="AB4902" s="265">
        <f>Z4902/AD4902</f>
        <v>0</v>
      </c>
      <c r="AC4902" s="255">
        <v>0</v>
      </c>
      <c r="AD4902" s="255">
        <v>5548929</v>
      </c>
      <c r="AE4902" s="239" t="s">
        <v>7102</v>
      </c>
      <c r="AF4902" s="229" t="s">
        <v>8223</v>
      </c>
      <c r="AG4902" s="239" t="s">
        <v>7040</v>
      </c>
      <c r="AH4902" s="57" t="s">
        <v>7041</v>
      </c>
    </row>
    <row r="4903" spans="1:34" ht="15" hidden="1" customHeight="1" x14ac:dyDescent="0.2">
      <c r="A4903" s="521">
        <v>69</v>
      </c>
      <c r="B4903" s="521">
        <v>60</v>
      </c>
      <c r="C4903" s="522" t="s">
        <v>273</v>
      </c>
      <c r="D4903" s="521">
        <v>60390</v>
      </c>
      <c r="E4903" s="522" t="s">
        <v>274</v>
      </c>
      <c r="F4903" s="25">
        <v>2019</v>
      </c>
      <c r="G4903" s="573">
        <v>43610.353472222225</v>
      </c>
      <c r="H4903" s="574">
        <v>43610.353472222225</v>
      </c>
      <c r="I4903" s="572" t="s">
        <v>36</v>
      </c>
      <c r="J4903" s="572" t="s">
        <v>36</v>
      </c>
      <c r="K4903" s="572" t="s">
        <v>36</v>
      </c>
      <c r="L4903" s="235">
        <f>N4903-G4903</f>
        <v>0.23680555555620231</v>
      </c>
      <c r="M4903" s="236">
        <v>341</v>
      </c>
      <c r="N4903" s="573">
        <v>43610.590277777781</v>
      </c>
      <c r="O4903" s="574">
        <v>43610.590277777781</v>
      </c>
      <c r="P4903" s="237" t="s">
        <v>37</v>
      </c>
      <c r="Q4903" s="359" t="s">
        <v>1285</v>
      </c>
      <c r="R4903" s="35" t="s">
        <v>10214</v>
      </c>
      <c r="S4903" s="277" t="s">
        <v>101</v>
      </c>
      <c r="T4903" s="167" t="s">
        <v>14174</v>
      </c>
      <c r="U4903" s="192" t="s">
        <v>40</v>
      </c>
      <c r="V4903" s="49" t="s">
        <v>1385</v>
      </c>
      <c r="W4903" s="167" t="s">
        <v>14175</v>
      </c>
      <c r="X4903" s="536">
        <v>0</v>
      </c>
      <c r="Y4903" s="255">
        <v>0</v>
      </c>
      <c r="Z4903" s="255">
        <v>0</v>
      </c>
      <c r="AA4903" s="264">
        <f>Y4903/AD4903</f>
        <v>0</v>
      </c>
      <c r="AB4903" s="265">
        <f>Z4903/AD4903</f>
        <v>0</v>
      </c>
      <c r="AC4903" s="255">
        <v>0</v>
      </c>
      <c r="AD4903" s="255">
        <v>5548929</v>
      </c>
      <c r="AE4903" s="240" t="s">
        <v>1270</v>
      </c>
      <c r="AF4903" s="527" t="s">
        <v>1270</v>
      </c>
      <c r="AG4903" s="555" t="s">
        <v>7066</v>
      </c>
      <c r="AH4903" s="525" t="s">
        <v>12671</v>
      </c>
    </row>
    <row r="4904" spans="1:34" ht="15" hidden="1" customHeight="1" x14ac:dyDescent="0.2">
      <c r="A4904" s="257">
        <v>69</v>
      </c>
      <c r="B4904" s="257">
        <v>60</v>
      </c>
      <c r="C4904" s="258" t="s">
        <v>922</v>
      </c>
      <c r="D4904" s="257">
        <v>60391</v>
      </c>
      <c r="E4904" s="258" t="s">
        <v>923</v>
      </c>
      <c r="F4904" s="25">
        <v>2018</v>
      </c>
      <c r="G4904" s="232">
        <v>43446.427083333336</v>
      </c>
      <c r="H4904" s="233">
        <v>43446.427083333336</v>
      </c>
      <c r="I4904" s="412" t="s">
        <v>36</v>
      </c>
      <c r="J4904" s="412" t="s">
        <v>36</v>
      </c>
      <c r="K4904" s="412" t="s">
        <v>36</v>
      </c>
      <c r="L4904" s="235">
        <f>N4904-G4904</f>
        <v>9.5833333332848269E-2</v>
      </c>
      <c r="M4904" s="236">
        <v>138</v>
      </c>
      <c r="N4904" s="232">
        <v>43446.522916666669</v>
      </c>
      <c r="O4904" s="233">
        <v>43446.522916666669</v>
      </c>
      <c r="P4904" s="237" t="s">
        <v>37</v>
      </c>
      <c r="Q4904" s="238" t="s">
        <v>145</v>
      </c>
      <c r="R4904" s="35" t="s">
        <v>10195</v>
      </c>
      <c r="S4904" s="238" t="s">
        <v>162</v>
      </c>
      <c r="T4904" s="167" t="s">
        <v>12536</v>
      </c>
      <c r="U4904" s="293">
        <v>115504221</v>
      </c>
      <c r="V4904" s="240" t="s">
        <v>190</v>
      </c>
      <c r="W4904" s="167" t="s">
        <v>12538</v>
      </c>
      <c r="X4904" s="255">
        <v>1187</v>
      </c>
      <c r="Y4904" s="255">
        <v>1187</v>
      </c>
      <c r="Z4904" s="261">
        <v>87621</v>
      </c>
      <c r="AA4904" s="264">
        <f>Y4904/AD4904</f>
        <v>2.1514489564656932E-4</v>
      </c>
      <c r="AB4904" s="265">
        <f>Z4904/AD4904</f>
        <v>1.5881390818406109E-2</v>
      </c>
      <c r="AC4904" s="255">
        <f>Z4904/Y4904</f>
        <v>73.817186183656275</v>
      </c>
      <c r="AD4904" s="241">
        <v>5517212</v>
      </c>
      <c r="AE4904" s="35" t="s">
        <v>1270</v>
      </c>
      <c r="AF4904" s="153" t="s">
        <v>1270</v>
      </c>
      <c r="AG4904" s="277" t="s">
        <v>7040</v>
      </c>
      <c r="AH4904" s="277" t="s">
        <v>7173</v>
      </c>
    </row>
    <row r="4905" spans="1:34" ht="15" hidden="1" customHeight="1" x14ac:dyDescent="0.2">
      <c r="A4905" s="58">
        <v>69</v>
      </c>
      <c r="B4905" s="58">
        <v>60</v>
      </c>
      <c r="C4905" s="76" t="s">
        <v>554</v>
      </c>
      <c r="D4905" s="31">
        <v>60392</v>
      </c>
      <c r="E4905" s="60" t="s">
        <v>555</v>
      </c>
      <c r="F4905" s="25">
        <v>2014</v>
      </c>
      <c r="G4905" s="61">
        <v>41671.863888888889</v>
      </c>
      <c r="H4905" s="62">
        <v>41671.863888888889</v>
      </c>
      <c r="I4905" s="625" t="s">
        <v>36</v>
      </c>
      <c r="J4905" s="625" t="s">
        <v>36</v>
      </c>
      <c r="K4905" s="625"/>
      <c r="L4905" s="64">
        <f>N4905-G4905</f>
        <v>6.944444467080757E-4</v>
      </c>
      <c r="M4905" s="65">
        <v>1</v>
      </c>
      <c r="N4905" s="61">
        <v>41671.864583333336</v>
      </c>
      <c r="O4905" s="62">
        <v>41671.864583333336</v>
      </c>
      <c r="P4905" s="66" t="s">
        <v>37</v>
      </c>
      <c r="Q4905" s="67" t="s">
        <v>145</v>
      </c>
      <c r="R4905" s="67" t="s">
        <v>146</v>
      </c>
      <c r="S4905" s="68" t="s">
        <v>101</v>
      </c>
      <c r="T4905" s="69" t="s">
        <v>1761</v>
      </c>
      <c r="U4905" s="192" t="s">
        <v>40</v>
      </c>
      <c r="V4905" s="78" t="s">
        <v>1390</v>
      </c>
      <c r="W4905" s="69" t="s">
        <v>1762</v>
      </c>
      <c r="X4905" s="32">
        <v>1</v>
      </c>
      <c r="Y4905" s="32">
        <v>0</v>
      </c>
      <c r="Z4905" s="83"/>
      <c r="AA4905" s="84"/>
      <c r="AB4905" s="85"/>
      <c r="AC4905" s="83"/>
      <c r="AD4905" s="41"/>
      <c r="AE4905" s="41"/>
      <c r="AF4905" s="41"/>
      <c r="AG4905" s="41"/>
      <c r="AH4905" s="41"/>
    </row>
    <row r="4906" spans="1:34" ht="15" hidden="1" customHeight="1" x14ac:dyDescent="0.2">
      <c r="A4906" s="175">
        <v>69</v>
      </c>
      <c r="B4906" s="175">
        <v>60</v>
      </c>
      <c r="C4906" s="24" t="s">
        <v>554</v>
      </c>
      <c r="D4906" s="175">
        <v>60392</v>
      </c>
      <c r="E4906" s="24" t="s">
        <v>555</v>
      </c>
      <c r="F4906" s="25">
        <v>2015</v>
      </c>
      <c r="G4906" s="156">
        <v>42165.20416666667</v>
      </c>
      <c r="H4906" s="157">
        <v>42165.20416666667</v>
      </c>
      <c r="I4906" s="620" t="s">
        <v>36</v>
      </c>
      <c r="J4906" s="620" t="s">
        <v>36</v>
      </c>
      <c r="K4906" s="620"/>
      <c r="L4906" s="159">
        <f>N4906-G4906</f>
        <v>6.9444443943211809E-4</v>
      </c>
      <c r="M4906" s="160">
        <v>1</v>
      </c>
      <c r="N4906" s="156">
        <v>42165.204861111109</v>
      </c>
      <c r="O4906" s="157">
        <v>42165.204861111109</v>
      </c>
      <c r="P4906" s="161" t="s">
        <v>37</v>
      </c>
      <c r="Q4906" s="35" t="s">
        <v>62</v>
      </c>
      <c r="R4906" s="35" t="s">
        <v>397</v>
      </c>
      <c r="S4906" s="35" t="s">
        <v>40</v>
      </c>
      <c r="T4906" s="35" t="s">
        <v>4150</v>
      </c>
      <c r="U4906" s="192" t="s">
        <v>40</v>
      </c>
      <c r="V4906" s="167" t="s">
        <v>1390</v>
      </c>
      <c r="W4906" s="35" t="s">
        <v>4151</v>
      </c>
      <c r="X4906" s="55">
        <v>1</v>
      </c>
      <c r="Y4906" s="55">
        <v>0</v>
      </c>
      <c r="Z4906" s="168"/>
      <c r="AA4906" s="168"/>
      <c r="AB4906" s="168"/>
      <c r="AC4906" s="168"/>
    </row>
    <row r="4907" spans="1:34" ht="15" hidden="1" customHeight="1" x14ac:dyDescent="0.2">
      <c r="A4907" s="257">
        <v>69</v>
      </c>
      <c r="B4907" s="257">
        <v>60</v>
      </c>
      <c r="C4907" s="258" t="s">
        <v>554</v>
      </c>
      <c r="D4907" s="257">
        <v>60392</v>
      </c>
      <c r="E4907" s="258" t="s">
        <v>555</v>
      </c>
      <c r="F4907" s="25">
        <v>2016</v>
      </c>
      <c r="G4907" s="232">
        <v>42470.854166666664</v>
      </c>
      <c r="H4907" s="233">
        <v>42470.854166666664</v>
      </c>
      <c r="I4907" s="412" t="s">
        <v>36</v>
      </c>
      <c r="J4907" s="412" t="s">
        <v>36</v>
      </c>
      <c r="K4907" s="412"/>
      <c r="L4907" s="235">
        <f>N4907-G4907</f>
        <v>6.944444467080757E-4</v>
      </c>
      <c r="M4907" s="236">
        <v>1</v>
      </c>
      <c r="N4907" s="232">
        <v>42470.854861111111</v>
      </c>
      <c r="O4907" s="233">
        <v>42470.854861111111</v>
      </c>
      <c r="P4907" s="237" t="s">
        <v>37</v>
      </c>
      <c r="Q4907" s="35" t="s">
        <v>38</v>
      </c>
      <c r="R4907" s="238" t="s">
        <v>135</v>
      </c>
      <c r="S4907" s="35" t="s">
        <v>40</v>
      </c>
      <c r="T4907" s="35" t="s">
        <v>5873</v>
      </c>
      <c r="U4907" s="282" t="s">
        <v>40</v>
      </c>
      <c r="V4907" s="240" t="s">
        <v>1390</v>
      </c>
      <c r="W4907" s="35" t="s">
        <v>5874</v>
      </c>
      <c r="X4907" s="55">
        <v>1</v>
      </c>
      <c r="Y4907" s="55">
        <v>0</v>
      </c>
      <c r="Z4907" s="55">
        <v>0</v>
      </c>
      <c r="AA4907" s="168"/>
      <c r="AB4907" s="168"/>
      <c r="AC4907" s="168"/>
    </row>
    <row r="4908" spans="1:34" ht="15" hidden="1" customHeight="1" x14ac:dyDescent="0.2">
      <c r="A4908" s="257">
        <v>69</v>
      </c>
      <c r="B4908" s="257">
        <v>60</v>
      </c>
      <c r="C4908" s="258" t="s">
        <v>554</v>
      </c>
      <c r="D4908" s="257">
        <v>60392</v>
      </c>
      <c r="E4908" s="258" t="s">
        <v>555</v>
      </c>
      <c r="F4908" s="25">
        <v>2016</v>
      </c>
      <c r="G4908" s="232">
        <v>42470.879166666666</v>
      </c>
      <c r="H4908" s="233">
        <v>42470.879166666666</v>
      </c>
      <c r="I4908" s="412" t="s">
        <v>36</v>
      </c>
      <c r="J4908" s="412" t="s">
        <v>36</v>
      </c>
      <c r="K4908" s="412"/>
      <c r="L4908" s="235">
        <f>N4908-G4908</f>
        <v>0.88124999999854481</v>
      </c>
      <c r="M4908" s="236">
        <v>1269</v>
      </c>
      <c r="N4908" s="232">
        <v>42471.760416666664</v>
      </c>
      <c r="O4908" s="233">
        <v>42471.760416666664</v>
      </c>
      <c r="P4908" s="237" t="s">
        <v>37</v>
      </c>
      <c r="Q4908" s="35" t="s">
        <v>38</v>
      </c>
      <c r="R4908" s="238" t="s">
        <v>135</v>
      </c>
      <c r="S4908" s="35" t="s">
        <v>68</v>
      </c>
      <c r="T4908" s="35" t="s">
        <v>5875</v>
      </c>
      <c r="U4908" s="282" t="s">
        <v>40</v>
      </c>
      <c r="V4908" s="240" t="s">
        <v>1390</v>
      </c>
      <c r="W4908" s="35" t="s">
        <v>5876</v>
      </c>
      <c r="X4908" s="55">
        <v>1</v>
      </c>
      <c r="Y4908" s="55">
        <v>0</v>
      </c>
      <c r="Z4908" s="55">
        <v>0</v>
      </c>
      <c r="AA4908" s="168"/>
      <c r="AB4908" s="168"/>
      <c r="AC4908" s="168"/>
    </row>
    <row r="4909" spans="1:34" ht="15" hidden="1" customHeight="1" x14ac:dyDescent="0.2">
      <c r="A4909" s="257">
        <v>69</v>
      </c>
      <c r="B4909" s="257">
        <v>60</v>
      </c>
      <c r="C4909" s="258" t="s">
        <v>554</v>
      </c>
      <c r="D4909" s="257">
        <v>60392</v>
      </c>
      <c r="E4909" s="258" t="s">
        <v>555</v>
      </c>
      <c r="F4909" s="25">
        <v>2016</v>
      </c>
      <c r="G4909" s="284">
        <v>42664.101388888892</v>
      </c>
      <c r="H4909" s="234">
        <v>42664.101388888892</v>
      </c>
      <c r="I4909" s="412" t="s">
        <v>36</v>
      </c>
      <c r="J4909" s="412" t="s">
        <v>36</v>
      </c>
      <c r="K4909" s="412"/>
      <c r="L4909" s="235">
        <f>N4909-G4909</f>
        <v>7.6388888846850023E-3</v>
      </c>
      <c r="M4909" s="236">
        <v>11</v>
      </c>
      <c r="N4909" s="284">
        <v>42664.109027777777</v>
      </c>
      <c r="O4909" s="234">
        <v>42664.109027777777</v>
      </c>
      <c r="P4909" s="237" t="s">
        <v>37</v>
      </c>
      <c r="Q4909" s="35" t="s">
        <v>38</v>
      </c>
      <c r="R4909" s="35" t="s">
        <v>135</v>
      </c>
      <c r="S4909" s="35" t="s">
        <v>68</v>
      </c>
      <c r="T4909" s="35" t="s">
        <v>6764</v>
      </c>
      <c r="U4909" s="282" t="s">
        <v>40</v>
      </c>
      <c r="V4909" s="240" t="s">
        <v>1390</v>
      </c>
      <c r="W4909" s="35" t="s">
        <v>6765</v>
      </c>
      <c r="X4909" s="177">
        <v>1</v>
      </c>
      <c r="Y4909" s="55">
        <v>0</v>
      </c>
      <c r="Z4909" s="55">
        <v>0</v>
      </c>
      <c r="AA4909" s="35"/>
      <c r="AB4909" s="35"/>
      <c r="AC4909" s="241"/>
    </row>
    <row r="4910" spans="1:34" ht="15" hidden="1" customHeight="1" x14ac:dyDescent="0.2">
      <c r="A4910" s="257">
        <v>69</v>
      </c>
      <c r="B4910" s="257">
        <v>60</v>
      </c>
      <c r="C4910" s="258" t="s">
        <v>554</v>
      </c>
      <c r="D4910" s="257">
        <v>60392</v>
      </c>
      <c r="E4910" s="258" t="s">
        <v>555</v>
      </c>
      <c r="F4910" s="25">
        <v>2016</v>
      </c>
      <c r="G4910" s="284">
        <v>42664.427777777775</v>
      </c>
      <c r="H4910" s="234">
        <v>42664.427777777775</v>
      </c>
      <c r="I4910" s="412" t="s">
        <v>36</v>
      </c>
      <c r="J4910" s="412" t="s">
        <v>36</v>
      </c>
      <c r="K4910" s="412"/>
      <c r="L4910" s="235">
        <f>N4910-G4910</f>
        <v>0.23888888888905058</v>
      </c>
      <c r="M4910" s="236">
        <v>344</v>
      </c>
      <c r="N4910" s="284">
        <v>42664.666666666664</v>
      </c>
      <c r="O4910" s="234">
        <v>42664.666666666664</v>
      </c>
      <c r="P4910" s="237" t="s">
        <v>37</v>
      </c>
      <c r="Q4910" s="35" t="s">
        <v>38</v>
      </c>
      <c r="R4910" s="35" t="s">
        <v>135</v>
      </c>
      <c r="S4910" s="35" t="s">
        <v>68</v>
      </c>
      <c r="T4910" s="35" t="s">
        <v>6766</v>
      </c>
      <c r="U4910" s="282" t="s">
        <v>40</v>
      </c>
      <c r="V4910" s="240" t="s">
        <v>1390</v>
      </c>
      <c r="W4910" s="35" t="s">
        <v>6767</v>
      </c>
      <c r="X4910" s="177">
        <v>0</v>
      </c>
      <c r="Y4910" s="55">
        <v>0</v>
      </c>
      <c r="Z4910" s="55">
        <v>0</v>
      </c>
      <c r="AA4910" s="35"/>
      <c r="AB4910" s="35"/>
      <c r="AC4910" s="241"/>
    </row>
    <row r="4911" spans="1:34" ht="15" hidden="1" customHeight="1" x14ac:dyDescent="0.2">
      <c r="A4911" s="257">
        <v>69</v>
      </c>
      <c r="B4911" s="257">
        <v>60</v>
      </c>
      <c r="C4911" s="258" t="s">
        <v>554</v>
      </c>
      <c r="D4911" s="257">
        <v>60392</v>
      </c>
      <c r="E4911" s="258" t="s">
        <v>555</v>
      </c>
      <c r="F4911" s="25">
        <v>2016</v>
      </c>
      <c r="G4911" s="284">
        <v>42672.51458333333</v>
      </c>
      <c r="H4911" s="234">
        <v>42672.51458333333</v>
      </c>
      <c r="I4911" s="412" t="s">
        <v>36</v>
      </c>
      <c r="J4911" s="412" t="s">
        <v>36</v>
      </c>
      <c r="K4911" s="412"/>
      <c r="L4911" s="235">
        <f>N4911-G4911</f>
        <v>6.0416666667151731E-2</v>
      </c>
      <c r="M4911" s="236">
        <v>87</v>
      </c>
      <c r="N4911" s="284">
        <v>42672.574999999997</v>
      </c>
      <c r="O4911" s="234">
        <v>42672.574999999997</v>
      </c>
      <c r="P4911" s="237" t="s">
        <v>37</v>
      </c>
      <c r="Q4911" s="35" t="s">
        <v>38</v>
      </c>
      <c r="R4911" s="35" t="s">
        <v>413</v>
      </c>
      <c r="S4911" s="35" t="s">
        <v>54</v>
      </c>
      <c r="T4911" s="35" t="s">
        <v>6816</v>
      </c>
      <c r="U4911" s="88">
        <v>12610</v>
      </c>
      <c r="V4911" s="240" t="s">
        <v>1390</v>
      </c>
      <c r="W4911" s="35" t="s">
        <v>6818</v>
      </c>
      <c r="X4911" s="177">
        <v>0</v>
      </c>
      <c r="Y4911" s="55">
        <v>0</v>
      </c>
      <c r="Z4911" s="55">
        <v>0</v>
      </c>
      <c r="AA4911" s="55"/>
      <c r="AB4911" s="55"/>
      <c r="AC4911" s="55"/>
    </row>
    <row r="4912" spans="1:34" ht="15" hidden="1" customHeight="1" x14ac:dyDescent="0.2">
      <c r="A4912" s="257">
        <v>69</v>
      </c>
      <c r="B4912" s="257">
        <v>60</v>
      </c>
      <c r="C4912" s="258" t="s">
        <v>554</v>
      </c>
      <c r="D4912" s="257">
        <v>60392</v>
      </c>
      <c r="E4912" s="258" t="s">
        <v>555</v>
      </c>
      <c r="F4912" s="25">
        <v>2017</v>
      </c>
      <c r="G4912" s="232">
        <v>42955.396527777775</v>
      </c>
      <c r="H4912" s="233">
        <v>42955.396527777775</v>
      </c>
      <c r="I4912" s="412" t="s">
        <v>36</v>
      </c>
      <c r="J4912" s="412" t="s">
        <v>36</v>
      </c>
      <c r="K4912" s="412"/>
      <c r="L4912" s="235">
        <f>N4912-G4912</f>
        <v>0.28958333333866904</v>
      </c>
      <c r="M4912" s="236">
        <v>417</v>
      </c>
      <c r="N4912" s="232">
        <v>42955.686111111114</v>
      </c>
      <c r="O4912" s="233">
        <v>42955.686111111114</v>
      </c>
      <c r="P4912" s="237" t="s">
        <v>37</v>
      </c>
      <c r="Q4912" s="35" t="s">
        <v>52</v>
      </c>
      <c r="R4912" s="35" t="s">
        <v>1511</v>
      </c>
      <c r="S4912" s="35" t="s">
        <v>564</v>
      </c>
      <c r="T4912" s="167" t="s">
        <v>9143</v>
      </c>
      <c r="U4912" s="303" t="s">
        <v>40</v>
      </c>
      <c r="V4912" s="240" t="s">
        <v>190</v>
      </c>
      <c r="W4912" s="167" t="s">
        <v>9144</v>
      </c>
      <c r="X4912" s="241">
        <v>0</v>
      </c>
      <c r="Y4912" s="241">
        <v>0</v>
      </c>
      <c r="Z4912" s="241">
        <v>0</v>
      </c>
      <c r="AA4912" s="266"/>
      <c r="AB4912" s="266"/>
      <c r="AC4912" s="266"/>
      <c r="AD4912" s="304">
        <v>5517212</v>
      </c>
      <c r="AE4912" s="305" t="s">
        <v>1270</v>
      </c>
      <c r="AF4912" s="305" t="s">
        <v>1270</v>
      </c>
      <c r="AG4912" s="35" t="s">
        <v>7040</v>
      </c>
      <c r="AH4912" s="29" t="s">
        <v>7041</v>
      </c>
    </row>
    <row r="4913" spans="1:34" ht="15" hidden="1" customHeight="1" x14ac:dyDescent="0.2">
      <c r="A4913" s="257">
        <v>69</v>
      </c>
      <c r="B4913" s="257">
        <v>60</v>
      </c>
      <c r="C4913" s="258" t="s">
        <v>554</v>
      </c>
      <c r="D4913" s="257">
        <v>60392</v>
      </c>
      <c r="E4913" s="258" t="s">
        <v>555</v>
      </c>
      <c r="F4913" s="25">
        <v>2017</v>
      </c>
      <c r="G4913" s="232">
        <v>42956.701388888891</v>
      </c>
      <c r="H4913" s="233">
        <v>42956.701388888891</v>
      </c>
      <c r="I4913" s="412" t="s">
        <v>36</v>
      </c>
      <c r="J4913" s="412" t="s">
        <v>36</v>
      </c>
      <c r="K4913" s="412"/>
      <c r="L4913" s="235">
        <f>N4913-G4913</f>
        <v>7.7083333329937886E-2</v>
      </c>
      <c r="M4913" s="236">
        <v>111</v>
      </c>
      <c r="N4913" s="232">
        <v>42956.77847222222</v>
      </c>
      <c r="O4913" s="233">
        <v>42956.77847222222</v>
      </c>
      <c r="P4913" s="237" t="s">
        <v>37</v>
      </c>
      <c r="Q4913" s="35" t="s">
        <v>52</v>
      </c>
      <c r="R4913" s="35" t="s">
        <v>1511</v>
      </c>
      <c r="S4913" s="35" t="s">
        <v>80</v>
      </c>
      <c r="T4913" s="167" t="s">
        <v>9160</v>
      </c>
      <c r="U4913" s="303" t="s">
        <v>40</v>
      </c>
      <c r="V4913" s="240" t="s">
        <v>190</v>
      </c>
      <c r="W4913" s="266" t="s">
        <v>9161</v>
      </c>
      <c r="X4913" s="241">
        <v>0</v>
      </c>
      <c r="Y4913" s="241">
        <v>0</v>
      </c>
      <c r="Z4913" s="241">
        <v>0</v>
      </c>
      <c r="AA4913" s="266"/>
      <c r="AB4913" s="266"/>
      <c r="AC4913" s="266"/>
      <c r="AD4913" s="304">
        <v>5517212</v>
      </c>
      <c r="AE4913" s="305" t="s">
        <v>1270</v>
      </c>
      <c r="AF4913" s="305" t="s">
        <v>1270</v>
      </c>
      <c r="AG4913" s="35" t="s">
        <v>7066</v>
      </c>
      <c r="AH4913" s="29" t="s">
        <v>7067</v>
      </c>
    </row>
    <row r="4914" spans="1:34" ht="15" hidden="1" customHeight="1" x14ac:dyDescent="0.2">
      <c r="A4914" s="257">
        <v>69</v>
      </c>
      <c r="B4914" s="257">
        <v>60</v>
      </c>
      <c r="C4914" s="258" t="s">
        <v>554</v>
      </c>
      <c r="D4914" s="257">
        <v>60392</v>
      </c>
      <c r="E4914" s="258" t="s">
        <v>555</v>
      </c>
      <c r="F4914" s="25">
        <v>2018</v>
      </c>
      <c r="G4914" s="284">
        <v>43276.220833333333</v>
      </c>
      <c r="H4914" s="233">
        <v>43276.220833333333</v>
      </c>
      <c r="I4914" s="412" t="s">
        <v>36</v>
      </c>
      <c r="J4914" s="412" t="s">
        <v>36</v>
      </c>
      <c r="K4914" s="412" t="s">
        <v>36</v>
      </c>
      <c r="L4914" s="235">
        <f>N4914-G4914</f>
        <v>0.58472222222189885</v>
      </c>
      <c r="M4914" s="236">
        <v>842</v>
      </c>
      <c r="N4914" s="284">
        <v>43276.805555555555</v>
      </c>
      <c r="O4914" s="233">
        <v>43276.805555555555</v>
      </c>
      <c r="P4914" s="237" t="s">
        <v>37</v>
      </c>
      <c r="Q4914" s="359" t="s">
        <v>10316</v>
      </c>
      <c r="R4914" s="35" t="s">
        <v>10542</v>
      </c>
      <c r="S4914" s="277" t="s">
        <v>68</v>
      </c>
      <c r="T4914" s="167" t="s">
        <v>11384</v>
      </c>
      <c r="U4914" s="282" t="s">
        <v>40</v>
      </c>
      <c r="V4914" s="240" t="s">
        <v>1390</v>
      </c>
      <c r="W4914" s="167" t="s">
        <v>11385</v>
      </c>
      <c r="X4914" s="255">
        <v>0</v>
      </c>
      <c r="Y4914" s="241">
        <v>0</v>
      </c>
      <c r="Z4914" s="241">
        <v>0</v>
      </c>
      <c r="AA4914" s="266"/>
      <c r="AB4914" s="266"/>
      <c r="AC4914" s="266"/>
      <c r="AD4914" s="241">
        <v>5517212</v>
      </c>
      <c r="AE4914" s="461" t="s">
        <v>1270</v>
      </c>
      <c r="AF4914" s="462" t="s">
        <v>1270</v>
      </c>
      <c r="AG4914" s="277" t="s">
        <v>7066</v>
      </c>
      <c r="AH4914" s="277" t="s">
        <v>7067</v>
      </c>
    </row>
    <row r="4915" spans="1:34" ht="15" hidden="1" customHeight="1" x14ac:dyDescent="0.2">
      <c r="A4915" s="523">
        <v>69</v>
      </c>
      <c r="B4915" s="523">
        <v>60</v>
      </c>
      <c r="C4915" s="524" t="s">
        <v>554</v>
      </c>
      <c r="D4915" s="523">
        <v>60392</v>
      </c>
      <c r="E4915" s="524" t="s">
        <v>555</v>
      </c>
      <c r="F4915" s="25">
        <v>2019</v>
      </c>
      <c r="G4915" s="284">
        <v>43492.419444444444</v>
      </c>
      <c r="H4915" s="234">
        <v>43492.419444444444</v>
      </c>
      <c r="I4915" s="412" t="s">
        <v>36</v>
      </c>
      <c r="J4915" s="412" t="s">
        <v>36</v>
      </c>
      <c r="K4915" s="412" t="s">
        <v>36</v>
      </c>
      <c r="L4915" s="235">
        <f>N4915-G4915</f>
        <v>6.944444467080757E-4</v>
      </c>
      <c r="M4915" s="236">
        <v>1</v>
      </c>
      <c r="N4915" s="284">
        <v>43492.420138888891</v>
      </c>
      <c r="O4915" s="234">
        <v>43492.420138888891</v>
      </c>
      <c r="P4915" s="237" t="s">
        <v>37</v>
      </c>
      <c r="Q4915" s="162" t="s">
        <v>48</v>
      </c>
      <c r="R4915" s="167" t="s">
        <v>10200</v>
      </c>
      <c r="S4915" s="238" t="s">
        <v>40</v>
      </c>
      <c r="T4915" s="167" t="s">
        <v>12933</v>
      </c>
      <c r="U4915" s="414" t="s">
        <v>40</v>
      </c>
      <c r="V4915" s="240" t="s">
        <v>1390</v>
      </c>
      <c r="W4915" s="167" t="s">
        <v>12935</v>
      </c>
      <c r="X4915" s="536">
        <v>1</v>
      </c>
      <c r="Y4915" s="255">
        <v>0</v>
      </c>
      <c r="Z4915" s="255">
        <v>0</v>
      </c>
      <c r="AA4915" s="264">
        <f>Y4915/AD4915</f>
        <v>0</v>
      </c>
      <c r="AB4915" s="265">
        <f>Z4915/AD4915</f>
        <v>0</v>
      </c>
      <c r="AC4915" s="255">
        <v>0</v>
      </c>
      <c r="AD4915" s="255">
        <v>5548929</v>
      </c>
      <c r="AE4915" s="240" t="s">
        <v>1270</v>
      </c>
      <c r="AF4915" s="527" t="s">
        <v>1270</v>
      </c>
      <c r="AG4915" s="240" t="s">
        <v>7040</v>
      </c>
      <c r="AH4915" s="525" t="s">
        <v>7173</v>
      </c>
    </row>
    <row r="4916" spans="1:34" ht="15" hidden="1" customHeight="1" x14ac:dyDescent="0.2">
      <c r="A4916" s="58">
        <v>69</v>
      </c>
      <c r="B4916" s="58">
        <v>60</v>
      </c>
      <c r="C4916" s="76" t="s">
        <v>108</v>
      </c>
      <c r="D4916" s="31">
        <v>60393</v>
      </c>
      <c r="E4916" s="60" t="s">
        <v>109</v>
      </c>
      <c r="F4916" s="25">
        <v>2014</v>
      </c>
      <c r="G4916" s="61">
        <v>41685.759027777778</v>
      </c>
      <c r="H4916" s="62">
        <v>41685.759027777778</v>
      </c>
      <c r="I4916" s="625" t="s">
        <v>36</v>
      </c>
      <c r="J4916" s="625" t="s">
        <v>36</v>
      </c>
      <c r="K4916" s="625"/>
      <c r="L4916" s="64">
        <f>N4916-G4916</f>
        <v>6.944444467080757E-4</v>
      </c>
      <c r="M4916" s="65">
        <v>1</v>
      </c>
      <c r="N4916" s="61">
        <v>41685.759722222225</v>
      </c>
      <c r="O4916" s="62">
        <v>41685.759722222225</v>
      </c>
      <c r="P4916" s="66" t="s">
        <v>37</v>
      </c>
      <c r="Q4916" s="67" t="s">
        <v>48</v>
      </c>
      <c r="R4916" s="67" t="s">
        <v>49</v>
      </c>
      <c r="S4916" s="68" t="s">
        <v>40</v>
      </c>
      <c r="T4916" s="69" t="s">
        <v>1828</v>
      </c>
      <c r="U4916" s="414" t="s">
        <v>40</v>
      </c>
      <c r="V4916" s="78" t="s">
        <v>1385</v>
      </c>
      <c r="W4916" s="69" t="s">
        <v>1829</v>
      </c>
      <c r="X4916" s="32">
        <v>1</v>
      </c>
      <c r="Y4916" s="32">
        <v>0</v>
      </c>
      <c r="Z4916" s="83"/>
      <c r="AA4916" s="84"/>
      <c r="AB4916" s="85"/>
      <c r="AC4916" s="83"/>
    </row>
    <row r="4917" spans="1:34" ht="15" hidden="1" customHeight="1" x14ac:dyDescent="0.2">
      <c r="A4917" s="58">
        <v>69</v>
      </c>
      <c r="B4917" s="58">
        <v>60</v>
      </c>
      <c r="C4917" s="76" t="s">
        <v>108</v>
      </c>
      <c r="D4917" s="31">
        <v>60393</v>
      </c>
      <c r="E4917" s="60" t="s">
        <v>109</v>
      </c>
      <c r="F4917" s="25">
        <v>2014</v>
      </c>
      <c r="G4917" s="61">
        <v>41779.379166666666</v>
      </c>
      <c r="H4917" s="62">
        <v>41779.379166666666</v>
      </c>
      <c r="I4917" s="625" t="s">
        <v>36</v>
      </c>
      <c r="J4917" s="625" t="s">
        <v>36</v>
      </c>
      <c r="K4917" s="625"/>
      <c r="L4917" s="64">
        <f>N4917-G4917</f>
        <v>6.944444467080757E-4</v>
      </c>
      <c r="M4917" s="65">
        <v>1</v>
      </c>
      <c r="N4917" s="61">
        <v>41779.379861111112</v>
      </c>
      <c r="O4917" s="62">
        <v>41779.379861111112</v>
      </c>
      <c r="P4917" s="66" t="s">
        <v>37</v>
      </c>
      <c r="Q4917" s="69" t="s">
        <v>48</v>
      </c>
      <c r="R4917" s="69" t="s">
        <v>49</v>
      </c>
      <c r="S4917" s="87" t="s">
        <v>40</v>
      </c>
      <c r="T4917" s="69" t="s">
        <v>2260</v>
      </c>
      <c r="U4917" s="414" t="s">
        <v>40</v>
      </c>
      <c r="V4917" s="78" t="s">
        <v>1385</v>
      </c>
      <c r="W4917" s="69" t="s">
        <v>2261</v>
      </c>
      <c r="X4917" s="32">
        <v>0</v>
      </c>
      <c r="Y4917" s="32">
        <v>0</v>
      </c>
      <c r="Z4917" s="83"/>
      <c r="AA4917" s="84"/>
      <c r="AB4917" s="85"/>
      <c r="AC4917" s="83"/>
    </row>
    <row r="4918" spans="1:34" ht="15" hidden="1" customHeight="1" x14ac:dyDescent="0.2">
      <c r="A4918" s="105">
        <v>69</v>
      </c>
      <c r="B4918" s="105">
        <v>60</v>
      </c>
      <c r="C4918" s="76" t="s">
        <v>108</v>
      </c>
      <c r="D4918" s="31">
        <v>60393</v>
      </c>
      <c r="E4918" s="60" t="s">
        <v>109</v>
      </c>
      <c r="F4918" s="25">
        <v>2014</v>
      </c>
      <c r="G4918" s="61">
        <v>41968.611805555556</v>
      </c>
      <c r="H4918" s="62">
        <v>41968.611805555556</v>
      </c>
      <c r="I4918" s="625" t="s">
        <v>36</v>
      </c>
      <c r="J4918" s="625" t="s">
        <v>36</v>
      </c>
      <c r="K4918" s="625"/>
      <c r="L4918" s="64">
        <f>N4918-G4918</f>
        <v>6.944444467080757E-4</v>
      </c>
      <c r="M4918" s="65">
        <v>1</v>
      </c>
      <c r="N4918" s="61">
        <v>41968.612500000003</v>
      </c>
      <c r="O4918" s="62">
        <v>41968.612500000003</v>
      </c>
      <c r="P4918" s="66" t="s">
        <v>37</v>
      </c>
      <c r="Q4918" s="69" t="s">
        <v>48</v>
      </c>
      <c r="R4918" s="69" t="s">
        <v>49</v>
      </c>
      <c r="S4918" s="87" t="s">
        <v>40</v>
      </c>
      <c r="T4918" s="69" t="s">
        <v>3068</v>
      </c>
      <c r="U4918" s="414" t="s">
        <v>40</v>
      </c>
      <c r="V4918" s="87" t="s">
        <v>1385</v>
      </c>
      <c r="W4918" s="69" t="s">
        <v>3069</v>
      </c>
      <c r="X4918" s="32">
        <v>1</v>
      </c>
      <c r="Y4918" s="32">
        <v>0</v>
      </c>
      <c r="Z4918" s="83"/>
      <c r="AA4918" s="84"/>
      <c r="AB4918" s="85"/>
      <c r="AC4918" s="83"/>
    </row>
    <row r="4919" spans="1:34" ht="15" hidden="1" customHeight="1" x14ac:dyDescent="0.2">
      <c r="A4919" s="105">
        <v>69</v>
      </c>
      <c r="B4919" s="105">
        <v>60</v>
      </c>
      <c r="C4919" s="76" t="s">
        <v>108</v>
      </c>
      <c r="D4919" s="31">
        <v>60393</v>
      </c>
      <c r="E4919" s="60" t="s">
        <v>109</v>
      </c>
      <c r="F4919" s="25">
        <v>2014</v>
      </c>
      <c r="G4919" s="106">
        <v>41984.208333333336</v>
      </c>
      <c r="H4919" s="63">
        <v>41984.208333333336</v>
      </c>
      <c r="I4919" s="628" t="s">
        <v>313</v>
      </c>
      <c r="J4919" s="625" t="s">
        <v>36</v>
      </c>
      <c r="K4919" s="625"/>
      <c r="L4919" s="64">
        <f>N4919-G4919</f>
        <v>2.0833333328482695E-3</v>
      </c>
      <c r="M4919" s="65">
        <v>3</v>
      </c>
      <c r="N4919" s="106">
        <v>41984.210416666669</v>
      </c>
      <c r="O4919" s="63">
        <v>41984.210416666669</v>
      </c>
      <c r="P4919" s="66" t="s">
        <v>37</v>
      </c>
      <c r="Q4919" s="99" t="s">
        <v>222</v>
      </c>
      <c r="R4919" s="99" t="s">
        <v>223</v>
      </c>
      <c r="S4919" s="78" t="s">
        <v>40</v>
      </c>
      <c r="T4919" s="99" t="s">
        <v>3130</v>
      </c>
      <c r="U4919" s="414" t="s">
        <v>40</v>
      </c>
      <c r="V4919" s="87" t="s">
        <v>1385</v>
      </c>
      <c r="W4919" s="69" t="s">
        <v>3131</v>
      </c>
      <c r="X4919" s="32">
        <v>1</v>
      </c>
      <c r="Y4919" s="32">
        <v>0</v>
      </c>
      <c r="Z4919" s="83"/>
      <c r="AA4919" s="84"/>
      <c r="AB4919" s="85"/>
      <c r="AC4919" s="83"/>
    </row>
    <row r="4920" spans="1:34" ht="15" hidden="1" customHeight="1" x14ac:dyDescent="0.2">
      <c r="A4920" s="105">
        <v>69</v>
      </c>
      <c r="B4920" s="105">
        <v>60</v>
      </c>
      <c r="C4920" s="76" t="s">
        <v>108</v>
      </c>
      <c r="D4920" s="31">
        <v>60393</v>
      </c>
      <c r="E4920" s="60" t="s">
        <v>109</v>
      </c>
      <c r="F4920" s="25">
        <v>2014</v>
      </c>
      <c r="G4920" s="106">
        <v>41984.210416666669</v>
      </c>
      <c r="H4920" s="63">
        <v>41984.210416666669</v>
      </c>
      <c r="I4920" s="628" t="s">
        <v>313</v>
      </c>
      <c r="J4920" s="625" t="s">
        <v>36</v>
      </c>
      <c r="K4920" s="625"/>
      <c r="L4920" s="64">
        <f>N4920-G4920</f>
        <v>1.3888888861401938E-3</v>
      </c>
      <c r="M4920" s="65">
        <v>2</v>
      </c>
      <c r="N4920" s="106">
        <v>41984.211805555555</v>
      </c>
      <c r="O4920" s="63">
        <v>41984.211805555555</v>
      </c>
      <c r="P4920" s="66" t="s">
        <v>37</v>
      </c>
      <c r="Q4920" s="99" t="s">
        <v>222</v>
      </c>
      <c r="R4920" s="99" t="s">
        <v>223</v>
      </c>
      <c r="S4920" s="78" t="s">
        <v>40</v>
      </c>
      <c r="T4920" s="99" t="s">
        <v>3132</v>
      </c>
      <c r="U4920" s="414" t="s">
        <v>40</v>
      </c>
      <c r="V4920" s="87" t="s">
        <v>1385</v>
      </c>
      <c r="W4920" s="69" t="s">
        <v>3133</v>
      </c>
      <c r="X4920" s="32">
        <v>1</v>
      </c>
      <c r="Y4920" s="32">
        <v>0</v>
      </c>
      <c r="Z4920" s="83"/>
      <c r="AA4920" s="84"/>
      <c r="AB4920" s="85"/>
      <c r="AC4920" s="83"/>
    </row>
    <row r="4921" spans="1:34" ht="15" hidden="1" customHeight="1" x14ac:dyDescent="0.2">
      <c r="A4921" s="105">
        <v>69</v>
      </c>
      <c r="B4921" s="105">
        <v>60</v>
      </c>
      <c r="C4921" s="76" t="s">
        <v>108</v>
      </c>
      <c r="D4921" s="31">
        <v>60393</v>
      </c>
      <c r="E4921" s="60" t="s">
        <v>109</v>
      </c>
      <c r="F4921" s="25">
        <v>2014</v>
      </c>
      <c r="G4921" s="106">
        <v>41990.504861111112</v>
      </c>
      <c r="H4921" s="63">
        <v>41990.504861111112</v>
      </c>
      <c r="I4921" s="625" t="s">
        <v>36</v>
      </c>
      <c r="J4921" s="625" t="s">
        <v>36</v>
      </c>
      <c r="K4921" s="625"/>
      <c r="L4921" s="64">
        <f>N4921-G4921</f>
        <v>1.8749999995634425E-2</v>
      </c>
      <c r="M4921" s="65">
        <v>27</v>
      </c>
      <c r="N4921" s="106">
        <v>41990.523611111108</v>
      </c>
      <c r="O4921" s="63">
        <v>41990.523611111108</v>
      </c>
      <c r="P4921" s="66" t="s">
        <v>37</v>
      </c>
      <c r="Q4921" s="69" t="s">
        <v>71</v>
      </c>
      <c r="R4921" s="69" t="s">
        <v>72</v>
      </c>
      <c r="S4921" s="87" t="s">
        <v>579</v>
      </c>
      <c r="T4921" s="95" t="s">
        <v>3223</v>
      </c>
      <c r="U4921" s="253">
        <v>10782</v>
      </c>
      <c r="V4921" s="633" t="s">
        <v>1385</v>
      </c>
      <c r="W4921" s="95" t="s">
        <v>3224</v>
      </c>
      <c r="X4921" s="634">
        <v>1</v>
      </c>
      <c r="Y4921" s="634">
        <v>0</v>
      </c>
      <c r="Z4921" s="635"/>
      <c r="AA4921" s="637"/>
      <c r="AB4921" s="638"/>
      <c r="AC4921" s="83"/>
    </row>
    <row r="4922" spans="1:34" ht="15" hidden="1" customHeight="1" x14ac:dyDescent="0.2">
      <c r="A4922" s="58">
        <v>69</v>
      </c>
      <c r="B4922" s="58">
        <v>60</v>
      </c>
      <c r="C4922" s="76" t="s">
        <v>108</v>
      </c>
      <c r="D4922" s="31">
        <v>60393</v>
      </c>
      <c r="E4922" s="60" t="s">
        <v>109</v>
      </c>
      <c r="F4922" s="25">
        <v>2014</v>
      </c>
      <c r="G4922" s="61">
        <v>42003.454861111109</v>
      </c>
      <c r="H4922" s="62">
        <v>42003.454861111109</v>
      </c>
      <c r="I4922" s="628" t="s">
        <v>313</v>
      </c>
      <c r="J4922" s="625" t="s">
        <v>36</v>
      </c>
      <c r="K4922" s="625"/>
      <c r="L4922" s="64">
        <f>N4922-G4922</f>
        <v>6.944444467080757E-4</v>
      </c>
      <c r="M4922" s="65">
        <v>1</v>
      </c>
      <c r="N4922" s="61">
        <v>42003.455555555556</v>
      </c>
      <c r="O4922" s="62">
        <v>42003.455555555556</v>
      </c>
      <c r="P4922" s="66" t="s">
        <v>37</v>
      </c>
      <c r="Q4922" s="69" t="s">
        <v>222</v>
      </c>
      <c r="R4922" s="69" t="s">
        <v>223</v>
      </c>
      <c r="S4922" s="87" t="s">
        <v>40</v>
      </c>
      <c r="T4922" s="95" t="s">
        <v>3278</v>
      </c>
      <c r="U4922" s="631" t="s">
        <v>40</v>
      </c>
      <c r="V4922" s="633" t="s">
        <v>1385</v>
      </c>
      <c r="W4922" s="95" t="s">
        <v>3279</v>
      </c>
      <c r="X4922" s="634">
        <v>1</v>
      </c>
      <c r="Y4922" s="634">
        <v>0</v>
      </c>
      <c r="Z4922" s="635"/>
      <c r="AA4922" s="637"/>
      <c r="AB4922" s="638"/>
      <c r="AC4922" s="83"/>
    </row>
    <row r="4923" spans="1:34" ht="15" hidden="1" customHeight="1" x14ac:dyDescent="0.2">
      <c r="A4923" s="153">
        <v>69</v>
      </c>
      <c r="B4923" s="153">
        <v>60</v>
      </c>
      <c r="C4923" s="24" t="s">
        <v>108</v>
      </c>
      <c r="D4923" s="175">
        <v>60393</v>
      </c>
      <c r="E4923" s="24" t="s">
        <v>109</v>
      </c>
      <c r="F4923" s="25">
        <v>2015</v>
      </c>
      <c r="G4923" s="179">
        <v>42041.947222222225</v>
      </c>
      <c r="H4923" s="158">
        <v>42041.947222222225</v>
      </c>
      <c r="I4923" s="626" t="s">
        <v>313</v>
      </c>
      <c r="J4923" s="620" t="s">
        <v>36</v>
      </c>
      <c r="K4923" s="620"/>
      <c r="L4923" s="159">
        <f>N4923-G4923</f>
        <v>0.49583333333430346</v>
      </c>
      <c r="M4923" s="160">
        <v>714</v>
      </c>
      <c r="N4923" s="156">
        <v>42042.443055555559</v>
      </c>
      <c r="O4923" s="157">
        <v>42042.443055555559</v>
      </c>
      <c r="P4923" s="161" t="s">
        <v>37</v>
      </c>
      <c r="Q4923" s="35" t="s">
        <v>213</v>
      </c>
      <c r="R4923" s="35" t="s">
        <v>320</v>
      </c>
      <c r="S4923" s="35" t="s">
        <v>40</v>
      </c>
      <c r="T4923" s="239" t="s">
        <v>3458</v>
      </c>
      <c r="U4923" s="631" t="s">
        <v>40</v>
      </c>
      <c r="V4923" s="240" t="s">
        <v>1385</v>
      </c>
      <c r="W4923" s="239" t="s">
        <v>3459</v>
      </c>
      <c r="X4923" s="241">
        <v>0</v>
      </c>
      <c r="Y4923" s="241">
        <v>0</v>
      </c>
      <c r="Z4923" s="242"/>
      <c r="AA4923" s="242"/>
      <c r="AB4923" s="242"/>
      <c r="AC4923" s="168"/>
    </row>
    <row r="4924" spans="1:34" ht="15" hidden="1" customHeight="1" x14ac:dyDescent="0.2">
      <c r="A4924" s="153">
        <v>69</v>
      </c>
      <c r="B4924" s="153">
        <v>60</v>
      </c>
      <c r="C4924" s="24" t="s">
        <v>108</v>
      </c>
      <c r="D4924" s="175">
        <v>60393</v>
      </c>
      <c r="E4924" s="24" t="s">
        <v>109</v>
      </c>
      <c r="F4924" s="25">
        <v>2015</v>
      </c>
      <c r="G4924" s="179">
        <v>42043.916666666664</v>
      </c>
      <c r="H4924" s="158">
        <v>42043.916666666664</v>
      </c>
      <c r="I4924" s="626" t="s">
        <v>313</v>
      </c>
      <c r="J4924" s="620" t="s">
        <v>36</v>
      </c>
      <c r="K4924" s="620"/>
      <c r="L4924" s="159">
        <f>N4924-G4924</f>
        <v>0.20069444444379769</v>
      </c>
      <c r="M4924" s="160">
        <v>289</v>
      </c>
      <c r="N4924" s="156">
        <v>42044.117361111108</v>
      </c>
      <c r="O4924" s="157">
        <v>42044.117361111108</v>
      </c>
      <c r="P4924" s="161" t="s">
        <v>37</v>
      </c>
      <c r="Q4924" s="35" t="s">
        <v>213</v>
      </c>
      <c r="R4924" s="35" t="s">
        <v>320</v>
      </c>
      <c r="S4924" s="35" t="s">
        <v>40</v>
      </c>
      <c r="T4924" s="239" t="s">
        <v>3501</v>
      </c>
      <c r="U4924" s="196">
        <v>10894</v>
      </c>
      <c r="V4924" s="240" t="s">
        <v>1385</v>
      </c>
      <c r="W4924" s="239" t="s">
        <v>3502</v>
      </c>
      <c r="X4924" s="241">
        <v>1</v>
      </c>
      <c r="Y4924" s="241">
        <v>0</v>
      </c>
      <c r="Z4924" s="242"/>
      <c r="AA4924" s="242"/>
      <c r="AB4924" s="242"/>
      <c r="AC4924" s="168"/>
    </row>
    <row r="4925" spans="1:34" ht="15" hidden="1" customHeight="1" x14ac:dyDescent="0.2">
      <c r="A4925" s="153">
        <v>69</v>
      </c>
      <c r="B4925" s="153">
        <v>60</v>
      </c>
      <c r="C4925" s="24" t="s">
        <v>108</v>
      </c>
      <c r="D4925" s="175">
        <v>60393</v>
      </c>
      <c r="E4925" s="24" t="s">
        <v>109</v>
      </c>
      <c r="F4925" s="25">
        <v>2015</v>
      </c>
      <c r="G4925" s="156">
        <v>42057.012499999997</v>
      </c>
      <c r="H4925" s="157">
        <v>42057.012499999997</v>
      </c>
      <c r="I4925" s="620" t="s">
        <v>36</v>
      </c>
      <c r="J4925" s="620" t="s">
        <v>36</v>
      </c>
      <c r="K4925" s="620"/>
      <c r="L4925" s="159">
        <f>N4925-G4925</f>
        <v>6.944444467080757E-4</v>
      </c>
      <c r="M4925" s="160">
        <v>1</v>
      </c>
      <c r="N4925" s="156">
        <v>42057.013194444444</v>
      </c>
      <c r="O4925" s="157">
        <v>42057.013194444444</v>
      </c>
      <c r="P4925" s="161" t="s">
        <v>37</v>
      </c>
      <c r="Q4925" s="35" t="s">
        <v>222</v>
      </c>
      <c r="R4925" s="35" t="s">
        <v>223</v>
      </c>
      <c r="S4925" s="35" t="s">
        <v>526</v>
      </c>
      <c r="T4925" s="239" t="s">
        <v>3536</v>
      </c>
      <c r="U4925" s="631" t="s">
        <v>40</v>
      </c>
      <c r="V4925" s="240" t="s">
        <v>1385</v>
      </c>
      <c r="W4925" s="239" t="s">
        <v>3537</v>
      </c>
      <c r="X4925" s="241">
        <v>0</v>
      </c>
      <c r="Y4925" s="241">
        <v>0</v>
      </c>
      <c r="Z4925" s="242"/>
      <c r="AA4925" s="242"/>
      <c r="AB4925" s="242"/>
      <c r="AC4925" s="168"/>
      <c r="AD4925" s="41"/>
      <c r="AE4925" s="41"/>
      <c r="AF4925" s="41"/>
      <c r="AG4925" s="41"/>
      <c r="AH4925" s="41"/>
    </row>
    <row r="4926" spans="1:34" ht="15" hidden="1" customHeight="1" x14ac:dyDescent="0.2">
      <c r="A4926" s="153">
        <v>69</v>
      </c>
      <c r="B4926" s="153">
        <v>60</v>
      </c>
      <c r="C4926" s="24" t="s">
        <v>108</v>
      </c>
      <c r="D4926" s="175">
        <v>60393</v>
      </c>
      <c r="E4926" s="24" t="s">
        <v>109</v>
      </c>
      <c r="F4926" s="25">
        <v>2015</v>
      </c>
      <c r="G4926" s="156">
        <v>42057.013888888891</v>
      </c>
      <c r="H4926" s="157">
        <v>42057.013888888891</v>
      </c>
      <c r="I4926" s="620" t="s">
        <v>36</v>
      </c>
      <c r="J4926" s="620" t="s">
        <v>36</v>
      </c>
      <c r="K4926" s="620"/>
      <c r="L4926" s="159">
        <f>N4926-G4926</f>
        <v>6.9444443943211809E-4</v>
      </c>
      <c r="M4926" s="160">
        <v>1</v>
      </c>
      <c r="N4926" s="156">
        <v>42057.01458333333</v>
      </c>
      <c r="O4926" s="157">
        <v>42057.01458333333</v>
      </c>
      <c r="P4926" s="161" t="s">
        <v>37</v>
      </c>
      <c r="Q4926" s="35" t="s">
        <v>222</v>
      </c>
      <c r="R4926" s="35" t="s">
        <v>223</v>
      </c>
      <c r="S4926" s="35" t="s">
        <v>526</v>
      </c>
      <c r="T4926" s="239" t="s">
        <v>3536</v>
      </c>
      <c r="U4926" s="631" t="s">
        <v>40</v>
      </c>
      <c r="V4926" s="240" t="s">
        <v>1385</v>
      </c>
      <c r="W4926" s="239" t="s">
        <v>3538</v>
      </c>
      <c r="X4926" s="241">
        <v>0</v>
      </c>
      <c r="Y4926" s="241">
        <v>0</v>
      </c>
      <c r="Z4926" s="242"/>
      <c r="AA4926" s="242"/>
      <c r="AB4926" s="242"/>
      <c r="AC4926" s="168"/>
      <c r="AD4926" s="41"/>
      <c r="AE4926" s="41"/>
      <c r="AF4926" s="41"/>
      <c r="AG4926" s="41"/>
      <c r="AH4926" s="41"/>
    </row>
    <row r="4927" spans="1:34" ht="15" hidden="1" customHeight="1" x14ac:dyDescent="0.2">
      <c r="A4927" s="175">
        <v>69</v>
      </c>
      <c r="B4927" s="175">
        <v>60</v>
      </c>
      <c r="C4927" s="24" t="s">
        <v>108</v>
      </c>
      <c r="D4927" s="175">
        <v>60393</v>
      </c>
      <c r="E4927" s="24" t="s">
        <v>109</v>
      </c>
      <c r="F4927" s="25">
        <v>2015</v>
      </c>
      <c r="G4927" s="156">
        <v>42101.567361111112</v>
      </c>
      <c r="H4927" s="157">
        <v>42101.567361111112</v>
      </c>
      <c r="I4927" s="620" t="s">
        <v>36</v>
      </c>
      <c r="J4927" s="620" t="s">
        <v>36</v>
      </c>
      <c r="K4927" s="620"/>
      <c r="L4927" s="159">
        <f>N4927-G4927</f>
        <v>6.944444467080757E-4</v>
      </c>
      <c r="M4927" s="160">
        <v>1</v>
      </c>
      <c r="N4927" s="156">
        <v>42101.568055555559</v>
      </c>
      <c r="O4927" s="157">
        <v>42101.568055555559</v>
      </c>
      <c r="P4927" s="161" t="s">
        <v>37</v>
      </c>
      <c r="Q4927" s="35" t="s">
        <v>48</v>
      </c>
      <c r="R4927" s="35" t="s">
        <v>49</v>
      </c>
      <c r="S4927" s="35" t="s">
        <v>40</v>
      </c>
      <c r="T4927" s="239" t="s">
        <v>3715</v>
      </c>
      <c r="U4927" s="631" t="s">
        <v>40</v>
      </c>
      <c r="V4927" s="240" t="s">
        <v>1385</v>
      </c>
      <c r="W4927" s="239" t="s">
        <v>3716</v>
      </c>
      <c r="X4927" s="241">
        <v>1</v>
      </c>
      <c r="Y4927" s="241">
        <v>0</v>
      </c>
      <c r="Z4927" s="242"/>
      <c r="AA4927" s="242"/>
      <c r="AB4927" s="242"/>
      <c r="AC4927" s="168"/>
    </row>
    <row r="4928" spans="1:34" ht="15" hidden="1" customHeight="1" x14ac:dyDescent="0.2">
      <c r="A4928" s="175">
        <v>69</v>
      </c>
      <c r="B4928" s="175">
        <v>60</v>
      </c>
      <c r="C4928" s="24" t="s">
        <v>108</v>
      </c>
      <c r="D4928" s="175">
        <v>60393</v>
      </c>
      <c r="E4928" s="24" t="s">
        <v>109</v>
      </c>
      <c r="F4928" s="25">
        <v>2015</v>
      </c>
      <c r="G4928" s="156">
        <v>42104.727083333331</v>
      </c>
      <c r="H4928" s="157">
        <v>42104.727083333331</v>
      </c>
      <c r="I4928" s="620" t="s">
        <v>36</v>
      </c>
      <c r="J4928" s="620" t="s">
        <v>36</v>
      </c>
      <c r="K4928" s="620"/>
      <c r="L4928" s="159">
        <f>N4928-G4928</f>
        <v>6.944444467080757E-4</v>
      </c>
      <c r="M4928" s="160">
        <v>1</v>
      </c>
      <c r="N4928" s="156">
        <v>42104.727777777778</v>
      </c>
      <c r="O4928" s="157">
        <v>42104.727777777778</v>
      </c>
      <c r="P4928" s="161" t="s">
        <v>37</v>
      </c>
      <c r="Q4928" s="35" t="s">
        <v>222</v>
      </c>
      <c r="R4928" s="35" t="s">
        <v>223</v>
      </c>
      <c r="S4928" s="35" t="s">
        <v>526</v>
      </c>
      <c r="T4928" s="239" t="s">
        <v>3748</v>
      </c>
      <c r="U4928" s="631" t="s">
        <v>40</v>
      </c>
      <c r="V4928" s="240" t="s">
        <v>1385</v>
      </c>
      <c r="W4928" s="239" t="s">
        <v>3749</v>
      </c>
      <c r="X4928" s="241">
        <v>0</v>
      </c>
      <c r="Y4928" s="241">
        <v>0</v>
      </c>
      <c r="Z4928" s="242"/>
      <c r="AA4928" s="242"/>
      <c r="AB4928" s="242"/>
      <c r="AC4928" s="168"/>
      <c r="AD4928" s="41"/>
      <c r="AE4928" s="41"/>
      <c r="AF4928" s="41"/>
      <c r="AG4928" s="41"/>
      <c r="AH4928" s="41"/>
    </row>
    <row r="4929" spans="1:34" ht="15" hidden="1" customHeight="1" x14ac:dyDescent="0.2">
      <c r="A4929" s="175">
        <v>69</v>
      </c>
      <c r="B4929" s="175">
        <v>60</v>
      </c>
      <c r="C4929" s="24" t="s">
        <v>108</v>
      </c>
      <c r="D4929" s="175">
        <v>60393</v>
      </c>
      <c r="E4929" s="43" t="s">
        <v>109</v>
      </c>
      <c r="F4929" s="25">
        <v>2015</v>
      </c>
      <c r="G4929" s="156">
        <v>42257.674305555556</v>
      </c>
      <c r="H4929" s="157">
        <v>42257.674305555556</v>
      </c>
      <c r="I4929" s="620" t="s">
        <v>36</v>
      </c>
      <c r="J4929" s="620" t="s">
        <v>36</v>
      </c>
      <c r="K4929" s="620"/>
      <c r="L4929" s="159">
        <f>N4929-G4929</f>
        <v>0.15972222221898846</v>
      </c>
      <c r="M4929" s="160">
        <v>230</v>
      </c>
      <c r="N4929" s="156">
        <v>42257.834027777775</v>
      </c>
      <c r="O4929" s="157">
        <v>42257.834027777775</v>
      </c>
      <c r="P4929" s="161" t="s">
        <v>37</v>
      </c>
      <c r="Q4929" s="35" t="s">
        <v>71</v>
      </c>
      <c r="R4929" s="35" t="s">
        <v>72</v>
      </c>
      <c r="S4929" s="35" t="s">
        <v>54</v>
      </c>
      <c r="T4929" s="239" t="s">
        <v>4741</v>
      </c>
      <c r="U4929" s="88">
        <v>11483</v>
      </c>
      <c r="V4929" s="240" t="s">
        <v>384</v>
      </c>
      <c r="W4929" s="239" t="s">
        <v>4744</v>
      </c>
      <c r="X4929" s="241">
        <v>0</v>
      </c>
      <c r="Y4929" s="242"/>
      <c r="Z4929" s="242"/>
      <c r="AA4929" s="242"/>
      <c r="AB4929" s="242"/>
      <c r="AC4929" s="168"/>
    </row>
    <row r="4930" spans="1:34" ht="15" hidden="1" customHeight="1" x14ac:dyDescent="0.2">
      <c r="A4930" s="175">
        <v>69</v>
      </c>
      <c r="B4930" s="175">
        <v>60</v>
      </c>
      <c r="C4930" s="24" t="s">
        <v>108</v>
      </c>
      <c r="D4930" s="175">
        <v>60393</v>
      </c>
      <c r="E4930" s="43" t="s">
        <v>109</v>
      </c>
      <c r="F4930" s="25">
        <v>2015</v>
      </c>
      <c r="G4930" s="156">
        <v>42341.39166666667</v>
      </c>
      <c r="H4930" s="157">
        <v>42341.39166666667</v>
      </c>
      <c r="I4930" s="620" t="s">
        <v>36</v>
      </c>
      <c r="J4930" s="620" t="s">
        <v>36</v>
      </c>
      <c r="K4930" s="620"/>
      <c r="L4930" s="159">
        <f>N4930-G4930</f>
        <v>0.30902777777373558</v>
      </c>
      <c r="M4930" s="160">
        <v>445</v>
      </c>
      <c r="N4930" s="156">
        <v>42341.700694444444</v>
      </c>
      <c r="O4930" s="157">
        <v>42341.700694444444</v>
      </c>
      <c r="P4930" s="161" t="s">
        <v>37</v>
      </c>
      <c r="Q4930" s="162" t="s">
        <v>52</v>
      </c>
      <c r="R4930" s="35" t="s">
        <v>67</v>
      </c>
      <c r="S4930" s="35" t="s">
        <v>101</v>
      </c>
      <c r="T4930" s="239" t="s">
        <v>5261</v>
      </c>
      <c r="U4930" s="631" t="s">
        <v>40</v>
      </c>
      <c r="V4930" s="240" t="s">
        <v>1385</v>
      </c>
      <c r="W4930" s="239" t="s">
        <v>5262</v>
      </c>
      <c r="X4930" s="241">
        <v>0</v>
      </c>
      <c r="Y4930" s="242"/>
      <c r="Z4930" s="242"/>
      <c r="AA4930" s="242"/>
      <c r="AB4930" s="242"/>
      <c r="AC4930" s="168"/>
    </row>
    <row r="4931" spans="1:34" ht="15" hidden="1" customHeight="1" x14ac:dyDescent="0.2">
      <c r="A4931" s="175">
        <v>69</v>
      </c>
      <c r="B4931" s="175">
        <v>60</v>
      </c>
      <c r="C4931" s="24" t="s">
        <v>108</v>
      </c>
      <c r="D4931" s="175">
        <v>60393</v>
      </c>
      <c r="E4931" s="43" t="s">
        <v>109</v>
      </c>
      <c r="F4931" s="25">
        <v>2015</v>
      </c>
      <c r="G4931" s="156">
        <v>42348.015277777777</v>
      </c>
      <c r="H4931" s="157">
        <v>42348.015277777777</v>
      </c>
      <c r="I4931" s="620" t="s">
        <v>36</v>
      </c>
      <c r="J4931" s="620" t="s">
        <v>36</v>
      </c>
      <c r="K4931" s="620"/>
      <c r="L4931" s="159">
        <f>N4931-G4931</f>
        <v>0.25763888889196096</v>
      </c>
      <c r="M4931" s="160">
        <v>371</v>
      </c>
      <c r="N4931" s="156">
        <v>42348.272916666669</v>
      </c>
      <c r="O4931" s="157">
        <v>42348.272916666669</v>
      </c>
      <c r="P4931" s="161" t="s">
        <v>37</v>
      </c>
      <c r="Q4931" s="35" t="s">
        <v>213</v>
      </c>
      <c r="R4931" s="35" t="s">
        <v>320</v>
      </c>
      <c r="S4931" s="35" t="s">
        <v>40</v>
      </c>
      <c r="T4931" s="239" t="s">
        <v>5299</v>
      </c>
      <c r="U4931" s="88">
        <v>11750</v>
      </c>
      <c r="V4931" s="240" t="s">
        <v>1385</v>
      </c>
      <c r="W4931" s="239" t="s">
        <v>5300</v>
      </c>
      <c r="X4931" s="241">
        <v>0</v>
      </c>
      <c r="Y4931" s="242"/>
      <c r="Z4931" s="242"/>
      <c r="AA4931" s="242"/>
      <c r="AB4931" s="242"/>
      <c r="AC4931" s="168"/>
    </row>
    <row r="4932" spans="1:34" ht="15" hidden="1" customHeight="1" x14ac:dyDescent="0.2">
      <c r="A4932" s="175">
        <v>69</v>
      </c>
      <c r="B4932" s="175">
        <v>60</v>
      </c>
      <c r="C4932" s="24" t="s">
        <v>108</v>
      </c>
      <c r="D4932" s="175">
        <v>60393</v>
      </c>
      <c r="E4932" s="43" t="s">
        <v>109</v>
      </c>
      <c r="F4932" s="25">
        <v>2015</v>
      </c>
      <c r="G4932" s="156">
        <v>42351.216666666667</v>
      </c>
      <c r="H4932" s="157">
        <v>42351.216666666667</v>
      </c>
      <c r="I4932" s="626" t="s">
        <v>313</v>
      </c>
      <c r="J4932" s="620" t="s">
        <v>36</v>
      </c>
      <c r="K4932" s="620"/>
      <c r="L4932" s="159">
        <f>N4932-G4932</f>
        <v>6.944444467080757E-4</v>
      </c>
      <c r="M4932" s="160">
        <v>1</v>
      </c>
      <c r="N4932" s="156">
        <v>42351.217361111114</v>
      </c>
      <c r="O4932" s="157">
        <v>42351.217361111114</v>
      </c>
      <c r="P4932" s="161" t="s">
        <v>37</v>
      </c>
      <c r="Q4932" s="162" t="s">
        <v>48</v>
      </c>
      <c r="R4932" s="162" t="s">
        <v>49</v>
      </c>
      <c r="S4932" s="35" t="s">
        <v>40</v>
      </c>
      <c r="T4932" s="239" t="s">
        <v>5338</v>
      </c>
      <c r="U4932" s="631" t="s">
        <v>40</v>
      </c>
      <c r="V4932" s="240" t="s">
        <v>1385</v>
      </c>
      <c r="W4932" s="239" t="s">
        <v>5339</v>
      </c>
      <c r="X4932" s="241">
        <v>0</v>
      </c>
      <c r="Y4932" s="242"/>
      <c r="Z4932" s="242"/>
      <c r="AA4932" s="242"/>
      <c r="AB4932" s="242"/>
      <c r="AC4932" s="168"/>
    </row>
    <row r="4933" spans="1:34" ht="15" hidden="1" customHeight="1" x14ac:dyDescent="0.2">
      <c r="A4933" s="175">
        <v>69</v>
      </c>
      <c r="B4933" s="175">
        <v>60</v>
      </c>
      <c r="C4933" s="24" t="s">
        <v>108</v>
      </c>
      <c r="D4933" s="175">
        <v>60393</v>
      </c>
      <c r="E4933" s="43" t="s">
        <v>109</v>
      </c>
      <c r="F4933" s="25">
        <v>2015</v>
      </c>
      <c r="G4933" s="156">
        <v>42363.398611111108</v>
      </c>
      <c r="H4933" s="157">
        <v>42363.398611111108</v>
      </c>
      <c r="I4933" s="620" t="s">
        <v>36</v>
      </c>
      <c r="J4933" s="620" t="s">
        <v>36</v>
      </c>
      <c r="K4933" s="620"/>
      <c r="L4933" s="159">
        <f>N4933-G4933</f>
        <v>6.944444467080757E-4</v>
      </c>
      <c r="M4933" s="160">
        <v>1</v>
      </c>
      <c r="N4933" s="156">
        <v>42363.399305555555</v>
      </c>
      <c r="O4933" s="157">
        <v>42363.399305555555</v>
      </c>
      <c r="P4933" s="161" t="s">
        <v>37</v>
      </c>
      <c r="Q4933" s="35" t="s">
        <v>213</v>
      </c>
      <c r="R4933" s="35" t="s">
        <v>1263</v>
      </c>
      <c r="S4933" s="35" t="s">
        <v>40</v>
      </c>
      <c r="T4933" s="35" t="s">
        <v>5403</v>
      </c>
      <c r="U4933" s="414" t="s">
        <v>40</v>
      </c>
      <c r="V4933" s="167" t="s">
        <v>1385</v>
      </c>
      <c r="W4933" s="35" t="s">
        <v>5404</v>
      </c>
      <c r="X4933" s="55">
        <v>0</v>
      </c>
      <c r="Y4933" s="168"/>
      <c r="Z4933" s="168"/>
      <c r="AA4933" s="168"/>
      <c r="AB4933" s="168"/>
      <c r="AC4933" s="168"/>
    </row>
    <row r="4934" spans="1:34" ht="15" hidden="1" customHeight="1" x14ac:dyDescent="0.2">
      <c r="A4934" s="257">
        <v>69</v>
      </c>
      <c r="B4934" s="257">
        <v>60</v>
      </c>
      <c r="C4934" s="258" t="s">
        <v>108</v>
      </c>
      <c r="D4934" s="257">
        <v>60393</v>
      </c>
      <c r="E4934" s="258" t="s">
        <v>109</v>
      </c>
      <c r="F4934" s="25">
        <v>2016</v>
      </c>
      <c r="G4934" s="284">
        <v>42517.636805555558</v>
      </c>
      <c r="H4934" s="234">
        <v>42517.636805555558</v>
      </c>
      <c r="I4934" s="412" t="s">
        <v>36</v>
      </c>
      <c r="J4934" s="412" t="s">
        <v>36</v>
      </c>
      <c r="K4934" s="412"/>
      <c r="L4934" s="235">
        <f>N4934-G4934</f>
        <v>6.9444443943211809E-4</v>
      </c>
      <c r="M4934" s="236">
        <v>1</v>
      </c>
      <c r="N4934" s="284">
        <v>42517.637499999997</v>
      </c>
      <c r="O4934" s="234">
        <v>42517.637499999997</v>
      </c>
      <c r="P4934" s="237" t="s">
        <v>37</v>
      </c>
      <c r="Q4934" s="238" t="s">
        <v>52</v>
      </c>
      <c r="R4934" s="238" t="s">
        <v>59</v>
      </c>
      <c r="S4934" s="35" t="s">
        <v>98</v>
      </c>
      <c r="T4934" s="35" t="s">
        <v>6133</v>
      </c>
      <c r="U4934" s="282" t="s">
        <v>40</v>
      </c>
      <c r="V4934" s="240" t="s">
        <v>1385</v>
      </c>
      <c r="W4934" s="35" t="s">
        <v>6134</v>
      </c>
      <c r="X4934" s="55">
        <v>0</v>
      </c>
      <c r="Y4934" s="55">
        <v>0</v>
      </c>
      <c r="Z4934" s="55">
        <v>0</v>
      </c>
      <c r="AA4934" s="35"/>
      <c r="AB4934" s="35"/>
      <c r="AC4934" s="35"/>
    </row>
    <row r="4935" spans="1:34" ht="15" hidden="1" customHeight="1" x14ac:dyDescent="0.2">
      <c r="A4935" s="257">
        <v>69</v>
      </c>
      <c r="B4935" s="257">
        <v>60</v>
      </c>
      <c r="C4935" s="258" t="s">
        <v>108</v>
      </c>
      <c r="D4935" s="257">
        <v>60393</v>
      </c>
      <c r="E4935" s="258" t="s">
        <v>109</v>
      </c>
      <c r="F4935" s="25">
        <v>2016</v>
      </c>
      <c r="G4935" s="284">
        <v>42526.655555555553</v>
      </c>
      <c r="H4935" s="234">
        <v>42526.655555555553</v>
      </c>
      <c r="I4935" s="412" t="s">
        <v>36</v>
      </c>
      <c r="J4935" s="412" t="s">
        <v>36</v>
      </c>
      <c r="K4935" s="412"/>
      <c r="L4935" s="235">
        <f>N4935-G4935</f>
        <v>6.944444467080757E-4</v>
      </c>
      <c r="M4935" s="236">
        <v>1</v>
      </c>
      <c r="N4935" s="284">
        <v>42526.65625</v>
      </c>
      <c r="O4935" s="234">
        <v>42526.65625</v>
      </c>
      <c r="P4935" s="237" t="s">
        <v>37</v>
      </c>
      <c r="Q4935" s="238" t="s">
        <v>145</v>
      </c>
      <c r="R4935" s="238" t="s">
        <v>146</v>
      </c>
      <c r="S4935" s="35" t="s">
        <v>40</v>
      </c>
      <c r="T4935" s="35" t="s">
        <v>6169</v>
      </c>
      <c r="U4935" s="282" t="s">
        <v>40</v>
      </c>
      <c r="V4935" s="240" t="s">
        <v>1385</v>
      </c>
      <c r="W4935" s="168" t="s">
        <v>6171</v>
      </c>
      <c r="X4935" s="177">
        <v>0</v>
      </c>
      <c r="Y4935" s="177">
        <v>0</v>
      </c>
      <c r="Z4935" s="55">
        <v>0</v>
      </c>
      <c r="AA4935" s="35"/>
      <c r="AB4935" s="35"/>
      <c r="AC4935" s="35"/>
    </row>
    <row r="4936" spans="1:34" ht="15" hidden="1" customHeight="1" x14ac:dyDescent="0.2">
      <c r="A4936" s="257">
        <v>69</v>
      </c>
      <c r="B4936" s="257">
        <v>60</v>
      </c>
      <c r="C4936" s="258" t="s">
        <v>108</v>
      </c>
      <c r="D4936" s="257">
        <v>60393</v>
      </c>
      <c r="E4936" s="258" t="s">
        <v>109</v>
      </c>
      <c r="F4936" s="25">
        <v>2016</v>
      </c>
      <c r="G4936" s="284">
        <v>42658.585416666669</v>
      </c>
      <c r="H4936" s="234">
        <v>42658.585416666669</v>
      </c>
      <c r="I4936" s="412" t="s">
        <v>36</v>
      </c>
      <c r="J4936" s="412" t="s">
        <v>36</v>
      </c>
      <c r="K4936" s="412"/>
      <c r="L4936" s="235">
        <f>N4936-G4936</f>
        <v>6.9444443943211809E-4</v>
      </c>
      <c r="M4936" s="236">
        <v>1</v>
      </c>
      <c r="N4936" s="284">
        <v>42658.586111111108</v>
      </c>
      <c r="O4936" s="234">
        <v>42658.586111111108</v>
      </c>
      <c r="P4936" s="237" t="s">
        <v>37</v>
      </c>
      <c r="Q4936" s="35" t="s">
        <v>213</v>
      </c>
      <c r="R4936" s="35" t="s">
        <v>320</v>
      </c>
      <c r="S4936" s="35" t="s">
        <v>40</v>
      </c>
      <c r="T4936" s="35" t="s">
        <v>6733</v>
      </c>
      <c r="U4936" s="282" t="s">
        <v>40</v>
      </c>
      <c r="V4936" s="240" t="s">
        <v>1385</v>
      </c>
      <c r="W4936" s="35" t="s">
        <v>6734</v>
      </c>
      <c r="X4936" s="177">
        <v>0</v>
      </c>
      <c r="Y4936" s="55">
        <v>0</v>
      </c>
      <c r="Z4936" s="55">
        <v>0</v>
      </c>
      <c r="AA4936" s="35"/>
      <c r="AB4936" s="35"/>
      <c r="AC4936" s="241"/>
    </row>
    <row r="4937" spans="1:34" ht="15" hidden="1" customHeight="1" x14ac:dyDescent="0.2">
      <c r="A4937" s="257">
        <v>69</v>
      </c>
      <c r="B4937" s="257">
        <v>60</v>
      </c>
      <c r="C4937" s="258" t="s">
        <v>108</v>
      </c>
      <c r="D4937" s="257">
        <v>60393</v>
      </c>
      <c r="E4937" s="258" t="s">
        <v>109</v>
      </c>
      <c r="F4937" s="25">
        <v>2016</v>
      </c>
      <c r="G4937" s="284">
        <v>42658.594444444447</v>
      </c>
      <c r="H4937" s="234">
        <v>42658.594444444447</v>
      </c>
      <c r="I4937" s="412" t="s">
        <v>36</v>
      </c>
      <c r="J4937" s="412" t="s">
        <v>36</v>
      </c>
      <c r="K4937" s="412"/>
      <c r="L4937" s="235">
        <f>N4937-G4937</f>
        <v>0.15902777777228039</v>
      </c>
      <c r="M4937" s="236">
        <v>229</v>
      </c>
      <c r="N4937" s="284">
        <v>42658.753472222219</v>
      </c>
      <c r="O4937" s="234">
        <v>42658.753472222219</v>
      </c>
      <c r="P4937" s="237" t="s">
        <v>37</v>
      </c>
      <c r="Q4937" s="35" t="s">
        <v>213</v>
      </c>
      <c r="R4937" s="35" t="s">
        <v>320</v>
      </c>
      <c r="S4937" s="35" t="s">
        <v>40</v>
      </c>
      <c r="T4937" s="35" t="s">
        <v>6735</v>
      </c>
      <c r="U4937" s="282" t="s">
        <v>40</v>
      </c>
      <c r="V4937" s="240" t="s">
        <v>1385</v>
      </c>
      <c r="W4937" s="35" t="s">
        <v>6736</v>
      </c>
      <c r="X4937" s="177">
        <v>0</v>
      </c>
      <c r="Y4937" s="55">
        <v>0</v>
      </c>
      <c r="Z4937" s="55">
        <v>0</v>
      </c>
      <c r="AA4937" s="35"/>
      <c r="AB4937" s="35"/>
      <c r="AC4937" s="241"/>
    </row>
    <row r="4938" spans="1:34" ht="15" hidden="1" customHeight="1" x14ac:dyDescent="0.2">
      <c r="A4938" s="257">
        <v>69</v>
      </c>
      <c r="B4938" s="257">
        <v>60</v>
      </c>
      <c r="C4938" s="258" t="s">
        <v>108</v>
      </c>
      <c r="D4938" s="257">
        <v>60393</v>
      </c>
      <c r="E4938" s="258" t="s">
        <v>109</v>
      </c>
      <c r="F4938" s="25">
        <v>2017</v>
      </c>
      <c r="G4938" s="232">
        <v>42743.375</v>
      </c>
      <c r="H4938" s="233">
        <v>42743.375</v>
      </c>
      <c r="I4938" s="417" t="s">
        <v>7042</v>
      </c>
      <c r="J4938" s="412" t="s">
        <v>36</v>
      </c>
      <c r="K4938" s="412"/>
      <c r="L4938" s="235">
        <f>N4938-G4938</f>
        <v>6.944444467080757E-4</v>
      </c>
      <c r="M4938" s="236">
        <v>1</v>
      </c>
      <c r="N4938" s="232">
        <v>42743.375694444447</v>
      </c>
      <c r="O4938" s="233">
        <v>42743.375694444447</v>
      </c>
      <c r="P4938" s="237" t="s">
        <v>37</v>
      </c>
      <c r="Q4938" s="238" t="s">
        <v>52</v>
      </c>
      <c r="R4938" s="238" t="s">
        <v>59</v>
      </c>
      <c r="S4938" s="35" t="s">
        <v>40</v>
      </c>
      <c r="T4938" s="52" t="s">
        <v>7167</v>
      </c>
      <c r="U4938" s="303" t="s">
        <v>40</v>
      </c>
      <c r="V4938" s="49" t="s">
        <v>1385</v>
      </c>
      <c r="W4938" s="44" t="s">
        <v>7168</v>
      </c>
      <c r="X4938" s="241">
        <v>1</v>
      </c>
      <c r="Y4938" s="241">
        <v>0</v>
      </c>
      <c r="Z4938" s="241">
        <v>0</v>
      </c>
      <c r="AA4938" s="168"/>
      <c r="AB4938" s="168"/>
      <c r="AC4938" s="168"/>
      <c r="AD4938" s="304">
        <v>5517212</v>
      </c>
      <c r="AE4938" s="35" t="s">
        <v>7083</v>
      </c>
      <c r="AF4938" s="305" t="s">
        <v>7169</v>
      </c>
      <c r="AG4938" s="35" t="s">
        <v>7040</v>
      </c>
      <c r="AH4938" s="44" t="s">
        <v>7041</v>
      </c>
    </row>
    <row r="4939" spans="1:34" ht="15" hidden="1" customHeight="1" x14ac:dyDescent="0.2">
      <c r="A4939" s="257">
        <v>69</v>
      </c>
      <c r="B4939" s="257">
        <v>60</v>
      </c>
      <c r="C4939" s="258" t="s">
        <v>108</v>
      </c>
      <c r="D4939" s="257">
        <v>60393</v>
      </c>
      <c r="E4939" s="258" t="s">
        <v>109</v>
      </c>
      <c r="F4939" s="25">
        <v>2017</v>
      </c>
      <c r="G4939" s="232">
        <v>42743.384722222225</v>
      </c>
      <c r="H4939" s="233">
        <v>42743.384722222225</v>
      </c>
      <c r="I4939" s="417" t="s">
        <v>7042</v>
      </c>
      <c r="J4939" s="412" t="s">
        <v>36</v>
      </c>
      <c r="K4939" s="412"/>
      <c r="L4939" s="235">
        <f>N4939-G4939</f>
        <v>6.9444443943211809E-4</v>
      </c>
      <c r="M4939" s="236">
        <v>1</v>
      </c>
      <c r="N4939" s="232">
        <v>42743.385416666664</v>
      </c>
      <c r="O4939" s="233">
        <v>42743.385416666664</v>
      </c>
      <c r="P4939" s="237" t="s">
        <v>37</v>
      </c>
      <c r="Q4939" s="238" t="s">
        <v>52</v>
      </c>
      <c r="R4939" s="238" t="s">
        <v>59</v>
      </c>
      <c r="S4939" s="35" t="s">
        <v>40</v>
      </c>
      <c r="T4939" s="52" t="s">
        <v>7167</v>
      </c>
      <c r="U4939" s="303" t="s">
        <v>40</v>
      </c>
      <c r="V4939" s="49" t="s">
        <v>1385</v>
      </c>
      <c r="W4939" s="44" t="s">
        <v>7177</v>
      </c>
      <c r="X4939" s="241">
        <v>1</v>
      </c>
      <c r="Y4939" s="241">
        <v>0</v>
      </c>
      <c r="Z4939" s="241">
        <v>0</v>
      </c>
      <c r="AA4939" s="168"/>
      <c r="AB4939" s="168"/>
      <c r="AC4939" s="168"/>
      <c r="AD4939" s="304">
        <v>5517212</v>
      </c>
      <c r="AE4939" s="35" t="s">
        <v>7083</v>
      </c>
      <c r="AF4939" s="305" t="s">
        <v>7169</v>
      </c>
      <c r="AG4939" s="35" t="s">
        <v>7040</v>
      </c>
      <c r="AH4939" s="44" t="s">
        <v>7041</v>
      </c>
    </row>
    <row r="4940" spans="1:34" ht="15" hidden="1" customHeight="1" x14ac:dyDescent="0.2">
      <c r="A4940" s="257">
        <v>69</v>
      </c>
      <c r="B4940" s="257">
        <v>60</v>
      </c>
      <c r="C4940" s="258" t="s">
        <v>108</v>
      </c>
      <c r="D4940" s="257">
        <v>60393</v>
      </c>
      <c r="E4940" s="258" t="s">
        <v>109</v>
      </c>
      <c r="F4940" s="25">
        <v>2017</v>
      </c>
      <c r="G4940" s="232">
        <v>42743.388194444444</v>
      </c>
      <c r="H4940" s="233">
        <v>42743.388194444444</v>
      </c>
      <c r="I4940" s="417" t="s">
        <v>7042</v>
      </c>
      <c r="J4940" s="412" t="s">
        <v>36</v>
      </c>
      <c r="K4940" s="412"/>
      <c r="L4940" s="235">
        <f>N4940-G4940</f>
        <v>0.13263888889196096</v>
      </c>
      <c r="M4940" s="236">
        <v>191</v>
      </c>
      <c r="N4940" s="232">
        <v>42743.520833333336</v>
      </c>
      <c r="O4940" s="233">
        <v>42743.520833333336</v>
      </c>
      <c r="P4940" s="237" t="s">
        <v>37</v>
      </c>
      <c r="Q4940" s="238" t="s">
        <v>52</v>
      </c>
      <c r="R4940" s="238" t="s">
        <v>59</v>
      </c>
      <c r="S4940" s="35" t="s">
        <v>54</v>
      </c>
      <c r="T4940" s="52" t="s">
        <v>7178</v>
      </c>
      <c r="U4940" s="303" t="s">
        <v>40</v>
      </c>
      <c r="V4940" s="49" t="s">
        <v>1385</v>
      </c>
      <c r="W4940" s="44" t="s">
        <v>7179</v>
      </c>
      <c r="X4940" s="241">
        <v>1</v>
      </c>
      <c r="Y4940" s="241">
        <v>0</v>
      </c>
      <c r="Z4940" s="241">
        <v>0</v>
      </c>
      <c r="AA4940" s="168"/>
      <c r="AB4940" s="168"/>
      <c r="AC4940" s="168"/>
      <c r="AD4940" s="304">
        <v>5517212</v>
      </c>
      <c r="AE4940" s="35" t="s">
        <v>7083</v>
      </c>
      <c r="AF4940" s="305" t="s">
        <v>7169</v>
      </c>
      <c r="AG4940" s="35" t="s">
        <v>7040</v>
      </c>
      <c r="AH4940" s="44" t="s">
        <v>7041</v>
      </c>
    </row>
    <row r="4941" spans="1:34" ht="15" hidden="1" customHeight="1" x14ac:dyDescent="0.2">
      <c r="A4941" s="257">
        <v>69</v>
      </c>
      <c r="B4941" s="257">
        <v>60</v>
      </c>
      <c r="C4941" s="258" t="s">
        <v>108</v>
      </c>
      <c r="D4941" s="257">
        <v>60393</v>
      </c>
      <c r="E4941" s="258" t="s">
        <v>109</v>
      </c>
      <c r="F4941" s="25">
        <v>2017</v>
      </c>
      <c r="G4941" s="232">
        <v>42758.364583333336</v>
      </c>
      <c r="H4941" s="233">
        <v>42758.364583333336</v>
      </c>
      <c r="I4941" s="417" t="s">
        <v>7042</v>
      </c>
      <c r="J4941" s="412" t="s">
        <v>36</v>
      </c>
      <c r="K4941" s="412"/>
      <c r="L4941" s="235">
        <f>N4941-G4941</f>
        <v>6.9444443943211809E-4</v>
      </c>
      <c r="M4941" s="236">
        <v>1</v>
      </c>
      <c r="N4941" s="232">
        <v>42758.365277777775</v>
      </c>
      <c r="O4941" s="233">
        <v>42758.365277777775</v>
      </c>
      <c r="P4941" s="237" t="s">
        <v>37</v>
      </c>
      <c r="Q4941" s="35" t="s">
        <v>213</v>
      </c>
      <c r="R4941" s="35" t="s">
        <v>214</v>
      </c>
      <c r="S4941" s="35" t="s">
        <v>40</v>
      </c>
      <c r="T4941" s="167" t="s">
        <v>7592</v>
      </c>
      <c r="U4941" s="303" t="s">
        <v>40</v>
      </c>
      <c r="V4941" s="49" t="s">
        <v>1385</v>
      </c>
      <c r="W4941" s="35" t="s">
        <v>7593</v>
      </c>
      <c r="X4941" s="255">
        <v>0</v>
      </c>
      <c r="Y4941" s="255">
        <v>0</v>
      </c>
      <c r="Z4941" s="255">
        <v>0</v>
      </c>
      <c r="AA4941" s="35"/>
      <c r="AB4941" s="35"/>
      <c r="AC4941" s="35"/>
      <c r="AD4941" s="304">
        <v>5517212</v>
      </c>
      <c r="AE4941" s="35" t="s">
        <v>7427</v>
      </c>
      <c r="AF4941" s="305" t="s">
        <v>7594</v>
      </c>
      <c r="AG4941" s="35" t="s">
        <v>7040</v>
      </c>
      <c r="AH4941" s="44" t="s">
        <v>7041</v>
      </c>
    </row>
    <row r="4942" spans="1:34" ht="15" hidden="1" customHeight="1" x14ac:dyDescent="0.2">
      <c r="A4942" s="257">
        <v>69</v>
      </c>
      <c r="B4942" s="257">
        <v>60</v>
      </c>
      <c r="C4942" s="258" t="s">
        <v>108</v>
      </c>
      <c r="D4942" s="257">
        <v>60393</v>
      </c>
      <c r="E4942" s="258" t="s">
        <v>109</v>
      </c>
      <c r="F4942" s="25">
        <v>2017</v>
      </c>
      <c r="G4942" s="232">
        <v>42773.094444444447</v>
      </c>
      <c r="H4942" s="233">
        <v>42773.094444444447</v>
      </c>
      <c r="I4942" s="417" t="s">
        <v>7042</v>
      </c>
      <c r="J4942" s="412" t="s">
        <v>36</v>
      </c>
      <c r="K4942" s="412"/>
      <c r="L4942" s="235">
        <f>N4942-G4942</f>
        <v>6.9444443943211809E-4</v>
      </c>
      <c r="M4942" s="236">
        <v>1</v>
      </c>
      <c r="N4942" s="232">
        <v>42773.095138888886</v>
      </c>
      <c r="O4942" s="233">
        <v>42773.095138888886</v>
      </c>
      <c r="P4942" s="237" t="s">
        <v>37</v>
      </c>
      <c r="Q4942" s="35" t="s">
        <v>222</v>
      </c>
      <c r="R4942" s="35" t="s">
        <v>223</v>
      </c>
      <c r="S4942" s="35" t="s">
        <v>526</v>
      </c>
      <c r="T4942" s="52" t="s">
        <v>7707</v>
      </c>
      <c r="U4942" s="303" t="s">
        <v>40</v>
      </c>
      <c r="V4942" s="49" t="s">
        <v>1385</v>
      </c>
      <c r="W4942" s="44" t="s">
        <v>7708</v>
      </c>
      <c r="X4942" s="255">
        <v>0</v>
      </c>
      <c r="Y4942" s="255">
        <v>0</v>
      </c>
      <c r="Z4942" s="255">
        <v>0</v>
      </c>
      <c r="AA4942" s="168"/>
      <c r="AB4942" s="168"/>
      <c r="AC4942" s="168"/>
      <c r="AD4942" s="304">
        <v>5517212</v>
      </c>
      <c r="AE4942" s="35" t="s">
        <v>7083</v>
      </c>
      <c r="AF4942" s="305" t="s">
        <v>7709</v>
      </c>
      <c r="AG4942" s="35" t="s">
        <v>7040</v>
      </c>
      <c r="AH4942" s="44" t="s">
        <v>7041</v>
      </c>
    </row>
    <row r="4943" spans="1:34" ht="15" hidden="1" customHeight="1" x14ac:dyDescent="0.2">
      <c r="A4943" s="257">
        <v>69</v>
      </c>
      <c r="B4943" s="257">
        <v>60</v>
      </c>
      <c r="C4943" s="258" t="s">
        <v>108</v>
      </c>
      <c r="D4943" s="257">
        <v>60393</v>
      </c>
      <c r="E4943" s="258" t="s">
        <v>109</v>
      </c>
      <c r="F4943" s="25">
        <v>2017</v>
      </c>
      <c r="G4943" s="232">
        <v>42773.11041666667</v>
      </c>
      <c r="H4943" s="233">
        <v>42773.11041666667</v>
      </c>
      <c r="I4943" s="417" t="s">
        <v>7042</v>
      </c>
      <c r="J4943" s="412" t="s">
        <v>36</v>
      </c>
      <c r="K4943" s="412"/>
      <c r="L4943" s="235">
        <f>N4943-G4943</f>
        <v>6.9444443943211809E-4</v>
      </c>
      <c r="M4943" s="236">
        <v>1</v>
      </c>
      <c r="N4943" s="232">
        <v>42773.111111111109</v>
      </c>
      <c r="O4943" s="233">
        <v>42773.111111111109</v>
      </c>
      <c r="P4943" s="237" t="s">
        <v>37</v>
      </c>
      <c r="Q4943" s="35" t="s">
        <v>222</v>
      </c>
      <c r="R4943" s="35" t="s">
        <v>223</v>
      </c>
      <c r="S4943" s="35" t="s">
        <v>526</v>
      </c>
      <c r="T4943" s="52" t="s">
        <v>7710</v>
      </c>
      <c r="U4943" s="303" t="s">
        <v>40</v>
      </c>
      <c r="V4943" s="49" t="s">
        <v>1385</v>
      </c>
      <c r="W4943" s="44" t="s">
        <v>7711</v>
      </c>
      <c r="X4943" s="255">
        <v>0</v>
      </c>
      <c r="Y4943" s="255">
        <v>0</v>
      </c>
      <c r="Z4943" s="255">
        <v>0</v>
      </c>
      <c r="AA4943" s="168"/>
      <c r="AB4943" s="168"/>
      <c r="AC4943" s="168"/>
      <c r="AD4943" s="304">
        <v>5517212</v>
      </c>
      <c r="AE4943" s="35" t="s">
        <v>7083</v>
      </c>
      <c r="AF4943" s="305" t="s">
        <v>7709</v>
      </c>
      <c r="AG4943" s="35" t="s">
        <v>7040</v>
      </c>
      <c r="AH4943" s="44" t="s">
        <v>7041</v>
      </c>
    </row>
    <row r="4944" spans="1:34" ht="15" hidden="1" customHeight="1" x14ac:dyDescent="0.2">
      <c r="A4944" s="257">
        <v>69</v>
      </c>
      <c r="B4944" s="257">
        <v>60</v>
      </c>
      <c r="C4944" s="258" t="s">
        <v>108</v>
      </c>
      <c r="D4944" s="257">
        <v>60393</v>
      </c>
      <c r="E4944" s="258" t="s">
        <v>109</v>
      </c>
      <c r="F4944" s="25">
        <v>2017</v>
      </c>
      <c r="G4944" s="232">
        <v>42773.143750000003</v>
      </c>
      <c r="H4944" s="233">
        <v>42773.143750000003</v>
      </c>
      <c r="I4944" s="417" t="s">
        <v>7042</v>
      </c>
      <c r="J4944" s="412" t="s">
        <v>36</v>
      </c>
      <c r="K4944" s="412"/>
      <c r="L4944" s="235">
        <f>N4944-G4944</f>
        <v>6.9444443943211809E-4</v>
      </c>
      <c r="M4944" s="236">
        <v>1</v>
      </c>
      <c r="N4944" s="232">
        <v>42773.144444444442</v>
      </c>
      <c r="O4944" s="233">
        <v>42773.144444444442</v>
      </c>
      <c r="P4944" s="237" t="s">
        <v>37</v>
      </c>
      <c r="Q4944" s="35" t="s">
        <v>222</v>
      </c>
      <c r="R4944" s="35" t="s">
        <v>223</v>
      </c>
      <c r="S4944" s="35" t="s">
        <v>526</v>
      </c>
      <c r="T4944" s="52" t="s">
        <v>7710</v>
      </c>
      <c r="U4944" s="303" t="s">
        <v>40</v>
      </c>
      <c r="V4944" s="49" t="s">
        <v>1385</v>
      </c>
      <c r="W4944" s="44" t="s">
        <v>7715</v>
      </c>
      <c r="X4944" s="255">
        <v>0</v>
      </c>
      <c r="Y4944" s="255">
        <v>0</v>
      </c>
      <c r="Z4944" s="255">
        <v>0</v>
      </c>
      <c r="AA4944" s="168"/>
      <c r="AB4944" s="168"/>
      <c r="AC4944" s="168"/>
      <c r="AD4944" s="304">
        <v>5517212</v>
      </c>
      <c r="AE4944" s="35" t="s">
        <v>7083</v>
      </c>
      <c r="AF4944" s="305" t="s">
        <v>7709</v>
      </c>
      <c r="AG4944" s="35" t="s">
        <v>7040</v>
      </c>
      <c r="AH4944" s="44" t="s">
        <v>7041</v>
      </c>
    </row>
    <row r="4945" spans="1:34" ht="15" hidden="1" customHeight="1" x14ac:dyDescent="0.2">
      <c r="A4945" s="257">
        <v>69</v>
      </c>
      <c r="B4945" s="257">
        <v>60</v>
      </c>
      <c r="C4945" s="258" t="s">
        <v>108</v>
      </c>
      <c r="D4945" s="257">
        <v>60393</v>
      </c>
      <c r="E4945" s="258" t="s">
        <v>109</v>
      </c>
      <c r="F4945" s="25">
        <v>2017</v>
      </c>
      <c r="G4945" s="232">
        <v>42773.15347222222</v>
      </c>
      <c r="H4945" s="233">
        <v>42773.15347222222</v>
      </c>
      <c r="I4945" s="417" t="s">
        <v>7042</v>
      </c>
      <c r="J4945" s="412" t="s">
        <v>36</v>
      </c>
      <c r="K4945" s="412"/>
      <c r="L4945" s="235">
        <f>N4945-G4945</f>
        <v>0.26458333333721384</v>
      </c>
      <c r="M4945" s="236">
        <v>381</v>
      </c>
      <c r="N4945" s="232">
        <v>42773.418055555558</v>
      </c>
      <c r="O4945" s="233">
        <v>42773.418055555558</v>
      </c>
      <c r="P4945" s="237" t="s">
        <v>37</v>
      </c>
      <c r="Q4945" s="35" t="s">
        <v>222</v>
      </c>
      <c r="R4945" s="35" t="s">
        <v>223</v>
      </c>
      <c r="S4945" s="35" t="s">
        <v>526</v>
      </c>
      <c r="T4945" s="52" t="s">
        <v>7719</v>
      </c>
      <c r="U4945" s="303" t="s">
        <v>40</v>
      </c>
      <c r="V4945" s="49" t="s">
        <v>1385</v>
      </c>
      <c r="W4945" s="44" t="s">
        <v>7720</v>
      </c>
      <c r="X4945" s="255">
        <v>0</v>
      </c>
      <c r="Y4945" s="255">
        <v>0</v>
      </c>
      <c r="Z4945" s="255">
        <v>0</v>
      </c>
      <c r="AA4945" s="168"/>
      <c r="AB4945" s="168"/>
      <c r="AC4945" s="168"/>
      <c r="AD4945" s="304">
        <v>5517212</v>
      </c>
      <c r="AE4945" s="35" t="s">
        <v>7083</v>
      </c>
      <c r="AF4945" s="305" t="s">
        <v>7721</v>
      </c>
      <c r="AG4945" s="35" t="s">
        <v>7040</v>
      </c>
      <c r="AH4945" s="44" t="s">
        <v>7041</v>
      </c>
    </row>
    <row r="4946" spans="1:34" ht="15" hidden="1" customHeight="1" x14ac:dyDescent="0.2">
      <c r="A4946" s="257">
        <v>69</v>
      </c>
      <c r="B4946" s="257">
        <v>60</v>
      </c>
      <c r="C4946" s="258" t="s">
        <v>108</v>
      </c>
      <c r="D4946" s="257">
        <v>60393</v>
      </c>
      <c r="E4946" s="258" t="s">
        <v>109</v>
      </c>
      <c r="F4946" s="25">
        <v>2017</v>
      </c>
      <c r="G4946" s="232">
        <v>42800.359027777777</v>
      </c>
      <c r="H4946" s="233">
        <v>42800.359027777777</v>
      </c>
      <c r="I4946" s="412" t="s">
        <v>36</v>
      </c>
      <c r="J4946" s="412" t="s">
        <v>36</v>
      </c>
      <c r="K4946" s="412"/>
      <c r="L4946" s="235">
        <f>N4946-G4946</f>
        <v>6.944444467080757E-4</v>
      </c>
      <c r="M4946" s="236">
        <v>1</v>
      </c>
      <c r="N4946" s="232">
        <v>42800.359722222223</v>
      </c>
      <c r="O4946" s="233">
        <v>42800.359722222223</v>
      </c>
      <c r="P4946" s="237" t="s">
        <v>37</v>
      </c>
      <c r="Q4946" s="35" t="s">
        <v>48</v>
      </c>
      <c r="R4946" s="35" t="s">
        <v>49</v>
      </c>
      <c r="S4946" s="35" t="s">
        <v>40</v>
      </c>
      <c r="T4946" s="52" t="s">
        <v>8059</v>
      </c>
      <c r="U4946" s="303" t="s">
        <v>40</v>
      </c>
      <c r="V4946" s="49" t="s">
        <v>1385</v>
      </c>
      <c r="W4946" s="44" t="s">
        <v>8060</v>
      </c>
      <c r="X4946" s="255">
        <v>0</v>
      </c>
      <c r="Y4946" s="241">
        <v>0</v>
      </c>
      <c r="Z4946" s="241">
        <v>0</v>
      </c>
      <c r="AA4946" s="168"/>
      <c r="AB4946" s="168"/>
      <c r="AC4946" s="168"/>
      <c r="AD4946" s="304">
        <v>5517212</v>
      </c>
      <c r="AE4946" s="35" t="s">
        <v>7063</v>
      </c>
      <c r="AF4946" s="305" t="s">
        <v>8061</v>
      </c>
      <c r="AG4946" s="35" t="s">
        <v>7040</v>
      </c>
      <c r="AH4946" s="52" t="s">
        <v>7041</v>
      </c>
    </row>
    <row r="4947" spans="1:34" ht="15" hidden="1" customHeight="1" x14ac:dyDescent="0.2">
      <c r="A4947" s="257">
        <v>69</v>
      </c>
      <c r="B4947" s="257">
        <v>60</v>
      </c>
      <c r="C4947" s="258" t="s">
        <v>108</v>
      </c>
      <c r="D4947" s="257">
        <v>60393</v>
      </c>
      <c r="E4947" s="258" t="s">
        <v>109</v>
      </c>
      <c r="F4947" s="25">
        <v>2017</v>
      </c>
      <c r="G4947" s="232">
        <v>42885.322916666664</v>
      </c>
      <c r="H4947" s="233">
        <v>42885.322916666664</v>
      </c>
      <c r="I4947" s="412" t="s">
        <v>36</v>
      </c>
      <c r="J4947" s="417" t="s">
        <v>7042</v>
      </c>
      <c r="K4947" s="417"/>
      <c r="L4947" s="235">
        <f>N4947-G4947</f>
        <v>0.59861111111240461</v>
      </c>
      <c r="M4947" s="236">
        <v>862</v>
      </c>
      <c r="N4947" s="232">
        <v>42885.921527777777</v>
      </c>
      <c r="O4947" s="233">
        <v>42885.921527777777</v>
      </c>
      <c r="P4947" s="237" t="s">
        <v>37</v>
      </c>
      <c r="Q4947" s="35" t="s">
        <v>52</v>
      </c>
      <c r="R4947" s="35" t="s">
        <v>302</v>
      </c>
      <c r="S4947" s="35" t="s">
        <v>54</v>
      </c>
      <c r="T4947" s="52" t="s">
        <v>8635</v>
      </c>
      <c r="U4947" s="293">
        <v>112917097</v>
      </c>
      <c r="V4947" s="240" t="s">
        <v>1385</v>
      </c>
      <c r="W4947" s="44" t="s">
        <v>8636</v>
      </c>
      <c r="X4947" s="241">
        <v>0</v>
      </c>
      <c r="Y4947" s="241">
        <v>0</v>
      </c>
      <c r="Z4947" s="241">
        <v>0</v>
      </c>
      <c r="AA4947" s="168"/>
      <c r="AB4947" s="168"/>
      <c r="AC4947" s="168"/>
      <c r="AD4947" s="304">
        <v>5517212</v>
      </c>
      <c r="AE4947" s="305" t="s">
        <v>7172</v>
      </c>
      <c r="AF4947" s="305" t="s">
        <v>8637</v>
      </c>
      <c r="AG4947" s="35" t="s">
        <v>7040</v>
      </c>
      <c r="AH4947" s="44" t="s">
        <v>7041</v>
      </c>
    </row>
    <row r="4948" spans="1:34" ht="15" hidden="1" customHeight="1" x14ac:dyDescent="0.2">
      <c r="A4948" s="257">
        <v>69</v>
      </c>
      <c r="B4948" s="257">
        <v>60</v>
      </c>
      <c r="C4948" s="258" t="s">
        <v>108</v>
      </c>
      <c r="D4948" s="257">
        <v>60393</v>
      </c>
      <c r="E4948" s="258" t="s">
        <v>109</v>
      </c>
      <c r="F4948" s="25">
        <v>2017</v>
      </c>
      <c r="G4948" s="232">
        <v>42950.633333333331</v>
      </c>
      <c r="H4948" s="233">
        <v>42950.633333333331</v>
      </c>
      <c r="I4948" s="412" t="s">
        <v>36</v>
      </c>
      <c r="J4948" s="412" t="s">
        <v>36</v>
      </c>
      <c r="K4948" s="412"/>
      <c r="L4948" s="235">
        <f>N4948-G4948</f>
        <v>2.7083333334303461E-2</v>
      </c>
      <c r="M4948" s="236">
        <v>39</v>
      </c>
      <c r="N4948" s="232">
        <v>42950.660416666666</v>
      </c>
      <c r="O4948" s="233">
        <v>42950.660416666666</v>
      </c>
      <c r="P4948" s="237" t="s">
        <v>37</v>
      </c>
      <c r="Q4948" s="35" t="s">
        <v>52</v>
      </c>
      <c r="R4948" s="35" t="s">
        <v>124</v>
      </c>
      <c r="S4948" s="35" t="s">
        <v>88</v>
      </c>
      <c r="T4948" s="167" t="s">
        <v>9101</v>
      </c>
      <c r="U4948" s="77">
        <v>113122170</v>
      </c>
      <c r="V4948" s="240" t="s">
        <v>1385</v>
      </c>
      <c r="W4948" s="374" t="s">
        <v>9102</v>
      </c>
      <c r="X4948" s="241">
        <v>3552</v>
      </c>
      <c r="Y4948" s="241">
        <v>3552</v>
      </c>
      <c r="Z4948" s="241">
        <v>117216</v>
      </c>
      <c r="AA4948" s="215">
        <v>6.4380342825325542E-4</v>
      </c>
      <c r="AB4948" s="216">
        <v>2.1245513132357431E-2</v>
      </c>
      <c r="AC4948" s="255">
        <v>33</v>
      </c>
      <c r="AD4948" s="304">
        <v>5517212</v>
      </c>
      <c r="AE4948" s="305" t="s">
        <v>1270</v>
      </c>
      <c r="AF4948" s="305" t="s">
        <v>1270</v>
      </c>
      <c r="AG4948" s="35" t="s">
        <v>7040</v>
      </c>
      <c r="AH4948" s="29" t="s">
        <v>7041</v>
      </c>
    </row>
    <row r="4949" spans="1:34" ht="15" hidden="1" customHeight="1" x14ac:dyDescent="0.2">
      <c r="A4949" s="257">
        <v>69</v>
      </c>
      <c r="B4949" s="257">
        <v>60</v>
      </c>
      <c r="C4949" s="258" t="s">
        <v>108</v>
      </c>
      <c r="D4949" s="257">
        <v>60393</v>
      </c>
      <c r="E4949" s="258" t="s">
        <v>109</v>
      </c>
      <c r="F4949" s="25">
        <v>2017</v>
      </c>
      <c r="G4949" s="232">
        <v>42950.703472222223</v>
      </c>
      <c r="H4949" s="233">
        <v>42950.703472222223</v>
      </c>
      <c r="I4949" s="412" t="s">
        <v>36</v>
      </c>
      <c r="J4949" s="412" t="s">
        <v>36</v>
      </c>
      <c r="K4949" s="412"/>
      <c r="L4949" s="235">
        <f>N4949-G4949</f>
        <v>1.4583333329937886E-2</v>
      </c>
      <c r="M4949" s="236">
        <v>21</v>
      </c>
      <c r="N4949" s="232">
        <v>42950.718055555553</v>
      </c>
      <c r="O4949" s="233">
        <v>42950.718055555553</v>
      </c>
      <c r="P4949" s="237" t="s">
        <v>37</v>
      </c>
      <c r="Q4949" s="35" t="s">
        <v>382</v>
      </c>
      <c r="R4949" s="35" t="s">
        <v>383</v>
      </c>
      <c r="S4949" s="35" t="s">
        <v>68</v>
      </c>
      <c r="T4949" s="167" t="s">
        <v>9105</v>
      </c>
      <c r="U4949" s="303" t="s">
        <v>40</v>
      </c>
      <c r="V4949" s="240" t="s">
        <v>1385</v>
      </c>
      <c r="W4949" s="374" t="s">
        <v>9106</v>
      </c>
      <c r="X4949" s="241">
        <v>0</v>
      </c>
      <c r="Y4949" s="241">
        <v>0</v>
      </c>
      <c r="Z4949" s="241">
        <v>0</v>
      </c>
      <c r="AA4949" s="266"/>
      <c r="AB4949" s="266"/>
      <c r="AC4949" s="266"/>
      <c r="AD4949" s="304">
        <v>5517212</v>
      </c>
      <c r="AE4949" s="305" t="s">
        <v>1270</v>
      </c>
      <c r="AF4949" s="305" t="s">
        <v>1270</v>
      </c>
      <c r="AG4949" s="35" t="s">
        <v>7066</v>
      </c>
      <c r="AH4949" s="29" t="s">
        <v>7067</v>
      </c>
    </row>
    <row r="4950" spans="1:34" ht="15" hidden="1" customHeight="1" x14ac:dyDescent="0.2">
      <c r="A4950" s="257">
        <v>69</v>
      </c>
      <c r="B4950" s="257">
        <v>60</v>
      </c>
      <c r="C4950" s="258" t="s">
        <v>108</v>
      </c>
      <c r="D4950" s="257">
        <v>60393</v>
      </c>
      <c r="E4950" s="258" t="s">
        <v>109</v>
      </c>
      <c r="F4950" s="25">
        <v>2017</v>
      </c>
      <c r="G4950" s="232">
        <v>43068.563194444447</v>
      </c>
      <c r="H4950" s="233">
        <v>43068.563194444447</v>
      </c>
      <c r="I4950" s="412" t="s">
        <v>36</v>
      </c>
      <c r="J4950" s="412" t="s">
        <v>36</v>
      </c>
      <c r="K4950" s="412"/>
      <c r="L4950" s="235">
        <f>N4950-G4950</f>
        <v>1.1083333333299379</v>
      </c>
      <c r="M4950" s="236">
        <v>1596</v>
      </c>
      <c r="N4950" s="232">
        <v>43069.671527777777</v>
      </c>
      <c r="O4950" s="233">
        <v>43069.671527777777</v>
      </c>
      <c r="P4950" s="328" t="s">
        <v>242</v>
      </c>
      <c r="Q4950" s="167" t="s">
        <v>43</v>
      </c>
      <c r="R4950" s="167" t="s">
        <v>1663</v>
      </c>
      <c r="S4950" s="35" t="s">
        <v>40</v>
      </c>
      <c r="T4950" s="167" t="s">
        <v>10062</v>
      </c>
      <c r="U4950" s="332" t="s">
        <v>40</v>
      </c>
      <c r="V4950" s="240" t="s">
        <v>1385</v>
      </c>
      <c r="W4950" s="167" t="s">
        <v>10063</v>
      </c>
      <c r="X4950" s="255">
        <v>0</v>
      </c>
      <c r="Y4950" s="241">
        <v>0</v>
      </c>
      <c r="Z4950" s="241">
        <v>0</v>
      </c>
      <c r="AA4950" s="266"/>
      <c r="AB4950" s="266"/>
      <c r="AC4950" s="266"/>
      <c r="AD4950" s="304">
        <v>5517212</v>
      </c>
      <c r="AE4950" s="333" t="s">
        <v>1270</v>
      </c>
      <c r="AF4950" s="333" t="s">
        <v>1270</v>
      </c>
      <c r="AG4950" s="167" t="s">
        <v>7066</v>
      </c>
      <c r="AH4950" s="29" t="s">
        <v>7067</v>
      </c>
    </row>
    <row r="4951" spans="1:34" ht="15" hidden="1" customHeight="1" x14ac:dyDescent="0.2">
      <c r="A4951" s="257">
        <v>69</v>
      </c>
      <c r="B4951" s="257">
        <v>60</v>
      </c>
      <c r="C4951" s="258" t="s">
        <v>108</v>
      </c>
      <c r="D4951" s="257">
        <v>60393</v>
      </c>
      <c r="E4951" s="258" t="s">
        <v>109</v>
      </c>
      <c r="F4951" s="25">
        <v>2018</v>
      </c>
      <c r="G4951" s="232">
        <v>43150.302083333336</v>
      </c>
      <c r="H4951" s="233">
        <v>43150.302083333336</v>
      </c>
      <c r="I4951" s="412" t="s">
        <v>36</v>
      </c>
      <c r="J4951" s="412" t="s">
        <v>36</v>
      </c>
      <c r="K4951" s="412" t="s">
        <v>36</v>
      </c>
      <c r="L4951" s="235">
        <f>N4951-G4951</f>
        <v>6.9444443943211809E-4</v>
      </c>
      <c r="M4951" s="236">
        <v>1</v>
      </c>
      <c r="N4951" s="232">
        <v>43150.302777777775</v>
      </c>
      <c r="O4951" s="233">
        <v>43150.302777777775</v>
      </c>
      <c r="P4951" s="237" t="s">
        <v>37</v>
      </c>
      <c r="Q4951" s="359" t="s">
        <v>48</v>
      </c>
      <c r="R4951" s="35" t="s">
        <v>10200</v>
      </c>
      <c r="S4951" s="277" t="s">
        <v>40</v>
      </c>
      <c r="T4951" s="167" t="s">
        <v>10502</v>
      </c>
      <c r="U4951" s="192" t="s">
        <v>40</v>
      </c>
      <c r="V4951" s="240" t="s">
        <v>1385</v>
      </c>
      <c r="W4951" s="167" t="s">
        <v>10503</v>
      </c>
      <c r="X4951" s="255">
        <v>1</v>
      </c>
      <c r="Y4951" s="241">
        <v>0</v>
      </c>
      <c r="Z4951" s="241">
        <v>0</v>
      </c>
      <c r="AA4951" s="266"/>
      <c r="AB4951" s="266"/>
      <c r="AC4951" s="266"/>
      <c r="AD4951" s="241">
        <v>5517212</v>
      </c>
      <c r="AE4951" s="277" t="s">
        <v>7056</v>
      </c>
      <c r="AF4951" s="439" t="s">
        <v>9276</v>
      </c>
      <c r="AG4951" s="277" t="s">
        <v>7040</v>
      </c>
      <c r="AH4951" s="277" t="s">
        <v>7041</v>
      </c>
    </row>
    <row r="4952" spans="1:34" ht="15" hidden="1" customHeight="1" x14ac:dyDescent="0.2">
      <c r="A4952" s="257">
        <v>69</v>
      </c>
      <c r="B4952" s="257">
        <v>60</v>
      </c>
      <c r="C4952" s="258" t="s">
        <v>108</v>
      </c>
      <c r="D4952" s="257">
        <v>60393</v>
      </c>
      <c r="E4952" s="258" t="s">
        <v>109</v>
      </c>
      <c r="F4952" s="25">
        <v>2018</v>
      </c>
      <c r="G4952" s="232">
        <v>43150.32916666667</v>
      </c>
      <c r="H4952" s="233">
        <v>43150.32916666667</v>
      </c>
      <c r="I4952" s="412" t="s">
        <v>36</v>
      </c>
      <c r="J4952" s="412" t="s">
        <v>36</v>
      </c>
      <c r="K4952" s="412" t="s">
        <v>36</v>
      </c>
      <c r="L4952" s="235">
        <f>N4952-G4952</f>
        <v>6.9444443943211809E-4</v>
      </c>
      <c r="M4952" s="236">
        <v>1</v>
      </c>
      <c r="N4952" s="232">
        <v>43150.329861111109</v>
      </c>
      <c r="O4952" s="233">
        <v>43150.329861111109</v>
      </c>
      <c r="P4952" s="237" t="s">
        <v>37</v>
      </c>
      <c r="Q4952" s="359" t="s">
        <v>48</v>
      </c>
      <c r="R4952" s="35" t="s">
        <v>10200</v>
      </c>
      <c r="S4952" s="277" t="s">
        <v>40</v>
      </c>
      <c r="T4952" s="167" t="s">
        <v>10504</v>
      </c>
      <c r="U4952" s="282" t="s">
        <v>40</v>
      </c>
      <c r="V4952" s="240" t="s">
        <v>1385</v>
      </c>
      <c r="W4952" s="167" t="s">
        <v>10505</v>
      </c>
      <c r="X4952" s="255">
        <v>0</v>
      </c>
      <c r="Y4952" s="241">
        <v>0</v>
      </c>
      <c r="Z4952" s="241">
        <v>0</v>
      </c>
      <c r="AA4952" s="266"/>
      <c r="AB4952" s="266"/>
      <c r="AC4952" s="266"/>
      <c r="AD4952" s="241">
        <v>5517212</v>
      </c>
      <c r="AE4952" s="277" t="s">
        <v>7102</v>
      </c>
      <c r="AF4952" s="439" t="s">
        <v>10506</v>
      </c>
      <c r="AG4952" s="277" t="s">
        <v>7040</v>
      </c>
      <c r="AH4952" s="277" t="s">
        <v>7041</v>
      </c>
    </row>
    <row r="4953" spans="1:34" ht="15" hidden="1" customHeight="1" x14ac:dyDescent="0.2">
      <c r="A4953" s="257">
        <v>69</v>
      </c>
      <c r="B4953" s="257">
        <v>60</v>
      </c>
      <c r="C4953" s="258" t="s">
        <v>108</v>
      </c>
      <c r="D4953" s="257">
        <v>60393</v>
      </c>
      <c r="E4953" s="258" t="s">
        <v>109</v>
      </c>
      <c r="F4953" s="25">
        <v>2018</v>
      </c>
      <c r="G4953" s="232">
        <v>43150.420138888891</v>
      </c>
      <c r="H4953" s="233">
        <v>43150.420138888891</v>
      </c>
      <c r="I4953" s="412" t="s">
        <v>36</v>
      </c>
      <c r="J4953" s="412" t="s">
        <v>36</v>
      </c>
      <c r="K4953" s="412" t="s">
        <v>36</v>
      </c>
      <c r="L4953" s="235">
        <f>N4953-G4953</f>
        <v>6.9444443943211809E-4</v>
      </c>
      <c r="M4953" s="236">
        <v>1</v>
      </c>
      <c r="N4953" s="232">
        <v>43150.42083333333</v>
      </c>
      <c r="O4953" s="233">
        <v>43150.42083333333</v>
      </c>
      <c r="P4953" s="237" t="s">
        <v>37</v>
      </c>
      <c r="Q4953" s="359" t="s">
        <v>48</v>
      </c>
      <c r="R4953" s="35" t="s">
        <v>10200</v>
      </c>
      <c r="S4953" s="277" t="s">
        <v>40</v>
      </c>
      <c r="T4953" s="167" t="s">
        <v>10502</v>
      </c>
      <c r="U4953" s="192" t="s">
        <v>40</v>
      </c>
      <c r="V4953" s="240" t="s">
        <v>1385</v>
      </c>
      <c r="W4953" s="167" t="s">
        <v>10507</v>
      </c>
      <c r="X4953" s="255">
        <v>0</v>
      </c>
      <c r="Y4953" s="241">
        <v>0</v>
      </c>
      <c r="Z4953" s="241">
        <v>0</v>
      </c>
      <c r="AA4953" s="266"/>
      <c r="AB4953" s="266"/>
      <c r="AC4953" s="266"/>
      <c r="AD4953" s="241">
        <v>5517212</v>
      </c>
      <c r="AE4953" s="277" t="s">
        <v>7063</v>
      </c>
      <c r="AF4953" s="439" t="s">
        <v>10508</v>
      </c>
      <c r="AG4953" s="277" t="s">
        <v>7040</v>
      </c>
      <c r="AH4953" s="277" t="s">
        <v>7041</v>
      </c>
    </row>
    <row r="4954" spans="1:34" ht="15" hidden="1" customHeight="1" x14ac:dyDescent="0.2">
      <c r="A4954" s="257">
        <v>69</v>
      </c>
      <c r="B4954" s="257">
        <v>60</v>
      </c>
      <c r="C4954" s="258" t="s">
        <v>108</v>
      </c>
      <c r="D4954" s="257">
        <v>60393</v>
      </c>
      <c r="E4954" s="258" t="s">
        <v>109</v>
      </c>
      <c r="F4954" s="25">
        <v>2018</v>
      </c>
      <c r="G4954" s="232">
        <v>43441.408333333333</v>
      </c>
      <c r="H4954" s="233">
        <v>43441.408333333333</v>
      </c>
      <c r="I4954" s="412" t="s">
        <v>36</v>
      </c>
      <c r="J4954" s="412" t="s">
        <v>36</v>
      </c>
      <c r="K4954" s="412" t="s">
        <v>36</v>
      </c>
      <c r="L4954" s="235">
        <f>N4954-G4954</f>
        <v>0.16736111111094942</v>
      </c>
      <c r="M4954" s="236">
        <v>241</v>
      </c>
      <c r="N4954" s="232">
        <v>43441.575694444444</v>
      </c>
      <c r="O4954" s="233">
        <v>43441.575694444444</v>
      </c>
      <c r="P4954" s="237" t="s">
        <v>37</v>
      </c>
      <c r="Q4954" s="238" t="s">
        <v>1285</v>
      </c>
      <c r="R4954" s="35" t="s">
        <v>10259</v>
      </c>
      <c r="S4954" s="238" t="s">
        <v>1470</v>
      </c>
      <c r="T4954" s="167" t="s">
        <v>12497</v>
      </c>
      <c r="U4954" s="282" t="s">
        <v>40</v>
      </c>
      <c r="V4954" s="240" t="s">
        <v>1385</v>
      </c>
      <c r="W4954" s="167" t="s">
        <v>12498</v>
      </c>
      <c r="X4954" s="255">
        <v>0</v>
      </c>
      <c r="Y4954" s="241">
        <v>0</v>
      </c>
      <c r="Z4954" s="241">
        <v>0</v>
      </c>
      <c r="AA4954" s="277"/>
      <c r="AB4954" s="277"/>
      <c r="AC4954" s="277"/>
      <c r="AD4954" s="241">
        <v>5517212</v>
      </c>
      <c r="AE4954" s="35" t="s">
        <v>1270</v>
      </c>
      <c r="AF4954" s="153" t="s">
        <v>1270</v>
      </c>
      <c r="AG4954" s="35" t="s">
        <v>7066</v>
      </c>
      <c r="AH4954" s="57" t="s">
        <v>7067</v>
      </c>
    </row>
    <row r="4955" spans="1:34" ht="15" hidden="1" customHeight="1" x14ac:dyDescent="0.2">
      <c r="A4955" s="257">
        <v>69</v>
      </c>
      <c r="B4955" s="257">
        <v>60</v>
      </c>
      <c r="C4955" s="258" t="s">
        <v>108</v>
      </c>
      <c r="D4955" s="257">
        <v>60393</v>
      </c>
      <c r="E4955" s="258" t="s">
        <v>109</v>
      </c>
      <c r="F4955" s="25">
        <v>2018</v>
      </c>
      <c r="G4955" s="232">
        <v>43451.602083333331</v>
      </c>
      <c r="H4955" s="233">
        <v>43451.602083333331</v>
      </c>
      <c r="I4955" s="412" t="s">
        <v>36</v>
      </c>
      <c r="J4955" s="412" t="s">
        <v>36</v>
      </c>
      <c r="K4955" s="412" t="s">
        <v>36</v>
      </c>
      <c r="L4955" s="235">
        <f>N4955-G4955</f>
        <v>3.1138888888890506</v>
      </c>
      <c r="M4955" s="236">
        <v>4484</v>
      </c>
      <c r="N4955" s="232">
        <v>43454.71597222222</v>
      </c>
      <c r="O4955" s="233">
        <v>43454.71597222222</v>
      </c>
      <c r="P4955" s="294" t="s">
        <v>173</v>
      </c>
      <c r="Q4955" s="238" t="s">
        <v>1285</v>
      </c>
      <c r="R4955" s="35" t="s">
        <v>10192</v>
      </c>
      <c r="S4955" s="238" t="s">
        <v>68</v>
      </c>
      <c r="T4955" s="167" t="s">
        <v>12601</v>
      </c>
      <c r="U4955" s="282" t="s">
        <v>40</v>
      </c>
      <c r="V4955" s="240" t="s">
        <v>1385</v>
      </c>
      <c r="W4955" s="167" t="s">
        <v>12602</v>
      </c>
      <c r="X4955" s="255">
        <v>0</v>
      </c>
      <c r="Y4955" s="241">
        <v>0</v>
      </c>
      <c r="Z4955" s="241">
        <v>0</v>
      </c>
      <c r="AA4955" s="266"/>
      <c r="AB4955" s="266"/>
      <c r="AC4955" s="266"/>
      <c r="AD4955" s="241">
        <v>5517212</v>
      </c>
      <c r="AE4955" s="35" t="s">
        <v>1270</v>
      </c>
      <c r="AF4955" s="153" t="s">
        <v>1270</v>
      </c>
      <c r="AG4955" s="35" t="s">
        <v>7066</v>
      </c>
      <c r="AH4955" s="57" t="s">
        <v>7067</v>
      </c>
    </row>
    <row r="4956" spans="1:34" ht="15" hidden="1" customHeight="1" x14ac:dyDescent="0.2">
      <c r="A4956" s="523">
        <v>69</v>
      </c>
      <c r="B4956" s="523">
        <v>60</v>
      </c>
      <c r="C4956" s="524" t="s">
        <v>108</v>
      </c>
      <c r="D4956" s="523">
        <v>60393</v>
      </c>
      <c r="E4956" s="524" t="s">
        <v>109</v>
      </c>
      <c r="F4956" s="25">
        <v>2019</v>
      </c>
      <c r="G4956" s="284">
        <v>43481.727777777778</v>
      </c>
      <c r="H4956" s="234">
        <v>43481.727777777778</v>
      </c>
      <c r="I4956" s="417" t="s">
        <v>7042</v>
      </c>
      <c r="J4956" s="412" t="s">
        <v>36</v>
      </c>
      <c r="K4956" s="412" t="s">
        <v>36</v>
      </c>
      <c r="L4956" s="235">
        <f>N4956-G4956</f>
        <v>0.12083333333430346</v>
      </c>
      <c r="M4956" s="236">
        <v>174</v>
      </c>
      <c r="N4956" s="284">
        <v>43481.848611111112</v>
      </c>
      <c r="O4956" s="234">
        <v>43481.848611111112</v>
      </c>
      <c r="P4956" s="237" t="s">
        <v>37</v>
      </c>
      <c r="Q4956" s="162" t="s">
        <v>48</v>
      </c>
      <c r="R4956" s="167" t="s">
        <v>10200</v>
      </c>
      <c r="S4956" s="238" t="s">
        <v>40</v>
      </c>
      <c r="T4956" s="167" t="s">
        <v>12825</v>
      </c>
      <c r="U4956" s="376">
        <v>115696577</v>
      </c>
      <c r="V4956" s="240" t="s">
        <v>1385</v>
      </c>
      <c r="W4956" s="167" t="s">
        <v>12826</v>
      </c>
      <c r="X4956" s="536">
        <v>0</v>
      </c>
      <c r="Y4956" s="255">
        <v>0</v>
      </c>
      <c r="Z4956" s="255">
        <v>0</v>
      </c>
      <c r="AA4956" s="264">
        <f>Y4956/AD4956</f>
        <v>0</v>
      </c>
      <c r="AB4956" s="265">
        <f>Z4956/AD4956</f>
        <v>0</v>
      </c>
      <c r="AC4956" s="255">
        <v>0</v>
      </c>
      <c r="AD4956" s="255">
        <v>5548929</v>
      </c>
      <c r="AE4956" s="240" t="s">
        <v>7172</v>
      </c>
      <c r="AF4956" s="527" t="s">
        <v>12827</v>
      </c>
      <c r="AG4956" s="240" t="s">
        <v>7040</v>
      </c>
      <c r="AH4956" s="525" t="s">
        <v>7041</v>
      </c>
    </row>
    <row r="4957" spans="1:34" ht="15" hidden="1" customHeight="1" x14ac:dyDescent="0.2">
      <c r="A4957" s="521">
        <v>69</v>
      </c>
      <c r="B4957" s="521">
        <v>60</v>
      </c>
      <c r="C4957" s="522" t="s">
        <v>108</v>
      </c>
      <c r="D4957" s="521">
        <v>60393</v>
      </c>
      <c r="E4957" s="522" t="s">
        <v>109</v>
      </c>
      <c r="F4957" s="25">
        <v>2019</v>
      </c>
      <c r="G4957" s="232">
        <v>43483.477083333331</v>
      </c>
      <c r="H4957" s="233">
        <v>43483.477083333331</v>
      </c>
      <c r="I4957" s="412" t="s">
        <v>36</v>
      </c>
      <c r="J4957" s="412" t="s">
        <v>36</v>
      </c>
      <c r="K4957" s="412" t="s">
        <v>36</v>
      </c>
      <c r="L4957" s="235">
        <f>N4957-G4957</f>
        <v>1.1312499999985448</v>
      </c>
      <c r="M4957" s="236">
        <v>1629</v>
      </c>
      <c r="N4957" s="232">
        <v>43484.60833333333</v>
      </c>
      <c r="O4957" s="233">
        <v>43484.60833333333</v>
      </c>
      <c r="P4957" s="237" t="s">
        <v>37</v>
      </c>
      <c r="Q4957" s="359" t="s">
        <v>1285</v>
      </c>
      <c r="R4957" s="35" t="s">
        <v>10214</v>
      </c>
      <c r="S4957" s="238" t="s">
        <v>54</v>
      </c>
      <c r="T4957" s="167" t="s">
        <v>12883</v>
      </c>
      <c r="U4957" s="376">
        <v>115709738</v>
      </c>
      <c r="V4957" s="240" t="s">
        <v>1385</v>
      </c>
      <c r="W4957" s="167" t="s">
        <v>12884</v>
      </c>
      <c r="X4957" s="164">
        <v>0</v>
      </c>
      <c r="Y4957" s="241">
        <v>0</v>
      </c>
      <c r="Z4957" s="241">
        <v>0</v>
      </c>
      <c r="AA4957" s="264">
        <f>Y4957/AD4957</f>
        <v>0</v>
      </c>
      <c r="AB4957" s="265">
        <f>Z4957/AD4957</f>
        <v>0</v>
      </c>
      <c r="AC4957" s="255">
        <v>0</v>
      </c>
      <c r="AD4957" s="241">
        <v>5548929</v>
      </c>
      <c r="AE4957" s="239" t="s">
        <v>1270</v>
      </c>
      <c r="AF4957" s="229" t="s">
        <v>1270</v>
      </c>
      <c r="AG4957" s="239" t="s">
        <v>7066</v>
      </c>
      <c r="AH4957" s="57" t="s">
        <v>12671</v>
      </c>
    </row>
    <row r="4958" spans="1:34" ht="15" hidden="1" customHeight="1" x14ac:dyDescent="0.2">
      <c r="A4958" s="521">
        <v>69</v>
      </c>
      <c r="B4958" s="521">
        <v>60</v>
      </c>
      <c r="C4958" s="522" t="s">
        <v>108</v>
      </c>
      <c r="D4958" s="521">
        <v>60393</v>
      </c>
      <c r="E4958" s="522" t="s">
        <v>109</v>
      </c>
      <c r="F4958" s="25">
        <v>2019</v>
      </c>
      <c r="G4958" s="570">
        <v>43521.55972222222</v>
      </c>
      <c r="H4958" s="571">
        <v>43521.55972222222</v>
      </c>
      <c r="I4958" s="572" t="s">
        <v>36</v>
      </c>
      <c r="J4958" s="572" t="s">
        <v>36</v>
      </c>
      <c r="K4958" s="572" t="s">
        <v>36</v>
      </c>
      <c r="L4958" s="235">
        <f>N4958-G4958</f>
        <v>6.944444467080757E-4</v>
      </c>
      <c r="M4958" s="236">
        <v>1</v>
      </c>
      <c r="N4958" s="570">
        <v>43521.560416666667</v>
      </c>
      <c r="O4958" s="571">
        <v>43521.560416666667</v>
      </c>
      <c r="P4958" s="237" t="s">
        <v>37</v>
      </c>
      <c r="Q4958" s="162" t="s">
        <v>213</v>
      </c>
      <c r="R4958" s="167" t="s">
        <v>13140</v>
      </c>
      <c r="S4958" s="238" t="s">
        <v>40</v>
      </c>
      <c r="T4958" s="167" t="s">
        <v>13412</v>
      </c>
      <c r="U4958" s="192" t="s">
        <v>40</v>
      </c>
      <c r="V4958" s="240" t="s">
        <v>1385</v>
      </c>
      <c r="W4958" s="167" t="s">
        <v>13415</v>
      </c>
      <c r="X4958" s="164">
        <v>1783</v>
      </c>
      <c r="Y4958" s="241">
        <v>0</v>
      </c>
      <c r="Z4958" s="241">
        <v>0</v>
      </c>
      <c r="AA4958" s="264">
        <f>Y4958/AD4958</f>
        <v>0</v>
      </c>
      <c r="AB4958" s="265">
        <f>Z4958/AD4958</f>
        <v>0</v>
      </c>
      <c r="AC4958" s="255">
        <v>0</v>
      </c>
      <c r="AD4958" s="255">
        <v>5548929</v>
      </c>
      <c r="AE4958" s="239" t="s">
        <v>7049</v>
      </c>
      <c r="AF4958" s="229" t="s">
        <v>13414</v>
      </c>
      <c r="AG4958" s="239" t="s">
        <v>7040</v>
      </c>
      <c r="AH4958" s="57" t="s">
        <v>12286</v>
      </c>
    </row>
    <row r="4959" spans="1:34" s="47" customFormat="1" ht="15" hidden="1" customHeight="1" x14ac:dyDescent="0.2">
      <c r="A4959" s="523">
        <v>69</v>
      </c>
      <c r="B4959" s="523">
        <v>60</v>
      </c>
      <c r="C4959" s="524" t="s">
        <v>108</v>
      </c>
      <c r="D4959" s="523">
        <v>60393</v>
      </c>
      <c r="E4959" s="524" t="s">
        <v>109</v>
      </c>
      <c r="F4959" s="25">
        <v>2019</v>
      </c>
      <c r="G4959" s="573">
        <v>43565.727777777778</v>
      </c>
      <c r="H4959" s="574">
        <v>43565.727777777778</v>
      </c>
      <c r="I4959" s="572" t="s">
        <v>36</v>
      </c>
      <c r="J4959" s="572" t="s">
        <v>36</v>
      </c>
      <c r="K4959" s="572" t="s">
        <v>36</v>
      </c>
      <c r="L4959" s="235">
        <f>N4959-G4959</f>
        <v>6.944444467080757E-4</v>
      </c>
      <c r="M4959" s="236">
        <v>1</v>
      </c>
      <c r="N4959" s="573">
        <v>43565.728472222225</v>
      </c>
      <c r="O4959" s="574">
        <v>43565.728472222225</v>
      </c>
      <c r="P4959" s="237" t="s">
        <v>37</v>
      </c>
      <c r="Q4959" s="162" t="s">
        <v>48</v>
      </c>
      <c r="R4959" s="167" t="s">
        <v>10200</v>
      </c>
      <c r="S4959" s="238" t="s">
        <v>40</v>
      </c>
      <c r="T4959" s="167" t="s">
        <v>13801</v>
      </c>
      <c r="U4959" s="459" t="s">
        <v>40</v>
      </c>
      <c r="V4959" s="240" t="s">
        <v>1385</v>
      </c>
      <c r="W4959" s="167" t="s">
        <v>13802</v>
      </c>
      <c r="X4959" s="536">
        <v>0</v>
      </c>
      <c r="Y4959" s="255">
        <v>0</v>
      </c>
      <c r="Z4959" s="255">
        <v>0</v>
      </c>
      <c r="AA4959" s="264">
        <f>Y4959/AD4959</f>
        <v>0</v>
      </c>
      <c r="AB4959" s="265">
        <f>Z4959/AD4959</f>
        <v>0</v>
      </c>
      <c r="AC4959" s="255">
        <v>0</v>
      </c>
      <c r="AD4959" s="255">
        <v>5548929</v>
      </c>
      <c r="AE4959" s="240" t="s">
        <v>7102</v>
      </c>
      <c r="AF4959" s="527" t="s">
        <v>13803</v>
      </c>
      <c r="AG4959" s="240" t="s">
        <v>7040</v>
      </c>
      <c r="AH4959" s="525" t="s">
        <v>7041</v>
      </c>
    </row>
    <row r="4960" spans="1:34" ht="15" hidden="1" customHeight="1" x14ac:dyDescent="0.2">
      <c r="A4960" s="175">
        <v>69</v>
      </c>
      <c r="B4960" s="175">
        <v>60</v>
      </c>
      <c r="C4960" s="24" t="s">
        <v>110</v>
      </c>
      <c r="D4960" s="175">
        <v>60394</v>
      </c>
      <c r="E4960" s="43" t="s">
        <v>111</v>
      </c>
      <c r="F4960" s="25">
        <v>2015</v>
      </c>
      <c r="G4960" s="156">
        <v>42348.063194444447</v>
      </c>
      <c r="H4960" s="157">
        <v>42348.063194444447</v>
      </c>
      <c r="I4960" s="620" t="s">
        <v>36</v>
      </c>
      <c r="J4960" s="620" t="s">
        <v>36</v>
      </c>
      <c r="K4960" s="620"/>
      <c r="L4960" s="159">
        <f>N4960-G4960</f>
        <v>6.9444443943211809E-4</v>
      </c>
      <c r="M4960" s="160">
        <v>1</v>
      </c>
      <c r="N4960" s="156">
        <v>42348.063888888886</v>
      </c>
      <c r="O4960" s="157">
        <v>42348.063888888886</v>
      </c>
      <c r="P4960" s="161" t="s">
        <v>37</v>
      </c>
      <c r="Q4960" s="35" t="s">
        <v>213</v>
      </c>
      <c r="R4960" s="35" t="s">
        <v>320</v>
      </c>
      <c r="S4960" s="35" t="s">
        <v>40</v>
      </c>
      <c r="T4960" s="35" t="s">
        <v>5308</v>
      </c>
      <c r="U4960" s="459" t="s">
        <v>40</v>
      </c>
      <c r="V4960" s="167" t="s">
        <v>1385</v>
      </c>
      <c r="W4960" s="35" t="s">
        <v>5309</v>
      </c>
      <c r="X4960" s="55">
        <v>1699</v>
      </c>
      <c r="Y4960" s="168"/>
      <c r="Z4960" s="168"/>
      <c r="AA4960" s="168"/>
      <c r="AB4960" s="168"/>
      <c r="AC4960" s="168"/>
    </row>
    <row r="4961" spans="1:34" ht="15" hidden="1" customHeight="1" x14ac:dyDescent="0.2">
      <c r="A4961" s="257">
        <v>69</v>
      </c>
      <c r="B4961" s="257">
        <v>60</v>
      </c>
      <c r="C4961" s="258" t="s">
        <v>110</v>
      </c>
      <c r="D4961" s="257">
        <v>60394</v>
      </c>
      <c r="E4961" s="258" t="s">
        <v>111</v>
      </c>
      <c r="F4961" s="25">
        <v>2016</v>
      </c>
      <c r="G4961" s="232">
        <v>42417.480555555558</v>
      </c>
      <c r="H4961" s="233">
        <v>42417.480555555558</v>
      </c>
      <c r="I4961" s="417" t="s">
        <v>313</v>
      </c>
      <c r="J4961" s="417" t="s">
        <v>313</v>
      </c>
      <c r="K4961" s="417"/>
      <c r="L4961" s="235">
        <f>N4961-G4961</f>
        <v>0.72430555555183673</v>
      </c>
      <c r="M4961" s="236">
        <v>1043</v>
      </c>
      <c r="N4961" s="232">
        <v>42418.204861111109</v>
      </c>
      <c r="O4961" s="233">
        <v>42418.204861111109</v>
      </c>
      <c r="P4961" s="267" t="s">
        <v>37</v>
      </c>
      <c r="Q4961" s="238" t="s">
        <v>52</v>
      </c>
      <c r="R4961" s="238" t="s">
        <v>53</v>
      </c>
      <c r="S4961" s="238" t="s">
        <v>54</v>
      </c>
      <c r="T4961" s="35" t="s">
        <v>5567</v>
      </c>
      <c r="U4961" s="196">
        <v>11911</v>
      </c>
      <c r="V4961" s="240" t="s">
        <v>1385</v>
      </c>
      <c r="W4961" s="35" t="s">
        <v>5568</v>
      </c>
      <c r="X4961" s="241">
        <v>0</v>
      </c>
      <c r="Y4961" s="241">
        <v>0</v>
      </c>
      <c r="Z4961" s="241">
        <v>0</v>
      </c>
      <c r="AA4961" s="168"/>
      <c r="AB4961" s="168"/>
      <c r="AC4961" s="168"/>
    </row>
    <row r="4962" spans="1:34" ht="15" hidden="1" customHeight="1" x14ac:dyDescent="0.2">
      <c r="A4962" s="257">
        <v>69</v>
      </c>
      <c r="B4962" s="257">
        <v>60</v>
      </c>
      <c r="C4962" s="258" t="s">
        <v>110</v>
      </c>
      <c r="D4962" s="257">
        <v>60394</v>
      </c>
      <c r="E4962" s="258" t="s">
        <v>111</v>
      </c>
      <c r="F4962" s="25">
        <v>2016</v>
      </c>
      <c r="G4962" s="232">
        <v>42434.800694444442</v>
      </c>
      <c r="H4962" s="233">
        <v>42434.800694444442</v>
      </c>
      <c r="I4962" s="417" t="s">
        <v>313</v>
      </c>
      <c r="J4962" s="412" t="s">
        <v>36</v>
      </c>
      <c r="K4962" s="412"/>
      <c r="L4962" s="235">
        <f>N4962-G4962</f>
        <v>6.944444467080757E-4</v>
      </c>
      <c r="M4962" s="236">
        <v>1</v>
      </c>
      <c r="N4962" s="232">
        <v>42434.801388888889</v>
      </c>
      <c r="O4962" s="233">
        <v>42434.801388888889</v>
      </c>
      <c r="P4962" s="237" t="s">
        <v>37</v>
      </c>
      <c r="Q4962" s="238" t="s">
        <v>213</v>
      </c>
      <c r="R4962" s="238" t="s">
        <v>214</v>
      </c>
      <c r="S4962" s="238" t="s">
        <v>40</v>
      </c>
      <c r="T4962" s="35" t="s">
        <v>5672</v>
      </c>
      <c r="U4962" s="254" t="s">
        <v>40</v>
      </c>
      <c r="V4962" s="240" t="s">
        <v>1385</v>
      </c>
      <c r="W4962" s="35" t="s">
        <v>5673</v>
      </c>
      <c r="X4962" s="55">
        <v>0</v>
      </c>
      <c r="Y4962" s="55">
        <v>0</v>
      </c>
      <c r="Z4962" s="55">
        <v>0</v>
      </c>
      <c r="AA4962" s="168"/>
      <c r="AB4962" s="168"/>
      <c r="AC4962" s="168"/>
    </row>
    <row r="4963" spans="1:34" ht="15" hidden="1" customHeight="1" x14ac:dyDescent="0.2">
      <c r="A4963" s="257">
        <v>69</v>
      </c>
      <c r="B4963" s="257">
        <v>60</v>
      </c>
      <c r="C4963" s="258" t="s">
        <v>110</v>
      </c>
      <c r="D4963" s="257">
        <v>60394</v>
      </c>
      <c r="E4963" s="258" t="s">
        <v>111</v>
      </c>
      <c r="F4963" s="25">
        <v>2016</v>
      </c>
      <c r="G4963" s="232">
        <v>42434.802083333336</v>
      </c>
      <c r="H4963" s="233">
        <v>42434.802083333336</v>
      </c>
      <c r="I4963" s="417" t="s">
        <v>313</v>
      </c>
      <c r="J4963" s="412" t="s">
        <v>36</v>
      </c>
      <c r="K4963" s="412"/>
      <c r="L4963" s="235">
        <f>N4963-G4963</f>
        <v>6.9444443943211809E-4</v>
      </c>
      <c r="M4963" s="236">
        <v>1</v>
      </c>
      <c r="N4963" s="232">
        <v>42434.802777777775</v>
      </c>
      <c r="O4963" s="233">
        <v>42434.802777777775</v>
      </c>
      <c r="P4963" s="237" t="s">
        <v>37</v>
      </c>
      <c r="Q4963" s="238" t="s">
        <v>213</v>
      </c>
      <c r="R4963" s="238" t="s">
        <v>214</v>
      </c>
      <c r="S4963" s="238" t="s">
        <v>40</v>
      </c>
      <c r="T4963" s="35" t="s">
        <v>5672</v>
      </c>
      <c r="U4963" s="254" t="s">
        <v>40</v>
      </c>
      <c r="V4963" s="240" t="s">
        <v>1385</v>
      </c>
      <c r="W4963" s="35" t="s">
        <v>5674</v>
      </c>
      <c r="X4963" s="55">
        <v>0</v>
      </c>
      <c r="Y4963" s="55">
        <v>0</v>
      </c>
      <c r="Z4963" s="55">
        <v>0</v>
      </c>
      <c r="AA4963" s="168"/>
      <c r="AB4963" s="168"/>
      <c r="AC4963" s="168"/>
    </row>
    <row r="4964" spans="1:34" ht="15" hidden="1" customHeight="1" x14ac:dyDescent="0.2">
      <c r="A4964" s="257">
        <v>69</v>
      </c>
      <c r="B4964" s="257">
        <v>60</v>
      </c>
      <c r="C4964" s="258" t="s">
        <v>110</v>
      </c>
      <c r="D4964" s="257">
        <v>60394</v>
      </c>
      <c r="E4964" s="258" t="s">
        <v>111</v>
      </c>
      <c r="F4964" s="25">
        <v>2016</v>
      </c>
      <c r="G4964" s="284">
        <v>42612.890277777777</v>
      </c>
      <c r="H4964" s="234">
        <v>42612.890277777777</v>
      </c>
      <c r="I4964" s="412" t="s">
        <v>36</v>
      </c>
      <c r="J4964" s="412" t="s">
        <v>36</v>
      </c>
      <c r="K4964" s="412"/>
      <c r="L4964" s="235">
        <f>N4964-G4964</f>
        <v>1.859722222223354</v>
      </c>
      <c r="M4964" s="236">
        <v>2678</v>
      </c>
      <c r="N4964" s="284">
        <v>42614.75</v>
      </c>
      <c r="O4964" s="234">
        <v>42614.75</v>
      </c>
      <c r="P4964" s="237" t="s">
        <v>37</v>
      </c>
      <c r="Q4964" s="238" t="s">
        <v>52</v>
      </c>
      <c r="R4964" s="238" t="s">
        <v>87</v>
      </c>
      <c r="S4964" s="35" t="s">
        <v>162</v>
      </c>
      <c r="T4964" s="35" t="s">
        <v>6524</v>
      </c>
      <c r="U4964" s="282" t="s">
        <v>40</v>
      </c>
      <c r="V4964" s="240" t="s">
        <v>1385</v>
      </c>
      <c r="W4964" s="35" t="s">
        <v>6525</v>
      </c>
      <c r="X4964" s="177">
        <v>0</v>
      </c>
      <c r="Y4964" s="55">
        <v>0</v>
      </c>
      <c r="Z4964" s="55">
        <v>0</v>
      </c>
      <c r="AA4964" s="35"/>
      <c r="AB4964" s="35"/>
      <c r="AC4964" s="241"/>
    </row>
    <row r="4965" spans="1:34" ht="15" hidden="1" customHeight="1" x14ac:dyDescent="0.2">
      <c r="A4965" s="257">
        <v>69</v>
      </c>
      <c r="B4965" s="257">
        <v>60</v>
      </c>
      <c r="C4965" s="258" t="s">
        <v>110</v>
      </c>
      <c r="D4965" s="257">
        <v>60394</v>
      </c>
      <c r="E4965" s="258" t="s">
        <v>111</v>
      </c>
      <c r="F4965" s="25">
        <v>2017</v>
      </c>
      <c r="G4965" s="232">
        <v>42745.631944444445</v>
      </c>
      <c r="H4965" s="233">
        <v>42745.631944444445</v>
      </c>
      <c r="I4965" s="417" t="s">
        <v>7042</v>
      </c>
      <c r="J4965" s="412" t="s">
        <v>36</v>
      </c>
      <c r="K4965" s="412"/>
      <c r="L4965" s="235">
        <f>N4965-G4965</f>
        <v>6.944444467080757E-4</v>
      </c>
      <c r="M4965" s="236">
        <v>1</v>
      </c>
      <c r="N4965" s="232">
        <v>42745.632638888892</v>
      </c>
      <c r="O4965" s="233">
        <v>42745.632638888892</v>
      </c>
      <c r="P4965" s="237" t="s">
        <v>37</v>
      </c>
      <c r="Q4965" s="238" t="s">
        <v>145</v>
      </c>
      <c r="R4965" s="238" t="s">
        <v>146</v>
      </c>
      <c r="S4965" s="35" t="s">
        <v>40</v>
      </c>
      <c r="T4965" s="52" t="s">
        <v>7286</v>
      </c>
      <c r="U4965" s="303" t="s">
        <v>40</v>
      </c>
      <c r="V4965" s="49" t="s">
        <v>1385</v>
      </c>
      <c r="W4965" s="44" t="s">
        <v>7287</v>
      </c>
      <c r="X4965" s="241">
        <v>0</v>
      </c>
      <c r="Y4965" s="241">
        <v>0</v>
      </c>
      <c r="Z4965" s="241">
        <v>0</v>
      </c>
      <c r="AA4965" s="168"/>
      <c r="AB4965" s="168"/>
      <c r="AC4965" s="168"/>
      <c r="AD4965" s="304">
        <v>5517212</v>
      </c>
      <c r="AE4965" s="35" t="s">
        <v>7056</v>
      </c>
      <c r="AF4965" s="305" t="s">
        <v>7288</v>
      </c>
      <c r="AG4965" s="35" t="s">
        <v>7040</v>
      </c>
      <c r="AH4965" s="44" t="s">
        <v>7041</v>
      </c>
    </row>
    <row r="4966" spans="1:34" ht="15" hidden="1" customHeight="1" x14ac:dyDescent="0.2">
      <c r="A4966" s="257">
        <v>69</v>
      </c>
      <c r="B4966" s="257">
        <v>60</v>
      </c>
      <c r="C4966" s="258" t="s">
        <v>110</v>
      </c>
      <c r="D4966" s="257">
        <v>60394</v>
      </c>
      <c r="E4966" s="258" t="s">
        <v>111</v>
      </c>
      <c r="F4966" s="25">
        <v>2017</v>
      </c>
      <c r="G4966" s="232">
        <v>42800.140972222223</v>
      </c>
      <c r="H4966" s="233">
        <v>42800.140972222223</v>
      </c>
      <c r="I4966" s="412" t="s">
        <v>36</v>
      </c>
      <c r="J4966" s="412" t="s">
        <v>36</v>
      </c>
      <c r="K4966" s="412"/>
      <c r="L4966" s="235">
        <f>N4966-G4966</f>
        <v>6.944444467080757E-4</v>
      </c>
      <c r="M4966" s="236">
        <v>1</v>
      </c>
      <c r="N4966" s="232">
        <v>42800.14166666667</v>
      </c>
      <c r="O4966" s="233">
        <v>42800.14166666667</v>
      </c>
      <c r="P4966" s="237" t="s">
        <v>37</v>
      </c>
      <c r="Q4966" s="35" t="s">
        <v>48</v>
      </c>
      <c r="R4966" s="35" t="s">
        <v>49</v>
      </c>
      <c r="S4966" s="35" t="s">
        <v>40</v>
      </c>
      <c r="T4966" s="52" t="s">
        <v>8053</v>
      </c>
      <c r="U4966" s="303" t="s">
        <v>40</v>
      </c>
      <c r="V4966" s="49" t="s">
        <v>1385</v>
      </c>
      <c r="W4966" s="44" t="s">
        <v>8054</v>
      </c>
      <c r="X4966" s="255">
        <v>0</v>
      </c>
      <c r="Y4966" s="241">
        <v>0</v>
      </c>
      <c r="Z4966" s="241">
        <v>0</v>
      </c>
      <c r="AA4966" s="168"/>
      <c r="AB4966" s="168"/>
      <c r="AC4966" s="168"/>
      <c r="AD4966" s="304">
        <v>5517212</v>
      </c>
      <c r="AE4966" s="35" t="s">
        <v>7063</v>
      </c>
      <c r="AF4966" s="305" t="s">
        <v>8055</v>
      </c>
      <c r="AG4966" s="35" t="s">
        <v>7040</v>
      </c>
      <c r="AH4966" s="52" t="s">
        <v>7041</v>
      </c>
    </row>
    <row r="4967" spans="1:34" ht="15" hidden="1" customHeight="1" x14ac:dyDescent="0.2">
      <c r="A4967" s="257">
        <v>69</v>
      </c>
      <c r="B4967" s="257">
        <v>60</v>
      </c>
      <c r="C4967" s="258" t="s">
        <v>110</v>
      </c>
      <c r="D4967" s="257">
        <v>60394</v>
      </c>
      <c r="E4967" s="331" t="s">
        <v>111</v>
      </c>
      <c r="F4967" s="25">
        <v>2017</v>
      </c>
      <c r="G4967" s="284">
        <v>43017.731249999997</v>
      </c>
      <c r="H4967" s="233">
        <v>43017.731249999997</v>
      </c>
      <c r="I4967" s="417" t="s">
        <v>7042</v>
      </c>
      <c r="J4967" s="412" t="s">
        <v>36</v>
      </c>
      <c r="K4967" s="412"/>
      <c r="L4967" s="235">
        <f>N4967-G4967</f>
        <v>3.4722222262644209E-3</v>
      </c>
      <c r="M4967" s="236">
        <v>5</v>
      </c>
      <c r="N4967" s="232">
        <v>43017.734722222223</v>
      </c>
      <c r="O4967" s="233">
        <v>43017.734722222223</v>
      </c>
      <c r="P4967" s="237" t="s">
        <v>37</v>
      </c>
      <c r="Q4967" s="35" t="s">
        <v>382</v>
      </c>
      <c r="R4967" s="35" t="s">
        <v>383</v>
      </c>
      <c r="S4967" s="277" t="s">
        <v>40</v>
      </c>
      <c r="T4967" s="167" t="s">
        <v>9755</v>
      </c>
      <c r="U4967" s="332" t="s">
        <v>40</v>
      </c>
      <c r="V4967" s="240" t="s">
        <v>1385</v>
      </c>
      <c r="W4967" s="167" t="s">
        <v>9756</v>
      </c>
      <c r="X4967" s="241">
        <v>0</v>
      </c>
      <c r="Y4967" s="241">
        <v>0</v>
      </c>
      <c r="Z4967" s="241">
        <v>0</v>
      </c>
      <c r="AA4967" s="277"/>
      <c r="AB4967" s="277"/>
      <c r="AC4967" s="277"/>
      <c r="AD4967" s="304">
        <v>5517212</v>
      </c>
      <c r="AE4967" s="333" t="s">
        <v>1270</v>
      </c>
      <c r="AF4967" s="333" t="s">
        <v>1270</v>
      </c>
      <c r="AG4967" s="167" t="s">
        <v>7040</v>
      </c>
      <c r="AH4967" s="29" t="s">
        <v>7041</v>
      </c>
    </row>
    <row r="4968" spans="1:34" ht="15" hidden="1" customHeight="1" x14ac:dyDescent="0.2">
      <c r="A4968" s="272">
        <v>69</v>
      </c>
      <c r="B4968" s="272">
        <v>60</v>
      </c>
      <c r="C4968" s="331" t="s">
        <v>110</v>
      </c>
      <c r="D4968" s="272">
        <v>60394</v>
      </c>
      <c r="E4968" s="331" t="s">
        <v>111</v>
      </c>
      <c r="F4968" s="25">
        <v>2018</v>
      </c>
      <c r="G4968" s="284">
        <v>43309.933333333334</v>
      </c>
      <c r="H4968" s="234">
        <v>43309.933333333334</v>
      </c>
      <c r="I4968" s="417" t="s">
        <v>7042</v>
      </c>
      <c r="J4968" s="412" t="s">
        <v>36</v>
      </c>
      <c r="K4968" s="412" t="s">
        <v>36</v>
      </c>
      <c r="L4968" s="235">
        <f>N4968-G4968</f>
        <v>8.7500000001455192E-2</v>
      </c>
      <c r="M4968" s="236">
        <v>126</v>
      </c>
      <c r="N4968" s="284">
        <v>43310.020833333336</v>
      </c>
      <c r="O4968" s="234">
        <v>43310.020833333336</v>
      </c>
      <c r="P4968" s="237" t="s">
        <v>37</v>
      </c>
      <c r="Q4968" s="162" t="s">
        <v>382</v>
      </c>
      <c r="R4968" s="167" t="s">
        <v>10211</v>
      </c>
      <c r="S4968" s="163" t="s">
        <v>526</v>
      </c>
      <c r="T4968" s="167" t="s">
        <v>11644</v>
      </c>
      <c r="U4968" s="287" t="s">
        <v>40</v>
      </c>
      <c r="V4968" s="240" t="s">
        <v>1385</v>
      </c>
      <c r="W4968" s="167" t="s">
        <v>11648</v>
      </c>
      <c r="X4968" s="255">
        <v>0</v>
      </c>
      <c r="Y4968" s="241">
        <v>0</v>
      </c>
      <c r="Z4968" s="241">
        <v>0</v>
      </c>
      <c r="AA4968" s="266"/>
      <c r="AB4968" s="266"/>
      <c r="AC4968" s="266"/>
      <c r="AD4968" s="241">
        <v>5517212</v>
      </c>
      <c r="AE4968" s="467" t="s">
        <v>1270</v>
      </c>
      <c r="AF4968" s="468" t="s">
        <v>1270</v>
      </c>
      <c r="AG4968" s="163" t="s">
        <v>7040</v>
      </c>
      <c r="AH4968" s="163" t="s">
        <v>7173</v>
      </c>
    </row>
    <row r="4969" spans="1:34" ht="15" hidden="1" customHeight="1" x14ac:dyDescent="0.2">
      <c r="A4969" s="272">
        <v>69</v>
      </c>
      <c r="B4969" s="272">
        <v>60</v>
      </c>
      <c r="C4969" s="331" t="s">
        <v>110</v>
      </c>
      <c r="D4969" s="272">
        <v>60394</v>
      </c>
      <c r="E4969" s="331" t="s">
        <v>111</v>
      </c>
      <c r="F4969" s="25">
        <v>2018</v>
      </c>
      <c r="G4969" s="284">
        <v>43310.606249999997</v>
      </c>
      <c r="H4969" s="234">
        <v>43310.606249999997</v>
      </c>
      <c r="I4969" s="412" t="s">
        <v>36</v>
      </c>
      <c r="J4969" s="412" t="s">
        <v>36</v>
      </c>
      <c r="K4969" s="412" t="s">
        <v>36</v>
      </c>
      <c r="L4969" s="235">
        <f>N4969-G4969</f>
        <v>3.888888889196096E-2</v>
      </c>
      <c r="M4969" s="236">
        <v>56</v>
      </c>
      <c r="N4969" s="284">
        <v>43310.645138888889</v>
      </c>
      <c r="O4969" s="234">
        <v>43310.645138888889</v>
      </c>
      <c r="P4969" s="237" t="s">
        <v>37</v>
      </c>
      <c r="Q4969" s="162" t="s">
        <v>382</v>
      </c>
      <c r="R4969" s="167" t="s">
        <v>10211</v>
      </c>
      <c r="S4969" s="163" t="s">
        <v>526</v>
      </c>
      <c r="T4969" s="167" t="s">
        <v>11657</v>
      </c>
      <c r="U4969" s="287" t="s">
        <v>40</v>
      </c>
      <c r="V4969" s="240" t="s">
        <v>1385</v>
      </c>
      <c r="W4969" s="35" t="s">
        <v>11661</v>
      </c>
      <c r="X4969" s="255">
        <v>0</v>
      </c>
      <c r="Y4969" s="241">
        <v>0</v>
      </c>
      <c r="Z4969" s="241">
        <v>0</v>
      </c>
      <c r="AA4969" s="266"/>
      <c r="AB4969" s="266"/>
      <c r="AC4969" s="266"/>
      <c r="AD4969" s="241">
        <v>5517212</v>
      </c>
      <c r="AE4969" s="467" t="s">
        <v>1270</v>
      </c>
      <c r="AF4969" s="468" t="s">
        <v>1270</v>
      </c>
      <c r="AG4969" s="163" t="s">
        <v>7040</v>
      </c>
      <c r="AH4969" s="163" t="s">
        <v>7173</v>
      </c>
    </row>
    <row r="4970" spans="1:34" ht="15" hidden="1" customHeight="1" x14ac:dyDescent="0.2">
      <c r="A4970" s="521">
        <v>69</v>
      </c>
      <c r="B4970" s="521">
        <v>60</v>
      </c>
      <c r="C4970" s="522" t="s">
        <v>110</v>
      </c>
      <c r="D4970" s="521">
        <v>60394</v>
      </c>
      <c r="E4970" s="522" t="s">
        <v>111</v>
      </c>
      <c r="F4970" s="25">
        <v>2019</v>
      </c>
      <c r="G4970" s="232">
        <v>43477.59652777778</v>
      </c>
      <c r="H4970" s="233">
        <v>43477.59652777778</v>
      </c>
      <c r="I4970" s="412" t="s">
        <v>36</v>
      </c>
      <c r="J4970" s="417" t="s">
        <v>7042</v>
      </c>
      <c r="K4970" s="412" t="s">
        <v>36</v>
      </c>
      <c r="L4970" s="235">
        <f>N4970-G4970</f>
        <v>0.97847222221753327</v>
      </c>
      <c r="M4970" s="236">
        <v>1409</v>
      </c>
      <c r="N4970" s="232">
        <v>43478.574999999997</v>
      </c>
      <c r="O4970" s="233">
        <v>43478.574999999997</v>
      </c>
      <c r="P4970" s="237" t="s">
        <v>37</v>
      </c>
      <c r="Q4970" s="359" t="s">
        <v>222</v>
      </c>
      <c r="R4970" s="35" t="s">
        <v>10220</v>
      </c>
      <c r="S4970" s="238" t="s">
        <v>54</v>
      </c>
      <c r="T4970" s="167" t="s">
        <v>12788</v>
      </c>
      <c r="U4970" s="376">
        <v>115685648</v>
      </c>
      <c r="V4970" s="240" t="s">
        <v>1385</v>
      </c>
      <c r="W4970" s="167" t="s">
        <v>12789</v>
      </c>
      <c r="X4970" s="164">
        <v>0</v>
      </c>
      <c r="Y4970" s="241">
        <v>0</v>
      </c>
      <c r="Z4970" s="241">
        <v>0</v>
      </c>
      <c r="AA4970" s="264">
        <f>Y4970/AD4970</f>
        <v>0</v>
      </c>
      <c r="AB4970" s="265">
        <f>Z4970/AD4970</f>
        <v>0</v>
      </c>
      <c r="AC4970" s="255">
        <v>0</v>
      </c>
      <c r="AD4970" s="241">
        <v>5548929</v>
      </c>
      <c r="AE4970" s="239" t="s">
        <v>7056</v>
      </c>
      <c r="AF4970" s="229" t="s">
        <v>8659</v>
      </c>
      <c r="AG4970" s="239" t="s">
        <v>7040</v>
      </c>
      <c r="AH4970" s="57" t="s">
        <v>7041</v>
      </c>
    </row>
    <row r="4971" spans="1:34" ht="15" hidden="1" customHeight="1" x14ac:dyDescent="0.2">
      <c r="A4971" s="257">
        <v>69</v>
      </c>
      <c r="B4971" s="257">
        <v>60</v>
      </c>
      <c r="C4971" s="258" t="s">
        <v>1397</v>
      </c>
      <c r="D4971" s="257">
        <v>60395</v>
      </c>
      <c r="E4971" s="258" t="s">
        <v>1398</v>
      </c>
      <c r="F4971" s="25">
        <v>2017</v>
      </c>
      <c r="G4971" s="232">
        <v>42989.756249999999</v>
      </c>
      <c r="H4971" s="233">
        <v>42989.756249999999</v>
      </c>
      <c r="I4971" s="417" t="s">
        <v>7042</v>
      </c>
      <c r="J4971" s="412" t="s">
        <v>36</v>
      </c>
      <c r="K4971" s="412"/>
      <c r="L4971" s="235">
        <f>N4971-G4971</f>
        <v>0.43055555555474712</v>
      </c>
      <c r="M4971" s="236">
        <v>620</v>
      </c>
      <c r="N4971" s="232">
        <v>42990.186805555553</v>
      </c>
      <c r="O4971" s="233">
        <v>42990.186805555553</v>
      </c>
      <c r="P4971" s="237" t="s">
        <v>37</v>
      </c>
      <c r="Q4971" s="35" t="s">
        <v>213</v>
      </c>
      <c r="R4971" s="35" t="s">
        <v>287</v>
      </c>
      <c r="S4971" s="35" t="s">
        <v>106</v>
      </c>
      <c r="T4971" s="167" t="s">
        <v>9444</v>
      </c>
      <c r="U4971" s="303" t="s">
        <v>40</v>
      </c>
      <c r="V4971" s="240" t="s">
        <v>190</v>
      </c>
      <c r="W4971" s="167" t="s">
        <v>9445</v>
      </c>
      <c r="X4971" s="241">
        <v>9</v>
      </c>
      <c r="Y4971" s="241">
        <v>0</v>
      </c>
      <c r="Z4971" s="241">
        <v>0</v>
      </c>
      <c r="AA4971" s="277"/>
      <c r="AB4971" s="277"/>
      <c r="AC4971" s="277"/>
      <c r="AD4971" s="304">
        <v>5517212</v>
      </c>
      <c r="AE4971" s="382" t="s">
        <v>7102</v>
      </c>
      <c r="AF4971" s="383" t="s">
        <v>9446</v>
      </c>
      <c r="AG4971" s="167" t="s">
        <v>7040</v>
      </c>
      <c r="AH4971" s="29" t="s">
        <v>7041</v>
      </c>
    </row>
    <row r="4972" spans="1:34" ht="15" hidden="1" customHeight="1" x14ac:dyDescent="0.2">
      <c r="A4972" s="105">
        <v>69</v>
      </c>
      <c r="B4972" s="105">
        <v>60</v>
      </c>
      <c r="C4972" s="76" t="s">
        <v>906</v>
      </c>
      <c r="D4972" s="31">
        <v>60397</v>
      </c>
      <c r="E4972" s="60" t="s">
        <v>907</v>
      </c>
      <c r="F4972" s="25">
        <v>2014</v>
      </c>
      <c r="G4972" s="61">
        <v>41958.356249999997</v>
      </c>
      <c r="H4972" s="62">
        <v>41958.356249999997</v>
      </c>
      <c r="I4972" s="625" t="s">
        <v>36</v>
      </c>
      <c r="J4972" s="625" t="s">
        <v>36</v>
      </c>
      <c r="K4972" s="625"/>
      <c r="L4972" s="64">
        <f>N4972-G4972</f>
        <v>0.31875000000582077</v>
      </c>
      <c r="M4972" s="65">
        <v>459</v>
      </c>
      <c r="N4972" s="61">
        <v>41958.675000000003</v>
      </c>
      <c r="O4972" s="62">
        <v>41958.675000000003</v>
      </c>
      <c r="P4972" s="66" t="s">
        <v>37</v>
      </c>
      <c r="Q4972" s="69" t="s">
        <v>38</v>
      </c>
      <c r="R4972" s="69" t="s">
        <v>135</v>
      </c>
      <c r="S4972" s="87" t="s">
        <v>68</v>
      </c>
      <c r="T4972" s="69" t="s">
        <v>3030</v>
      </c>
      <c r="U4972" s="303" t="s">
        <v>40</v>
      </c>
      <c r="V4972" s="87" t="s">
        <v>384</v>
      </c>
      <c r="W4972" s="69" t="s">
        <v>3031</v>
      </c>
      <c r="X4972" s="32">
        <v>0</v>
      </c>
      <c r="Y4972" s="32">
        <v>0</v>
      </c>
      <c r="Z4972" s="83"/>
      <c r="AA4972" s="84"/>
      <c r="AB4972" s="85"/>
      <c r="AC4972" s="83"/>
    </row>
    <row r="4973" spans="1:34" ht="15" hidden="1" customHeight="1" x14ac:dyDescent="0.2">
      <c r="A4973" s="257">
        <v>69</v>
      </c>
      <c r="B4973" s="257">
        <v>60</v>
      </c>
      <c r="C4973" s="258" t="s">
        <v>906</v>
      </c>
      <c r="D4973" s="257">
        <v>60397</v>
      </c>
      <c r="E4973" s="258" t="s">
        <v>907</v>
      </c>
      <c r="F4973" s="25">
        <v>2018</v>
      </c>
      <c r="G4973" s="232">
        <v>43134.279166666667</v>
      </c>
      <c r="H4973" s="233">
        <v>43134.279166666667</v>
      </c>
      <c r="I4973" s="412" t="s">
        <v>36</v>
      </c>
      <c r="J4973" s="412" t="s">
        <v>36</v>
      </c>
      <c r="K4973" s="412" t="s">
        <v>36</v>
      </c>
      <c r="L4973" s="235">
        <f>N4973-G4973</f>
        <v>1.0631944444467081</v>
      </c>
      <c r="M4973" s="236">
        <v>1531</v>
      </c>
      <c r="N4973" s="232">
        <v>43135.342361111114</v>
      </c>
      <c r="O4973" s="233">
        <v>43135.342361111114</v>
      </c>
      <c r="P4973" s="237" t="s">
        <v>37</v>
      </c>
      <c r="Q4973" s="359" t="s">
        <v>43</v>
      </c>
      <c r="R4973" s="35" t="s">
        <v>10413</v>
      </c>
      <c r="S4973" s="277" t="s">
        <v>54</v>
      </c>
      <c r="T4973" s="167" t="s">
        <v>10414</v>
      </c>
      <c r="U4973" s="192" t="s">
        <v>40</v>
      </c>
      <c r="V4973" s="240" t="s">
        <v>384</v>
      </c>
      <c r="W4973" s="167" t="s">
        <v>10415</v>
      </c>
      <c r="X4973" s="255">
        <v>0</v>
      </c>
      <c r="Y4973" s="241">
        <v>0</v>
      </c>
      <c r="Z4973" s="241">
        <v>0</v>
      </c>
      <c r="AA4973" s="266"/>
      <c r="AB4973" s="266"/>
      <c r="AC4973" s="266"/>
      <c r="AD4973" s="241">
        <v>5517212</v>
      </c>
      <c r="AE4973" s="35" t="s">
        <v>1270</v>
      </c>
      <c r="AF4973" s="153" t="s">
        <v>1270</v>
      </c>
      <c r="AG4973" s="35" t="s">
        <v>7066</v>
      </c>
      <c r="AH4973" s="35" t="s">
        <v>7067</v>
      </c>
    </row>
    <row r="4974" spans="1:34" ht="15" hidden="1" customHeight="1" x14ac:dyDescent="0.2">
      <c r="A4974" s="175">
        <v>69</v>
      </c>
      <c r="B4974" s="175">
        <v>60</v>
      </c>
      <c r="C4974" s="24" t="s">
        <v>718</v>
      </c>
      <c r="D4974" s="175">
        <v>60400</v>
      </c>
      <c r="E4974" s="24" t="s">
        <v>719</v>
      </c>
      <c r="F4974" s="25">
        <v>2015</v>
      </c>
      <c r="G4974" s="156">
        <v>42150.629861111112</v>
      </c>
      <c r="H4974" s="157">
        <v>42150.629861111112</v>
      </c>
      <c r="I4974" s="620" t="s">
        <v>36</v>
      </c>
      <c r="J4974" s="620" t="s">
        <v>36</v>
      </c>
      <c r="K4974" s="620"/>
      <c r="L4974" s="159">
        <f>N4974-G4974</f>
        <v>0.14722222222189885</v>
      </c>
      <c r="M4974" s="160">
        <v>212</v>
      </c>
      <c r="N4974" s="156">
        <v>42150.777083333334</v>
      </c>
      <c r="O4974" s="157">
        <v>42150.777083333334</v>
      </c>
      <c r="P4974" s="161" t="s">
        <v>37</v>
      </c>
      <c r="Q4974" s="35" t="s">
        <v>1285</v>
      </c>
      <c r="R4974" s="35" t="s">
        <v>142</v>
      </c>
      <c r="S4974" s="35" t="s">
        <v>107</v>
      </c>
      <c r="T4974" s="35" t="s">
        <v>4058</v>
      </c>
      <c r="U4974" s="192" t="s">
        <v>40</v>
      </c>
      <c r="V4974" s="167" t="s">
        <v>384</v>
      </c>
      <c r="W4974" s="35" t="s">
        <v>4059</v>
      </c>
      <c r="X4974" s="55">
        <v>0</v>
      </c>
      <c r="Y4974" s="55">
        <v>0</v>
      </c>
      <c r="Z4974" s="168"/>
      <c r="AA4974" s="168"/>
      <c r="AB4974" s="168"/>
      <c r="AC4974" s="168"/>
    </row>
    <row r="4975" spans="1:34" ht="15" hidden="1" customHeight="1" x14ac:dyDescent="0.2">
      <c r="A4975" s="58">
        <v>69</v>
      </c>
      <c r="B4975" s="58">
        <v>60</v>
      </c>
      <c r="C4975" s="76" t="s">
        <v>1661</v>
      </c>
      <c r="D4975" s="31">
        <v>60401</v>
      </c>
      <c r="E4975" s="60" t="s">
        <v>1662</v>
      </c>
      <c r="F4975" s="25">
        <v>2014</v>
      </c>
      <c r="G4975" s="61">
        <v>41818.625</v>
      </c>
      <c r="H4975" s="62">
        <v>41818.625</v>
      </c>
      <c r="I4975" s="625" t="s">
        <v>36</v>
      </c>
      <c r="J4975" s="625" t="s">
        <v>36</v>
      </c>
      <c r="K4975" s="625"/>
      <c r="L4975" s="64">
        <f>N4975-G4975</f>
        <v>0.19791666666424135</v>
      </c>
      <c r="M4975" s="65">
        <v>285</v>
      </c>
      <c r="N4975" s="61">
        <v>41818.822916666664</v>
      </c>
      <c r="O4975" s="62">
        <v>41818.822916666664</v>
      </c>
      <c r="P4975" s="66" t="s">
        <v>37</v>
      </c>
      <c r="Q4975" s="69" t="s">
        <v>38</v>
      </c>
      <c r="R4975" s="69" t="s">
        <v>413</v>
      </c>
      <c r="S4975" s="87" t="s">
        <v>106</v>
      </c>
      <c r="T4975" s="69" t="s">
        <v>2427</v>
      </c>
      <c r="U4975" s="192" t="s">
        <v>40</v>
      </c>
      <c r="V4975" s="87" t="s">
        <v>1385</v>
      </c>
      <c r="W4975" s="69" t="s">
        <v>2428</v>
      </c>
      <c r="X4975" s="32">
        <v>0</v>
      </c>
      <c r="Y4975" s="32">
        <v>0</v>
      </c>
      <c r="Z4975" s="83"/>
      <c r="AA4975" s="84"/>
      <c r="AB4975" s="85"/>
      <c r="AC4975" s="83"/>
    </row>
    <row r="4976" spans="1:34" ht="15" hidden="1" customHeight="1" x14ac:dyDescent="0.2">
      <c r="A4976" s="105">
        <v>69</v>
      </c>
      <c r="B4976" s="105">
        <v>60</v>
      </c>
      <c r="C4976" s="76" t="s">
        <v>1661</v>
      </c>
      <c r="D4976" s="31">
        <v>60401</v>
      </c>
      <c r="E4976" s="60" t="s">
        <v>1662</v>
      </c>
      <c r="F4976" s="25">
        <v>2014</v>
      </c>
      <c r="G4976" s="61">
        <v>41916.428472222222</v>
      </c>
      <c r="H4976" s="62">
        <v>41916.428472222222</v>
      </c>
      <c r="I4976" s="625" t="s">
        <v>36</v>
      </c>
      <c r="J4976" s="625" t="s">
        <v>36</v>
      </c>
      <c r="K4976" s="625"/>
      <c r="L4976" s="64">
        <f>N4976-G4976</f>
        <v>6.944444467080757E-4</v>
      </c>
      <c r="M4976" s="65">
        <v>1</v>
      </c>
      <c r="N4976" s="61">
        <v>41916.429166666669</v>
      </c>
      <c r="O4976" s="62">
        <v>41916.429166666669</v>
      </c>
      <c r="P4976" s="66" t="s">
        <v>37</v>
      </c>
      <c r="Q4976" s="69" t="s">
        <v>145</v>
      </c>
      <c r="R4976" s="69" t="s">
        <v>146</v>
      </c>
      <c r="S4976" s="87" t="s">
        <v>40</v>
      </c>
      <c r="T4976" s="69" t="s">
        <v>2813</v>
      </c>
      <c r="U4976" s="192" t="s">
        <v>40</v>
      </c>
      <c r="V4976" s="87" t="s">
        <v>1390</v>
      </c>
      <c r="W4976" s="69" t="s">
        <v>2814</v>
      </c>
      <c r="X4976" s="32">
        <v>4633</v>
      </c>
      <c r="Y4976" s="32">
        <v>0</v>
      </c>
      <c r="Z4976" s="83"/>
      <c r="AA4976" s="84"/>
      <c r="AB4976" s="85"/>
      <c r="AC4976" s="83"/>
      <c r="AD4976" s="41"/>
      <c r="AE4976" s="41"/>
      <c r="AF4976" s="41"/>
      <c r="AG4976" s="41"/>
      <c r="AH4976" s="41"/>
    </row>
    <row r="4977" spans="1:34" ht="15" hidden="1" customHeight="1" x14ac:dyDescent="0.2">
      <c r="A4977" s="175">
        <v>69</v>
      </c>
      <c r="B4977" s="175">
        <v>60</v>
      </c>
      <c r="C4977" s="24" t="s">
        <v>1661</v>
      </c>
      <c r="D4977" s="175">
        <v>60401</v>
      </c>
      <c r="E4977" s="43" t="s">
        <v>1662</v>
      </c>
      <c r="F4977" s="25">
        <v>2015</v>
      </c>
      <c r="G4977" s="156">
        <v>42274.431250000001</v>
      </c>
      <c r="H4977" s="157">
        <v>42274.431250000001</v>
      </c>
      <c r="I4977" s="620" t="s">
        <v>36</v>
      </c>
      <c r="J4977" s="620" t="s">
        <v>36</v>
      </c>
      <c r="K4977" s="620"/>
      <c r="L4977" s="159">
        <f>N4977-G4977</f>
        <v>6.9444443943211809E-4</v>
      </c>
      <c r="M4977" s="160">
        <v>1</v>
      </c>
      <c r="N4977" s="156">
        <v>42274.431944444441</v>
      </c>
      <c r="O4977" s="157">
        <v>42274.431944444441</v>
      </c>
      <c r="P4977" s="161" t="s">
        <v>37</v>
      </c>
      <c r="Q4977" s="162" t="s">
        <v>52</v>
      </c>
      <c r="R4977" s="35" t="s">
        <v>67</v>
      </c>
      <c r="S4977" s="35" t="s">
        <v>101</v>
      </c>
      <c r="T4977" s="35" t="s">
        <v>4833</v>
      </c>
      <c r="U4977" s="176">
        <v>11534</v>
      </c>
      <c r="V4977" s="167" t="s">
        <v>1390</v>
      </c>
      <c r="W4977" s="35" t="s">
        <v>4834</v>
      </c>
      <c r="X4977" s="55">
        <v>0</v>
      </c>
      <c r="Y4977" s="168"/>
      <c r="Z4977" s="168"/>
      <c r="AA4977" s="168"/>
      <c r="AB4977" s="168"/>
      <c r="AC4977" s="168"/>
    </row>
    <row r="4978" spans="1:34" ht="15" hidden="1" customHeight="1" x14ac:dyDescent="0.2">
      <c r="A4978" s="175">
        <v>69</v>
      </c>
      <c r="B4978" s="175">
        <v>60</v>
      </c>
      <c r="C4978" s="24" t="s">
        <v>1661</v>
      </c>
      <c r="D4978" s="175">
        <v>60401</v>
      </c>
      <c r="E4978" s="43" t="s">
        <v>1662</v>
      </c>
      <c r="F4978" s="25">
        <v>2015</v>
      </c>
      <c r="G4978" s="156">
        <v>42277.537499999999</v>
      </c>
      <c r="H4978" s="157">
        <v>42277.537499999999</v>
      </c>
      <c r="I4978" s="620" t="s">
        <v>36</v>
      </c>
      <c r="J4978" s="620" t="s">
        <v>36</v>
      </c>
      <c r="K4978" s="620"/>
      <c r="L4978" s="159">
        <f>N4978-G4978</f>
        <v>6.944444467080757E-4</v>
      </c>
      <c r="M4978" s="160">
        <v>1</v>
      </c>
      <c r="N4978" s="156">
        <v>42277.538194444445</v>
      </c>
      <c r="O4978" s="157">
        <v>42277.538194444445</v>
      </c>
      <c r="P4978" s="161" t="s">
        <v>37</v>
      </c>
      <c r="Q4978" s="162" t="s">
        <v>145</v>
      </c>
      <c r="R4978" s="35" t="s">
        <v>146</v>
      </c>
      <c r="S4978" s="35" t="s">
        <v>40</v>
      </c>
      <c r="T4978" s="35" t="s">
        <v>4844</v>
      </c>
      <c r="U4978" s="192" t="s">
        <v>40</v>
      </c>
      <c r="V4978" s="167" t="s">
        <v>1390</v>
      </c>
      <c r="W4978" s="35" t="s">
        <v>4845</v>
      </c>
      <c r="X4978" s="55">
        <v>0</v>
      </c>
      <c r="Y4978" s="168"/>
      <c r="Z4978" s="168"/>
      <c r="AA4978" s="168"/>
      <c r="AB4978" s="168"/>
      <c r="AC4978" s="168"/>
    </row>
    <row r="4979" spans="1:34" ht="15" hidden="1" customHeight="1" x14ac:dyDescent="0.2">
      <c r="A4979" s="257">
        <v>69</v>
      </c>
      <c r="B4979" s="257">
        <v>60</v>
      </c>
      <c r="C4979" s="258" t="s">
        <v>6536</v>
      </c>
      <c r="D4979" s="257">
        <v>60402</v>
      </c>
      <c r="E4979" s="258" t="s">
        <v>6537</v>
      </c>
      <c r="F4979" s="25">
        <v>2016</v>
      </c>
      <c r="G4979" s="284">
        <v>42614.395833333336</v>
      </c>
      <c r="H4979" s="234">
        <v>42614.395833333336</v>
      </c>
      <c r="I4979" s="412" t="s">
        <v>36</v>
      </c>
      <c r="J4979" s="412" t="s">
        <v>36</v>
      </c>
      <c r="K4979" s="412"/>
      <c r="L4979" s="235">
        <f>N4979-G4979</f>
        <v>6.9444443943211809E-4</v>
      </c>
      <c r="M4979" s="236">
        <v>1</v>
      </c>
      <c r="N4979" s="284">
        <v>42614.396527777775</v>
      </c>
      <c r="O4979" s="234">
        <v>42614.396527777775</v>
      </c>
      <c r="P4979" s="237" t="s">
        <v>37</v>
      </c>
      <c r="Q4979" s="238" t="s">
        <v>38</v>
      </c>
      <c r="R4979" s="238" t="s">
        <v>413</v>
      </c>
      <c r="S4979" s="35" t="s">
        <v>40</v>
      </c>
      <c r="T4979" s="35" t="s">
        <v>6538</v>
      </c>
      <c r="U4979" s="282" t="s">
        <v>40</v>
      </c>
      <c r="V4979" s="240" t="s">
        <v>1390</v>
      </c>
      <c r="W4979" s="35" t="s">
        <v>6539</v>
      </c>
      <c r="X4979" s="177">
        <v>13910</v>
      </c>
      <c r="Y4979" s="55">
        <v>0</v>
      </c>
      <c r="Z4979" s="55">
        <v>0</v>
      </c>
      <c r="AA4979" s="35"/>
      <c r="AB4979" s="35"/>
      <c r="AC4979" s="241"/>
    </row>
    <row r="4980" spans="1:34" ht="15" hidden="1" customHeight="1" x14ac:dyDescent="0.2">
      <c r="A4980" s="257">
        <v>69</v>
      </c>
      <c r="B4980" s="257">
        <v>60</v>
      </c>
      <c r="C4980" s="258" t="s">
        <v>6536</v>
      </c>
      <c r="D4980" s="257">
        <v>60402</v>
      </c>
      <c r="E4980" s="258" t="s">
        <v>6537</v>
      </c>
      <c r="F4980" s="25">
        <v>2018</v>
      </c>
      <c r="G4980" s="284">
        <v>43288.35</v>
      </c>
      <c r="H4980" s="233">
        <v>43288.35</v>
      </c>
      <c r="I4980" s="412" t="s">
        <v>36</v>
      </c>
      <c r="J4980" s="412" t="s">
        <v>36</v>
      </c>
      <c r="K4980" s="412" t="s">
        <v>36</v>
      </c>
      <c r="L4980" s="235">
        <f>N4980-G4980</f>
        <v>0.2069444444423425</v>
      </c>
      <c r="M4980" s="236">
        <v>298</v>
      </c>
      <c r="N4980" s="284">
        <v>43288.556944444441</v>
      </c>
      <c r="O4980" s="233">
        <v>43288.556944444441</v>
      </c>
      <c r="P4980" s="237" t="s">
        <v>37</v>
      </c>
      <c r="Q4980" s="359" t="s">
        <v>48</v>
      </c>
      <c r="R4980" s="35" t="s">
        <v>10200</v>
      </c>
      <c r="S4980" s="277" t="s">
        <v>40</v>
      </c>
      <c r="T4980" s="167" t="s">
        <v>11489</v>
      </c>
      <c r="U4980" s="88">
        <v>114759567</v>
      </c>
      <c r="V4980" s="240" t="s">
        <v>1390</v>
      </c>
      <c r="W4980" s="167" t="s">
        <v>11490</v>
      </c>
      <c r="X4980" s="255">
        <v>4539</v>
      </c>
      <c r="Y4980" s="255">
        <v>4539</v>
      </c>
      <c r="Z4980" s="255">
        <v>413059</v>
      </c>
      <c r="AA4980" s="264">
        <f>Y4980/AD4980</f>
        <v>8.226981308675469E-4</v>
      </c>
      <c r="AB4980" s="265">
        <f>Z4980/AD4980</f>
        <v>7.4867342418598382E-2</v>
      </c>
      <c r="AC4980" s="255">
        <f>Z4980/Y4980</f>
        <v>91.002203128442389</v>
      </c>
      <c r="AD4980" s="241">
        <v>5517212</v>
      </c>
      <c r="AE4980" s="461" t="s">
        <v>1270</v>
      </c>
      <c r="AF4980" s="462" t="s">
        <v>1270</v>
      </c>
      <c r="AG4980" s="277" t="s">
        <v>7040</v>
      </c>
      <c r="AH4980" s="277" t="s">
        <v>7173</v>
      </c>
    </row>
    <row r="4981" spans="1:34" ht="15" hidden="1" customHeight="1" x14ac:dyDescent="0.2">
      <c r="A4981" s="58">
        <v>69</v>
      </c>
      <c r="B4981" s="58">
        <v>60</v>
      </c>
      <c r="C4981" s="76" t="s">
        <v>1589</v>
      </c>
      <c r="D4981" s="31">
        <v>60405</v>
      </c>
      <c r="E4981" s="60" t="s">
        <v>1590</v>
      </c>
      <c r="F4981" s="25">
        <v>2014</v>
      </c>
      <c r="G4981" s="61">
        <v>41751.563888888886</v>
      </c>
      <c r="H4981" s="62">
        <v>41751.563888888886</v>
      </c>
      <c r="I4981" s="625" t="s">
        <v>36</v>
      </c>
      <c r="J4981" s="625" t="s">
        <v>36</v>
      </c>
      <c r="K4981" s="625"/>
      <c r="L4981" s="64">
        <f>N4981-G4981</f>
        <v>6.944444467080757E-4</v>
      </c>
      <c r="M4981" s="65">
        <v>1</v>
      </c>
      <c r="N4981" s="61">
        <v>41751.564583333333</v>
      </c>
      <c r="O4981" s="62">
        <v>41751.564583333333</v>
      </c>
      <c r="P4981" s="66" t="s">
        <v>37</v>
      </c>
      <c r="Q4981" s="69" t="s">
        <v>48</v>
      </c>
      <c r="R4981" s="69" t="s">
        <v>49</v>
      </c>
      <c r="S4981" s="87" t="s">
        <v>40</v>
      </c>
      <c r="T4981" s="69" t="s">
        <v>2115</v>
      </c>
      <c r="U4981" s="192" t="s">
        <v>40</v>
      </c>
      <c r="V4981" s="78" t="s">
        <v>384</v>
      </c>
      <c r="W4981" s="99" t="s">
        <v>2116</v>
      </c>
      <c r="X4981" s="32">
        <v>0</v>
      </c>
      <c r="Y4981" s="32">
        <v>0</v>
      </c>
      <c r="Z4981" s="83"/>
      <c r="AA4981" s="84"/>
      <c r="AB4981" s="85"/>
      <c r="AC4981" s="83"/>
    </row>
    <row r="4982" spans="1:34" ht="15" hidden="1" customHeight="1" x14ac:dyDescent="0.2">
      <c r="A4982" s="175">
        <v>69</v>
      </c>
      <c r="B4982" s="175">
        <v>60</v>
      </c>
      <c r="C4982" s="24" t="s">
        <v>1589</v>
      </c>
      <c r="D4982" s="175">
        <v>60405</v>
      </c>
      <c r="E4982" s="43" t="s">
        <v>1590</v>
      </c>
      <c r="F4982" s="25">
        <v>2015</v>
      </c>
      <c r="G4982" s="156">
        <v>42271.481944444444</v>
      </c>
      <c r="H4982" s="157">
        <v>42271.481944444444</v>
      </c>
      <c r="I4982" s="620" t="s">
        <v>36</v>
      </c>
      <c r="J4982" s="620" t="s">
        <v>36</v>
      </c>
      <c r="K4982" s="620"/>
      <c r="L4982" s="159">
        <f>N4982-G4982</f>
        <v>6.944444467080757E-4</v>
      </c>
      <c r="M4982" s="160">
        <v>1</v>
      </c>
      <c r="N4982" s="156">
        <v>42271.482638888891</v>
      </c>
      <c r="O4982" s="157">
        <v>42271.482638888891</v>
      </c>
      <c r="P4982" s="161" t="s">
        <v>37</v>
      </c>
      <c r="Q4982" s="162" t="s">
        <v>52</v>
      </c>
      <c r="R4982" s="35" t="s">
        <v>124</v>
      </c>
      <c r="S4982" s="35" t="s">
        <v>88</v>
      </c>
      <c r="T4982" s="35" t="s">
        <v>4819</v>
      </c>
      <c r="U4982" s="192" t="s">
        <v>40</v>
      </c>
      <c r="V4982" s="167" t="s">
        <v>1385</v>
      </c>
      <c r="W4982" s="35" t="s">
        <v>4820</v>
      </c>
      <c r="X4982" s="55">
        <v>4462</v>
      </c>
      <c r="Y4982" s="168"/>
      <c r="Z4982" s="168"/>
      <c r="AA4982" s="168"/>
      <c r="AB4982" s="168"/>
      <c r="AC4982" s="168"/>
    </row>
    <row r="4983" spans="1:34" ht="15" hidden="1" customHeight="1" x14ac:dyDescent="0.2">
      <c r="A4983" s="257">
        <v>69</v>
      </c>
      <c r="B4983" s="257">
        <v>60</v>
      </c>
      <c r="C4983" s="258" t="s">
        <v>1589</v>
      </c>
      <c r="D4983" s="257">
        <v>60405</v>
      </c>
      <c r="E4983" s="258" t="s">
        <v>1590</v>
      </c>
      <c r="F4983" s="25">
        <v>2017</v>
      </c>
      <c r="G4983" s="232">
        <v>42955.774305555555</v>
      </c>
      <c r="H4983" s="233">
        <v>42955.774305555555</v>
      </c>
      <c r="I4983" s="412" t="s">
        <v>36</v>
      </c>
      <c r="J4983" s="412" t="s">
        <v>36</v>
      </c>
      <c r="K4983" s="412"/>
      <c r="L4983" s="235">
        <f>N4983-G4983</f>
        <v>0.117361111115315</v>
      </c>
      <c r="M4983" s="236">
        <v>169</v>
      </c>
      <c r="N4983" s="232">
        <v>42955.89166666667</v>
      </c>
      <c r="O4983" s="233">
        <v>42955.89166666667</v>
      </c>
      <c r="P4983" s="237" t="s">
        <v>37</v>
      </c>
      <c r="Q4983" s="35" t="s">
        <v>43</v>
      </c>
      <c r="R4983" s="35" t="s">
        <v>1663</v>
      </c>
      <c r="S4983" s="35" t="s">
        <v>40</v>
      </c>
      <c r="T4983" s="167" t="s">
        <v>9152</v>
      </c>
      <c r="U4983" s="303" t="s">
        <v>40</v>
      </c>
      <c r="V4983" s="240" t="s">
        <v>1385</v>
      </c>
      <c r="W4983" s="167" t="s">
        <v>9153</v>
      </c>
      <c r="X4983" s="241">
        <v>0</v>
      </c>
      <c r="Y4983" s="241">
        <v>0</v>
      </c>
      <c r="Z4983" s="241">
        <v>0</v>
      </c>
      <c r="AA4983" s="266"/>
      <c r="AB4983" s="266"/>
      <c r="AC4983" s="266"/>
      <c r="AD4983" s="304">
        <v>5517212</v>
      </c>
      <c r="AE4983" s="305" t="s">
        <v>1270</v>
      </c>
      <c r="AF4983" s="305" t="s">
        <v>1270</v>
      </c>
      <c r="AG4983" s="35" t="s">
        <v>7066</v>
      </c>
      <c r="AH4983" s="29" t="s">
        <v>7067</v>
      </c>
    </row>
    <row r="4984" spans="1:34" ht="15" hidden="1" customHeight="1" x14ac:dyDescent="0.2">
      <c r="A4984" s="257">
        <v>69</v>
      </c>
      <c r="B4984" s="257">
        <v>60</v>
      </c>
      <c r="C4984" s="258" t="s">
        <v>1589</v>
      </c>
      <c r="D4984" s="257">
        <v>60405</v>
      </c>
      <c r="E4984" s="258" t="s">
        <v>1590</v>
      </c>
      <c r="F4984" s="25">
        <v>2017</v>
      </c>
      <c r="G4984" s="232">
        <v>43068.557638888888</v>
      </c>
      <c r="H4984" s="233">
        <v>43068.557638888888</v>
      </c>
      <c r="I4984" s="412" t="s">
        <v>36</v>
      </c>
      <c r="J4984" s="412" t="s">
        <v>36</v>
      </c>
      <c r="K4984" s="412"/>
      <c r="L4984" s="235">
        <f>N4984-G4984</f>
        <v>1.1076388888905058</v>
      </c>
      <c r="M4984" s="236">
        <v>1595</v>
      </c>
      <c r="N4984" s="232">
        <v>43069.665277777778</v>
      </c>
      <c r="O4984" s="233">
        <v>43069.665277777778</v>
      </c>
      <c r="P4984" s="328" t="s">
        <v>242</v>
      </c>
      <c r="Q4984" s="167" t="s">
        <v>43</v>
      </c>
      <c r="R4984" s="167" t="s">
        <v>1663</v>
      </c>
      <c r="S4984" s="35" t="s">
        <v>40</v>
      </c>
      <c r="T4984" s="167" t="s">
        <v>10058</v>
      </c>
      <c r="U4984" s="332" t="s">
        <v>40</v>
      </c>
      <c r="V4984" s="240" t="s">
        <v>1385</v>
      </c>
      <c r="W4984" s="167" t="s">
        <v>10059</v>
      </c>
      <c r="X4984" s="255">
        <v>0</v>
      </c>
      <c r="Y4984" s="241">
        <v>0</v>
      </c>
      <c r="Z4984" s="241">
        <v>0</v>
      </c>
      <c r="AA4984" s="266"/>
      <c r="AB4984" s="266"/>
      <c r="AC4984" s="266"/>
      <c r="AD4984" s="304">
        <v>5517212</v>
      </c>
      <c r="AE4984" s="333" t="s">
        <v>1270</v>
      </c>
      <c r="AF4984" s="333" t="s">
        <v>1270</v>
      </c>
      <c r="AG4984" s="167" t="s">
        <v>7066</v>
      </c>
      <c r="AH4984" s="29" t="s">
        <v>7067</v>
      </c>
    </row>
    <row r="4985" spans="1:34" ht="15" hidden="1" customHeight="1" x14ac:dyDescent="0.2">
      <c r="A4985" s="257">
        <v>69</v>
      </c>
      <c r="B4985" s="257">
        <v>60</v>
      </c>
      <c r="C4985" s="258" t="s">
        <v>1589</v>
      </c>
      <c r="D4985" s="257">
        <v>60405</v>
      </c>
      <c r="E4985" s="258" t="s">
        <v>1590</v>
      </c>
      <c r="F4985" s="25">
        <v>2018</v>
      </c>
      <c r="G4985" s="284">
        <v>43310.694444444445</v>
      </c>
      <c r="H4985" s="234">
        <v>43310.694444444445</v>
      </c>
      <c r="I4985" s="412" t="s">
        <v>36</v>
      </c>
      <c r="J4985" s="412" t="s">
        <v>36</v>
      </c>
      <c r="K4985" s="412" t="s">
        <v>36</v>
      </c>
      <c r="L4985" s="235">
        <f>N4985-G4985</f>
        <v>0.17361111110949423</v>
      </c>
      <c r="M4985" s="236">
        <v>250</v>
      </c>
      <c r="N4985" s="284">
        <v>43310.868055555555</v>
      </c>
      <c r="O4985" s="234">
        <v>43310.868055555555</v>
      </c>
      <c r="P4985" s="328" t="s">
        <v>242</v>
      </c>
      <c r="Q4985" s="162" t="s">
        <v>382</v>
      </c>
      <c r="R4985" s="167" t="s">
        <v>10211</v>
      </c>
      <c r="S4985" s="163" t="s">
        <v>526</v>
      </c>
      <c r="T4985" s="167" t="s">
        <v>11671</v>
      </c>
      <c r="U4985" s="287" t="s">
        <v>40</v>
      </c>
      <c r="V4985" s="240" t="s">
        <v>1385</v>
      </c>
      <c r="W4985" s="167" t="s">
        <v>11672</v>
      </c>
      <c r="X4985" s="341">
        <v>4730</v>
      </c>
      <c r="Y4985" s="341">
        <v>4730</v>
      </c>
      <c r="Z4985" s="490">
        <v>2164039</v>
      </c>
      <c r="AA4985" s="491">
        <f>Y4985/AD4985</f>
        <v>8.5731706521337226E-4</v>
      </c>
      <c r="AB4985" s="492">
        <f>Z4985/AD4985</f>
        <v>0.39223415739688816</v>
      </c>
      <c r="AC4985" s="341">
        <f>Z4985/Y4985</f>
        <v>457.51353065539109</v>
      </c>
      <c r="AD4985" s="241">
        <v>5517212</v>
      </c>
      <c r="AE4985" s="467" t="s">
        <v>1270</v>
      </c>
      <c r="AF4985" s="468" t="s">
        <v>1270</v>
      </c>
      <c r="AG4985" s="163" t="s">
        <v>7066</v>
      </c>
      <c r="AH4985" s="277" t="s">
        <v>7041</v>
      </c>
    </row>
    <row r="4986" spans="1:34" ht="15" hidden="1" customHeight="1" x14ac:dyDescent="0.2">
      <c r="A4986" s="105">
        <v>69</v>
      </c>
      <c r="B4986" s="105">
        <v>60</v>
      </c>
      <c r="C4986" s="76" t="s">
        <v>1545</v>
      </c>
      <c r="D4986" s="31">
        <v>60406</v>
      </c>
      <c r="E4986" s="60" t="s">
        <v>1546</v>
      </c>
      <c r="F4986" s="25">
        <v>2014</v>
      </c>
      <c r="G4986" s="61">
        <v>41982.506249999999</v>
      </c>
      <c r="H4986" s="62">
        <v>41982.506249999999</v>
      </c>
      <c r="I4986" s="625" t="s">
        <v>36</v>
      </c>
      <c r="J4986" s="625" t="s">
        <v>36</v>
      </c>
      <c r="K4986" s="625"/>
      <c r="L4986" s="64">
        <f>N4986-G4986</f>
        <v>0.18541666666715173</v>
      </c>
      <c r="M4986" s="65">
        <v>267</v>
      </c>
      <c r="N4986" s="61">
        <v>41982.691666666666</v>
      </c>
      <c r="O4986" s="62">
        <v>41982.691666666666</v>
      </c>
      <c r="P4986" s="66" t="s">
        <v>37</v>
      </c>
      <c r="Q4986" s="69" t="s">
        <v>52</v>
      </c>
      <c r="R4986" s="69" t="s">
        <v>59</v>
      </c>
      <c r="S4986" s="87" t="s">
        <v>54</v>
      </c>
      <c r="T4986" s="69" t="s">
        <v>3117</v>
      </c>
      <c r="U4986" s="287" t="s">
        <v>40</v>
      </c>
      <c r="V4986" s="87" t="s">
        <v>788</v>
      </c>
      <c r="W4986" s="69" t="s">
        <v>3118</v>
      </c>
      <c r="X4986" s="32">
        <v>0</v>
      </c>
      <c r="Y4986" s="32">
        <v>0</v>
      </c>
      <c r="Z4986" s="83"/>
      <c r="AA4986" s="84"/>
      <c r="AB4986" s="85"/>
      <c r="AC4986" s="83"/>
      <c r="AD4986" s="41"/>
      <c r="AE4986" s="41"/>
      <c r="AF4986" s="41"/>
      <c r="AG4986" s="41"/>
      <c r="AH4986" s="41"/>
    </row>
    <row r="4987" spans="1:34" ht="15" hidden="1" customHeight="1" x14ac:dyDescent="0.2">
      <c r="A4987" s="175">
        <v>69</v>
      </c>
      <c r="B4987" s="175">
        <v>60</v>
      </c>
      <c r="C4987" s="24" t="s">
        <v>1545</v>
      </c>
      <c r="D4987" s="175">
        <v>60406</v>
      </c>
      <c r="E4987" s="43" t="s">
        <v>1546</v>
      </c>
      <c r="F4987" s="25">
        <v>2015</v>
      </c>
      <c r="G4987" s="156">
        <v>42271.481944444444</v>
      </c>
      <c r="H4987" s="157">
        <v>42271.481944444444</v>
      </c>
      <c r="I4987" s="620" t="s">
        <v>36</v>
      </c>
      <c r="J4987" s="620" t="s">
        <v>36</v>
      </c>
      <c r="K4987" s="620"/>
      <c r="L4987" s="159">
        <f>N4987-G4987</f>
        <v>6.944444467080757E-4</v>
      </c>
      <c r="M4987" s="160">
        <v>1</v>
      </c>
      <c r="N4987" s="156">
        <v>42271.482638888891</v>
      </c>
      <c r="O4987" s="157">
        <v>42271.482638888891</v>
      </c>
      <c r="P4987" s="161" t="s">
        <v>37</v>
      </c>
      <c r="Q4987" s="162" t="s">
        <v>145</v>
      </c>
      <c r="R4987" s="35" t="s">
        <v>146</v>
      </c>
      <c r="S4987" s="35" t="s">
        <v>40</v>
      </c>
      <c r="T4987" s="35" t="s">
        <v>4821</v>
      </c>
      <c r="U4987" s="287" t="s">
        <v>40</v>
      </c>
      <c r="V4987" s="167" t="s">
        <v>1385</v>
      </c>
      <c r="W4987" s="35" t="s">
        <v>4822</v>
      </c>
      <c r="X4987" s="55">
        <v>1328</v>
      </c>
      <c r="Y4987" s="168"/>
      <c r="Z4987" s="168"/>
      <c r="AA4987" s="168"/>
      <c r="AB4987" s="168"/>
      <c r="AC4987" s="168"/>
    </row>
    <row r="4988" spans="1:34" ht="15" hidden="1" customHeight="1" x14ac:dyDescent="0.2">
      <c r="A4988" s="175">
        <v>69</v>
      </c>
      <c r="B4988" s="175">
        <v>60</v>
      </c>
      <c r="C4988" s="24" t="s">
        <v>1545</v>
      </c>
      <c r="D4988" s="175">
        <v>60406</v>
      </c>
      <c r="E4988" s="43" t="s">
        <v>1546</v>
      </c>
      <c r="F4988" s="25">
        <v>2015</v>
      </c>
      <c r="G4988" s="156">
        <v>42343.475694444445</v>
      </c>
      <c r="H4988" s="157">
        <v>42343.475694444445</v>
      </c>
      <c r="I4988" s="620" t="s">
        <v>36</v>
      </c>
      <c r="J4988" s="620" t="s">
        <v>36</v>
      </c>
      <c r="K4988" s="620"/>
      <c r="L4988" s="159">
        <f>N4988-G4988</f>
        <v>6.944444467080757E-4</v>
      </c>
      <c r="M4988" s="160">
        <v>1</v>
      </c>
      <c r="N4988" s="156">
        <v>42343.476388888892</v>
      </c>
      <c r="O4988" s="157">
        <v>42343.476388888892</v>
      </c>
      <c r="P4988" s="161" t="s">
        <v>37</v>
      </c>
      <c r="Q4988" s="162" t="s">
        <v>145</v>
      </c>
      <c r="R4988" s="35" t="s">
        <v>146</v>
      </c>
      <c r="S4988" s="35" t="s">
        <v>101</v>
      </c>
      <c r="T4988" s="35" t="s">
        <v>5277</v>
      </c>
      <c r="U4988" s="170">
        <v>11731</v>
      </c>
      <c r="V4988" s="167" t="s">
        <v>1385</v>
      </c>
      <c r="W4988" s="35" t="s">
        <v>5278</v>
      </c>
      <c r="X4988" s="55">
        <v>1327</v>
      </c>
      <c r="Y4988" s="168"/>
      <c r="Z4988" s="168"/>
      <c r="AA4988" s="168"/>
      <c r="AB4988" s="168"/>
      <c r="AC4988" s="168"/>
    </row>
    <row r="4989" spans="1:34" ht="15" hidden="1" customHeight="1" x14ac:dyDescent="0.2">
      <c r="A4989" s="175">
        <v>69</v>
      </c>
      <c r="B4989" s="175">
        <v>60</v>
      </c>
      <c r="C4989" s="24" t="s">
        <v>1545</v>
      </c>
      <c r="D4989" s="175">
        <v>60406</v>
      </c>
      <c r="E4989" s="43" t="s">
        <v>1546</v>
      </c>
      <c r="F4989" s="25">
        <v>2015</v>
      </c>
      <c r="G4989" s="156">
        <v>42343.726388888892</v>
      </c>
      <c r="H4989" s="157">
        <v>42343.726388888892</v>
      </c>
      <c r="I4989" s="620" t="s">
        <v>36</v>
      </c>
      <c r="J4989" s="620" t="s">
        <v>36</v>
      </c>
      <c r="K4989" s="620"/>
      <c r="L4989" s="159">
        <f>N4989-G4989</f>
        <v>0.35902777777664596</v>
      </c>
      <c r="M4989" s="160">
        <v>517</v>
      </c>
      <c r="N4989" s="156">
        <v>42344.085416666669</v>
      </c>
      <c r="O4989" s="157">
        <v>42344.085416666669</v>
      </c>
      <c r="P4989" s="161" t="s">
        <v>37</v>
      </c>
      <c r="Q4989" s="162" t="s">
        <v>145</v>
      </c>
      <c r="R4989" s="35" t="s">
        <v>146</v>
      </c>
      <c r="S4989" s="35" t="s">
        <v>101</v>
      </c>
      <c r="T4989" s="35" t="s">
        <v>5281</v>
      </c>
      <c r="U4989" s="170">
        <v>11731</v>
      </c>
      <c r="V4989" s="167" t="s">
        <v>1385</v>
      </c>
      <c r="W4989" s="35" t="s">
        <v>5282</v>
      </c>
      <c r="X4989" s="55">
        <v>0</v>
      </c>
      <c r="Y4989" s="168"/>
      <c r="Z4989" s="168"/>
      <c r="AA4989" s="168"/>
      <c r="AB4989" s="168"/>
      <c r="AC4989" s="168"/>
    </row>
    <row r="4990" spans="1:34" ht="15" hidden="1" customHeight="1" x14ac:dyDescent="0.2">
      <c r="A4990" s="257">
        <v>69</v>
      </c>
      <c r="B4990" s="257">
        <v>60</v>
      </c>
      <c r="C4990" s="258" t="s">
        <v>1545</v>
      </c>
      <c r="D4990" s="257">
        <v>60406</v>
      </c>
      <c r="E4990" s="258" t="s">
        <v>1546</v>
      </c>
      <c r="F4990" s="25">
        <v>2016</v>
      </c>
      <c r="G4990" s="232">
        <v>42482.531944444447</v>
      </c>
      <c r="H4990" s="233">
        <v>42482.531944444447</v>
      </c>
      <c r="I4990" s="412" t="s">
        <v>36</v>
      </c>
      <c r="J4990" s="412" t="s">
        <v>36</v>
      </c>
      <c r="K4990" s="412"/>
      <c r="L4990" s="235">
        <f>N4990-G4990</f>
        <v>6.9444443943211809E-4</v>
      </c>
      <c r="M4990" s="236">
        <v>1</v>
      </c>
      <c r="N4990" s="232">
        <v>42482.532638888886</v>
      </c>
      <c r="O4990" s="233">
        <v>42482.532638888886</v>
      </c>
      <c r="P4990" s="237" t="s">
        <v>37</v>
      </c>
      <c r="Q4990" s="238" t="s">
        <v>48</v>
      </c>
      <c r="R4990" s="238" t="s">
        <v>49</v>
      </c>
      <c r="S4990" s="35" t="s">
        <v>40</v>
      </c>
      <c r="T4990" s="35" t="s">
        <v>5928</v>
      </c>
      <c r="U4990" s="282" t="s">
        <v>40</v>
      </c>
      <c r="V4990" s="240" t="s">
        <v>1385</v>
      </c>
      <c r="W4990" s="35" t="s">
        <v>5929</v>
      </c>
      <c r="X4990" s="55">
        <v>1332</v>
      </c>
      <c r="Y4990" s="55">
        <v>0</v>
      </c>
      <c r="Z4990" s="55">
        <v>0</v>
      </c>
      <c r="AA4990" s="168"/>
      <c r="AB4990" s="168"/>
      <c r="AC4990" s="168"/>
    </row>
    <row r="4991" spans="1:34" ht="15" hidden="1" customHeight="1" x14ac:dyDescent="0.2">
      <c r="A4991" s="175">
        <v>69</v>
      </c>
      <c r="B4991" s="175">
        <v>60</v>
      </c>
      <c r="C4991" s="24" t="s">
        <v>1545</v>
      </c>
      <c r="D4991" s="175">
        <v>60406</v>
      </c>
      <c r="E4991" s="24" t="s">
        <v>1546</v>
      </c>
      <c r="F4991" s="25">
        <v>2016</v>
      </c>
      <c r="G4991" s="284">
        <v>42669.356249999997</v>
      </c>
      <c r="H4991" s="234">
        <v>42669.356249999997</v>
      </c>
      <c r="I4991" s="412" t="s">
        <v>36</v>
      </c>
      <c r="J4991" s="412" t="s">
        <v>36</v>
      </c>
      <c r="K4991" s="412"/>
      <c r="L4991" s="235">
        <f>N4991-G4991</f>
        <v>6.944444467080757E-4</v>
      </c>
      <c r="M4991" s="236">
        <v>1</v>
      </c>
      <c r="N4991" s="284">
        <v>42669.356944444444</v>
      </c>
      <c r="O4991" s="234">
        <v>42669.356944444444</v>
      </c>
      <c r="P4991" s="237" t="s">
        <v>37</v>
      </c>
      <c r="Q4991" s="35" t="s">
        <v>145</v>
      </c>
      <c r="R4991" s="35" t="s">
        <v>146</v>
      </c>
      <c r="S4991" s="35" t="s">
        <v>40</v>
      </c>
      <c r="T4991" s="35" t="s">
        <v>6800</v>
      </c>
      <c r="U4991" s="282" t="s">
        <v>40</v>
      </c>
      <c r="V4991" s="240" t="s">
        <v>1385</v>
      </c>
      <c r="W4991" s="167" t="s">
        <v>6801</v>
      </c>
      <c r="X4991" s="177">
        <v>1328</v>
      </c>
      <c r="Y4991" s="55">
        <v>0</v>
      </c>
      <c r="Z4991" s="55">
        <v>0</v>
      </c>
      <c r="AA4991" s="35"/>
      <c r="AB4991" s="35"/>
      <c r="AC4991" s="241"/>
    </row>
    <row r="4992" spans="1:34" ht="15" hidden="1" customHeight="1" x14ac:dyDescent="0.2">
      <c r="A4992" s="257">
        <v>69</v>
      </c>
      <c r="B4992" s="257">
        <v>60</v>
      </c>
      <c r="C4992" s="258" t="s">
        <v>1545</v>
      </c>
      <c r="D4992" s="257">
        <v>60406</v>
      </c>
      <c r="E4992" s="258" t="s">
        <v>1546</v>
      </c>
      <c r="F4992" s="25">
        <v>2017</v>
      </c>
      <c r="G4992" s="232">
        <v>42949.404166666667</v>
      </c>
      <c r="H4992" s="233">
        <v>42949.404166666667</v>
      </c>
      <c r="I4992" s="412" t="s">
        <v>36</v>
      </c>
      <c r="J4992" s="412" t="s">
        <v>36</v>
      </c>
      <c r="K4992" s="412"/>
      <c r="L4992" s="235">
        <f>N4992-G4992</f>
        <v>6.944444467080757E-4</v>
      </c>
      <c r="M4992" s="236">
        <v>1</v>
      </c>
      <c r="N4992" s="232">
        <v>42949.404861111114</v>
      </c>
      <c r="O4992" s="233">
        <v>42949.404861111114</v>
      </c>
      <c r="P4992" s="237" t="s">
        <v>37</v>
      </c>
      <c r="Q4992" s="35" t="s">
        <v>145</v>
      </c>
      <c r="R4992" s="35" t="s">
        <v>146</v>
      </c>
      <c r="S4992" s="35" t="s">
        <v>40</v>
      </c>
      <c r="T4992" s="167" t="s">
        <v>9079</v>
      </c>
      <c r="U4992" s="303" t="s">
        <v>40</v>
      </c>
      <c r="V4992" s="240" t="s">
        <v>1385</v>
      </c>
      <c r="W4992" s="167" t="s">
        <v>9080</v>
      </c>
      <c r="X4992" s="241">
        <v>1136</v>
      </c>
      <c r="Y4992" s="241">
        <v>0</v>
      </c>
      <c r="Z4992" s="241">
        <v>0</v>
      </c>
      <c r="AA4992" s="266"/>
      <c r="AB4992" s="266"/>
      <c r="AC4992" s="266"/>
      <c r="AD4992" s="304">
        <v>5517212</v>
      </c>
      <c r="AE4992" s="305" t="s">
        <v>7102</v>
      </c>
      <c r="AF4992" s="305" t="s">
        <v>9081</v>
      </c>
      <c r="AG4992" s="35" t="s">
        <v>7040</v>
      </c>
      <c r="AH4992" s="29" t="s">
        <v>7041</v>
      </c>
    </row>
    <row r="4993" spans="1:34" ht="15" hidden="1" customHeight="1" x14ac:dyDescent="0.2">
      <c r="A4993" s="257">
        <v>69</v>
      </c>
      <c r="B4993" s="257">
        <v>60</v>
      </c>
      <c r="C4993" s="258" t="s">
        <v>1545</v>
      </c>
      <c r="D4993" s="257">
        <v>60406</v>
      </c>
      <c r="E4993" s="258" t="s">
        <v>1546</v>
      </c>
      <c r="F4993" s="25">
        <v>2017</v>
      </c>
      <c r="G4993" s="232">
        <v>42949.670138888891</v>
      </c>
      <c r="H4993" s="233">
        <v>42949.670138888891</v>
      </c>
      <c r="I4993" s="412" t="s">
        <v>36</v>
      </c>
      <c r="J4993" s="412" t="s">
        <v>36</v>
      </c>
      <c r="K4993" s="412"/>
      <c r="L4993" s="235">
        <f>N4993-G4993</f>
        <v>1.1319444444452529</v>
      </c>
      <c r="M4993" s="236">
        <v>1630</v>
      </c>
      <c r="N4993" s="232">
        <v>42950.802083333336</v>
      </c>
      <c r="O4993" s="233">
        <v>42950.802083333336</v>
      </c>
      <c r="P4993" s="237" t="s">
        <v>37</v>
      </c>
      <c r="Q4993" s="35" t="s">
        <v>382</v>
      </c>
      <c r="R4993" s="35" t="s">
        <v>383</v>
      </c>
      <c r="S4993" s="35" t="s">
        <v>68</v>
      </c>
      <c r="T4993" s="167" t="s">
        <v>9090</v>
      </c>
      <c r="U4993" s="303" t="s">
        <v>40</v>
      </c>
      <c r="V4993" s="240" t="s">
        <v>1385</v>
      </c>
      <c r="W4993" s="167" t="s">
        <v>9091</v>
      </c>
      <c r="X4993" s="241">
        <v>1336</v>
      </c>
      <c r="Y4993" s="241">
        <v>1336</v>
      </c>
      <c r="Z4993" s="241">
        <v>49432</v>
      </c>
      <c r="AA4993" s="215">
        <v>2.4215128945561634E-4</v>
      </c>
      <c r="AB4993" s="216">
        <v>8.9595977098578042E-3</v>
      </c>
      <c r="AC4993" s="255">
        <v>37</v>
      </c>
      <c r="AD4993" s="304">
        <v>5517212</v>
      </c>
      <c r="AE4993" s="305" t="s">
        <v>1270</v>
      </c>
      <c r="AF4993" s="305" t="s">
        <v>1270</v>
      </c>
      <c r="AG4993" s="35" t="s">
        <v>7066</v>
      </c>
      <c r="AH4993" s="29" t="s">
        <v>7067</v>
      </c>
    </row>
    <row r="4994" spans="1:34" ht="15" hidden="1" customHeight="1" x14ac:dyDescent="0.2">
      <c r="A4994" s="257">
        <v>69</v>
      </c>
      <c r="B4994" s="257">
        <v>60</v>
      </c>
      <c r="C4994" s="258" t="s">
        <v>1545</v>
      </c>
      <c r="D4994" s="257">
        <v>60406</v>
      </c>
      <c r="E4994" s="258" t="s">
        <v>1546</v>
      </c>
      <c r="F4994" s="25">
        <v>2017</v>
      </c>
      <c r="G4994" s="232">
        <v>43039.876388888886</v>
      </c>
      <c r="H4994" s="233">
        <v>43039.876388888886</v>
      </c>
      <c r="I4994" s="412" t="s">
        <v>36</v>
      </c>
      <c r="J4994" s="412" t="s">
        <v>36</v>
      </c>
      <c r="K4994" s="412"/>
      <c r="L4994" s="235">
        <f>N4994-G4994</f>
        <v>2.6388888894871343E-2</v>
      </c>
      <c r="M4994" s="236">
        <v>38</v>
      </c>
      <c r="N4994" s="232">
        <v>43039.902777777781</v>
      </c>
      <c r="O4994" s="233">
        <v>43039.902777777781</v>
      </c>
      <c r="P4994" s="237" t="s">
        <v>37</v>
      </c>
      <c r="Q4994" s="35" t="s">
        <v>52</v>
      </c>
      <c r="R4994" s="35" t="s">
        <v>67</v>
      </c>
      <c r="S4994" s="35" t="s">
        <v>101</v>
      </c>
      <c r="T4994" s="240" t="s">
        <v>9900</v>
      </c>
      <c r="U4994" s="360">
        <v>113785967</v>
      </c>
      <c r="V4994" s="240" t="s">
        <v>1385</v>
      </c>
      <c r="W4994" s="240" t="s">
        <v>9901</v>
      </c>
      <c r="X4994" s="241">
        <v>1335</v>
      </c>
      <c r="Y4994" s="241">
        <v>1335</v>
      </c>
      <c r="Z4994" s="241">
        <v>50730</v>
      </c>
      <c r="AA4994" s="215">
        <v>2.4197003849045495E-4</v>
      </c>
      <c r="AB4994" s="216">
        <v>9.1948614626372882E-3</v>
      </c>
      <c r="AC4994" s="255">
        <v>38</v>
      </c>
      <c r="AD4994" s="304">
        <v>5517212</v>
      </c>
      <c r="AE4994" s="333" t="s">
        <v>7102</v>
      </c>
      <c r="AF4994" s="383" t="s">
        <v>9902</v>
      </c>
      <c r="AG4994" s="167" t="s">
        <v>7040</v>
      </c>
      <c r="AH4994" s="29" t="s">
        <v>7041</v>
      </c>
    </row>
    <row r="4995" spans="1:34" ht="15" hidden="1" customHeight="1" x14ac:dyDescent="0.2">
      <c r="A4995" s="272">
        <v>69</v>
      </c>
      <c r="B4995" s="272">
        <v>60</v>
      </c>
      <c r="C4995" s="331" t="s">
        <v>1545</v>
      </c>
      <c r="D4995" s="272">
        <v>60406</v>
      </c>
      <c r="E4995" s="331" t="s">
        <v>1546</v>
      </c>
      <c r="F4995" s="25">
        <v>2018</v>
      </c>
      <c r="G4995" s="284">
        <v>43309.933333333334</v>
      </c>
      <c r="H4995" s="234">
        <v>43309.933333333334</v>
      </c>
      <c r="I4995" s="417" t="s">
        <v>7042</v>
      </c>
      <c r="J4995" s="412" t="s">
        <v>36</v>
      </c>
      <c r="K4995" s="412" t="s">
        <v>36</v>
      </c>
      <c r="L4995" s="235">
        <f>N4995-G4995</f>
        <v>0.15972222221898846</v>
      </c>
      <c r="M4995" s="236">
        <v>230</v>
      </c>
      <c r="N4995" s="284">
        <v>43310.093055555553</v>
      </c>
      <c r="O4995" s="234">
        <v>43310.093055555553</v>
      </c>
      <c r="P4995" s="237" t="s">
        <v>37</v>
      </c>
      <c r="Q4995" s="162" t="s">
        <v>382</v>
      </c>
      <c r="R4995" s="167" t="s">
        <v>10211</v>
      </c>
      <c r="S4995" s="163" t="s">
        <v>526</v>
      </c>
      <c r="T4995" s="167" t="s">
        <v>11644</v>
      </c>
      <c r="U4995" s="287" t="s">
        <v>40</v>
      </c>
      <c r="V4995" s="240" t="s">
        <v>1385</v>
      </c>
      <c r="W4995" s="167" t="s">
        <v>11649</v>
      </c>
      <c r="X4995" s="255">
        <v>0</v>
      </c>
      <c r="Y4995" s="241">
        <v>0</v>
      </c>
      <c r="Z4995" s="241">
        <v>0</v>
      </c>
      <c r="AA4995" s="266"/>
      <c r="AB4995" s="266"/>
      <c r="AC4995" s="266"/>
      <c r="AD4995" s="241">
        <v>5517212</v>
      </c>
      <c r="AE4995" s="467" t="s">
        <v>1270</v>
      </c>
      <c r="AF4995" s="468" t="s">
        <v>1270</v>
      </c>
      <c r="AG4995" s="163" t="s">
        <v>7040</v>
      </c>
      <c r="AH4995" s="163" t="s">
        <v>7173</v>
      </c>
    </row>
    <row r="4996" spans="1:34" ht="15" hidden="1" customHeight="1" x14ac:dyDescent="0.2">
      <c r="A4996" s="272">
        <v>69</v>
      </c>
      <c r="B4996" s="272">
        <v>60</v>
      </c>
      <c r="C4996" s="331" t="s">
        <v>1545</v>
      </c>
      <c r="D4996" s="272">
        <v>60406</v>
      </c>
      <c r="E4996" s="331" t="s">
        <v>1546</v>
      </c>
      <c r="F4996" s="25">
        <v>2018</v>
      </c>
      <c r="G4996" s="284">
        <v>43310.606249999997</v>
      </c>
      <c r="H4996" s="234">
        <v>43310.606249999997</v>
      </c>
      <c r="I4996" s="412" t="s">
        <v>36</v>
      </c>
      <c r="J4996" s="417" t="s">
        <v>7042</v>
      </c>
      <c r="K4996" s="417" t="s">
        <v>7042</v>
      </c>
      <c r="L4996" s="235">
        <f>N4996-G4996</f>
        <v>3.195138888891961</v>
      </c>
      <c r="M4996" s="236">
        <v>4601</v>
      </c>
      <c r="N4996" s="284">
        <v>43313.801388888889</v>
      </c>
      <c r="O4996" s="234">
        <v>43313.801388888889</v>
      </c>
      <c r="P4996" s="294" t="s">
        <v>173</v>
      </c>
      <c r="Q4996" s="162" t="s">
        <v>382</v>
      </c>
      <c r="R4996" s="167" t="s">
        <v>10211</v>
      </c>
      <c r="S4996" s="163" t="s">
        <v>68</v>
      </c>
      <c r="T4996" s="167" t="s">
        <v>11662</v>
      </c>
      <c r="U4996" s="287" t="s">
        <v>40</v>
      </c>
      <c r="V4996" s="240" t="s">
        <v>1385</v>
      </c>
      <c r="W4996" s="35" t="s">
        <v>11663</v>
      </c>
      <c r="X4996" s="255">
        <v>0</v>
      </c>
      <c r="Y4996" s="241">
        <v>0</v>
      </c>
      <c r="Z4996" s="241">
        <v>0</v>
      </c>
      <c r="AA4996" s="266"/>
      <c r="AB4996" s="266"/>
      <c r="AC4996" s="266"/>
      <c r="AD4996" s="241">
        <v>5517212</v>
      </c>
      <c r="AE4996" s="467" t="s">
        <v>1270</v>
      </c>
      <c r="AF4996" s="468" t="s">
        <v>1270</v>
      </c>
      <c r="AG4996" s="163" t="s">
        <v>7040</v>
      </c>
      <c r="AH4996" s="163" t="s">
        <v>7173</v>
      </c>
    </row>
    <row r="4997" spans="1:34" ht="15" hidden="1" customHeight="1" x14ac:dyDescent="0.2">
      <c r="A4997" s="58">
        <v>69</v>
      </c>
      <c r="B4997" s="58">
        <v>60</v>
      </c>
      <c r="C4997" s="76" t="s">
        <v>1622</v>
      </c>
      <c r="D4997" s="31">
        <v>60407</v>
      </c>
      <c r="E4997" s="60" t="s">
        <v>1623</v>
      </c>
      <c r="F4997" s="25">
        <v>2014</v>
      </c>
      <c r="G4997" s="61">
        <v>41723.629861111112</v>
      </c>
      <c r="H4997" s="62">
        <v>41723.629861111112</v>
      </c>
      <c r="I4997" s="625" t="s">
        <v>36</v>
      </c>
      <c r="J4997" s="625" t="s">
        <v>36</v>
      </c>
      <c r="K4997" s="625"/>
      <c r="L4997" s="64">
        <f>N4997-G4997</f>
        <v>0.44652777777810115</v>
      </c>
      <c r="M4997" s="65">
        <v>643</v>
      </c>
      <c r="N4997" s="61">
        <v>41724.076388888891</v>
      </c>
      <c r="O4997" s="62">
        <v>41724.076388888891</v>
      </c>
      <c r="P4997" s="66" t="s">
        <v>37</v>
      </c>
      <c r="Q4997" s="69" t="s">
        <v>52</v>
      </c>
      <c r="R4997" s="69" t="s">
        <v>675</v>
      </c>
      <c r="S4997" s="87" t="s">
        <v>64</v>
      </c>
      <c r="T4997" s="69" t="s">
        <v>2012</v>
      </c>
      <c r="U4997" s="287" t="s">
        <v>40</v>
      </c>
      <c r="V4997" s="78" t="s">
        <v>384</v>
      </c>
      <c r="W4997" s="69" t="s">
        <v>2013</v>
      </c>
      <c r="X4997" s="32">
        <v>0</v>
      </c>
      <c r="Y4997" s="32">
        <v>0</v>
      </c>
      <c r="Z4997" s="83"/>
      <c r="AA4997" s="84"/>
      <c r="AB4997" s="85"/>
      <c r="AC4997" s="83"/>
    </row>
    <row r="4998" spans="1:34" ht="15" hidden="1" customHeight="1" x14ac:dyDescent="0.2">
      <c r="A4998" s="153">
        <v>69</v>
      </c>
      <c r="B4998" s="153">
        <v>60</v>
      </c>
      <c r="C4998" s="24" t="s">
        <v>1622</v>
      </c>
      <c r="D4998" s="175">
        <v>60407</v>
      </c>
      <c r="E4998" s="24" t="s">
        <v>1623</v>
      </c>
      <c r="F4998" s="25">
        <v>2015</v>
      </c>
      <c r="G4998" s="156">
        <v>42100.341666666667</v>
      </c>
      <c r="H4998" s="157">
        <v>42100.341666666667</v>
      </c>
      <c r="I4998" s="626" t="s">
        <v>313</v>
      </c>
      <c r="J4998" s="620" t="s">
        <v>36</v>
      </c>
      <c r="K4998" s="620"/>
      <c r="L4998" s="159">
        <f>N4998-G4998</f>
        <v>0.16388888889196096</v>
      </c>
      <c r="M4998" s="160">
        <v>236</v>
      </c>
      <c r="N4998" s="156">
        <v>42100.505555555559</v>
      </c>
      <c r="O4998" s="157">
        <v>42100.505555555559</v>
      </c>
      <c r="P4998" s="161" t="s">
        <v>37</v>
      </c>
      <c r="Q4998" s="35" t="s">
        <v>1285</v>
      </c>
      <c r="R4998" s="35" t="s">
        <v>142</v>
      </c>
      <c r="S4998" s="35" t="s">
        <v>88</v>
      </c>
      <c r="T4998" s="35" t="s">
        <v>3696</v>
      </c>
      <c r="U4998" s="170">
        <v>11024</v>
      </c>
      <c r="V4998" s="167" t="s">
        <v>384</v>
      </c>
      <c r="W4998" s="35" t="s">
        <v>3697</v>
      </c>
      <c r="X4998" s="193">
        <v>1262</v>
      </c>
      <c r="Y4998" s="193">
        <v>1262</v>
      </c>
      <c r="Z4998" s="193">
        <v>185946</v>
      </c>
      <c r="AA4998" s="173">
        <f>Y4998/5412924</f>
        <v>2.3314570830848538E-4</v>
      </c>
      <c r="AB4998" s="174">
        <f>Z4998/5412924</f>
        <v>3.4352228111830134E-2</v>
      </c>
      <c r="AC4998" s="55">
        <f>Z4998/Y4998</f>
        <v>147.34231378763866</v>
      </c>
    </row>
    <row r="4999" spans="1:34" ht="15" hidden="1" customHeight="1" x14ac:dyDescent="0.2">
      <c r="A4999" s="175">
        <v>69</v>
      </c>
      <c r="B4999" s="175">
        <v>60</v>
      </c>
      <c r="C4999" s="24" t="s">
        <v>1622</v>
      </c>
      <c r="D4999" s="175">
        <v>60407</v>
      </c>
      <c r="E4999" s="24" t="s">
        <v>1623</v>
      </c>
      <c r="F4999" s="25">
        <v>2015</v>
      </c>
      <c r="G4999" s="156">
        <v>42101.625</v>
      </c>
      <c r="H4999" s="157">
        <v>42101.625</v>
      </c>
      <c r="I4999" s="620" t="s">
        <v>36</v>
      </c>
      <c r="J4999" s="620" t="s">
        <v>36</v>
      </c>
      <c r="K4999" s="620"/>
      <c r="L4999" s="159">
        <f>N4999-G4999</f>
        <v>6.944444467080757E-4</v>
      </c>
      <c r="M4999" s="160">
        <v>1</v>
      </c>
      <c r="N4999" s="156">
        <v>42101.625694444447</v>
      </c>
      <c r="O4999" s="157">
        <v>42101.625694444447</v>
      </c>
      <c r="P4999" s="161" t="s">
        <v>37</v>
      </c>
      <c r="Q4999" s="35" t="s">
        <v>213</v>
      </c>
      <c r="R4999" s="35" t="s">
        <v>287</v>
      </c>
      <c r="S4999" s="35" t="s">
        <v>101</v>
      </c>
      <c r="T4999" s="35" t="s">
        <v>3729</v>
      </c>
      <c r="U4999" s="287" t="s">
        <v>40</v>
      </c>
      <c r="V4999" s="167" t="s">
        <v>384</v>
      </c>
      <c r="W4999" s="35" t="s">
        <v>3730</v>
      </c>
      <c r="X4999" s="55">
        <v>1262</v>
      </c>
      <c r="Y4999" s="55">
        <v>0</v>
      </c>
      <c r="Z4999" s="168"/>
      <c r="AA4999" s="168"/>
      <c r="AB4999" s="168"/>
      <c r="AC4999" s="168"/>
      <c r="AD4999" s="41"/>
      <c r="AE4999" s="41"/>
      <c r="AF4999" s="41"/>
      <c r="AG4999" s="41"/>
      <c r="AH4999" s="41"/>
    </row>
    <row r="5000" spans="1:34" ht="15" hidden="1" customHeight="1" x14ac:dyDescent="0.2">
      <c r="A5000" s="175">
        <v>69</v>
      </c>
      <c r="B5000" s="175">
        <v>60</v>
      </c>
      <c r="C5000" s="24" t="s">
        <v>1622</v>
      </c>
      <c r="D5000" s="175">
        <v>60407</v>
      </c>
      <c r="E5000" s="24" t="s">
        <v>1623</v>
      </c>
      <c r="F5000" s="25">
        <v>2015</v>
      </c>
      <c r="G5000" s="156">
        <v>42101.651388888888</v>
      </c>
      <c r="H5000" s="157">
        <v>42101.651388888888</v>
      </c>
      <c r="I5000" s="620" t="s">
        <v>36</v>
      </c>
      <c r="J5000" s="620" t="s">
        <v>36</v>
      </c>
      <c r="K5000" s="620"/>
      <c r="L5000" s="159">
        <f>N5000-G5000</f>
        <v>6.944444467080757E-4</v>
      </c>
      <c r="M5000" s="160">
        <v>1</v>
      </c>
      <c r="N5000" s="156">
        <v>42101.652083333334</v>
      </c>
      <c r="O5000" s="157">
        <v>42101.652083333334</v>
      </c>
      <c r="P5000" s="161" t="s">
        <v>37</v>
      </c>
      <c r="Q5000" s="35" t="s">
        <v>213</v>
      </c>
      <c r="R5000" s="35" t="s">
        <v>287</v>
      </c>
      <c r="S5000" s="35" t="s">
        <v>101</v>
      </c>
      <c r="T5000" s="35" t="s">
        <v>3734</v>
      </c>
      <c r="U5000" s="287" t="s">
        <v>40</v>
      </c>
      <c r="V5000" s="167" t="s">
        <v>384</v>
      </c>
      <c r="W5000" s="35" t="s">
        <v>3735</v>
      </c>
      <c r="X5000" s="55">
        <v>1262</v>
      </c>
      <c r="Y5000" s="55">
        <v>0</v>
      </c>
      <c r="Z5000" s="168"/>
      <c r="AA5000" s="168"/>
      <c r="AB5000" s="168"/>
      <c r="AC5000" s="168"/>
      <c r="AD5000" s="41"/>
      <c r="AE5000" s="41"/>
      <c r="AF5000" s="41"/>
      <c r="AG5000" s="41"/>
      <c r="AH5000" s="41"/>
    </row>
    <row r="5001" spans="1:34" ht="15" hidden="1" customHeight="1" x14ac:dyDescent="0.2">
      <c r="A5001" s="175">
        <v>69</v>
      </c>
      <c r="B5001" s="175">
        <v>60</v>
      </c>
      <c r="C5001" s="24" t="s">
        <v>1622</v>
      </c>
      <c r="D5001" s="175">
        <v>60407</v>
      </c>
      <c r="E5001" s="43" t="s">
        <v>1623</v>
      </c>
      <c r="F5001" s="25">
        <v>2015</v>
      </c>
      <c r="G5001" s="156">
        <v>42249.8</v>
      </c>
      <c r="H5001" s="157">
        <v>42249.8</v>
      </c>
      <c r="I5001" s="620" t="s">
        <v>36</v>
      </c>
      <c r="J5001" s="620" t="s">
        <v>36</v>
      </c>
      <c r="K5001" s="620"/>
      <c r="L5001" s="159">
        <f>N5001-G5001</f>
        <v>0.20902777777519077</v>
      </c>
      <c r="M5001" s="160">
        <v>301</v>
      </c>
      <c r="N5001" s="156">
        <v>42250.009027777778</v>
      </c>
      <c r="O5001" s="157">
        <v>42250.009027777778</v>
      </c>
      <c r="P5001" s="161" t="s">
        <v>37</v>
      </c>
      <c r="Q5001" s="35" t="s">
        <v>38</v>
      </c>
      <c r="R5001" s="35" t="s">
        <v>135</v>
      </c>
      <c r="S5001" s="35" t="s">
        <v>68</v>
      </c>
      <c r="T5001" s="35" t="s">
        <v>4689</v>
      </c>
      <c r="U5001" s="170">
        <v>11462</v>
      </c>
      <c r="V5001" s="167" t="s">
        <v>384</v>
      </c>
      <c r="W5001" s="35" t="s">
        <v>4690</v>
      </c>
      <c r="X5001" s="55">
        <v>0</v>
      </c>
      <c r="Y5001" s="168"/>
      <c r="Z5001" s="168"/>
      <c r="AA5001" s="168"/>
      <c r="AB5001" s="168"/>
      <c r="AC5001" s="168"/>
    </row>
    <row r="5002" spans="1:34" ht="15" hidden="1" customHeight="1" x14ac:dyDescent="0.2">
      <c r="A5002" s="175">
        <v>69</v>
      </c>
      <c r="B5002" s="175">
        <v>60</v>
      </c>
      <c r="C5002" s="24" t="s">
        <v>1622</v>
      </c>
      <c r="D5002" s="175">
        <v>60407</v>
      </c>
      <c r="E5002" s="43" t="s">
        <v>1623</v>
      </c>
      <c r="F5002" s="25">
        <v>2015</v>
      </c>
      <c r="G5002" s="156">
        <v>42362.279861111114</v>
      </c>
      <c r="H5002" s="157">
        <v>42362.279861111114</v>
      </c>
      <c r="I5002" s="626" t="s">
        <v>313</v>
      </c>
      <c r="J5002" s="620" t="s">
        <v>36</v>
      </c>
      <c r="K5002" s="620"/>
      <c r="L5002" s="159">
        <f>N5002-G5002</f>
        <v>0.30902777777373558</v>
      </c>
      <c r="M5002" s="160">
        <v>445</v>
      </c>
      <c r="N5002" s="156">
        <v>42362.588888888888</v>
      </c>
      <c r="O5002" s="157">
        <v>42362.588888888888</v>
      </c>
      <c r="P5002" s="161" t="s">
        <v>37</v>
      </c>
      <c r="Q5002" s="35" t="s">
        <v>38</v>
      </c>
      <c r="R5002" s="35" t="s">
        <v>135</v>
      </c>
      <c r="S5002" s="35" t="s">
        <v>68</v>
      </c>
      <c r="T5002" s="35" t="s">
        <v>5385</v>
      </c>
      <c r="U5002" s="170">
        <v>11769</v>
      </c>
      <c r="V5002" s="167" t="s">
        <v>384</v>
      </c>
      <c r="W5002" s="35" t="s">
        <v>5386</v>
      </c>
      <c r="X5002" s="55">
        <v>1257</v>
      </c>
      <c r="Y5002" s="55">
        <v>1257</v>
      </c>
      <c r="Z5002" s="55">
        <v>82972</v>
      </c>
      <c r="AA5002" s="173">
        <f>Y5002/5412924</f>
        <v>2.3222199314086066E-4</v>
      </c>
      <c r="AB5002" s="174">
        <f>Z5002/5412924</f>
        <v>1.5328498977632053E-2</v>
      </c>
      <c r="AC5002" s="55">
        <f>Z5002/Y5002</f>
        <v>66.007955449482893</v>
      </c>
    </row>
    <row r="5003" spans="1:34" ht="15" hidden="1" customHeight="1" x14ac:dyDescent="0.2">
      <c r="A5003" s="257">
        <v>69</v>
      </c>
      <c r="B5003" s="257">
        <v>60</v>
      </c>
      <c r="C5003" s="258" t="s">
        <v>1622</v>
      </c>
      <c r="D5003" s="257">
        <v>60407</v>
      </c>
      <c r="E5003" s="258" t="s">
        <v>1623</v>
      </c>
      <c r="F5003" s="25">
        <v>2016</v>
      </c>
      <c r="G5003" s="284">
        <v>42572.661111111112</v>
      </c>
      <c r="H5003" s="234">
        <v>42572.661111111112</v>
      </c>
      <c r="I5003" s="412" t="s">
        <v>36</v>
      </c>
      <c r="J5003" s="412" t="s">
        <v>36</v>
      </c>
      <c r="K5003" s="412"/>
      <c r="L5003" s="235">
        <f>N5003-G5003</f>
        <v>0.15763888888614019</v>
      </c>
      <c r="M5003" s="236">
        <v>227</v>
      </c>
      <c r="N5003" s="284">
        <v>42572.818749999999</v>
      </c>
      <c r="O5003" s="234">
        <v>42572.818749999999</v>
      </c>
      <c r="P5003" s="237" t="s">
        <v>37</v>
      </c>
      <c r="Q5003" s="238" t="s">
        <v>38</v>
      </c>
      <c r="R5003" s="238" t="s">
        <v>135</v>
      </c>
      <c r="S5003" s="35" t="s">
        <v>68</v>
      </c>
      <c r="T5003" s="35" t="s">
        <v>6388</v>
      </c>
      <c r="U5003" s="282" t="s">
        <v>40</v>
      </c>
      <c r="V5003" s="240" t="s">
        <v>384</v>
      </c>
      <c r="W5003" s="35" t="s">
        <v>6389</v>
      </c>
      <c r="X5003" s="177">
        <v>0</v>
      </c>
      <c r="Y5003" s="177">
        <v>0</v>
      </c>
      <c r="Z5003" s="55">
        <v>0</v>
      </c>
      <c r="AA5003" s="168"/>
      <c r="AB5003" s="168"/>
      <c r="AC5003" s="168"/>
    </row>
    <row r="5004" spans="1:34" ht="15" hidden="1" customHeight="1" x14ac:dyDescent="0.2">
      <c r="A5004" s="257">
        <v>69</v>
      </c>
      <c r="B5004" s="257">
        <v>60</v>
      </c>
      <c r="C5004" s="258" t="s">
        <v>1622</v>
      </c>
      <c r="D5004" s="257">
        <v>60407</v>
      </c>
      <c r="E5004" s="258" t="s">
        <v>1623</v>
      </c>
      <c r="F5004" s="25">
        <v>2018</v>
      </c>
      <c r="G5004" s="284">
        <v>43230.576388888891</v>
      </c>
      <c r="H5004" s="233">
        <v>43230.576388888891</v>
      </c>
      <c r="I5004" s="412" t="s">
        <v>36</v>
      </c>
      <c r="J5004" s="412" t="s">
        <v>36</v>
      </c>
      <c r="K5004" s="412" t="s">
        <v>36</v>
      </c>
      <c r="L5004" s="235">
        <f>N5004-G5004</f>
        <v>0.22499999999854481</v>
      </c>
      <c r="M5004" s="236">
        <v>324</v>
      </c>
      <c r="N5004" s="284">
        <v>43230.801388888889</v>
      </c>
      <c r="O5004" s="233">
        <v>43230.801388888889</v>
      </c>
      <c r="P5004" s="237" t="s">
        <v>37</v>
      </c>
      <c r="Q5004" s="359" t="s">
        <v>1285</v>
      </c>
      <c r="R5004" s="35" t="s">
        <v>10192</v>
      </c>
      <c r="S5004" s="277" t="s">
        <v>68</v>
      </c>
      <c r="T5004" s="167" t="s">
        <v>11099</v>
      </c>
      <c r="U5004" s="282" t="s">
        <v>40</v>
      </c>
      <c r="V5004" s="240" t="s">
        <v>384</v>
      </c>
      <c r="W5004" s="167" t="s">
        <v>11100</v>
      </c>
      <c r="X5004" s="255">
        <v>0</v>
      </c>
      <c r="Y5004" s="241">
        <v>0</v>
      </c>
      <c r="Z5004" s="241">
        <v>0</v>
      </c>
      <c r="AA5004" s="277"/>
      <c r="AB5004" s="277"/>
      <c r="AC5004" s="277"/>
      <c r="AD5004" s="241">
        <v>5517212</v>
      </c>
      <c r="AE5004" s="461" t="s">
        <v>1270</v>
      </c>
      <c r="AF5004" s="462" t="s">
        <v>1270</v>
      </c>
      <c r="AG5004" s="277" t="s">
        <v>7066</v>
      </c>
      <c r="AH5004" s="277" t="s">
        <v>7067</v>
      </c>
    </row>
    <row r="5005" spans="1:34" ht="15" hidden="1" customHeight="1" x14ac:dyDescent="0.2">
      <c r="A5005" s="257">
        <v>69</v>
      </c>
      <c r="B5005" s="257">
        <v>60</v>
      </c>
      <c r="C5005" s="258" t="s">
        <v>1622</v>
      </c>
      <c r="D5005" s="257">
        <v>60407</v>
      </c>
      <c r="E5005" s="258" t="s">
        <v>1623</v>
      </c>
      <c r="F5005" s="25">
        <v>2018</v>
      </c>
      <c r="G5005" s="284">
        <v>43264.981249999997</v>
      </c>
      <c r="H5005" s="233">
        <v>43264.981249999997</v>
      </c>
      <c r="I5005" s="412" t="s">
        <v>36</v>
      </c>
      <c r="J5005" s="412" t="s">
        <v>36</v>
      </c>
      <c r="K5005" s="412" t="s">
        <v>36</v>
      </c>
      <c r="L5005" s="235">
        <f>N5005-G5005</f>
        <v>0.23472222222335404</v>
      </c>
      <c r="M5005" s="236">
        <v>338</v>
      </c>
      <c r="N5005" s="284">
        <v>43265.21597222222</v>
      </c>
      <c r="O5005" s="233">
        <v>43265.21597222222</v>
      </c>
      <c r="P5005" s="237" t="s">
        <v>37</v>
      </c>
      <c r="Q5005" s="359" t="s">
        <v>1246</v>
      </c>
      <c r="R5005" s="35" t="s">
        <v>10189</v>
      </c>
      <c r="S5005" s="277" t="s">
        <v>68</v>
      </c>
      <c r="T5005" s="167" t="s">
        <v>11313</v>
      </c>
      <c r="U5005" s="282" t="s">
        <v>40</v>
      </c>
      <c r="V5005" s="240" t="s">
        <v>384</v>
      </c>
      <c r="W5005" s="167" t="s">
        <v>11314</v>
      </c>
      <c r="X5005" s="255">
        <v>0</v>
      </c>
      <c r="Y5005" s="241">
        <v>0</v>
      </c>
      <c r="Z5005" s="241">
        <v>0</v>
      </c>
      <c r="AA5005" s="266"/>
      <c r="AB5005" s="266"/>
      <c r="AC5005" s="266"/>
      <c r="AD5005" s="241">
        <v>5517212</v>
      </c>
      <c r="AE5005" s="461" t="s">
        <v>1270</v>
      </c>
      <c r="AF5005" s="462" t="s">
        <v>1270</v>
      </c>
      <c r="AG5005" s="277" t="s">
        <v>7066</v>
      </c>
      <c r="AH5005" s="277" t="s">
        <v>7067</v>
      </c>
    </row>
    <row r="5006" spans="1:34" ht="15" hidden="1" customHeight="1" x14ac:dyDescent="0.2">
      <c r="A5006" s="257">
        <v>69</v>
      </c>
      <c r="B5006" s="257">
        <v>60</v>
      </c>
      <c r="C5006" s="258" t="s">
        <v>1622</v>
      </c>
      <c r="D5006" s="257">
        <v>60407</v>
      </c>
      <c r="E5006" s="258" t="s">
        <v>1623</v>
      </c>
      <c r="F5006" s="25">
        <v>2018</v>
      </c>
      <c r="G5006" s="284">
        <v>43339.080555555556</v>
      </c>
      <c r="H5006" s="234">
        <v>43339.080555555556</v>
      </c>
      <c r="I5006" s="412" t="s">
        <v>36</v>
      </c>
      <c r="J5006" s="412" t="s">
        <v>36</v>
      </c>
      <c r="K5006" s="412" t="s">
        <v>36</v>
      </c>
      <c r="L5006" s="235">
        <f>N5006-G5006</f>
        <v>0.18888888888614019</v>
      </c>
      <c r="M5006" s="236">
        <v>272</v>
      </c>
      <c r="N5006" s="284">
        <v>43339.269444444442</v>
      </c>
      <c r="O5006" s="234">
        <v>43339.269444444442</v>
      </c>
      <c r="P5006" s="237" t="s">
        <v>37</v>
      </c>
      <c r="Q5006" s="162" t="s">
        <v>1246</v>
      </c>
      <c r="R5006" s="167" t="s">
        <v>10189</v>
      </c>
      <c r="S5006" s="163" t="s">
        <v>68</v>
      </c>
      <c r="T5006" s="167" t="s">
        <v>11793</v>
      </c>
      <c r="U5006" s="287" t="s">
        <v>40</v>
      </c>
      <c r="V5006" s="240" t="s">
        <v>384</v>
      </c>
      <c r="W5006" s="167" t="s">
        <v>11794</v>
      </c>
      <c r="X5006" s="255">
        <v>0</v>
      </c>
      <c r="Y5006" s="241">
        <v>0</v>
      </c>
      <c r="Z5006" s="241">
        <v>0</v>
      </c>
      <c r="AA5006" s="266"/>
      <c r="AB5006" s="266"/>
      <c r="AC5006" s="266"/>
      <c r="AD5006" s="241">
        <v>5517212</v>
      </c>
      <c r="AE5006" s="461" t="s">
        <v>1270</v>
      </c>
      <c r="AF5006" s="462" t="s">
        <v>1270</v>
      </c>
      <c r="AG5006" s="277" t="s">
        <v>7066</v>
      </c>
      <c r="AH5006" s="277" t="s">
        <v>7067</v>
      </c>
    </row>
    <row r="5007" spans="1:34" ht="15" hidden="1" customHeight="1" x14ac:dyDescent="0.2">
      <c r="A5007" s="521">
        <v>69</v>
      </c>
      <c r="B5007" s="521">
        <v>60</v>
      </c>
      <c r="C5007" s="522" t="s">
        <v>1622</v>
      </c>
      <c r="D5007" s="521">
        <v>60407</v>
      </c>
      <c r="E5007" s="522" t="s">
        <v>1623</v>
      </c>
      <c r="F5007" s="25">
        <v>2019</v>
      </c>
      <c r="G5007" s="232">
        <v>43474.598611111112</v>
      </c>
      <c r="H5007" s="233">
        <v>43474.598611111112</v>
      </c>
      <c r="I5007" s="412" t="s">
        <v>36</v>
      </c>
      <c r="J5007" s="412" t="s">
        <v>36</v>
      </c>
      <c r="K5007" s="412" t="s">
        <v>36</v>
      </c>
      <c r="L5007" s="235">
        <f>N5007-G5007</f>
        <v>6.944444467080757E-4</v>
      </c>
      <c r="M5007" s="236">
        <v>1</v>
      </c>
      <c r="N5007" s="232">
        <v>43474.599305555559</v>
      </c>
      <c r="O5007" s="233">
        <v>43474.599305555559</v>
      </c>
      <c r="P5007" s="237" t="s">
        <v>37</v>
      </c>
      <c r="Q5007" s="359" t="s">
        <v>213</v>
      </c>
      <c r="R5007" s="35" t="s">
        <v>10774</v>
      </c>
      <c r="S5007" s="238" t="s">
        <v>101</v>
      </c>
      <c r="T5007" s="167" t="s">
        <v>12780</v>
      </c>
      <c r="U5007" s="376">
        <v>115672203</v>
      </c>
      <c r="V5007" s="240" t="s">
        <v>384</v>
      </c>
      <c r="W5007" s="167" t="s">
        <v>12781</v>
      </c>
      <c r="X5007" s="164">
        <v>0</v>
      </c>
      <c r="Y5007" s="241">
        <v>0</v>
      </c>
      <c r="Z5007" s="241">
        <v>0</v>
      </c>
      <c r="AA5007" s="264">
        <f>Y5007/AD5007</f>
        <v>0</v>
      </c>
      <c r="AB5007" s="265">
        <f>Z5007/AD5007</f>
        <v>0</v>
      </c>
      <c r="AC5007" s="255">
        <v>0</v>
      </c>
      <c r="AD5007" s="241">
        <v>5548929</v>
      </c>
      <c r="AE5007" s="239" t="s">
        <v>7063</v>
      </c>
      <c r="AF5007" s="229" t="s">
        <v>12768</v>
      </c>
      <c r="AG5007" s="239" t="s">
        <v>7040</v>
      </c>
      <c r="AH5007" s="57" t="s">
        <v>7303</v>
      </c>
    </row>
    <row r="5008" spans="1:34" ht="15" hidden="1" customHeight="1" x14ac:dyDescent="0.2">
      <c r="A5008" s="153">
        <v>69</v>
      </c>
      <c r="B5008" s="153">
        <v>60</v>
      </c>
      <c r="C5008" s="24" t="s">
        <v>3701</v>
      </c>
      <c r="D5008" s="175">
        <v>60408</v>
      </c>
      <c r="E5008" s="24" t="s">
        <v>3702</v>
      </c>
      <c r="F5008" s="25">
        <v>2015</v>
      </c>
      <c r="G5008" s="156">
        <v>42100.341666666667</v>
      </c>
      <c r="H5008" s="157">
        <v>42100.341666666667</v>
      </c>
      <c r="I5008" s="626" t="s">
        <v>313</v>
      </c>
      <c r="J5008" s="620" t="s">
        <v>36</v>
      </c>
      <c r="K5008" s="620"/>
      <c r="L5008" s="159">
        <f>N5008-G5008</f>
        <v>6.944444467080757E-4</v>
      </c>
      <c r="M5008" s="160">
        <v>1</v>
      </c>
      <c r="N5008" s="156">
        <v>42100.342361111114</v>
      </c>
      <c r="O5008" s="157">
        <v>42100.342361111114</v>
      </c>
      <c r="P5008" s="161" t="s">
        <v>37</v>
      </c>
      <c r="Q5008" s="35" t="s">
        <v>1285</v>
      </c>
      <c r="R5008" s="35" t="s">
        <v>142</v>
      </c>
      <c r="S5008" s="35" t="s">
        <v>88</v>
      </c>
      <c r="T5008" s="35" t="s">
        <v>3696</v>
      </c>
      <c r="U5008" s="170">
        <v>11024</v>
      </c>
      <c r="V5008" s="167" t="s">
        <v>384</v>
      </c>
      <c r="W5008" s="35" t="s">
        <v>3697</v>
      </c>
      <c r="X5008" s="55">
        <v>0</v>
      </c>
      <c r="Y5008" s="55">
        <v>0</v>
      </c>
      <c r="Z5008" s="168"/>
      <c r="AA5008" s="168"/>
      <c r="AB5008" s="168"/>
      <c r="AC5008" s="168"/>
    </row>
    <row r="5009" spans="1:34" ht="15" hidden="1" customHeight="1" x14ac:dyDescent="0.2">
      <c r="A5009" s="257">
        <v>69</v>
      </c>
      <c r="B5009" s="257">
        <v>60</v>
      </c>
      <c r="C5009" s="258" t="s">
        <v>3701</v>
      </c>
      <c r="D5009" s="257">
        <v>60408</v>
      </c>
      <c r="E5009" s="258" t="s">
        <v>3702</v>
      </c>
      <c r="F5009" s="25">
        <v>2017</v>
      </c>
      <c r="G5009" s="232">
        <v>42956.795138888891</v>
      </c>
      <c r="H5009" s="233">
        <v>42956.795138888891</v>
      </c>
      <c r="I5009" s="412" t="s">
        <v>36</v>
      </c>
      <c r="J5009" s="412" t="s">
        <v>36</v>
      </c>
      <c r="K5009" s="412"/>
      <c r="L5009" s="235">
        <f>N5009-G5009</f>
        <v>7.8472222223354038E-2</v>
      </c>
      <c r="M5009" s="236">
        <v>113</v>
      </c>
      <c r="N5009" s="232">
        <v>42956.873611111114</v>
      </c>
      <c r="O5009" s="233">
        <v>42956.873611111114</v>
      </c>
      <c r="P5009" s="237" t="s">
        <v>37</v>
      </c>
      <c r="Q5009" s="35" t="s">
        <v>38</v>
      </c>
      <c r="R5009" s="35" t="s">
        <v>413</v>
      </c>
      <c r="S5009" s="35" t="s">
        <v>526</v>
      </c>
      <c r="T5009" s="167" t="s">
        <v>9162</v>
      </c>
      <c r="U5009" s="88">
        <v>113141886</v>
      </c>
      <c r="V5009" s="240" t="s">
        <v>384</v>
      </c>
      <c r="W5009" s="266" t="s">
        <v>9163</v>
      </c>
      <c r="X5009" s="241">
        <v>0</v>
      </c>
      <c r="Y5009" s="241">
        <v>0</v>
      </c>
      <c r="Z5009" s="241">
        <v>0</v>
      </c>
      <c r="AA5009" s="266"/>
      <c r="AB5009" s="266"/>
      <c r="AC5009" s="266"/>
      <c r="AD5009" s="304">
        <v>5517212</v>
      </c>
      <c r="AE5009" s="305" t="s">
        <v>1270</v>
      </c>
      <c r="AF5009" s="305" t="s">
        <v>1270</v>
      </c>
      <c r="AG5009" s="35" t="s">
        <v>7066</v>
      </c>
      <c r="AH5009" s="29" t="s">
        <v>7067</v>
      </c>
    </row>
    <row r="5010" spans="1:34" ht="15" hidden="1" customHeight="1" x14ac:dyDescent="0.2">
      <c r="A5010" s="521">
        <v>69</v>
      </c>
      <c r="B5010" s="521">
        <v>60</v>
      </c>
      <c r="C5010" s="522" t="s">
        <v>3701</v>
      </c>
      <c r="D5010" s="521">
        <v>60408</v>
      </c>
      <c r="E5010" s="522" t="s">
        <v>3702</v>
      </c>
      <c r="F5010" s="25">
        <v>2019</v>
      </c>
      <c r="G5010" s="232">
        <v>43474.598611111112</v>
      </c>
      <c r="H5010" s="233">
        <v>43474.598611111112</v>
      </c>
      <c r="I5010" s="412" t="s">
        <v>36</v>
      </c>
      <c r="J5010" s="412" t="s">
        <v>36</v>
      </c>
      <c r="K5010" s="412" t="s">
        <v>36</v>
      </c>
      <c r="L5010" s="235">
        <f>N5010-G5010</f>
        <v>6.944444467080757E-4</v>
      </c>
      <c r="M5010" s="236">
        <v>1</v>
      </c>
      <c r="N5010" s="232">
        <v>43474.599305555559</v>
      </c>
      <c r="O5010" s="233">
        <v>43474.599305555559</v>
      </c>
      <c r="P5010" s="237" t="s">
        <v>37</v>
      </c>
      <c r="Q5010" s="359" t="s">
        <v>213</v>
      </c>
      <c r="R5010" s="35" t="s">
        <v>10774</v>
      </c>
      <c r="S5010" s="238" t="s">
        <v>101</v>
      </c>
      <c r="T5010" s="167" t="s">
        <v>12778</v>
      </c>
      <c r="U5010" s="376">
        <v>115672203</v>
      </c>
      <c r="V5010" s="240" t="s">
        <v>384</v>
      </c>
      <c r="W5010" s="167" t="s">
        <v>12779</v>
      </c>
      <c r="X5010" s="164">
        <v>6357</v>
      </c>
      <c r="Y5010" s="241">
        <v>0</v>
      </c>
      <c r="Z5010" s="241">
        <v>0</v>
      </c>
      <c r="AA5010" s="264">
        <f>Y5010/AD5010</f>
        <v>0</v>
      </c>
      <c r="AB5010" s="265">
        <f>Z5010/AD5010</f>
        <v>0</v>
      </c>
      <c r="AC5010" s="255">
        <v>0</v>
      </c>
      <c r="AD5010" s="241">
        <v>5548929</v>
      </c>
      <c r="AE5010" s="239" t="s">
        <v>7063</v>
      </c>
      <c r="AF5010" s="229" t="s">
        <v>12768</v>
      </c>
      <c r="AG5010" s="239" t="s">
        <v>7040</v>
      </c>
      <c r="AH5010" s="57" t="s">
        <v>7303</v>
      </c>
    </row>
    <row r="5011" spans="1:34" ht="15" hidden="1" customHeight="1" x14ac:dyDescent="0.2">
      <c r="A5011" s="105">
        <v>69</v>
      </c>
      <c r="B5011" s="105">
        <v>60</v>
      </c>
      <c r="C5011" s="76" t="s">
        <v>1630</v>
      </c>
      <c r="D5011" s="31">
        <v>60409</v>
      </c>
      <c r="E5011" s="60" t="s">
        <v>1631</v>
      </c>
      <c r="F5011" s="25">
        <v>2014</v>
      </c>
      <c r="G5011" s="61">
        <v>41931.388194444444</v>
      </c>
      <c r="H5011" s="62">
        <v>41931.388194444444</v>
      </c>
      <c r="I5011" s="625" t="s">
        <v>36</v>
      </c>
      <c r="J5011" s="625" t="s">
        <v>36</v>
      </c>
      <c r="K5011" s="625"/>
      <c r="L5011" s="64">
        <f>N5011-G5011</f>
        <v>6.944444467080757E-4</v>
      </c>
      <c r="M5011" s="65">
        <v>1</v>
      </c>
      <c r="N5011" s="61">
        <v>41931.388888888891</v>
      </c>
      <c r="O5011" s="62">
        <v>41931.388888888891</v>
      </c>
      <c r="P5011" s="66" t="s">
        <v>37</v>
      </c>
      <c r="Q5011" s="69" t="s">
        <v>48</v>
      </c>
      <c r="R5011" s="69" t="s">
        <v>49</v>
      </c>
      <c r="S5011" s="87" t="s">
        <v>40</v>
      </c>
      <c r="T5011" s="69" t="s">
        <v>2880</v>
      </c>
      <c r="U5011" s="287" t="s">
        <v>40</v>
      </c>
      <c r="V5011" s="87" t="s">
        <v>761</v>
      </c>
      <c r="W5011" s="69" t="s">
        <v>2881</v>
      </c>
      <c r="X5011" s="32">
        <v>0</v>
      </c>
      <c r="Y5011" s="32">
        <v>0</v>
      </c>
      <c r="Z5011" s="83"/>
      <c r="AA5011" s="84"/>
      <c r="AB5011" s="85"/>
      <c r="AC5011" s="83"/>
    </row>
    <row r="5012" spans="1:34" ht="15" hidden="1" customHeight="1" x14ac:dyDescent="0.2">
      <c r="A5012" s="175">
        <v>69</v>
      </c>
      <c r="B5012" s="175">
        <v>60</v>
      </c>
      <c r="C5012" s="24" t="s">
        <v>1630</v>
      </c>
      <c r="D5012" s="175">
        <v>60409</v>
      </c>
      <c r="E5012" s="43" t="s">
        <v>1631</v>
      </c>
      <c r="F5012" s="25">
        <v>2015</v>
      </c>
      <c r="G5012" s="156">
        <v>42295.291666666664</v>
      </c>
      <c r="H5012" s="157">
        <v>42295.291666666664</v>
      </c>
      <c r="I5012" s="626" t="s">
        <v>313</v>
      </c>
      <c r="J5012" s="620" t="s">
        <v>36</v>
      </c>
      <c r="K5012" s="620"/>
      <c r="L5012" s="159">
        <f>N5012-G5012</f>
        <v>9.2361111113859806E-2</v>
      </c>
      <c r="M5012" s="160">
        <v>133</v>
      </c>
      <c r="N5012" s="156">
        <v>42295.384027777778</v>
      </c>
      <c r="O5012" s="157">
        <v>42295.384027777778</v>
      </c>
      <c r="P5012" s="161" t="s">
        <v>37</v>
      </c>
      <c r="Q5012" s="162" t="s">
        <v>52</v>
      </c>
      <c r="R5012" s="35" t="s">
        <v>302</v>
      </c>
      <c r="S5012" s="35" t="s">
        <v>526</v>
      </c>
      <c r="T5012" s="35" t="s">
        <v>4987</v>
      </c>
      <c r="U5012" s="287" t="s">
        <v>40</v>
      </c>
      <c r="V5012" s="167" t="s">
        <v>761</v>
      </c>
      <c r="W5012" s="35" t="s">
        <v>4988</v>
      </c>
      <c r="X5012" s="55">
        <v>0</v>
      </c>
      <c r="Y5012" s="168"/>
      <c r="Z5012" s="168"/>
      <c r="AA5012" s="168"/>
      <c r="AB5012" s="168"/>
      <c r="AC5012" s="168"/>
    </row>
    <row r="5013" spans="1:34" ht="15" hidden="1" customHeight="1" x14ac:dyDescent="0.2">
      <c r="A5013" s="257">
        <v>69</v>
      </c>
      <c r="B5013" s="257">
        <v>60</v>
      </c>
      <c r="C5013" s="258" t="s">
        <v>1630</v>
      </c>
      <c r="D5013" s="257">
        <v>60409</v>
      </c>
      <c r="E5013" s="258" t="s">
        <v>1631</v>
      </c>
      <c r="F5013" s="25">
        <v>2016</v>
      </c>
      <c r="G5013" s="284">
        <v>42603.440972222219</v>
      </c>
      <c r="H5013" s="234">
        <v>42603.440972222219</v>
      </c>
      <c r="I5013" s="412" t="s">
        <v>36</v>
      </c>
      <c r="J5013" s="412" t="s">
        <v>36</v>
      </c>
      <c r="K5013" s="412"/>
      <c r="L5013" s="235">
        <f>N5013-G5013</f>
        <v>6.944444467080757E-4</v>
      </c>
      <c r="M5013" s="236">
        <v>1</v>
      </c>
      <c r="N5013" s="284">
        <v>42603.441666666666</v>
      </c>
      <c r="O5013" s="234">
        <v>42603.441666666666</v>
      </c>
      <c r="P5013" s="237" t="s">
        <v>37</v>
      </c>
      <c r="Q5013" s="238" t="s">
        <v>145</v>
      </c>
      <c r="R5013" s="238" t="s">
        <v>146</v>
      </c>
      <c r="S5013" s="35" t="s">
        <v>40</v>
      </c>
      <c r="T5013" s="35" t="s">
        <v>6485</v>
      </c>
      <c r="U5013" s="282" t="s">
        <v>40</v>
      </c>
      <c r="V5013" s="240" t="s">
        <v>761</v>
      </c>
      <c r="W5013" s="35" t="s">
        <v>6486</v>
      </c>
      <c r="X5013" s="177">
        <v>0</v>
      </c>
      <c r="Y5013" s="55">
        <v>0</v>
      </c>
      <c r="Z5013" s="55">
        <v>0</v>
      </c>
      <c r="AA5013" s="35"/>
      <c r="AB5013" s="35"/>
      <c r="AC5013" s="241"/>
    </row>
    <row r="5014" spans="1:34" ht="15" hidden="1" customHeight="1" x14ac:dyDescent="0.2">
      <c r="A5014" s="257">
        <v>69</v>
      </c>
      <c r="B5014" s="257">
        <v>60</v>
      </c>
      <c r="C5014" s="258" t="s">
        <v>1630</v>
      </c>
      <c r="D5014" s="257">
        <v>60409</v>
      </c>
      <c r="E5014" s="258" t="s">
        <v>1631</v>
      </c>
      <c r="F5014" s="25">
        <v>2017</v>
      </c>
      <c r="G5014" s="232">
        <v>42783.331250000003</v>
      </c>
      <c r="H5014" s="233">
        <v>42783.331250000003</v>
      </c>
      <c r="I5014" s="417" t="s">
        <v>7042</v>
      </c>
      <c r="J5014" s="412" t="s">
        <v>36</v>
      </c>
      <c r="K5014" s="412"/>
      <c r="L5014" s="235">
        <f>N5014-G5014</f>
        <v>6.9444443943211809E-4</v>
      </c>
      <c r="M5014" s="236">
        <v>1</v>
      </c>
      <c r="N5014" s="232">
        <v>42783.331944444442</v>
      </c>
      <c r="O5014" s="233">
        <v>42783.331944444442</v>
      </c>
      <c r="P5014" s="237" t="s">
        <v>37</v>
      </c>
      <c r="Q5014" s="35" t="s">
        <v>213</v>
      </c>
      <c r="R5014" s="35" t="s">
        <v>214</v>
      </c>
      <c r="S5014" s="35" t="s">
        <v>40</v>
      </c>
      <c r="T5014" s="167" t="s">
        <v>7853</v>
      </c>
      <c r="U5014" s="303" t="s">
        <v>40</v>
      </c>
      <c r="V5014" s="49" t="s">
        <v>761</v>
      </c>
      <c r="W5014" s="342"/>
      <c r="X5014" s="255">
        <v>0</v>
      </c>
      <c r="Y5014" s="241">
        <v>0</v>
      </c>
      <c r="Z5014" s="241">
        <v>0</v>
      </c>
      <c r="AA5014" s="168"/>
      <c r="AB5014" s="168"/>
      <c r="AC5014" s="168"/>
      <c r="AD5014" s="304">
        <v>5517212</v>
      </c>
      <c r="AE5014" s="35" t="s">
        <v>1270</v>
      </c>
      <c r="AF5014" s="305" t="s">
        <v>1270</v>
      </c>
      <c r="AG5014" s="35" t="s">
        <v>7040</v>
      </c>
      <c r="AH5014" s="52" t="s">
        <v>7173</v>
      </c>
    </row>
    <row r="5015" spans="1:34" ht="15" hidden="1" customHeight="1" x14ac:dyDescent="0.2">
      <c r="A5015" s="257">
        <v>69</v>
      </c>
      <c r="B5015" s="257">
        <v>60</v>
      </c>
      <c r="C5015" s="258" t="s">
        <v>1630</v>
      </c>
      <c r="D5015" s="257">
        <v>60409</v>
      </c>
      <c r="E5015" s="258" t="s">
        <v>1631</v>
      </c>
      <c r="F5015" s="25">
        <v>2017</v>
      </c>
      <c r="G5015" s="232">
        <v>42783.332638888889</v>
      </c>
      <c r="H5015" s="233">
        <v>42783.332638888889</v>
      </c>
      <c r="I5015" s="417" t="s">
        <v>7042</v>
      </c>
      <c r="J5015" s="412" t="s">
        <v>36</v>
      </c>
      <c r="K5015" s="412"/>
      <c r="L5015" s="235">
        <f>N5015-G5015</f>
        <v>6.944444467080757E-4</v>
      </c>
      <c r="M5015" s="236">
        <v>1</v>
      </c>
      <c r="N5015" s="232">
        <v>42783.333333333336</v>
      </c>
      <c r="O5015" s="233">
        <v>42783.333333333336</v>
      </c>
      <c r="P5015" s="237" t="s">
        <v>37</v>
      </c>
      <c r="Q5015" s="35" t="s">
        <v>213</v>
      </c>
      <c r="R5015" s="35" t="s">
        <v>214</v>
      </c>
      <c r="S5015" s="35" t="s">
        <v>40</v>
      </c>
      <c r="T5015" s="167" t="s">
        <v>7853</v>
      </c>
      <c r="U5015" s="303" t="s">
        <v>40</v>
      </c>
      <c r="V5015" s="49" t="s">
        <v>761</v>
      </c>
      <c r="W5015" s="342"/>
      <c r="X5015" s="255">
        <v>0</v>
      </c>
      <c r="Y5015" s="241">
        <v>0</v>
      </c>
      <c r="Z5015" s="241">
        <v>0</v>
      </c>
      <c r="AA5015" s="168"/>
      <c r="AB5015" s="168"/>
      <c r="AC5015" s="168"/>
      <c r="AD5015" s="304">
        <v>5517212</v>
      </c>
      <c r="AE5015" s="35" t="s">
        <v>1270</v>
      </c>
      <c r="AF5015" s="305" t="s">
        <v>1270</v>
      </c>
      <c r="AG5015" s="35" t="s">
        <v>7040</v>
      </c>
      <c r="AH5015" s="52" t="s">
        <v>7173</v>
      </c>
    </row>
    <row r="5016" spans="1:34" ht="15" hidden="1" customHeight="1" x14ac:dyDescent="0.2">
      <c r="A5016" s="257">
        <v>69</v>
      </c>
      <c r="B5016" s="257">
        <v>60</v>
      </c>
      <c r="C5016" s="258" t="s">
        <v>1630</v>
      </c>
      <c r="D5016" s="257">
        <v>60409</v>
      </c>
      <c r="E5016" s="258" t="s">
        <v>1631</v>
      </c>
      <c r="F5016" s="25">
        <v>2017</v>
      </c>
      <c r="G5016" s="232">
        <v>42783.335416666669</v>
      </c>
      <c r="H5016" s="233">
        <v>42783.335416666669</v>
      </c>
      <c r="I5016" s="417" t="s">
        <v>7042</v>
      </c>
      <c r="J5016" s="412" t="s">
        <v>36</v>
      </c>
      <c r="K5016" s="412"/>
      <c r="L5016" s="235">
        <f>N5016-G5016</f>
        <v>5.5555555518367328E-3</v>
      </c>
      <c r="M5016" s="236">
        <v>8</v>
      </c>
      <c r="N5016" s="232">
        <v>42783.34097222222</v>
      </c>
      <c r="O5016" s="233">
        <v>42783.34097222222</v>
      </c>
      <c r="P5016" s="237" t="s">
        <v>37</v>
      </c>
      <c r="Q5016" s="35" t="s">
        <v>213</v>
      </c>
      <c r="R5016" s="35" t="s">
        <v>214</v>
      </c>
      <c r="S5016" s="35" t="s">
        <v>40</v>
      </c>
      <c r="T5016" s="167" t="s">
        <v>7855</v>
      </c>
      <c r="U5016" s="303" t="s">
        <v>40</v>
      </c>
      <c r="V5016" s="49" t="s">
        <v>761</v>
      </c>
      <c r="W5016" s="342"/>
      <c r="X5016" s="255">
        <v>0</v>
      </c>
      <c r="Y5016" s="241">
        <v>0</v>
      </c>
      <c r="Z5016" s="241">
        <v>0</v>
      </c>
      <c r="AA5016" s="168"/>
      <c r="AB5016" s="168"/>
      <c r="AC5016" s="168"/>
      <c r="AD5016" s="304">
        <v>5517212</v>
      </c>
      <c r="AE5016" s="35" t="s">
        <v>1270</v>
      </c>
      <c r="AF5016" s="305" t="s">
        <v>1270</v>
      </c>
      <c r="AG5016" s="35" t="s">
        <v>7040</v>
      </c>
      <c r="AH5016" s="52" t="s">
        <v>7173</v>
      </c>
    </row>
    <row r="5017" spans="1:34" ht="15" hidden="1" customHeight="1" x14ac:dyDescent="0.2">
      <c r="A5017" s="272">
        <v>69</v>
      </c>
      <c r="B5017" s="272">
        <v>60</v>
      </c>
      <c r="C5017" s="331" t="s">
        <v>1630</v>
      </c>
      <c r="D5017" s="272">
        <v>60409</v>
      </c>
      <c r="E5017" s="331" t="s">
        <v>1631</v>
      </c>
      <c r="F5017" s="25">
        <v>2017</v>
      </c>
      <c r="G5017" s="284">
        <v>42783.344444444447</v>
      </c>
      <c r="H5017" s="234">
        <v>42783.344444444447</v>
      </c>
      <c r="I5017" s="417" t="s">
        <v>7042</v>
      </c>
      <c r="J5017" s="412" t="s">
        <v>36</v>
      </c>
      <c r="K5017" s="412"/>
      <c r="L5017" s="235">
        <f>N5017-G5017</f>
        <v>6.9444443943211809E-4</v>
      </c>
      <c r="M5017" s="236">
        <v>1</v>
      </c>
      <c r="N5017" s="284">
        <v>42783.345138888886</v>
      </c>
      <c r="O5017" s="234">
        <v>42783.345138888886</v>
      </c>
      <c r="P5017" s="237" t="s">
        <v>37</v>
      </c>
      <c r="Q5017" s="167" t="s">
        <v>213</v>
      </c>
      <c r="R5017" s="167" t="s">
        <v>214</v>
      </c>
      <c r="S5017" s="167" t="s">
        <v>40</v>
      </c>
      <c r="T5017" s="167" t="s">
        <v>7853</v>
      </c>
      <c r="U5017" s="332" t="s">
        <v>40</v>
      </c>
      <c r="V5017" s="49" t="s">
        <v>761</v>
      </c>
      <c r="W5017" s="184"/>
      <c r="X5017" s="255">
        <v>0</v>
      </c>
      <c r="Y5017" s="255">
        <v>0</v>
      </c>
      <c r="Z5017" s="255">
        <v>0</v>
      </c>
      <c r="AA5017" s="184"/>
      <c r="AB5017" s="184"/>
      <c r="AC5017" s="184"/>
      <c r="AD5017" s="304">
        <v>5517212</v>
      </c>
      <c r="AE5017" s="167" t="s">
        <v>1270</v>
      </c>
      <c r="AF5017" s="333" t="s">
        <v>1270</v>
      </c>
      <c r="AG5017" s="167" t="s">
        <v>7040</v>
      </c>
      <c r="AH5017" s="52" t="s">
        <v>7173</v>
      </c>
    </row>
    <row r="5018" spans="1:34" ht="15" hidden="1" customHeight="1" x14ac:dyDescent="0.2">
      <c r="A5018" s="272">
        <v>69</v>
      </c>
      <c r="B5018" s="272">
        <v>60</v>
      </c>
      <c r="C5018" s="331" t="s">
        <v>1630</v>
      </c>
      <c r="D5018" s="272">
        <v>60409</v>
      </c>
      <c r="E5018" s="331" t="s">
        <v>1631</v>
      </c>
      <c r="F5018" s="25">
        <v>2017</v>
      </c>
      <c r="G5018" s="284">
        <v>42783.34652777778</v>
      </c>
      <c r="H5018" s="234">
        <v>42783.34652777778</v>
      </c>
      <c r="I5018" s="417" t="s">
        <v>7042</v>
      </c>
      <c r="J5018" s="412" t="s">
        <v>36</v>
      </c>
      <c r="K5018" s="412"/>
      <c r="L5018" s="235">
        <f>N5018-G5018</f>
        <v>6.9444443943211809E-4</v>
      </c>
      <c r="M5018" s="236">
        <v>1</v>
      </c>
      <c r="N5018" s="284">
        <v>42783.347222222219</v>
      </c>
      <c r="O5018" s="234">
        <v>42783.347222222219</v>
      </c>
      <c r="P5018" s="237" t="s">
        <v>37</v>
      </c>
      <c r="Q5018" s="167" t="s">
        <v>213</v>
      </c>
      <c r="R5018" s="167" t="s">
        <v>214</v>
      </c>
      <c r="S5018" s="167" t="s">
        <v>40</v>
      </c>
      <c r="T5018" s="167" t="s">
        <v>7858</v>
      </c>
      <c r="U5018" s="332" t="s">
        <v>40</v>
      </c>
      <c r="V5018" s="49" t="s">
        <v>761</v>
      </c>
      <c r="W5018" s="342"/>
      <c r="X5018" s="255">
        <v>0</v>
      </c>
      <c r="Y5018" s="255">
        <v>0</v>
      </c>
      <c r="Z5018" s="255">
        <v>0</v>
      </c>
      <c r="AA5018" s="184"/>
      <c r="AB5018" s="184"/>
      <c r="AC5018" s="184"/>
      <c r="AD5018" s="304">
        <v>5517212</v>
      </c>
      <c r="AE5018" s="167" t="s">
        <v>1270</v>
      </c>
      <c r="AF5018" s="333" t="s">
        <v>1270</v>
      </c>
      <c r="AG5018" s="167" t="s">
        <v>7040</v>
      </c>
      <c r="AH5018" s="52" t="s">
        <v>7173</v>
      </c>
    </row>
    <row r="5019" spans="1:34" ht="15" hidden="1" customHeight="1" x14ac:dyDescent="0.2">
      <c r="A5019" s="272">
        <v>69</v>
      </c>
      <c r="B5019" s="272">
        <v>60</v>
      </c>
      <c r="C5019" s="331" t="s">
        <v>1630</v>
      </c>
      <c r="D5019" s="272">
        <v>60409</v>
      </c>
      <c r="E5019" s="331" t="s">
        <v>1631</v>
      </c>
      <c r="F5019" s="25">
        <v>2017</v>
      </c>
      <c r="G5019" s="284">
        <v>42783.348611111112</v>
      </c>
      <c r="H5019" s="234">
        <v>42783.348611111112</v>
      </c>
      <c r="I5019" s="417" t="s">
        <v>7042</v>
      </c>
      <c r="J5019" s="412" t="s">
        <v>36</v>
      </c>
      <c r="K5019" s="412"/>
      <c r="L5019" s="235">
        <f>N5019-G5019</f>
        <v>6.944444467080757E-4</v>
      </c>
      <c r="M5019" s="236">
        <v>1</v>
      </c>
      <c r="N5019" s="284">
        <v>42783.349305555559</v>
      </c>
      <c r="O5019" s="234">
        <v>42783.349305555559</v>
      </c>
      <c r="P5019" s="237" t="s">
        <v>37</v>
      </c>
      <c r="Q5019" s="167" t="s">
        <v>213</v>
      </c>
      <c r="R5019" s="167" t="s">
        <v>214</v>
      </c>
      <c r="S5019" s="167" t="s">
        <v>40</v>
      </c>
      <c r="T5019" s="167" t="s">
        <v>7858</v>
      </c>
      <c r="U5019" s="332" t="s">
        <v>40</v>
      </c>
      <c r="V5019" s="49" t="s">
        <v>761</v>
      </c>
      <c r="W5019" s="342"/>
      <c r="X5019" s="255">
        <v>0</v>
      </c>
      <c r="Y5019" s="255">
        <v>0</v>
      </c>
      <c r="Z5019" s="255">
        <v>0</v>
      </c>
      <c r="AA5019" s="184"/>
      <c r="AB5019" s="184"/>
      <c r="AC5019" s="184"/>
      <c r="AD5019" s="304">
        <v>5517212</v>
      </c>
      <c r="AE5019" s="167" t="s">
        <v>1270</v>
      </c>
      <c r="AF5019" s="333" t="s">
        <v>1270</v>
      </c>
      <c r="AG5019" s="167" t="s">
        <v>7040</v>
      </c>
      <c r="AH5019" s="52" t="s">
        <v>7173</v>
      </c>
    </row>
    <row r="5020" spans="1:34" ht="15" hidden="1" customHeight="1" x14ac:dyDescent="0.2">
      <c r="A5020" s="272">
        <v>69</v>
      </c>
      <c r="B5020" s="272">
        <v>60</v>
      </c>
      <c r="C5020" s="331" t="s">
        <v>1630</v>
      </c>
      <c r="D5020" s="272">
        <v>60409</v>
      </c>
      <c r="E5020" s="331" t="s">
        <v>1631</v>
      </c>
      <c r="F5020" s="25">
        <v>2017</v>
      </c>
      <c r="G5020" s="284">
        <v>42783.354861111111</v>
      </c>
      <c r="H5020" s="234">
        <v>42783.354861111111</v>
      </c>
      <c r="I5020" s="417" t="s">
        <v>7042</v>
      </c>
      <c r="J5020" s="412" t="s">
        <v>36</v>
      </c>
      <c r="K5020" s="412"/>
      <c r="L5020" s="235">
        <f>N5020-G5020</f>
        <v>6.944444467080757E-4</v>
      </c>
      <c r="M5020" s="236">
        <v>1</v>
      </c>
      <c r="N5020" s="284">
        <v>42783.355555555558</v>
      </c>
      <c r="O5020" s="234">
        <v>42783.355555555558</v>
      </c>
      <c r="P5020" s="237" t="s">
        <v>37</v>
      </c>
      <c r="Q5020" s="167" t="s">
        <v>213</v>
      </c>
      <c r="R5020" s="167" t="s">
        <v>214</v>
      </c>
      <c r="S5020" s="167" t="s">
        <v>40</v>
      </c>
      <c r="T5020" s="167" t="s">
        <v>7858</v>
      </c>
      <c r="U5020" s="332" t="s">
        <v>40</v>
      </c>
      <c r="V5020" s="49" t="s">
        <v>761</v>
      </c>
      <c r="W5020" s="342"/>
      <c r="X5020" s="255">
        <v>0</v>
      </c>
      <c r="Y5020" s="255">
        <v>0</v>
      </c>
      <c r="Z5020" s="255">
        <v>0</v>
      </c>
      <c r="AA5020" s="184"/>
      <c r="AB5020" s="184"/>
      <c r="AC5020" s="184"/>
      <c r="AD5020" s="304">
        <v>5517212</v>
      </c>
      <c r="AE5020" s="167" t="s">
        <v>1270</v>
      </c>
      <c r="AF5020" s="333" t="s">
        <v>1270</v>
      </c>
      <c r="AG5020" s="167" t="s">
        <v>7040</v>
      </c>
      <c r="AH5020" s="52" t="s">
        <v>7173</v>
      </c>
    </row>
    <row r="5021" spans="1:34" ht="15" hidden="1" customHeight="1" x14ac:dyDescent="0.2">
      <c r="A5021" s="272">
        <v>69</v>
      </c>
      <c r="B5021" s="272">
        <v>60</v>
      </c>
      <c r="C5021" s="331" t="s">
        <v>1630</v>
      </c>
      <c r="D5021" s="272">
        <v>60409</v>
      </c>
      <c r="E5021" s="331" t="s">
        <v>1631</v>
      </c>
      <c r="F5021" s="25">
        <v>2017</v>
      </c>
      <c r="G5021" s="284">
        <v>42783.372916666667</v>
      </c>
      <c r="H5021" s="234">
        <v>42783.372916666667</v>
      </c>
      <c r="I5021" s="417" t="s">
        <v>7042</v>
      </c>
      <c r="J5021" s="412" t="s">
        <v>36</v>
      </c>
      <c r="K5021" s="412"/>
      <c r="L5021" s="235">
        <f>N5021-G5021</f>
        <v>6.944444467080757E-4</v>
      </c>
      <c r="M5021" s="236">
        <v>1</v>
      </c>
      <c r="N5021" s="284">
        <v>42783.373611111114</v>
      </c>
      <c r="O5021" s="234">
        <v>42783.373611111114</v>
      </c>
      <c r="P5021" s="237" t="s">
        <v>37</v>
      </c>
      <c r="Q5021" s="167" t="s">
        <v>213</v>
      </c>
      <c r="R5021" s="167" t="s">
        <v>214</v>
      </c>
      <c r="S5021" s="167" t="s">
        <v>40</v>
      </c>
      <c r="T5021" s="240" t="s">
        <v>7858</v>
      </c>
      <c r="U5021" s="332" t="s">
        <v>40</v>
      </c>
      <c r="V5021" s="49" t="s">
        <v>761</v>
      </c>
      <c r="W5021" s="639"/>
      <c r="X5021" s="255">
        <v>0</v>
      </c>
      <c r="Y5021" s="255">
        <v>0</v>
      </c>
      <c r="Z5021" s="255">
        <v>0</v>
      </c>
      <c r="AA5021" s="184"/>
      <c r="AB5021" s="184"/>
      <c r="AC5021" s="184"/>
      <c r="AD5021" s="304">
        <v>5517212</v>
      </c>
      <c r="AE5021" s="167" t="s">
        <v>1270</v>
      </c>
      <c r="AF5021" s="333" t="s">
        <v>1270</v>
      </c>
      <c r="AG5021" s="167" t="s">
        <v>7040</v>
      </c>
      <c r="AH5021" s="52" t="s">
        <v>7173</v>
      </c>
    </row>
    <row r="5022" spans="1:34" ht="15" hidden="1" customHeight="1" x14ac:dyDescent="0.2">
      <c r="A5022" s="257">
        <v>69</v>
      </c>
      <c r="B5022" s="257">
        <v>60</v>
      </c>
      <c r="C5022" s="258" t="s">
        <v>1630</v>
      </c>
      <c r="D5022" s="257">
        <v>60409</v>
      </c>
      <c r="E5022" s="258" t="s">
        <v>1631</v>
      </c>
      <c r="F5022" s="25">
        <v>2017</v>
      </c>
      <c r="G5022" s="232">
        <v>42794.262499999997</v>
      </c>
      <c r="H5022" s="233">
        <v>42794.262499999997</v>
      </c>
      <c r="I5022" s="412" t="s">
        <v>36</v>
      </c>
      <c r="J5022" s="412" t="s">
        <v>36</v>
      </c>
      <c r="K5022" s="412"/>
      <c r="L5022" s="235">
        <f>N5022-G5022</f>
        <v>6.944444467080757E-4</v>
      </c>
      <c r="M5022" s="236">
        <v>1</v>
      </c>
      <c r="N5022" s="232">
        <v>42794.263194444444</v>
      </c>
      <c r="O5022" s="233">
        <v>42794.263194444444</v>
      </c>
      <c r="P5022" s="237" t="s">
        <v>37</v>
      </c>
      <c r="Q5022" s="35" t="s">
        <v>145</v>
      </c>
      <c r="R5022" s="35" t="s">
        <v>146</v>
      </c>
      <c r="S5022" s="35" t="s">
        <v>101</v>
      </c>
      <c r="T5022" s="49" t="s">
        <v>8029</v>
      </c>
      <c r="U5022" s="303" t="s">
        <v>40</v>
      </c>
      <c r="V5022" s="49" t="s">
        <v>761</v>
      </c>
      <c r="W5022" s="239" t="s">
        <v>8030</v>
      </c>
      <c r="X5022" s="255">
        <v>0</v>
      </c>
      <c r="Y5022" s="241">
        <v>0</v>
      </c>
      <c r="Z5022" s="241">
        <v>0</v>
      </c>
      <c r="AA5022" s="168"/>
      <c r="AB5022" s="168"/>
      <c r="AC5022" s="168"/>
      <c r="AD5022" s="304">
        <v>5517212</v>
      </c>
      <c r="AE5022" s="35" t="s">
        <v>7056</v>
      </c>
      <c r="AF5022" s="305" t="s">
        <v>7175</v>
      </c>
      <c r="AG5022" s="35" t="s">
        <v>7040</v>
      </c>
      <c r="AH5022" s="52" t="s">
        <v>7041</v>
      </c>
    </row>
    <row r="5023" spans="1:34" ht="15" hidden="1" customHeight="1" x14ac:dyDescent="0.2">
      <c r="A5023" s="272">
        <v>69</v>
      </c>
      <c r="B5023" s="272">
        <v>60</v>
      </c>
      <c r="C5023" s="331" t="s">
        <v>1630</v>
      </c>
      <c r="D5023" s="272">
        <v>60409</v>
      </c>
      <c r="E5023" s="331" t="s">
        <v>1631</v>
      </c>
      <c r="F5023" s="25">
        <v>2017</v>
      </c>
      <c r="G5023" s="284">
        <v>42835.169444444444</v>
      </c>
      <c r="H5023" s="234">
        <v>42835.169444444444</v>
      </c>
      <c r="I5023" s="412" t="s">
        <v>36</v>
      </c>
      <c r="J5023" s="412" t="s">
        <v>36</v>
      </c>
      <c r="K5023" s="412"/>
      <c r="L5023" s="235">
        <f>N5023-G5023</f>
        <v>6.944444467080757E-4</v>
      </c>
      <c r="M5023" s="236">
        <v>1</v>
      </c>
      <c r="N5023" s="284">
        <v>42835.170138888891</v>
      </c>
      <c r="O5023" s="234">
        <v>42835.170138888891</v>
      </c>
      <c r="P5023" s="237" t="s">
        <v>37</v>
      </c>
      <c r="Q5023" s="167" t="s">
        <v>6434</v>
      </c>
      <c r="R5023" s="167" t="s">
        <v>8136</v>
      </c>
      <c r="S5023" s="167" t="s">
        <v>579</v>
      </c>
      <c r="T5023" s="167" t="s">
        <v>8316</v>
      </c>
      <c r="U5023" s="466">
        <v>112760898</v>
      </c>
      <c r="V5023" s="240" t="s">
        <v>761</v>
      </c>
      <c r="W5023" s="167" t="s">
        <v>8319</v>
      </c>
      <c r="X5023" s="177">
        <v>5394</v>
      </c>
      <c r="Y5023" s="255">
        <v>0</v>
      </c>
      <c r="Z5023" s="255">
        <v>0</v>
      </c>
      <c r="AA5023" s="184"/>
      <c r="AB5023" s="184"/>
      <c r="AC5023" s="184"/>
      <c r="AD5023" s="304">
        <v>5517212</v>
      </c>
      <c r="AE5023" s="333" t="s">
        <v>1270</v>
      </c>
      <c r="AF5023" s="333" t="s">
        <v>1270</v>
      </c>
      <c r="AG5023" s="167" t="s">
        <v>7040</v>
      </c>
      <c r="AH5023" s="52" t="s">
        <v>7173</v>
      </c>
    </row>
    <row r="5024" spans="1:34" ht="15" hidden="1" customHeight="1" x14ac:dyDescent="0.2">
      <c r="A5024" s="257">
        <v>69</v>
      </c>
      <c r="B5024" s="257">
        <v>60</v>
      </c>
      <c r="C5024" s="258" t="s">
        <v>1630</v>
      </c>
      <c r="D5024" s="257">
        <v>60409</v>
      </c>
      <c r="E5024" s="258" t="s">
        <v>1631</v>
      </c>
      <c r="F5024" s="25">
        <v>2018</v>
      </c>
      <c r="G5024" s="284">
        <v>43254.436111111114</v>
      </c>
      <c r="H5024" s="233">
        <v>43254.436111111114</v>
      </c>
      <c r="I5024" s="412" t="s">
        <v>36</v>
      </c>
      <c r="J5024" s="412" t="s">
        <v>36</v>
      </c>
      <c r="K5024" s="412" t="s">
        <v>36</v>
      </c>
      <c r="L5024" s="235">
        <f>N5024-G5024</f>
        <v>6.9444443943211809E-4</v>
      </c>
      <c r="M5024" s="236">
        <v>1</v>
      </c>
      <c r="N5024" s="284">
        <v>43254.436805555553</v>
      </c>
      <c r="O5024" s="233">
        <v>43254.436805555553</v>
      </c>
      <c r="P5024" s="237" t="s">
        <v>37</v>
      </c>
      <c r="Q5024" s="359" t="s">
        <v>145</v>
      </c>
      <c r="R5024" s="35" t="s">
        <v>10207</v>
      </c>
      <c r="S5024" s="277" t="s">
        <v>40</v>
      </c>
      <c r="T5024" s="167" t="s">
        <v>11233</v>
      </c>
      <c r="U5024" s="282" t="s">
        <v>40</v>
      </c>
      <c r="V5024" s="240" t="s">
        <v>761</v>
      </c>
      <c r="W5024" s="167" t="s">
        <v>11234</v>
      </c>
      <c r="X5024" s="255">
        <v>0</v>
      </c>
      <c r="Y5024" s="241">
        <v>0</v>
      </c>
      <c r="Z5024" s="241">
        <v>0</v>
      </c>
      <c r="AA5024" s="266"/>
      <c r="AB5024" s="266"/>
      <c r="AC5024" s="266"/>
      <c r="AD5024" s="241">
        <v>5517212</v>
      </c>
      <c r="AE5024" s="461" t="s">
        <v>7102</v>
      </c>
      <c r="AF5024" s="462" t="s">
        <v>11225</v>
      </c>
      <c r="AG5024" s="277" t="s">
        <v>7040</v>
      </c>
      <c r="AH5024" s="277" t="s">
        <v>7041</v>
      </c>
    </row>
    <row r="5025" spans="1:34" ht="15" hidden="1" customHeight="1" x14ac:dyDescent="0.2">
      <c r="A5025" s="257">
        <v>69</v>
      </c>
      <c r="B5025" s="257">
        <v>60</v>
      </c>
      <c r="C5025" s="258" t="s">
        <v>1630</v>
      </c>
      <c r="D5025" s="257">
        <v>60409</v>
      </c>
      <c r="E5025" s="258" t="s">
        <v>1631</v>
      </c>
      <c r="F5025" s="25">
        <v>2018</v>
      </c>
      <c r="G5025" s="284">
        <v>43261.0625</v>
      </c>
      <c r="H5025" s="233">
        <v>43261.0625</v>
      </c>
      <c r="I5025" s="412" t="s">
        <v>36</v>
      </c>
      <c r="J5025" s="412" t="s">
        <v>36</v>
      </c>
      <c r="K5025" s="412" t="s">
        <v>36</v>
      </c>
      <c r="L5025" s="235">
        <f>N5025-G5025</f>
        <v>6.944444467080757E-4</v>
      </c>
      <c r="M5025" s="236">
        <v>1</v>
      </c>
      <c r="N5025" s="284">
        <v>43261.063194444447</v>
      </c>
      <c r="O5025" s="233">
        <v>43261.063194444447</v>
      </c>
      <c r="P5025" s="237" t="s">
        <v>37</v>
      </c>
      <c r="Q5025" s="359" t="s">
        <v>145</v>
      </c>
      <c r="R5025" s="35" t="s">
        <v>10207</v>
      </c>
      <c r="S5025" s="277" t="s">
        <v>40</v>
      </c>
      <c r="T5025" s="167" t="s">
        <v>11281</v>
      </c>
      <c r="U5025" s="282" t="s">
        <v>40</v>
      </c>
      <c r="V5025" s="240" t="s">
        <v>761</v>
      </c>
      <c r="W5025" s="167" t="s">
        <v>11282</v>
      </c>
      <c r="X5025" s="255">
        <v>0</v>
      </c>
      <c r="Y5025" s="241">
        <v>0</v>
      </c>
      <c r="Z5025" s="241">
        <v>0</v>
      </c>
      <c r="AA5025" s="266"/>
      <c r="AB5025" s="266"/>
      <c r="AC5025" s="266"/>
      <c r="AD5025" s="241">
        <v>5517212</v>
      </c>
      <c r="AE5025" s="461" t="s">
        <v>7056</v>
      </c>
      <c r="AF5025" s="462" t="s">
        <v>11283</v>
      </c>
      <c r="AG5025" s="277" t="s">
        <v>7040</v>
      </c>
      <c r="AH5025" s="277" t="s">
        <v>7041</v>
      </c>
    </row>
    <row r="5026" spans="1:34" ht="15" hidden="1" customHeight="1" x14ac:dyDescent="0.2">
      <c r="A5026" s="257">
        <v>69</v>
      </c>
      <c r="B5026" s="257">
        <v>60</v>
      </c>
      <c r="C5026" s="258" t="s">
        <v>1630</v>
      </c>
      <c r="D5026" s="257">
        <v>60409</v>
      </c>
      <c r="E5026" s="258" t="s">
        <v>1631</v>
      </c>
      <c r="F5026" s="25">
        <v>2018</v>
      </c>
      <c r="G5026" s="284">
        <v>43264.259722222225</v>
      </c>
      <c r="H5026" s="233">
        <v>43264.259722222225</v>
      </c>
      <c r="I5026" s="412" t="s">
        <v>36</v>
      </c>
      <c r="J5026" s="412" t="s">
        <v>36</v>
      </c>
      <c r="K5026" s="412" t="s">
        <v>36</v>
      </c>
      <c r="L5026" s="235">
        <f>N5026-G5026</f>
        <v>0.17847222222189885</v>
      </c>
      <c r="M5026" s="236">
        <v>257</v>
      </c>
      <c r="N5026" s="284">
        <v>43264.438194444447</v>
      </c>
      <c r="O5026" s="233">
        <v>43264.438194444447</v>
      </c>
      <c r="P5026" s="237" t="s">
        <v>37</v>
      </c>
      <c r="Q5026" s="359" t="s">
        <v>62</v>
      </c>
      <c r="R5026" s="35" t="s">
        <v>10303</v>
      </c>
      <c r="S5026" s="277" t="s">
        <v>40</v>
      </c>
      <c r="T5026" s="167" t="s">
        <v>11307</v>
      </c>
      <c r="U5026" s="282" t="s">
        <v>40</v>
      </c>
      <c r="V5026" s="240" t="s">
        <v>761</v>
      </c>
      <c r="W5026" s="167" t="s">
        <v>11308</v>
      </c>
      <c r="X5026" s="255">
        <v>0</v>
      </c>
      <c r="Y5026" s="241">
        <v>0</v>
      </c>
      <c r="Z5026" s="241">
        <v>0</v>
      </c>
      <c r="AA5026" s="266"/>
      <c r="AB5026" s="266"/>
      <c r="AC5026" s="266"/>
      <c r="AD5026" s="241">
        <v>5517212</v>
      </c>
      <c r="AE5026" s="461" t="s">
        <v>1270</v>
      </c>
      <c r="AF5026" s="462" t="s">
        <v>1270</v>
      </c>
      <c r="AG5026" s="277" t="s">
        <v>7066</v>
      </c>
      <c r="AH5026" s="277" t="s">
        <v>7067</v>
      </c>
    </row>
    <row r="5027" spans="1:34" ht="15" hidden="1" customHeight="1" x14ac:dyDescent="0.2">
      <c r="A5027" s="523">
        <v>69</v>
      </c>
      <c r="B5027" s="523">
        <v>60</v>
      </c>
      <c r="C5027" s="524" t="s">
        <v>1630</v>
      </c>
      <c r="D5027" s="523">
        <v>60409</v>
      </c>
      <c r="E5027" s="524" t="s">
        <v>1631</v>
      </c>
      <c r="F5027" s="25">
        <v>2019</v>
      </c>
      <c r="G5027" s="284">
        <v>43492.634027777778</v>
      </c>
      <c r="H5027" s="234">
        <v>43492.634027777778</v>
      </c>
      <c r="I5027" s="412" t="s">
        <v>36</v>
      </c>
      <c r="J5027" s="412" t="s">
        <v>36</v>
      </c>
      <c r="K5027" s="412" t="s">
        <v>36</v>
      </c>
      <c r="L5027" s="235">
        <f>N5027-G5027</f>
        <v>6.944444467080757E-4</v>
      </c>
      <c r="M5027" s="236">
        <v>1</v>
      </c>
      <c r="N5027" s="284">
        <v>43492.634722222225</v>
      </c>
      <c r="O5027" s="234">
        <v>43492.634722222225</v>
      </c>
      <c r="P5027" s="237" t="s">
        <v>37</v>
      </c>
      <c r="Q5027" s="162" t="s">
        <v>145</v>
      </c>
      <c r="R5027" s="167" t="s">
        <v>10207</v>
      </c>
      <c r="S5027" s="238" t="s">
        <v>101</v>
      </c>
      <c r="T5027" s="167" t="s">
        <v>12936</v>
      </c>
      <c r="U5027" s="414" t="s">
        <v>40</v>
      </c>
      <c r="V5027" s="240" t="s">
        <v>761</v>
      </c>
      <c r="W5027" s="167" t="s">
        <v>12937</v>
      </c>
      <c r="X5027" s="536">
        <v>0</v>
      </c>
      <c r="Y5027" s="255">
        <v>0</v>
      </c>
      <c r="Z5027" s="255">
        <v>0</v>
      </c>
      <c r="AA5027" s="264">
        <f>Y5027/AD5027</f>
        <v>0</v>
      </c>
      <c r="AB5027" s="265">
        <f>Z5027/AD5027</f>
        <v>0</v>
      </c>
      <c r="AC5027" s="255">
        <v>0</v>
      </c>
      <c r="AD5027" s="255">
        <v>5548929</v>
      </c>
      <c r="AE5027" s="240" t="s">
        <v>7102</v>
      </c>
      <c r="AF5027" s="527" t="s">
        <v>12938</v>
      </c>
      <c r="AG5027" s="240" t="s">
        <v>7040</v>
      </c>
      <c r="AH5027" s="525" t="s">
        <v>7041</v>
      </c>
    </row>
    <row r="5028" spans="1:34" ht="15" hidden="1" customHeight="1" x14ac:dyDescent="0.2">
      <c r="A5028" s="175">
        <v>69</v>
      </c>
      <c r="B5028" s="175">
        <v>60</v>
      </c>
      <c r="C5028" s="24" t="s">
        <v>1609</v>
      </c>
      <c r="D5028" s="175">
        <v>60410</v>
      </c>
      <c r="E5028" s="24" t="s">
        <v>1610</v>
      </c>
      <c r="F5028" s="25">
        <v>2015</v>
      </c>
      <c r="G5028" s="156">
        <v>42156.180555555555</v>
      </c>
      <c r="H5028" s="157">
        <v>42156.180555555555</v>
      </c>
      <c r="I5028" s="620" t="s">
        <v>36</v>
      </c>
      <c r="J5028" s="620" t="s">
        <v>36</v>
      </c>
      <c r="K5028" s="620"/>
      <c r="L5028" s="159">
        <f>N5028-G5028</f>
        <v>6.944444467080757E-4</v>
      </c>
      <c r="M5028" s="160">
        <v>1</v>
      </c>
      <c r="N5028" s="156">
        <v>42156.181250000001</v>
      </c>
      <c r="O5028" s="157">
        <v>42156.181250000001</v>
      </c>
      <c r="P5028" s="161" t="s">
        <v>37</v>
      </c>
      <c r="Q5028" s="35" t="s">
        <v>48</v>
      </c>
      <c r="R5028" s="35" t="s">
        <v>49</v>
      </c>
      <c r="S5028" s="35" t="s">
        <v>40</v>
      </c>
      <c r="T5028" s="35" t="s">
        <v>4074</v>
      </c>
      <c r="U5028" s="414" t="s">
        <v>40</v>
      </c>
      <c r="V5028" s="167" t="s">
        <v>761</v>
      </c>
      <c r="W5028" s="35" t="s">
        <v>4075</v>
      </c>
      <c r="X5028" s="55">
        <v>0</v>
      </c>
      <c r="Y5028" s="55">
        <v>0</v>
      </c>
      <c r="Z5028" s="168"/>
      <c r="AA5028" s="168"/>
      <c r="AB5028" s="168"/>
      <c r="AC5028" s="168"/>
    </row>
    <row r="5029" spans="1:34" ht="15" hidden="1" customHeight="1" x14ac:dyDescent="0.2">
      <c r="A5029" s="175">
        <v>69</v>
      </c>
      <c r="B5029" s="175">
        <v>60</v>
      </c>
      <c r="C5029" s="24" t="s">
        <v>1609</v>
      </c>
      <c r="D5029" s="175">
        <v>60410</v>
      </c>
      <c r="E5029" s="43" t="s">
        <v>1610</v>
      </c>
      <c r="F5029" s="25">
        <v>2015</v>
      </c>
      <c r="G5029" s="156">
        <v>42289.526388888888</v>
      </c>
      <c r="H5029" s="157">
        <v>42289.526388888888</v>
      </c>
      <c r="I5029" s="620" t="s">
        <v>36</v>
      </c>
      <c r="J5029" s="620" t="s">
        <v>36</v>
      </c>
      <c r="K5029" s="620"/>
      <c r="L5029" s="159">
        <f>N5029-G5029</f>
        <v>6.944444467080757E-4</v>
      </c>
      <c r="M5029" s="160">
        <v>1</v>
      </c>
      <c r="N5029" s="156">
        <v>42289.527083333334</v>
      </c>
      <c r="O5029" s="157">
        <v>42289.527083333334</v>
      </c>
      <c r="P5029" s="161" t="s">
        <v>37</v>
      </c>
      <c r="Q5029" s="162" t="s">
        <v>52</v>
      </c>
      <c r="R5029" s="35" t="s">
        <v>67</v>
      </c>
      <c r="S5029" s="35" t="s">
        <v>101</v>
      </c>
      <c r="T5029" s="35" t="s">
        <v>4908</v>
      </c>
      <c r="U5029" s="414" t="s">
        <v>40</v>
      </c>
      <c r="V5029" s="167" t="s">
        <v>761</v>
      </c>
      <c r="W5029" s="35" t="s">
        <v>4909</v>
      </c>
      <c r="X5029" s="55">
        <v>0</v>
      </c>
      <c r="Y5029" s="168"/>
      <c r="Z5029" s="168"/>
      <c r="AA5029" s="168"/>
      <c r="AB5029" s="168"/>
      <c r="AC5029" s="168"/>
    </row>
    <row r="5030" spans="1:34" ht="15" hidden="1" customHeight="1" x14ac:dyDescent="0.2">
      <c r="A5030" s="175">
        <v>69</v>
      </c>
      <c r="B5030" s="175">
        <v>60</v>
      </c>
      <c r="C5030" s="24" t="s">
        <v>1609</v>
      </c>
      <c r="D5030" s="175">
        <v>60410</v>
      </c>
      <c r="E5030" s="43" t="s">
        <v>1610</v>
      </c>
      <c r="F5030" s="25">
        <v>2015</v>
      </c>
      <c r="G5030" s="156">
        <v>42295.291666666664</v>
      </c>
      <c r="H5030" s="157">
        <v>42295.291666666664</v>
      </c>
      <c r="I5030" s="626" t="s">
        <v>313</v>
      </c>
      <c r="J5030" s="620" t="s">
        <v>36</v>
      </c>
      <c r="K5030" s="620"/>
      <c r="L5030" s="159">
        <f>N5030-G5030</f>
        <v>9.2361111113859806E-2</v>
      </c>
      <c r="M5030" s="160">
        <v>133</v>
      </c>
      <c r="N5030" s="156">
        <v>42295.384027777778</v>
      </c>
      <c r="O5030" s="157">
        <v>42295.384027777778</v>
      </c>
      <c r="P5030" s="161" t="s">
        <v>37</v>
      </c>
      <c r="Q5030" s="162" t="s">
        <v>52</v>
      </c>
      <c r="R5030" s="35" t="s">
        <v>302</v>
      </c>
      <c r="S5030" s="35" t="s">
        <v>526</v>
      </c>
      <c r="T5030" s="35" t="s">
        <v>4987</v>
      </c>
      <c r="U5030" s="414" t="s">
        <v>40</v>
      </c>
      <c r="V5030" s="167" t="s">
        <v>761</v>
      </c>
      <c r="W5030" s="35" t="s">
        <v>4989</v>
      </c>
      <c r="X5030" s="55">
        <v>0</v>
      </c>
      <c r="Y5030" s="168"/>
      <c r="Z5030" s="168"/>
      <c r="AA5030" s="168"/>
      <c r="AB5030" s="168"/>
      <c r="AC5030" s="168"/>
    </row>
    <row r="5031" spans="1:34" ht="15" hidden="1" customHeight="1" x14ac:dyDescent="0.2">
      <c r="A5031" s="257">
        <v>69</v>
      </c>
      <c r="B5031" s="257">
        <v>60</v>
      </c>
      <c r="C5031" s="258" t="s">
        <v>1609</v>
      </c>
      <c r="D5031" s="257">
        <v>60410</v>
      </c>
      <c r="E5031" s="258" t="s">
        <v>1610</v>
      </c>
      <c r="F5031" s="25">
        <v>2017</v>
      </c>
      <c r="G5031" s="232">
        <v>42783.331250000003</v>
      </c>
      <c r="H5031" s="233">
        <v>42783.331250000003</v>
      </c>
      <c r="I5031" s="417" t="s">
        <v>7042</v>
      </c>
      <c r="J5031" s="412" t="s">
        <v>36</v>
      </c>
      <c r="K5031" s="412"/>
      <c r="L5031" s="235">
        <f>N5031-G5031</f>
        <v>6.9444443943211809E-4</v>
      </c>
      <c r="M5031" s="236">
        <v>1</v>
      </c>
      <c r="N5031" s="232">
        <v>42783.331944444442</v>
      </c>
      <c r="O5031" s="233">
        <v>42783.331944444442</v>
      </c>
      <c r="P5031" s="237" t="s">
        <v>37</v>
      </c>
      <c r="Q5031" s="35" t="s">
        <v>213</v>
      </c>
      <c r="R5031" s="35" t="s">
        <v>214</v>
      </c>
      <c r="S5031" s="35" t="s">
        <v>40</v>
      </c>
      <c r="T5031" s="167" t="s">
        <v>7853</v>
      </c>
      <c r="U5031" s="303" t="s">
        <v>40</v>
      </c>
      <c r="V5031" s="49" t="s">
        <v>761</v>
      </c>
      <c r="W5031" s="342"/>
      <c r="X5031" s="255">
        <v>0</v>
      </c>
      <c r="Y5031" s="241">
        <v>0</v>
      </c>
      <c r="Z5031" s="241">
        <v>0</v>
      </c>
      <c r="AA5031" s="168"/>
      <c r="AB5031" s="168"/>
      <c r="AC5031" s="168"/>
      <c r="AD5031" s="304">
        <v>5517212</v>
      </c>
      <c r="AE5031" s="35" t="s">
        <v>1270</v>
      </c>
      <c r="AF5031" s="305" t="s">
        <v>1270</v>
      </c>
      <c r="AG5031" s="35" t="s">
        <v>7040</v>
      </c>
      <c r="AH5031" s="52" t="s">
        <v>7173</v>
      </c>
    </row>
    <row r="5032" spans="1:34" ht="15" hidden="1" customHeight="1" x14ac:dyDescent="0.2">
      <c r="A5032" s="257">
        <v>69</v>
      </c>
      <c r="B5032" s="257">
        <v>60</v>
      </c>
      <c r="C5032" s="258" t="s">
        <v>1609</v>
      </c>
      <c r="D5032" s="257">
        <v>60410</v>
      </c>
      <c r="E5032" s="258" t="s">
        <v>1610</v>
      </c>
      <c r="F5032" s="25">
        <v>2017</v>
      </c>
      <c r="G5032" s="232">
        <v>42783.332638888889</v>
      </c>
      <c r="H5032" s="233">
        <v>42783.332638888889</v>
      </c>
      <c r="I5032" s="417" t="s">
        <v>7042</v>
      </c>
      <c r="J5032" s="412" t="s">
        <v>36</v>
      </c>
      <c r="K5032" s="412"/>
      <c r="L5032" s="235">
        <f>N5032-G5032</f>
        <v>6.944444467080757E-4</v>
      </c>
      <c r="M5032" s="236">
        <v>1</v>
      </c>
      <c r="N5032" s="232">
        <v>42783.333333333336</v>
      </c>
      <c r="O5032" s="233">
        <v>42783.333333333336</v>
      </c>
      <c r="P5032" s="237" t="s">
        <v>37</v>
      </c>
      <c r="Q5032" s="35" t="s">
        <v>213</v>
      </c>
      <c r="R5032" s="35" t="s">
        <v>214</v>
      </c>
      <c r="S5032" s="35" t="s">
        <v>40</v>
      </c>
      <c r="T5032" s="167" t="s">
        <v>7853</v>
      </c>
      <c r="U5032" s="303" t="s">
        <v>40</v>
      </c>
      <c r="V5032" s="49" t="s">
        <v>761</v>
      </c>
      <c r="W5032" s="342"/>
      <c r="X5032" s="255">
        <v>0</v>
      </c>
      <c r="Y5032" s="241">
        <v>0</v>
      </c>
      <c r="Z5032" s="241">
        <v>0</v>
      </c>
      <c r="AA5032" s="168"/>
      <c r="AB5032" s="168"/>
      <c r="AC5032" s="168"/>
      <c r="AD5032" s="304">
        <v>5517212</v>
      </c>
      <c r="AE5032" s="35" t="s">
        <v>1270</v>
      </c>
      <c r="AF5032" s="305" t="s">
        <v>1270</v>
      </c>
      <c r="AG5032" s="35" t="s">
        <v>7040</v>
      </c>
      <c r="AH5032" s="52" t="s">
        <v>7173</v>
      </c>
    </row>
    <row r="5033" spans="1:34" ht="15" hidden="1" customHeight="1" x14ac:dyDescent="0.2">
      <c r="A5033" s="257">
        <v>69</v>
      </c>
      <c r="B5033" s="257">
        <v>60</v>
      </c>
      <c r="C5033" s="258" t="s">
        <v>1609</v>
      </c>
      <c r="D5033" s="257">
        <v>60410</v>
      </c>
      <c r="E5033" s="258" t="s">
        <v>1610</v>
      </c>
      <c r="F5033" s="25">
        <v>2017</v>
      </c>
      <c r="G5033" s="232">
        <v>42783.335416666669</v>
      </c>
      <c r="H5033" s="233">
        <v>42783.335416666669</v>
      </c>
      <c r="I5033" s="417" t="s">
        <v>7042</v>
      </c>
      <c r="J5033" s="412" t="s">
        <v>36</v>
      </c>
      <c r="K5033" s="412"/>
      <c r="L5033" s="235">
        <f>N5033-G5033</f>
        <v>5.5555555518367328E-3</v>
      </c>
      <c r="M5033" s="236">
        <v>8</v>
      </c>
      <c r="N5033" s="232">
        <v>42783.34097222222</v>
      </c>
      <c r="O5033" s="233">
        <v>42783.34097222222</v>
      </c>
      <c r="P5033" s="237" t="s">
        <v>37</v>
      </c>
      <c r="Q5033" s="35" t="s">
        <v>213</v>
      </c>
      <c r="R5033" s="35" t="s">
        <v>214</v>
      </c>
      <c r="S5033" s="35" t="s">
        <v>40</v>
      </c>
      <c r="T5033" s="167" t="s">
        <v>7855</v>
      </c>
      <c r="U5033" s="303" t="s">
        <v>40</v>
      </c>
      <c r="V5033" s="49" t="s">
        <v>761</v>
      </c>
      <c r="W5033" s="342"/>
      <c r="X5033" s="255">
        <v>0</v>
      </c>
      <c r="Y5033" s="241">
        <v>0</v>
      </c>
      <c r="Z5033" s="241">
        <v>0</v>
      </c>
      <c r="AA5033" s="168"/>
      <c r="AB5033" s="168"/>
      <c r="AC5033" s="168"/>
      <c r="AD5033" s="304">
        <v>5517212</v>
      </c>
      <c r="AE5033" s="35" t="s">
        <v>1270</v>
      </c>
      <c r="AF5033" s="305" t="s">
        <v>1270</v>
      </c>
      <c r="AG5033" s="35" t="s">
        <v>7040</v>
      </c>
      <c r="AH5033" s="52" t="s">
        <v>7173</v>
      </c>
    </row>
    <row r="5034" spans="1:34" ht="15" hidden="1" customHeight="1" x14ac:dyDescent="0.2">
      <c r="A5034" s="257">
        <v>69</v>
      </c>
      <c r="B5034" s="257">
        <v>60</v>
      </c>
      <c r="C5034" s="258" t="s">
        <v>1609</v>
      </c>
      <c r="D5034" s="257">
        <v>60410</v>
      </c>
      <c r="E5034" s="258" t="s">
        <v>1610</v>
      </c>
      <c r="F5034" s="25">
        <v>2017</v>
      </c>
      <c r="G5034" s="232">
        <v>42783.344444444447</v>
      </c>
      <c r="H5034" s="233">
        <v>42783.344444444447</v>
      </c>
      <c r="I5034" s="417" t="s">
        <v>7042</v>
      </c>
      <c r="J5034" s="412" t="s">
        <v>36</v>
      </c>
      <c r="K5034" s="412"/>
      <c r="L5034" s="235">
        <f>N5034-G5034</f>
        <v>6.9444443943211809E-4</v>
      </c>
      <c r="M5034" s="236">
        <v>1</v>
      </c>
      <c r="N5034" s="232">
        <v>42783.345138888886</v>
      </c>
      <c r="O5034" s="233">
        <v>42783.345138888886</v>
      </c>
      <c r="P5034" s="237" t="s">
        <v>37</v>
      </c>
      <c r="Q5034" s="35" t="s">
        <v>213</v>
      </c>
      <c r="R5034" s="35" t="s">
        <v>214</v>
      </c>
      <c r="S5034" s="35" t="s">
        <v>40</v>
      </c>
      <c r="T5034" s="167" t="s">
        <v>7853</v>
      </c>
      <c r="U5034" s="303" t="s">
        <v>40</v>
      </c>
      <c r="V5034" s="49" t="s">
        <v>761</v>
      </c>
      <c r="W5034" s="342"/>
      <c r="X5034" s="255">
        <v>0</v>
      </c>
      <c r="Y5034" s="241">
        <v>0</v>
      </c>
      <c r="Z5034" s="241">
        <v>0</v>
      </c>
      <c r="AA5034" s="168"/>
      <c r="AB5034" s="168"/>
      <c r="AC5034" s="168"/>
      <c r="AD5034" s="304">
        <v>5517212</v>
      </c>
      <c r="AE5034" s="35" t="s">
        <v>1270</v>
      </c>
      <c r="AF5034" s="305" t="s">
        <v>1270</v>
      </c>
      <c r="AG5034" s="35" t="s">
        <v>7040</v>
      </c>
      <c r="AH5034" s="52" t="s">
        <v>7173</v>
      </c>
    </row>
    <row r="5035" spans="1:34" ht="15" hidden="1" customHeight="1" x14ac:dyDescent="0.2">
      <c r="A5035" s="272">
        <v>69</v>
      </c>
      <c r="B5035" s="272">
        <v>60</v>
      </c>
      <c r="C5035" s="331" t="s">
        <v>1609</v>
      </c>
      <c r="D5035" s="272">
        <v>60410</v>
      </c>
      <c r="E5035" s="331" t="s">
        <v>1610</v>
      </c>
      <c r="F5035" s="25">
        <v>2017</v>
      </c>
      <c r="G5035" s="284">
        <v>42783.34652777778</v>
      </c>
      <c r="H5035" s="234">
        <v>42783.34652777778</v>
      </c>
      <c r="I5035" s="417" t="s">
        <v>7042</v>
      </c>
      <c r="J5035" s="412" t="s">
        <v>36</v>
      </c>
      <c r="K5035" s="412"/>
      <c r="L5035" s="235">
        <f>N5035-G5035</f>
        <v>6.9444443943211809E-4</v>
      </c>
      <c r="M5035" s="236">
        <v>1</v>
      </c>
      <c r="N5035" s="284">
        <v>42783.347222222219</v>
      </c>
      <c r="O5035" s="234">
        <v>42783.347222222219</v>
      </c>
      <c r="P5035" s="237" t="s">
        <v>37</v>
      </c>
      <c r="Q5035" s="167" t="s">
        <v>213</v>
      </c>
      <c r="R5035" s="167" t="s">
        <v>214</v>
      </c>
      <c r="S5035" s="167" t="s">
        <v>40</v>
      </c>
      <c r="T5035" s="167" t="s">
        <v>7858</v>
      </c>
      <c r="U5035" s="332" t="s">
        <v>40</v>
      </c>
      <c r="V5035" s="49" t="s">
        <v>761</v>
      </c>
      <c r="W5035" s="342"/>
      <c r="X5035" s="255">
        <v>0</v>
      </c>
      <c r="Y5035" s="255">
        <v>0</v>
      </c>
      <c r="Z5035" s="255">
        <v>0</v>
      </c>
      <c r="AA5035" s="184"/>
      <c r="AB5035" s="184"/>
      <c r="AC5035" s="184"/>
      <c r="AD5035" s="304">
        <v>5517212</v>
      </c>
      <c r="AE5035" s="167" t="s">
        <v>1270</v>
      </c>
      <c r="AF5035" s="333" t="s">
        <v>1270</v>
      </c>
      <c r="AG5035" s="167" t="s">
        <v>7040</v>
      </c>
      <c r="AH5035" s="52" t="s">
        <v>7173</v>
      </c>
    </row>
    <row r="5036" spans="1:34" ht="15" hidden="1" customHeight="1" x14ac:dyDescent="0.2">
      <c r="A5036" s="257">
        <v>69</v>
      </c>
      <c r="B5036" s="257">
        <v>60</v>
      </c>
      <c r="C5036" s="258" t="s">
        <v>1609</v>
      </c>
      <c r="D5036" s="257">
        <v>60410</v>
      </c>
      <c r="E5036" s="258" t="s">
        <v>1610</v>
      </c>
      <c r="F5036" s="25">
        <v>2017</v>
      </c>
      <c r="G5036" s="232">
        <v>42783.348611111112</v>
      </c>
      <c r="H5036" s="233">
        <v>42783.348611111112</v>
      </c>
      <c r="I5036" s="417" t="s">
        <v>7042</v>
      </c>
      <c r="J5036" s="412" t="s">
        <v>36</v>
      </c>
      <c r="K5036" s="412"/>
      <c r="L5036" s="235">
        <f>N5036-G5036</f>
        <v>6.944444467080757E-4</v>
      </c>
      <c r="M5036" s="236">
        <v>1</v>
      </c>
      <c r="N5036" s="232">
        <v>42783.349305555559</v>
      </c>
      <c r="O5036" s="233">
        <v>42783.349305555559</v>
      </c>
      <c r="P5036" s="237" t="s">
        <v>37</v>
      </c>
      <c r="Q5036" s="35" t="s">
        <v>213</v>
      </c>
      <c r="R5036" s="35" t="s">
        <v>214</v>
      </c>
      <c r="S5036" s="35" t="s">
        <v>40</v>
      </c>
      <c r="T5036" s="167" t="s">
        <v>7858</v>
      </c>
      <c r="U5036" s="303" t="s">
        <v>40</v>
      </c>
      <c r="V5036" s="49" t="s">
        <v>761</v>
      </c>
      <c r="W5036" s="342"/>
      <c r="X5036" s="255">
        <v>0</v>
      </c>
      <c r="Y5036" s="241">
        <v>0</v>
      </c>
      <c r="Z5036" s="241">
        <v>0</v>
      </c>
      <c r="AA5036" s="168"/>
      <c r="AB5036" s="168"/>
      <c r="AC5036" s="168"/>
      <c r="AD5036" s="304">
        <v>5517212</v>
      </c>
      <c r="AE5036" s="35" t="s">
        <v>1270</v>
      </c>
      <c r="AF5036" s="305" t="s">
        <v>1270</v>
      </c>
      <c r="AG5036" s="35" t="s">
        <v>7040</v>
      </c>
      <c r="AH5036" s="52" t="s">
        <v>7173</v>
      </c>
    </row>
    <row r="5037" spans="1:34" ht="15" hidden="1" customHeight="1" x14ac:dyDescent="0.2">
      <c r="A5037" s="272">
        <v>69</v>
      </c>
      <c r="B5037" s="272">
        <v>60</v>
      </c>
      <c r="C5037" s="331" t="s">
        <v>1609</v>
      </c>
      <c r="D5037" s="272">
        <v>60410</v>
      </c>
      <c r="E5037" s="331" t="s">
        <v>1610</v>
      </c>
      <c r="F5037" s="25">
        <v>2017</v>
      </c>
      <c r="G5037" s="284">
        <v>42783.354861111111</v>
      </c>
      <c r="H5037" s="234">
        <v>42783.354861111111</v>
      </c>
      <c r="I5037" s="417" t="s">
        <v>7042</v>
      </c>
      <c r="J5037" s="412" t="s">
        <v>36</v>
      </c>
      <c r="K5037" s="412"/>
      <c r="L5037" s="235">
        <f>N5037-G5037</f>
        <v>6.944444467080757E-4</v>
      </c>
      <c r="M5037" s="236">
        <v>1</v>
      </c>
      <c r="N5037" s="284">
        <v>42783.355555555558</v>
      </c>
      <c r="O5037" s="234">
        <v>42783.355555555558</v>
      </c>
      <c r="P5037" s="237" t="s">
        <v>37</v>
      </c>
      <c r="Q5037" s="167" t="s">
        <v>213</v>
      </c>
      <c r="R5037" s="167" t="s">
        <v>214</v>
      </c>
      <c r="S5037" s="167" t="s">
        <v>40</v>
      </c>
      <c r="T5037" s="167" t="s">
        <v>7858</v>
      </c>
      <c r="U5037" s="332" t="s">
        <v>40</v>
      </c>
      <c r="V5037" s="49" t="s">
        <v>761</v>
      </c>
      <c r="W5037" s="342"/>
      <c r="X5037" s="255">
        <v>0</v>
      </c>
      <c r="Y5037" s="255">
        <v>0</v>
      </c>
      <c r="Z5037" s="255">
        <v>0</v>
      </c>
      <c r="AA5037" s="184"/>
      <c r="AB5037" s="184"/>
      <c r="AC5037" s="184"/>
      <c r="AD5037" s="304">
        <v>5517212</v>
      </c>
      <c r="AE5037" s="167" t="s">
        <v>1270</v>
      </c>
      <c r="AF5037" s="333" t="s">
        <v>1270</v>
      </c>
      <c r="AG5037" s="167" t="s">
        <v>7040</v>
      </c>
      <c r="AH5037" s="52" t="s">
        <v>7173</v>
      </c>
    </row>
    <row r="5038" spans="1:34" ht="15" hidden="1" customHeight="1" x14ac:dyDescent="0.2">
      <c r="A5038" s="272">
        <v>69</v>
      </c>
      <c r="B5038" s="272">
        <v>60</v>
      </c>
      <c r="C5038" s="331" t="s">
        <v>1609</v>
      </c>
      <c r="D5038" s="272">
        <v>60410</v>
      </c>
      <c r="E5038" s="331" t="s">
        <v>1610</v>
      </c>
      <c r="F5038" s="25">
        <v>2017</v>
      </c>
      <c r="G5038" s="284">
        <v>42783.372916666667</v>
      </c>
      <c r="H5038" s="234">
        <v>42783.372916666667</v>
      </c>
      <c r="I5038" s="417" t="s">
        <v>7042</v>
      </c>
      <c r="J5038" s="412" t="s">
        <v>36</v>
      </c>
      <c r="K5038" s="412"/>
      <c r="L5038" s="235">
        <f>N5038-G5038</f>
        <v>6.944444467080757E-4</v>
      </c>
      <c r="M5038" s="236">
        <v>1</v>
      </c>
      <c r="N5038" s="284">
        <v>42783.373611111114</v>
      </c>
      <c r="O5038" s="234">
        <v>42783.373611111114</v>
      </c>
      <c r="P5038" s="237" t="s">
        <v>37</v>
      </c>
      <c r="Q5038" s="167" t="s">
        <v>213</v>
      </c>
      <c r="R5038" s="167" t="s">
        <v>214</v>
      </c>
      <c r="S5038" s="167" t="s">
        <v>40</v>
      </c>
      <c r="T5038" s="167" t="s">
        <v>7858</v>
      </c>
      <c r="U5038" s="332" t="s">
        <v>40</v>
      </c>
      <c r="V5038" s="49" t="s">
        <v>761</v>
      </c>
      <c r="W5038" s="342"/>
      <c r="X5038" s="255">
        <v>0</v>
      </c>
      <c r="Y5038" s="255">
        <v>0</v>
      </c>
      <c r="Z5038" s="255">
        <v>0</v>
      </c>
      <c r="AA5038" s="184"/>
      <c r="AB5038" s="184"/>
      <c r="AC5038" s="184"/>
      <c r="AD5038" s="304">
        <v>5517212</v>
      </c>
      <c r="AE5038" s="167" t="s">
        <v>1270</v>
      </c>
      <c r="AF5038" s="333" t="s">
        <v>1270</v>
      </c>
      <c r="AG5038" s="167" t="s">
        <v>7040</v>
      </c>
      <c r="AH5038" s="52" t="s">
        <v>7173</v>
      </c>
    </row>
    <row r="5039" spans="1:34" ht="15" hidden="1" customHeight="1" x14ac:dyDescent="0.2">
      <c r="A5039" s="272">
        <v>69</v>
      </c>
      <c r="B5039" s="272">
        <v>60</v>
      </c>
      <c r="C5039" s="331" t="s">
        <v>1609</v>
      </c>
      <c r="D5039" s="272">
        <v>60410</v>
      </c>
      <c r="E5039" s="331" t="s">
        <v>1610</v>
      </c>
      <c r="F5039" s="25">
        <v>2017</v>
      </c>
      <c r="G5039" s="284">
        <v>42835.169444444444</v>
      </c>
      <c r="H5039" s="234">
        <v>42835.169444444444</v>
      </c>
      <c r="I5039" s="412" t="s">
        <v>36</v>
      </c>
      <c r="J5039" s="412" t="s">
        <v>36</v>
      </c>
      <c r="K5039" s="412"/>
      <c r="L5039" s="235">
        <f>N5039-G5039</f>
        <v>6.944444467080757E-4</v>
      </c>
      <c r="M5039" s="236">
        <v>1</v>
      </c>
      <c r="N5039" s="284">
        <v>42835.170138888891</v>
      </c>
      <c r="O5039" s="234">
        <v>42835.170138888891</v>
      </c>
      <c r="P5039" s="237" t="s">
        <v>37</v>
      </c>
      <c r="Q5039" s="167" t="s">
        <v>6434</v>
      </c>
      <c r="R5039" s="167" t="s">
        <v>8136</v>
      </c>
      <c r="S5039" s="167" t="s">
        <v>579</v>
      </c>
      <c r="T5039" s="167" t="s">
        <v>8316</v>
      </c>
      <c r="U5039" s="293">
        <v>112760898</v>
      </c>
      <c r="V5039" s="240" t="s">
        <v>761</v>
      </c>
      <c r="W5039" s="167" t="s">
        <v>8320</v>
      </c>
      <c r="X5039" s="177">
        <v>5394</v>
      </c>
      <c r="Y5039" s="255">
        <v>0</v>
      </c>
      <c r="Z5039" s="255">
        <v>0</v>
      </c>
      <c r="AA5039" s="184"/>
      <c r="AB5039" s="184"/>
      <c r="AC5039" s="184"/>
      <c r="AD5039" s="304">
        <v>5517212</v>
      </c>
      <c r="AE5039" s="333" t="s">
        <v>1270</v>
      </c>
      <c r="AF5039" s="333" t="s">
        <v>1270</v>
      </c>
      <c r="AG5039" s="167" t="s">
        <v>7040</v>
      </c>
      <c r="AH5039" s="52" t="s">
        <v>7173</v>
      </c>
    </row>
    <row r="5040" spans="1:34" ht="15" hidden="1" customHeight="1" x14ac:dyDescent="0.2">
      <c r="A5040" s="257">
        <v>69</v>
      </c>
      <c r="B5040" s="257">
        <v>60</v>
      </c>
      <c r="C5040" s="258" t="s">
        <v>1609</v>
      </c>
      <c r="D5040" s="257">
        <v>60410</v>
      </c>
      <c r="E5040" s="258" t="s">
        <v>1610</v>
      </c>
      <c r="F5040" s="25">
        <v>2017</v>
      </c>
      <c r="G5040" s="232">
        <v>42863.069444444445</v>
      </c>
      <c r="H5040" s="233">
        <v>42863.069444444445</v>
      </c>
      <c r="I5040" s="412" t="s">
        <v>36</v>
      </c>
      <c r="J5040" s="412" t="s">
        <v>36</v>
      </c>
      <c r="K5040" s="412"/>
      <c r="L5040" s="235">
        <f>N5040-G5040</f>
        <v>6.944444467080757E-4</v>
      </c>
      <c r="M5040" s="236">
        <v>1</v>
      </c>
      <c r="N5040" s="232">
        <v>42863.070138888892</v>
      </c>
      <c r="O5040" s="233">
        <v>42863.070138888892</v>
      </c>
      <c r="P5040" s="237" t="s">
        <v>37</v>
      </c>
      <c r="Q5040" s="35" t="s">
        <v>48</v>
      </c>
      <c r="R5040" s="35" t="s">
        <v>49</v>
      </c>
      <c r="S5040" s="35" t="s">
        <v>40</v>
      </c>
      <c r="T5040" s="52" t="s">
        <v>8530</v>
      </c>
      <c r="U5040" s="332" t="s">
        <v>40</v>
      </c>
      <c r="V5040" s="240" t="s">
        <v>761</v>
      </c>
      <c r="W5040" s="44" t="s">
        <v>8531</v>
      </c>
      <c r="X5040" s="241">
        <v>0</v>
      </c>
      <c r="Y5040" s="241">
        <v>0</v>
      </c>
      <c r="Z5040" s="241">
        <v>0</v>
      </c>
      <c r="AA5040" s="35"/>
      <c r="AB5040" s="35"/>
      <c r="AC5040" s="35"/>
      <c r="AD5040" s="304">
        <v>5517212</v>
      </c>
      <c r="AE5040" s="305" t="s">
        <v>1270</v>
      </c>
      <c r="AF5040" s="305" t="s">
        <v>1270</v>
      </c>
      <c r="AG5040" s="35" t="s">
        <v>7040</v>
      </c>
      <c r="AH5040" s="44" t="s">
        <v>7041</v>
      </c>
    </row>
    <row r="5041" spans="1:34" ht="15" hidden="1" customHeight="1" x14ac:dyDescent="0.2">
      <c r="A5041" s="257">
        <v>69</v>
      </c>
      <c r="B5041" s="257">
        <v>60</v>
      </c>
      <c r="C5041" s="258" t="s">
        <v>1609</v>
      </c>
      <c r="D5041" s="257">
        <v>60410</v>
      </c>
      <c r="E5041" s="258" t="s">
        <v>1610</v>
      </c>
      <c r="F5041" s="25">
        <v>2017</v>
      </c>
      <c r="G5041" s="232">
        <v>42872.868750000001</v>
      </c>
      <c r="H5041" s="233">
        <v>42872.868750000001</v>
      </c>
      <c r="I5041" s="412" t="s">
        <v>36</v>
      </c>
      <c r="J5041" s="412" t="s">
        <v>36</v>
      </c>
      <c r="K5041" s="412"/>
      <c r="L5041" s="235">
        <f>N5041-G5041</f>
        <v>6.9444443943211809E-4</v>
      </c>
      <c r="M5041" s="236">
        <v>1</v>
      </c>
      <c r="N5041" s="232">
        <v>42872.869444444441</v>
      </c>
      <c r="O5041" s="233">
        <v>42872.869444444441</v>
      </c>
      <c r="P5041" s="237" t="s">
        <v>37</v>
      </c>
      <c r="Q5041" s="35" t="s">
        <v>145</v>
      </c>
      <c r="R5041" s="35" t="s">
        <v>146</v>
      </c>
      <c r="S5041" s="35" t="s">
        <v>40</v>
      </c>
      <c r="T5041" s="52" t="s">
        <v>8579</v>
      </c>
      <c r="U5041" s="332" t="s">
        <v>40</v>
      </c>
      <c r="V5041" s="240" t="s">
        <v>761</v>
      </c>
      <c r="W5041" s="44" t="s">
        <v>8580</v>
      </c>
      <c r="X5041" s="255">
        <v>0</v>
      </c>
      <c r="Y5041" s="241">
        <v>0</v>
      </c>
      <c r="Z5041" s="241">
        <v>0</v>
      </c>
      <c r="AA5041" s="168"/>
      <c r="AB5041" s="168"/>
      <c r="AC5041" s="168"/>
      <c r="AD5041" s="304">
        <v>5517212</v>
      </c>
      <c r="AE5041" s="305" t="s">
        <v>7063</v>
      </c>
      <c r="AF5041" s="305" t="s">
        <v>8581</v>
      </c>
      <c r="AG5041" s="35" t="s">
        <v>7040</v>
      </c>
      <c r="AH5041" s="44" t="s">
        <v>7041</v>
      </c>
    </row>
    <row r="5042" spans="1:34" ht="15" hidden="1" customHeight="1" x14ac:dyDescent="0.2">
      <c r="A5042" s="257">
        <v>69</v>
      </c>
      <c r="B5042" s="257">
        <v>60</v>
      </c>
      <c r="C5042" s="258" t="s">
        <v>1609</v>
      </c>
      <c r="D5042" s="257">
        <v>60410</v>
      </c>
      <c r="E5042" s="258" t="s">
        <v>1610</v>
      </c>
      <c r="F5042" s="25">
        <v>2018</v>
      </c>
      <c r="G5042" s="284">
        <v>43245.87777777778</v>
      </c>
      <c r="H5042" s="233">
        <v>43245.87777777778</v>
      </c>
      <c r="I5042" s="412" t="s">
        <v>36</v>
      </c>
      <c r="J5042" s="412" t="s">
        <v>36</v>
      </c>
      <c r="K5042" s="412" t="s">
        <v>36</v>
      </c>
      <c r="L5042" s="235">
        <f>N5042-G5042</f>
        <v>6.9444443943211809E-4</v>
      </c>
      <c r="M5042" s="236">
        <v>1</v>
      </c>
      <c r="N5042" s="284">
        <v>43245.878472222219</v>
      </c>
      <c r="O5042" s="233">
        <v>43245.878472222219</v>
      </c>
      <c r="P5042" s="237" t="s">
        <v>37</v>
      </c>
      <c r="Q5042" s="359" t="s">
        <v>145</v>
      </c>
      <c r="R5042" s="35" t="s">
        <v>10207</v>
      </c>
      <c r="S5042" s="277" t="s">
        <v>40</v>
      </c>
      <c r="T5042" s="167" t="s">
        <v>11201</v>
      </c>
      <c r="U5042" s="282" t="s">
        <v>40</v>
      </c>
      <c r="V5042" s="240" t="s">
        <v>761</v>
      </c>
      <c r="W5042" s="167" t="s">
        <v>11202</v>
      </c>
      <c r="X5042" s="255">
        <v>0</v>
      </c>
      <c r="Y5042" s="241">
        <v>0</v>
      </c>
      <c r="Z5042" s="241">
        <v>0</v>
      </c>
      <c r="AA5042" s="266"/>
      <c r="AB5042" s="266"/>
      <c r="AC5042" s="266"/>
      <c r="AD5042" s="241">
        <v>5517212</v>
      </c>
      <c r="AE5042" s="461" t="s">
        <v>1270</v>
      </c>
      <c r="AF5042" s="462" t="s">
        <v>1270</v>
      </c>
      <c r="AG5042" s="277" t="s">
        <v>7040</v>
      </c>
      <c r="AH5042" s="277" t="s">
        <v>7041</v>
      </c>
    </row>
    <row r="5043" spans="1:34" ht="15" hidden="1" customHeight="1" x14ac:dyDescent="0.2">
      <c r="A5043" s="257">
        <v>69</v>
      </c>
      <c r="B5043" s="257">
        <v>60</v>
      </c>
      <c r="C5043" s="258" t="s">
        <v>1609</v>
      </c>
      <c r="D5043" s="257">
        <v>60410</v>
      </c>
      <c r="E5043" s="258" t="s">
        <v>1610</v>
      </c>
      <c r="F5043" s="25">
        <v>2018</v>
      </c>
      <c r="G5043" s="284">
        <v>43252.029166666667</v>
      </c>
      <c r="H5043" s="233">
        <v>43252.029166666667</v>
      </c>
      <c r="I5043" s="412" t="s">
        <v>36</v>
      </c>
      <c r="J5043" s="412" t="s">
        <v>36</v>
      </c>
      <c r="K5043" s="412" t="s">
        <v>36</v>
      </c>
      <c r="L5043" s="235">
        <f>N5043-G5043</f>
        <v>6.944444467080757E-4</v>
      </c>
      <c r="M5043" s="236">
        <v>1</v>
      </c>
      <c r="N5043" s="284">
        <v>43252.029861111114</v>
      </c>
      <c r="O5043" s="233">
        <v>43252.029861111114</v>
      </c>
      <c r="P5043" s="237" t="s">
        <v>37</v>
      </c>
      <c r="Q5043" s="359" t="s">
        <v>145</v>
      </c>
      <c r="R5043" s="35" t="s">
        <v>10207</v>
      </c>
      <c r="S5043" s="277" t="s">
        <v>40</v>
      </c>
      <c r="T5043" s="167" t="s">
        <v>11223</v>
      </c>
      <c r="U5043" s="282" t="s">
        <v>40</v>
      </c>
      <c r="V5043" s="240" t="s">
        <v>761</v>
      </c>
      <c r="W5043" s="167" t="s">
        <v>11224</v>
      </c>
      <c r="X5043" s="255">
        <v>0</v>
      </c>
      <c r="Y5043" s="241">
        <v>0</v>
      </c>
      <c r="Z5043" s="241">
        <v>0</v>
      </c>
      <c r="AA5043" s="266"/>
      <c r="AB5043" s="266"/>
      <c r="AC5043" s="266"/>
      <c r="AD5043" s="241">
        <v>5517212</v>
      </c>
      <c r="AE5043" s="461" t="s">
        <v>7102</v>
      </c>
      <c r="AF5043" s="462" t="s">
        <v>11225</v>
      </c>
      <c r="AG5043" s="277" t="s">
        <v>7040</v>
      </c>
      <c r="AH5043" s="277" t="s">
        <v>7041</v>
      </c>
    </row>
    <row r="5044" spans="1:34" ht="15" hidden="1" customHeight="1" x14ac:dyDescent="0.2">
      <c r="A5044" s="257">
        <v>69</v>
      </c>
      <c r="B5044" s="257">
        <v>60</v>
      </c>
      <c r="C5044" s="258" t="s">
        <v>1609</v>
      </c>
      <c r="D5044" s="257">
        <v>60410</v>
      </c>
      <c r="E5044" s="258" t="s">
        <v>1610</v>
      </c>
      <c r="F5044" s="25">
        <v>2018</v>
      </c>
      <c r="G5044" s="284">
        <v>43264.445833333331</v>
      </c>
      <c r="H5044" s="233">
        <v>43264.445833333331</v>
      </c>
      <c r="I5044" s="412" t="s">
        <v>36</v>
      </c>
      <c r="J5044" s="412" t="s">
        <v>36</v>
      </c>
      <c r="K5044" s="412" t="s">
        <v>36</v>
      </c>
      <c r="L5044" s="235">
        <f>N5044-G5044</f>
        <v>0.12361111111385981</v>
      </c>
      <c r="M5044" s="236">
        <v>178</v>
      </c>
      <c r="N5044" s="284">
        <v>43264.569444444445</v>
      </c>
      <c r="O5044" s="233">
        <v>43264.569444444445</v>
      </c>
      <c r="P5044" s="237" t="s">
        <v>37</v>
      </c>
      <c r="Q5044" s="359" t="s">
        <v>62</v>
      </c>
      <c r="R5044" s="35" t="s">
        <v>10303</v>
      </c>
      <c r="S5044" s="277" t="s">
        <v>40</v>
      </c>
      <c r="T5044" s="167" t="s">
        <v>11311</v>
      </c>
      <c r="U5044" s="282" t="s">
        <v>40</v>
      </c>
      <c r="V5044" s="240" t="s">
        <v>761</v>
      </c>
      <c r="W5044" s="167" t="s">
        <v>11312</v>
      </c>
      <c r="X5044" s="255">
        <v>0</v>
      </c>
      <c r="Y5044" s="241">
        <v>0</v>
      </c>
      <c r="Z5044" s="241">
        <v>0</v>
      </c>
      <c r="AA5044" s="266"/>
      <c r="AB5044" s="266"/>
      <c r="AC5044" s="266"/>
      <c r="AD5044" s="241">
        <v>5517212</v>
      </c>
      <c r="AE5044" s="461" t="s">
        <v>1270</v>
      </c>
      <c r="AF5044" s="462" t="s">
        <v>1270</v>
      </c>
      <c r="AG5044" s="277" t="s">
        <v>7066</v>
      </c>
      <c r="AH5044" s="277" t="s">
        <v>7067</v>
      </c>
    </row>
    <row r="5045" spans="1:34" ht="15" hidden="1" customHeight="1" x14ac:dyDescent="0.2">
      <c r="A5045" s="58">
        <v>69</v>
      </c>
      <c r="B5045" s="58">
        <v>60</v>
      </c>
      <c r="C5045" s="76" t="s">
        <v>1607</v>
      </c>
      <c r="D5045" s="31">
        <v>60411</v>
      </c>
      <c r="E5045" s="60" t="s">
        <v>1608</v>
      </c>
      <c r="F5045" s="25">
        <v>2014</v>
      </c>
      <c r="G5045" s="61">
        <v>41694.732638888891</v>
      </c>
      <c r="H5045" s="62">
        <v>41694.732638888891</v>
      </c>
      <c r="I5045" s="625" t="s">
        <v>36</v>
      </c>
      <c r="J5045" s="625" t="s">
        <v>36</v>
      </c>
      <c r="K5045" s="625"/>
      <c r="L5045" s="64">
        <f>N5045-G5045</f>
        <v>6.9444443943211809E-4</v>
      </c>
      <c r="M5045" s="65">
        <v>1</v>
      </c>
      <c r="N5045" s="61">
        <v>41694.73333333333</v>
      </c>
      <c r="O5045" s="62">
        <v>41694.73333333333</v>
      </c>
      <c r="P5045" s="66" t="s">
        <v>37</v>
      </c>
      <c r="Q5045" s="67" t="s">
        <v>145</v>
      </c>
      <c r="R5045" s="67" t="s">
        <v>146</v>
      </c>
      <c r="S5045" s="68" t="s">
        <v>40</v>
      </c>
      <c r="T5045" s="69" t="s">
        <v>1852</v>
      </c>
      <c r="U5045" s="282" t="s">
        <v>40</v>
      </c>
      <c r="V5045" s="78" t="s">
        <v>761</v>
      </c>
      <c r="W5045" s="69" t="s">
        <v>1853</v>
      </c>
      <c r="X5045" s="32">
        <v>906</v>
      </c>
      <c r="Y5045" s="32">
        <v>0</v>
      </c>
      <c r="Z5045" s="83"/>
      <c r="AA5045" s="84"/>
      <c r="AB5045" s="85"/>
      <c r="AC5045" s="83"/>
    </row>
    <row r="5046" spans="1:34" ht="15" hidden="1" customHeight="1" x14ac:dyDescent="0.2">
      <c r="A5046" s="58">
        <v>69</v>
      </c>
      <c r="B5046" s="58">
        <v>60</v>
      </c>
      <c r="C5046" s="76" t="s">
        <v>1607</v>
      </c>
      <c r="D5046" s="31">
        <v>60411</v>
      </c>
      <c r="E5046" s="60" t="s">
        <v>1608</v>
      </c>
      <c r="F5046" s="25">
        <v>2014</v>
      </c>
      <c r="G5046" s="61">
        <v>41998.355555555558</v>
      </c>
      <c r="H5046" s="62">
        <v>41998.355555555558</v>
      </c>
      <c r="I5046" s="625" t="s">
        <v>36</v>
      </c>
      <c r="J5046" s="625" t="s">
        <v>36</v>
      </c>
      <c r="K5046" s="625"/>
      <c r="L5046" s="64">
        <f>N5046-G5046</f>
        <v>2.7777777722803876E-3</v>
      </c>
      <c r="M5046" s="65">
        <v>4</v>
      </c>
      <c r="N5046" s="61">
        <v>41998.35833333333</v>
      </c>
      <c r="O5046" s="62">
        <v>41998.35833333333</v>
      </c>
      <c r="P5046" s="66" t="s">
        <v>37</v>
      </c>
      <c r="Q5046" s="69" t="s">
        <v>48</v>
      </c>
      <c r="R5046" s="69" t="s">
        <v>49</v>
      </c>
      <c r="S5046" s="87" t="s">
        <v>40</v>
      </c>
      <c r="T5046" s="69" t="s">
        <v>3264</v>
      </c>
      <c r="U5046" s="282" t="s">
        <v>40</v>
      </c>
      <c r="V5046" s="87" t="s">
        <v>761</v>
      </c>
      <c r="W5046" s="69" t="s">
        <v>3265</v>
      </c>
      <c r="X5046" s="32">
        <v>924</v>
      </c>
      <c r="Y5046" s="32">
        <v>0</v>
      </c>
      <c r="Z5046" s="83"/>
      <c r="AA5046" s="84"/>
      <c r="AB5046" s="85"/>
      <c r="AC5046" s="83"/>
    </row>
    <row r="5047" spans="1:34" ht="15" hidden="1" customHeight="1" x14ac:dyDescent="0.2">
      <c r="A5047" s="175">
        <v>69</v>
      </c>
      <c r="B5047" s="175">
        <v>60</v>
      </c>
      <c r="C5047" s="24" t="s">
        <v>1607</v>
      </c>
      <c r="D5047" s="175">
        <v>60411</v>
      </c>
      <c r="E5047" s="43" t="s">
        <v>1608</v>
      </c>
      <c r="F5047" s="25">
        <v>2015</v>
      </c>
      <c r="G5047" s="156">
        <v>42329.994444444441</v>
      </c>
      <c r="H5047" s="157">
        <v>42329.994444444441</v>
      </c>
      <c r="I5047" s="620" t="s">
        <v>36</v>
      </c>
      <c r="J5047" s="620" t="s">
        <v>36</v>
      </c>
      <c r="K5047" s="620"/>
      <c r="L5047" s="159">
        <f>N5047-G5047</f>
        <v>6.944444467080757E-4</v>
      </c>
      <c r="M5047" s="160">
        <v>1</v>
      </c>
      <c r="N5047" s="156">
        <v>42329.995138888888</v>
      </c>
      <c r="O5047" s="157">
        <v>42329.995138888888</v>
      </c>
      <c r="P5047" s="161" t="s">
        <v>37</v>
      </c>
      <c r="Q5047" s="162" t="s">
        <v>145</v>
      </c>
      <c r="R5047" s="35" t="s">
        <v>146</v>
      </c>
      <c r="S5047" s="35" t="s">
        <v>40</v>
      </c>
      <c r="T5047" s="35" t="s">
        <v>5215</v>
      </c>
      <c r="U5047" s="170">
        <v>11704</v>
      </c>
      <c r="V5047" s="167" t="s">
        <v>761</v>
      </c>
      <c r="W5047" s="35" t="s">
        <v>5216</v>
      </c>
      <c r="X5047" s="55">
        <v>855</v>
      </c>
      <c r="Y5047" s="168"/>
      <c r="Z5047" s="168"/>
      <c r="AA5047" s="168"/>
      <c r="AB5047" s="168"/>
      <c r="AC5047" s="168"/>
    </row>
    <row r="5048" spans="1:34" ht="15" hidden="1" customHeight="1" x14ac:dyDescent="0.2">
      <c r="A5048" s="257">
        <v>69</v>
      </c>
      <c r="B5048" s="257">
        <v>60</v>
      </c>
      <c r="C5048" s="258" t="s">
        <v>1607</v>
      </c>
      <c r="D5048" s="257">
        <v>60411</v>
      </c>
      <c r="E5048" s="258" t="s">
        <v>1608</v>
      </c>
      <c r="F5048" s="25">
        <v>2016</v>
      </c>
      <c r="G5048" s="232">
        <v>42451.940972222219</v>
      </c>
      <c r="H5048" s="233">
        <v>42451.940972222219</v>
      </c>
      <c r="I5048" s="412" t="s">
        <v>36</v>
      </c>
      <c r="J5048" s="412" t="s">
        <v>36</v>
      </c>
      <c r="K5048" s="412"/>
      <c r="L5048" s="235">
        <f>N5048-G5048</f>
        <v>0.18194444444816327</v>
      </c>
      <c r="M5048" s="236">
        <v>262</v>
      </c>
      <c r="N5048" s="232">
        <v>42452.122916666667</v>
      </c>
      <c r="O5048" s="233">
        <v>42452.122916666667</v>
      </c>
      <c r="P5048" s="237" t="s">
        <v>37</v>
      </c>
      <c r="Q5048" s="238" t="s">
        <v>52</v>
      </c>
      <c r="R5048" s="238" t="s">
        <v>87</v>
      </c>
      <c r="S5048" s="238" t="s">
        <v>162</v>
      </c>
      <c r="T5048" s="35" t="s">
        <v>5789</v>
      </c>
      <c r="U5048" s="254" t="s">
        <v>40</v>
      </c>
      <c r="V5048" s="240" t="s">
        <v>761</v>
      </c>
      <c r="W5048" s="35" t="s">
        <v>5790</v>
      </c>
      <c r="X5048" s="244">
        <v>846</v>
      </c>
      <c r="Y5048" s="244">
        <v>846</v>
      </c>
      <c r="Z5048" s="244">
        <v>155894</v>
      </c>
      <c r="AA5048" s="259">
        <v>1.5432692754970977E-4</v>
      </c>
      <c r="AB5048" s="260">
        <v>2.8438111162452075E-2</v>
      </c>
      <c r="AC5048" s="241">
        <v>184.27186761229314</v>
      </c>
    </row>
    <row r="5049" spans="1:34" ht="15" hidden="1" customHeight="1" x14ac:dyDescent="0.2">
      <c r="A5049" s="257">
        <v>69</v>
      </c>
      <c r="B5049" s="257">
        <v>60</v>
      </c>
      <c r="C5049" s="258" t="s">
        <v>1607</v>
      </c>
      <c r="D5049" s="257">
        <v>60411</v>
      </c>
      <c r="E5049" s="258" t="s">
        <v>1608</v>
      </c>
      <c r="F5049" s="25">
        <v>2016</v>
      </c>
      <c r="G5049" s="232">
        <v>42470.343055555553</v>
      </c>
      <c r="H5049" s="233">
        <v>42470.343055555553</v>
      </c>
      <c r="I5049" s="412" t="s">
        <v>36</v>
      </c>
      <c r="J5049" s="412" t="s">
        <v>36</v>
      </c>
      <c r="K5049" s="412"/>
      <c r="L5049" s="235">
        <f>N5049-G5049</f>
        <v>6.944444467080757E-4</v>
      </c>
      <c r="M5049" s="236">
        <v>1</v>
      </c>
      <c r="N5049" s="232">
        <v>42470.34375</v>
      </c>
      <c r="O5049" s="233">
        <v>42470.34375</v>
      </c>
      <c r="P5049" s="237" t="s">
        <v>37</v>
      </c>
      <c r="Q5049" s="238" t="s">
        <v>48</v>
      </c>
      <c r="R5049" s="238" t="s">
        <v>49</v>
      </c>
      <c r="S5049" s="35" t="s">
        <v>40</v>
      </c>
      <c r="T5049" s="35" t="s">
        <v>5871</v>
      </c>
      <c r="U5049" s="282" t="s">
        <v>40</v>
      </c>
      <c r="V5049" s="240" t="s">
        <v>761</v>
      </c>
      <c r="W5049" s="35" t="s">
        <v>5872</v>
      </c>
      <c r="X5049" s="55">
        <v>853</v>
      </c>
      <c r="Y5049" s="55">
        <v>0</v>
      </c>
      <c r="Z5049" s="55">
        <v>0</v>
      </c>
      <c r="AA5049" s="168"/>
      <c r="AB5049" s="168"/>
      <c r="AC5049" s="168"/>
    </row>
    <row r="5050" spans="1:34" ht="15" hidden="1" customHeight="1" x14ac:dyDescent="0.2">
      <c r="A5050" s="257">
        <v>69</v>
      </c>
      <c r="B5050" s="257">
        <v>60</v>
      </c>
      <c r="C5050" s="258" t="s">
        <v>1607</v>
      </c>
      <c r="D5050" s="257">
        <v>60411</v>
      </c>
      <c r="E5050" s="258" t="s">
        <v>1608</v>
      </c>
      <c r="F5050" s="25">
        <v>2017</v>
      </c>
      <c r="G5050" s="232">
        <v>42789.293055555558</v>
      </c>
      <c r="H5050" s="233">
        <v>42789.293055555558</v>
      </c>
      <c r="I5050" s="412" t="s">
        <v>36</v>
      </c>
      <c r="J5050" s="412" t="s">
        <v>36</v>
      </c>
      <c r="K5050" s="412"/>
      <c r="L5050" s="235">
        <f>N5050-G5050</f>
        <v>2.3840277777781012</v>
      </c>
      <c r="M5050" s="236">
        <v>3433</v>
      </c>
      <c r="N5050" s="232">
        <v>42791.677083333336</v>
      </c>
      <c r="O5050" s="233">
        <v>42791.677083333336</v>
      </c>
      <c r="P5050" s="237" t="s">
        <v>37</v>
      </c>
      <c r="Q5050" s="35" t="s">
        <v>52</v>
      </c>
      <c r="R5050" s="35" t="s">
        <v>302</v>
      </c>
      <c r="S5050" s="35" t="s">
        <v>68</v>
      </c>
      <c r="T5050" s="52" t="s">
        <v>7998</v>
      </c>
      <c r="U5050" s="303" t="s">
        <v>40</v>
      </c>
      <c r="V5050" s="49" t="s">
        <v>761</v>
      </c>
      <c r="W5050" s="44" t="s">
        <v>7999</v>
      </c>
      <c r="X5050" s="255">
        <v>0</v>
      </c>
      <c r="Y5050" s="241">
        <v>0</v>
      </c>
      <c r="Z5050" s="241">
        <v>0</v>
      </c>
      <c r="AA5050" s="168"/>
      <c r="AB5050" s="168"/>
      <c r="AC5050" s="168"/>
      <c r="AD5050" s="304">
        <v>5517212</v>
      </c>
      <c r="AE5050" s="305" t="s">
        <v>1270</v>
      </c>
      <c r="AF5050" s="305" t="s">
        <v>1270</v>
      </c>
      <c r="AG5050" s="35" t="s">
        <v>7066</v>
      </c>
      <c r="AH5050" s="52" t="s">
        <v>7067</v>
      </c>
    </row>
    <row r="5051" spans="1:34" ht="15" hidden="1" customHeight="1" x14ac:dyDescent="0.2">
      <c r="A5051" s="257">
        <v>69</v>
      </c>
      <c r="B5051" s="257">
        <v>60</v>
      </c>
      <c r="C5051" s="258" t="s">
        <v>1607</v>
      </c>
      <c r="D5051" s="257">
        <v>60411</v>
      </c>
      <c r="E5051" s="258" t="s">
        <v>1608</v>
      </c>
      <c r="F5051" s="25">
        <v>2018</v>
      </c>
      <c r="G5051" s="284">
        <v>43272.87777777778</v>
      </c>
      <c r="H5051" s="233">
        <v>43272.87777777778</v>
      </c>
      <c r="I5051" s="412" t="s">
        <v>36</v>
      </c>
      <c r="J5051" s="412" t="s">
        <v>36</v>
      </c>
      <c r="K5051" s="412" t="s">
        <v>36</v>
      </c>
      <c r="L5051" s="235">
        <f>N5051-G5051</f>
        <v>6.9444443943211809E-4</v>
      </c>
      <c r="M5051" s="236">
        <v>1</v>
      </c>
      <c r="N5051" s="284">
        <v>43272.878472222219</v>
      </c>
      <c r="O5051" s="233">
        <v>43272.878472222219</v>
      </c>
      <c r="P5051" s="237" t="s">
        <v>37</v>
      </c>
      <c r="Q5051" s="359" t="s">
        <v>48</v>
      </c>
      <c r="R5051" s="35" t="s">
        <v>10200</v>
      </c>
      <c r="S5051" s="277" t="s">
        <v>40</v>
      </c>
      <c r="T5051" s="167" t="s">
        <v>11360</v>
      </c>
      <c r="U5051" s="282" t="s">
        <v>40</v>
      </c>
      <c r="V5051" s="240" t="s">
        <v>761</v>
      </c>
      <c r="W5051" s="167" t="s">
        <v>11361</v>
      </c>
      <c r="X5051" s="255">
        <v>864</v>
      </c>
      <c r="Y5051" s="241">
        <v>0</v>
      </c>
      <c r="Z5051" s="241">
        <v>0</v>
      </c>
      <c r="AA5051" s="266"/>
      <c r="AB5051" s="266"/>
      <c r="AC5051" s="266"/>
      <c r="AD5051" s="241">
        <v>5517212</v>
      </c>
      <c r="AE5051" s="461" t="s">
        <v>7172</v>
      </c>
      <c r="AF5051" s="462" t="s">
        <v>11362</v>
      </c>
      <c r="AG5051" s="277" t="s">
        <v>7040</v>
      </c>
      <c r="AH5051" s="277" t="s">
        <v>7041</v>
      </c>
    </row>
    <row r="5052" spans="1:34" ht="15" hidden="1" customHeight="1" x14ac:dyDescent="0.2">
      <c r="A5052" s="257">
        <v>69</v>
      </c>
      <c r="B5052" s="257">
        <v>60</v>
      </c>
      <c r="C5052" s="258" t="s">
        <v>1607</v>
      </c>
      <c r="D5052" s="257">
        <v>60411</v>
      </c>
      <c r="E5052" s="258" t="s">
        <v>1608</v>
      </c>
      <c r="F5052" s="25">
        <v>2018</v>
      </c>
      <c r="G5052" s="284">
        <v>43282.560416666667</v>
      </c>
      <c r="H5052" s="233">
        <v>43282.560416666667</v>
      </c>
      <c r="I5052" s="412" t="s">
        <v>36</v>
      </c>
      <c r="J5052" s="412" t="s">
        <v>36</v>
      </c>
      <c r="K5052" s="412" t="s">
        <v>36</v>
      </c>
      <c r="L5052" s="235">
        <f>N5052-G5052</f>
        <v>6.944444467080757E-4</v>
      </c>
      <c r="M5052" s="236">
        <v>1</v>
      </c>
      <c r="N5052" s="284">
        <v>43282.561111111114</v>
      </c>
      <c r="O5052" s="233">
        <v>43282.561111111114</v>
      </c>
      <c r="P5052" s="237" t="s">
        <v>37</v>
      </c>
      <c r="Q5052" s="359" t="s">
        <v>48</v>
      </c>
      <c r="R5052" s="35" t="s">
        <v>10200</v>
      </c>
      <c r="S5052" s="277" t="s">
        <v>40</v>
      </c>
      <c r="T5052" s="167" t="s">
        <v>11427</v>
      </c>
      <c r="U5052" s="282" t="s">
        <v>40</v>
      </c>
      <c r="V5052" s="240" t="s">
        <v>761</v>
      </c>
      <c r="W5052" s="167" t="s">
        <v>11428</v>
      </c>
      <c r="X5052" s="255">
        <v>864</v>
      </c>
      <c r="Y5052" s="241">
        <v>0</v>
      </c>
      <c r="Z5052" s="241">
        <v>0</v>
      </c>
      <c r="AA5052" s="266"/>
      <c r="AB5052" s="266"/>
      <c r="AC5052" s="266"/>
      <c r="AD5052" s="241">
        <v>5517212</v>
      </c>
      <c r="AE5052" s="467" t="s">
        <v>7060</v>
      </c>
      <c r="AF5052" s="468" t="s">
        <v>10394</v>
      </c>
      <c r="AG5052" s="277" t="s">
        <v>7040</v>
      </c>
      <c r="AH5052" s="277" t="s">
        <v>7041</v>
      </c>
    </row>
    <row r="5053" spans="1:34" ht="15" hidden="1" customHeight="1" x14ac:dyDescent="0.2">
      <c r="A5053" s="257">
        <v>69</v>
      </c>
      <c r="B5053" s="257">
        <v>60</v>
      </c>
      <c r="C5053" s="258" t="s">
        <v>1607</v>
      </c>
      <c r="D5053" s="257">
        <v>60411</v>
      </c>
      <c r="E5053" s="258" t="s">
        <v>1608</v>
      </c>
      <c r="F5053" s="25">
        <v>2018</v>
      </c>
      <c r="G5053" s="232">
        <v>43465.051388888889</v>
      </c>
      <c r="H5053" s="233">
        <v>43465.051388888889</v>
      </c>
      <c r="I5053" s="412" t="s">
        <v>36</v>
      </c>
      <c r="J5053" s="412" t="s">
        <v>36</v>
      </c>
      <c r="K5053" s="412" t="s">
        <v>36</v>
      </c>
      <c r="L5053" s="235">
        <f>N5053-G5053</f>
        <v>6.944444467080757E-4</v>
      </c>
      <c r="M5053" s="236">
        <v>1</v>
      </c>
      <c r="N5053" s="232">
        <v>43465.052083333336</v>
      </c>
      <c r="O5053" s="233">
        <v>43465.052083333336</v>
      </c>
      <c r="P5053" s="237" t="s">
        <v>37</v>
      </c>
      <c r="Q5053" s="238" t="s">
        <v>1246</v>
      </c>
      <c r="R5053" s="35" t="s">
        <v>10509</v>
      </c>
      <c r="S5053" s="277" t="s">
        <v>40</v>
      </c>
      <c r="T5053" s="167" t="s">
        <v>12661</v>
      </c>
      <c r="U5053" s="282" t="s">
        <v>40</v>
      </c>
      <c r="V5053" s="240" t="s">
        <v>761</v>
      </c>
      <c r="W5053" s="167" t="s">
        <v>12662</v>
      </c>
      <c r="X5053" s="255">
        <v>864</v>
      </c>
      <c r="Y5053" s="241">
        <v>0</v>
      </c>
      <c r="Z5053" s="241">
        <v>0</v>
      </c>
      <c r="AA5053" s="266"/>
      <c r="AB5053" s="266"/>
      <c r="AC5053" s="266"/>
      <c r="AD5053" s="241">
        <v>5517212</v>
      </c>
      <c r="AE5053" s="467" t="s">
        <v>7049</v>
      </c>
      <c r="AF5053" s="468" t="s">
        <v>7161</v>
      </c>
      <c r="AG5053" s="277" t="s">
        <v>7040</v>
      </c>
      <c r="AH5053" s="277" t="s">
        <v>7041</v>
      </c>
    </row>
    <row r="5054" spans="1:34" s="47" customFormat="1" ht="15" hidden="1" customHeight="1" x14ac:dyDescent="0.2">
      <c r="A5054" s="523">
        <v>69</v>
      </c>
      <c r="B5054" s="523">
        <v>60</v>
      </c>
      <c r="C5054" s="524" t="s">
        <v>1607</v>
      </c>
      <c r="D5054" s="523">
        <v>60411</v>
      </c>
      <c r="E5054" s="524" t="s">
        <v>1608</v>
      </c>
      <c r="F5054" s="25">
        <v>2019</v>
      </c>
      <c r="G5054" s="573">
        <v>43528.519444444442</v>
      </c>
      <c r="H5054" s="574">
        <v>43528.519444444442</v>
      </c>
      <c r="I5054" s="572" t="s">
        <v>36</v>
      </c>
      <c r="J5054" s="572" t="s">
        <v>36</v>
      </c>
      <c r="K5054" s="572" t="s">
        <v>36</v>
      </c>
      <c r="L5054" s="235">
        <f>N5054-G5054</f>
        <v>6.944444467080757E-4</v>
      </c>
      <c r="M5054" s="236">
        <v>1</v>
      </c>
      <c r="N5054" s="573">
        <v>43528.520138888889</v>
      </c>
      <c r="O5054" s="574">
        <v>43528.520138888889</v>
      </c>
      <c r="P5054" s="237" t="s">
        <v>37</v>
      </c>
      <c r="Q5054" s="162" t="s">
        <v>48</v>
      </c>
      <c r="R5054" s="167" t="s">
        <v>10200</v>
      </c>
      <c r="S5054" s="238" t="s">
        <v>40</v>
      </c>
      <c r="T5054" s="167" t="s">
        <v>13491</v>
      </c>
      <c r="U5054" s="459" t="s">
        <v>40</v>
      </c>
      <c r="V5054" s="240" t="s">
        <v>761</v>
      </c>
      <c r="W5054" s="167" t="s">
        <v>13492</v>
      </c>
      <c r="X5054" s="536">
        <v>0</v>
      </c>
      <c r="Y5054" s="255">
        <v>0</v>
      </c>
      <c r="Z5054" s="255">
        <v>0</v>
      </c>
      <c r="AA5054" s="264">
        <f>Y5054/AD5054</f>
        <v>0</v>
      </c>
      <c r="AB5054" s="265">
        <f>Z5054/AD5054</f>
        <v>0</v>
      </c>
      <c r="AC5054" s="255">
        <v>0</v>
      </c>
      <c r="AD5054" s="255">
        <v>5548929</v>
      </c>
      <c r="AE5054" s="240" t="s">
        <v>7063</v>
      </c>
      <c r="AF5054" s="527" t="s">
        <v>7285</v>
      </c>
      <c r="AG5054" s="240" t="s">
        <v>7040</v>
      </c>
      <c r="AH5054" s="525" t="s">
        <v>7041</v>
      </c>
    </row>
    <row r="5055" spans="1:34" ht="15" hidden="1" customHeight="1" x14ac:dyDescent="0.2">
      <c r="A5055" s="58">
        <v>69</v>
      </c>
      <c r="B5055" s="58">
        <v>60</v>
      </c>
      <c r="C5055" s="76" t="s">
        <v>1617</v>
      </c>
      <c r="D5055" s="31">
        <v>60412</v>
      </c>
      <c r="E5055" s="60" t="s">
        <v>1618</v>
      </c>
      <c r="F5055" s="25">
        <v>2014</v>
      </c>
      <c r="G5055" s="61">
        <v>41806.772222222222</v>
      </c>
      <c r="H5055" s="62">
        <v>41806.772222222222</v>
      </c>
      <c r="I5055" s="625" t="s">
        <v>36</v>
      </c>
      <c r="J5055" s="625" t="s">
        <v>36</v>
      </c>
      <c r="K5055" s="625"/>
      <c r="L5055" s="64">
        <f>N5055-G5055</f>
        <v>6.944444467080757E-4</v>
      </c>
      <c r="M5055" s="65">
        <v>1</v>
      </c>
      <c r="N5055" s="61">
        <v>41806.772916666669</v>
      </c>
      <c r="O5055" s="62">
        <v>41806.772916666669</v>
      </c>
      <c r="P5055" s="66" t="s">
        <v>37</v>
      </c>
      <c r="Q5055" s="69" t="s">
        <v>62</v>
      </c>
      <c r="R5055" s="69" t="s">
        <v>397</v>
      </c>
      <c r="S5055" s="87" t="s">
        <v>40</v>
      </c>
      <c r="T5055" s="69" t="s">
        <v>2386</v>
      </c>
      <c r="U5055" s="459" t="s">
        <v>40</v>
      </c>
      <c r="V5055" s="87" t="s">
        <v>761</v>
      </c>
      <c r="W5055" s="69" t="s">
        <v>2387</v>
      </c>
      <c r="X5055" s="32">
        <v>0</v>
      </c>
      <c r="Y5055" s="32">
        <v>0</v>
      </c>
      <c r="Z5055" s="83"/>
      <c r="AA5055" s="84"/>
      <c r="AB5055" s="85"/>
      <c r="AC5055" s="83"/>
    </row>
    <row r="5056" spans="1:34" ht="15" hidden="1" customHeight="1" x14ac:dyDescent="0.2">
      <c r="A5056" s="175">
        <v>69</v>
      </c>
      <c r="B5056" s="175">
        <v>60</v>
      </c>
      <c r="C5056" s="24" t="s">
        <v>1617</v>
      </c>
      <c r="D5056" s="175">
        <v>60412</v>
      </c>
      <c r="E5056" s="24" t="s">
        <v>1618</v>
      </c>
      <c r="F5056" s="25">
        <v>2015</v>
      </c>
      <c r="G5056" s="156">
        <v>42107.270138888889</v>
      </c>
      <c r="H5056" s="157">
        <v>42107.270138888889</v>
      </c>
      <c r="I5056" s="620" t="s">
        <v>36</v>
      </c>
      <c r="J5056" s="620" t="s">
        <v>36</v>
      </c>
      <c r="K5056" s="620"/>
      <c r="L5056" s="159">
        <f>N5056-G5056</f>
        <v>6.944444467080757E-4</v>
      </c>
      <c r="M5056" s="160">
        <v>1</v>
      </c>
      <c r="N5056" s="156">
        <v>42107.270833333336</v>
      </c>
      <c r="O5056" s="157">
        <v>42107.270833333336</v>
      </c>
      <c r="P5056" s="161" t="s">
        <v>37</v>
      </c>
      <c r="Q5056" s="35" t="s">
        <v>38</v>
      </c>
      <c r="R5056" s="35" t="s">
        <v>413</v>
      </c>
      <c r="S5056" s="35" t="s">
        <v>54</v>
      </c>
      <c r="T5056" s="35" t="s">
        <v>3765</v>
      </c>
      <c r="U5056" s="459" t="s">
        <v>40</v>
      </c>
      <c r="V5056" s="167" t="s">
        <v>761</v>
      </c>
      <c r="W5056" s="35" t="s">
        <v>3766</v>
      </c>
      <c r="X5056" s="55">
        <v>0</v>
      </c>
      <c r="Y5056" s="55">
        <v>0</v>
      </c>
      <c r="Z5056" s="168"/>
      <c r="AA5056" s="168"/>
      <c r="AB5056" s="168"/>
      <c r="AC5056" s="168"/>
      <c r="AD5056" s="41"/>
      <c r="AE5056" s="41"/>
      <c r="AF5056" s="41"/>
      <c r="AG5056" s="41"/>
      <c r="AH5056" s="41"/>
    </row>
    <row r="5057" spans="1:34" ht="15" hidden="1" customHeight="1" x14ac:dyDescent="0.2">
      <c r="A5057" s="175">
        <v>69</v>
      </c>
      <c r="B5057" s="175">
        <v>60</v>
      </c>
      <c r="C5057" s="24" t="s">
        <v>1617</v>
      </c>
      <c r="D5057" s="175">
        <v>60412</v>
      </c>
      <c r="E5057" s="43" t="s">
        <v>1618</v>
      </c>
      <c r="F5057" s="25">
        <v>2015</v>
      </c>
      <c r="G5057" s="156">
        <v>42275.645833333336</v>
      </c>
      <c r="H5057" s="157">
        <v>42275.645833333336</v>
      </c>
      <c r="I5057" s="620" t="s">
        <v>36</v>
      </c>
      <c r="J5057" s="620" t="s">
        <v>36</v>
      </c>
      <c r="K5057" s="620"/>
      <c r="L5057" s="159">
        <f>N5057-G5057</f>
        <v>6.9444443943211809E-4</v>
      </c>
      <c r="M5057" s="160">
        <v>1</v>
      </c>
      <c r="N5057" s="156">
        <v>42275.646527777775</v>
      </c>
      <c r="O5057" s="157">
        <v>42275.646527777775</v>
      </c>
      <c r="P5057" s="161" t="s">
        <v>37</v>
      </c>
      <c r="Q5057" s="162" t="s">
        <v>48</v>
      </c>
      <c r="R5057" s="162" t="s">
        <v>49</v>
      </c>
      <c r="S5057" s="35" t="s">
        <v>40</v>
      </c>
      <c r="T5057" s="35" t="s">
        <v>4836</v>
      </c>
      <c r="U5057" s="459" t="s">
        <v>40</v>
      </c>
      <c r="V5057" s="167" t="s">
        <v>761</v>
      </c>
      <c r="W5057" s="35" t="s">
        <v>4837</v>
      </c>
      <c r="X5057" s="55">
        <v>0</v>
      </c>
      <c r="Y5057" s="168"/>
      <c r="Z5057" s="168"/>
      <c r="AA5057" s="168"/>
      <c r="AB5057" s="168"/>
      <c r="AC5057" s="168"/>
    </row>
    <row r="5058" spans="1:34" ht="15" hidden="1" customHeight="1" x14ac:dyDescent="0.2">
      <c r="A5058" s="257">
        <v>69</v>
      </c>
      <c r="B5058" s="257">
        <v>60</v>
      </c>
      <c r="C5058" s="258" t="s">
        <v>1617</v>
      </c>
      <c r="D5058" s="257">
        <v>60412</v>
      </c>
      <c r="E5058" s="258" t="s">
        <v>1618</v>
      </c>
      <c r="F5058" s="25">
        <v>2016</v>
      </c>
      <c r="G5058" s="232">
        <v>42451.940972222219</v>
      </c>
      <c r="H5058" s="233">
        <v>42451.940972222219</v>
      </c>
      <c r="I5058" s="412" t="s">
        <v>36</v>
      </c>
      <c r="J5058" s="412" t="s">
        <v>36</v>
      </c>
      <c r="K5058" s="412"/>
      <c r="L5058" s="235">
        <f>N5058-G5058</f>
        <v>0.18611111111385981</v>
      </c>
      <c r="M5058" s="236">
        <v>268</v>
      </c>
      <c r="N5058" s="232">
        <v>42452.127083333333</v>
      </c>
      <c r="O5058" s="233">
        <v>42452.127083333333</v>
      </c>
      <c r="P5058" s="237" t="s">
        <v>37</v>
      </c>
      <c r="Q5058" s="238" t="s">
        <v>52</v>
      </c>
      <c r="R5058" s="238" t="s">
        <v>87</v>
      </c>
      <c r="S5058" s="238" t="s">
        <v>162</v>
      </c>
      <c r="T5058" s="35" t="s">
        <v>5789</v>
      </c>
      <c r="U5058" s="254" t="s">
        <v>40</v>
      </c>
      <c r="V5058" s="240" t="s">
        <v>761</v>
      </c>
      <c r="W5058" s="35" t="s">
        <v>5791</v>
      </c>
      <c r="X5058" s="55">
        <v>0</v>
      </c>
      <c r="Y5058" s="55">
        <v>0</v>
      </c>
      <c r="Z5058" s="55">
        <v>0</v>
      </c>
      <c r="AA5058" s="168"/>
      <c r="AB5058" s="168"/>
      <c r="AC5058" s="168"/>
    </row>
    <row r="5059" spans="1:34" ht="15" hidden="1" customHeight="1" x14ac:dyDescent="0.2">
      <c r="A5059" s="257">
        <v>69</v>
      </c>
      <c r="B5059" s="257">
        <v>60</v>
      </c>
      <c r="C5059" s="258" t="s">
        <v>1617</v>
      </c>
      <c r="D5059" s="257">
        <v>60412</v>
      </c>
      <c r="E5059" s="258" t="s">
        <v>1618</v>
      </c>
      <c r="F5059" s="25">
        <v>2016</v>
      </c>
      <c r="G5059" s="284">
        <v>42531.184027777781</v>
      </c>
      <c r="H5059" s="234">
        <v>42531.184027777781</v>
      </c>
      <c r="I5059" s="412" t="s">
        <v>36</v>
      </c>
      <c r="J5059" s="412" t="s">
        <v>36</v>
      </c>
      <c r="K5059" s="412"/>
      <c r="L5059" s="235">
        <f>N5059-G5059</f>
        <v>6.9444443943211809E-4</v>
      </c>
      <c r="M5059" s="236">
        <v>1</v>
      </c>
      <c r="N5059" s="284">
        <v>42531.18472222222</v>
      </c>
      <c r="O5059" s="234">
        <v>42531.18472222222</v>
      </c>
      <c r="P5059" s="237" t="s">
        <v>37</v>
      </c>
      <c r="Q5059" s="238" t="s">
        <v>38</v>
      </c>
      <c r="R5059" s="238" t="s">
        <v>413</v>
      </c>
      <c r="S5059" s="35" t="s">
        <v>101</v>
      </c>
      <c r="T5059" s="35" t="s">
        <v>6186</v>
      </c>
      <c r="U5059" s="170">
        <v>12242</v>
      </c>
      <c r="V5059" s="240" t="s">
        <v>761</v>
      </c>
      <c r="W5059" s="35" t="s">
        <v>6187</v>
      </c>
      <c r="X5059" s="177">
        <v>0</v>
      </c>
      <c r="Y5059" s="177">
        <v>0</v>
      </c>
      <c r="Z5059" s="55">
        <v>0</v>
      </c>
      <c r="AA5059" s="35"/>
      <c r="AB5059" s="35"/>
      <c r="AC5059" s="35"/>
    </row>
    <row r="5060" spans="1:34" ht="15" hidden="1" customHeight="1" x14ac:dyDescent="0.2">
      <c r="A5060" s="257">
        <v>69</v>
      </c>
      <c r="B5060" s="257">
        <v>60</v>
      </c>
      <c r="C5060" s="258" t="s">
        <v>1617</v>
      </c>
      <c r="D5060" s="257">
        <v>60412</v>
      </c>
      <c r="E5060" s="258" t="s">
        <v>1618</v>
      </c>
      <c r="F5060" s="25">
        <v>2017</v>
      </c>
      <c r="G5060" s="232">
        <v>42781.956250000003</v>
      </c>
      <c r="H5060" s="233">
        <v>42781.956250000003</v>
      </c>
      <c r="I5060" s="412" t="s">
        <v>36</v>
      </c>
      <c r="J5060" s="417" t="s">
        <v>7042</v>
      </c>
      <c r="K5060" s="417"/>
      <c r="L5060" s="235">
        <f>N5060-G5060</f>
        <v>0.81388888888614019</v>
      </c>
      <c r="M5060" s="236">
        <v>1172</v>
      </c>
      <c r="N5060" s="232">
        <v>42782.770138888889</v>
      </c>
      <c r="O5060" s="233">
        <v>42782.770138888889</v>
      </c>
      <c r="P5060" s="237" t="s">
        <v>37</v>
      </c>
      <c r="Q5060" s="35" t="s">
        <v>52</v>
      </c>
      <c r="R5060" s="35" t="s">
        <v>53</v>
      </c>
      <c r="S5060" s="35" t="s">
        <v>54</v>
      </c>
      <c r="T5060" s="52" t="s">
        <v>7829</v>
      </c>
      <c r="U5060" s="303" t="s">
        <v>40</v>
      </c>
      <c r="V5060" s="49" t="s">
        <v>761</v>
      </c>
      <c r="W5060" s="44" t="s">
        <v>7830</v>
      </c>
      <c r="X5060" s="255">
        <v>0</v>
      </c>
      <c r="Y5060" s="241">
        <v>0</v>
      </c>
      <c r="Z5060" s="241">
        <v>0</v>
      </c>
      <c r="AA5060" s="168"/>
      <c r="AB5060" s="168"/>
      <c r="AC5060" s="168"/>
      <c r="AD5060" s="304">
        <v>5517212</v>
      </c>
      <c r="AE5060" s="35" t="s">
        <v>7049</v>
      </c>
      <c r="AF5060" s="305" t="s">
        <v>7831</v>
      </c>
      <c r="AG5060" s="35" t="s">
        <v>7040</v>
      </c>
      <c r="AH5060" s="44" t="s">
        <v>7041</v>
      </c>
    </row>
    <row r="5061" spans="1:34" ht="15" hidden="1" customHeight="1" x14ac:dyDescent="0.2">
      <c r="A5061" s="257">
        <v>69</v>
      </c>
      <c r="B5061" s="257">
        <v>60</v>
      </c>
      <c r="C5061" s="258" t="s">
        <v>1617</v>
      </c>
      <c r="D5061" s="257">
        <v>60412</v>
      </c>
      <c r="E5061" s="258" t="s">
        <v>1618</v>
      </c>
      <c r="F5061" s="25">
        <v>2017</v>
      </c>
      <c r="G5061" s="232">
        <v>42783.997916666667</v>
      </c>
      <c r="H5061" s="233">
        <v>42783.997916666667</v>
      </c>
      <c r="I5061" s="417" t="s">
        <v>7042</v>
      </c>
      <c r="J5061" s="412" t="s">
        <v>36</v>
      </c>
      <c r="K5061" s="412"/>
      <c r="L5061" s="235">
        <f>N5061-G5061</f>
        <v>6.2499999985448085E-3</v>
      </c>
      <c r="M5061" s="236">
        <v>9</v>
      </c>
      <c r="N5061" s="232">
        <v>42784.004166666666</v>
      </c>
      <c r="O5061" s="233">
        <v>42784.004166666666</v>
      </c>
      <c r="P5061" s="237" t="s">
        <v>37</v>
      </c>
      <c r="Q5061" s="35" t="s">
        <v>43</v>
      </c>
      <c r="R5061" s="35" t="s">
        <v>44</v>
      </c>
      <c r="S5061" s="35" t="s">
        <v>107</v>
      </c>
      <c r="T5061" s="52" t="s">
        <v>7910</v>
      </c>
      <c r="U5061" s="303" t="s">
        <v>40</v>
      </c>
      <c r="V5061" s="49" t="s">
        <v>761</v>
      </c>
      <c r="W5061" s="44" t="s">
        <v>7830</v>
      </c>
      <c r="X5061" s="255">
        <v>0</v>
      </c>
      <c r="Y5061" s="241">
        <v>0</v>
      </c>
      <c r="Z5061" s="241">
        <v>0</v>
      </c>
      <c r="AA5061" s="168"/>
      <c r="AB5061" s="168"/>
      <c r="AC5061" s="168"/>
      <c r="AD5061" s="304">
        <v>5517212</v>
      </c>
      <c r="AE5061" s="35" t="s">
        <v>1270</v>
      </c>
      <c r="AF5061" s="305" t="s">
        <v>1270</v>
      </c>
      <c r="AG5061" s="35" t="s">
        <v>7066</v>
      </c>
      <c r="AH5061" s="52" t="s">
        <v>7067</v>
      </c>
    </row>
    <row r="5062" spans="1:34" ht="15" hidden="1" customHeight="1" x14ac:dyDescent="0.2">
      <c r="A5062" s="257">
        <v>69</v>
      </c>
      <c r="B5062" s="257">
        <v>60</v>
      </c>
      <c r="C5062" s="258" t="s">
        <v>1617</v>
      </c>
      <c r="D5062" s="257">
        <v>60412</v>
      </c>
      <c r="E5062" s="258" t="s">
        <v>1618</v>
      </c>
      <c r="F5062" s="25">
        <v>2017</v>
      </c>
      <c r="G5062" s="232">
        <v>42790.272222222222</v>
      </c>
      <c r="H5062" s="233">
        <v>42790.272222222222</v>
      </c>
      <c r="I5062" s="412" t="s">
        <v>36</v>
      </c>
      <c r="J5062" s="412" t="s">
        <v>36</v>
      </c>
      <c r="K5062" s="412"/>
      <c r="L5062" s="235">
        <f>N5062-G5062</f>
        <v>0.48194444444379769</v>
      </c>
      <c r="M5062" s="236">
        <v>694</v>
      </c>
      <c r="N5062" s="232">
        <v>42790.754166666666</v>
      </c>
      <c r="O5062" s="233">
        <v>42790.754166666666</v>
      </c>
      <c r="P5062" s="237" t="s">
        <v>37</v>
      </c>
      <c r="Q5062" s="35" t="s">
        <v>52</v>
      </c>
      <c r="R5062" s="35" t="s">
        <v>302</v>
      </c>
      <c r="S5062" s="35" t="s">
        <v>54</v>
      </c>
      <c r="T5062" s="167" t="s">
        <v>8011</v>
      </c>
      <c r="U5062" s="303" t="s">
        <v>40</v>
      </c>
      <c r="V5062" s="49" t="s">
        <v>761</v>
      </c>
      <c r="W5062" s="35" t="s">
        <v>8012</v>
      </c>
      <c r="X5062" s="255">
        <v>0</v>
      </c>
      <c r="Y5062" s="241">
        <v>0</v>
      </c>
      <c r="Z5062" s="241">
        <v>0</v>
      </c>
      <c r="AA5062" s="168"/>
      <c r="AB5062" s="168"/>
      <c r="AC5062" s="168"/>
      <c r="AD5062" s="304">
        <v>5517212</v>
      </c>
      <c r="AE5062" s="305" t="s">
        <v>1270</v>
      </c>
      <c r="AF5062" s="305" t="s">
        <v>1270</v>
      </c>
      <c r="AG5062" s="35" t="s">
        <v>7066</v>
      </c>
      <c r="AH5062" s="52" t="s">
        <v>7067</v>
      </c>
    </row>
    <row r="5063" spans="1:34" ht="15" hidden="1" customHeight="1" x14ac:dyDescent="0.2">
      <c r="A5063" s="257">
        <v>69</v>
      </c>
      <c r="B5063" s="257">
        <v>60</v>
      </c>
      <c r="C5063" s="258" t="s">
        <v>1617</v>
      </c>
      <c r="D5063" s="257">
        <v>60412</v>
      </c>
      <c r="E5063" s="258" t="s">
        <v>1618</v>
      </c>
      <c r="F5063" s="25">
        <v>2018</v>
      </c>
      <c r="G5063" s="232">
        <v>43170.8125</v>
      </c>
      <c r="H5063" s="233">
        <v>43170.8125</v>
      </c>
      <c r="I5063" s="412" t="s">
        <v>36</v>
      </c>
      <c r="J5063" s="412" t="s">
        <v>36</v>
      </c>
      <c r="K5063" s="412" t="s">
        <v>36</v>
      </c>
      <c r="L5063" s="235">
        <f>N5063-G5063</f>
        <v>6.944444467080757E-4</v>
      </c>
      <c r="M5063" s="236">
        <v>1</v>
      </c>
      <c r="N5063" s="232">
        <v>43170.813194444447</v>
      </c>
      <c r="O5063" s="233">
        <v>43170.813194444447</v>
      </c>
      <c r="P5063" s="237" t="s">
        <v>37</v>
      </c>
      <c r="Q5063" s="359" t="s">
        <v>1285</v>
      </c>
      <c r="R5063" s="35" t="s">
        <v>10231</v>
      </c>
      <c r="S5063" s="163" t="s">
        <v>40</v>
      </c>
      <c r="T5063" s="167" t="s">
        <v>10664</v>
      </c>
      <c r="U5063" s="282" t="s">
        <v>40</v>
      </c>
      <c r="V5063" s="240" t="s">
        <v>761</v>
      </c>
      <c r="W5063" s="167" t="s">
        <v>10665</v>
      </c>
      <c r="X5063" s="255">
        <v>0</v>
      </c>
      <c r="Y5063" s="241">
        <v>0</v>
      </c>
      <c r="Z5063" s="241">
        <v>0</v>
      </c>
      <c r="AA5063" s="266"/>
      <c r="AB5063" s="266"/>
      <c r="AC5063" s="266"/>
      <c r="AD5063" s="241">
        <v>5517212</v>
      </c>
      <c r="AE5063" s="461" t="s">
        <v>7063</v>
      </c>
      <c r="AF5063" s="462" t="s">
        <v>8930</v>
      </c>
      <c r="AG5063" s="277" t="s">
        <v>7040</v>
      </c>
      <c r="AH5063" s="277" t="s">
        <v>7041</v>
      </c>
    </row>
    <row r="5064" spans="1:34" ht="15" hidden="1" customHeight="1" x14ac:dyDescent="0.2">
      <c r="A5064" s="257">
        <v>69</v>
      </c>
      <c r="B5064" s="257">
        <v>60</v>
      </c>
      <c r="C5064" s="258" t="s">
        <v>1617</v>
      </c>
      <c r="D5064" s="257">
        <v>60412</v>
      </c>
      <c r="E5064" s="258" t="s">
        <v>1618</v>
      </c>
      <c r="F5064" s="25">
        <v>2018</v>
      </c>
      <c r="G5064" s="284">
        <v>43224.416666666664</v>
      </c>
      <c r="H5064" s="233">
        <v>43224.416666666664</v>
      </c>
      <c r="I5064" s="412" t="s">
        <v>36</v>
      </c>
      <c r="J5064" s="412" t="s">
        <v>36</v>
      </c>
      <c r="K5064" s="412" t="s">
        <v>36</v>
      </c>
      <c r="L5064" s="235">
        <f>N5064-G5064</f>
        <v>6.944444467080757E-4</v>
      </c>
      <c r="M5064" s="236">
        <v>1</v>
      </c>
      <c r="N5064" s="284">
        <v>43224.417361111111</v>
      </c>
      <c r="O5064" s="233">
        <v>43224.417361111111</v>
      </c>
      <c r="P5064" s="237" t="s">
        <v>37</v>
      </c>
      <c r="Q5064" s="359" t="s">
        <v>48</v>
      </c>
      <c r="R5064" s="35" t="s">
        <v>10200</v>
      </c>
      <c r="S5064" s="277" t="s">
        <v>40</v>
      </c>
      <c r="T5064" s="167" t="s">
        <v>11073</v>
      </c>
      <c r="U5064" s="282" t="s">
        <v>40</v>
      </c>
      <c r="V5064" s="240" t="s">
        <v>761</v>
      </c>
      <c r="W5064" s="167" t="s">
        <v>11074</v>
      </c>
      <c r="X5064" s="255">
        <v>0</v>
      </c>
      <c r="Y5064" s="241">
        <v>0</v>
      </c>
      <c r="Z5064" s="241">
        <v>0</v>
      </c>
      <c r="AA5064" s="277"/>
      <c r="AB5064" s="277"/>
      <c r="AC5064" s="277"/>
      <c r="AD5064" s="241">
        <v>5517212</v>
      </c>
      <c r="AE5064" s="461" t="s">
        <v>7063</v>
      </c>
      <c r="AF5064" s="462" t="s">
        <v>11075</v>
      </c>
      <c r="AG5064" s="277" t="s">
        <v>7040</v>
      </c>
      <c r="AH5064" s="277" t="s">
        <v>7041</v>
      </c>
    </row>
    <row r="5065" spans="1:34" ht="15" hidden="1" customHeight="1" x14ac:dyDescent="0.2">
      <c r="A5065" s="257">
        <v>69</v>
      </c>
      <c r="B5065" s="257">
        <v>60</v>
      </c>
      <c r="C5065" s="258" t="s">
        <v>1617</v>
      </c>
      <c r="D5065" s="257">
        <v>60412</v>
      </c>
      <c r="E5065" s="258" t="s">
        <v>1618</v>
      </c>
      <c r="F5065" s="25">
        <v>2018</v>
      </c>
      <c r="G5065" s="284">
        <v>43324.618750000001</v>
      </c>
      <c r="H5065" s="234">
        <v>43324.618750000001</v>
      </c>
      <c r="I5065" s="412" t="s">
        <v>36</v>
      </c>
      <c r="J5065" s="412" t="s">
        <v>36</v>
      </c>
      <c r="K5065" s="412" t="s">
        <v>36</v>
      </c>
      <c r="L5065" s="235">
        <f>N5065-G5065</f>
        <v>0.38402777777810115</v>
      </c>
      <c r="M5065" s="236">
        <v>553</v>
      </c>
      <c r="N5065" s="284">
        <v>43325.00277777778</v>
      </c>
      <c r="O5065" s="234">
        <v>43325.00277777778</v>
      </c>
      <c r="P5065" s="237" t="s">
        <v>37</v>
      </c>
      <c r="Q5065" s="162" t="s">
        <v>1285</v>
      </c>
      <c r="R5065" s="167" t="s">
        <v>10192</v>
      </c>
      <c r="S5065" s="163" t="s">
        <v>68</v>
      </c>
      <c r="T5065" s="167" t="s">
        <v>11738</v>
      </c>
      <c r="U5065" s="287" t="s">
        <v>40</v>
      </c>
      <c r="V5065" s="240" t="s">
        <v>761</v>
      </c>
      <c r="W5065" s="167" t="s">
        <v>11739</v>
      </c>
      <c r="X5065" s="255">
        <v>0</v>
      </c>
      <c r="Y5065" s="241">
        <v>0</v>
      </c>
      <c r="Z5065" s="241">
        <v>0</v>
      </c>
      <c r="AA5065" s="266"/>
      <c r="AB5065" s="266"/>
      <c r="AC5065" s="266"/>
      <c r="AD5065" s="241">
        <v>5517212</v>
      </c>
      <c r="AE5065" s="461" t="s">
        <v>1270</v>
      </c>
      <c r="AF5065" s="462" t="s">
        <v>1270</v>
      </c>
      <c r="AG5065" s="277" t="s">
        <v>7066</v>
      </c>
      <c r="AH5065" s="277" t="s">
        <v>7067</v>
      </c>
    </row>
    <row r="5066" spans="1:34" ht="15" hidden="1" customHeight="1" x14ac:dyDescent="0.2">
      <c r="A5066" s="58">
        <v>69</v>
      </c>
      <c r="B5066" s="58">
        <v>60</v>
      </c>
      <c r="C5066" s="76" t="s">
        <v>2139</v>
      </c>
      <c r="D5066" s="31">
        <v>60413</v>
      </c>
      <c r="E5066" s="60" t="s">
        <v>2140</v>
      </c>
      <c r="F5066" s="25">
        <v>2014</v>
      </c>
      <c r="G5066" s="61">
        <v>41754.620833333334</v>
      </c>
      <c r="H5066" s="62">
        <v>41754.620833333334</v>
      </c>
      <c r="I5066" s="625" t="s">
        <v>36</v>
      </c>
      <c r="J5066" s="625" t="s">
        <v>36</v>
      </c>
      <c r="K5066" s="625"/>
      <c r="L5066" s="64">
        <f>N5066-G5066</f>
        <v>6.944444467080757E-4</v>
      </c>
      <c r="M5066" s="65">
        <v>1</v>
      </c>
      <c r="N5066" s="61">
        <v>41754.621527777781</v>
      </c>
      <c r="O5066" s="62">
        <v>41754.621527777781</v>
      </c>
      <c r="P5066" s="66" t="s">
        <v>37</v>
      </c>
      <c r="Q5066" s="69" t="s">
        <v>1752</v>
      </c>
      <c r="R5066" s="69" t="s">
        <v>287</v>
      </c>
      <c r="S5066" s="87" t="s">
        <v>40</v>
      </c>
      <c r="T5066" s="69" t="s">
        <v>2141</v>
      </c>
      <c r="U5066" s="459" t="s">
        <v>40</v>
      </c>
      <c r="V5066" s="78" t="s">
        <v>1336</v>
      </c>
      <c r="W5066" s="69" t="s">
        <v>2142</v>
      </c>
      <c r="X5066" s="32">
        <v>3418</v>
      </c>
      <c r="Y5066" s="32">
        <v>0</v>
      </c>
      <c r="Z5066" s="83"/>
      <c r="AA5066" s="84"/>
      <c r="AB5066" s="85"/>
      <c r="AC5066" s="83"/>
    </row>
    <row r="5067" spans="1:34" ht="15" hidden="1" customHeight="1" x14ac:dyDescent="0.2">
      <c r="A5067" s="105">
        <v>69</v>
      </c>
      <c r="B5067" s="105">
        <v>60</v>
      </c>
      <c r="C5067" s="76" t="s">
        <v>2139</v>
      </c>
      <c r="D5067" s="31">
        <v>60413</v>
      </c>
      <c r="E5067" s="60" t="s">
        <v>2140</v>
      </c>
      <c r="F5067" s="25">
        <v>2014</v>
      </c>
      <c r="G5067" s="61">
        <v>41930.376388888886</v>
      </c>
      <c r="H5067" s="62">
        <v>41930.376388888886</v>
      </c>
      <c r="I5067" s="625" t="s">
        <v>36</v>
      </c>
      <c r="J5067" s="625" t="s">
        <v>36</v>
      </c>
      <c r="K5067" s="625"/>
      <c r="L5067" s="64">
        <f>N5067-G5067</f>
        <v>6.944444467080757E-4</v>
      </c>
      <c r="M5067" s="65">
        <v>1</v>
      </c>
      <c r="N5067" s="61">
        <v>41930.377083333333</v>
      </c>
      <c r="O5067" s="62">
        <v>41930.377083333333</v>
      </c>
      <c r="P5067" s="66" t="s">
        <v>37</v>
      </c>
      <c r="Q5067" s="69" t="s">
        <v>145</v>
      </c>
      <c r="R5067" s="69" t="s">
        <v>146</v>
      </c>
      <c r="S5067" s="87" t="s">
        <v>40</v>
      </c>
      <c r="T5067" s="69" t="s">
        <v>2875</v>
      </c>
      <c r="U5067" s="459" t="s">
        <v>40</v>
      </c>
      <c r="V5067" s="87" t="s">
        <v>1336</v>
      </c>
      <c r="W5067" s="69" t="s">
        <v>2876</v>
      </c>
      <c r="X5067" s="32">
        <v>682</v>
      </c>
      <c r="Y5067" s="32">
        <v>0</v>
      </c>
      <c r="Z5067" s="83"/>
      <c r="AA5067" s="84"/>
      <c r="AB5067" s="85"/>
      <c r="AC5067" s="83"/>
      <c r="AD5067" s="41"/>
      <c r="AE5067" s="41"/>
      <c r="AF5067" s="41"/>
      <c r="AG5067" s="41"/>
      <c r="AH5067" s="41"/>
    </row>
    <row r="5068" spans="1:34" ht="15" hidden="1" customHeight="1" x14ac:dyDescent="0.2">
      <c r="A5068" s="175">
        <v>69</v>
      </c>
      <c r="B5068" s="175">
        <v>60</v>
      </c>
      <c r="C5068" s="24" t="s">
        <v>2139</v>
      </c>
      <c r="D5068" s="175">
        <v>60413</v>
      </c>
      <c r="E5068" s="24" t="s">
        <v>2140</v>
      </c>
      <c r="F5068" s="25">
        <v>2015</v>
      </c>
      <c r="G5068" s="156">
        <v>42101.580555555556</v>
      </c>
      <c r="H5068" s="157">
        <v>42101.580555555556</v>
      </c>
      <c r="I5068" s="620" t="s">
        <v>36</v>
      </c>
      <c r="J5068" s="620" t="s">
        <v>36</v>
      </c>
      <c r="K5068" s="620"/>
      <c r="L5068" s="159">
        <f>N5068-G5068</f>
        <v>6.944444467080757E-4</v>
      </c>
      <c r="M5068" s="160">
        <v>1</v>
      </c>
      <c r="N5068" s="156">
        <v>42101.581250000003</v>
      </c>
      <c r="O5068" s="157">
        <v>42101.581250000003</v>
      </c>
      <c r="P5068" s="161" t="s">
        <v>37</v>
      </c>
      <c r="Q5068" s="35" t="s">
        <v>213</v>
      </c>
      <c r="R5068" s="35" t="s">
        <v>287</v>
      </c>
      <c r="S5068" s="35" t="s">
        <v>101</v>
      </c>
      <c r="T5068" s="35" t="s">
        <v>3717</v>
      </c>
      <c r="U5068" s="459" t="s">
        <v>40</v>
      </c>
      <c r="V5068" s="167" t="s">
        <v>1336</v>
      </c>
      <c r="W5068" s="35" t="s">
        <v>3718</v>
      </c>
      <c r="X5068" s="55">
        <v>3443</v>
      </c>
      <c r="Y5068" s="55">
        <v>0</v>
      </c>
      <c r="Z5068" s="168"/>
      <c r="AA5068" s="168"/>
      <c r="AB5068" s="168"/>
      <c r="AC5068" s="168"/>
    </row>
    <row r="5069" spans="1:34" ht="15" hidden="1" customHeight="1" x14ac:dyDescent="0.2">
      <c r="A5069" s="175">
        <v>69</v>
      </c>
      <c r="B5069" s="175">
        <v>60</v>
      </c>
      <c r="C5069" s="24" t="s">
        <v>2139</v>
      </c>
      <c r="D5069" s="175">
        <v>60413</v>
      </c>
      <c r="E5069" s="24" t="s">
        <v>2140</v>
      </c>
      <c r="F5069" s="25">
        <v>2015</v>
      </c>
      <c r="G5069" s="156">
        <v>42138.67083333333</v>
      </c>
      <c r="H5069" s="157">
        <v>42138.67083333333</v>
      </c>
      <c r="I5069" s="620" t="s">
        <v>36</v>
      </c>
      <c r="J5069" s="620" t="s">
        <v>36</v>
      </c>
      <c r="K5069" s="620"/>
      <c r="L5069" s="159">
        <f>N5069-G5069</f>
        <v>4.8611111124046147E-3</v>
      </c>
      <c r="M5069" s="160">
        <v>7</v>
      </c>
      <c r="N5069" s="156">
        <v>42138.675694444442</v>
      </c>
      <c r="O5069" s="157">
        <v>42138.675694444442</v>
      </c>
      <c r="P5069" s="161" t="s">
        <v>37</v>
      </c>
      <c r="Q5069" s="35" t="s">
        <v>213</v>
      </c>
      <c r="R5069" s="35" t="s">
        <v>287</v>
      </c>
      <c r="S5069" s="35" t="s">
        <v>40</v>
      </c>
      <c r="T5069" s="35" t="s">
        <v>3990</v>
      </c>
      <c r="U5069" s="459" t="s">
        <v>40</v>
      </c>
      <c r="V5069" s="167" t="s">
        <v>1336</v>
      </c>
      <c r="W5069" s="35" t="s">
        <v>3991</v>
      </c>
      <c r="X5069" s="55">
        <v>3445</v>
      </c>
      <c r="Y5069" s="55">
        <v>3445</v>
      </c>
      <c r="Z5069" s="55">
        <v>20670</v>
      </c>
      <c r="AA5069" s="173">
        <f>Y5069/5412924</f>
        <v>6.3643975049344867E-4</v>
      </c>
      <c r="AB5069" s="174">
        <f>Z5069/5412924</f>
        <v>3.8186385029606918E-3</v>
      </c>
      <c r="AC5069" s="55">
        <f>Z5069/Y5069</f>
        <v>6</v>
      </c>
      <c r="AD5069" s="41"/>
      <c r="AE5069" s="41"/>
      <c r="AF5069" s="41"/>
      <c r="AG5069" s="41"/>
      <c r="AH5069" s="41"/>
    </row>
    <row r="5070" spans="1:34" ht="15" hidden="1" customHeight="1" x14ac:dyDescent="0.2">
      <c r="A5070" s="257">
        <v>69</v>
      </c>
      <c r="B5070" s="257">
        <v>60</v>
      </c>
      <c r="C5070" s="258" t="s">
        <v>2139</v>
      </c>
      <c r="D5070" s="257">
        <v>60413</v>
      </c>
      <c r="E5070" s="258" t="s">
        <v>2140</v>
      </c>
      <c r="F5070" s="25">
        <v>2016</v>
      </c>
      <c r="G5070" s="284">
        <v>42535.961805555555</v>
      </c>
      <c r="H5070" s="234">
        <v>42535.961805555555</v>
      </c>
      <c r="I5070" s="412" t="s">
        <v>36</v>
      </c>
      <c r="J5070" s="412" t="s">
        <v>36</v>
      </c>
      <c r="K5070" s="412"/>
      <c r="L5070" s="235">
        <f>N5070-G5070</f>
        <v>1.6666666670062114E-2</v>
      </c>
      <c r="M5070" s="236">
        <v>24</v>
      </c>
      <c r="N5070" s="284">
        <v>42535.978472222225</v>
      </c>
      <c r="O5070" s="234">
        <v>42535.978472222225</v>
      </c>
      <c r="P5070" s="237" t="s">
        <v>37</v>
      </c>
      <c r="Q5070" s="238" t="s">
        <v>52</v>
      </c>
      <c r="R5070" s="238" t="s">
        <v>142</v>
      </c>
      <c r="S5070" s="35" t="s">
        <v>107</v>
      </c>
      <c r="T5070" s="35" t="s">
        <v>6207</v>
      </c>
      <c r="U5070" s="282" t="s">
        <v>40</v>
      </c>
      <c r="V5070" s="240" t="s">
        <v>1336</v>
      </c>
      <c r="W5070" s="35" t="s">
        <v>6208</v>
      </c>
      <c r="X5070" s="177">
        <v>0</v>
      </c>
      <c r="Y5070" s="177">
        <v>0</v>
      </c>
      <c r="Z5070" s="55">
        <v>0</v>
      </c>
      <c r="AA5070" s="35"/>
      <c r="AB5070" s="35"/>
      <c r="AC5070" s="35"/>
    </row>
    <row r="5071" spans="1:34" ht="15" hidden="1" customHeight="1" x14ac:dyDescent="0.2">
      <c r="A5071" s="257">
        <v>69</v>
      </c>
      <c r="B5071" s="257">
        <v>60</v>
      </c>
      <c r="C5071" s="258" t="s">
        <v>2139</v>
      </c>
      <c r="D5071" s="257">
        <v>60413</v>
      </c>
      <c r="E5071" s="258" t="s">
        <v>2140</v>
      </c>
      <c r="F5071" s="25">
        <v>2016</v>
      </c>
      <c r="G5071" s="284">
        <v>42536.365277777775</v>
      </c>
      <c r="H5071" s="234">
        <v>42536.365277777775</v>
      </c>
      <c r="I5071" s="412" t="s">
        <v>36</v>
      </c>
      <c r="J5071" s="412" t="s">
        <v>36</v>
      </c>
      <c r="K5071" s="412"/>
      <c r="L5071" s="235">
        <f>N5071-G5071</f>
        <v>0.13194444444525288</v>
      </c>
      <c r="M5071" s="236">
        <v>190</v>
      </c>
      <c r="N5071" s="284">
        <v>42536.49722222222</v>
      </c>
      <c r="O5071" s="234">
        <v>42536.49722222222</v>
      </c>
      <c r="P5071" s="237" t="s">
        <v>37</v>
      </c>
      <c r="Q5071" s="238" t="s">
        <v>52</v>
      </c>
      <c r="R5071" s="238" t="s">
        <v>142</v>
      </c>
      <c r="S5071" s="35" t="s">
        <v>107</v>
      </c>
      <c r="T5071" s="35" t="s">
        <v>6211</v>
      </c>
      <c r="U5071" s="282" t="s">
        <v>40</v>
      </c>
      <c r="V5071" s="240" t="s">
        <v>1336</v>
      </c>
      <c r="W5071" s="35" t="s">
        <v>6212</v>
      </c>
      <c r="X5071" s="177">
        <v>0</v>
      </c>
      <c r="Y5071" s="177">
        <v>0</v>
      </c>
      <c r="Z5071" s="55">
        <v>0</v>
      </c>
      <c r="AA5071" s="35"/>
      <c r="AB5071" s="35"/>
      <c r="AC5071" s="35"/>
    </row>
    <row r="5072" spans="1:34" ht="15" hidden="1" customHeight="1" x14ac:dyDescent="0.2">
      <c r="A5072" s="257">
        <v>69</v>
      </c>
      <c r="B5072" s="257">
        <v>60</v>
      </c>
      <c r="C5072" s="258" t="s">
        <v>2139</v>
      </c>
      <c r="D5072" s="257">
        <v>60413</v>
      </c>
      <c r="E5072" s="258" t="s">
        <v>2140</v>
      </c>
      <c r="F5072" s="25">
        <v>2017</v>
      </c>
      <c r="G5072" s="232">
        <v>42743.40625</v>
      </c>
      <c r="H5072" s="233">
        <v>42743.40625</v>
      </c>
      <c r="I5072" s="417" t="s">
        <v>7042</v>
      </c>
      <c r="J5072" s="412" t="s">
        <v>36</v>
      </c>
      <c r="K5072" s="412"/>
      <c r="L5072" s="235">
        <f>N5072-G5072</f>
        <v>0.63472222222480923</v>
      </c>
      <c r="M5072" s="236">
        <v>914</v>
      </c>
      <c r="N5072" s="232">
        <v>42744.040972222225</v>
      </c>
      <c r="O5072" s="233">
        <v>42744.040972222225</v>
      </c>
      <c r="P5072" s="237" t="s">
        <v>37</v>
      </c>
      <c r="Q5072" s="238" t="s">
        <v>52</v>
      </c>
      <c r="R5072" s="238" t="s">
        <v>302</v>
      </c>
      <c r="S5072" s="35" t="s">
        <v>68</v>
      </c>
      <c r="T5072" s="52" t="s">
        <v>7187</v>
      </c>
      <c r="U5072" s="303" t="s">
        <v>40</v>
      </c>
      <c r="V5072" s="49" t="s">
        <v>1336</v>
      </c>
      <c r="W5072" s="44" t="s">
        <v>7188</v>
      </c>
      <c r="X5072" s="241">
        <v>2861</v>
      </c>
      <c r="Y5072" s="241">
        <v>2861</v>
      </c>
      <c r="Z5072" s="241">
        <v>216473</v>
      </c>
      <c r="AA5072" s="173">
        <v>5.1855901132673526E-4</v>
      </c>
      <c r="AB5072" s="174">
        <v>3.9235940181381469E-2</v>
      </c>
      <c r="AC5072" s="241">
        <v>75.663404404054532</v>
      </c>
      <c r="AD5072" s="304">
        <v>5517212</v>
      </c>
      <c r="AE5072" s="35" t="s">
        <v>7189</v>
      </c>
      <c r="AF5072" s="305" t="s">
        <v>7190</v>
      </c>
      <c r="AG5072" s="35" t="s">
        <v>7040</v>
      </c>
      <c r="AH5072" s="44" t="s">
        <v>7041</v>
      </c>
    </row>
    <row r="5073" spans="1:34" ht="15" hidden="1" customHeight="1" x14ac:dyDescent="0.2">
      <c r="A5073" s="272">
        <v>69</v>
      </c>
      <c r="B5073" s="272">
        <v>60</v>
      </c>
      <c r="C5073" s="331" t="s">
        <v>2139</v>
      </c>
      <c r="D5073" s="272">
        <v>60413</v>
      </c>
      <c r="E5073" s="331" t="s">
        <v>2140</v>
      </c>
      <c r="F5073" s="25">
        <v>2017</v>
      </c>
      <c r="G5073" s="284">
        <v>42772.35833333333</v>
      </c>
      <c r="H5073" s="234">
        <v>42772.35833333333</v>
      </c>
      <c r="I5073" s="412" t="s">
        <v>36</v>
      </c>
      <c r="J5073" s="412" t="s">
        <v>36</v>
      </c>
      <c r="K5073" s="412"/>
      <c r="L5073" s="235">
        <f>N5073-G5073</f>
        <v>6.9444444452528842E-3</v>
      </c>
      <c r="M5073" s="236">
        <v>10</v>
      </c>
      <c r="N5073" s="284">
        <v>42772.365277777775</v>
      </c>
      <c r="O5073" s="234">
        <v>42772.365277777775</v>
      </c>
      <c r="P5073" s="237" t="s">
        <v>37</v>
      </c>
      <c r="Q5073" s="167" t="s">
        <v>52</v>
      </c>
      <c r="R5073" s="167" t="s">
        <v>639</v>
      </c>
      <c r="S5073" s="167" t="s">
        <v>106</v>
      </c>
      <c r="T5073" s="52" t="s">
        <v>7687</v>
      </c>
      <c r="U5073" s="332" t="s">
        <v>40</v>
      </c>
      <c r="V5073" s="49" t="s">
        <v>1336</v>
      </c>
      <c r="W5073" s="167" t="s">
        <v>7688</v>
      </c>
      <c r="X5073" s="255">
        <v>0</v>
      </c>
      <c r="Y5073" s="255">
        <v>0</v>
      </c>
      <c r="Z5073" s="255">
        <v>0</v>
      </c>
      <c r="AA5073" s="184"/>
      <c r="AB5073" s="184"/>
      <c r="AC5073" s="184"/>
      <c r="AD5073" s="304">
        <v>5517212</v>
      </c>
      <c r="AE5073" s="167" t="s">
        <v>1270</v>
      </c>
      <c r="AF5073" s="333" t="s">
        <v>1270</v>
      </c>
      <c r="AG5073" s="167" t="s">
        <v>7040</v>
      </c>
      <c r="AH5073" s="52" t="s">
        <v>7173</v>
      </c>
    </row>
    <row r="5074" spans="1:34" ht="15" hidden="1" customHeight="1" x14ac:dyDescent="0.2">
      <c r="A5074" s="257">
        <v>69</v>
      </c>
      <c r="B5074" s="257">
        <v>60</v>
      </c>
      <c r="C5074" s="258" t="s">
        <v>2139</v>
      </c>
      <c r="D5074" s="257">
        <v>60413</v>
      </c>
      <c r="E5074" s="258" t="s">
        <v>2140</v>
      </c>
      <c r="F5074" s="25">
        <v>2018</v>
      </c>
      <c r="G5074" s="232">
        <v>43131.42083333333</v>
      </c>
      <c r="H5074" s="233">
        <v>43131.42083333333</v>
      </c>
      <c r="I5074" s="412" t="s">
        <v>36</v>
      </c>
      <c r="J5074" s="412" t="s">
        <v>36</v>
      </c>
      <c r="K5074" s="412" t="s">
        <v>36</v>
      </c>
      <c r="L5074" s="235">
        <f>N5074-G5074</f>
        <v>1.0416666671517305E-2</v>
      </c>
      <c r="M5074" s="236">
        <v>15</v>
      </c>
      <c r="N5074" s="232">
        <v>43131.431250000001</v>
      </c>
      <c r="O5074" s="233">
        <v>43131.431250000001</v>
      </c>
      <c r="P5074" s="237" t="s">
        <v>37</v>
      </c>
      <c r="Q5074" s="238" t="s">
        <v>145</v>
      </c>
      <c r="R5074" s="35" t="s">
        <v>10207</v>
      </c>
      <c r="S5074" s="238" t="s">
        <v>579</v>
      </c>
      <c r="T5074" s="167" t="s">
        <v>10403</v>
      </c>
      <c r="U5074" s="430">
        <v>114266622</v>
      </c>
      <c r="V5074" s="240" t="s">
        <v>1336</v>
      </c>
      <c r="W5074" s="374" t="s">
        <v>10404</v>
      </c>
      <c r="X5074" s="255">
        <v>11325</v>
      </c>
      <c r="Y5074" s="255">
        <v>11325</v>
      </c>
      <c r="Z5074" s="255">
        <v>249955</v>
      </c>
      <c r="AA5074" s="259">
        <f>Y5074/AD5074</f>
        <v>2.0526671804527359E-3</v>
      </c>
      <c r="AB5074" s="260">
        <f>Z5074/AD5074</f>
        <v>4.5304584996915108E-2</v>
      </c>
      <c r="AC5074" s="241">
        <f>Z5074/Y5074</f>
        <v>22.071081677704193</v>
      </c>
      <c r="AD5074" s="241">
        <v>5517212</v>
      </c>
      <c r="AE5074" s="35" t="s">
        <v>1270</v>
      </c>
      <c r="AF5074" s="153" t="s">
        <v>1270</v>
      </c>
      <c r="AG5074" s="35" t="s">
        <v>7040</v>
      </c>
      <c r="AH5074" s="35" t="s">
        <v>7173</v>
      </c>
    </row>
    <row r="5075" spans="1:34" ht="15" hidden="1" customHeight="1" x14ac:dyDescent="0.2">
      <c r="A5075" s="257">
        <v>69</v>
      </c>
      <c r="B5075" s="257">
        <v>60</v>
      </c>
      <c r="C5075" s="258" t="s">
        <v>2139</v>
      </c>
      <c r="D5075" s="257">
        <v>60413</v>
      </c>
      <c r="E5075" s="258" t="s">
        <v>2140</v>
      </c>
      <c r="F5075" s="25">
        <v>2018</v>
      </c>
      <c r="G5075" s="232">
        <v>43181.572916666664</v>
      </c>
      <c r="H5075" s="233">
        <v>43181.572916666664</v>
      </c>
      <c r="I5075" s="412" t="s">
        <v>36</v>
      </c>
      <c r="J5075" s="412" t="s">
        <v>36</v>
      </c>
      <c r="K5075" s="412" t="s">
        <v>36</v>
      </c>
      <c r="L5075" s="235">
        <f>N5075-G5075</f>
        <v>6.944444467080757E-4</v>
      </c>
      <c r="M5075" s="236">
        <v>1</v>
      </c>
      <c r="N5075" s="232">
        <v>43181.573611111111</v>
      </c>
      <c r="O5075" s="233">
        <v>43181.573611111111</v>
      </c>
      <c r="P5075" s="237" t="s">
        <v>37</v>
      </c>
      <c r="Q5075" s="359" t="s">
        <v>213</v>
      </c>
      <c r="R5075" s="35" t="s">
        <v>10774</v>
      </c>
      <c r="S5075" s="277" t="s">
        <v>101</v>
      </c>
      <c r="T5075" s="167" t="s">
        <v>10775</v>
      </c>
      <c r="U5075" s="282" t="s">
        <v>40</v>
      </c>
      <c r="V5075" s="240" t="s">
        <v>1336</v>
      </c>
      <c r="W5075" s="167" t="s">
        <v>10776</v>
      </c>
      <c r="X5075" s="255">
        <v>3400</v>
      </c>
      <c r="Y5075" s="241">
        <v>0</v>
      </c>
      <c r="Z5075" s="241">
        <v>0</v>
      </c>
      <c r="AA5075" s="266"/>
      <c r="AB5075" s="266"/>
      <c r="AC5075" s="266"/>
      <c r="AD5075" s="241">
        <v>5517212</v>
      </c>
      <c r="AE5075" s="461" t="s">
        <v>7076</v>
      </c>
      <c r="AF5075" s="462" t="s">
        <v>10777</v>
      </c>
      <c r="AG5075" s="277" t="s">
        <v>7040</v>
      </c>
      <c r="AH5075" s="277" t="s">
        <v>7041</v>
      </c>
    </row>
    <row r="5076" spans="1:34" ht="15" hidden="1" customHeight="1" x14ac:dyDescent="0.2">
      <c r="A5076" s="257">
        <v>69</v>
      </c>
      <c r="B5076" s="257">
        <v>60</v>
      </c>
      <c r="C5076" s="258" t="s">
        <v>2139</v>
      </c>
      <c r="D5076" s="257">
        <v>60413</v>
      </c>
      <c r="E5076" s="258" t="s">
        <v>2140</v>
      </c>
      <c r="F5076" s="25">
        <v>2018</v>
      </c>
      <c r="G5076" s="284">
        <v>43426.620138888888</v>
      </c>
      <c r="H5076" s="234">
        <v>43426.620138888888</v>
      </c>
      <c r="I5076" s="412" t="s">
        <v>36</v>
      </c>
      <c r="J5076" s="412" t="s">
        <v>36</v>
      </c>
      <c r="K5076" s="417" t="s">
        <v>7042</v>
      </c>
      <c r="L5076" s="235">
        <f>N5076-G5076</f>
        <v>4.8611111124046147E-3</v>
      </c>
      <c r="M5076" s="236">
        <v>7</v>
      </c>
      <c r="N5076" s="284">
        <v>43426.625</v>
      </c>
      <c r="O5076" s="234">
        <v>43426.625</v>
      </c>
      <c r="P5076" s="237" t="s">
        <v>37</v>
      </c>
      <c r="Q5076" s="162" t="s">
        <v>48</v>
      </c>
      <c r="R5076" s="167" t="s">
        <v>10200</v>
      </c>
      <c r="S5076" s="163" t="s">
        <v>40</v>
      </c>
      <c r="T5076" s="167" t="s">
        <v>12394</v>
      </c>
      <c r="U5076" s="416" t="s">
        <v>40</v>
      </c>
      <c r="V5076" s="240" t="s">
        <v>1336</v>
      </c>
      <c r="W5076" s="167" t="s">
        <v>12395</v>
      </c>
      <c r="X5076" s="255">
        <v>3521</v>
      </c>
      <c r="Y5076" s="241">
        <v>0</v>
      </c>
      <c r="Z5076" s="241">
        <v>0</v>
      </c>
      <c r="AA5076" s="266"/>
      <c r="AB5076" s="266"/>
      <c r="AC5076" s="266"/>
      <c r="AD5076" s="241">
        <v>5517212</v>
      </c>
      <c r="AE5076" s="461" t="s">
        <v>7060</v>
      </c>
      <c r="AF5076" s="468" t="s">
        <v>12396</v>
      </c>
      <c r="AG5076" s="163" t="s">
        <v>7040</v>
      </c>
      <c r="AH5076" s="277" t="s">
        <v>7041</v>
      </c>
    </row>
    <row r="5077" spans="1:34" ht="15" hidden="1" customHeight="1" x14ac:dyDescent="0.2">
      <c r="A5077" s="58">
        <v>69</v>
      </c>
      <c r="B5077" s="58">
        <v>60</v>
      </c>
      <c r="C5077" s="76" t="s">
        <v>2493</v>
      </c>
      <c r="D5077" s="31">
        <v>60414</v>
      </c>
      <c r="E5077" s="60" t="s">
        <v>2494</v>
      </c>
      <c r="F5077" s="25">
        <v>2014</v>
      </c>
      <c r="G5077" s="61">
        <v>41838.229861111111</v>
      </c>
      <c r="H5077" s="62">
        <v>41838.229861111111</v>
      </c>
      <c r="I5077" s="625" t="s">
        <v>36</v>
      </c>
      <c r="J5077" s="625" t="s">
        <v>36</v>
      </c>
      <c r="K5077" s="625"/>
      <c r="L5077" s="64">
        <f>N5077-G5077</f>
        <v>6.944444467080757E-4</v>
      </c>
      <c r="M5077" s="65">
        <v>1</v>
      </c>
      <c r="N5077" s="61">
        <v>41838.230555555558</v>
      </c>
      <c r="O5077" s="62">
        <v>41838.230555555558</v>
      </c>
      <c r="P5077" s="66" t="s">
        <v>37</v>
      </c>
      <c r="Q5077" s="69" t="s">
        <v>145</v>
      </c>
      <c r="R5077" s="69" t="s">
        <v>146</v>
      </c>
      <c r="S5077" s="87" t="s">
        <v>40</v>
      </c>
      <c r="T5077" s="69" t="s">
        <v>2495</v>
      </c>
      <c r="U5077" s="77">
        <v>10437</v>
      </c>
      <c r="V5077" s="87" t="s">
        <v>1336</v>
      </c>
      <c r="W5077" s="69" t="s">
        <v>2496</v>
      </c>
      <c r="X5077" s="32">
        <v>0</v>
      </c>
      <c r="Y5077" s="32">
        <v>0</v>
      </c>
      <c r="Z5077" s="83"/>
      <c r="AA5077" s="84"/>
      <c r="AB5077" s="85"/>
      <c r="AC5077" s="83"/>
    </row>
    <row r="5078" spans="1:34" ht="15" hidden="1" customHeight="1" x14ac:dyDescent="0.2">
      <c r="A5078" s="175">
        <v>69</v>
      </c>
      <c r="B5078" s="175">
        <v>60</v>
      </c>
      <c r="C5078" s="24" t="s">
        <v>2493</v>
      </c>
      <c r="D5078" s="175">
        <v>60414</v>
      </c>
      <c r="E5078" s="24" t="s">
        <v>2494</v>
      </c>
      <c r="F5078" s="25">
        <v>2015</v>
      </c>
      <c r="G5078" s="156">
        <v>42138.677083333336</v>
      </c>
      <c r="H5078" s="157">
        <v>42138.677083333336</v>
      </c>
      <c r="I5078" s="620" t="s">
        <v>36</v>
      </c>
      <c r="J5078" s="620" t="s">
        <v>36</v>
      </c>
      <c r="K5078" s="620"/>
      <c r="L5078" s="159">
        <f>N5078-G5078</f>
        <v>6.9444443943211809E-4</v>
      </c>
      <c r="M5078" s="160">
        <v>1</v>
      </c>
      <c r="N5078" s="156">
        <v>42138.677777777775</v>
      </c>
      <c r="O5078" s="157">
        <v>42138.677777777775</v>
      </c>
      <c r="P5078" s="161" t="s">
        <v>37</v>
      </c>
      <c r="Q5078" s="35" t="s">
        <v>213</v>
      </c>
      <c r="R5078" s="35" t="s">
        <v>287</v>
      </c>
      <c r="S5078" s="35" t="s">
        <v>40</v>
      </c>
      <c r="T5078" s="35" t="s">
        <v>3992</v>
      </c>
      <c r="U5078" s="303" t="s">
        <v>40</v>
      </c>
      <c r="V5078" s="167" t="s">
        <v>1336</v>
      </c>
      <c r="W5078" s="35" t="s">
        <v>3993</v>
      </c>
      <c r="X5078" s="55">
        <v>1</v>
      </c>
      <c r="Y5078" s="55">
        <v>0</v>
      </c>
      <c r="Z5078" s="168"/>
      <c r="AA5078" s="168"/>
      <c r="AB5078" s="168"/>
      <c r="AC5078" s="168"/>
      <c r="AD5078" s="41"/>
      <c r="AE5078" s="41"/>
      <c r="AF5078" s="41"/>
      <c r="AG5078" s="41"/>
      <c r="AH5078" s="41"/>
    </row>
    <row r="5079" spans="1:34" ht="15" hidden="1" customHeight="1" x14ac:dyDescent="0.2">
      <c r="A5079" s="272">
        <v>69</v>
      </c>
      <c r="B5079" s="272">
        <v>60</v>
      </c>
      <c r="C5079" s="331" t="s">
        <v>2493</v>
      </c>
      <c r="D5079" s="272">
        <v>60414</v>
      </c>
      <c r="E5079" s="331" t="s">
        <v>2494</v>
      </c>
      <c r="F5079" s="25">
        <v>2017</v>
      </c>
      <c r="G5079" s="284">
        <v>42772.35833333333</v>
      </c>
      <c r="H5079" s="234">
        <v>42772.35833333333</v>
      </c>
      <c r="I5079" s="412" t="s">
        <v>36</v>
      </c>
      <c r="J5079" s="412" t="s">
        <v>36</v>
      </c>
      <c r="K5079" s="412"/>
      <c r="L5079" s="235">
        <f>N5079-G5079</f>
        <v>6.2500000058207661E-3</v>
      </c>
      <c r="M5079" s="236">
        <v>9</v>
      </c>
      <c r="N5079" s="284">
        <v>42772.364583333336</v>
      </c>
      <c r="O5079" s="234">
        <v>42772.364583333336</v>
      </c>
      <c r="P5079" s="237" t="s">
        <v>37</v>
      </c>
      <c r="Q5079" s="167" t="s">
        <v>52</v>
      </c>
      <c r="R5079" s="167" t="s">
        <v>639</v>
      </c>
      <c r="S5079" s="167" t="s">
        <v>106</v>
      </c>
      <c r="T5079" s="52" t="s">
        <v>7687</v>
      </c>
      <c r="U5079" s="332" t="s">
        <v>40</v>
      </c>
      <c r="V5079" s="49" t="s">
        <v>1336</v>
      </c>
      <c r="W5079" s="167" t="s">
        <v>7689</v>
      </c>
      <c r="X5079" s="255">
        <v>0</v>
      </c>
      <c r="Y5079" s="255">
        <v>0</v>
      </c>
      <c r="Z5079" s="255">
        <v>0</v>
      </c>
      <c r="AA5079" s="184"/>
      <c r="AB5079" s="184"/>
      <c r="AC5079" s="184"/>
      <c r="AD5079" s="304">
        <v>5517212</v>
      </c>
      <c r="AE5079" s="167" t="s">
        <v>1270</v>
      </c>
      <c r="AF5079" s="333" t="s">
        <v>1270</v>
      </c>
      <c r="AG5079" s="167" t="s">
        <v>7040</v>
      </c>
      <c r="AH5079" s="52" t="s">
        <v>7173</v>
      </c>
    </row>
    <row r="5080" spans="1:34" ht="15" hidden="1" customHeight="1" x14ac:dyDescent="0.2">
      <c r="A5080" s="257">
        <v>69</v>
      </c>
      <c r="B5080" s="257">
        <v>60</v>
      </c>
      <c r="C5080" s="258" t="s">
        <v>2493</v>
      </c>
      <c r="D5080" s="257">
        <v>60414</v>
      </c>
      <c r="E5080" s="258" t="s">
        <v>2494</v>
      </c>
      <c r="F5080" s="25">
        <v>2017</v>
      </c>
      <c r="G5080" s="232">
        <v>42890.556944444441</v>
      </c>
      <c r="H5080" s="233">
        <v>42890.556944444441</v>
      </c>
      <c r="I5080" s="412" t="s">
        <v>36</v>
      </c>
      <c r="J5080" s="412" t="s">
        <v>36</v>
      </c>
      <c r="K5080" s="412"/>
      <c r="L5080" s="235">
        <f>N5080-G5080</f>
        <v>3.4722222262644209E-3</v>
      </c>
      <c r="M5080" s="236">
        <v>5</v>
      </c>
      <c r="N5080" s="232">
        <v>42890.560416666667</v>
      </c>
      <c r="O5080" s="233">
        <v>42890.560416666667</v>
      </c>
      <c r="P5080" s="237" t="s">
        <v>37</v>
      </c>
      <c r="Q5080" s="35" t="s">
        <v>48</v>
      </c>
      <c r="R5080" s="35" t="s">
        <v>49</v>
      </c>
      <c r="S5080" s="35" t="s">
        <v>40</v>
      </c>
      <c r="T5080" s="167" t="s">
        <v>8665</v>
      </c>
      <c r="U5080" s="332" t="s">
        <v>40</v>
      </c>
      <c r="V5080" s="240" t="s">
        <v>1336</v>
      </c>
      <c r="W5080" s="35" t="s">
        <v>8666</v>
      </c>
      <c r="X5080" s="241">
        <v>0</v>
      </c>
      <c r="Y5080" s="241">
        <v>0</v>
      </c>
      <c r="Z5080" s="241">
        <v>0</v>
      </c>
      <c r="AA5080" s="168"/>
      <c r="AB5080" s="168"/>
      <c r="AC5080" s="168"/>
      <c r="AD5080" s="304">
        <v>5517212</v>
      </c>
      <c r="AE5080" s="305" t="s">
        <v>7102</v>
      </c>
      <c r="AF5080" s="305" t="s">
        <v>8667</v>
      </c>
      <c r="AG5080" s="35" t="s">
        <v>7040</v>
      </c>
      <c r="AH5080" s="44" t="s">
        <v>7041</v>
      </c>
    </row>
    <row r="5081" spans="1:34" ht="15" hidden="1" customHeight="1" x14ac:dyDescent="0.2">
      <c r="A5081" s="257">
        <v>69</v>
      </c>
      <c r="B5081" s="257">
        <v>60</v>
      </c>
      <c r="C5081" s="258" t="s">
        <v>2493</v>
      </c>
      <c r="D5081" s="257">
        <v>60414</v>
      </c>
      <c r="E5081" s="258" t="s">
        <v>2494</v>
      </c>
      <c r="F5081" s="25">
        <v>2017</v>
      </c>
      <c r="G5081" s="232">
        <v>42895.775000000001</v>
      </c>
      <c r="H5081" s="233">
        <v>42895.775000000001</v>
      </c>
      <c r="I5081" s="412" t="s">
        <v>36</v>
      </c>
      <c r="J5081" s="412" t="s">
        <v>36</v>
      </c>
      <c r="K5081" s="412"/>
      <c r="L5081" s="235">
        <f>N5081-G5081</f>
        <v>6.9444443943211809E-4</v>
      </c>
      <c r="M5081" s="236">
        <v>1</v>
      </c>
      <c r="N5081" s="232">
        <v>42895.775694444441</v>
      </c>
      <c r="O5081" s="233">
        <v>42895.775694444441</v>
      </c>
      <c r="P5081" s="237" t="s">
        <v>37</v>
      </c>
      <c r="Q5081" s="35" t="s">
        <v>62</v>
      </c>
      <c r="R5081" s="35" t="s">
        <v>397</v>
      </c>
      <c r="S5081" s="35" t="s">
        <v>101</v>
      </c>
      <c r="T5081" s="52" t="s">
        <v>8695</v>
      </c>
      <c r="U5081" s="293">
        <v>112952141</v>
      </c>
      <c r="V5081" s="240" t="s">
        <v>1336</v>
      </c>
      <c r="W5081" s="44" t="s">
        <v>8696</v>
      </c>
      <c r="X5081" s="241">
        <v>1</v>
      </c>
      <c r="Y5081" s="241">
        <v>0</v>
      </c>
      <c r="Z5081" s="241">
        <v>0</v>
      </c>
      <c r="AA5081" s="168"/>
      <c r="AB5081" s="168"/>
      <c r="AC5081" s="168"/>
      <c r="AD5081" s="304">
        <v>5517212</v>
      </c>
      <c r="AE5081" s="305" t="s">
        <v>1270</v>
      </c>
      <c r="AF5081" s="305" t="s">
        <v>1270</v>
      </c>
      <c r="AG5081" s="35" t="s">
        <v>7040</v>
      </c>
      <c r="AH5081" s="44" t="s">
        <v>7041</v>
      </c>
    </row>
    <row r="5082" spans="1:34" ht="15" hidden="1" customHeight="1" x14ac:dyDescent="0.2">
      <c r="A5082" s="257">
        <v>69</v>
      </c>
      <c r="B5082" s="257">
        <v>60</v>
      </c>
      <c r="C5082" s="258" t="s">
        <v>2493</v>
      </c>
      <c r="D5082" s="257">
        <v>60414</v>
      </c>
      <c r="E5082" s="258" t="s">
        <v>2494</v>
      </c>
      <c r="F5082" s="25">
        <v>2018</v>
      </c>
      <c r="G5082" s="232">
        <v>43131.42083333333</v>
      </c>
      <c r="H5082" s="233">
        <v>43131.42083333333</v>
      </c>
      <c r="I5082" s="412" t="s">
        <v>36</v>
      </c>
      <c r="J5082" s="412" t="s">
        <v>36</v>
      </c>
      <c r="K5082" s="412" t="s">
        <v>36</v>
      </c>
      <c r="L5082" s="235">
        <f>N5082-G5082</f>
        <v>9.0277777781011537E-3</v>
      </c>
      <c r="M5082" s="236">
        <v>13</v>
      </c>
      <c r="N5082" s="232">
        <v>43131.429861111108</v>
      </c>
      <c r="O5082" s="233">
        <v>43131.429861111108</v>
      </c>
      <c r="P5082" s="237" t="s">
        <v>37</v>
      </c>
      <c r="Q5082" s="238" t="s">
        <v>145</v>
      </c>
      <c r="R5082" s="35" t="s">
        <v>10207</v>
      </c>
      <c r="S5082" s="238" t="s">
        <v>579</v>
      </c>
      <c r="T5082" s="167" t="s">
        <v>10403</v>
      </c>
      <c r="U5082" s="430">
        <v>114266622</v>
      </c>
      <c r="V5082" s="240" t="s">
        <v>1336</v>
      </c>
      <c r="W5082" s="374" t="s">
        <v>10405</v>
      </c>
      <c r="X5082" s="255">
        <v>0</v>
      </c>
      <c r="Y5082" s="241">
        <v>0</v>
      </c>
      <c r="Z5082" s="241">
        <v>0</v>
      </c>
      <c r="AA5082" s="266"/>
      <c r="AB5082" s="266"/>
      <c r="AC5082" s="266"/>
      <c r="AD5082" s="241">
        <v>5517212</v>
      </c>
      <c r="AE5082" s="35" t="s">
        <v>7172</v>
      </c>
      <c r="AF5082" s="153" t="s">
        <v>10406</v>
      </c>
      <c r="AG5082" s="35" t="s">
        <v>7040</v>
      </c>
      <c r="AH5082" s="35" t="s">
        <v>7176</v>
      </c>
    </row>
    <row r="5083" spans="1:34" ht="15" hidden="1" customHeight="1" x14ac:dyDescent="0.2">
      <c r="A5083" s="257">
        <v>69</v>
      </c>
      <c r="B5083" s="257">
        <v>60</v>
      </c>
      <c r="C5083" s="258" t="s">
        <v>2493</v>
      </c>
      <c r="D5083" s="257">
        <v>60414</v>
      </c>
      <c r="E5083" s="258" t="s">
        <v>2494</v>
      </c>
      <c r="F5083" s="25">
        <v>2018</v>
      </c>
      <c r="G5083" s="232">
        <v>43165.747916666667</v>
      </c>
      <c r="H5083" s="233">
        <v>43165.747916666667</v>
      </c>
      <c r="I5083" s="412" t="s">
        <v>36</v>
      </c>
      <c r="J5083" s="412" t="s">
        <v>36</v>
      </c>
      <c r="K5083" s="412" t="s">
        <v>36</v>
      </c>
      <c r="L5083" s="235">
        <f>N5083-G5083</f>
        <v>6.944444467080757E-4</v>
      </c>
      <c r="M5083" s="236">
        <v>1</v>
      </c>
      <c r="N5083" s="232">
        <v>43165.748611111114</v>
      </c>
      <c r="O5083" s="233">
        <v>43165.748611111114</v>
      </c>
      <c r="P5083" s="237" t="s">
        <v>37</v>
      </c>
      <c r="Q5083" s="359" t="s">
        <v>43</v>
      </c>
      <c r="R5083" s="35" t="s">
        <v>10388</v>
      </c>
      <c r="S5083" s="277" t="s">
        <v>526</v>
      </c>
      <c r="T5083" s="167" t="s">
        <v>10634</v>
      </c>
      <c r="U5083" s="282" t="s">
        <v>40</v>
      </c>
      <c r="V5083" s="240" t="s">
        <v>1336</v>
      </c>
      <c r="W5083" s="167" t="s">
        <v>10635</v>
      </c>
      <c r="X5083" s="255">
        <v>0</v>
      </c>
      <c r="Y5083" s="241">
        <v>0</v>
      </c>
      <c r="Z5083" s="241">
        <v>0</v>
      </c>
      <c r="AA5083" s="266"/>
      <c r="AB5083" s="266"/>
      <c r="AC5083" s="266"/>
      <c r="AD5083" s="241">
        <v>5517212</v>
      </c>
      <c r="AE5083" s="461" t="s">
        <v>10636</v>
      </c>
      <c r="AF5083" s="462" t="s">
        <v>8220</v>
      </c>
      <c r="AG5083" s="277" t="s">
        <v>7040</v>
      </c>
      <c r="AH5083" s="277" t="s">
        <v>7041</v>
      </c>
    </row>
    <row r="5084" spans="1:34" ht="15" hidden="1" customHeight="1" x14ac:dyDescent="0.2">
      <c r="A5084" s="257">
        <v>69</v>
      </c>
      <c r="B5084" s="257">
        <v>60</v>
      </c>
      <c r="C5084" s="258" t="s">
        <v>2493</v>
      </c>
      <c r="D5084" s="257">
        <v>60414</v>
      </c>
      <c r="E5084" s="258" t="s">
        <v>2494</v>
      </c>
      <c r="F5084" s="25">
        <v>2018</v>
      </c>
      <c r="G5084" s="232">
        <v>43177.443055555559</v>
      </c>
      <c r="H5084" s="233">
        <v>43177.443055555559</v>
      </c>
      <c r="I5084" s="412" t="s">
        <v>36</v>
      </c>
      <c r="J5084" s="412" t="s">
        <v>36</v>
      </c>
      <c r="K5084" s="412" t="s">
        <v>36</v>
      </c>
      <c r="L5084" s="235">
        <f>N5084-G5084</f>
        <v>0.22013888888614019</v>
      </c>
      <c r="M5084" s="236">
        <v>317</v>
      </c>
      <c r="N5084" s="232">
        <v>43177.663194444445</v>
      </c>
      <c r="O5084" s="233">
        <v>43177.663194444445</v>
      </c>
      <c r="P5084" s="237" t="s">
        <v>37</v>
      </c>
      <c r="Q5084" s="359" t="s">
        <v>43</v>
      </c>
      <c r="R5084" s="35" t="s">
        <v>10739</v>
      </c>
      <c r="S5084" s="277" t="s">
        <v>54</v>
      </c>
      <c r="T5084" s="167" t="s">
        <v>10740</v>
      </c>
      <c r="U5084" s="282" t="s">
        <v>40</v>
      </c>
      <c r="V5084" s="240" t="s">
        <v>1336</v>
      </c>
      <c r="W5084" s="167" t="s">
        <v>10741</v>
      </c>
      <c r="X5084" s="255">
        <v>0</v>
      </c>
      <c r="Y5084" s="241">
        <v>0</v>
      </c>
      <c r="Z5084" s="241">
        <v>0</v>
      </c>
      <c r="AA5084" s="266"/>
      <c r="AB5084" s="266"/>
      <c r="AC5084" s="266"/>
      <c r="AD5084" s="241">
        <v>5517212</v>
      </c>
      <c r="AE5084" s="461" t="s">
        <v>1270</v>
      </c>
      <c r="AF5084" s="462" t="s">
        <v>1270</v>
      </c>
      <c r="AG5084" s="277" t="s">
        <v>7066</v>
      </c>
      <c r="AH5084" s="277" t="s">
        <v>7067</v>
      </c>
    </row>
    <row r="5085" spans="1:34" ht="15" hidden="1" customHeight="1" x14ac:dyDescent="0.2">
      <c r="A5085" s="257">
        <v>69</v>
      </c>
      <c r="B5085" s="257">
        <v>60</v>
      </c>
      <c r="C5085" s="258" t="s">
        <v>1581</v>
      </c>
      <c r="D5085" s="257">
        <v>60415</v>
      </c>
      <c r="E5085" s="258" t="s">
        <v>1582</v>
      </c>
      <c r="F5085" s="25">
        <v>2017</v>
      </c>
      <c r="G5085" s="232">
        <v>42854.219444444447</v>
      </c>
      <c r="H5085" s="233">
        <v>42854.219444444447</v>
      </c>
      <c r="I5085" s="412" t="s">
        <v>36</v>
      </c>
      <c r="J5085" s="412" t="s">
        <v>36</v>
      </c>
      <c r="K5085" s="412"/>
      <c r="L5085" s="235">
        <f>N5085-G5085</f>
        <v>4.9999999995634425E-2</v>
      </c>
      <c r="M5085" s="236">
        <v>72</v>
      </c>
      <c r="N5085" s="232">
        <v>42854.269444444442</v>
      </c>
      <c r="O5085" s="233">
        <v>42854.269444444442</v>
      </c>
      <c r="P5085" s="237" t="s">
        <v>37</v>
      </c>
      <c r="Q5085" s="35" t="s">
        <v>52</v>
      </c>
      <c r="R5085" s="35" t="s">
        <v>87</v>
      </c>
      <c r="S5085" s="35" t="s">
        <v>162</v>
      </c>
      <c r="T5085" s="52" t="s">
        <v>8450</v>
      </c>
      <c r="U5085" s="332" t="s">
        <v>40</v>
      </c>
      <c r="V5085" s="240" t="s">
        <v>1336</v>
      </c>
      <c r="W5085" s="35" t="s">
        <v>8453</v>
      </c>
      <c r="X5085" s="241">
        <v>4274</v>
      </c>
      <c r="Y5085" s="241">
        <v>4274</v>
      </c>
      <c r="Z5085" s="241">
        <v>307728</v>
      </c>
      <c r="AA5085" s="173">
        <v>7.7466662509977861E-4</v>
      </c>
      <c r="AB5085" s="174">
        <v>5.5775997007184067E-2</v>
      </c>
      <c r="AC5085" s="241">
        <v>72</v>
      </c>
      <c r="AD5085" s="304">
        <v>5517212</v>
      </c>
      <c r="AE5085" s="305" t="s">
        <v>1270</v>
      </c>
      <c r="AF5085" s="305" t="s">
        <v>1270</v>
      </c>
      <c r="AG5085" s="35" t="s">
        <v>7040</v>
      </c>
      <c r="AH5085" s="44" t="s">
        <v>7173</v>
      </c>
    </row>
    <row r="5086" spans="1:34" ht="15" hidden="1" customHeight="1" x14ac:dyDescent="0.2">
      <c r="A5086" s="257">
        <v>69</v>
      </c>
      <c r="B5086" s="257">
        <v>60</v>
      </c>
      <c r="C5086" s="258" t="s">
        <v>1581</v>
      </c>
      <c r="D5086" s="257">
        <v>60415</v>
      </c>
      <c r="E5086" s="258" t="s">
        <v>1582</v>
      </c>
      <c r="F5086" s="25">
        <v>2017</v>
      </c>
      <c r="G5086" s="232">
        <v>42854.275000000001</v>
      </c>
      <c r="H5086" s="233">
        <v>42854.275000000001</v>
      </c>
      <c r="I5086" s="412" t="s">
        <v>36</v>
      </c>
      <c r="J5086" s="412" t="s">
        <v>36</v>
      </c>
      <c r="K5086" s="412"/>
      <c r="L5086" s="235">
        <f>N5086-G5086</f>
        <v>3.3333333332848269E-2</v>
      </c>
      <c r="M5086" s="236">
        <v>48</v>
      </c>
      <c r="N5086" s="232">
        <v>42854.308333333334</v>
      </c>
      <c r="O5086" s="233">
        <v>42854.308333333334</v>
      </c>
      <c r="P5086" s="237" t="s">
        <v>37</v>
      </c>
      <c r="Q5086" s="35" t="s">
        <v>43</v>
      </c>
      <c r="R5086" s="35" t="s">
        <v>44</v>
      </c>
      <c r="S5086" s="35" t="s">
        <v>162</v>
      </c>
      <c r="T5086" s="52" t="s">
        <v>8458</v>
      </c>
      <c r="U5086" s="332" t="s">
        <v>40</v>
      </c>
      <c r="V5086" s="240" t="s">
        <v>1336</v>
      </c>
      <c r="W5086" s="35" t="s">
        <v>8459</v>
      </c>
      <c r="X5086" s="241">
        <v>4274</v>
      </c>
      <c r="Y5086" s="241">
        <v>4274</v>
      </c>
      <c r="Z5086" s="241">
        <v>205152</v>
      </c>
      <c r="AA5086" s="173">
        <v>7.7466662509977861E-4</v>
      </c>
      <c r="AB5086" s="174">
        <v>3.7183998004789373E-2</v>
      </c>
      <c r="AC5086" s="241">
        <v>48</v>
      </c>
      <c r="AD5086" s="304">
        <v>5517212</v>
      </c>
      <c r="AE5086" s="305" t="s">
        <v>1270</v>
      </c>
      <c r="AF5086" s="305" t="s">
        <v>1270</v>
      </c>
      <c r="AG5086" s="35" t="s">
        <v>7066</v>
      </c>
      <c r="AH5086" s="44" t="s">
        <v>7067</v>
      </c>
    </row>
    <row r="5087" spans="1:34" ht="15" hidden="1" customHeight="1" x14ac:dyDescent="0.2">
      <c r="A5087" s="521">
        <v>69</v>
      </c>
      <c r="B5087" s="521">
        <v>60</v>
      </c>
      <c r="C5087" s="522" t="s">
        <v>1581</v>
      </c>
      <c r="D5087" s="521">
        <v>60415</v>
      </c>
      <c r="E5087" s="522" t="s">
        <v>1582</v>
      </c>
      <c r="F5087" s="25">
        <v>2019</v>
      </c>
      <c r="G5087" s="232">
        <v>43519.19027777778</v>
      </c>
      <c r="H5087" s="233">
        <v>43519.19027777778</v>
      </c>
      <c r="I5087" s="412" t="s">
        <v>36</v>
      </c>
      <c r="J5087" s="412" t="s">
        <v>36</v>
      </c>
      <c r="K5087" s="412" t="s">
        <v>36</v>
      </c>
      <c r="L5087" s="235">
        <f>N5087-G5087</f>
        <v>4.0277777778101154E-2</v>
      </c>
      <c r="M5087" s="236">
        <v>58</v>
      </c>
      <c r="N5087" s="232">
        <v>43519.230555555558</v>
      </c>
      <c r="O5087" s="233">
        <v>43519.230555555558</v>
      </c>
      <c r="P5087" s="237" t="s">
        <v>37</v>
      </c>
      <c r="Q5087" s="162" t="s">
        <v>1285</v>
      </c>
      <c r="R5087" s="167" t="s">
        <v>10331</v>
      </c>
      <c r="S5087" s="238" t="s">
        <v>54</v>
      </c>
      <c r="T5087" s="167" t="s">
        <v>13388</v>
      </c>
      <c r="U5087" s="192" t="s">
        <v>40</v>
      </c>
      <c r="V5087" s="240" t="s">
        <v>1336</v>
      </c>
      <c r="W5087" s="167" t="s">
        <v>13390</v>
      </c>
      <c r="X5087" s="164">
        <v>0</v>
      </c>
      <c r="Y5087" s="241">
        <v>0</v>
      </c>
      <c r="Z5087" s="241">
        <v>0</v>
      </c>
      <c r="AA5087" s="264">
        <f>Y5087/AD5087</f>
        <v>0</v>
      </c>
      <c r="AB5087" s="265">
        <f>Z5087/AD5087</f>
        <v>0</v>
      </c>
      <c r="AC5087" s="255">
        <v>0</v>
      </c>
      <c r="AD5087" s="255">
        <v>5548929</v>
      </c>
      <c r="AE5087" s="239" t="s">
        <v>1270</v>
      </c>
      <c r="AF5087" s="229" t="s">
        <v>1270</v>
      </c>
      <c r="AG5087" s="239" t="s">
        <v>7040</v>
      </c>
      <c r="AH5087" s="57" t="s">
        <v>7173</v>
      </c>
    </row>
    <row r="5088" spans="1:34" ht="15" hidden="1" customHeight="1" x14ac:dyDescent="0.2">
      <c r="A5088" s="257">
        <v>69</v>
      </c>
      <c r="B5088" s="257">
        <v>60</v>
      </c>
      <c r="C5088" s="258" t="s">
        <v>11046</v>
      </c>
      <c r="D5088" s="257">
        <v>60417</v>
      </c>
      <c r="E5088" s="258" t="s">
        <v>11047</v>
      </c>
      <c r="F5088" s="25">
        <v>2018</v>
      </c>
      <c r="G5088" s="284">
        <v>43218.804166666669</v>
      </c>
      <c r="H5088" s="233">
        <v>43218.804166666669</v>
      </c>
      <c r="I5088" s="412" t="s">
        <v>36</v>
      </c>
      <c r="J5088" s="412" t="s">
        <v>36</v>
      </c>
      <c r="K5088" s="412" t="s">
        <v>36</v>
      </c>
      <c r="L5088" s="235">
        <f>N5088-G5088</f>
        <v>6.9444443943211809E-4</v>
      </c>
      <c r="M5088" s="236">
        <v>1</v>
      </c>
      <c r="N5088" s="284">
        <v>43218.804861111108</v>
      </c>
      <c r="O5088" s="233">
        <v>43218.804861111108</v>
      </c>
      <c r="P5088" s="237" t="s">
        <v>37</v>
      </c>
      <c r="Q5088" s="359" t="s">
        <v>48</v>
      </c>
      <c r="R5088" s="35" t="s">
        <v>10200</v>
      </c>
      <c r="S5088" s="277" t="s">
        <v>40</v>
      </c>
      <c r="T5088" s="167" t="s">
        <v>11048</v>
      </c>
      <c r="U5088" s="282" t="s">
        <v>40</v>
      </c>
      <c r="V5088" s="240" t="s">
        <v>1336</v>
      </c>
      <c r="W5088" s="167" t="s">
        <v>11049</v>
      </c>
      <c r="X5088" s="255">
        <v>0</v>
      </c>
      <c r="Y5088" s="241">
        <v>0</v>
      </c>
      <c r="Z5088" s="241">
        <v>0</v>
      </c>
      <c r="AA5088" s="277"/>
      <c r="AB5088" s="277"/>
      <c r="AC5088" s="277"/>
      <c r="AD5088" s="241">
        <v>5517212</v>
      </c>
      <c r="AE5088" s="461" t="s">
        <v>7063</v>
      </c>
      <c r="AF5088" s="462" t="s">
        <v>11050</v>
      </c>
      <c r="AG5088" s="277" t="s">
        <v>7040</v>
      </c>
      <c r="AH5088" s="277" t="s">
        <v>7041</v>
      </c>
    </row>
    <row r="5089" spans="1:34" ht="15" hidden="1" customHeight="1" x14ac:dyDescent="0.2">
      <c r="A5089" s="257">
        <v>69</v>
      </c>
      <c r="B5089" s="257">
        <v>60</v>
      </c>
      <c r="C5089" s="258" t="s">
        <v>11046</v>
      </c>
      <c r="D5089" s="257">
        <v>60417</v>
      </c>
      <c r="E5089" s="258" t="s">
        <v>11047</v>
      </c>
      <c r="F5089" s="25">
        <v>2018</v>
      </c>
      <c r="G5089" s="284">
        <v>43288.99722222222</v>
      </c>
      <c r="H5089" s="233">
        <v>43288.99722222222</v>
      </c>
      <c r="I5089" s="412" t="s">
        <v>36</v>
      </c>
      <c r="J5089" s="412" t="s">
        <v>36</v>
      </c>
      <c r="K5089" s="412" t="s">
        <v>36</v>
      </c>
      <c r="L5089" s="235">
        <f>N5089-G5089</f>
        <v>6.944444467080757E-4</v>
      </c>
      <c r="M5089" s="236">
        <v>1</v>
      </c>
      <c r="N5089" s="284">
        <v>43288.997916666667</v>
      </c>
      <c r="O5089" s="233">
        <v>43288.997916666667</v>
      </c>
      <c r="P5089" s="237" t="s">
        <v>37</v>
      </c>
      <c r="Q5089" s="359" t="s">
        <v>1246</v>
      </c>
      <c r="R5089" s="35" t="s">
        <v>10509</v>
      </c>
      <c r="S5089" s="277" t="s">
        <v>40</v>
      </c>
      <c r="T5089" s="167" t="s">
        <v>11492</v>
      </c>
      <c r="U5089" s="282" t="s">
        <v>40</v>
      </c>
      <c r="V5089" s="240" t="s">
        <v>1336</v>
      </c>
      <c r="W5089" s="167" t="s">
        <v>11493</v>
      </c>
      <c r="X5089" s="255">
        <v>0</v>
      </c>
      <c r="Y5089" s="241">
        <v>0</v>
      </c>
      <c r="Z5089" s="241">
        <v>0</v>
      </c>
      <c r="AA5089" s="277"/>
      <c r="AB5089" s="277"/>
      <c r="AC5089" s="277"/>
      <c r="AD5089" s="241">
        <v>5517212</v>
      </c>
      <c r="AE5089" s="467" t="s">
        <v>7060</v>
      </c>
      <c r="AF5089" s="468" t="s">
        <v>11494</v>
      </c>
      <c r="AG5089" s="277" t="s">
        <v>7040</v>
      </c>
      <c r="AH5089" s="277" t="s">
        <v>7041</v>
      </c>
    </row>
    <row r="5090" spans="1:34" ht="15" hidden="1" customHeight="1" x14ac:dyDescent="0.2">
      <c r="A5090" s="330">
        <v>69</v>
      </c>
      <c r="B5090" s="330">
        <v>60</v>
      </c>
      <c r="C5090" s="340" t="s">
        <v>11046</v>
      </c>
      <c r="D5090" s="330">
        <v>60417</v>
      </c>
      <c r="E5090" s="340" t="s">
        <v>11047</v>
      </c>
      <c r="F5090" s="25">
        <v>2018</v>
      </c>
      <c r="G5090" s="284">
        <v>43376.594444444447</v>
      </c>
      <c r="H5090" s="234">
        <v>43376.594444444447</v>
      </c>
      <c r="I5090" s="412" t="s">
        <v>36</v>
      </c>
      <c r="J5090" s="412" t="s">
        <v>36</v>
      </c>
      <c r="K5090" s="412" t="s">
        <v>36</v>
      </c>
      <c r="L5090" s="235">
        <f>N5090-G5090</f>
        <v>6.9444443943211809E-4</v>
      </c>
      <c r="M5090" s="236">
        <v>1</v>
      </c>
      <c r="N5090" s="284">
        <v>43376.595138888886</v>
      </c>
      <c r="O5090" s="234">
        <v>43376.595138888886</v>
      </c>
      <c r="P5090" s="237" t="s">
        <v>37</v>
      </c>
      <c r="Q5090" s="162" t="s">
        <v>213</v>
      </c>
      <c r="R5090" s="167" t="s">
        <v>10774</v>
      </c>
      <c r="S5090" s="163" t="s">
        <v>40</v>
      </c>
      <c r="T5090" s="167" t="s">
        <v>12038</v>
      </c>
      <c r="U5090" s="416" t="s">
        <v>40</v>
      </c>
      <c r="V5090" s="240" t="s">
        <v>1336</v>
      </c>
      <c r="W5090" s="167" t="s">
        <v>12040</v>
      </c>
      <c r="X5090" s="255">
        <f>4337+2295+2532</f>
        <v>9164</v>
      </c>
      <c r="Y5090" s="241">
        <v>0</v>
      </c>
      <c r="Z5090" s="241">
        <v>0</v>
      </c>
      <c r="AA5090" s="266"/>
      <c r="AB5090" s="266"/>
      <c r="AC5090" s="266"/>
      <c r="AD5090" s="241">
        <v>5517212</v>
      </c>
      <c r="AE5090" s="461" t="s">
        <v>7172</v>
      </c>
      <c r="AF5090" s="468" t="s">
        <v>7597</v>
      </c>
      <c r="AG5090" s="163" t="s">
        <v>7040</v>
      </c>
      <c r="AH5090" s="277" t="s">
        <v>7176</v>
      </c>
    </row>
    <row r="5091" spans="1:34" ht="15" hidden="1" customHeight="1" x14ac:dyDescent="0.2">
      <c r="A5091" s="521">
        <v>69</v>
      </c>
      <c r="B5091" s="521">
        <v>60</v>
      </c>
      <c r="C5091" s="522" t="s">
        <v>11046</v>
      </c>
      <c r="D5091" s="521">
        <v>60417</v>
      </c>
      <c r="E5091" s="524" t="s">
        <v>11047</v>
      </c>
      <c r="F5091" s="25">
        <v>2019</v>
      </c>
      <c r="G5091" s="573">
        <v>43578.135416666664</v>
      </c>
      <c r="H5091" s="574">
        <v>43578.135416666664</v>
      </c>
      <c r="I5091" s="572" t="s">
        <v>36</v>
      </c>
      <c r="J5091" s="572" t="s">
        <v>36</v>
      </c>
      <c r="K5091" s="572" t="s">
        <v>36</v>
      </c>
      <c r="L5091" s="235">
        <f>N5091-G5091</f>
        <v>0.56666666666569654</v>
      </c>
      <c r="M5091" s="236">
        <v>816</v>
      </c>
      <c r="N5091" s="573">
        <v>43578.70208333333</v>
      </c>
      <c r="O5091" s="574">
        <v>43578.70208333333</v>
      </c>
      <c r="P5091" s="237" t="s">
        <v>37</v>
      </c>
      <c r="Q5091" s="162" t="s">
        <v>43</v>
      </c>
      <c r="R5091" s="167" t="s">
        <v>10204</v>
      </c>
      <c r="S5091" s="238" t="s">
        <v>68</v>
      </c>
      <c r="T5091" s="167" t="s">
        <v>13881</v>
      </c>
      <c r="U5091" s="593">
        <v>117087971</v>
      </c>
      <c r="V5091" s="605" t="s">
        <v>1336</v>
      </c>
      <c r="W5091" s="606" t="s">
        <v>13882</v>
      </c>
      <c r="X5091" s="403">
        <v>4831</v>
      </c>
      <c r="Y5091" s="403">
        <v>4831</v>
      </c>
      <c r="Z5091" s="403">
        <v>463776</v>
      </c>
      <c r="AA5091" s="264">
        <f>Y5091/AD5091</f>
        <v>8.7061845628228439E-4</v>
      </c>
      <c r="AB5091" s="265">
        <f>Z5091/AD5091</f>
        <v>8.3579371803099295E-2</v>
      </c>
      <c r="AC5091" s="255">
        <f>Z5091/Y5091</f>
        <v>96</v>
      </c>
      <c r="AD5091" s="255">
        <v>5548929</v>
      </c>
      <c r="AE5091" s="240" t="s">
        <v>1270</v>
      </c>
      <c r="AF5091" s="527" t="s">
        <v>1270</v>
      </c>
      <c r="AG5091" s="240" t="s">
        <v>7040</v>
      </c>
      <c r="AH5091" s="525" t="s">
        <v>7173</v>
      </c>
    </row>
    <row r="5092" spans="1:34" ht="15" hidden="1" customHeight="1" x14ac:dyDescent="0.2">
      <c r="A5092" s="521">
        <v>69</v>
      </c>
      <c r="B5092" s="521">
        <v>60</v>
      </c>
      <c r="C5092" s="522" t="s">
        <v>11046</v>
      </c>
      <c r="D5092" s="521">
        <v>60417</v>
      </c>
      <c r="E5092" s="522" t="s">
        <v>11047</v>
      </c>
      <c r="F5092" s="25">
        <v>2019</v>
      </c>
      <c r="G5092" s="573">
        <v>43613.822222222225</v>
      </c>
      <c r="H5092" s="574">
        <v>43613.822222222225</v>
      </c>
      <c r="I5092" s="572" t="s">
        <v>36</v>
      </c>
      <c r="J5092" s="572" t="s">
        <v>36</v>
      </c>
      <c r="K5092" s="572" t="s">
        <v>36</v>
      </c>
      <c r="L5092" s="235">
        <f>N5092-G5092</f>
        <v>6.9444443943211809E-4</v>
      </c>
      <c r="M5092" s="236">
        <v>1</v>
      </c>
      <c r="N5092" s="573">
        <v>43613.822916666664</v>
      </c>
      <c r="O5092" s="574">
        <v>43613.822916666664</v>
      </c>
      <c r="P5092" s="237" t="s">
        <v>37</v>
      </c>
      <c r="Q5092" s="359" t="s">
        <v>48</v>
      </c>
      <c r="R5092" s="35" t="s">
        <v>10200</v>
      </c>
      <c r="S5092" s="277" t="s">
        <v>40</v>
      </c>
      <c r="T5092" s="167" t="s">
        <v>14204</v>
      </c>
      <c r="U5092" s="192" t="s">
        <v>40</v>
      </c>
      <c r="V5092" s="49" t="s">
        <v>1336</v>
      </c>
      <c r="W5092" s="167" t="s">
        <v>14205</v>
      </c>
      <c r="X5092" s="536">
        <v>4858</v>
      </c>
      <c r="Y5092" s="255">
        <v>0</v>
      </c>
      <c r="Z5092" s="255">
        <v>0</v>
      </c>
      <c r="AA5092" s="264">
        <f>Y5092/AD5092</f>
        <v>0</v>
      </c>
      <c r="AB5092" s="265">
        <f>Z5092/AD5092</f>
        <v>0</v>
      </c>
      <c r="AC5092" s="255">
        <v>0</v>
      </c>
      <c r="AD5092" s="255">
        <v>5548929</v>
      </c>
      <c r="AE5092" s="240" t="s">
        <v>7060</v>
      </c>
      <c r="AF5092" s="527" t="s">
        <v>14206</v>
      </c>
      <c r="AG5092" s="49" t="s">
        <v>7040</v>
      </c>
      <c r="AH5092" s="525" t="s">
        <v>7041</v>
      </c>
    </row>
    <row r="5093" spans="1:34" ht="15" hidden="1" customHeight="1" x14ac:dyDescent="0.2">
      <c r="A5093" s="105">
        <v>69</v>
      </c>
      <c r="B5093" s="105">
        <v>60</v>
      </c>
      <c r="C5093" s="76" t="s">
        <v>89</v>
      </c>
      <c r="D5093" s="31">
        <v>60418</v>
      </c>
      <c r="E5093" s="60" t="s">
        <v>90</v>
      </c>
      <c r="F5093" s="25">
        <v>2014</v>
      </c>
      <c r="G5093" s="61">
        <v>41911.382638888892</v>
      </c>
      <c r="H5093" s="62">
        <v>41911.382638888892</v>
      </c>
      <c r="I5093" s="625" t="s">
        <v>36</v>
      </c>
      <c r="J5093" s="625" t="s">
        <v>36</v>
      </c>
      <c r="K5093" s="625"/>
      <c r="L5093" s="64">
        <f>N5093-G5093</f>
        <v>5.486111110803904E-2</v>
      </c>
      <c r="M5093" s="65">
        <v>79</v>
      </c>
      <c r="N5093" s="61">
        <v>41911.4375</v>
      </c>
      <c r="O5093" s="62">
        <v>41911.4375</v>
      </c>
      <c r="P5093" s="66" t="s">
        <v>37</v>
      </c>
      <c r="Q5093" s="69" t="s">
        <v>52</v>
      </c>
      <c r="R5093" s="69" t="s">
        <v>87</v>
      </c>
      <c r="S5093" s="87" t="s">
        <v>162</v>
      </c>
      <c r="T5093" s="69" t="s">
        <v>2797</v>
      </c>
      <c r="U5093" s="303" t="s">
        <v>40</v>
      </c>
      <c r="V5093" s="87" t="s">
        <v>1385</v>
      </c>
      <c r="W5093" s="69" t="s">
        <v>2798</v>
      </c>
      <c r="X5093" s="32">
        <v>0</v>
      </c>
      <c r="Y5093" s="32">
        <v>0</v>
      </c>
      <c r="Z5093" s="83"/>
      <c r="AA5093" s="84"/>
      <c r="AB5093" s="85"/>
      <c r="AC5093" s="83"/>
    </row>
    <row r="5094" spans="1:34" ht="15" hidden="1" customHeight="1" x14ac:dyDescent="0.2">
      <c r="A5094" s="105">
        <v>69</v>
      </c>
      <c r="B5094" s="105">
        <v>60</v>
      </c>
      <c r="C5094" s="76" t="s">
        <v>89</v>
      </c>
      <c r="D5094" s="31">
        <v>60418</v>
      </c>
      <c r="E5094" s="60" t="s">
        <v>90</v>
      </c>
      <c r="F5094" s="25">
        <v>2014</v>
      </c>
      <c r="G5094" s="61">
        <v>41937.17291666667</v>
      </c>
      <c r="H5094" s="62">
        <v>41937.17291666667</v>
      </c>
      <c r="I5094" s="625" t="s">
        <v>36</v>
      </c>
      <c r="J5094" s="625" t="s">
        <v>36</v>
      </c>
      <c r="K5094" s="625"/>
      <c r="L5094" s="64">
        <f>N5094-G5094</f>
        <v>6.9444443943211809E-4</v>
      </c>
      <c r="M5094" s="65">
        <v>1</v>
      </c>
      <c r="N5094" s="61">
        <v>41937.173611111109</v>
      </c>
      <c r="O5094" s="62">
        <v>41937.173611111109</v>
      </c>
      <c r="P5094" s="66" t="s">
        <v>37</v>
      </c>
      <c r="Q5094" s="69" t="s">
        <v>71</v>
      </c>
      <c r="R5094" s="69" t="s">
        <v>600</v>
      </c>
      <c r="S5094" s="87" t="s">
        <v>40</v>
      </c>
      <c r="T5094" s="69" t="s">
        <v>2916</v>
      </c>
      <c r="U5094" s="77">
        <v>10657</v>
      </c>
      <c r="V5094" s="87" t="s">
        <v>1385</v>
      </c>
      <c r="W5094" s="69" t="s">
        <v>2872</v>
      </c>
      <c r="X5094" s="32">
        <v>0</v>
      </c>
      <c r="Y5094" s="32">
        <v>0</v>
      </c>
      <c r="Z5094" s="83"/>
      <c r="AA5094" s="84"/>
      <c r="AB5094" s="85"/>
      <c r="AC5094" s="83"/>
    </row>
    <row r="5095" spans="1:34" ht="15" hidden="1" customHeight="1" x14ac:dyDescent="0.2">
      <c r="A5095" s="105">
        <v>69</v>
      </c>
      <c r="B5095" s="105">
        <v>60</v>
      </c>
      <c r="C5095" s="76" t="s">
        <v>89</v>
      </c>
      <c r="D5095" s="31">
        <v>60418</v>
      </c>
      <c r="E5095" s="60" t="s">
        <v>90</v>
      </c>
      <c r="F5095" s="25">
        <v>2014</v>
      </c>
      <c r="G5095" s="61">
        <v>41938.225694444445</v>
      </c>
      <c r="H5095" s="62">
        <v>41938.225694444445</v>
      </c>
      <c r="I5095" s="625" t="s">
        <v>36</v>
      </c>
      <c r="J5095" s="625" t="s">
        <v>36</v>
      </c>
      <c r="K5095" s="625"/>
      <c r="L5095" s="64">
        <f>N5095-G5095</f>
        <v>0.36458333333575865</v>
      </c>
      <c r="M5095" s="65">
        <v>525</v>
      </c>
      <c r="N5095" s="61">
        <v>41938.590277777781</v>
      </c>
      <c r="O5095" s="62">
        <v>41938.590277777781</v>
      </c>
      <c r="P5095" s="66" t="s">
        <v>37</v>
      </c>
      <c r="Q5095" s="69" t="s">
        <v>71</v>
      </c>
      <c r="R5095" s="69" t="s">
        <v>600</v>
      </c>
      <c r="S5095" s="87" t="s">
        <v>68</v>
      </c>
      <c r="T5095" s="69" t="s">
        <v>2934</v>
      </c>
      <c r="U5095" s="77">
        <v>10657</v>
      </c>
      <c r="V5095" s="87" t="s">
        <v>1385</v>
      </c>
      <c r="W5095" s="69" t="s">
        <v>2926</v>
      </c>
      <c r="X5095" s="32">
        <v>0</v>
      </c>
      <c r="Y5095" s="32">
        <v>0</v>
      </c>
      <c r="Z5095" s="83"/>
      <c r="AA5095" s="84"/>
      <c r="AB5095" s="85"/>
      <c r="AC5095" s="83"/>
    </row>
    <row r="5096" spans="1:34" ht="15" hidden="1" customHeight="1" x14ac:dyDescent="0.2">
      <c r="A5096" s="257">
        <v>69</v>
      </c>
      <c r="B5096" s="257">
        <v>60</v>
      </c>
      <c r="C5096" s="258" t="s">
        <v>89</v>
      </c>
      <c r="D5096" s="257">
        <v>60418</v>
      </c>
      <c r="E5096" s="258" t="s">
        <v>90</v>
      </c>
      <c r="F5096" s="25">
        <v>2016</v>
      </c>
      <c r="G5096" s="232">
        <v>42495.430555555555</v>
      </c>
      <c r="H5096" s="233">
        <v>42495.430555555555</v>
      </c>
      <c r="I5096" s="412" t="s">
        <v>36</v>
      </c>
      <c r="J5096" s="412" t="s">
        <v>36</v>
      </c>
      <c r="K5096" s="412"/>
      <c r="L5096" s="235">
        <f>N5096-G5096</f>
        <v>6.944444467080757E-4</v>
      </c>
      <c r="M5096" s="236">
        <v>1</v>
      </c>
      <c r="N5096" s="232">
        <v>42495.431250000001</v>
      </c>
      <c r="O5096" s="233">
        <v>42495.431250000001</v>
      </c>
      <c r="P5096" s="237" t="s">
        <v>37</v>
      </c>
      <c r="Q5096" s="238" t="s">
        <v>213</v>
      </c>
      <c r="R5096" s="238" t="s">
        <v>287</v>
      </c>
      <c r="S5096" s="35" t="s">
        <v>40</v>
      </c>
      <c r="T5096" s="35" t="s">
        <v>6032</v>
      </c>
      <c r="U5096" s="282" t="s">
        <v>40</v>
      </c>
      <c r="V5096" s="240" t="s">
        <v>1385</v>
      </c>
      <c r="W5096" s="35" t="s">
        <v>6033</v>
      </c>
      <c r="X5096" s="55">
        <v>0</v>
      </c>
      <c r="Y5096" s="55">
        <v>0</v>
      </c>
      <c r="Z5096" s="55">
        <v>0</v>
      </c>
      <c r="AA5096" s="168"/>
      <c r="AB5096" s="168"/>
      <c r="AC5096" s="168"/>
    </row>
    <row r="5097" spans="1:34" ht="15" hidden="1" customHeight="1" x14ac:dyDescent="0.2">
      <c r="A5097" s="257">
        <v>69</v>
      </c>
      <c r="B5097" s="257">
        <v>60</v>
      </c>
      <c r="C5097" s="258" t="s">
        <v>89</v>
      </c>
      <c r="D5097" s="257">
        <v>60418</v>
      </c>
      <c r="E5097" s="258" t="s">
        <v>90</v>
      </c>
      <c r="F5097" s="25">
        <v>2016</v>
      </c>
      <c r="G5097" s="232">
        <v>42495.431944444441</v>
      </c>
      <c r="H5097" s="233">
        <v>42495.431944444441</v>
      </c>
      <c r="I5097" s="412" t="s">
        <v>36</v>
      </c>
      <c r="J5097" s="412" t="s">
        <v>36</v>
      </c>
      <c r="K5097" s="412"/>
      <c r="L5097" s="235">
        <f>N5097-G5097</f>
        <v>1.3888888890505768E-2</v>
      </c>
      <c r="M5097" s="236">
        <v>20</v>
      </c>
      <c r="N5097" s="232">
        <v>42495.445833333331</v>
      </c>
      <c r="O5097" s="233">
        <v>42495.445833333331</v>
      </c>
      <c r="P5097" s="237" t="s">
        <v>37</v>
      </c>
      <c r="Q5097" s="238" t="s">
        <v>213</v>
      </c>
      <c r="R5097" s="238" t="s">
        <v>287</v>
      </c>
      <c r="S5097" s="35" t="s">
        <v>40</v>
      </c>
      <c r="T5097" s="35" t="s">
        <v>6034</v>
      </c>
      <c r="U5097" s="282" t="s">
        <v>40</v>
      </c>
      <c r="V5097" s="240" t="s">
        <v>1385</v>
      </c>
      <c r="W5097" s="35" t="s">
        <v>6035</v>
      </c>
      <c r="X5097" s="55">
        <v>0</v>
      </c>
      <c r="Y5097" s="55">
        <v>0</v>
      </c>
      <c r="Z5097" s="55">
        <v>0</v>
      </c>
      <c r="AA5097" s="168"/>
      <c r="AB5097" s="168"/>
      <c r="AC5097" s="168"/>
    </row>
    <row r="5098" spans="1:34" ht="15" hidden="1" customHeight="1" x14ac:dyDescent="0.2">
      <c r="A5098" s="257">
        <v>69</v>
      </c>
      <c r="B5098" s="257">
        <v>60</v>
      </c>
      <c r="C5098" s="258" t="s">
        <v>89</v>
      </c>
      <c r="D5098" s="257">
        <v>60418</v>
      </c>
      <c r="E5098" s="258" t="s">
        <v>90</v>
      </c>
      <c r="F5098" s="25">
        <v>2016</v>
      </c>
      <c r="G5098" s="232">
        <v>42500.470833333333</v>
      </c>
      <c r="H5098" s="233">
        <v>42500.470833333333</v>
      </c>
      <c r="I5098" s="412" t="s">
        <v>36</v>
      </c>
      <c r="J5098" s="412" t="s">
        <v>36</v>
      </c>
      <c r="K5098" s="412"/>
      <c r="L5098" s="235">
        <f>N5098-G5098</f>
        <v>6.944444467080757E-4</v>
      </c>
      <c r="M5098" s="236">
        <v>1</v>
      </c>
      <c r="N5098" s="232">
        <v>42500.47152777778</v>
      </c>
      <c r="O5098" s="233">
        <v>42500.47152777778</v>
      </c>
      <c r="P5098" s="237" t="s">
        <v>37</v>
      </c>
      <c r="Q5098" s="238" t="s">
        <v>145</v>
      </c>
      <c r="R5098" s="238" t="s">
        <v>146</v>
      </c>
      <c r="S5098" s="35" t="s">
        <v>101</v>
      </c>
      <c r="T5098" s="35" t="s">
        <v>6075</v>
      </c>
      <c r="U5098" s="282" t="s">
        <v>40</v>
      </c>
      <c r="V5098" s="240" t="s">
        <v>1385</v>
      </c>
      <c r="W5098" s="35" t="s">
        <v>6076</v>
      </c>
      <c r="X5098" s="55">
        <v>0</v>
      </c>
      <c r="Y5098" s="55">
        <v>0</v>
      </c>
      <c r="Z5098" s="55">
        <v>0</v>
      </c>
      <c r="AA5098" s="168"/>
      <c r="AB5098" s="168"/>
      <c r="AC5098" s="168"/>
    </row>
    <row r="5099" spans="1:34" ht="15" hidden="1" customHeight="1" x14ac:dyDescent="0.2">
      <c r="A5099" s="257">
        <v>69</v>
      </c>
      <c r="B5099" s="257">
        <v>60</v>
      </c>
      <c r="C5099" s="258" t="s">
        <v>89</v>
      </c>
      <c r="D5099" s="257">
        <v>60418</v>
      </c>
      <c r="E5099" s="258" t="s">
        <v>90</v>
      </c>
      <c r="F5099" s="25">
        <v>2017</v>
      </c>
      <c r="G5099" s="232">
        <v>42955.748611111114</v>
      </c>
      <c r="H5099" s="233">
        <v>42955.748611111114</v>
      </c>
      <c r="I5099" s="412" t="s">
        <v>36</v>
      </c>
      <c r="J5099" s="412" t="s">
        <v>36</v>
      </c>
      <c r="K5099" s="412"/>
      <c r="L5099" s="235">
        <f>N5099-G5099</f>
        <v>0.76666666666278616</v>
      </c>
      <c r="M5099" s="236">
        <v>1104</v>
      </c>
      <c r="N5099" s="232">
        <v>42956.515277777777</v>
      </c>
      <c r="O5099" s="233">
        <v>42956.515277777777</v>
      </c>
      <c r="P5099" s="237" t="s">
        <v>37</v>
      </c>
      <c r="Q5099" s="35" t="s">
        <v>382</v>
      </c>
      <c r="R5099" s="35" t="s">
        <v>383</v>
      </c>
      <c r="S5099" s="35" t="s">
        <v>68</v>
      </c>
      <c r="T5099" s="167" t="s">
        <v>9149</v>
      </c>
      <c r="U5099" s="303" t="s">
        <v>40</v>
      </c>
      <c r="V5099" s="240" t="s">
        <v>1385</v>
      </c>
      <c r="W5099" s="167" t="s">
        <v>9150</v>
      </c>
      <c r="X5099" s="241">
        <v>0</v>
      </c>
      <c r="Y5099" s="241">
        <v>0</v>
      </c>
      <c r="Z5099" s="241">
        <v>0</v>
      </c>
      <c r="AA5099" s="266"/>
      <c r="AB5099" s="266"/>
      <c r="AC5099" s="266"/>
      <c r="AD5099" s="304">
        <v>5517212</v>
      </c>
      <c r="AE5099" s="305" t="s">
        <v>7049</v>
      </c>
      <c r="AF5099" s="305" t="s">
        <v>9151</v>
      </c>
      <c r="AG5099" s="35" t="s">
        <v>7040</v>
      </c>
      <c r="AH5099" s="29" t="s">
        <v>7041</v>
      </c>
    </row>
    <row r="5100" spans="1:34" ht="15" hidden="1" customHeight="1" x14ac:dyDescent="0.2">
      <c r="A5100" s="523">
        <v>69</v>
      </c>
      <c r="B5100" s="523">
        <v>60</v>
      </c>
      <c r="C5100" s="524" t="s">
        <v>89</v>
      </c>
      <c r="D5100" s="523">
        <v>60418</v>
      </c>
      <c r="E5100" s="524" t="s">
        <v>90</v>
      </c>
      <c r="F5100" s="25">
        <v>2019</v>
      </c>
      <c r="G5100" s="284">
        <v>43470.675694444442</v>
      </c>
      <c r="H5100" s="234">
        <v>43470.675694444442</v>
      </c>
      <c r="I5100" s="412" t="s">
        <v>36</v>
      </c>
      <c r="J5100" s="412" t="s">
        <v>36</v>
      </c>
      <c r="K5100" s="412" t="s">
        <v>36</v>
      </c>
      <c r="L5100" s="235">
        <f>N5100-G5100</f>
        <v>8.6111111115314998E-2</v>
      </c>
      <c r="M5100" s="236">
        <v>124</v>
      </c>
      <c r="N5100" s="284">
        <v>43470.761805555558</v>
      </c>
      <c r="O5100" s="234">
        <v>43470.761805555558</v>
      </c>
      <c r="P5100" s="237" t="s">
        <v>37</v>
      </c>
      <c r="Q5100" s="238" t="s">
        <v>48</v>
      </c>
      <c r="R5100" s="240" t="s">
        <v>10200</v>
      </c>
      <c r="S5100" s="238" t="s">
        <v>106</v>
      </c>
      <c r="T5100" s="167" t="s">
        <v>12695</v>
      </c>
      <c r="U5100" s="414" t="s">
        <v>40</v>
      </c>
      <c r="V5100" s="240" t="s">
        <v>1385</v>
      </c>
      <c r="W5100" s="167" t="s">
        <v>12696</v>
      </c>
      <c r="X5100" s="255">
        <v>0</v>
      </c>
      <c r="Y5100" s="255">
        <v>0</v>
      </c>
      <c r="Z5100" s="255">
        <v>0</v>
      </c>
      <c r="AA5100" s="264">
        <f>Y5100/AD5100</f>
        <v>0</v>
      </c>
      <c r="AB5100" s="265">
        <f>Z5100/AD5100</f>
        <v>0</v>
      </c>
      <c r="AC5100" s="255">
        <v>0</v>
      </c>
      <c r="AD5100" s="255">
        <v>5548929</v>
      </c>
      <c r="AE5100" s="525" t="s">
        <v>1270</v>
      </c>
      <c r="AF5100" s="526" t="s">
        <v>1270</v>
      </c>
      <c r="AG5100" s="240" t="s">
        <v>7040</v>
      </c>
      <c r="AH5100" s="525" t="s">
        <v>7173</v>
      </c>
    </row>
    <row r="5101" spans="1:34" ht="15" hidden="1" customHeight="1" x14ac:dyDescent="0.2">
      <c r="A5101" s="521">
        <v>69</v>
      </c>
      <c r="B5101" s="521">
        <v>60</v>
      </c>
      <c r="C5101" s="522" t="s">
        <v>89</v>
      </c>
      <c r="D5101" s="521">
        <v>60418</v>
      </c>
      <c r="E5101" s="522" t="s">
        <v>90</v>
      </c>
      <c r="F5101" s="25">
        <v>2019</v>
      </c>
      <c r="G5101" s="570">
        <v>43522.357638888891</v>
      </c>
      <c r="H5101" s="571">
        <v>43522.357638888891</v>
      </c>
      <c r="I5101" s="417" t="s">
        <v>7042</v>
      </c>
      <c r="J5101" s="572" t="s">
        <v>36</v>
      </c>
      <c r="K5101" s="572" t="s">
        <v>36</v>
      </c>
      <c r="L5101" s="235">
        <f>N5101-G5101</f>
        <v>6.9444443943211809E-4</v>
      </c>
      <c r="M5101" s="236">
        <v>1</v>
      </c>
      <c r="N5101" s="570">
        <v>43522.35833333333</v>
      </c>
      <c r="O5101" s="571">
        <v>43522.35833333333</v>
      </c>
      <c r="P5101" s="237" t="s">
        <v>37</v>
      </c>
      <c r="Q5101" s="162" t="s">
        <v>222</v>
      </c>
      <c r="R5101" s="167" t="s">
        <v>10220</v>
      </c>
      <c r="S5101" s="238" t="s">
        <v>101</v>
      </c>
      <c r="T5101" s="167" t="s">
        <v>13440</v>
      </c>
      <c r="U5101" s="192" t="s">
        <v>40</v>
      </c>
      <c r="V5101" s="240" t="s">
        <v>1385</v>
      </c>
      <c r="W5101" s="167" t="s">
        <v>13441</v>
      </c>
      <c r="X5101" s="164">
        <v>0</v>
      </c>
      <c r="Y5101" s="241">
        <v>0</v>
      </c>
      <c r="Z5101" s="241">
        <v>0</v>
      </c>
      <c r="AA5101" s="264">
        <f>Y5101/AD5101</f>
        <v>0</v>
      </c>
      <c r="AB5101" s="265">
        <f>Z5101/AD5101</f>
        <v>0</v>
      </c>
      <c r="AC5101" s="255">
        <v>0</v>
      </c>
      <c r="AD5101" s="255">
        <v>5548929</v>
      </c>
      <c r="AE5101" s="239" t="s">
        <v>7172</v>
      </c>
      <c r="AF5101" s="229" t="s">
        <v>13072</v>
      </c>
      <c r="AG5101" s="239" t="s">
        <v>7040</v>
      </c>
      <c r="AH5101" s="57" t="s">
        <v>7041</v>
      </c>
    </row>
    <row r="5102" spans="1:34" ht="15" hidden="1" customHeight="1" x14ac:dyDescent="0.2">
      <c r="A5102" s="521">
        <v>69</v>
      </c>
      <c r="B5102" s="521">
        <v>60</v>
      </c>
      <c r="C5102" s="522" t="s">
        <v>89</v>
      </c>
      <c r="D5102" s="521">
        <v>60418</v>
      </c>
      <c r="E5102" s="522" t="s">
        <v>90</v>
      </c>
      <c r="F5102" s="25">
        <v>2019</v>
      </c>
      <c r="G5102" s="573">
        <v>43615.614583333336</v>
      </c>
      <c r="H5102" s="574">
        <v>43615.614583333336</v>
      </c>
      <c r="I5102" s="572" t="s">
        <v>36</v>
      </c>
      <c r="J5102" s="572" t="s">
        <v>36</v>
      </c>
      <c r="K5102" s="572" t="s">
        <v>36</v>
      </c>
      <c r="L5102" s="235">
        <f>N5102-G5102</f>
        <v>6.9444443943211809E-4</v>
      </c>
      <c r="M5102" s="236">
        <v>1</v>
      </c>
      <c r="N5102" s="573">
        <v>43615.615277777775</v>
      </c>
      <c r="O5102" s="574">
        <v>43615.615277777775</v>
      </c>
      <c r="P5102" s="237" t="s">
        <v>37</v>
      </c>
      <c r="Q5102" s="359" t="s">
        <v>213</v>
      </c>
      <c r="R5102" s="35" t="s">
        <v>10774</v>
      </c>
      <c r="S5102" s="277" t="s">
        <v>40</v>
      </c>
      <c r="T5102" s="167" t="s">
        <v>14226</v>
      </c>
      <c r="U5102" s="192" t="s">
        <v>40</v>
      </c>
      <c r="V5102" s="49" t="s">
        <v>1385</v>
      </c>
      <c r="W5102" s="167" t="s">
        <v>14227</v>
      </c>
      <c r="X5102" s="536">
        <v>0</v>
      </c>
      <c r="Y5102" s="255">
        <v>0</v>
      </c>
      <c r="Z5102" s="255">
        <v>0</v>
      </c>
      <c r="AA5102" s="264">
        <f>Y5102/AD5102</f>
        <v>0</v>
      </c>
      <c r="AB5102" s="265">
        <f>Z5102/AD5102</f>
        <v>0</v>
      </c>
      <c r="AC5102" s="255">
        <v>0</v>
      </c>
      <c r="AD5102" s="255">
        <v>5548929</v>
      </c>
      <c r="AE5102" s="240" t="s">
        <v>7076</v>
      </c>
      <c r="AF5102" s="527" t="s">
        <v>8802</v>
      </c>
      <c r="AG5102" s="49" t="s">
        <v>7040</v>
      </c>
      <c r="AH5102" s="525" t="s">
        <v>7041</v>
      </c>
    </row>
    <row r="5103" spans="1:34" ht="15" hidden="1" customHeight="1" x14ac:dyDescent="0.2">
      <c r="A5103" s="521">
        <v>69</v>
      </c>
      <c r="B5103" s="521">
        <v>60</v>
      </c>
      <c r="C5103" s="522" t="s">
        <v>89</v>
      </c>
      <c r="D5103" s="521">
        <v>60418</v>
      </c>
      <c r="E5103" s="522" t="s">
        <v>90</v>
      </c>
      <c r="F5103" s="25">
        <v>2019</v>
      </c>
      <c r="G5103" s="573">
        <v>43615.634722222225</v>
      </c>
      <c r="H5103" s="574">
        <v>43615.634722222225</v>
      </c>
      <c r="I5103" s="572" t="s">
        <v>36</v>
      </c>
      <c r="J5103" s="572" t="s">
        <v>36</v>
      </c>
      <c r="K5103" s="572" t="s">
        <v>36</v>
      </c>
      <c r="L5103" s="235">
        <f>N5103-G5103</f>
        <v>6.9444443943211809E-4</v>
      </c>
      <c r="M5103" s="236">
        <v>1</v>
      </c>
      <c r="N5103" s="573">
        <v>43615.635416666664</v>
      </c>
      <c r="O5103" s="574">
        <v>43615.635416666664</v>
      </c>
      <c r="P5103" s="237" t="s">
        <v>37</v>
      </c>
      <c r="Q5103" s="359" t="s">
        <v>213</v>
      </c>
      <c r="R5103" s="35" t="s">
        <v>10774</v>
      </c>
      <c r="S5103" s="277" t="s">
        <v>40</v>
      </c>
      <c r="T5103" s="167" t="s">
        <v>14226</v>
      </c>
      <c r="U5103" s="192" t="s">
        <v>40</v>
      </c>
      <c r="V5103" s="49" t="s">
        <v>1385</v>
      </c>
      <c r="W5103" s="167" t="s">
        <v>14231</v>
      </c>
      <c r="X5103" s="536">
        <v>0</v>
      </c>
      <c r="Y5103" s="255">
        <v>0</v>
      </c>
      <c r="Z5103" s="255">
        <v>0</v>
      </c>
      <c r="AA5103" s="264">
        <f>Y5103/AD5103</f>
        <v>0</v>
      </c>
      <c r="AB5103" s="265">
        <f>Z5103/AD5103</f>
        <v>0</v>
      </c>
      <c r="AC5103" s="255">
        <v>0</v>
      </c>
      <c r="AD5103" s="255">
        <v>5548929</v>
      </c>
      <c r="AE5103" s="240" t="s">
        <v>7049</v>
      </c>
      <c r="AF5103" s="527" t="s">
        <v>14232</v>
      </c>
      <c r="AG5103" s="49" t="s">
        <v>7040</v>
      </c>
      <c r="AH5103" s="525" t="s">
        <v>7041</v>
      </c>
    </row>
    <row r="5104" spans="1:34" ht="15" hidden="1" customHeight="1" x14ac:dyDescent="0.2">
      <c r="A5104" s="257">
        <v>69</v>
      </c>
      <c r="B5104" s="257">
        <v>60</v>
      </c>
      <c r="C5104" s="258" t="s">
        <v>1565</v>
      </c>
      <c r="D5104" s="257">
        <v>60419</v>
      </c>
      <c r="E5104" s="258" t="s">
        <v>1566</v>
      </c>
      <c r="F5104" s="25">
        <v>2018</v>
      </c>
      <c r="G5104" s="232">
        <v>43185.815972222219</v>
      </c>
      <c r="H5104" s="233">
        <v>43185.815972222219</v>
      </c>
      <c r="I5104" s="412" t="s">
        <v>36</v>
      </c>
      <c r="J5104" s="412" t="s">
        <v>36</v>
      </c>
      <c r="K5104" s="412" t="s">
        <v>36</v>
      </c>
      <c r="L5104" s="235">
        <f>N5104-G5104</f>
        <v>6.944444467080757E-4</v>
      </c>
      <c r="M5104" s="236">
        <v>1</v>
      </c>
      <c r="N5104" s="232">
        <v>43185.816666666666</v>
      </c>
      <c r="O5104" s="233">
        <v>43185.816666666666</v>
      </c>
      <c r="P5104" s="237" t="s">
        <v>37</v>
      </c>
      <c r="Q5104" s="359" t="s">
        <v>145</v>
      </c>
      <c r="R5104" s="35" t="s">
        <v>10207</v>
      </c>
      <c r="S5104" s="277" t="s">
        <v>101</v>
      </c>
      <c r="T5104" s="167" t="s">
        <v>10801</v>
      </c>
      <c r="U5104" s="282" t="s">
        <v>40</v>
      </c>
      <c r="V5104" s="240" t="s">
        <v>1385</v>
      </c>
      <c r="W5104" s="167" t="s">
        <v>10802</v>
      </c>
      <c r="X5104" s="255">
        <v>0</v>
      </c>
      <c r="Y5104" s="241">
        <v>0</v>
      </c>
      <c r="Z5104" s="241">
        <v>0</v>
      </c>
      <c r="AA5104" s="266"/>
      <c r="AB5104" s="266"/>
      <c r="AC5104" s="266"/>
      <c r="AD5104" s="241">
        <v>5517212</v>
      </c>
      <c r="AE5104" s="461" t="s">
        <v>7102</v>
      </c>
      <c r="AF5104" s="462" t="s">
        <v>10803</v>
      </c>
      <c r="AG5104" s="277" t="s">
        <v>7040</v>
      </c>
      <c r="AH5104" s="277" t="s">
        <v>7041</v>
      </c>
    </row>
    <row r="5105" spans="1:34" ht="15" hidden="1" customHeight="1" x14ac:dyDescent="0.2">
      <c r="A5105" s="523">
        <v>69</v>
      </c>
      <c r="B5105" s="523">
        <v>60</v>
      </c>
      <c r="C5105" s="524" t="s">
        <v>1565</v>
      </c>
      <c r="D5105" s="523">
        <v>60419</v>
      </c>
      <c r="E5105" s="524" t="s">
        <v>1566</v>
      </c>
      <c r="F5105" s="25">
        <v>2019</v>
      </c>
      <c r="G5105" s="284">
        <v>43470.675694444442</v>
      </c>
      <c r="H5105" s="234">
        <v>43470.675694444442</v>
      </c>
      <c r="I5105" s="412" t="s">
        <v>36</v>
      </c>
      <c r="J5105" s="412" t="s">
        <v>36</v>
      </c>
      <c r="K5105" s="412" t="s">
        <v>36</v>
      </c>
      <c r="L5105" s="235">
        <f>N5105-G5105</f>
        <v>6.944444467080757E-4</v>
      </c>
      <c r="M5105" s="236">
        <v>1</v>
      </c>
      <c r="N5105" s="284">
        <v>43470.676388888889</v>
      </c>
      <c r="O5105" s="234">
        <v>43470.676388888889</v>
      </c>
      <c r="P5105" s="237" t="s">
        <v>37</v>
      </c>
      <c r="Q5105" s="238" t="s">
        <v>48</v>
      </c>
      <c r="R5105" s="240" t="s">
        <v>10200</v>
      </c>
      <c r="S5105" s="238" t="s">
        <v>40</v>
      </c>
      <c r="T5105" s="167" t="s">
        <v>12695</v>
      </c>
      <c r="U5105" s="414" t="s">
        <v>40</v>
      </c>
      <c r="V5105" s="240" t="s">
        <v>1385</v>
      </c>
      <c r="W5105" s="167" t="s">
        <v>12698</v>
      </c>
      <c r="X5105" s="255">
        <v>13143</v>
      </c>
      <c r="Y5105" s="255">
        <v>0</v>
      </c>
      <c r="Z5105" s="255">
        <v>0</v>
      </c>
      <c r="AA5105" s="264">
        <f>Y5105/AD5105</f>
        <v>0</v>
      </c>
      <c r="AB5105" s="265">
        <f>Z5105/AD5105</f>
        <v>0</v>
      </c>
      <c r="AC5105" s="255">
        <v>0</v>
      </c>
      <c r="AD5105" s="255">
        <v>5548929</v>
      </c>
      <c r="AE5105" s="240" t="s">
        <v>7056</v>
      </c>
      <c r="AF5105" s="527" t="s">
        <v>12699</v>
      </c>
      <c r="AG5105" s="240" t="s">
        <v>7040</v>
      </c>
      <c r="AH5105" s="525" t="s">
        <v>12286</v>
      </c>
    </row>
    <row r="5106" spans="1:34" ht="15" hidden="1" customHeight="1" x14ac:dyDescent="0.2">
      <c r="A5106" s="58">
        <v>69</v>
      </c>
      <c r="B5106" s="58">
        <v>60</v>
      </c>
      <c r="C5106" s="76" t="s">
        <v>1591</v>
      </c>
      <c r="D5106" s="31">
        <v>60420</v>
      </c>
      <c r="E5106" s="60" t="s">
        <v>1592</v>
      </c>
      <c r="F5106" s="25">
        <v>2014</v>
      </c>
      <c r="G5106" s="61">
        <v>41813.897916666669</v>
      </c>
      <c r="H5106" s="62">
        <v>41813.897916666669</v>
      </c>
      <c r="I5106" s="625" t="s">
        <v>36</v>
      </c>
      <c r="J5106" s="625" t="s">
        <v>36</v>
      </c>
      <c r="K5106" s="625"/>
      <c r="L5106" s="64">
        <f>N5106-G5106</f>
        <v>6.9444443943211809E-4</v>
      </c>
      <c r="M5106" s="65">
        <v>1</v>
      </c>
      <c r="N5106" s="61">
        <v>41813.898611111108</v>
      </c>
      <c r="O5106" s="62">
        <v>41813.898611111108</v>
      </c>
      <c r="P5106" s="66" t="s">
        <v>37</v>
      </c>
      <c r="Q5106" s="69" t="s">
        <v>48</v>
      </c>
      <c r="R5106" s="69" t="s">
        <v>49</v>
      </c>
      <c r="S5106" s="87" t="s">
        <v>40</v>
      </c>
      <c r="T5106" s="69" t="s">
        <v>2406</v>
      </c>
      <c r="U5106" s="414" t="s">
        <v>40</v>
      </c>
      <c r="V5106" s="87" t="s">
        <v>1385</v>
      </c>
      <c r="W5106" s="69" t="s">
        <v>2407</v>
      </c>
      <c r="X5106" s="32">
        <v>4937</v>
      </c>
      <c r="Y5106" s="32">
        <v>0</v>
      </c>
      <c r="Z5106" s="83"/>
      <c r="AA5106" s="84"/>
      <c r="AB5106" s="85"/>
      <c r="AC5106" s="83"/>
    </row>
    <row r="5107" spans="1:34" ht="15" hidden="1" customHeight="1" x14ac:dyDescent="0.2">
      <c r="A5107" s="58">
        <v>69</v>
      </c>
      <c r="B5107" s="58">
        <v>60</v>
      </c>
      <c r="C5107" s="76" t="s">
        <v>1591</v>
      </c>
      <c r="D5107" s="31">
        <v>60420</v>
      </c>
      <c r="E5107" s="60" t="s">
        <v>1592</v>
      </c>
      <c r="F5107" s="25">
        <v>2014</v>
      </c>
      <c r="G5107" s="61">
        <v>41820.34652777778</v>
      </c>
      <c r="H5107" s="62">
        <v>41820.34652777778</v>
      </c>
      <c r="I5107" s="625" t="s">
        <v>36</v>
      </c>
      <c r="J5107" s="625" t="s">
        <v>36</v>
      </c>
      <c r="K5107" s="625"/>
      <c r="L5107" s="64">
        <f>N5107-G5107</f>
        <v>0.11666666666133096</v>
      </c>
      <c r="M5107" s="65">
        <v>168</v>
      </c>
      <c r="N5107" s="61">
        <v>41820.463194444441</v>
      </c>
      <c r="O5107" s="62">
        <v>41820.463194444441</v>
      </c>
      <c r="P5107" s="66" t="s">
        <v>37</v>
      </c>
      <c r="Q5107" s="69" t="s">
        <v>52</v>
      </c>
      <c r="R5107" s="69" t="s">
        <v>124</v>
      </c>
      <c r="S5107" s="87" t="s">
        <v>564</v>
      </c>
      <c r="T5107" s="69" t="s">
        <v>2436</v>
      </c>
      <c r="U5107" s="414" t="s">
        <v>40</v>
      </c>
      <c r="V5107" s="87" t="s">
        <v>1385</v>
      </c>
      <c r="W5107" s="69" t="s">
        <v>2437</v>
      </c>
      <c r="X5107" s="32">
        <v>0</v>
      </c>
      <c r="Y5107" s="32">
        <v>0</v>
      </c>
      <c r="Z5107" s="83"/>
      <c r="AA5107" s="84"/>
      <c r="AB5107" s="85"/>
      <c r="AC5107" s="83"/>
    </row>
    <row r="5108" spans="1:34" ht="15" hidden="1" customHeight="1" x14ac:dyDescent="0.2">
      <c r="A5108" s="175">
        <v>69</v>
      </c>
      <c r="B5108" s="175">
        <v>60</v>
      </c>
      <c r="C5108" s="24" t="s">
        <v>1591</v>
      </c>
      <c r="D5108" s="175">
        <v>60420</v>
      </c>
      <c r="E5108" s="43" t="s">
        <v>1592</v>
      </c>
      <c r="F5108" s="25">
        <v>2015</v>
      </c>
      <c r="G5108" s="156">
        <v>42259.752083333333</v>
      </c>
      <c r="H5108" s="157">
        <v>42259.752083333333</v>
      </c>
      <c r="I5108" s="620" t="s">
        <v>36</v>
      </c>
      <c r="J5108" s="620" t="s">
        <v>36</v>
      </c>
      <c r="K5108" s="620"/>
      <c r="L5108" s="159">
        <f>N5108-G5108</f>
        <v>6.648611111108039</v>
      </c>
      <c r="M5108" s="160">
        <v>9574</v>
      </c>
      <c r="N5108" s="156">
        <v>42266.400694444441</v>
      </c>
      <c r="O5108" s="157">
        <v>42266.400694444441</v>
      </c>
      <c r="P5108" s="180" t="s">
        <v>173</v>
      </c>
      <c r="Q5108" s="35" t="s">
        <v>382</v>
      </c>
      <c r="R5108" s="35" t="s">
        <v>383</v>
      </c>
      <c r="S5108" s="35" t="s">
        <v>526</v>
      </c>
      <c r="T5108" s="35" t="s">
        <v>4765</v>
      </c>
      <c r="U5108" s="414" t="s">
        <v>40</v>
      </c>
      <c r="V5108" s="167" t="s">
        <v>1385</v>
      </c>
      <c r="W5108" s="35" t="s">
        <v>4766</v>
      </c>
      <c r="X5108" s="55">
        <v>4958</v>
      </c>
      <c r="Y5108" s="168"/>
      <c r="Z5108" s="168"/>
      <c r="AA5108" s="168"/>
      <c r="AB5108" s="168"/>
      <c r="AC5108" s="168"/>
    </row>
    <row r="5109" spans="1:34" ht="15" hidden="1" customHeight="1" x14ac:dyDescent="0.2">
      <c r="A5109" s="175">
        <v>69</v>
      </c>
      <c r="B5109" s="175">
        <v>60</v>
      </c>
      <c r="C5109" s="24" t="s">
        <v>1591</v>
      </c>
      <c r="D5109" s="175">
        <v>60420</v>
      </c>
      <c r="E5109" s="43" t="s">
        <v>1592</v>
      </c>
      <c r="F5109" s="25">
        <v>2015</v>
      </c>
      <c r="G5109" s="156">
        <v>42310.585416666669</v>
      </c>
      <c r="H5109" s="157">
        <v>42310.585416666669</v>
      </c>
      <c r="I5109" s="620" t="s">
        <v>36</v>
      </c>
      <c r="J5109" s="620" t="s">
        <v>36</v>
      </c>
      <c r="K5109" s="620"/>
      <c r="L5109" s="159">
        <f>N5109-G5109</f>
        <v>6.9444443943211809E-4</v>
      </c>
      <c r="M5109" s="160">
        <v>1</v>
      </c>
      <c r="N5109" s="156">
        <v>42310.586111111108</v>
      </c>
      <c r="O5109" s="157">
        <v>42310.586111111108</v>
      </c>
      <c r="P5109" s="161" t="s">
        <v>37</v>
      </c>
      <c r="Q5109" s="35" t="s">
        <v>213</v>
      </c>
      <c r="R5109" s="35" t="s">
        <v>287</v>
      </c>
      <c r="S5109" s="35" t="s">
        <v>40</v>
      </c>
      <c r="T5109" s="35" t="s">
        <v>5077</v>
      </c>
      <c r="U5109" s="414" t="s">
        <v>40</v>
      </c>
      <c r="V5109" s="167" t="s">
        <v>1385</v>
      </c>
      <c r="W5109" s="35" t="s">
        <v>5078</v>
      </c>
      <c r="X5109" s="55">
        <v>1</v>
      </c>
      <c r="Y5109" s="168"/>
      <c r="Z5109" s="168"/>
      <c r="AA5109" s="168"/>
      <c r="AB5109" s="168"/>
      <c r="AC5109" s="168"/>
    </row>
    <row r="5110" spans="1:34" ht="15" hidden="1" customHeight="1" x14ac:dyDescent="0.2">
      <c r="A5110" s="257">
        <v>69</v>
      </c>
      <c r="B5110" s="257">
        <v>60</v>
      </c>
      <c r="C5110" s="258" t="s">
        <v>1591</v>
      </c>
      <c r="D5110" s="257">
        <v>60420</v>
      </c>
      <c r="E5110" s="258" t="s">
        <v>1592</v>
      </c>
      <c r="F5110" s="25">
        <v>2017</v>
      </c>
      <c r="G5110" s="284">
        <v>42909.194444444445</v>
      </c>
      <c r="H5110" s="234">
        <v>42909.194444444445</v>
      </c>
      <c r="I5110" s="412" t="s">
        <v>36</v>
      </c>
      <c r="J5110" s="412" t="s">
        <v>36</v>
      </c>
      <c r="K5110" s="412"/>
      <c r="L5110" s="235">
        <f>N5110-G5110</f>
        <v>6.944444467080757E-4</v>
      </c>
      <c r="M5110" s="236">
        <v>1</v>
      </c>
      <c r="N5110" s="284">
        <v>42909.195138888892</v>
      </c>
      <c r="O5110" s="234">
        <v>42909.195138888892</v>
      </c>
      <c r="P5110" s="237" t="s">
        <v>37</v>
      </c>
      <c r="Q5110" s="35" t="s">
        <v>48</v>
      </c>
      <c r="R5110" s="35" t="s">
        <v>49</v>
      </c>
      <c r="S5110" s="35" t="s">
        <v>40</v>
      </c>
      <c r="T5110" s="52" t="s">
        <v>8800</v>
      </c>
      <c r="U5110" s="332" t="s">
        <v>40</v>
      </c>
      <c r="V5110" s="240" t="s">
        <v>1385</v>
      </c>
      <c r="W5110" s="35" t="s">
        <v>8801</v>
      </c>
      <c r="X5110" s="241">
        <v>4421</v>
      </c>
      <c r="Y5110" s="241">
        <v>0</v>
      </c>
      <c r="Z5110" s="241">
        <v>0</v>
      </c>
      <c r="AA5110" s="168"/>
      <c r="AB5110" s="168"/>
      <c r="AC5110" s="168"/>
      <c r="AD5110" s="304">
        <v>5517212</v>
      </c>
      <c r="AE5110" s="305" t="s">
        <v>7102</v>
      </c>
      <c r="AF5110" s="305" t="s">
        <v>8802</v>
      </c>
      <c r="AG5110" s="35" t="s">
        <v>7040</v>
      </c>
      <c r="AH5110" s="44" t="s">
        <v>7041</v>
      </c>
    </row>
    <row r="5111" spans="1:34" ht="15" hidden="1" customHeight="1" x14ac:dyDescent="0.2">
      <c r="A5111" s="257">
        <v>69</v>
      </c>
      <c r="B5111" s="257">
        <v>60</v>
      </c>
      <c r="C5111" s="258" t="s">
        <v>1591</v>
      </c>
      <c r="D5111" s="257">
        <v>60420</v>
      </c>
      <c r="E5111" s="258" t="s">
        <v>1592</v>
      </c>
      <c r="F5111" s="25">
        <v>2018</v>
      </c>
      <c r="G5111" s="284">
        <v>43387.86041666667</v>
      </c>
      <c r="H5111" s="234">
        <v>43387.86041666667</v>
      </c>
      <c r="I5111" s="417" t="s">
        <v>7042</v>
      </c>
      <c r="J5111" s="412" t="s">
        <v>36</v>
      </c>
      <c r="K5111" s="412" t="s">
        <v>36</v>
      </c>
      <c r="L5111" s="235">
        <f>N5111-G5111</f>
        <v>0.61111111110949423</v>
      </c>
      <c r="M5111" s="236">
        <v>880</v>
      </c>
      <c r="N5111" s="284">
        <v>43388.47152777778</v>
      </c>
      <c r="O5111" s="234">
        <v>43388.47152777778</v>
      </c>
      <c r="P5111" s="237" t="s">
        <v>37</v>
      </c>
      <c r="Q5111" s="162" t="s">
        <v>43</v>
      </c>
      <c r="R5111" s="167" t="s">
        <v>10739</v>
      </c>
      <c r="S5111" s="163" t="s">
        <v>40</v>
      </c>
      <c r="T5111" s="167" t="s">
        <v>12140</v>
      </c>
      <c r="U5111" s="416" t="s">
        <v>40</v>
      </c>
      <c r="V5111" s="240" t="s">
        <v>1385</v>
      </c>
      <c r="W5111" s="167" t="s">
        <v>12141</v>
      </c>
      <c r="X5111" s="255">
        <v>2497</v>
      </c>
      <c r="Y5111" s="255">
        <v>2497</v>
      </c>
      <c r="Z5111" s="255">
        <v>2818551</v>
      </c>
      <c r="AA5111" s="264">
        <f>Y5111/AD5111</f>
        <v>4.5258366000798956E-4</v>
      </c>
      <c r="AB5111" s="265">
        <f>Z5111/AD5111</f>
        <v>0.51086508910659945</v>
      </c>
      <c r="AC5111" s="255">
        <f>Z5111/Y5111</f>
        <v>1128.7749299158991</v>
      </c>
      <c r="AD5111" s="241">
        <v>5517212</v>
      </c>
      <c r="AE5111" s="461" t="s">
        <v>1270</v>
      </c>
      <c r="AF5111" s="462" t="s">
        <v>1270</v>
      </c>
      <c r="AG5111" s="277" t="s">
        <v>7066</v>
      </c>
      <c r="AH5111" s="277" t="s">
        <v>7067</v>
      </c>
    </row>
    <row r="5112" spans="1:34" ht="15" hidden="1" customHeight="1" x14ac:dyDescent="0.2">
      <c r="A5112" s="523">
        <v>69</v>
      </c>
      <c r="B5112" s="523">
        <v>60</v>
      </c>
      <c r="C5112" s="524" t="s">
        <v>1591</v>
      </c>
      <c r="D5112" s="523">
        <v>60420</v>
      </c>
      <c r="E5112" s="524" t="s">
        <v>1592</v>
      </c>
      <c r="F5112" s="25">
        <v>2019</v>
      </c>
      <c r="G5112" s="284">
        <v>43470.675694444442</v>
      </c>
      <c r="H5112" s="234">
        <v>43470.675694444442</v>
      </c>
      <c r="I5112" s="412" t="s">
        <v>36</v>
      </c>
      <c r="J5112" s="412" t="s">
        <v>36</v>
      </c>
      <c r="K5112" s="412" t="s">
        <v>36</v>
      </c>
      <c r="L5112" s="235">
        <f>N5112-G5112</f>
        <v>6.944444467080757E-4</v>
      </c>
      <c r="M5112" s="236">
        <v>1</v>
      </c>
      <c r="N5112" s="284">
        <v>43470.676388888889</v>
      </c>
      <c r="O5112" s="234">
        <v>43470.676388888889</v>
      </c>
      <c r="P5112" s="237" t="s">
        <v>37</v>
      </c>
      <c r="Q5112" s="238" t="s">
        <v>48</v>
      </c>
      <c r="R5112" s="240" t="s">
        <v>10200</v>
      </c>
      <c r="S5112" s="238" t="s">
        <v>40</v>
      </c>
      <c r="T5112" s="167" t="s">
        <v>12695</v>
      </c>
      <c r="U5112" s="414" t="s">
        <v>40</v>
      </c>
      <c r="V5112" s="240" t="s">
        <v>1385</v>
      </c>
      <c r="W5112" s="167" t="s">
        <v>12697</v>
      </c>
      <c r="X5112" s="255">
        <v>0</v>
      </c>
      <c r="Y5112" s="255">
        <v>0</v>
      </c>
      <c r="Z5112" s="255">
        <v>0</v>
      </c>
      <c r="AA5112" s="264">
        <f>Y5112/AD5112</f>
        <v>0</v>
      </c>
      <c r="AB5112" s="265">
        <f>Z5112/AD5112</f>
        <v>0</v>
      </c>
      <c r="AC5112" s="255">
        <v>0</v>
      </c>
      <c r="AD5112" s="255">
        <v>5548929</v>
      </c>
      <c r="AE5112" s="525" t="s">
        <v>1270</v>
      </c>
      <c r="AF5112" s="526" t="s">
        <v>1270</v>
      </c>
      <c r="AG5112" s="240" t="s">
        <v>7040</v>
      </c>
      <c r="AH5112" s="525" t="s">
        <v>7173</v>
      </c>
    </row>
    <row r="5113" spans="1:34" ht="15" hidden="1" customHeight="1" x14ac:dyDescent="0.2">
      <c r="A5113" s="523">
        <v>69</v>
      </c>
      <c r="B5113" s="523">
        <v>60</v>
      </c>
      <c r="C5113" s="524" t="s">
        <v>1591</v>
      </c>
      <c r="D5113" s="523">
        <v>60420</v>
      </c>
      <c r="E5113" s="524" t="s">
        <v>1592</v>
      </c>
      <c r="F5113" s="25">
        <v>2019</v>
      </c>
      <c r="G5113" s="284">
        <v>43481.811805555553</v>
      </c>
      <c r="H5113" s="234">
        <v>43481.811805555553</v>
      </c>
      <c r="I5113" s="417" t="s">
        <v>7042</v>
      </c>
      <c r="J5113" s="412" t="s">
        <v>36</v>
      </c>
      <c r="K5113" s="412" t="s">
        <v>36</v>
      </c>
      <c r="L5113" s="235">
        <f>N5113-G5113</f>
        <v>9.5833333332848269E-2</v>
      </c>
      <c r="M5113" s="236">
        <v>138</v>
      </c>
      <c r="N5113" s="284">
        <v>43481.907638888886</v>
      </c>
      <c r="O5113" s="234">
        <v>43481.907638888886</v>
      </c>
      <c r="P5113" s="237" t="s">
        <v>37</v>
      </c>
      <c r="Q5113" s="162" t="s">
        <v>222</v>
      </c>
      <c r="R5113" s="167" t="s">
        <v>10220</v>
      </c>
      <c r="S5113" s="238" t="s">
        <v>68</v>
      </c>
      <c r="T5113" s="167" t="s">
        <v>12837</v>
      </c>
      <c r="U5113" s="376">
        <v>115709155</v>
      </c>
      <c r="V5113" s="240" t="s">
        <v>1385</v>
      </c>
      <c r="W5113" s="167" t="s">
        <v>12840</v>
      </c>
      <c r="X5113" s="536">
        <v>4511</v>
      </c>
      <c r="Y5113" s="536">
        <v>4511</v>
      </c>
      <c r="Z5113" s="255">
        <v>1072861</v>
      </c>
      <c r="AA5113" s="264">
        <f>Y5113/AD5113</f>
        <v>8.1294967010751081E-4</v>
      </c>
      <c r="AB5113" s="265">
        <f>Z5113/AD5113</f>
        <v>0.19334559876329288</v>
      </c>
      <c r="AC5113" s="255">
        <f>Z5113/Y5113</f>
        <v>237.83218798492572</v>
      </c>
      <c r="AD5113" s="255">
        <v>5548929</v>
      </c>
      <c r="AE5113" s="240" t="s">
        <v>1270</v>
      </c>
      <c r="AF5113" s="527" t="s">
        <v>1270</v>
      </c>
      <c r="AG5113" s="240" t="s">
        <v>7040</v>
      </c>
      <c r="AH5113" s="525" t="s">
        <v>7173</v>
      </c>
    </row>
    <row r="5114" spans="1:34" ht="15" hidden="1" customHeight="1" x14ac:dyDescent="0.2">
      <c r="A5114" s="175">
        <v>69</v>
      </c>
      <c r="B5114" s="175">
        <v>60</v>
      </c>
      <c r="C5114" s="24" t="s">
        <v>5134</v>
      </c>
      <c r="D5114" s="175">
        <v>60422</v>
      </c>
      <c r="E5114" s="43" t="s">
        <v>5135</v>
      </c>
      <c r="F5114" s="25">
        <v>2015</v>
      </c>
      <c r="G5114" s="156">
        <v>42317.349305555559</v>
      </c>
      <c r="H5114" s="157">
        <v>42317.349305555559</v>
      </c>
      <c r="I5114" s="620" t="s">
        <v>36</v>
      </c>
      <c r="J5114" s="620" t="s">
        <v>36</v>
      </c>
      <c r="K5114" s="620"/>
      <c r="L5114" s="159">
        <f>N5114-G5114</f>
        <v>6.9444443943211809E-4</v>
      </c>
      <c r="M5114" s="160">
        <v>1</v>
      </c>
      <c r="N5114" s="156">
        <v>42317.35</v>
      </c>
      <c r="O5114" s="157">
        <v>42317.35</v>
      </c>
      <c r="P5114" s="161" t="s">
        <v>37</v>
      </c>
      <c r="Q5114" s="35" t="s">
        <v>213</v>
      </c>
      <c r="R5114" s="35" t="s">
        <v>214</v>
      </c>
      <c r="S5114" s="35" t="s">
        <v>40</v>
      </c>
      <c r="T5114" s="35" t="s">
        <v>5136</v>
      </c>
      <c r="U5114" s="303" t="s">
        <v>40</v>
      </c>
      <c r="V5114" s="167" t="s">
        <v>190</v>
      </c>
      <c r="W5114" s="35" t="s">
        <v>5137</v>
      </c>
      <c r="X5114" s="55">
        <v>9968</v>
      </c>
      <c r="Y5114" s="168"/>
      <c r="Z5114" s="168"/>
      <c r="AA5114" s="168"/>
      <c r="AB5114" s="168"/>
      <c r="AC5114" s="168"/>
    </row>
    <row r="5115" spans="1:34" ht="15" hidden="1" customHeight="1" x14ac:dyDescent="0.2">
      <c r="A5115" s="257">
        <v>69</v>
      </c>
      <c r="B5115" s="257">
        <v>60</v>
      </c>
      <c r="C5115" s="258" t="s">
        <v>5134</v>
      </c>
      <c r="D5115" s="257">
        <v>60422</v>
      </c>
      <c r="E5115" s="258" t="s">
        <v>5135</v>
      </c>
      <c r="F5115" s="25">
        <v>2017</v>
      </c>
      <c r="G5115" s="232">
        <v>42753.629861111112</v>
      </c>
      <c r="H5115" s="233">
        <v>42753.629861111112</v>
      </c>
      <c r="I5115" s="417" t="s">
        <v>7042</v>
      </c>
      <c r="J5115" s="417" t="s">
        <v>7042</v>
      </c>
      <c r="K5115" s="417"/>
      <c r="L5115" s="235">
        <f>N5115-G5115</f>
        <v>0.820138888884685</v>
      </c>
      <c r="M5115" s="236">
        <v>1181</v>
      </c>
      <c r="N5115" s="232">
        <v>42754.45</v>
      </c>
      <c r="O5115" s="233">
        <v>42754.45</v>
      </c>
      <c r="P5115" s="237" t="s">
        <v>37</v>
      </c>
      <c r="Q5115" s="35" t="s">
        <v>52</v>
      </c>
      <c r="R5115" s="35" t="s">
        <v>53</v>
      </c>
      <c r="S5115" s="35" t="s">
        <v>54</v>
      </c>
      <c r="T5115" s="167" t="s">
        <v>7370</v>
      </c>
      <c r="U5115" s="303" t="s">
        <v>40</v>
      </c>
      <c r="V5115" s="49" t="s">
        <v>190</v>
      </c>
      <c r="W5115" s="35" t="s">
        <v>7371</v>
      </c>
      <c r="X5115" s="255">
        <v>9987</v>
      </c>
      <c r="Y5115" s="241">
        <v>0</v>
      </c>
      <c r="Z5115" s="241">
        <v>0</v>
      </c>
      <c r="AA5115" s="168"/>
      <c r="AB5115" s="168"/>
      <c r="AC5115" s="168"/>
      <c r="AD5115" s="304">
        <v>5517212</v>
      </c>
      <c r="AE5115" s="35" t="s">
        <v>7083</v>
      </c>
      <c r="AF5115" s="305" t="s">
        <v>7372</v>
      </c>
      <c r="AG5115" s="35" t="s">
        <v>7040</v>
      </c>
      <c r="AH5115" s="44" t="s">
        <v>7041</v>
      </c>
    </row>
    <row r="5116" spans="1:34" ht="15" hidden="1" customHeight="1" x14ac:dyDescent="0.2">
      <c r="A5116" s="257">
        <v>69</v>
      </c>
      <c r="B5116" s="257">
        <v>60</v>
      </c>
      <c r="C5116" s="258" t="s">
        <v>5134</v>
      </c>
      <c r="D5116" s="257">
        <v>60422</v>
      </c>
      <c r="E5116" s="258" t="s">
        <v>5135</v>
      </c>
      <c r="F5116" s="25">
        <v>2017</v>
      </c>
      <c r="G5116" s="232">
        <v>42754.837500000001</v>
      </c>
      <c r="H5116" s="233">
        <v>42754.837500000001</v>
      </c>
      <c r="I5116" s="412" t="s">
        <v>36</v>
      </c>
      <c r="J5116" s="412" t="s">
        <v>36</v>
      </c>
      <c r="K5116" s="412"/>
      <c r="L5116" s="235">
        <f>N5116-G5116</f>
        <v>6.9444443943211809E-4</v>
      </c>
      <c r="M5116" s="236">
        <v>1</v>
      </c>
      <c r="N5116" s="232">
        <v>42754.838194444441</v>
      </c>
      <c r="O5116" s="233">
        <v>42754.838194444441</v>
      </c>
      <c r="P5116" s="237" t="s">
        <v>37</v>
      </c>
      <c r="Q5116" s="35" t="s">
        <v>48</v>
      </c>
      <c r="R5116" s="35" t="s">
        <v>49</v>
      </c>
      <c r="S5116" s="35" t="s">
        <v>40</v>
      </c>
      <c r="T5116" s="167" t="s">
        <v>7436</v>
      </c>
      <c r="U5116" s="303" t="s">
        <v>40</v>
      </c>
      <c r="V5116" s="49" t="s">
        <v>190</v>
      </c>
      <c r="W5116" s="35" t="s">
        <v>7437</v>
      </c>
      <c r="X5116" s="255">
        <v>9987</v>
      </c>
      <c r="Y5116" s="241">
        <v>0</v>
      </c>
      <c r="Z5116" s="241">
        <v>0</v>
      </c>
      <c r="AA5116" s="168"/>
      <c r="AB5116" s="168"/>
      <c r="AC5116" s="168"/>
      <c r="AD5116" s="304">
        <v>5517212</v>
      </c>
      <c r="AE5116" s="35" t="s">
        <v>7172</v>
      </c>
      <c r="AF5116" s="305" t="s">
        <v>7438</v>
      </c>
      <c r="AG5116" s="35" t="s">
        <v>7040</v>
      </c>
      <c r="AH5116" s="44" t="s">
        <v>7041</v>
      </c>
    </row>
    <row r="5117" spans="1:34" ht="15" hidden="1" customHeight="1" x14ac:dyDescent="0.2">
      <c r="A5117" s="257">
        <v>69</v>
      </c>
      <c r="B5117" s="257">
        <v>60</v>
      </c>
      <c r="C5117" s="258" t="s">
        <v>5134</v>
      </c>
      <c r="D5117" s="257">
        <v>60422</v>
      </c>
      <c r="E5117" s="258" t="s">
        <v>5135</v>
      </c>
      <c r="F5117" s="25">
        <v>2017</v>
      </c>
      <c r="G5117" s="232">
        <v>42754.84097222222</v>
      </c>
      <c r="H5117" s="233">
        <v>42754.84097222222</v>
      </c>
      <c r="I5117" s="412" t="s">
        <v>36</v>
      </c>
      <c r="J5117" s="412" t="s">
        <v>36</v>
      </c>
      <c r="K5117" s="412"/>
      <c r="L5117" s="235">
        <f>N5117-G5117</f>
        <v>0.41319444444525288</v>
      </c>
      <c r="M5117" s="236">
        <v>595</v>
      </c>
      <c r="N5117" s="232">
        <v>42755.254166666666</v>
      </c>
      <c r="O5117" s="233">
        <v>42755.254166666666</v>
      </c>
      <c r="P5117" s="237" t="s">
        <v>37</v>
      </c>
      <c r="Q5117" s="35" t="s">
        <v>48</v>
      </c>
      <c r="R5117" s="35" t="s">
        <v>49</v>
      </c>
      <c r="S5117" s="35" t="s">
        <v>40</v>
      </c>
      <c r="T5117" s="167" t="s">
        <v>7439</v>
      </c>
      <c r="U5117" s="303" t="s">
        <v>40</v>
      </c>
      <c r="V5117" s="49" t="s">
        <v>190</v>
      </c>
      <c r="W5117" s="35" t="s">
        <v>7440</v>
      </c>
      <c r="X5117" s="255">
        <v>9987</v>
      </c>
      <c r="Y5117" s="241">
        <v>0</v>
      </c>
      <c r="Z5117" s="241">
        <v>0</v>
      </c>
      <c r="AA5117" s="168"/>
      <c r="AB5117" s="168"/>
      <c r="AC5117" s="168"/>
      <c r="AD5117" s="304">
        <v>5517212</v>
      </c>
      <c r="AE5117" s="35" t="s">
        <v>7172</v>
      </c>
      <c r="AF5117" s="305" t="s">
        <v>7438</v>
      </c>
      <c r="AG5117" s="35" t="s">
        <v>7040</v>
      </c>
      <c r="AH5117" s="44" t="s">
        <v>7041</v>
      </c>
    </row>
    <row r="5118" spans="1:34" ht="15" hidden="1" customHeight="1" x14ac:dyDescent="0.2">
      <c r="A5118" s="257">
        <v>69</v>
      </c>
      <c r="B5118" s="257">
        <v>60</v>
      </c>
      <c r="C5118" s="258" t="s">
        <v>5134</v>
      </c>
      <c r="D5118" s="257">
        <v>60422</v>
      </c>
      <c r="E5118" s="258" t="s">
        <v>5135</v>
      </c>
      <c r="F5118" s="25">
        <v>2017</v>
      </c>
      <c r="G5118" s="232">
        <v>42755.466666666667</v>
      </c>
      <c r="H5118" s="233">
        <v>42755.466666666667</v>
      </c>
      <c r="I5118" s="417" t="s">
        <v>7042</v>
      </c>
      <c r="J5118" s="412" t="s">
        <v>36</v>
      </c>
      <c r="K5118" s="412"/>
      <c r="L5118" s="235">
        <f>N5118-G5118</f>
        <v>0.37777777777955635</v>
      </c>
      <c r="M5118" s="236">
        <v>544</v>
      </c>
      <c r="N5118" s="232">
        <v>42755.844444444447</v>
      </c>
      <c r="O5118" s="233">
        <v>42755.844444444447</v>
      </c>
      <c r="P5118" s="237" t="s">
        <v>37</v>
      </c>
      <c r="Q5118" s="35" t="s">
        <v>52</v>
      </c>
      <c r="R5118" s="35" t="s">
        <v>67</v>
      </c>
      <c r="S5118" s="35" t="s">
        <v>101</v>
      </c>
      <c r="T5118" s="167" t="s">
        <v>7464</v>
      </c>
      <c r="U5118" s="303" t="s">
        <v>40</v>
      </c>
      <c r="V5118" s="49" t="s">
        <v>190</v>
      </c>
      <c r="W5118" s="35" t="s">
        <v>7465</v>
      </c>
      <c r="X5118" s="255">
        <v>9986</v>
      </c>
      <c r="Y5118" s="255">
        <v>9986</v>
      </c>
      <c r="Z5118" s="255">
        <v>365501</v>
      </c>
      <c r="AA5118" s="173">
        <v>1.8099721381016353E-3</v>
      </c>
      <c r="AB5118" s="174">
        <v>6.6247409017453018E-2</v>
      </c>
      <c r="AC5118" s="241">
        <v>36.60134187863008</v>
      </c>
      <c r="AD5118" s="304">
        <v>5517212</v>
      </c>
      <c r="AE5118" s="35" t="s">
        <v>7172</v>
      </c>
      <c r="AF5118" s="305" t="s">
        <v>7438</v>
      </c>
      <c r="AG5118" s="35" t="s">
        <v>7040</v>
      </c>
      <c r="AH5118" s="44" t="s">
        <v>7041</v>
      </c>
    </row>
    <row r="5119" spans="1:34" ht="15" hidden="1" customHeight="1" x14ac:dyDescent="0.2">
      <c r="A5119" s="257">
        <v>69</v>
      </c>
      <c r="B5119" s="257">
        <v>60</v>
      </c>
      <c r="C5119" s="258" t="s">
        <v>5134</v>
      </c>
      <c r="D5119" s="257">
        <v>60422</v>
      </c>
      <c r="E5119" s="258" t="s">
        <v>5135</v>
      </c>
      <c r="F5119" s="25">
        <v>2017</v>
      </c>
      <c r="G5119" s="232">
        <v>42756.932638888888</v>
      </c>
      <c r="H5119" s="233">
        <v>42756.932638888888</v>
      </c>
      <c r="I5119" s="417" t="s">
        <v>7042</v>
      </c>
      <c r="J5119" s="412" t="s">
        <v>36</v>
      </c>
      <c r="K5119" s="412"/>
      <c r="L5119" s="235">
        <f>N5119-G5119</f>
        <v>6.944444467080757E-4</v>
      </c>
      <c r="M5119" s="236">
        <v>1</v>
      </c>
      <c r="N5119" s="232">
        <v>42756.933333333334</v>
      </c>
      <c r="O5119" s="233">
        <v>42756.933333333334</v>
      </c>
      <c r="P5119" s="237" t="s">
        <v>37</v>
      </c>
      <c r="Q5119" s="35" t="s">
        <v>213</v>
      </c>
      <c r="R5119" s="35" t="s">
        <v>320</v>
      </c>
      <c r="S5119" s="35" t="s">
        <v>40</v>
      </c>
      <c r="T5119" s="167" t="s">
        <v>7511</v>
      </c>
      <c r="U5119" s="303" t="s">
        <v>40</v>
      </c>
      <c r="V5119" s="49" t="s">
        <v>190</v>
      </c>
      <c r="W5119" s="35" t="s">
        <v>7512</v>
      </c>
      <c r="X5119" s="255">
        <v>9987</v>
      </c>
      <c r="Y5119" s="241">
        <v>0</v>
      </c>
      <c r="Z5119" s="241">
        <v>0</v>
      </c>
      <c r="AA5119" s="168"/>
      <c r="AB5119" s="168"/>
      <c r="AC5119" s="168"/>
      <c r="AD5119" s="304">
        <v>5517212</v>
      </c>
      <c r="AE5119" s="35" t="s">
        <v>7172</v>
      </c>
      <c r="AF5119" s="305" t="s">
        <v>7438</v>
      </c>
      <c r="AG5119" s="35" t="s">
        <v>7040</v>
      </c>
      <c r="AH5119" s="44" t="s">
        <v>7041</v>
      </c>
    </row>
    <row r="5120" spans="1:34" ht="15" hidden="1" customHeight="1" x14ac:dyDescent="0.2">
      <c r="A5120" s="257">
        <v>69</v>
      </c>
      <c r="B5120" s="257">
        <v>60</v>
      </c>
      <c r="C5120" s="258" t="s">
        <v>5134</v>
      </c>
      <c r="D5120" s="257">
        <v>60422</v>
      </c>
      <c r="E5120" s="258" t="s">
        <v>5135</v>
      </c>
      <c r="F5120" s="25">
        <v>2017</v>
      </c>
      <c r="G5120" s="232">
        <v>42756.947916666664</v>
      </c>
      <c r="H5120" s="233">
        <v>42756.947916666664</v>
      </c>
      <c r="I5120" s="417" t="s">
        <v>7042</v>
      </c>
      <c r="J5120" s="412" t="s">
        <v>36</v>
      </c>
      <c r="K5120" s="412"/>
      <c r="L5120" s="235">
        <f>N5120-G5120</f>
        <v>6.944444467080757E-4</v>
      </c>
      <c r="M5120" s="236">
        <v>1</v>
      </c>
      <c r="N5120" s="232">
        <v>42756.948611111111</v>
      </c>
      <c r="O5120" s="233">
        <v>42756.948611111111</v>
      </c>
      <c r="P5120" s="237" t="s">
        <v>37</v>
      </c>
      <c r="Q5120" s="35" t="s">
        <v>213</v>
      </c>
      <c r="R5120" s="35" t="s">
        <v>320</v>
      </c>
      <c r="S5120" s="35" t="s">
        <v>40</v>
      </c>
      <c r="T5120" s="167" t="s">
        <v>7511</v>
      </c>
      <c r="U5120" s="303" t="s">
        <v>40</v>
      </c>
      <c r="V5120" s="49" t="s">
        <v>190</v>
      </c>
      <c r="W5120" s="35" t="s">
        <v>7515</v>
      </c>
      <c r="X5120" s="255">
        <v>9987</v>
      </c>
      <c r="Y5120" s="241">
        <v>0</v>
      </c>
      <c r="Z5120" s="241">
        <v>0</v>
      </c>
      <c r="AA5120" s="168"/>
      <c r="AB5120" s="168"/>
      <c r="AC5120" s="168"/>
      <c r="AD5120" s="304">
        <v>5517212</v>
      </c>
      <c r="AE5120" s="35" t="s">
        <v>7172</v>
      </c>
      <c r="AF5120" s="305" t="s">
        <v>7438</v>
      </c>
      <c r="AG5120" s="35" t="s">
        <v>7040</v>
      </c>
      <c r="AH5120" s="44" t="s">
        <v>7041</v>
      </c>
    </row>
    <row r="5121" spans="1:34" ht="15" hidden="1" customHeight="1" x14ac:dyDescent="0.2">
      <c r="A5121" s="257">
        <v>69</v>
      </c>
      <c r="B5121" s="257">
        <v>60</v>
      </c>
      <c r="C5121" s="258" t="s">
        <v>5134</v>
      </c>
      <c r="D5121" s="257">
        <v>60422</v>
      </c>
      <c r="E5121" s="258" t="s">
        <v>5135</v>
      </c>
      <c r="F5121" s="25">
        <v>2017</v>
      </c>
      <c r="G5121" s="232">
        <v>42756.948611111111</v>
      </c>
      <c r="H5121" s="233">
        <v>42756.948611111111</v>
      </c>
      <c r="I5121" s="417" t="s">
        <v>7042</v>
      </c>
      <c r="J5121" s="412" t="s">
        <v>36</v>
      </c>
      <c r="K5121" s="412"/>
      <c r="L5121" s="235">
        <f>N5121-G5121</f>
        <v>6.944444467080757E-4</v>
      </c>
      <c r="M5121" s="236">
        <v>1</v>
      </c>
      <c r="N5121" s="232">
        <v>42756.949305555558</v>
      </c>
      <c r="O5121" s="233">
        <v>42756.949305555558</v>
      </c>
      <c r="P5121" s="237" t="s">
        <v>37</v>
      </c>
      <c r="Q5121" s="35" t="s">
        <v>213</v>
      </c>
      <c r="R5121" s="35" t="s">
        <v>320</v>
      </c>
      <c r="S5121" s="35" t="s">
        <v>40</v>
      </c>
      <c r="T5121" s="167" t="s">
        <v>7511</v>
      </c>
      <c r="U5121" s="303" t="s">
        <v>40</v>
      </c>
      <c r="V5121" s="49" t="s">
        <v>190</v>
      </c>
      <c r="W5121" s="35" t="s">
        <v>7516</v>
      </c>
      <c r="X5121" s="255">
        <v>9987</v>
      </c>
      <c r="Y5121" s="241">
        <v>0</v>
      </c>
      <c r="Z5121" s="241">
        <v>0</v>
      </c>
      <c r="AA5121" s="168"/>
      <c r="AB5121" s="168"/>
      <c r="AC5121" s="168"/>
      <c r="AD5121" s="304">
        <v>5517212</v>
      </c>
      <c r="AE5121" s="35" t="s">
        <v>7172</v>
      </c>
      <c r="AF5121" s="305" t="s">
        <v>7438</v>
      </c>
      <c r="AG5121" s="35" t="s">
        <v>7040</v>
      </c>
      <c r="AH5121" s="44" t="s">
        <v>7041</v>
      </c>
    </row>
    <row r="5122" spans="1:34" ht="15" hidden="1" customHeight="1" x14ac:dyDescent="0.2">
      <c r="A5122" s="257">
        <v>69</v>
      </c>
      <c r="B5122" s="257">
        <v>60</v>
      </c>
      <c r="C5122" s="258" t="s">
        <v>5134</v>
      </c>
      <c r="D5122" s="257">
        <v>60422</v>
      </c>
      <c r="E5122" s="258" t="s">
        <v>5135</v>
      </c>
      <c r="F5122" s="25">
        <v>2017</v>
      </c>
      <c r="G5122" s="232">
        <v>42756.953472222223</v>
      </c>
      <c r="H5122" s="233">
        <v>42756.953472222223</v>
      </c>
      <c r="I5122" s="417" t="s">
        <v>7042</v>
      </c>
      <c r="J5122" s="412" t="s">
        <v>36</v>
      </c>
      <c r="K5122" s="412"/>
      <c r="L5122" s="235">
        <f>N5122-G5122</f>
        <v>6.944444467080757E-4</v>
      </c>
      <c r="M5122" s="236">
        <v>1</v>
      </c>
      <c r="N5122" s="232">
        <v>42756.95416666667</v>
      </c>
      <c r="O5122" s="233">
        <v>42756.95416666667</v>
      </c>
      <c r="P5122" s="237" t="s">
        <v>37</v>
      </c>
      <c r="Q5122" s="35" t="s">
        <v>213</v>
      </c>
      <c r="R5122" s="35" t="s">
        <v>320</v>
      </c>
      <c r="S5122" s="35" t="s">
        <v>40</v>
      </c>
      <c r="T5122" s="167" t="s">
        <v>7511</v>
      </c>
      <c r="U5122" s="303" t="s">
        <v>40</v>
      </c>
      <c r="V5122" s="49" t="s">
        <v>190</v>
      </c>
      <c r="W5122" s="35" t="s">
        <v>7517</v>
      </c>
      <c r="X5122" s="255">
        <v>9987</v>
      </c>
      <c r="Y5122" s="241">
        <v>0</v>
      </c>
      <c r="Z5122" s="241">
        <v>0</v>
      </c>
      <c r="AA5122" s="168"/>
      <c r="AB5122" s="168"/>
      <c r="AC5122" s="168"/>
      <c r="AD5122" s="304">
        <v>5517212</v>
      </c>
      <c r="AE5122" s="35" t="s">
        <v>7172</v>
      </c>
      <c r="AF5122" s="305" t="s">
        <v>7438</v>
      </c>
      <c r="AG5122" s="35" t="s">
        <v>7040</v>
      </c>
      <c r="AH5122" s="44" t="s">
        <v>7041</v>
      </c>
    </row>
    <row r="5123" spans="1:34" ht="15" hidden="1" customHeight="1" x14ac:dyDescent="0.2">
      <c r="A5123" s="257">
        <v>69</v>
      </c>
      <c r="B5123" s="257">
        <v>60</v>
      </c>
      <c r="C5123" s="258" t="s">
        <v>5134</v>
      </c>
      <c r="D5123" s="257">
        <v>60422</v>
      </c>
      <c r="E5123" s="258" t="s">
        <v>5135</v>
      </c>
      <c r="F5123" s="25">
        <v>2017</v>
      </c>
      <c r="G5123" s="232">
        <v>42756.95416666667</v>
      </c>
      <c r="H5123" s="233">
        <v>42756.95416666667</v>
      </c>
      <c r="I5123" s="417" t="s">
        <v>7042</v>
      </c>
      <c r="J5123" s="412" t="s">
        <v>36</v>
      </c>
      <c r="K5123" s="412"/>
      <c r="L5123" s="235">
        <f>N5123-G5123</f>
        <v>6.9444443943211809E-4</v>
      </c>
      <c r="M5123" s="236">
        <v>1</v>
      </c>
      <c r="N5123" s="232">
        <v>42756.954861111109</v>
      </c>
      <c r="O5123" s="233">
        <v>42756.954861111109</v>
      </c>
      <c r="P5123" s="237" t="s">
        <v>37</v>
      </c>
      <c r="Q5123" s="35" t="s">
        <v>213</v>
      </c>
      <c r="R5123" s="35" t="s">
        <v>320</v>
      </c>
      <c r="S5123" s="35" t="s">
        <v>40</v>
      </c>
      <c r="T5123" s="167" t="s">
        <v>7511</v>
      </c>
      <c r="U5123" s="303" t="s">
        <v>40</v>
      </c>
      <c r="V5123" s="49" t="s">
        <v>190</v>
      </c>
      <c r="W5123" s="35" t="s">
        <v>7518</v>
      </c>
      <c r="X5123" s="255">
        <v>9987</v>
      </c>
      <c r="Y5123" s="241">
        <v>0</v>
      </c>
      <c r="Z5123" s="241">
        <v>0</v>
      </c>
      <c r="AA5123" s="168"/>
      <c r="AB5123" s="168"/>
      <c r="AC5123" s="168"/>
      <c r="AD5123" s="304">
        <v>5517212</v>
      </c>
      <c r="AE5123" s="35" t="s">
        <v>7172</v>
      </c>
      <c r="AF5123" s="305" t="s">
        <v>7438</v>
      </c>
      <c r="AG5123" s="35" t="s">
        <v>7040</v>
      </c>
      <c r="AH5123" s="44" t="s">
        <v>7041</v>
      </c>
    </row>
    <row r="5124" spans="1:34" ht="15" hidden="1" customHeight="1" x14ac:dyDescent="0.2">
      <c r="A5124" s="257">
        <v>69</v>
      </c>
      <c r="B5124" s="257">
        <v>60</v>
      </c>
      <c r="C5124" s="258" t="s">
        <v>5134</v>
      </c>
      <c r="D5124" s="257">
        <v>60422</v>
      </c>
      <c r="E5124" s="258" t="s">
        <v>5135</v>
      </c>
      <c r="F5124" s="25">
        <v>2017</v>
      </c>
      <c r="G5124" s="232">
        <v>42756.954861111109</v>
      </c>
      <c r="H5124" s="233">
        <v>42756.954861111109</v>
      </c>
      <c r="I5124" s="417" t="s">
        <v>7042</v>
      </c>
      <c r="J5124" s="412" t="s">
        <v>36</v>
      </c>
      <c r="K5124" s="412"/>
      <c r="L5124" s="235">
        <f>N5124-G5124</f>
        <v>6.944444467080757E-4</v>
      </c>
      <c r="M5124" s="236">
        <v>1</v>
      </c>
      <c r="N5124" s="232">
        <v>42756.955555555556</v>
      </c>
      <c r="O5124" s="233">
        <v>42756.955555555556</v>
      </c>
      <c r="P5124" s="237" t="s">
        <v>37</v>
      </c>
      <c r="Q5124" s="35" t="s">
        <v>213</v>
      </c>
      <c r="R5124" s="35" t="s">
        <v>320</v>
      </c>
      <c r="S5124" s="35" t="s">
        <v>40</v>
      </c>
      <c r="T5124" s="167" t="s">
        <v>7511</v>
      </c>
      <c r="U5124" s="303" t="s">
        <v>40</v>
      </c>
      <c r="V5124" s="49" t="s">
        <v>190</v>
      </c>
      <c r="W5124" s="35" t="s">
        <v>7519</v>
      </c>
      <c r="X5124" s="255">
        <v>9987</v>
      </c>
      <c r="Y5124" s="241">
        <v>0</v>
      </c>
      <c r="Z5124" s="241">
        <v>0</v>
      </c>
      <c r="AA5124" s="168"/>
      <c r="AB5124" s="168"/>
      <c r="AC5124" s="168"/>
      <c r="AD5124" s="304">
        <v>5517212</v>
      </c>
      <c r="AE5124" s="35" t="s">
        <v>7172</v>
      </c>
      <c r="AF5124" s="305" t="s">
        <v>7438</v>
      </c>
      <c r="AG5124" s="35" t="s">
        <v>7040</v>
      </c>
      <c r="AH5124" s="44" t="s">
        <v>7041</v>
      </c>
    </row>
    <row r="5125" spans="1:34" ht="15" hidden="1" customHeight="1" x14ac:dyDescent="0.2">
      <c r="A5125" s="257">
        <v>69</v>
      </c>
      <c r="B5125" s="257">
        <v>60</v>
      </c>
      <c r="C5125" s="258" t="s">
        <v>5134</v>
      </c>
      <c r="D5125" s="257">
        <v>60422</v>
      </c>
      <c r="E5125" s="258" t="s">
        <v>5135</v>
      </c>
      <c r="F5125" s="25">
        <v>2017</v>
      </c>
      <c r="G5125" s="232">
        <v>42756.955555555556</v>
      </c>
      <c r="H5125" s="233">
        <v>42756.955555555556</v>
      </c>
      <c r="I5125" s="417" t="s">
        <v>7042</v>
      </c>
      <c r="J5125" s="412" t="s">
        <v>36</v>
      </c>
      <c r="K5125" s="412"/>
      <c r="L5125" s="235">
        <f>N5125-G5125</f>
        <v>1.2548611111124046</v>
      </c>
      <c r="M5125" s="236">
        <v>1807</v>
      </c>
      <c r="N5125" s="232">
        <v>42758.210416666669</v>
      </c>
      <c r="O5125" s="233">
        <v>42758.210416666669</v>
      </c>
      <c r="P5125" s="237" t="s">
        <v>37</v>
      </c>
      <c r="Q5125" s="35" t="s">
        <v>213</v>
      </c>
      <c r="R5125" s="35" t="s">
        <v>320</v>
      </c>
      <c r="S5125" s="35" t="s">
        <v>68</v>
      </c>
      <c r="T5125" s="167" t="s">
        <v>7520</v>
      </c>
      <c r="U5125" s="303" t="s">
        <v>40</v>
      </c>
      <c r="V5125" s="49" t="s">
        <v>190</v>
      </c>
      <c r="W5125" s="35" t="s">
        <v>7521</v>
      </c>
      <c r="X5125" s="255">
        <v>0</v>
      </c>
      <c r="Y5125" s="255">
        <v>0</v>
      </c>
      <c r="Z5125" s="255">
        <v>0</v>
      </c>
      <c r="AA5125" s="168"/>
      <c r="AB5125" s="168"/>
      <c r="AC5125" s="168"/>
      <c r="AD5125" s="304">
        <v>5517212</v>
      </c>
      <c r="AE5125" s="35" t="s">
        <v>7172</v>
      </c>
      <c r="AF5125" s="305" t="s">
        <v>7438</v>
      </c>
      <c r="AG5125" s="35" t="s">
        <v>7040</v>
      </c>
      <c r="AH5125" s="44" t="s">
        <v>7041</v>
      </c>
    </row>
    <row r="5126" spans="1:34" ht="15" hidden="1" customHeight="1" x14ac:dyDescent="0.2">
      <c r="A5126" s="257">
        <v>69</v>
      </c>
      <c r="B5126" s="257">
        <v>60</v>
      </c>
      <c r="C5126" s="258" t="s">
        <v>5134</v>
      </c>
      <c r="D5126" s="257">
        <v>60422</v>
      </c>
      <c r="E5126" s="258" t="s">
        <v>5135</v>
      </c>
      <c r="F5126" s="25">
        <v>2018</v>
      </c>
      <c r="G5126" s="232">
        <v>43172.010416666664</v>
      </c>
      <c r="H5126" s="233">
        <v>43172.010416666664</v>
      </c>
      <c r="I5126" s="412" t="s">
        <v>36</v>
      </c>
      <c r="J5126" s="412" t="s">
        <v>36</v>
      </c>
      <c r="K5126" s="412" t="s">
        <v>36</v>
      </c>
      <c r="L5126" s="235">
        <f>N5126-G5126</f>
        <v>0.62916666666569654</v>
      </c>
      <c r="M5126" s="236">
        <v>906</v>
      </c>
      <c r="N5126" s="232">
        <v>43172.63958333333</v>
      </c>
      <c r="O5126" s="233">
        <v>43172.63958333333</v>
      </c>
      <c r="P5126" s="237" t="s">
        <v>37</v>
      </c>
      <c r="Q5126" s="359" t="s">
        <v>1285</v>
      </c>
      <c r="R5126" s="35" t="s">
        <v>10331</v>
      </c>
      <c r="S5126" s="277" t="s">
        <v>54</v>
      </c>
      <c r="T5126" s="167" t="s">
        <v>10679</v>
      </c>
      <c r="U5126" s="88">
        <v>114434804</v>
      </c>
      <c r="V5126" s="240" t="s">
        <v>190</v>
      </c>
      <c r="W5126" s="167" t="s">
        <v>10680</v>
      </c>
      <c r="X5126" s="255">
        <v>9993</v>
      </c>
      <c r="Y5126" s="255">
        <v>9993</v>
      </c>
      <c r="Z5126" s="255">
        <v>119916</v>
      </c>
      <c r="AA5126" s="259">
        <f>Y5126/AD5126</f>
        <v>1.8112408948577651E-3</v>
      </c>
      <c r="AB5126" s="260">
        <f>Z5126/AD5126</f>
        <v>2.173489073829318E-2</v>
      </c>
      <c r="AC5126" s="241">
        <f>Z5126/Y5126</f>
        <v>12</v>
      </c>
      <c r="AD5126" s="241">
        <v>5517212</v>
      </c>
      <c r="AE5126" s="461" t="s">
        <v>1270</v>
      </c>
      <c r="AF5126" s="462" t="s">
        <v>1270</v>
      </c>
      <c r="AG5126" s="277" t="s">
        <v>7066</v>
      </c>
      <c r="AH5126" s="277" t="s">
        <v>7067</v>
      </c>
    </row>
    <row r="5127" spans="1:34" ht="15" hidden="1" customHeight="1" x14ac:dyDescent="0.2">
      <c r="A5127" s="523">
        <v>69</v>
      </c>
      <c r="B5127" s="523">
        <v>60</v>
      </c>
      <c r="C5127" s="524" t="s">
        <v>5134</v>
      </c>
      <c r="D5127" s="523">
        <v>60422</v>
      </c>
      <c r="E5127" s="524" t="s">
        <v>5135</v>
      </c>
      <c r="F5127" s="25">
        <v>2019</v>
      </c>
      <c r="G5127" s="573">
        <v>43536.773611111108</v>
      </c>
      <c r="H5127" s="574">
        <v>43536.773611111108</v>
      </c>
      <c r="I5127" s="572" t="s">
        <v>36</v>
      </c>
      <c r="J5127" s="572" t="s">
        <v>36</v>
      </c>
      <c r="K5127" s="572" t="s">
        <v>36</v>
      </c>
      <c r="L5127" s="235">
        <f>N5127-G5127</f>
        <v>2.3611111115314998E-2</v>
      </c>
      <c r="M5127" s="236">
        <v>34</v>
      </c>
      <c r="N5127" s="573">
        <v>43536.797222222223</v>
      </c>
      <c r="O5127" s="574">
        <v>43536.797222222223</v>
      </c>
      <c r="P5127" s="237" t="s">
        <v>37</v>
      </c>
      <c r="Q5127" s="162" t="s">
        <v>1285</v>
      </c>
      <c r="R5127" s="167" t="s">
        <v>10860</v>
      </c>
      <c r="S5127" s="238" t="s">
        <v>45</v>
      </c>
      <c r="T5127" s="167" t="s">
        <v>13567</v>
      </c>
      <c r="U5127" s="170">
        <v>117099249</v>
      </c>
      <c r="V5127" s="240" t="s">
        <v>190</v>
      </c>
      <c r="W5127" s="167" t="s">
        <v>13565</v>
      </c>
      <c r="X5127" s="164">
        <v>0</v>
      </c>
      <c r="Y5127" s="241">
        <v>0</v>
      </c>
      <c r="Z5127" s="241">
        <v>0</v>
      </c>
      <c r="AA5127" s="264">
        <f>Y5127/AD5127</f>
        <v>0</v>
      </c>
      <c r="AB5127" s="265">
        <f>Z5127/AD5127</f>
        <v>0</v>
      </c>
      <c r="AC5127" s="255">
        <v>0</v>
      </c>
      <c r="AD5127" s="255">
        <v>5548929</v>
      </c>
      <c r="AE5127" s="240" t="s">
        <v>1270</v>
      </c>
      <c r="AF5127" s="527" t="s">
        <v>1270</v>
      </c>
      <c r="AG5127" s="555" t="s">
        <v>7066</v>
      </c>
      <c r="AH5127" s="525" t="s">
        <v>12671</v>
      </c>
    </row>
    <row r="5128" spans="1:34" ht="15" hidden="1" customHeight="1" x14ac:dyDescent="0.2">
      <c r="A5128" s="58">
        <v>69</v>
      </c>
      <c r="B5128" s="58">
        <v>60</v>
      </c>
      <c r="C5128" s="76" t="s">
        <v>1796</v>
      </c>
      <c r="D5128" s="31">
        <v>60423</v>
      </c>
      <c r="E5128" s="60" t="s">
        <v>1797</v>
      </c>
      <c r="F5128" s="25">
        <v>2014</v>
      </c>
      <c r="G5128" s="61">
        <v>41677.768750000003</v>
      </c>
      <c r="H5128" s="62">
        <v>41677.768750000003</v>
      </c>
      <c r="I5128" s="625" t="s">
        <v>36</v>
      </c>
      <c r="J5128" s="625" t="s">
        <v>36</v>
      </c>
      <c r="K5128" s="625"/>
      <c r="L5128" s="64">
        <f>N5128-G5128</f>
        <v>0.30624999999417923</v>
      </c>
      <c r="M5128" s="65">
        <v>441</v>
      </c>
      <c r="N5128" s="61">
        <v>41678.074999999997</v>
      </c>
      <c r="O5128" s="62">
        <v>41678.074999999997</v>
      </c>
      <c r="P5128" s="66" t="s">
        <v>37</v>
      </c>
      <c r="Q5128" s="67" t="s">
        <v>222</v>
      </c>
      <c r="R5128" s="67" t="s">
        <v>223</v>
      </c>
      <c r="S5128" s="68" t="s">
        <v>54</v>
      </c>
      <c r="T5128" s="69" t="s">
        <v>1798</v>
      </c>
      <c r="U5128" s="77">
        <v>10087</v>
      </c>
      <c r="V5128" s="78" t="s">
        <v>190</v>
      </c>
      <c r="W5128" s="69" t="s">
        <v>1799</v>
      </c>
      <c r="X5128" s="83">
        <v>11756</v>
      </c>
      <c r="Y5128" s="83">
        <v>11756</v>
      </c>
      <c r="Z5128" s="32">
        <v>349092</v>
      </c>
      <c r="AA5128" s="79">
        <f>Y5128/5380759</f>
        <v>2.1848218810766287E-3</v>
      </c>
      <c r="AB5128" s="80">
        <f>Z5128/5380759</f>
        <v>6.4877836007894055E-2</v>
      </c>
      <c r="AC5128" s="32">
        <f>Z5128/Y5128</f>
        <v>29.694794147669274</v>
      </c>
    </row>
    <row r="5129" spans="1:34" ht="15" hidden="1" customHeight="1" x14ac:dyDescent="0.2">
      <c r="A5129" s="257">
        <v>69</v>
      </c>
      <c r="B5129" s="257">
        <v>60</v>
      </c>
      <c r="C5129" s="258" t="s">
        <v>1796</v>
      </c>
      <c r="D5129" s="257">
        <v>60423</v>
      </c>
      <c r="E5129" s="258" t="s">
        <v>1797</v>
      </c>
      <c r="F5129" s="25">
        <v>2017</v>
      </c>
      <c r="G5129" s="232">
        <v>42989.897222222222</v>
      </c>
      <c r="H5129" s="233">
        <v>42989.897222222222</v>
      </c>
      <c r="I5129" s="417" t="s">
        <v>7042</v>
      </c>
      <c r="J5129" s="412" t="s">
        <v>36</v>
      </c>
      <c r="K5129" s="412"/>
      <c r="L5129" s="235">
        <f>N5129-G5129</f>
        <v>3.4722222189884633E-3</v>
      </c>
      <c r="M5129" s="236">
        <v>5</v>
      </c>
      <c r="N5129" s="232">
        <v>42989.900694444441</v>
      </c>
      <c r="O5129" s="233">
        <v>42989.900694444441</v>
      </c>
      <c r="P5129" s="237" t="s">
        <v>37</v>
      </c>
      <c r="Q5129" s="35" t="s">
        <v>213</v>
      </c>
      <c r="R5129" s="35" t="s">
        <v>287</v>
      </c>
      <c r="S5129" s="35" t="s">
        <v>579</v>
      </c>
      <c r="T5129" s="167" t="s">
        <v>9466</v>
      </c>
      <c r="U5129" s="303" t="s">
        <v>40</v>
      </c>
      <c r="V5129" s="240" t="s">
        <v>190</v>
      </c>
      <c r="W5129" s="167" t="s">
        <v>9467</v>
      </c>
      <c r="X5129" s="241">
        <v>0</v>
      </c>
      <c r="Y5129" s="241">
        <v>0</v>
      </c>
      <c r="Z5129" s="241">
        <v>0</v>
      </c>
      <c r="AA5129" s="266"/>
      <c r="AB5129" s="266"/>
      <c r="AC5129" s="266"/>
      <c r="AD5129" s="304">
        <v>5517212</v>
      </c>
      <c r="AE5129" s="382" t="s">
        <v>7102</v>
      </c>
      <c r="AF5129" s="383" t="s">
        <v>9431</v>
      </c>
      <c r="AG5129" s="167" t="s">
        <v>7040</v>
      </c>
      <c r="AH5129" s="29" t="s">
        <v>7041</v>
      </c>
    </row>
    <row r="5130" spans="1:34" ht="15" hidden="1" customHeight="1" x14ac:dyDescent="0.2">
      <c r="A5130" s="105">
        <v>69</v>
      </c>
      <c r="B5130" s="105">
        <v>60</v>
      </c>
      <c r="C5130" s="76" t="s">
        <v>3123</v>
      </c>
      <c r="D5130" s="31">
        <v>60424</v>
      </c>
      <c r="E5130" s="60" t="s">
        <v>3124</v>
      </c>
      <c r="F5130" s="25">
        <v>2014</v>
      </c>
      <c r="G5130" s="61">
        <v>41984.17291666667</v>
      </c>
      <c r="H5130" s="62">
        <v>41984.17291666667</v>
      </c>
      <c r="I5130" s="628" t="s">
        <v>313</v>
      </c>
      <c r="J5130" s="625" t="s">
        <v>36</v>
      </c>
      <c r="K5130" s="625"/>
      <c r="L5130" s="64">
        <f>N5130-G5130</f>
        <v>6.9444443943211809E-4</v>
      </c>
      <c r="M5130" s="65">
        <v>1</v>
      </c>
      <c r="N5130" s="61">
        <v>41984.173611111109</v>
      </c>
      <c r="O5130" s="62">
        <v>41984.173611111109</v>
      </c>
      <c r="P5130" s="66" t="s">
        <v>37</v>
      </c>
      <c r="Q5130" s="69" t="s">
        <v>52</v>
      </c>
      <c r="R5130" s="69" t="s">
        <v>59</v>
      </c>
      <c r="S5130" s="87" t="s">
        <v>54</v>
      </c>
      <c r="T5130" s="69" t="s">
        <v>3125</v>
      </c>
      <c r="U5130" s="77">
        <v>10772</v>
      </c>
      <c r="V5130" s="87" t="s">
        <v>190</v>
      </c>
      <c r="W5130" s="69" t="s">
        <v>3126</v>
      </c>
      <c r="X5130" s="32">
        <v>0</v>
      </c>
      <c r="Y5130" s="32">
        <v>0</v>
      </c>
      <c r="Z5130" s="83"/>
      <c r="AA5130" s="84"/>
      <c r="AB5130" s="85"/>
      <c r="AC5130" s="83"/>
    </row>
    <row r="5131" spans="1:34" ht="15" hidden="1" customHeight="1" x14ac:dyDescent="0.2">
      <c r="A5131" s="105">
        <v>69</v>
      </c>
      <c r="B5131" s="105">
        <v>60</v>
      </c>
      <c r="C5131" s="76" t="s">
        <v>3123</v>
      </c>
      <c r="D5131" s="31">
        <v>60424</v>
      </c>
      <c r="E5131" s="60" t="s">
        <v>3124</v>
      </c>
      <c r="F5131" s="25">
        <v>2014</v>
      </c>
      <c r="G5131" s="61">
        <v>41984.18472222222</v>
      </c>
      <c r="H5131" s="62">
        <v>41984.18472222222</v>
      </c>
      <c r="I5131" s="628" t="s">
        <v>313</v>
      </c>
      <c r="J5131" s="625" t="s">
        <v>36</v>
      </c>
      <c r="K5131" s="625"/>
      <c r="L5131" s="64">
        <f>N5131-G5131</f>
        <v>1.2680555555562023</v>
      </c>
      <c r="M5131" s="65">
        <v>1826</v>
      </c>
      <c r="N5131" s="61">
        <v>41985.452777777777</v>
      </c>
      <c r="O5131" s="62">
        <v>41985.452777777777</v>
      </c>
      <c r="P5131" s="66" t="s">
        <v>37</v>
      </c>
      <c r="Q5131" s="69" t="s">
        <v>52</v>
      </c>
      <c r="R5131" s="69" t="s">
        <v>59</v>
      </c>
      <c r="S5131" s="87" t="s">
        <v>54</v>
      </c>
      <c r="T5131" s="69" t="s">
        <v>3127</v>
      </c>
      <c r="U5131" s="77">
        <v>10772</v>
      </c>
      <c r="V5131" s="87" t="s">
        <v>190</v>
      </c>
      <c r="W5131" s="69" t="s">
        <v>1780</v>
      </c>
      <c r="X5131" s="32">
        <v>0</v>
      </c>
      <c r="Y5131" s="32">
        <v>0</v>
      </c>
      <c r="Z5131" s="83"/>
      <c r="AA5131" s="84"/>
      <c r="AB5131" s="85"/>
      <c r="AC5131" s="83"/>
    </row>
    <row r="5132" spans="1:34" ht="15" hidden="1" customHeight="1" x14ac:dyDescent="0.2">
      <c r="A5132" s="105">
        <v>69</v>
      </c>
      <c r="B5132" s="105">
        <v>60</v>
      </c>
      <c r="C5132" s="76" t="s">
        <v>3123</v>
      </c>
      <c r="D5132" s="31">
        <v>60424</v>
      </c>
      <c r="E5132" s="60" t="s">
        <v>3124</v>
      </c>
      <c r="F5132" s="25">
        <v>2014</v>
      </c>
      <c r="G5132" s="106">
        <v>41985.225694444445</v>
      </c>
      <c r="H5132" s="63">
        <v>41985.225694444445</v>
      </c>
      <c r="I5132" s="628" t="s">
        <v>313</v>
      </c>
      <c r="J5132" s="625" t="s">
        <v>36</v>
      </c>
      <c r="K5132" s="625"/>
      <c r="L5132" s="64">
        <f>N5132-G5132</f>
        <v>0.22708333333139308</v>
      </c>
      <c r="M5132" s="65">
        <v>327</v>
      </c>
      <c r="N5132" s="106">
        <v>41985.452777777777</v>
      </c>
      <c r="O5132" s="63">
        <v>41985.452777777777</v>
      </c>
      <c r="P5132" s="66" t="s">
        <v>37</v>
      </c>
      <c r="Q5132" s="99" t="s">
        <v>52</v>
      </c>
      <c r="R5132" s="99" t="s">
        <v>59</v>
      </c>
      <c r="S5132" s="78" t="s">
        <v>54</v>
      </c>
      <c r="T5132" s="69" t="s">
        <v>3202</v>
      </c>
      <c r="U5132" s="303" t="s">
        <v>40</v>
      </c>
      <c r="V5132" s="87" t="s">
        <v>190</v>
      </c>
      <c r="W5132" s="89" t="s">
        <v>1780</v>
      </c>
      <c r="X5132" s="32">
        <v>0</v>
      </c>
      <c r="Y5132" s="32">
        <v>0</v>
      </c>
      <c r="Z5132" s="83"/>
      <c r="AA5132" s="84"/>
      <c r="AB5132" s="85"/>
      <c r="AC5132" s="83"/>
    </row>
    <row r="5133" spans="1:34" ht="15" hidden="1" customHeight="1" x14ac:dyDescent="0.2">
      <c r="A5133" s="153">
        <v>69</v>
      </c>
      <c r="B5133" s="153">
        <v>60</v>
      </c>
      <c r="C5133" s="24" t="s">
        <v>3123</v>
      </c>
      <c r="D5133" s="175">
        <v>60424</v>
      </c>
      <c r="E5133" s="24" t="s">
        <v>3124</v>
      </c>
      <c r="F5133" s="25">
        <v>2015</v>
      </c>
      <c r="G5133" s="179">
        <v>42041.423611111109</v>
      </c>
      <c r="H5133" s="158">
        <v>42041.423611111109</v>
      </c>
      <c r="I5133" s="626" t="s">
        <v>313</v>
      </c>
      <c r="J5133" s="620" t="s">
        <v>36</v>
      </c>
      <c r="K5133" s="620"/>
      <c r="L5133" s="159">
        <f>N5133-G5133</f>
        <v>6.944444467080757E-4</v>
      </c>
      <c r="M5133" s="160">
        <v>1</v>
      </c>
      <c r="N5133" s="156">
        <v>42041.424305555556</v>
      </c>
      <c r="O5133" s="157">
        <v>42041.424305555556</v>
      </c>
      <c r="P5133" s="161" t="s">
        <v>37</v>
      </c>
      <c r="Q5133" s="35" t="s">
        <v>213</v>
      </c>
      <c r="R5133" s="35" t="s">
        <v>320</v>
      </c>
      <c r="S5133" s="35" t="s">
        <v>40</v>
      </c>
      <c r="T5133" s="35" t="s">
        <v>3420</v>
      </c>
      <c r="U5133" s="303" t="s">
        <v>40</v>
      </c>
      <c r="V5133" s="167" t="s">
        <v>190</v>
      </c>
      <c r="W5133" s="35" t="s">
        <v>3421</v>
      </c>
      <c r="X5133" s="55">
        <v>0</v>
      </c>
      <c r="Y5133" s="55">
        <v>0</v>
      </c>
      <c r="Z5133" s="168"/>
      <c r="AA5133" s="168"/>
      <c r="AB5133" s="168"/>
      <c r="AC5133" s="168"/>
    </row>
    <row r="5134" spans="1:34" ht="15" hidden="1" customHeight="1" x14ac:dyDescent="0.2">
      <c r="A5134" s="153">
        <v>69</v>
      </c>
      <c r="B5134" s="153">
        <v>60</v>
      </c>
      <c r="C5134" s="24" t="s">
        <v>3123</v>
      </c>
      <c r="D5134" s="175">
        <v>60424</v>
      </c>
      <c r="E5134" s="24" t="s">
        <v>3124</v>
      </c>
      <c r="F5134" s="25">
        <v>2015</v>
      </c>
      <c r="G5134" s="179">
        <v>42041.530555555553</v>
      </c>
      <c r="H5134" s="158">
        <v>42041.530555555553</v>
      </c>
      <c r="I5134" s="626" t="s">
        <v>313</v>
      </c>
      <c r="J5134" s="620" t="s">
        <v>36</v>
      </c>
      <c r="K5134" s="620"/>
      <c r="L5134" s="159">
        <f>N5134-G5134</f>
        <v>6.944444467080757E-4</v>
      </c>
      <c r="M5134" s="160">
        <v>1</v>
      </c>
      <c r="N5134" s="156">
        <v>42041.53125</v>
      </c>
      <c r="O5134" s="157">
        <v>42041.53125</v>
      </c>
      <c r="P5134" s="161" t="s">
        <v>37</v>
      </c>
      <c r="Q5134" s="35" t="s">
        <v>213</v>
      </c>
      <c r="R5134" s="35" t="s">
        <v>320</v>
      </c>
      <c r="S5134" s="35" t="s">
        <v>40</v>
      </c>
      <c r="T5134" s="35" t="s">
        <v>3420</v>
      </c>
      <c r="U5134" s="303" t="s">
        <v>40</v>
      </c>
      <c r="V5134" s="167" t="s">
        <v>190</v>
      </c>
      <c r="W5134" s="35" t="s">
        <v>3432</v>
      </c>
      <c r="X5134" s="55">
        <v>0</v>
      </c>
      <c r="Y5134" s="55">
        <v>0</v>
      </c>
      <c r="Z5134" s="168"/>
      <c r="AA5134" s="168"/>
      <c r="AB5134" s="168"/>
      <c r="AC5134" s="168"/>
    </row>
    <row r="5135" spans="1:34" ht="15" hidden="1" customHeight="1" x14ac:dyDescent="0.2">
      <c r="A5135" s="153">
        <v>69</v>
      </c>
      <c r="B5135" s="153">
        <v>60</v>
      </c>
      <c r="C5135" s="24" t="s">
        <v>3123</v>
      </c>
      <c r="D5135" s="175">
        <v>60424</v>
      </c>
      <c r="E5135" s="24" t="s">
        <v>3124</v>
      </c>
      <c r="F5135" s="25">
        <v>2015</v>
      </c>
      <c r="G5135" s="179">
        <v>42041.531944444447</v>
      </c>
      <c r="H5135" s="158">
        <v>42041.531944444447</v>
      </c>
      <c r="I5135" s="626" t="s">
        <v>313</v>
      </c>
      <c r="J5135" s="620" t="s">
        <v>36</v>
      </c>
      <c r="K5135" s="620"/>
      <c r="L5135" s="159">
        <f>N5135-G5135</f>
        <v>6.9444443943211809E-4</v>
      </c>
      <c r="M5135" s="160">
        <v>1</v>
      </c>
      <c r="N5135" s="156">
        <v>42041.532638888886</v>
      </c>
      <c r="O5135" s="157">
        <v>42041.532638888886</v>
      </c>
      <c r="P5135" s="161" t="s">
        <v>37</v>
      </c>
      <c r="Q5135" s="35" t="s">
        <v>213</v>
      </c>
      <c r="R5135" s="35" t="s">
        <v>320</v>
      </c>
      <c r="S5135" s="35" t="s">
        <v>40</v>
      </c>
      <c r="T5135" s="35" t="s">
        <v>3420</v>
      </c>
      <c r="U5135" s="303" t="s">
        <v>40</v>
      </c>
      <c r="V5135" s="167" t="s">
        <v>190</v>
      </c>
      <c r="W5135" s="35" t="s">
        <v>3432</v>
      </c>
      <c r="X5135" s="55">
        <v>0</v>
      </c>
      <c r="Y5135" s="55">
        <v>0</v>
      </c>
      <c r="Z5135" s="168"/>
      <c r="AA5135" s="168"/>
      <c r="AB5135" s="168"/>
      <c r="AC5135" s="168"/>
    </row>
    <row r="5136" spans="1:34" ht="15" hidden="1" customHeight="1" x14ac:dyDescent="0.2">
      <c r="A5136" s="153">
        <v>69</v>
      </c>
      <c r="B5136" s="153">
        <v>60</v>
      </c>
      <c r="C5136" s="24" t="s">
        <v>3123</v>
      </c>
      <c r="D5136" s="175">
        <v>60424</v>
      </c>
      <c r="E5136" s="24" t="s">
        <v>3124</v>
      </c>
      <c r="F5136" s="25">
        <v>2015</v>
      </c>
      <c r="G5136" s="179">
        <v>42041.532638888886</v>
      </c>
      <c r="H5136" s="158">
        <v>42041.532638888886</v>
      </c>
      <c r="I5136" s="626" t="s">
        <v>313</v>
      </c>
      <c r="J5136" s="620" t="s">
        <v>36</v>
      </c>
      <c r="K5136" s="620"/>
      <c r="L5136" s="159">
        <f>N5136-G5136</f>
        <v>6.944444467080757E-4</v>
      </c>
      <c r="M5136" s="160">
        <v>1</v>
      </c>
      <c r="N5136" s="156">
        <v>42041.533333333333</v>
      </c>
      <c r="O5136" s="157">
        <v>42041.533333333333</v>
      </c>
      <c r="P5136" s="161" t="s">
        <v>37</v>
      </c>
      <c r="Q5136" s="35" t="s">
        <v>213</v>
      </c>
      <c r="R5136" s="35" t="s">
        <v>320</v>
      </c>
      <c r="S5136" s="35" t="s">
        <v>40</v>
      </c>
      <c r="T5136" s="35" t="s">
        <v>3420</v>
      </c>
      <c r="U5136" s="303" t="s">
        <v>40</v>
      </c>
      <c r="V5136" s="167" t="s">
        <v>190</v>
      </c>
      <c r="W5136" s="35" t="s">
        <v>3432</v>
      </c>
      <c r="X5136" s="55">
        <v>0</v>
      </c>
      <c r="Y5136" s="55">
        <v>0</v>
      </c>
      <c r="Z5136" s="168"/>
      <c r="AA5136" s="168"/>
      <c r="AB5136" s="168"/>
      <c r="AC5136" s="168"/>
    </row>
    <row r="5137" spans="1:34" ht="15" hidden="1" customHeight="1" x14ac:dyDescent="0.2">
      <c r="A5137" s="153">
        <v>69</v>
      </c>
      <c r="B5137" s="153">
        <v>60</v>
      </c>
      <c r="C5137" s="24" t="s">
        <v>3123</v>
      </c>
      <c r="D5137" s="175">
        <v>60424</v>
      </c>
      <c r="E5137" s="24" t="s">
        <v>3124</v>
      </c>
      <c r="F5137" s="25">
        <v>2015</v>
      </c>
      <c r="G5137" s="179">
        <v>42041.53402777778</v>
      </c>
      <c r="H5137" s="158">
        <v>42041.53402777778</v>
      </c>
      <c r="I5137" s="626" t="s">
        <v>313</v>
      </c>
      <c r="J5137" s="620" t="s">
        <v>36</v>
      </c>
      <c r="K5137" s="620"/>
      <c r="L5137" s="159">
        <f>N5137-G5137</f>
        <v>6.9444443943211809E-4</v>
      </c>
      <c r="M5137" s="160">
        <v>1</v>
      </c>
      <c r="N5137" s="156">
        <v>42041.534722222219</v>
      </c>
      <c r="O5137" s="157">
        <v>42041.534722222219</v>
      </c>
      <c r="P5137" s="161" t="s">
        <v>37</v>
      </c>
      <c r="Q5137" s="35" t="s">
        <v>213</v>
      </c>
      <c r="R5137" s="35" t="s">
        <v>320</v>
      </c>
      <c r="S5137" s="35" t="s">
        <v>40</v>
      </c>
      <c r="T5137" s="35" t="s">
        <v>3420</v>
      </c>
      <c r="U5137" s="303" t="s">
        <v>40</v>
      </c>
      <c r="V5137" s="167" t="s">
        <v>190</v>
      </c>
      <c r="W5137" s="35" t="s">
        <v>3432</v>
      </c>
      <c r="X5137" s="55">
        <v>0</v>
      </c>
      <c r="Y5137" s="55">
        <v>0</v>
      </c>
      <c r="Z5137" s="168"/>
      <c r="AA5137" s="168"/>
      <c r="AB5137" s="168"/>
      <c r="AC5137" s="168"/>
    </row>
    <row r="5138" spans="1:34" ht="15" hidden="1" customHeight="1" x14ac:dyDescent="0.2">
      <c r="A5138" s="153">
        <v>69</v>
      </c>
      <c r="B5138" s="153">
        <v>60</v>
      </c>
      <c r="C5138" s="24" t="s">
        <v>3123</v>
      </c>
      <c r="D5138" s="175">
        <v>60424</v>
      </c>
      <c r="E5138" s="24" t="s">
        <v>3124</v>
      </c>
      <c r="F5138" s="25">
        <v>2015</v>
      </c>
      <c r="G5138" s="179">
        <v>42041.625</v>
      </c>
      <c r="H5138" s="158">
        <v>42041.625</v>
      </c>
      <c r="I5138" s="626" t="s">
        <v>313</v>
      </c>
      <c r="J5138" s="620" t="s">
        <v>36</v>
      </c>
      <c r="K5138" s="620"/>
      <c r="L5138" s="159">
        <f>N5138-G5138</f>
        <v>0.34375</v>
      </c>
      <c r="M5138" s="160">
        <v>495</v>
      </c>
      <c r="N5138" s="156">
        <v>42041.96875</v>
      </c>
      <c r="O5138" s="157">
        <v>42041.96875</v>
      </c>
      <c r="P5138" s="161" t="s">
        <v>37</v>
      </c>
      <c r="Q5138" s="35" t="s">
        <v>213</v>
      </c>
      <c r="R5138" s="35" t="s">
        <v>320</v>
      </c>
      <c r="S5138" s="35" t="s">
        <v>40</v>
      </c>
      <c r="T5138" s="35" t="s">
        <v>3435</v>
      </c>
      <c r="U5138" s="303" t="s">
        <v>40</v>
      </c>
      <c r="V5138" s="167" t="s">
        <v>190</v>
      </c>
      <c r="W5138" s="35" t="s">
        <v>3436</v>
      </c>
      <c r="X5138" s="55">
        <v>0</v>
      </c>
      <c r="Y5138" s="55">
        <v>0</v>
      </c>
      <c r="Z5138" s="168"/>
      <c r="AA5138" s="168"/>
      <c r="AB5138" s="168"/>
      <c r="AC5138" s="168"/>
    </row>
    <row r="5139" spans="1:34" ht="15" hidden="1" customHeight="1" x14ac:dyDescent="0.2">
      <c r="A5139" s="153">
        <v>69</v>
      </c>
      <c r="B5139" s="153">
        <v>60</v>
      </c>
      <c r="C5139" s="24" t="s">
        <v>3123</v>
      </c>
      <c r="D5139" s="175">
        <v>60424</v>
      </c>
      <c r="E5139" s="24" t="s">
        <v>3124</v>
      </c>
      <c r="F5139" s="25">
        <v>2015</v>
      </c>
      <c r="G5139" s="179">
        <v>42043.457638888889</v>
      </c>
      <c r="H5139" s="158">
        <v>42043.457638888889</v>
      </c>
      <c r="I5139" s="626" t="s">
        <v>313</v>
      </c>
      <c r="J5139" s="620" t="s">
        <v>36</v>
      </c>
      <c r="K5139" s="620"/>
      <c r="L5139" s="159">
        <f>N5139-G5139</f>
        <v>0.37777777777955635</v>
      </c>
      <c r="M5139" s="160">
        <v>544</v>
      </c>
      <c r="N5139" s="156">
        <v>42043.835416666669</v>
      </c>
      <c r="O5139" s="157">
        <v>42043.835416666669</v>
      </c>
      <c r="P5139" s="161" t="s">
        <v>37</v>
      </c>
      <c r="Q5139" s="35" t="s">
        <v>213</v>
      </c>
      <c r="R5139" s="35" t="s">
        <v>320</v>
      </c>
      <c r="S5139" s="35" t="s">
        <v>40</v>
      </c>
      <c r="T5139" s="35" t="s">
        <v>3482</v>
      </c>
      <c r="U5139" s="303" t="s">
        <v>40</v>
      </c>
      <c r="V5139" s="167" t="s">
        <v>190</v>
      </c>
      <c r="W5139" s="35" t="s">
        <v>3483</v>
      </c>
      <c r="X5139" s="55">
        <v>0</v>
      </c>
      <c r="Y5139" s="55">
        <v>0</v>
      </c>
      <c r="Z5139" s="168"/>
      <c r="AA5139" s="168"/>
      <c r="AB5139" s="168"/>
      <c r="AC5139" s="168"/>
    </row>
    <row r="5140" spans="1:34" ht="15" hidden="1" customHeight="1" x14ac:dyDescent="0.2">
      <c r="A5140" s="175">
        <v>69</v>
      </c>
      <c r="B5140" s="175">
        <v>60</v>
      </c>
      <c r="C5140" s="24" t="s">
        <v>3123</v>
      </c>
      <c r="D5140" s="175">
        <v>60424</v>
      </c>
      <c r="E5140" s="43" t="s">
        <v>3124</v>
      </c>
      <c r="F5140" s="25">
        <v>2015</v>
      </c>
      <c r="G5140" s="156">
        <v>42317.349305555559</v>
      </c>
      <c r="H5140" s="157">
        <v>42317.349305555559</v>
      </c>
      <c r="I5140" s="620" t="s">
        <v>36</v>
      </c>
      <c r="J5140" s="620" t="s">
        <v>36</v>
      </c>
      <c r="K5140" s="620"/>
      <c r="L5140" s="159">
        <f>N5140-G5140</f>
        <v>6.9444443943211809E-4</v>
      </c>
      <c r="M5140" s="160">
        <v>1</v>
      </c>
      <c r="N5140" s="156">
        <v>42317.35</v>
      </c>
      <c r="O5140" s="157">
        <v>42317.35</v>
      </c>
      <c r="P5140" s="161" t="s">
        <v>37</v>
      </c>
      <c r="Q5140" s="35" t="s">
        <v>213</v>
      </c>
      <c r="R5140" s="35" t="s">
        <v>214</v>
      </c>
      <c r="S5140" s="35" t="s">
        <v>40</v>
      </c>
      <c r="T5140" s="35" t="s">
        <v>5132</v>
      </c>
      <c r="U5140" s="303" t="s">
        <v>40</v>
      </c>
      <c r="V5140" s="167" t="s">
        <v>190</v>
      </c>
      <c r="W5140" s="35" t="s">
        <v>5133</v>
      </c>
      <c r="X5140" s="55">
        <v>0</v>
      </c>
      <c r="Y5140" s="168"/>
      <c r="Z5140" s="168"/>
      <c r="AA5140" s="168"/>
      <c r="AB5140" s="168"/>
      <c r="AC5140" s="168"/>
    </row>
    <row r="5141" spans="1:34" ht="15" hidden="1" customHeight="1" x14ac:dyDescent="0.2">
      <c r="A5141" s="257">
        <v>69</v>
      </c>
      <c r="B5141" s="257">
        <v>60</v>
      </c>
      <c r="C5141" s="258" t="s">
        <v>3123</v>
      </c>
      <c r="D5141" s="257">
        <v>60424</v>
      </c>
      <c r="E5141" s="258" t="s">
        <v>3124</v>
      </c>
      <c r="F5141" s="25">
        <v>2016</v>
      </c>
      <c r="G5141" s="232">
        <v>42434.74722222222</v>
      </c>
      <c r="H5141" s="233">
        <v>42434.74722222222</v>
      </c>
      <c r="I5141" s="417" t="s">
        <v>313</v>
      </c>
      <c r="J5141" s="412" t="s">
        <v>36</v>
      </c>
      <c r="K5141" s="412"/>
      <c r="L5141" s="235">
        <f>N5141-G5141</f>
        <v>6.944444467080757E-4</v>
      </c>
      <c r="M5141" s="236">
        <v>1</v>
      </c>
      <c r="N5141" s="232">
        <v>42434.747916666667</v>
      </c>
      <c r="O5141" s="233">
        <v>42434.747916666667</v>
      </c>
      <c r="P5141" s="237" t="s">
        <v>37</v>
      </c>
      <c r="Q5141" s="238" t="s">
        <v>222</v>
      </c>
      <c r="R5141" s="238" t="s">
        <v>223</v>
      </c>
      <c r="S5141" s="238" t="s">
        <v>40</v>
      </c>
      <c r="T5141" s="35" t="s">
        <v>5657</v>
      </c>
      <c r="U5141" s="254" t="s">
        <v>40</v>
      </c>
      <c r="V5141" s="240" t="s">
        <v>190</v>
      </c>
      <c r="W5141" s="35" t="s">
        <v>5658</v>
      </c>
      <c r="X5141" s="55">
        <v>0</v>
      </c>
      <c r="Y5141" s="55">
        <v>0</v>
      </c>
      <c r="Z5141" s="55">
        <v>0</v>
      </c>
      <c r="AA5141" s="266"/>
      <c r="AB5141" s="266"/>
      <c r="AC5141" s="266"/>
    </row>
    <row r="5142" spans="1:34" ht="15" hidden="1" customHeight="1" x14ac:dyDescent="0.2">
      <c r="A5142" s="257">
        <v>69</v>
      </c>
      <c r="B5142" s="257">
        <v>60</v>
      </c>
      <c r="C5142" s="258" t="s">
        <v>3123</v>
      </c>
      <c r="D5142" s="257">
        <v>60424</v>
      </c>
      <c r="E5142" s="258" t="s">
        <v>3124</v>
      </c>
      <c r="F5142" s="25">
        <v>2016</v>
      </c>
      <c r="G5142" s="232">
        <v>42434.829861111109</v>
      </c>
      <c r="H5142" s="233">
        <v>42434.829861111109</v>
      </c>
      <c r="I5142" s="417" t="s">
        <v>313</v>
      </c>
      <c r="J5142" s="412" t="s">
        <v>36</v>
      </c>
      <c r="K5142" s="412"/>
      <c r="L5142" s="235">
        <f>N5142-G5142</f>
        <v>6.944444467080757E-4</v>
      </c>
      <c r="M5142" s="236">
        <v>1</v>
      </c>
      <c r="N5142" s="232">
        <v>42434.830555555556</v>
      </c>
      <c r="O5142" s="233">
        <v>42434.830555555556</v>
      </c>
      <c r="P5142" s="237" t="s">
        <v>37</v>
      </c>
      <c r="Q5142" s="238" t="s">
        <v>222</v>
      </c>
      <c r="R5142" s="238" t="s">
        <v>223</v>
      </c>
      <c r="S5142" s="238" t="s">
        <v>40</v>
      </c>
      <c r="T5142" s="35" t="s">
        <v>5657</v>
      </c>
      <c r="U5142" s="254" t="s">
        <v>40</v>
      </c>
      <c r="V5142" s="240" t="s">
        <v>190</v>
      </c>
      <c r="W5142" s="35" t="s">
        <v>5675</v>
      </c>
      <c r="X5142" s="55">
        <v>0</v>
      </c>
      <c r="Y5142" s="55">
        <v>0</v>
      </c>
      <c r="Z5142" s="55">
        <v>0</v>
      </c>
      <c r="AA5142" s="266"/>
      <c r="AB5142" s="266"/>
      <c r="AC5142" s="266"/>
    </row>
    <row r="5143" spans="1:34" ht="15" hidden="1" customHeight="1" x14ac:dyDescent="0.2">
      <c r="A5143" s="257">
        <v>69</v>
      </c>
      <c r="B5143" s="257">
        <v>60</v>
      </c>
      <c r="C5143" s="258" t="s">
        <v>3123</v>
      </c>
      <c r="D5143" s="257">
        <v>60424</v>
      </c>
      <c r="E5143" s="258" t="s">
        <v>3124</v>
      </c>
      <c r="F5143" s="25">
        <v>2016</v>
      </c>
      <c r="G5143" s="232">
        <v>42434.830555555556</v>
      </c>
      <c r="H5143" s="233">
        <v>42434.830555555556</v>
      </c>
      <c r="I5143" s="417" t="s">
        <v>313</v>
      </c>
      <c r="J5143" s="412" t="s">
        <v>36</v>
      </c>
      <c r="K5143" s="412"/>
      <c r="L5143" s="235">
        <f>N5143-G5143</f>
        <v>6.944444467080757E-4</v>
      </c>
      <c r="M5143" s="236">
        <v>1</v>
      </c>
      <c r="N5143" s="232">
        <v>42434.831250000003</v>
      </c>
      <c r="O5143" s="233">
        <v>42434.831250000003</v>
      </c>
      <c r="P5143" s="237" t="s">
        <v>37</v>
      </c>
      <c r="Q5143" s="238" t="s">
        <v>222</v>
      </c>
      <c r="R5143" s="238" t="s">
        <v>223</v>
      </c>
      <c r="S5143" s="238" t="s">
        <v>40</v>
      </c>
      <c r="T5143" s="35" t="s">
        <v>5657</v>
      </c>
      <c r="U5143" s="254" t="s">
        <v>40</v>
      </c>
      <c r="V5143" s="240" t="s">
        <v>190</v>
      </c>
      <c r="W5143" s="35" t="s">
        <v>5676</v>
      </c>
      <c r="X5143" s="55">
        <v>0</v>
      </c>
      <c r="Y5143" s="55">
        <v>0</v>
      </c>
      <c r="Z5143" s="55">
        <v>0</v>
      </c>
      <c r="AA5143" s="266"/>
      <c r="AB5143" s="266"/>
      <c r="AC5143" s="266"/>
    </row>
    <row r="5144" spans="1:34" ht="15" hidden="1" customHeight="1" x14ac:dyDescent="0.2">
      <c r="A5144" s="257">
        <v>69</v>
      </c>
      <c r="B5144" s="257">
        <v>60</v>
      </c>
      <c r="C5144" s="258" t="s">
        <v>3123</v>
      </c>
      <c r="D5144" s="257">
        <v>60424</v>
      </c>
      <c r="E5144" s="258" t="s">
        <v>3124</v>
      </c>
      <c r="F5144" s="25">
        <v>2016</v>
      </c>
      <c r="G5144" s="232">
        <v>42434.831944444442</v>
      </c>
      <c r="H5144" s="233">
        <v>42434.831944444442</v>
      </c>
      <c r="I5144" s="417" t="s">
        <v>313</v>
      </c>
      <c r="J5144" s="412" t="s">
        <v>36</v>
      </c>
      <c r="K5144" s="412"/>
      <c r="L5144" s="235">
        <f>N5144-G5144</f>
        <v>6.944444467080757E-4</v>
      </c>
      <c r="M5144" s="236">
        <v>1</v>
      </c>
      <c r="N5144" s="232">
        <v>42434.832638888889</v>
      </c>
      <c r="O5144" s="233">
        <v>42434.832638888889</v>
      </c>
      <c r="P5144" s="237" t="s">
        <v>37</v>
      </c>
      <c r="Q5144" s="238" t="s">
        <v>222</v>
      </c>
      <c r="R5144" s="238" t="s">
        <v>223</v>
      </c>
      <c r="S5144" s="238" t="s">
        <v>40</v>
      </c>
      <c r="T5144" s="35" t="s">
        <v>5657</v>
      </c>
      <c r="U5144" s="254" t="s">
        <v>40</v>
      </c>
      <c r="V5144" s="240" t="s">
        <v>190</v>
      </c>
      <c r="W5144" s="35" t="s">
        <v>5677</v>
      </c>
      <c r="X5144" s="55">
        <v>0</v>
      </c>
      <c r="Y5144" s="55">
        <v>0</v>
      </c>
      <c r="Z5144" s="55">
        <v>0</v>
      </c>
      <c r="AA5144" s="266"/>
      <c r="AB5144" s="266"/>
      <c r="AC5144" s="266"/>
    </row>
    <row r="5145" spans="1:34" ht="15" hidden="1" customHeight="1" x14ac:dyDescent="0.2">
      <c r="A5145" s="257">
        <v>69</v>
      </c>
      <c r="B5145" s="257">
        <v>60</v>
      </c>
      <c r="C5145" s="258" t="s">
        <v>3123</v>
      </c>
      <c r="D5145" s="257">
        <v>60424</v>
      </c>
      <c r="E5145" s="258" t="s">
        <v>3124</v>
      </c>
      <c r="F5145" s="25">
        <v>2016</v>
      </c>
      <c r="G5145" s="232">
        <v>42434.836805555555</v>
      </c>
      <c r="H5145" s="233">
        <v>42434.836805555555</v>
      </c>
      <c r="I5145" s="417" t="s">
        <v>313</v>
      </c>
      <c r="J5145" s="412" t="s">
        <v>36</v>
      </c>
      <c r="K5145" s="412"/>
      <c r="L5145" s="235">
        <f>N5145-G5145</f>
        <v>0.67708333333575865</v>
      </c>
      <c r="M5145" s="236">
        <v>975</v>
      </c>
      <c r="N5145" s="232">
        <v>42435.513888888891</v>
      </c>
      <c r="O5145" s="233">
        <v>42435.513888888891</v>
      </c>
      <c r="P5145" s="237" t="s">
        <v>37</v>
      </c>
      <c r="Q5145" s="238" t="s">
        <v>222</v>
      </c>
      <c r="R5145" s="238" t="s">
        <v>223</v>
      </c>
      <c r="S5145" s="238" t="s">
        <v>54</v>
      </c>
      <c r="T5145" s="35" t="s">
        <v>5678</v>
      </c>
      <c r="U5145" s="254" t="s">
        <v>40</v>
      </c>
      <c r="V5145" s="240" t="s">
        <v>190</v>
      </c>
      <c r="W5145" s="35" t="s">
        <v>5679</v>
      </c>
      <c r="X5145" s="55">
        <v>0</v>
      </c>
      <c r="Y5145" s="55">
        <v>0</v>
      </c>
      <c r="Z5145" s="55">
        <v>0</v>
      </c>
      <c r="AA5145" s="266"/>
      <c r="AB5145" s="266"/>
      <c r="AC5145" s="266"/>
    </row>
    <row r="5146" spans="1:34" ht="15" hidden="1" customHeight="1" x14ac:dyDescent="0.2">
      <c r="A5146" s="257">
        <v>69</v>
      </c>
      <c r="B5146" s="257">
        <v>60</v>
      </c>
      <c r="C5146" s="258" t="s">
        <v>3123</v>
      </c>
      <c r="D5146" s="257">
        <v>60424</v>
      </c>
      <c r="E5146" s="258" t="s">
        <v>3124</v>
      </c>
      <c r="F5146" s="25">
        <v>2017</v>
      </c>
      <c r="G5146" s="232">
        <v>42742.6</v>
      </c>
      <c r="H5146" s="233">
        <v>42742.6</v>
      </c>
      <c r="I5146" s="412" t="s">
        <v>36</v>
      </c>
      <c r="J5146" s="412" t="s">
        <v>36</v>
      </c>
      <c r="K5146" s="412"/>
      <c r="L5146" s="235">
        <f>N5146-G5146</f>
        <v>0.16527777777810115</v>
      </c>
      <c r="M5146" s="236">
        <v>238</v>
      </c>
      <c r="N5146" s="232">
        <v>42742.765277777777</v>
      </c>
      <c r="O5146" s="233">
        <v>42742.765277777777</v>
      </c>
      <c r="P5146" s="237" t="s">
        <v>37</v>
      </c>
      <c r="Q5146" s="238" t="s">
        <v>52</v>
      </c>
      <c r="R5146" s="238" t="s">
        <v>53</v>
      </c>
      <c r="S5146" s="35" t="s">
        <v>54</v>
      </c>
      <c r="T5146" s="167" t="s">
        <v>7140</v>
      </c>
      <c r="U5146" s="303" t="s">
        <v>40</v>
      </c>
      <c r="V5146" s="49" t="s">
        <v>190</v>
      </c>
      <c r="W5146" s="44" t="s">
        <v>7141</v>
      </c>
      <c r="X5146" s="241">
        <v>0</v>
      </c>
      <c r="Y5146" s="241">
        <v>0</v>
      </c>
      <c r="Z5146" s="241">
        <v>0</v>
      </c>
      <c r="AA5146" s="168"/>
      <c r="AB5146" s="168"/>
      <c r="AC5146" s="168"/>
      <c r="AD5146" s="304">
        <v>5517212</v>
      </c>
      <c r="AE5146" s="35" t="s">
        <v>1270</v>
      </c>
      <c r="AF5146" s="35" t="s">
        <v>1270</v>
      </c>
      <c r="AG5146" s="35" t="s">
        <v>7066</v>
      </c>
      <c r="AH5146" s="44" t="s">
        <v>7067</v>
      </c>
    </row>
    <row r="5147" spans="1:34" ht="15" hidden="1" customHeight="1" x14ac:dyDescent="0.2">
      <c r="A5147" s="257">
        <v>69</v>
      </c>
      <c r="B5147" s="257">
        <v>60</v>
      </c>
      <c r="C5147" s="258" t="s">
        <v>3123</v>
      </c>
      <c r="D5147" s="257">
        <v>60424</v>
      </c>
      <c r="E5147" s="258" t="s">
        <v>3124</v>
      </c>
      <c r="F5147" s="25">
        <v>2017</v>
      </c>
      <c r="G5147" s="232">
        <v>42743.262499999997</v>
      </c>
      <c r="H5147" s="233">
        <v>42743.262499999997</v>
      </c>
      <c r="I5147" s="417" t="s">
        <v>7042</v>
      </c>
      <c r="J5147" s="412" t="s">
        <v>36</v>
      </c>
      <c r="K5147" s="412"/>
      <c r="L5147" s="235">
        <f>N5147-G5147</f>
        <v>6.944444467080757E-4</v>
      </c>
      <c r="M5147" s="236">
        <v>1</v>
      </c>
      <c r="N5147" s="232">
        <v>42743.263194444444</v>
      </c>
      <c r="O5147" s="233">
        <v>42743.263194444444</v>
      </c>
      <c r="P5147" s="237" t="s">
        <v>37</v>
      </c>
      <c r="Q5147" s="238" t="s">
        <v>213</v>
      </c>
      <c r="R5147" s="238" t="s">
        <v>320</v>
      </c>
      <c r="S5147" s="35" t="s">
        <v>40</v>
      </c>
      <c r="T5147" s="52" t="s">
        <v>7154</v>
      </c>
      <c r="U5147" s="303" t="s">
        <v>40</v>
      </c>
      <c r="V5147" s="49" t="s">
        <v>190</v>
      </c>
      <c r="W5147" s="44" t="s">
        <v>7155</v>
      </c>
      <c r="X5147" s="241">
        <v>0</v>
      </c>
      <c r="Y5147" s="241">
        <v>0</v>
      </c>
      <c r="Z5147" s="241">
        <v>0</v>
      </c>
      <c r="AA5147" s="168"/>
      <c r="AB5147" s="168"/>
      <c r="AC5147" s="168"/>
      <c r="AD5147" s="304">
        <v>5517212</v>
      </c>
      <c r="AE5147" s="35" t="s">
        <v>7056</v>
      </c>
      <c r="AF5147" s="305" t="s">
        <v>7156</v>
      </c>
      <c r="AG5147" s="35" t="s">
        <v>7040</v>
      </c>
      <c r="AH5147" s="44" t="s">
        <v>7041</v>
      </c>
    </row>
    <row r="5148" spans="1:34" ht="15" hidden="1" customHeight="1" x14ac:dyDescent="0.2">
      <c r="A5148" s="257">
        <v>69</v>
      </c>
      <c r="B5148" s="257">
        <v>60</v>
      </c>
      <c r="C5148" s="258" t="s">
        <v>3123</v>
      </c>
      <c r="D5148" s="257">
        <v>60424</v>
      </c>
      <c r="E5148" s="258" t="s">
        <v>3124</v>
      </c>
      <c r="F5148" s="25">
        <v>2017</v>
      </c>
      <c r="G5148" s="232">
        <v>42743.270138888889</v>
      </c>
      <c r="H5148" s="233">
        <v>42743.270138888889</v>
      </c>
      <c r="I5148" s="417" t="s">
        <v>7042</v>
      </c>
      <c r="J5148" s="412" t="s">
        <v>36</v>
      </c>
      <c r="K5148" s="412"/>
      <c r="L5148" s="235">
        <f>N5148-G5148</f>
        <v>6.944444467080757E-4</v>
      </c>
      <c r="M5148" s="236">
        <v>1</v>
      </c>
      <c r="N5148" s="232">
        <v>42743.270833333336</v>
      </c>
      <c r="O5148" s="233">
        <v>42743.270833333336</v>
      </c>
      <c r="P5148" s="237" t="s">
        <v>37</v>
      </c>
      <c r="Q5148" s="238" t="s">
        <v>213</v>
      </c>
      <c r="R5148" s="238" t="s">
        <v>320</v>
      </c>
      <c r="S5148" s="35" t="s">
        <v>40</v>
      </c>
      <c r="T5148" s="52" t="s">
        <v>7154</v>
      </c>
      <c r="U5148" s="303" t="s">
        <v>40</v>
      </c>
      <c r="V5148" s="49" t="s">
        <v>190</v>
      </c>
      <c r="W5148" s="44" t="s">
        <v>7157</v>
      </c>
      <c r="X5148" s="241">
        <v>0</v>
      </c>
      <c r="Y5148" s="241">
        <v>0</v>
      </c>
      <c r="Z5148" s="241">
        <v>0</v>
      </c>
      <c r="AA5148" s="168"/>
      <c r="AB5148" s="168"/>
      <c r="AC5148" s="168"/>
      <c r="AD5148" s="304">
        <v>5517212</v>
      </c>
      <c r="AE5148" s="35" t="s">
        <v>7056</v>
      </c>
      <c r="AF5148" s="305" t="s">
        <v>7156</v>
      </c>
      <c r="AG5148" s="35" t="s">
        <v>7040</v>
      </c>
      <c r="AH5148" s="44" t="s">
        <v>7041</v>
      </c>
    </row>
    <row r="5149" spans="1:34" ht="15" hidden="1" customHeight="1" x14ac:dyDescent="0.2">
      <c r="A5149" s="257">
        <v>69</v>
      </c>
      <c r="B5149" s="257">
        <v>60</v>
      </c>
      <c r="C5149" s="258" t="s">
        <v>3123</v>
      </c>
      <c r="D5149" s="257">
        <v>60424</v>
      </c>
      <c r="E5149" s="258" t="s">
        <v>3124</v>
      </c>
      <c r="F5149" s="25">
        <v>2017</v>
      </c>
      <c r="G5149" s="232">
        <v>42743.27847222222</v>
      </c>
      <c r="H5149" s="233">
        <v>42743.27847222222</v>
      </c>
      <c r="I5149" s="417" t="s">
        <v>7042</v>
      </c>
      <c r="J5149" s="412" t="s">
        <v>36</v>
      </c>
      <c r="K5149" s="412"/>
      <c r="L5149" s="235">
        <f>N5149-G5149</f>
        <v>6.944444467080757E-4</v>
      </c>
      <c r="M5149" s="236">
        <v>1</v>
      </c>
      <c r="N5149" s="232">
        <v>42743.279166666667</v>
      </c>
      <c r="O5149" s="233">
        <v>42743.279166666667</v>
      </c>
      <c r="P5149" s="237" t="s">
        <v>37</v>
      </c>
      <c r="Q5149" s="238" t="s">
        <v>213</v>
      </c>
      <c r="R5149" s="238" t="s">
        <v>320</v>
      </c>
      <c r="S5149" s="35" t="s">
        <v>40</v>
      </c>
      <c r="T5149" s="52" t="s">
        <v>7154</v>
      </c>
      <c r="U5149" s="303" t="s">
        <v>40</v>
      </c>
      <c r="V5149" s="49" t="s">
        <v>190</v>
      </c>
      <c r="W5149" s="44" t="s">
        <v>7158</v>
      </c>
      <c r="X5149" s="241">
        <v>0</v>
      </c>
      <c r="Y5149" s="241">
        <v>0</v>
      </c>
      <c r="Z5149" s="241">
        <v>0</v>
      </c>
      <c r="AA5149" s="168"/>
      <c r="AB5149" s="168"/>
      <c r="AC5149" s="168"/>
      <c r="AD5149" s="304">
        <v>5517212</v>
      </c>
      <c r="AE5149" s="35" t="s">
        <v>7056</v>
      </c>
      <c r="AF5149" s="305" t="s">
        <v>7156</v>
      </c>
      <c r="AG5149" s="35" t="s">
        <v>7040</v>
      </c>
      <c r="AH5149" s="44" t="s">
        <v>7041</v>
      </c>
    </row>
    <row r="5150" spans="1:34" ht="15" hidden="1" customHeight="1" x14ac:dyDescent="0.2">
      <c r="A5150" s="257">
        <v>69</v>
      </c>
      <c r="B5150" s="257">
        <v>60</v>
      </c>
      <c r="C5150" s="258" t="s">
        <v>3123</v>
      </c>
      <c r="D5150" s="257">
        <v>60424</v>
      </c>
      <c r="E5150" s="258" t="s">
        <v>3124</v>
      </c>
      <c r="F5150" s="25">
        <v>2017</v>
      </c>
      <c r="G5150" s="232">
        <v>42743.295138888891</v>
      </c>
      <c r="H5150" s="233">
        <v>42743.295138888891</v>
      </c>
      <c r="I5150" s="417" t="s">
        <v>7042</v>
      </c>
      <c r="J5150" s="412" t="s">
        <v>36</v>
      </c>
      <c r="K5150" s="412"/>
      <c r="L5150" s="235">
        <f>N5150-G5150</f>
        <v>0.52916666666715173</v>
      </c>
      <c r="M5150" s="236">
        <v>762</v>
      </c>
      <c r="N5150" s="232">
        <v>42743.824305555558</v>
      </c>
      <c r="O5150" s="233">
        <v>42743.824305555558</v>
      </c>
      <c r="P5150" s="237" t="s">
        <v>37</v>
      </c>
      <c r="Q5150" s="238" t="s">
        <v>213</v>
      </c>
      <c r="R5150" s="238" t="s">
        <v>320</v>
      </c>
      <c r="S5150" s="35" t="s">
        <v>40</v>
      </c>
      <c r="T5150" s="52" t="s">
        <v>7159</v>
      </c>
      <c r="U5150" s="303" t="s">
        <v>40</v>
      </c>
      <c r="V5150" s="49" t="s">
        <v>190</v>
      </c>
      <c r="W5150" s="44" t="s">
        <v>7160</v>
      </c>
      <c r="X5150" s="241">
        <v>0</v>
      </c>
      <c r="Y5150" s="241">
        <v>0</v>
      </c>
      <c r="Z5150" s="241">
        <v>0</v>
      </c>
      <c r="AA5150" s="168"/>
      <c r="AB5150" s="168"/>
      <c r="AC5150" s="168"/>
      <c r="AD5150" s="304">
        <v>5517212</v>
      </c>
      <c r="AE5150" s="35" t="s">
        <v>7056</v>
      </c>
      <c r="AF5150" s="305" t="s">
        <v>7161</v>
      </c>
      <c r="AG5150" s="35" t="s">
        <v>7040</v>
      </c>
      <c r="AH5150" s="44" t="s">
        <v>7041</v>
      </c>
    </row>
    <row r="5151" spans="1:34" ht="15" hidden="1" customHeight="1" x14ac:dyDescent="0.2">
      <c r="A5151" s="257">
        <v>69</v>
      </c>
      <c r="B5151" s="257">
        <v>60</v>
      </c>
      <c r="C5151" s="258" t="s">
        <v>3123</v>
      </c>
      <c r="D5151" s="257">
        <v>60424</v>
      </c>
      <c r="E5151" s="258" t="s">
        <v>3124</v>
      </c>
      <c r="F5151" s="25">
        <v>2017</v>
      </c>
      <c r="G5151" s="232">
        <v>42755.166666666664</v>
      </c>
      <c r="H5151" s="233">
        <v>42755.166666666664</v>
      </c>
      <c r="I5151" s="417" t="s">
        <v>7042</v>
      </c>
      <c r="J5151" s="417" t="s">
        <v>7042</v>
      </c>
      <c r="K5151" s="417"/>
      <c r="L5151" s="235">
        <f>N5151-G5151</f>
        <v>1.4548611111167702</v>
      </c>
      <c r="M5151" s="236">
        <v>2095</v>
      </c>
      <c r="N5151" s="232">
        <v>42756.621527777781</v>
      </c>
      <c r="O5151" s="233">
        <v>42756.621527777781</v>
      </c>
      <c r="P5151" s="237" t="s">
        <v>37</v>
      </c>
      <c r="Q5151" s="35" t="s">
        <v>52</v>
      </c>
      <c r="R5151" s="35" t="s">
        <v>302</v>
      </c>
      <c r="S5151" s="35" t="s">
        <v>54</v>
      </c>
      <c r="T5151" s="52" t="s">
        <v>7441</v>
      </c>
      <c r="U5151" s="303" t="s">
        <v>40</v>
      </c>
      <c r="V5151" s="49" t="s">
        <v>190</v>
      </c>
      <c r="W5151" s="35" t="s">
        <v>7442</v>
      </c>
      <c r="X5151" s="255">
        <v>15017</v>
      </c>
      <c r="Y5151" s="255">
        <v>15017</v>
      </c>
      <c r="Z5151" s="255">
        <v>1899041</v>
      </c>
      <c r="AA5151" s="173">
        <v>2.721845743828586E-3</v>
      </c>
      <c r="AB5151" s="174">
        <v>0.34420301413105026</v>
      </c>
      <c r="AC5151" s="241">
        <v>126.4594126656456</v>
      </c>
      <c r="AD5151" s="304">
        <v>5517212</v>
      </c>
      <c r="AE5151" s="35" t="s">
        <v>7083</v>
      </c>
      <c r="AF5151" s="305" t="s">
        <v>7443</v>
      </c>
      <c r="AG5151" s="35" t="s">
        <v>7040</v>
      </c>
      <c r="AH5151" s="44" t="s">
        <v>7041</v>
      </c>
    </row>
    <row r="5152" spans="1:34" ht="15" hidden="1" customHeight="1" x14ac:dyDescent="0.2">
      <c r="A5152" s="257">
        <v>69</v>
      </c>
      <c r="B5152" s="257">
        <v>60</v>
      </c>
      <c r="C5152" s="258" t="s">
        <v>3123</v>
      </c>
      <c r="D5152" s="257">
        <v>60424</v>
      </c>
      <c r="E5152" s="258" t="s">
        <v>3124</v>
      </c>
      <c r="F5152" s="25">
        <v>2017</v>
      </c>
      <c r="G5152" s="232">
        <v>42757.144444444442</v>
      </c>
      <c r="H5152" s="233">
        <v>42758.144444444442</v>
      </c>
      <c r="I5152" s="417" t="s">
        <v>7042</v>
      </c>
      <c r="J5152" s="412" t="s">
        <v>36</v>
      </c>
      <c r="K5152" s="412"/>
      <c r="L5152" s="235">
        <f>N5152-G5152</f>
        <v>6.944444467080757E-4</v>
      </c>
      <c r="M5152" s="236">
        <v>1</v>
      </c>
      <c r="N5152" s="232">
        <v>42757.145138888889</v>
      </c>
      <c r="O5152" s="233">
        <v>42758.145138888889</v>
      </c>
      <c r="P5152" s="237" t="s">
        <v>37</v>
      </c>
      <c r="Q5152" s="35" t="s">
        <v>213</v>
      </c>
      <c r="R5152" s="35" t="s">
        <v>320</v>
      </c>
      <c r="S5152" s="35" t="s">
        <v>40</v>
      </c>
      <c r="T5152" s="167" t="s">
        <v>7529</v>
      </c>
      <c r="U5152" s="303" t="s">
        <v>40</v>
      </c>
      <c r="V5152" s="49" t="s">
        <v>190</v>
      </c>
      <c r="W5152" s="35" t="s">
        <v>7530</v>
      </c>
      <c r="X5152" s="255">
        <v>9987</v>
      </c>
      <c r="Y5152" s="255">
        <v>0</v>
      </c>
      <c r="Z5152" s="255">
        <v>0</v>
      </c>
      <c r="AA5152" s="168"/>
      <c r="AB5152" s="168"/>
      <c r="AC5152" s="168"/>
      <c r="AD5152" s="304">
        <v>5517212</v>
      </c>
      <c r="AE5152" s="35" t="s">
        <v>7056</v>
      </c>
      <c r="AF5152" s="305" t="s">
        <v>7531</v>
      </c>
      <c r="AG5152" s="35" t="s">
        <v>7040</v>
      </c>
      <c r="AH5152" s="44" t="s">
        <v>7041</v>
      </c>
    </row>
    <row r="5153" spans="1:34" ht="15" hidden="1" customHeight="1" x14ac:dyDescent="0.2">
      <c r="A5153" s="257">
        <v>69</v>
      </c>
      <c r="B5153" s="257">
        <v>60</v>
      </c>
      <c r="C5153" s="258" t="s">
        <v>3123</v>
      </c>
      <c r="D5153" s="257">
        <v>60424</v>
      </c>
      <c r="E5153" s="258" t="s">
        <v>3124</v>
      </c>
      <c r="F5153" s="25">
        <v>2017</v>
      </c>
      <c r="G5153" s="232">
        <v>42757.176388888889</v>
      </c>
      <c r="H5153" s="233">
        <v>42758.176388888889</v>
      </c>
      <c r="I5153" s="417" t="s">
        <v>7042</v>
      </c>
      <c r="J5153" s="412" t="s">
        <v>36</v>
      </c>
      <c r="K5153" s="412"/>
      <c r="L5153" s="235">
        <f>N5153-G5153</f>
        <v>6.944444467080757E-4</v>
      </c>
      <c r="M5153" s="236">
        <v>1</v>
      </c>
      <c r="N5153" s="232">
        <v>42757.177083333336</v>
      </c>
      <c r="O5153" s="233">
        <v>42758.177083333336</v>
      </c>
      <c r="P5153" s="237" t="s">
        <v>37</v>
      </c>
      <c r="Q5153" s="35" t="s">
        <v>213</v>
      </c>
      <c r="R5153" s="35" t="s">
        <v>320</v>
      </c>
      <c r="S5153" s="35" t="s">
        <v>40</v>
      </c>
      <c r="T5153" s="167" t="s">
        <v>7529</v>
      </c>
      <c r="U5153" s="303" t="s">
        <v>40</v>
      </c>
      <c r="V5153" s="49" t="s">
        <v>190</v>
      </c>
      <c r="W5153" s="35" t="s">
        <v>7544</v>
      </c>
      <c r="X5153" s="255">
        <v>9987</v>
      </c>
      <c r="Y5153" s="255">
        <v>0</v>
      </c>
      <c r="Z5153" s="255">
        <v>0</v>
      </c>
      <c r="AA5153" s="168"/>
      <c r="AB5153" s="168"/>
      <c r="AC5153" s="168"/>
      <c r="AD5153" s="304">
        <v>5517212</v>
      </c>
      <c r="AE5153" s="35" t="s">
        <v>7056</v>
      </c>
      <c r="AF5153" s="305" t="s">
        <v>7531</v>
      </c>
      <c r="AG5153" s="35" t="s">
        <v>7040</v>
      </c>
      <c r="AH5153" s="44" t="s">
        <v>7041</v>
      </c>
    </row>
    <row r="5154" spans="1:34" ht="15" hidden="1" customHeight="1" x14ac:dyDescent="0.2">
      <c r="A5154" s="257">
        <v>69</v>
      </c>
      <c r="B5154" s="257">
        <v>60</v>
      </c>
      <c r="C5154" s="258" t="s">
        <v>3123</v>
      </c>
      <c r="D5154" s="257">
        <v>60424</v>
      </c>
      <c r="E5154" s="258" t="s">
        <v>3124</v>
      </c>
      <c r="F5154" s="25">
        <v>2017</v>
      </c>
      <c r="G5154" s="232">
        <v>42757.177083333336</v>
      </c>
      <c r="H5154" s="233">
        <v>42758.177083333336</v>
      </c>
      <c r="I5154" s="417" t="s">
        <v>7042</v>
      </c>
      <c r="J5154" s="412" t="s">
        <v>36</v>
      </c>
      <c r="K5154" s="412"/>
      <c r="L5154" s="235">
        <f>N5154-G5154</f>
        <v>1.1104166666627862</v>
      </c>
      <c r="M5154" s="236">
        <v>1599</v>
      </c>
      <c r="N5154" s="232">
        <v>42758.287499999999</v>
      </c>
      <c r="O5154" s="233">
        <v>42758.287499999999</v>
      </c>
      <c r="P5154" s="237" t="s">
        <v>37</v>
      </c>
      <c r="Q5154" s="35" t="s">
        <v>213</v>
      </c>
      <c r="R5154" s="35" t="s">
        <v>320</v>
      </c>
      <c r="S5154" s="35" t="s">
        <v>40</v>
      </c>
      <c r="T5154" s="167" t="s">
        <v>7545</v>
      </c>
      <c r="U5154" s="303" t="s">
        <v>40</v>
      </c>
      <c r="V5154" s="49" t="s">
        <v>190</v>
      </c>
      <c r="W5154" s="35" t="s">
        <v>7546</v>
      </c>
      <c r="X5154" s="255">
        <v>9987</v>
      </c>
      <c r="Y5154" s="255">
        <v>9987</v>
      </c>
      <c r="Z5154" s="255">
        <v>1317655</v>
      </c>
      <c r="AA5154" s="173">
        <v>1.8101533890667967E-3</v>
      </c>
      <c r="AB5154" s="174">
        <v>0.23882624049973067</v>
      </c>
      <c r="AC5154" s="241">
        <v>131.93701812356062</v>
      </c>
      <c r="AD5154" s="304">
        <v>5517212</v>
      </c>
      <c r="AE5154" s="35" t="s">
        <v>7056</v>
      </c>
      <c r="AF5154" s="305" t="s">
        <v>7531</v>
      </c>
      <c r="AG5154" s="35" t="s">
        <v>7040</v>
      </c>
      <c r="AH5154" s="44" t="s">
        <v>7041</v>
      </c>
    </row>
    <row r="5155" spans="1:34" ht="15" hidden="1" customHeight="1" x14ac:dyDescent="0.2">
      <c r="A5155" s="257">
        <v>69</v>
      </c>
      <c r="B5155" s="257">
        <v>60</v>
      </c>
      <c r="C5155" s="258" t="s">
        <v>3123</v>
      </c>
      <c r="D5155" s="257">
        <v>60424</v>
      </c>
      <c r="E5155" s="258" t="s">
        <v>3124</v>
      </c>
      <c r="F5155" s="25">
        <v>2017</v>
      </c>
      <c r="G5155" s="232">
        <v>42989.76666666667</v>
      </c>
      <c r="H5155" s="233">
        <v>42989.76666666667</v>
      </c>
      <c r="I5155" s="417" t="s">
        <v>7042</v>
      </c>
      <c r="J5155" s="412" t="s">
        <v>36</v>
      </c>
      <c r="K5155" s="412"/>
      <c r="L5155" s="235">
        <f>N5155-G5155</f>
        <v>6.9444443943211809E-4</v>
      </c>
      <c r="M5155" s="236">
        <v>1</v>
      </c>
      <c r="N5155" s="232">
        <v>42989.767361111109</v>
      </c>
      <c r="O5155" s="233">
        <v>42989.767361111109</v>
      </c>
      <c r="P5155" s="237" t="s">
        <v>37</v>
      </c>
      <c r="Q5155" s="35" t="s">
        <v>213</v>
      </c>
      <c r="R5155" s="35" t="s">
        <v>287</v>
      </c>
      <c r="S5155" s="35" t="s">
        <v>40</v>
      </c>
      <c r="T5155" s="167" t="s">
        <v>9450</v>
      </c>
      <c r="U5155" s="303" t="s">
        <v>40</v>
      </c>
      <c r="V5155" s="240" t="s">
        <v>190</v>
      </c>
      <c r="W5155" s="167" t="s">
        <v>9451</v>
      </c>
      <c r="X5155" s="241">
        <v>9987</v>
      </c>
      <c r="Y5155" s="241">
        <v>0</v>
      </c>
      <c r="Z5155" s="241">
        <v>0</v>
      </c>
      <c r="AA5155" s="277"/>
      <c r="AB5155" s="277"/>
      <c r="AC5155" s="277"/>
      <c r="AD5155" s="304">
        <v>5517212</v>
      </c>
      <c r="AE5155" s="382" t="s">
        <v>7083</v>
      </c>
      <c r="AF5155" s="383" t="s">
        <v>9452</v>
      </c>
      <c r="AG5155" s="167" t="s">
        <v>7040</v>
      </c>
      <c r="AH5155" s="29" t="s">
        <v>7041</v>
      </c>
    </row>
    <row r="5156" spans="1:34" ht="15" hidden="1" customHeight="1" x14ac:dyDescent="0.2">
      <c r="A5156" s="257">
        <v>69</v>
      </c>
      <c r="B5156" s="257">
        <v>60</v>
      </c>
      <c r="C5156" s="258" t="s">
        <v>3123</v>
      </c>
      <c r="D5156" s="257">
        <v>60424</v>
      </c>
      <c r="E5156" s="258" t="s">
        <v>3124</v>
      </c>
      <c r="F5156" s="25">
        <v>2018</v>
      </c>
      <c r="G5156" s="284">
        <v>43266.12222222222</v>
      </c>
      <c r="H5156" s="233">
        <v>43266.12222222222</v>
      </c>
      <c r="I5156" s="412" t="s">
        <v>36</v>
      </c>
      <c r="J5156" s="412" t="s">
        <v>36</v>
      </c>
      <c r="K5156" s="412" t="s">
        <v>36</v>
      </c>
      <c r="L5156" s="235">
        <f>N5156-G5156</f>
        <v>6.944444467080757E-4</v>
      </c>
      <c r="M5156" s="236">
        <v>1</v>
      </c>
      <c r="N5156" s="284">
        <v>43266.122916666667</v>
      </c>
      <c r="O5156" s="233">
        <v>43266.122916666667</v>
      </c>
      <c r="P5156" s="237" t="s">
        <v>37</v>
      </c>
      <c r="Q5156" s="359" t="s">
        <v>382</v>
      </c>
      <c r="R5156" s="35" t="s">
        <v>10211</v>
      </c>
      <c r="S5156" s="277" t="s">
        <v>40</v>
      </c>
      <c r="T5156" s="167" t="s">
        <v>11317</v>
      </c>
      <c r="U5156" s="282" t="s">
        <v>40</v>
      </c>
      <c r="V5156" s="240" t="s">
        <v>190</v>
      </c>
      <c r="W5156" s="167" t="s">
        <v>11318</v>
      </c>
      <c r="X5156" s="255">
        <v>0</v>
      </c>
      <c r="Y5156" s="241">
        <v>0</v>
      </c>
      <c r="Z5156" s="241">
        <v>0</v>
      </c>
      <c r="AA5156" s="266"/>
      <c r="AB5156" s="266"/>
      <c r="AC5156" s="266"/>
      <c r="AD5156" s="241">
        <v>5517212</v>
      </c>
      <c r="AE5156" s="461" t="s">
        <v>7063</v>
      </c>
      <c r="AF5156" s="462" t="s">
        <v>11319</v>
      </c>
      <c r="AG5156" s="277" t="s">
        <v>7040</v>
      </c>
      <c r="AH5156" s="277" t="s">
        <v>7041</v>
      </c>
    </row>
    <row r="5157" spans="1:34" ht="15" hidden="1" customHeight="1" x14ac:dyDescent="0.2">
      <c r="A5157" s="257">
        <v>69</v>
      </c>
      <c r="B5157" s="257">
        <v>60</v>
      </c>
      <c r="C5157" s="258" t="s">
        <v>3123</v>
      </c>
      <c r="D5157" s="257">
        <v>60424</v>
      </c>
      <c r="E5157" s="258" t="s">
        <v>3124</v>
      </c>
      <c r="F5157" s="25">
        <v>2018</v>
      </c>
      <c r="G5157" s="284">
        <v>43266.42291666667</v>
      </c>
      <c r="H5157" s="233">
        <v>43266.42291666667</v>
      </c>
      <c r="I5157" s="412" t="s">
        <v>36</v>
      </c>
      <c r="J5157" s="412" t="s">
        <v>36</v>
      </c>
      <c r="K5157" s="412" t="s">
        <v>36</v>
      </c>
      <c r="L5157" s="235">
        <f>N5157-G5157</f>
        <v>1.25</v>
      </c>
      <c r="M5157" s="236">
        <v>1800</v>
      </c>
      <c r="N5157" s="284">
        <v>43267.67291666667</v>
      </c>
      <c r="O5157" s="233">
        <v>43267.67291666667</v>
      </c>
      <c r="P5157" s="237" t="s">
        <v>37</v>
      </c>
      <c r="Q5157" s="359" t="s">
        <v>382</v>
      </c>
      <c r="R5157" s="35" t="s">
        <v>10211</v>
      </c>
      <c r="S5157" s="277" t="s">
        <v>101</v>
      </c>
      <c r="T5157" s="167" t="s">
        <v>11323</v>
      </c>
      <c r="U5157" s="282" t="s">
        <v>40</v>
      </c>
      <c r="V5157" s="240" t="s">
        <v>190</v>
      </c>
      <c r="W5157" s="167" t="s">
        <v>11324</v>
      </c>
      <c r="X5157" s="255">
        <v>0</v>
      </c>
      <c r="Y5157" s="241">
        <v>0</v>
      </c>
      <c r="Z5157" s="241">
        <v>0</v>
      </c>
      <c r="AA5157" s="266"/>
      <c r="AB5157" s="266"/>
      <c r="AC5157" s="266"/>
      <c r="AD5157" s="241">
        <v>5517212</v>
      </c>
      <c r="AE5157" s="461" t="s">
        <v>1270</v>
      </c>
      <c r="AF5157" s="462" t="s">
        <v>1270</v>
      </c>
      <c r="AG5157" s="277" t="s">
        <v>7066</v>
      </c>
      <c r="AH5157" s="277" t="s">
        <v>7067</v>
      </c>
    </row>
    <row r="5158" spans="1:34" ht="15" hidden="1" customHeight="1" x14ac:dyDescent="0.2">
      <c r="A5158" s="257">
        <v>69</v>
      </c>
      <c r="B5158" s="257">
        <v>60</v>
      </c>
      <c r="C5158" s="258" t="s">
        <v>3123</v>
      </c>
      <c r="D5158" s="257">
        <v>60424</v>
      </c>
      <c r="E5158" s="258" t="s">
        <v>3124</v>
      </c>
      <c r="F5158" s="25">
        <v>2018</v>
      </c>
      <c r="G5158" s="284">
        <v>43365.302777777775</v>
      </c>
      <c r="H5158" s="234">
        <v>43365.302777777775</v>
      </c>
      <c r="I5158" s="412" t="s">
        <v>36</v>
      </c>
      <c r="J5158" s="412" t="s">
        <v>36</v>
      </c>
      <c r="K5158" s="412" t="s">
        <v>36</v>
      </c>
      <c r="L5158" s="235">
        <f>N5158-G5158</f>
        <v>6.944444467080757E-4</v>
      </c>
      <c r="M5158" s="236">
        <v>1</v>
      </c>
      <c r="N5158" s="284">
        <v>43365.303472222222</v>
      </c>
      <c r="O5158" s="234">
        <v>43365.303472222222</v>
      </c>
      <c r="P5158" s="237" t="s">
        <v>37</v>
      </c>
      <c r="Q5158" s="162" t="s">
        <v>1246</v>
      </c>
      <c r="R5158" s="167" t="s">
        <v>10189</v>
      </c>
      <c r="S5158" s="163" t="s">
        <v>40</v>
      </c>
      <c r="T5158" s="167" t="s">
        <v>11939</v>
      </c>
      <c r="U5158" s="293">
        <v>115006212</v>
      </c>
      <c r="V5158" s="240" t="s">
        <v>190</v>
      </c>
      <c r="W5158" s="167" t="s">
        <v>11940</v>
      </c>
      <c r="X5158" s="255">
        <v>0</v>
      </c>
      <c r="Y5158" s="241">
        <v>0</v>
      </c>
      <c r="Z5158" s="241">
        <v>0</v>
      </c>
      <c r="AA5158" s="266"/>
      <c r="AB5158" s="266"/>
      <c r="AC5158" s="266"/>
      <c r="AD5158" s="241">
        <v>5517212</v>
      </c>
      <c r="AE5158" s="461" t="s">
        <v>7056</v>
      </c>
      <c r="AF5158" s="468" t="s">
        <v>7463</v>
      </c>
      <c r="AG5158" s="163" t="s">
        <v>7040</v>
      </c>
      <c r="AH5158" s="277" t="s">
        <v>7041</v>
      </c>
    </row>
    <row r="5159" spans="1:34" ht="15" hidden="1" customHeight="1" x14ac:dyDescent="0.2">
      <c r="A5159" s="257">
        <v>69</v>
      </c>
      <c r="B5159" s="257">
        <v>60</v>
      </c>
      <c r="C5159" s="258" t="s">
        <v>3123</v>
      </c>
      <c r="D5159" s="257">
        <v>60424</v>
      </c>
      <c r="E5159" s="258" t="s">
        <v>3124</v>
      </c>
      <c r="F5159" s="25">
        <v>2018</v>
      </c>
      <c r="G5159" s="284">
        <v>43365.305555555555</v>
      </c>
      <c r="H5159" s="234">
        <v>43365.305555555555</v>
      </c>
      <c r="I5159" s="412" t="s">
        <v>36</v>
      </c>
      <c r="J5159" s="412" t="s">
        <v>36</v>
      </c>
      <c r="K5159" s="412" t="s">
        <v>36</v>
      </c>
      <c r="L5159" s="235">
        <f>N5159-G5159</f>
        <v>5.5555555591126904E-3</v>
      </c>
      <c r="M5159" s="236">
        <v>8</v>
      </c>
      <c r="N5159" s="284">
        <v>43365.311111111114</v>
      </c>
      <c r="O5159" s="234">
        <v>43365.311111111114</v>
      </c>
      <c r="P5159" s="237" t="s">
        <v>37</v>
      </c>
      <c r="Q5159" s="162" t="s">
        <v>1246</v>
      </c>
      <c r="R5159" s="167" t="s">
        <v>10189</v>
      </c>
      <c r="S5159" s="163" t="s">
        <v>40</v>
      </c>
      <c r="T5159" s="167" t="s">
        <v>11941</v>
      </c>
      <c r="U5159" s="293">
        <v>115006212</v>
      </c>
      <c r="V5159" s="240" t="s">
        <v>190</v>
      </c>
      <c r="W5159" s="167" t="s">
        <v>11942</v>
      </c>
      <c r="X5159" s="255">
        <v>0</v>
      </c>
      <c r="Y5159" s="241">
        <v>0</v>
      </c>
      <c r="Z5159" s="241">
        <v>0</v>
      </c>
      <c r="AA5159" s="266"/>
      <c r="AB5159" s="266"/>
      <c r="AC5159" s="266"/>
      <c r="AD5159" s="241">
        <v>5517212</v>
      </c>
      <c r="AE5159" s="461" t="s">
        <v>1270</v>
      </c>
      <c r="AF5159" s="462" t="s">
        <v>1270</v>
      </c>
      <c r="AG5159" s="277" t="s">
        <v>7066</v>
      </c>
      <c r="AH5159" s="277" t="s">
        <v>7067</v>
      </c>
    </row>
    <row r="5160" spans="1:34" ht="15" hidden="1" customHeight="1" x14ac:dyDescent="0.2">
      <c r="A5160" s="257">
        <v>69</v>
      </c>
      <c r="B5160" s="257">
        <v>60</v>
      </c>
      <c r="C5160" s="258" t="s">
        <v>3123</v>
      </c>
      <c r="D5160" s="257">
        <v>60424</v>
      </c>
      <c r="E5160" s="258" t="s">
        <v>3124</v>
      </c>
      <c r="F5160" s="25">
        <v>2018</v>
      </c>
      <c r="G5160" s="284">
        <v>43381.905555555553</v>
      </c>
      <c r="H5160" s="234">
        <v>43381.905555555553</v>
      </c>
      <c r="I5160" s="412" t="s">
        <v>36</v>
      </c>
      <c r="J5160" s="412" t="s">
        <v>36</v>
      </c>
      <c r="K5160" s="412" t="s">
        <v>36</v>
      </c>
      <c r="L5160" s="235">
        <f>N5160-G5160</f>
        <v>0.97430555555911269</v>
      </c>
      <c r="M5160" s="236">
        <v>1403</v>
      </c>
      <c r="N5160" s="284">
        <v>43382.879861111112</v>
      </c>
      <c r="O5160" s="234">
        <v>43382.879861111112</v>
      </c>
      <c r="P5160" s="237" t="s">
        <v>37</v>
      </c>
      <c r="Q5160" s="162" t="s">
        <v>1285</v>
      </c>
      <c r="R5160" s="167" t="s">
        <v>10231</v>
      </c>
      <c r="S5160" s="163" t="s">
        <v>101</v>
      </c>
      <c r="T5160" s="167" t="s">
        <v>12094</v>
      </c>
      <c r="U5160" s="416" t="s">
        <v>40</v>
      </c>
      <c r="V5160" s="240" t="s">
        <v>190</v>
      </c>
      <c r="W5160" s="167" t="s">
        <v>12095</v>
      </c>
      <c r="X5160" s="255">
        <v>0</v>
      </c>
      <c r="Y5160" s="241">
        <v>0</v>
      </c>
      <c r="Z5160" s="241">
        <v>0</v>
      </c>
      <c r="AA5160" s="266"/>
      <c r="AB5160" s="266"/>
      <c r="AC5160" s="266"/>
      <c r="AD5160" s="241">
        <v>5517212</v>
      </c>
      <c r="AE5160" s="461" t="s">
        <v>1270</v>
      </c>
      <c r="AF5160" s="462" t="s">
        <v>1270</v>
      </c>
      <c r="AG5160" s="277" t="s">
        <v>7066</v>
      </c>
      <c r="AH5160" s="277" t="s">
        <v>7067</v>
      </c>
    </row>
    <row r="5161" spans="1:34" ht="15" hidden="1" customHeight="1" x14ac:dyDescent="0.2">
      <c r="A5161" s="521">
        <v>69</v>
      </c>
      <c r="B5161" s="521">
        <v>60</v>
      </c>
      <c r="C5161" s="522" t="s">
        <v>3123</v>
      </c>
      <c r="D5161" s="521">
        <v>60424</v>
      </c>
      <c r="E5161" s="522" t="s">
        <v>3124</v>
      </c>
      <c r="F5161" s="25">
        <v>2019</v>
      </c>
      <c r="G5161" s="232">
        <v>43510.036111111112</v>
      </c>
      <c r="H5161" s="233">
        <v>43510.036111111112</v>
      </c>
      <c r="I5161" s="417" t="s">
        <v>7042</v>
      </c>
      <c r="J5161" s="417" t="s">
        <v>7042</v>
      </c>
      <c r="K5161" s="412" t="s">
        <v>36</v>
      </c>
      <c r="L5161" s="235">
        <f>N5161-G5161</f>
        <v>1.7333333333299379</v>
      </c>
      <c r="M5161" s="236">
        <v>2496</v>
      </c>
      <c r="N5161" s="232">
        <v>43511.769444444442</v>
      </c>
      <c r="O5161" s="233">
        <v>43511.769444444442</v>
      </c>
      <c r="P5161" s="237" t="s">
        <v>37</v>
      </c>
      <c r="Q5161" s="162" t="s">
        <v>1285</v>
      </c>
      <c r="R5161" s="167" t="s">
        <v>10331</v>
      </c>
      <c r="S5161" s="238" t="s">
        <v>68</v>
      </c>
      <c r="T5161" s="167" t="s">
        <v>13293</v>
      </c>
      <c r="U5161" s="192" t="s">
        <v>40</v>
      </c>
      <c r="V5161" s="240" t="s">
        <v>190</v>
      </c>
      <c r="W5161" s="167" t="s">
        <v>13294</v>
      </c>
      <c r="X5161" s="164">
        <v>0</v>
      </c>
      <c r="Y5161" s="241">
        <v>0</v>
      </c>
      <c r="Z5161" s="241">
        <v>0</v>
      </c>
      <c r="AA5161" s="264">
        <f>Y5161/AD5161</f>
        <v>0</v>
      </c>
      <c r="AB5161" s="265">
        <f>Z5161/AD5161</f>
        <v>0</v>
      </c>
      <c r="AC5161" s="255">
        <v>0</v>
      </c>
      <c r="AD5161" s="255">
        <v>5548929</v>
      </c>
      <c r="AE5161" s="239" t="s">
        <v>7083</v>
      </c>
      <c r="AF5161" s="229" t="s">
        <v>10394</v>
      </c>
      <c r="AG5161" s="239" t="s">
        <v>7040</v>
      </c>
      <c r="AH5161" s="57" t="s">
        <v>7041</v>
      </c>
    </row>
    <row r="5162" spans="1:34" ht="15" hidden="1" customHeight="1" x14ac:dyDescent="0.2">
      <c r="A5162" s="521">
        <v>69</v>
      </c>
      <c r="B5162" s="521">
        <v>60</v>
      </c>
      <c r="C5162" s="522" t="s">
        <v>3123</v>
      </c>
      <c r="D5162" s="521">
        <v>60424</v>
      </c>
      <c r="E5162" s="522" t="s">
        <v>3124</v>
      </c>
      <c r="F5162" s="25">
        <v>2019</v>
      </c>
      <c r="G5162" s="570">
        <v>43521.472916666666</v>
      </c>
      <c r="H5162" s="571">
        <v>43521.472916666666</v>
      </c>
      <c r="I5162" s="572" t="s">
        <v>36</v>
      </c>
      <c r="J5162" s="572" t="s">
        <v>36</v>
      </c>
      <c r="K5162" s="572" t="s">
        <v>36</v>
      </c>
      <c r="L5162" s="235">
        <f>N5162-G5162</f>
        <v>6.944444467080757E-4</v>
      </c>
      <c r="M5162" s="236">
        <v>1</v>
      </c>
      <c r="N5162" s="570">
        <v>43521.473611111112</v>
      </c>
      <c r="O5162" s="571">
        <v>43521.473611111112</v>
      </c>
      <c r="P5162" s="237" t="s">
        <v>37</v>
      </c>
      <c r="Q5162" s="162" t="s">
        <v>213</v>
      </c>
      <c r="R5162" s="167" t="s">
        <v>12866</v>
      </c>
      <c r="S5162" s="238" t="s">
        <v>40</v>
      </c>
      <c r="T5162" s="167" t="s">
        <v>13404</v>
      </c>
      <c r="U5162" s="192" t="s">
        <v>40</v>
      </c>
      <c r="V5162" s="240" t="s">
        <v>190</v>
      </c>
      <c r="W5162" s="167" t="s">
        <v>13405</v>
      </c>
      <c r="X5162" s="164">
        <v>0</v>
      </c>
      <c r="Y5162" s="241">
        <v>0</v>
      </c>
      <c r="Z5162" s="241">
        <v>0</v>
      </c>
      <c r="AA5162" s="264">
        <f>Y5162/AD5162</f>
        <v>0</v>
      </c>
      <c r="AB5162" s="265">
        <f>Z5162/AD5162</f>
        <v>0</v>
      </c>
      <c r="AC5162" s="255">
        <v>0</v>
      </c>
      <c r="AD5162" s="255">
        <v>5548929</v>
      </c>
      <c r="AE5162" s="239" t="s">
        <v>7102</v>
      </c>
      <c r="AF5162" s="229" t="s">
        <v>9266</v>
      </c>
      <c r="AG5162" s="239" t="s">
        <v>7040</v>
      </c>
      <c r="AH5162" s="57" t="s">
        <v>7041</v>
      </c>
    </row>
    <row r="5163" spans="1:34" ht="15" hidden="1" customHeight="1" x14ac:dyDescent="0.2">
      <c r="A5163" s="523">
        <v>69</v>
      </c>
      <c r="B5163" s="523">
        <v>60</v>
      </c>
      <c r="C5163" s="524" t="s">
        <v>3123</v>
      </c>
      <c r="D5163" s="523">
        <v>60424</v>
      </c>
      <c r="E5163" s="524" t="s">
        <v>3124</v>
      </c>
      <c r="F5163" s="25">
        <v>2019</v>
      </c>
      <c r="G5163" s="573">
        <v>43521.647222222222</v>
      </c>
      <c r="H5163" s="574">
        <v>43521.647222222222</v>
      </c>
      <c r="I5163" s="572" t="s">
        <v>36</v>
      </c>
      <c r="J5163" s="572" t="s">
        <v>36</v>
      </c>
      <c r="K5163" s="572" t="s">
        <v>36</v>
      </c>
      <c r="L5163" s="235">
        <f>N5163-G5163</f>
        <v>0.96597222222044365</v>
      </c>
      <c r="M5163" s="236">
        <v>1391</v>
      </c>
      <c r="N5163" s="573">
        <v>43522.613194444442</v>
      </c>
      <c r="O5163" s="574">
        <v>43522.613194444442</v>
      </c>
      <c r="P5163" s="237" t="s">
        <v>37</v>
      </c>
      <c r="Q5163" s="162" t="s">
        <v>1285</v>
      </c>
      <c r="R5163" s="167" t="s">
        <v>10214</v>
      </c>
      <c r="S5163" s="238" t="s">
        <v>54</v>
      </c>
      <c r="T5163" s="167" t="s">
        <v>13421</v>
      </c>
      <c r="U5163" s="459" t="s">
        <v>40</v>
      </c>
      <c r="V5163" s="240" t="s">
        <v>190</v>
      </c>
      <c r="W5163" s="167" t="s">
        <v>13422</v>
      </c>
      <c r="X5163" s="536">
        <v>0</v>
      </c>
      <c r="Y5163" s="255">
        <v>0</v>
      </c>
      <c r="Z5163" s="255">
        <v>0</v>
      </c>
      <c r="AA5163" s="264">
        <f>Y5163/AD5163</f>
        <v>0</v>
      </c>
      <c r="AB5163" s="265">
        <f>Z5163/AD5163</f>
        <v>0</v>
      </c>
      <c r="AC5163" s="255">
        <v>0</v>
      </c>
      <c r="AD5163" s="255">
        <v>5548929</v>
      </c>
      <c r="AE5163" s="240" t="s">
        <v>1270</v>
      </c>
      <c r="AF5163" s="527" t="s">
        <v>1270</v>
      </c>
      <c r="AG5163" s="555" t="s">
        <v>7066</v>
      </c>
      <c r="AH5163" s="525" t="s">
        <v>12671</v>
      </c>
    </row>
    <row r="5164" spans="1:34" ht="15" hidden="1" customHeight="1" x14ac:dyDescent="0.2">
      <c r="A5164" s="521">
        <v>69</v>
      </c>
      <c r="B5164" s="521">
        <v>60</v>
      </c>
      <c r="C5164" s="522" t="s">
        <v>3123</v>
      </c>
      <c r="D5164" s="521">
        <v>60424</v>
      </c>
      <c r="E5164" s="522" t="s">
        <v>3124</v>
      </c>
      <c r="F5164" s="25">
        <v>2019</v>
      </c>
      <c r="G5164" s="573">
        <v>43606.50277777778</v>
      </c>
      <c r="H5164" s="574">
        <v>43606.50277777778</v>
      </c>
      <c r="I5164" s="572" t="s">
        <v>36</v>
      </c>
      <c r="J5164" s="572" t="s">
        <v>36</v>
      </c>
      <c r="K5164" s="572" t="s">
        <v>36</v>
      </c>
      <c r="L5164" s="235">
        <f>N5164-G5164</f>
        <v>0.52777777777373558</v>
      </c>
      <c r="M5164" s="236">
        <v>760</v>
      </c>
      <c r="N5164" s="573">
        <v>43607.030555555553</v>
      </c>
      <c r="O5164" s="574">
        <v>43607.030555555553</v>
      </c>
      <c r="P5164" s="237" t="s">
        <v>37</v>
      </c>
      <c r="Q5164" s="359" t="s">
        <v>1285</v>
      </c>
      <c r="R5164" s="35" t="s">
        <v>10214</v>
      </c>
      <c r="S5164" s="277" t="s">
        <v>54</v>
      </c>
      <c r="T5164" s="167" t="s">
        <v>14133</v>
      </c>
      <c r="U5164" s="192" t="s">
        <v>40</v>
      </c>
      <c r="V5164" s="49" t="s">
        <v>190</v>
      </c>
      <c r="W5164" s="167" t="s">
        <v>14134</v>
      </c>
      <c r="X5164" s="536">
        <v>0</v>
      </c>
      <c r="Y5164" s="255">
        <v>0</v>
      </c>
      <c r="Z5164" s="255">
        <v>0</v>
      </c>
      <c r="AA5164" s="264">
        <f>Y5164/AD5164</f>
        <v>0</v>
      </c>
      <c r="AB5164" s="265">
        <f>Z5164/AD5164</f>
        <v>0</v>
      </c>
      <c r="AC5164" s="255">
        <v>0</v>
      </c>
      <c r="AD5164" s="255">
        <v>5548929</v>
      </c>
      <c r="AE5164" s="49" t="s">
        <v>7102</v>
      </c>
      <c r="AF5164" s="349" t="s">
        <v>14135</v>
      </c>
      <c r="AG5164" s="49" t="s">
        <v>7040</v>
      </c>
      <c r="AH5164" s="525" t="s">
        <v>7041</v>
      </c>
    </row>
    <row r="5165" spans="1:34" ht="15" hidden="1" customHeight="1" x14ac:dyDescent="0.2">
      <c r="A5165" s="175">
        <v>69</v>
      </c>
      <c r="B5165" s="175">
        <v>60</v>
      </c>
      <c r="C5165" s="331" t="s">
        <v>10892</v>
      </c>
      <c r="D5165" s="272">
        <v>60426</v>
      </c>
      <c r="E5165" s="475" t="s">
        <v>5517</v>
      </c>
      <c r="F5165" s="25">
        <v>2015</v>
      </c>
      <c r="G5165" s="156">
        <v>42232.332638888889</v>
      </c>
      <c r="H5165" s="157">
        <v>42232.332638888889</v>
      </c>
      <c r="I5165" s="620" t="s">
        <v>36</v>
      </c>
      <c r="J5165" s="620" t="s">
        <v>36</v>
      </c>
      <c r="K5165" s="620"/>
      <c r="L5165" s="159">
        <f>N5165-G5165</f>
        <v>0.10069444444525288</v>
      </c>
      <c r="M5165" s="160">
        <v>145</v>
      </c>
      <c r="N5165" s="156">
        <v>42232.433333333334</v>
      </c>
      <c r="O5165" s="157">
        <v>42232.433333333334</v>
      </c>
      <c r="P5165" s="161" t="s">
        <v>37</v>
      </c>
      <c r="Q5165" s="35" t="s">
        <v>38</v>
      </c>
      <c r="R5165" s="35" t="s">
        <v>135</v>
      </c>
      <c r="S5165" s="35" t="s">
        <v>68</v>
      </c>
      <c r="T5165" s="35" t="s">
        <v>4597</v>
      </c>
      <c r="U5165" s="170">
        <v>11406</v>
      </c>
      <c r="V5165" s="167" t="s">
        <v>1336</v>
      </c>
      <c r="W5165" s="35" t="s">
        <v>4598</v>
      </c>
      <c r="X5165" s="55">
        <v>0</v>
      </c>
      <c r="Y5165" s="168"/>
      <c r="Z5165" s="168"/>
      <c r="AA5165" s="168"/>
      <c r="AB5165" s="168"/>
      <c r="AC5165" s="168"/>
    </row>
    <row r="5166" spans="1:34" ht="15" hidden="1" customHeight="1" x14ac:dyDescent="0.2">
      <c r="A5166" s="249">
        <v>69</v>
      </c>
      <c r="B5166" s="249">
        <v>60</v>
      </c>
      <c r="C5166" s="331" t="s">
        <v>10892</v>
      </c>
      <c r="D5166" s="272">
        <v>60426</v>
      </c>
      <c r="E5166" s="475" t="s">
        <v>5517</v>
      </c>
      <c r="F5166" s="25">
        <v>2016</v>
      </c>
      <c r="G5166" s="232">
        <v>42393.915277777778</v>
      </c>
      <c r="H5166" s="233">
        <v>42393.915277777778</v>
      </c>
      <c r="I5166" s="412" t="s">
        <v>36</v>
      </c>
      <c r="J5166" s="412" t="s">
        <v>36</v>
      </c>
      <c r="K5166" s="412"/>
      <c r="L5166" s="235">
        <f>N5166-G5166</f>
        <v>6.944444467080757E-4</v>
      </c>
      <c r="M5166" s="236">
        <v>1</v>
      </c>
      <c r="N5166" s="232">
        <v>42393.915972222225</v>
      </c>
      <c r="O5166" s="233">
        <v>42393.915972222225</v>
      </c>
      <c r="P5166" s="237" t="s">
        <v>37</v>
      </c>
      <c r="Q5166" s="238" t="s">
        <v>38</v>
      </c>
      <c r="R5166" s="238" t="s">
        <v>135</v>
      </c>
      <c r="S5166" s="238" t="s">
        <v>40</v>
      </c>
      <c r="T5166" s="239" t="s">
        <v>5515</v>
      </c>
      <c r="U5166" s="88">
        <v>11857</v>
      </c>
      <c r="V5166" s="240" t="s">
        <v>1336</v>
      </c>
      <c r="W5166" s="239" t="s">
        <v>5518</v>
      </c>
      <c r="X5166" s="241">
        <v>975</v>
      </c>
      <c r="Y5166" s="241">
        <v>0</v>
      </c>
      <c r="Z5166" s="241">
        <v>0</v>
      </c>
      <c r="AA5166" s="251"/>
      <c r="AB5166" s="251"/>
      <c r="AC5166" s="251"/>
    </row>
    <row r="5167" spans="1:34" ht="15" hidden="1" customHeight="1" x14ac:dyDescent="0.2">
      <c r="A5167" s="249">
        <v>69</v>
      </c>
      <c r="B5167" s="249">
        <v>60</v>
      </c>
      <c r="C5167" s="331" t="s">
        <v>10892</v>
      </c>
      <c r="D5167" s="272">
        <v>60426</v>
      </c>
      <c r="E5167" s="475" t="s">
        <v>5517</v>
      </c>
      <c r="F5167" s="25">
        <v>2016</v>
      </c>
      <c r="G5167" s="232">
        <v>42394.045138888891</v>
      </c>
      <c r="H5167" s="233">
        <v>42394.045138888891</v>
      </c>
      <c r="I5167" s="412" t="s">
        <v>36</v>
      </c>
      <c r="J5167" s="412" t="s">
        <v>36</v>
      </c>
      <c r="K5167" s="412"/>
      <c r="L5167" s="235">
        <f>N5167-G5167</f>
        <v>0.36875000000145519</v>
      </c>
      <c r="M5167" s="236">
        <v>531</v>
      </c>
      <c r="N5167" s="232">
        <v>42394.413888888892</v>
      </c>
      <c r="O5167" s="233">
        <v>42394.413888888892</v>
      </c>
      <c r="P5167" s="237" t="s">
        <v>37</v>
      </c>
      <c r="Q5167" s="238" t="s">
        <v>38</v>
      </c>
      <c r="R5167" s="238" t="s">
        <v>135</v>
      </c>
      <c r="S5167" s="238" t="s">
        <v>68</v>
      </c>
      <c r="T5167" s="239" t="s">
        <v>5519</v>
      </c>
      <c r="U5167" s="88">
        <v>11857</v>
      </c>
      <c r="V5167" s="240" t="s">
        <v>1336</v>
      </c>
      <c r="W5167" s="239" t="s">
        <v>5520</v>
      </c>
      <c r="X5167" s="241">
        <v>0</v>
      </c>
      <c r="Y5167" s="241">
        <v>0</v>
      </c>
      <c r="Z5167" s="241">
        <v>0</v>
      </c>
      <c r="AA5167" s="251"/>
      <c r="AB5167" s="251"/>
      <c r="AC5167" s="251"/>
    </row>
    <row r="5168" spans="1:34" ht="15" hidden="1" customHeight="1" x14ac:dyDescent="0.2">
      <c r="A5168" s="257">
        <v>69</v>
      </c>
      <c r="B5168" s="257">
        <v>60</v>
      </c>
      <c r="C5168" s="331" t="s">
        <v>10892</v>
      </c>
      <c r="D5168" s="272">
        <v>60426</v>
      </c>
      <c r="E5168" s="475" t="s">
        <v>5517</v>
      </c>
      <c r="F5168" s="25">
        <v>2016</v>
      </c>
      <c r="G5168" s="232">
        <v>42432.827777777777</v>
      </c>
      <c r="H5168" s="233">
        <v>42432.827777777777</v>
      </c>
      <c r="I5168" s="412" t="s">
        <v>36</v>
      </c>
      <c r="J5168" s="417" t="s">
        <v>313</v>
      </c>
      <c r="K5168" s="417"/>
      <c r="L5168" s="235">
        <f>N5168-G5168</f>
        <v>0.53819444444525288</v>
      </c>
      <c r="M5168" s="236">
        <v>775</v>
      </c>
      <c r="N5168" s="232">
        <v>42433.365972222222</v>
      </c>
      <c r="O5168" s="233">
        <v>42433.365972222222</v>
      </c>
      <c r="P5168" s="237" t="s">
        <v>37</v>
      </c>
      <c r="Q5168" s="238" t="s">
        <v>38</v>
      </c>
      <c r="R5168" s="238" t="s">
        <v>135</v>
      </c>
      <c r="S5168" s="238" t="s">
        <v>68</v>
      </c>
      <c r="T5168" s="35" t="s">
        <v>5636</v>
      </c>
      <c r="U5168" s="88">
        <v>11964</v>
      </c>
      <c r="V5168" s="240" t="s">
        <v>1336</v>
      </c>
      <c r="W5168" s="35" t="s">
        <v>5637</v>
      </c>
      <c r="X5168" s="55">
        <v>2546</v>
      </c>
      <c r="Y5168" s="55">
        <v>2546</v>
      </c>
      <c r="Z5168" s="55">
        <v>407528</v>
      </c>
      <c r="AA5168" s="259">
        <v>4.6444013893801549E-4</v>
      </c>
      <c r="AB5168" s="260">
        <v>7.4341068712149086E-2</v>
      </c>
      <c r="AC5168" s="241">
        <v>160.06598586017282</v>
      </c>
    </row>
    <row r="5169" spans="1:34" ht="15" hidden="1" customHeight="1" x14ac:dyDescent="0.2">
      <c r="A5169" s="257">
        <v>69</v>
      </c>
      <c r="B5169" s="257">
        <v>60</v>
      </c>
      <c r="C5169" s="331" t="s">
        <v>10892</v>
      </c>
      <c r="D5169" s="272">
        <v>60426</v>
      </c>
      <c r="E5169" s="475" t="s">
        <v>5517</v>
      </c>
      <c r="F5169" s="25">
        <v>2016</v>
      </c>
      <c r="G5169" s="232">
        <v>42444.267361111109</v>
      </c>
      <c r="H5169" s="233">
        <v>42444.267361111109</v>
      </c>
      <c r="I5169" s="412" t="s">
        <v>36</v>
      </c>
      <c r="J5169" s="412" t="s">
        <v>36</v>
      </c>
      <c r="K5169" s="412"/>
      <c r="L5169" s="235">
        <f>N5169-G5169</f>
        <v>6.944444467080757E-4</v>
      </c>
      <c r="M5169" s="236">
        <v>1</v>
      </c>
      <c r="N5169" s="232">
        <v>42444.268055555556</v>
      </c>
      <c r="O5169" s="233">
        <v>42444.268055555556</v>
      </c>
      <c r="P5169" s="237" t="s">
        <v>37</v>
      </c>
      <c r="Q5169" s="238" t="s">
        <v>38</v>
      </c>
      <c r="R5169" s="238" t="s">
        <v>135</v>
      </c>
      <c r="S5169" s="238" t="s">
        <v>40</v>
      </c>
      <c r="T5169" s="35" t="s">
        <v>5766</v>
      </c>
      <c r="U5169" s="254" t="s">
        <v>40</v>
      </c>
      <c r="V5169" s="240" t="s">
        <v>1336</v>
      </c>
      <c r="W5169" s="35" t="s">
        <v>5767</v>
      </c>
      <c r="X5169" s="55">
        <v>0</v>
      </c>
      <c r="Y5169" s="55">
        <v>0</v>
      </c>
      <c r="Z5169" s="55">
        <v>0</v>
      </c>
      <c r="AA5169" s="35"/>
      <c r="AB5169" s="35"/>
      <c r="AC5169" s="35"/>
    </row>
    <row r="5170" spans="1:34" ht="15" hidden="1" customHeight="1" x14ac:dyDescent="0.2">
      <c r="A5170" s="257">
        <v>69</v>
      </c>
      <c r="B5170" s="257">
        <v>60</v>
      </c>
      <c r="C5170" s="331" t="s">
        <v>10892</v>
      </c>
      <c r="D5170" s="272">
        <v>60426</v>
      </c>
      <c r="E5170" s="475" t="s">
        <v>5517</v>
      </c>
      <c r="F5170" s="25">
        <v>2017</v>
      </c>
      <c r="G5170" s="232">
        <v>42783.946527777778</v>
      </c>
      <c r="H5170" s="233">
        <v>42783.946527777778</v>
      </c>
      <c r="I5170" s="417" t="s">
        <v>7042</v>
      </c>
      <c r="J5170" s="412" t="s">
        <v>36</v>
      </c>
      <c r="K5170" s="412"/>
      <c r="L5170" s="235">
        <f>N5170-G5170</f>
        <v>6.944444467080757E-4</v>
      </c>
      <c r="M5170" s="236">
        <v>1</v>
      </c>
      <c r="N5170" s="232">
        <v>42783.947222222225</v>
      </c>
      <c r="O5170" s="233">
        <v>42783.947222222225</v>
      </c>
      <c r="P5170" s="237" t="s">
        <v>37</v>
      </c>
      <c r="Q5170" s="35" t="s">
        <v>213</v>
      </c>
      <c r="R5170" s="35" t="s">
        <v>214</v>
      </c>
      <c r="S5170" s="35" t="s">
        <v>40</v>
      </c>
      <c r="T5170" s="52" t="s">
        <v>7907</v>
      </c>
      <c r="U5170" s="303" t="s">
        <v>40</v>
      </c>
      <c r="V5170" s="49" t="s">
        <v>1336</v>
      </c>
      <c r="W5170" s="44" t="s">
        <v>7908</v>
      </c>
      <c r="X5170" s="255">
        <v>1646</v>
      </c>
      <c r="Y5170" s="241">
        <v>0</v>
      </c>
      <c r="Z5170" s="241">
        <v>0</v>
      </c>
      <c r="AA5170" s="168"/>
      <c r="AB5170" s="168"/>
      <c r="AC5170" s="168"/>
      <c r="AD5170" s="304">
        <v>5517212</v>
      </c>
      <c r="AE5170" s="35" t="s">
        <v>7189</v>
      </c>
      <c r="AF5170" s="305" t="s">
        <v>7909</v>
      </c>
      <c r="AG5170" s="35" t="s">
        <v>7040</v>
      </c>
      <c r="AH5170" s="52" t="s">
        <v>7041</v>
      </c>
    </row>
    <row r="5171" spans="1:34" ht="15" hidden="1" customHeight="1" x14ac:dyDescent="0.2">
      <c r="A5171" s="257">
        <v>69</v>
      </c>
      <c r="B5171" s="257">
        <v>60</v>
      </c>
      <c r="C5171" s="331" t="s">
        <v>10892</v>
      </c>
      <c r="D5171" s="272">
        <v>60426</v>
      </c>
      <c r="E5171" s="475" t="s">
        <v>5517</v>
      </c>
      <c r="F5171" s="25">
        <v>2017</v>
      </c>
      <c r="G5171" s="232">
        <v>42825.466666666667</v>
      </c>
      <c r="H5171" s="233">
        <v>42825.466666666667</v>
      </c>
      <c r="I5171" s="412" t="s">
        <v>36</v>
      </c>
      <c r="J5171" s="412" t="s">
        <v>36</v>
      </c>
      <c r="K5171" s="412"/>
      <c r="L5171" s="235">
        <f>N5171-G5171</f>
        <v>1.5972222223354038E-2</v>
      </c>
      <c r="M5171" s="236">
        <v>23</v>
      </c>
      <c r="N5171" s="232">
        <v>42825.482638888891</v>
      </c>
      <c r="O5171" s="233">
        <v>42825.482638888891</v>
      </c>
      <c r="P5171" s="237" t="s">
        <v>37</v>
      </c>
      <c r="Q5171" s="35" t="s">
        <v>43</v>
      </c>
      <c r="R5171" s="35" t="s">
        <v>535</v>
      </c>
      <c r="S5171" s="35" t="s">
        <v>40</v>
      </c>
      <c r="T5171" s="52" t="s">
        <v>8240</v>
      </c>
      <c r="U5171" s="303" t="s">
        <v>40</v>
      </c>
      <c r="V5171" s="49" t="s">
        <v>1336</v>
      </c>
      <c r="W5171" s="44" t="s">
        <v>8241</v>
      </c>
      <c r="X5171" s="241">
        <v>0</v>
      </c>
      <c r="Y5171" s="241">
        <v>0</v>
      </c>
      <c r="Z5171" s="241">
        <v>0</v>
      </c>
      <c r="AA5171" s="168"/>
      <c r="AB5171" s="168"/>
      <c r="AC5171" s="168"/>
      <c r="AD5171" s="304">
        <v>5517212</v>
      </c>
      <c r="AE5171" s="305" t="s">
        <v>1270</v>
      </c>
      <c r="AF5171" s="305" t="s">
        <v>1270</v>
      </c>
      <c r="AG5171" s="35" t="s">
        <v>7066</v>
      </c>
      <c r="AH5171" s="52" t="s">
        <v>7067</v>
      </c>
    </row>
    <row r="5172" spans="1:34" ht="15" hidden="1" customHeight="1" x14ac:dyDescent="0.2">
      <c r="A5172" s="272">
        <v>69</v>
      </c>
      <c r="B5172" s="272">
        <v>60</v>
      </c>
      <c r="C5172" s="331" t="s">
        <v>10892</v>
      </c>
      <c r="D5172" s="272">
        <v>60426</v>
      </c>
      <c r="E5172" s="475" t="s">
        <v>5517</v>
      </c>
      <c r="F5172" s="25">
        <v>2018</v>
      </c>
      <c r="G5172" s="284">
        <v>43197.856249999997</v>
      </c>
      <c r="H5172" s="234">
        <v>43197.856249999997</v>
      </c>
      <c r="I5172" s="412" t="s">
        <v>36</v>
      </c>
      <c r="J5172" s="417" t="s">
        <v>7042</v>
      </c>
      <c r="K5172" s="412" t="s">
        <v>36</v>
      </c>
      <c r="L5172" s="235">
        <f>N5172-G5172</f>
        <v>0.45208333333721384</v>
      </c>
      <c r="M5172" s="236">
        <v>651</v>
      </c>
      <c r="N5172" s="284">
        <v>43198.308333333334</v>
      </c>
      <c r="O5172" s="234">
        <v>43198.308333333334</v>
      </c>
      <c r="P5172" s="237" t="s">
        <v>37</v>
      </c>
      <c r="Q5172" s="162" t="s">
        <v>1246</v>
      </c>
      <c r="R5172" s="167" t="s">
        <v>10189</v>
      </c>
      <c r="S5172" s="163" t="s">
        <v>68</v>
      </c>
      <c r="T5172" s="167" t="s">
        <v>10893</v>
      </c>
      <c r="U5172" s="293">
        <v>114480699</v>
      </c>
      <c r="V5172" s="240" t="s">
        <v>1336</v>
      </c>
      <c r="W5172" s="167" t="s">
        <v>10894</v>
      </c>
      <c r="X5172" s="255">
        <v>2035</v>
      </c>
      <c r="Y5172" s="255">
        <v>2035</v>
      </c>
      <c r="Z5172" s="255">
        <v>131112</v>
      </c>
      <c r="AA5172" s="264">
        <f>Y5172/AD5172</f>
        <v>3.6884571410342762E-4</v>
      </c>
      <c r="AB5172" s="265">
        <f>Z5172/AD5172</f>
        <v>2.3764176544240099E-2</v>
      </c>
      <c r="AC5172" s="255">
        <f>Z5172/Y5172</f>
        <v>64.428501228501233</v>
      </c>
      <c r="AD5172" s="255">
        <v>5517212</v>
      </c>
      <c r="AE5172" s="467" t="s">
        <v>7189</v>
      </c>
      <c r="AF5172" s="468" t="s">
        <v>10895</v>
      </c>
      <c r="AG5172" s="163" t="s">
        <v>7040</v>
      </c>
      <c r="AH5172" s="163" t="s">
        <v>7041</v>
      </c>
    </row>
    <row r="5173" spans="1:34" ht="15" hidden="1" customHeight="1" x14ac:dyDescent="0.2">
      <c r="A5173" s="153">
        <v>69</v>
      </c>
      <c r="B5173" s="153">
        <v>60</v>
      </c>
      <c r="C5173" s="340" t="s">
        <v>745</v>
      </c>
      <c r="D5173" s="330">
        <v>60427</v>
      </c>
      <c r="E5173" s="377" t="s">
        <v>3608</v>
      </c>
      <c r="F5173" s="25">
        <v>2015</v>
      </c>
      <c r="G5173" s="156">
        <v>42074.308333333334</v>
      </c>
      <c r="H5173" s="157">
        <v>42074.308333333334</v>
      </c>
      <c r="I5173" s="620" t="s">
        <v>36</v>
      </c>
      <c r="J5173" s="620" t="s">
        <v>36</v>
      </c>
      <c r="K5173" s="620"/>
      <c r="L5173" s="159">
        <f>N5173-G5173</f>
        <v>6.944444467080757E-4</v>
      </c>
      <c r="M5173" s="160">
        <v>1</v>
      </c>
      <c r="N5173" s="156">
        <v>42074.309027777781</v>
      </c>
      <c r="O5173" s="157">
        <v>42074.309027777781</v>
      </c>
      <c r="P5173" s="161" t="s">
        <v>37</v>
      </c>
      <c r="Q5173" s="37" t="s">
        <v>71</v>
      </c>
      <c r="R5173" s="35" t="s">
        <v>600</v>
      </c>
      <c r="S5173" s="35" t="s">
        <v>579</v>
      </c>
      <c r="T5173" s="35" t="s">
        <v>3609</v>
      </c>
      <c r="U5173" s="170">
        <v>10970</v>
      </c>
      <c r="V5173" s="167" t="s">
        <v>1336</v>
      </c>
      <c r="W5173" s="35" t="s">
        <v>3610</v>
      </c>
      <c r="X5173" s="55">
        <v>528</v>
      </c>
      <c r="Y5173" s="55">
        <v>0</v>
      </c>
      <c r="Z5173" s="168"/>
      <c r="AA5173" s="168"/>
      <c r="AB5173" s="168"/>
      <c r="AC5173" s="168"/>
    </row>
    <row r="5174" spans="1:34" ht="15" hidden="1" customHeight="1" x14ac:dyDescent="0.2">
      <c r="A5174" s="175">
        <v>69</v>
      </c>
      <c r="B5174" s="175">
        <v>60</v>
      </c>
      <c r="C5174" s="340" t="s">
        <v>745</v>
      </c>
      <c r="D5174" s="330">
        <v>60427</v>
      </c>
      <c r="E5174" s="377" t="s">
        <v>3608</v>
      </c>
      <c r="F5174" s="25">
        <v>2015</v>
      </c>
      <c r="G5174" s="156">
        <v>42300.292361111111</v>
      </c>
      <c r="H5174" s="157">
        <v>42300.292361111111</v>
      </c>
      <c r="I5174" s="620" t="s">
        <v>36</v>
      </c>
      <c r="J5174" s="626" t="s">
        <v>313</v>
      </c>
      <c r="K5174" s="626"/>
      <c r="L5174" s="159">
        <f>N5174-G5174</f>
        <v>0.22638888889196096</v>
      </c>
      <c r="M5174" s="160">
        <v>326</v>
      </c>
      <c r="N5174" s="156">
        <v>42300.518750000003</v>
      </c>
      <c r="O5174" s="157">
        <v>42300.518750000003</v>
      </c>
      <c r="P5174" s="161" t="s">
        <v>37</v>
      </c>
      <c r="Q5174" s="162" t="s">
        <v>52</v>
      </c>
      <c r="R5174" s="162" t="s">
        <v>59</v>
      </c>
      <c r="S5174" s="35" t="s">
        <v>54</v>
      </c>
      <c r="T5174" s="35" t="s">
        <v>5033</v>
      </c>
      <c r="U5174" s="170">
        <v>11615</v>
      </c>
      <c r="V5174" s="167" t="s">
        <v>1336</v>
      </c>
      <c r="W5174" s="35" t="s">
        <v>5034</v>
      </c>
      <c r="X5174" s="55">
        <v>525</v>
      </c>
      <c r="Y5174" s="55">
        <v>525</v>
      </c>
      <c r="Z5174" s="55">
        <v>95467</v>
      </c>
      <c r="AA5174" s="173">
        <f>Y5174/5412924</f>
        <v>9.699009260059812E-5</v>
      </c>
      <c r="AB5174" s="174">
        <f>Z5174/5412924</f>
        <v>1.7636863181526286E-2</v>
      </c>
      <c r="AC5174" s="55">
        <f>Z5174/Y5174</f>
        <v>181.84190476190477</v>
      </c>
    </row>
    <row r="5175" spans="1:34" ht="15" hidden="1" customHeight="1" x14ac:dyDescent="0.2">
      <c r="A5175" s="175">
        <v>69</v>
      </c>
      <c r="B5175" s="175">
        <v>60</v>
      </c>
      <c r="C5175" s="340" t="s">
        <v>745</v>
      </c>
      <c r="D5175" s="330">
        <v>60427</v>
      </c>
      <c r="E5175" s="377" t="s">
        <v>3608</v>
      </c>
      <c r="F5175" s="25">
        <v>2015</v>
      </c>
      <c r="G5175" s="156">
        <v>42336.864583333336</v>
      </c>
      <c r="H5175" s="157">
        <v>42336.864583333336</v>
      </c>
      <c r="I5175" s="620" t="s">
        <v>36</v>
      </c>
      <c r="J5175" s="626" t="s">
        <v>313</v>
      </c>
      <c r="K5175" s="626"/>
      <c r="L5175" s="159">
        <f>N5175-G5175</f>
        <v>0.26736111110949423</v>
      </c>
      <c r="M5175" s="160">
        <v>385</v>
      </c>
      <c r="N5175" s="156">
        <v>42337.131944444445</v>
      </c>
      <c r="O5175" s="157">
        <v>42337.131944444445</v>
      </c>
      <c r="P5175" s="161" t="s">
        <v>37</v>
      </c>
      <c r="Q5175" s="162" t="s">
        <v>52</v>
      </c>
      <c r="R5175" s="35" t="s">
        <v>53</v>
      </c>
      <c r="S5175" s="35" t="s">
        <v>54</v>
      </c>
      <c r="T5175" s="35" t="s">
        <v>5243</v>
      </c>
      <c r="U5175" s="224">
        <v>11719</v>
      </c>
      <c r="V5175" s="167" t="s">
        <v>1336</v>
      </c>
      <c r="W5175" s="35" t="s">
        <v>5244</v>
      </c>
      <c r="X5175" s="55">
        <v>525</v>
      </c>
      <c r="Y5175" s="55">
        <v>525</v>
      </c>
      <c r="Z5175" s="55">
        <v>48300</v>
      </c>
      <c r="AA5175" s="173">
        <f>Y5175/5412924</f>
        <v>9.699009260059812E-5</v>
      </c>
      <c r="AB5175" s="174">
        <f>Z5175/5412924</f>
        <v>8.923088519255027E-3</v>
      </c>
      <c r="AC5175" s="55">
        <f>Z5175/Y5175</f>
        <v>92</v>
      </c>
    </row>
    <row r="5176" spans="1:34" ht="15" hidden="1" customHeight="1" x14ac:dyDescent="0.2">
      <c r="A5176" s="257">
        <v>69</v>
      </c>
      <c r="B5176" s="257">
        <v>60</v>
      </c>
      <c r="C5176" s="340" t="s">
        <v>745</v>
      </c>
      <c r="D5176" s="330">
        <v>60427</v>
      </c>
      <c r="E5176" s="377" t="s">
        <v>3608</v>
      </c>
      <c r="F5176" s="25">
        <v>2016</v>
      </c>
      <c r="G5176" s="232">
        <v>42432.827777777777</v>
      </c>
      <c r="H5176" s="233">
        <v>42432.827777777777</v>
      </c>
      <c r="I5176" s="412" t="s">
        <v>36</v>
      </c>
      <c r="J5176" s="412" t="s">
        <v>36</v>
      </c>
      <c r="K5176" s="412"/>
      <c r="L5176" s="235">
        <f>N5176-G5176</f>
        <v>0.11666666666860692</v>
      </c>
      <c r="M5176" s="236">
        <v>168</v>
      </c>
      <c r="N5176" s="232">
        <v>42432.944444444445</v>
      </c>
      <c r="O5176" s="233">
        <v>42432.944444444445</v>
      </c>
      <c r="P5176" s="237" t="s">
        <v>37</v>
      </c>
      <c r="Q5176" s="238" t="s">
        <v>38</v>
      </c>
      <c r="R5176" s="238" t="s">
        <v>135</v>
      </c>
      <c r="S5176" s="238" t="s">
        <v>68</v>
      </c>
      <c r="T5176" s="35" t="s">
        <v>5638</v>
      </c>
      <c r="U5176" s="88">
        <v>11964</v>
      </c>
      <c r="V5176" s="240" t="s">
        <v>1336</v>
      </c>
      <c r="W5176" s="35" t="s">
        <v>5639</v>
      </c>
      <c r="X5176" s="55">
        <v>1</v>
      </c>
      <c r="Y5176" s="55">
        <v>0</v>
      </c>
      <c r="Z5176" s="55">
        <v>0</v>
      </c>
      <c r="AA5176" s="259"/>
      <c r="AB5176" s="260"/>
      <c r="AC5176" s="241"/>
    </row>
    <row r="5177" spans="1:34" ht="15" hidden="1" customHeight="1" x14ac:dyDescent="0.2">
      <c r="A5177" s="330">
        <v>69</v>
      </c>
      <c r="B5177" s="330">
        <v>60</v>
      </c>
      <c r="C5177" s="340" t="s">
        <v>745</v>
      </c>
      <c r="D5177" s="330">
        <v>60427</v>
      </c>
      <c r="E5177" s="377" t="s">
        <v>3608</v>
      </c>
      <c r="F5177" s="25">
        <v>2017</v>
      </c>
      <c r="G5177" s="232">
        <v>42964.488888888889</v>
      </c>
      <c r="H5177" s="233">
        <v>42964.488888888889</v>
      </c>
      <c r="I5177" s="412" t="s">
        <v>36</v>
      </c>
      <c r="J5177" s="412" t="s">
        <v>36</v>
      </c>
      <c r="K5177" s="412"/>
      <c r="L5177" s="235">
        <f>N5177-G5177</f>
        <v>0.26875000000291038</v>
      </c>
      <c r="M5177" s="236">
        <v>387</v>
      </c>
      <c r="N5177" s="232">
        <v>42964.757638888892</v>
      </c>
      <c r="O5177" s="233">
        <v>42964.757638888892</v>
      </c>
      <c r="P5177" s="237" t="s">
        <v>37</v>
      </c>
      <c r="Q5177" s="35" t="s">
        <v>222</v>
      </c>
      <c r="R5177" s="35" t="s">
        <v>223</v>
      </c>
      <c r="S5177" s="35" t="s">
        <v>40</v>
      </c>
      <c r="T5177" s="167" t="s">
        <v>9219</v>
      </c>
      <c r="U5177" s="303" t="s">
        <v>40</v>
      </c>
      <c r="V5177" s="240" t="s">
        <v>1336</v>
      </c>
      <c r="W5177" s="167" t="s">
        <v>9220</v>
      </c>
      <c r="X5177" s="241">
        <v>531</v>
      </c>
      <c r="Y5177" s="241">
        <v>531</v>
      </c>
      <c r="Z5177" s="241">
        <v>38763</v>
      </c>
      <c r="AA5177" s="215">
        <v>9.624426250069781E-5</v>
      </c>
      <c r="AB5177" s="216">
        <v>7.0258311625509403E-3</v>
      </c>
      <c r="AC5177" s="255">
        <v>73</v>
      </c>
      <c r="AD5177" s="304">
        <v>5517212</v>
      </c>
      <c r="AE5177" s="305" t="s">
        <v>7172</v>
      </c>
      <c r="AF5177" s="305" t="s">
        <v>9221</v>
      </c>
      <c r="AG5177" s="35" t="s">
        <v>7040</v>
      </c>
      <c r="AH5177" s="29" t="s">
        <v>7176</v>
      </c>
    </row>
    <row r="5178" spans="1:34" ht="15" hidden="1" customHeight="1" x14ac:dyDescent="0.2">
      <c r="A5178" s="330">
        <v>69</v>
      </c>
      <c r="B5178" s="330">
        <v>60</v>
      </c>
      <c r="C5178" s="340" t="s">
        <v>745</v>
      </c>
      <c r="D5178" s="330">
        <v>60427</v>
      </c>
      <c r="E5178" s="377" t="s">
        <v>3608</v>
      </c>
      <c r="F5178" s="25">
        <v>2018</v>
      </c>
      <c r="G5178" s="284">
        <v>43317.268750000003</v>
      </c>
      <c r="H5178" s="234">
        <v>43317.268750000003</v>
      </c>
      <c r="I5178" s="412" t="s">
        <v>36</v>
      </c>
      <c r="J5178" s="412" t="s">
        <v>36</v>
      </c>
      <c r="K5178" s="412" t="s">
        <v>36</v>
      </c>
      <c r="L5178" s="235">
        <f>N5178-G5178</f>
        <v>6.9444443943211809E-4</v>
      </c>
      <c r="M5178" s="236">
        <v>1</v>
      </c>
      <c r="N5178" s="284">
        <v>43317.269444444442</v>
      </c>
      <c r="O5178" s="234">
        <v>43317.269444444442</v>
      </c>
      <c r="P5178" s="237" t="s">
        <v>37</v>
      </c>
      <c r="Q5178" s="162" t="s">
        <v>48</v>
      </c>
      <c r="R5178" s="167" t="s">
        <v>10200</v>
      </c>
      <c r="S5178" s="163" t="s">
        <v>40</v>
      </c>
      <c r="T5178" s="167" t="s">
        <v>11698</v>
      </c>
      <c r="U5178" s="287" t="s">
        <v>40</v>
      </c>
      <c r="V5178" s="240" t="s">
        <v>1336</v>
      </c>
      <c r="W5178" s="167" t="s">
        <v>11699</v>
      </c>
      <c r="X5178" s="255">
        <v>532</v>
      </c>
      <c r="Y5178" s="241">
        <v>0</v>
      </c>
      <c r="Z5178" s="241">
        <v>0</v>
      </c>
      <c r="AA5178" s="266"/>
      <c r="AB5178" s="266"/>
      <c r="AC5178" s="266"/>
      <c r="AD5178" s="241">
        <v>5517212</v>
      </c>
      <c r="AE5178" s="467" t="s">
        <v>7060</v>
      </c>
      <c r="AF5178" s="468" t="s">
        <v>11700</v>
      </c>
      <c r="AG5178" s="163" t="s">
        <v>7040</v>
      </c>
      <c r="AH5178" s="277" t="s">
        <v>7176</v>
      </c>
    </row>
    <row r="5179" spans="1:34" ht="15" hidden="1" customHeight="1" x14ac:dyDescent="0.2">
      <c r="A5179" s="523">
        <v>69</v>
      </c>
      <c r="B5179" s="523">
        <v>60</v>
      </c>
      <c r="C5179" s="524" t="s">
        <v>745</v>
      </c>
      <c r="D5179" s="523">
        <v>60427</v>
      </c>
      <c r="E5179" s="475" t="s">
        <v>3608</v>
      </c>
      <c r="F5179" s="25">
        <v>2019</v>
      </c>
      <c r="G5179" s="284">
        <v>43471.808333333334</v>
      </c>
      <c r="H5179" s="234">
        <v>43471.808333333334</v>
      </c>
      <c r="I5179" s="417" t="s">
        <v>7042</v>
      </c>
      <c r="J5179" s="412" t="s">
        <v>36</v>
      </c>
      <c r="K5179" s="412" t="s">
        <v>36</v>
      </c>
      <c r="L5179" s="235">
        <f>N5179-G5179</f>
        <v>6.944444467080757E-4</v>
      </c>
      <c r="M5179" s="236">
        <v>1</v>
      </c>
      <c r="N5179" s="284">
        <v>43471.809027777781</v>
      </c>
      <c r="O5179" s="234">
        <v>43471.809027777781</v>
      </c>
      <c r="P5179" s="237" t="s">
        <v>37</v>
      </c>
      <c r="Q5179" s="238" t="s">
        <v>48</v>
      </c>
      <c r="R5179" s="240" t="s">
        <v>10200</v>
      </c>
      <c r="S5179" s="238" t="s">
        <v>40</v>
      </c>
      <c r="T5179" s="167" t="s">
        <v>12713</v>
      </c>
      <c r="U5179" s="414" t="s">
        <v>40</v>
      </c>
      <c r="V5179" s="240" t="s">
        <v>1336</v>
      </c>
      <c r="W5179" s="167" t="s">
        <v>12714</v>
      </c>
      <c r="X5179" s="255">
        <v>532</v>
      </c>
      <c r="Y5179" s="255">
        <v>0</v>
      </c>
      <c r="Z5179" s="255">
        <v>0</v>
      </c>
      <c r="AA5179" s="264">
        <f>Y5179/AD5179</f>
        <v>0</v>
      </c>
      <c r="AB5179" s="265">
        <f>Z5179/AD5179</f>
        <v>0</v>
      </c>
      <c r="AC5179" s="255">
        <v>0</v>
      </c>
      <c r="AD5179" s="255">
        <v>5548929</v>
      </c>
      <c r="AE5179" s="240" t="s">
        <v>7063</v>
      </c>
      <c r="AF5179" s="527" t="s">
        <v>12715</v>
      </c>
      <c r="AG5179" s="240" t="s">
        <v>7040</v>
      </c>
      <c r="AH5179" s="525" t="s">
        <v>7041</v>
      </c>
    </row>
    <row r="5180" spans="1:34" ht="15" hidden="1" customHeight="1" x14ac:dyDescent="0.2">
      <c r="A5180" s="257">
        <v>69</v>
      </c>
      <c r="B5180" s="257">
        <v>60</v>
      </c>
      <c r="C5180" s="340" t="s">
        <v>9222</v>
      </c>
      <c r="D5180" s="330">
        <v>60428</v>
      </c>
      <c r="E5180" s="377" t="s">
        <v>5640</v>
      </c>
      <c r="F5180" s="25">
        <v>2016</v>
      </c>
      <c r="G5180" s="232">
        <v>42432.827777777777</v>
      </c>
      <c r="H5180" s="233">
        <v>42432.827777777777</v>
      </c>
      <c r="I5180" s="412" t="s">
        <v>36</v>
      </c>
      <c r="J5180" s="412" t="s">
        <v>36</v>
      </c>
      <c r="K5180" s="412"/>
      <c r="L5180" s="235">
        <f>N5180-G5180</f>
        <v>0.12013888888759539</v>
      </c>
      <c r="M5180" s="236">
        <v>173</v>
      </c>
      <c r="N5180" s="232">
        <v>42432.947916666664</v>
      </c>
      <c r="O5180" s="233">
        <v>42432.947916666664</v>
      </c>
      <c r="P5180" s="237" t="s">
        <v>37</v>
      </c>
      <c r="Q5180" s="238" t="s">
        <v>38</v>
      </c>
      <c r="R5180" s="238" t="s">
        <v>135</v>
      </c>
      <c r="S5180" s="238" t="s">
        <v>68</v>
      </c>
      <c r="T5180" s="35" t="s">
        <v>5638</v>
      </c>
      <c r="U5180" s="88">
        <v>11964</v>
      </c>
      <c r="V5180" s="240" t="s">
        <v>1336</v>
      </c>
      <c r="W5180" s="35" t="s">
        <v>5641</v>
      </c>
      <c r="X5180" s="55">
        <v>1</v>
      </c>
      <c r="Y5180" s="55">
        <v>0</v>
      </c>
      <c r="Z5180" s="55">
        <v>0</v>
      </c>
      <c r="AA5180" s="266"/>
      <c r="AB5180" s="266"/>
      <c r="AC5180" s="266"/>
    </row>
    <row r="5181" spans="1:34" ht="15" hidden="1" customHeight="1" x14ac:dyDescent="0.2">
      <c r="A5181" s="330">
        <v>69</v>
      </c>
      <c r="B5181" s="330">
        <v>60</v>
      </c>
      <c r="C5181" s="340" t="s">
        <v>9222</v>
      </c>
      <c r="D5181" s="330">
        <v>60428</v>
      </c>
      <c r="E5181" s="377" t="s">
        <v>5640</v>
      </c>
      <c r="F5181" s="25">
        <v>2017</v>
      </c>
      <c r="G5181" s="232">
        <v>42964.488888888889</v>
      </c>
      <c r="H5181" s="233">
        <v>42964.488888888889</v>
      </c>
      <c r="I5181" s="412" t="s">
        <v>36</v>
      </c>
      <c r="J5181" s="412" t="s">
        <v>36</v>
      </c>
      <c r="K5181" s="412"/>
      <c r="L5181" s="235">
        <f>N5181-G5181</f>
        <v>6.944444467080757E-4</v>
      </c>
      <c r="M5181" s="236">
        <v>1</v>
      </c>
      <c r="N5181" s="232">
        <v>42964.489583333336</v>
      </c>
      <c r="O5181" s="233">
        <v>42964.489583333336</v>
      </c>
      <c r="P5181" s="237" t="s">
        <v>37</v>
      </c>
      <c r="Q5181" s="35" t="s">
        <v>222</v>
      </c>
      <c r="R5181" s="35" t="s">
        <v>223</v>
      </c>
      <c r="S5181" s="35" t="s">
        <v>40</v>
      </c>
      <c r="T5181" s="167" t="s">
        <v>9219</v>
      </c>
      <c r="U5181" s="303" t="s">
        <v>40</v>
      </c>
      <c r="V5181" s="240" t="s">
        <v>1336</v>
      </c>
      <c r="W5181" s="167" t="s">
        <v>9223</v>
      </c>
      <c r="X5181" s="241">
        <v>1</v>
      </c>
      <c r="Y5181" s="241">
        <v>0</v>
      </c>
      <c r="Z5181" s="241">
        <v>0</v>
      </c>
      <c r="AA5181" s="266"/>
      <c r="AB5181" s="266"/>
      <c r="AC5181" s="266"/>
      <c r="AD5181" s="304">
        <v>5517212</v>
      </c>
      <c r="AE5181" s="333" t="s">
        <v>1270</v>
      </c>
      <c r="AF5181" s="333" t="s">
        <v>1270</v>
      </c>
      <c r="AG5181" s="167" t="s">
        <v>7040</v>
      </c>
      <c r="AH5181" s="29" t="s">
        <v>7173</v>
      </c>
    </row>
    <row r="5182" spans="1:34" ht="15" hidden="1" customHeight="1" x14ac:dyDescent="0.2">
      <c r="A5182" s="330">
        <v>69</v>
      </c>
      <c r="B5182" s="330">
        <v>60</v>
      </c>
      <c r="C5182" s="340" t="s">
        <v>9222</v>
      </c>
      <c r="D5182" s="330">
        <v>60428</v>
      </c>
      <c r="E5182" s="377" t="s">
        <v>5640</v>
      </c>
      <c r="F5182" s="25">
        <v>2018</v>
      </c>
      <c r="G5182" s="284">
        <v>43317.268750000003</v>
      </c>
      <c r="H5182" s="234">
        <v>43317.268750000003</v>
      </c>
      <c r="I5182" s="412" t="s">
        <v>36</v>
      </c>
      <c r="J5182" s="412" t="s">
        <v>36</v>
      </c>
      <c r="K5182" s="412" t="s">
        <v>36</v>
      </c>
      <c r="L5182" s="235">
        <f>N5182-G5182</f>
        <v>6.9444443943211809E-4</v>
      </c>
      <c r="M5182" s="236">
        <v>1</v>
      </c>
      <c r="N5182" s="284">
        <v>43317.269444444442</v>
      </c>
      <c r="O5182" s="234">
        <v>43317.269444444442</v>
      </c>
      <c r="P5182" s="237" t="s">
        <v>37</v>
      </c>
      <c r="Q5182" s="162" t="s">
        <v>48</v>
      </c>
      <c r="R5182" s="167" t="s">
        <v>10200</v>
      </c>
      <c r="S5182" s="163" t="s">
        <v>40</v>
      </c>
      <c r="T5182" s="167" t="s">
        <v>11698</v>
      </c>
      <c r="U5182" s="287" t="s">
        <v>40</v>
      </c>
      <c r="V5182" s="240" t="s">
        <v>1336</v>
      </c>
      <c r="W5182" s="167" t="s">
        <v>11701</v>
      </c>
      <c r="X5182" s="255">
        <v>0</v>
      </c>
      <c r="Y5182" s="241">
        <v>0</v>
      </c>
      <c r="Z5182" s="241">
        <v>0</v>
      </c>
      <c r="AA5182" s="266"/>
      <c r="AB5182" s="266"/>
      <c r="AC5182" s="266"/>
      <c r="AD5182" s="241">
        <v>5517212</v>
      </c>
      <c r="AE5182" s="461" t="s">
        <v>1270</v>
      </c>
      <c r="AF5182" s="462" t="s">
        <v>1270</v>
      </c>
      <c r="AG5182" s="163" t="s">
        <v>7040</v>
      </c>
      <c r="AH5182" s="163" t="s">
        <v>7173</v>
      </c>
    </row>
    <row r="5183" spans="1:34" ht="15" hidden="1" customHeight="1" x14ac:dyDescent="0.2">
      <c r="A5183" s="257">
        <v>69</v>
      </c>
      <c r="B5183" s="257">
        <v>60</v>
      </c>
      <c r="C5183" s="548" t="s">
        <v>7193</v>
      </c>
      <c r="D5183" s="547">
        <v>60429</v>
      </c>
      <c r="E5183" s="548" t="s">
        <v>6521</v>
      </c>
      <c r="F5183" s="25">
        <v>2016</v>
      </c>
      <c r="G5183" s="232">
        <v>42434.795138888891</v>
      </c>
      <c r="H5183" s="233">
        <v>42434.795138888891</v>
      </c>
      <c r="I5183" s="417" t="s">
        <v>313</v>
      </c>
      <c r="J5183" s="412" t="s">
        <v>36</v>
      </c>
      <c r="K5183" s="412"/>
      <c r="L5183" s="235">
        <f>N5183-G5183</f>
        <v>0.32222222221753327</v>
      </c>
      <c r="M5183" s="236">
        <v>464</v>
      </c>
      <c r="N5183" s="232">
        <v>42435.117361111108</v>
      </c>
      <c r="O5183" s="233">
        <v>42435.117361111108</v>
      </c>
      <c r="P5183" s="237" t="s">
        <v>37</v>
      </c>
      <c r="Q5183" s="238" t="s">
        <v>213</v>
      </c>
      <c r="R5183" s="238" t="s">
        <v>214</v>
      </c>
      <c r="S5183" s="238" t="s">
        <v>40</v>
      </c>
      <c r="T5183" s="35" t="s">
        <v>5666</v>
      </c>
      <c r="U5183" s="254" t="s">
        <v>40</v>
      </c>
      <c r="V5183" s="240" t="s">
        <v>1385</v>
      </c>
      <c r="W5183" s="35" t="s">
        <v>5667</v>
      </c>
      <c r="X5183" s="55">
        <v>1717</v>
      </c>
      <c r="Y5183" s="55">
        <v>1717</v>
      </c>
      <c r="Z5183" s="55">
        <v>37774</v>
      </c>
      <c r="AA5183" s="259">
        <v>3.1321434350218874E-4</v>
      </c>
      <c r="AB5183" s="260">
        <v>6.8907155570481528E-3</v>
      </c>
      <c r="AC5183" s="241">
        <v>22</v>
      </c>
    </row>
    <row r="5184" spans="1:34" ht="15" hidden="1" customHeight="1" x14ac:dyDescent="0.2">
      <c r="A5184" s="257">
        <v>69</v>
      </c>
      <c r="B5184" s="257">
        <v>60</v>
      </c>
      <c r="C5184" s="548" t="s">
        <v>7193</v>
      </c>
      <c r="D5184" s="547">
        <v>60429</v>
      </c>
      <c r="E5184" s="548" t="s">
        <v>6521</v>
      </c>
      <c r="F5184" s="25">
        <v>2016</v>
      </c>
      <c r="G5184" s="284">
        <v>42612.411111111112</v>
      </c>
      <c r="H5184" s="234">
        <v>42612.411111111112</v>
      </c>
      <c r="I5184" s="412" t="s">
        <v>36</v>
      </c>
      <c r="J5184" s="412" t="s">
        <v>36</v>
      </c>
      <c r="K5184" s="412"/>
      <c r="L5184" s="235">
        <f>N5184-G5184</f>
        <v>6.944444467080757E-4</v>
      </c>
      <c r="M5184" s="236">
        <v>1</v>
      </c>
      <c r="N5184" s="284">
        <v>42612.411805555559</v>
      </c>
      <c r="O5184" s="234">
        <v>42612.411805555559</v>
      </c>
      <c r="P5184" s="237" t="s">
        <v>37</v>
      </c>
      <c r="Q5184" s="238" t="s">
        <v>145</v>
      </c>
      <c r="R5184" s="238" t="s">
        <v>146</v>
      </c>
      <c r="S5184" s="35" t="s">
        <v>101</v>
      </c>
      <c r="T5184" s="35" t="s">
        <v>6519</v>
      </c>
      <c r="U5184" s="282" t="s">
        <v>40</v>
      </c>
      <c r="V5184" s="240" t="s">
        <v>1385</v>
      </c>
      <c r="W5184" s="35" t="s">
        <v>6522</v>
      </c>
      <c r="X5184" s="177">
        <v>0</v>
      </c>
      <c r="Y5184" s="55">
        <v>0</v>
      </c>
      <c r="Z5184" s="55">
        <v>0</v>
      </c>
      <c r="AA5184" s="35"/>
      <c r="AB5184" s="35"/>
      <c r="AC5184" s="241"/>
    </row>
    <row r="5185" spans="1:34" ht="15" hidden="1" customHeight="1" x14ac:dyDescent="0.2">
      <c r="A5185" s="257">
        <v>69</v>
      </c>
      <c r="B5185" s="257">
        <v>60</v>
      </c>
      <c r="C5185" s="548" t="s">
        <v>7193</v>
      </c>
      <c r="D5185" s="547">
        <v>60429</v>
      </c>
      <c r="E5185" s="548" t="s">
        <v>6521</v>
      </c>
      <c r="F5185" s="25">
        <v>2016</v>
      </c>
      <c r="G5185" s="284">
        <v>42648.31527777778</v>
      </c>
      <c r="H5185" s="234">
        <v>42648.31527777778</v>
      </c>
      <c r="I5185" s="412" t="s">
        <v>36</v>
      </c>
      <c r="J5185" s="412" t="s">
        <v>36</v>
      </c>
      <c r="K5185" s="412"/>
      <c r="L5185" s="235">
        <f>N5185-G5185</f>
        <v>9.7222222175332718E-3</v>
      </c>
      <c r="M5185" s="236">
        <v>14</v>
      </c>
      <c r="N5185" s="284">
        <v>42648.324999999997</v>
      </c>
      <c r="O5185" s="234">
        <v>42648.324999999997</v>
      </c>
      <c r="P5185" s="237" t="s">
        <v>37</v>
      </c>
      <c r="Q5185" s="238" t="s">
        <v>38</v>
      </c>
      <c r="R5185" s="238" t="s">
        <v>135</v>
      </c>
      <c r="S5185" s="35" t="s">
        <v>40</v>
      </c>
      <c r="T5185" s="35" t="s">
        <v>6660</v>
      </c>
      <c r="U5185" s="88">
        <v>12549</v>
      </c>
      <c r="V5185" s="240" t="s">
        <v>1385</v>
      </c>
      <c r="W5185" s="35" t="s">
        <v>6662</v>
      </c>
      <c r="X5185" s="177">
        <v>0</v>
      </c>
      <c r="Y5185" s="55">
        <v>0</v>
      </c>
      <c r="Z5185" s="55">
        <v>0</v>
      </c>
      <c r="AA5185" s="35"/>
      <c r="AB5185" s="35"/>
      <c r="AC5185" s="241"/>
    </row>
    <row r="5186" spans="1:34" ht="15" hidden="1" customHeight="1" x14ac:dyDescent="0.2">
      <c r="A5186" s="257">
        <v>69</v>
      </c>
      <c r="B5186" s="257">
        <v>60</v>
      </c>
      <c r="C5186" s="258" t="s">
        <v>7193</v>
      </c>
      <c r="D5186" s="330">
        <v>60429</v>
      </c>
      <c r="E5186" s="258" t="s">
        <v>6521</v>
      </c>
      <c r="F5186" s="25">
        <v>2017</v>
      </c>
      <c r="G5186" s="232">
        <v>42743.431944444441</v>
      </c>
      <c r="H5186" s="233">
        <v>42743.431944444441</v>
      </c>
      <c r="I5186" s="417" t="s">
        <v>7042</v>
      </c>
      <c r="J5186" s="412" t="s">
        <v>36</v>
      </c>
      <c r="K5186" s="412"/>
      <c r="L5186" s="235">
        <f>N5186-G5186</f>
        <v>6.944444467080757E-4</v>
      </c>
      <c r="M5186" s="236">
        <v>1</v>
      </c>
      <c r="N5186" s="232">
        <v>42743.432638888888</v>
      </c>
      <c r="O5186" s="233">
        <v>42743.432638888888</v>
      </c>
      <c r="P5186" s="237" t="s">
        <v>37</v>
      </c>
      <c r="Q5186" s="238" t="s">
        <v>213</v>
      </c>
      <c r="R5186" s="238" t="s">
        <v>320</v>
      </c>
      <c r="S5186" s="35" t="s">
        <v>40</v>
      </c>
      <c r="T5186" s="52" t="s">
        <v>7191</v>
      </c>
      <c r="U5186" s="303" t="s">
        <v>40</v>
      </c>
      <c r="V5186" s="49" t="s">
        <v>1385</v>
      </c>
      <c r="W5186" s="44" t="s">
        <v>7194</v>
      </c>
      <c r="X5186" s="241">
        <v>0</v>
      </c>
      <c r="Y5186" s="241">
        <v>0</v>
      </c>
      <c r="Z5186" s="241">
        <v>0</v>
      </c>
      <c r="AA5186" s="168"/>
      <c r="AB5186" s="168"/>
      <c r="AC5186" s="168"/>
      <c r="AD5186" s="304">
        <v>5517212</v>
      </c>
      <c r="AE5186" s="35" t="s">
        <v>1270</v>
      </c>
      <c r="AF5186" s="35" t="s">
        <v>1270</v>
      </c>
      <c r="AG5186" s="35" t="s">
        <v>7040</v>
      </c>
      <c r="AH5186" s="44" t="s">
        <v>7173</v>
      </c>
    </row>
    <row r="5187" spans="1:34" ht="15" hidden="1" customHeight="1" x14ac:dyDescent="0.2">
      <c r="A5187" s="257">
        <v>69</v>
      </c>
      <c r="B5187" s="257">
        <v>60</v>
      </c>
      <c r="C5187" s="258" t="s">
        <v>7193</v>
      </c>
      <c r="D5187" s="330">
        <v>60429</v>
      </c>
      <c r="E5187" s="258" t="s">
        <v>6521</v>
      </c>
      <c r="F5187" s="25">
        <v>2017</v>
      </c>
      <c r="G5187" s="232">
        <v>42743.474305555559</v>
      </c>
      <c r="H5187" s="233">
        <v>42743.474305555559</v>
      </c>
      <c r="I5187" s="417" t="s">
        <v>7042</v>
      </c>
      <c r="J5187" s="417" t="s">
        <v>7042</v>
      </c>
      <c r="K5187" s="417"/>
      <c r="L5187" s="235">
        <f>N5187-G5187</f>
        <v>0.80902777777373558</v>
      </c>
      <c r="M5187" s="236">
        <v>1165</v>
      </c>
      <c r="N5187" s="232">
        <v>42744.283333333333</v>
      </c>
      <c r="O5187" s="233">
        <v>42744.283333333333</v>
      </c>
      <c r="P5187" s="237" t="s">
        <v>37</v>
      </c>
      <c r="Q5187" s="238" t="s">
        <v>222</v>
      </c>
      <c r="R5187" s="238" t="s">
        <v>223</v>
      </c>
      <c r="S5187" s="35" t="s">
        <v>54</v>
      </c>
      <c r="T5187" s="167" t="s">
        <v>7197</v>
      </c>
      <c r="U5187" s="303" t="s">
        <v>40</v>
      </c>
      <c r="V5187" s="49" t="s">
        <v>1385</v>
      </c>
      <c r="W5187" s="35" t="s">
        <v>7198</v>
      </c>
      <c r="X5187" s="255">
        <v>1738</v>
      </c>
      <c r="Y5187" s="255">
        <v>1738</v>
      </c>
      <c r="Z5187" s="255">
        <v>2054316</v>
      </c>
      <c r="AA5187" s="215">
        <v>3.1501417745049491E-4</v>
      </c>
      <c r="AB5187" s="216">
        <v>0.37234675774648501</v>
      </c>
      <c r="AC5187" s="255">
        <v>1182</v>
      </c>
      <c r="AD5187" s="304">
        <v>5517212</v>
      </c>
      <c r="AE5187" s="35" t="s">
        <v>7172</v>
      </c>
      <c r="AF5187" s="305" t="s">
        <v>7199</v>
      </c>
      <c r="AG5187" s="35" t="s">
        <v>7040</v>
      </c>
      <c r="AH5187" s="44" t="s">
        <v>7176</v>
      </c>
    </row>
    <row r="5188" spans="1:34" ht="15" hidden="1" customHeight="1" x14ac:dyDescent="0.2">
      <c r="A5188" s="257">
        <v>69</v>
      </c>
      <c r="B5188" s="257">
        <v>60</v>
      </c>
      <c r="C5188" s="340" t="s">
        <v>7193</v>
      </c>
      <c r="D5188" s="330">
        <v>60429</v>
      </c>
      <c r="E5188" s="258" t="s">
        <v>6521</v>
      </c>
      <c r="F5188" s="25">
        <v>2017</v>
      </c>
      <c r="G5188" s="232">
        <v>42785.609722222223</v>
      </c>
      <c r="H5188" s="233">
        <v>42785.609722222223</v>
      </c>
      <c r="I5188" s="412" t="s">
        <v>36</v>
      </c>
      <c r="J5188" s="412" t="s">
        <v>36</v>
      </c>
      <c r="K5188" s="412"/>
      <c r="L5188" s="235">
        <f>N5188-G5188</f>
        <v>6.944444467080757E-4</v>
      </c>
      <c r="M5188" s="236">
        <v>1</v>
      </c>
      <c r="N5188" s="232">
        <v>42785.61041666667</v>
      </c>
      <c r="O5188" s="233">
        <v>42785.61041666667</v>
      </c>
      <c r="P5188" s="237" t="s">
        <v>37</v>
      </c>
      <c r="Q5188" s="35" t="s">
        <v>213</v>
      </c>
      <c r="R5188" s="35" t="s">
        <v>214</v>
      </c>
      <c r="S5188" s="35" t="s">
        <v>40</v>
      </c>
      <c r="T5188" s="52" t="s">
        <v>7918</v>
      </c>
      <c r="U5188" s="303" t="s">
        <v>40</v>
      </c>
      <c r="V5188" s="49" t="s">
        <v>1385</v>
      </c>
      <c r="W5188" s="44" t="s">
        <v>7920</v>
      </c>
      <c r="X5188" s="255">
        <v>0</v>
      </c>
      <c r="Y5188" s="241">
        <v>0</v>
      </c>
      <c r="Z5188" s="241">
        <v>0</v>
      </c>
      <c r="AA5188" s="168"/>
      <c r="AB5188" s="168"/>
      <c r="AC5188" s="168"/>
      <c r="AD5188" s="304">
        <v>5517212</v>
      </c>
      <c r="AE5188" s="35" t="s">
        <v>1270</v>
      </c>
      <c r="AF5188" s="305" t="s">
        <v>1270</v>
      </c>
      <c r="AG5188" s="35" t="s">
        <v>7040</v>
      </c>
      <c r="AH5188" s="52" t="s">
        <v>7173</v>
      </c>
    </row>
    <row r="5189" spans="1:34" ht="15" hidden="1" customHeight="1" x14ac:dyDescent="0.2">
      <c r="A5189" s="257">
        <v>69</v>
      </c>
      <c r="B5189" s="257">
        <v>60</v>
      </c>
      <c r="C5189" s="340" t="s">
        <v>7193</v>
      </c>
      <c r="D5189" s="330">
        <v>60429</v>
      </c>
      <c r="E5189" s="258" t="s">
        <v>6521</v>
      </c>
      <c r="F5189" s="25">
        <v>2017</v>
      </c>
      <c r="G5189" s="232">
        <v>42786.811111111114</v>
      </c>
      <c r="H5189" s="233">
        <v>42786.811111111114</v>
      </c>
      <c r="I5189" s="417" t="s">
        <v>7042</v>
      </c>
      <c r="J5189" s="412" t="s">
        <v>36</v>
      </c>
      <c r="K5189" s="412"/>
      <c r="L5189" s="235">
        <f>N5189-G5189</f>
        <v>9.0277777781011537E-3</v>
      </c>
      <c r="M5189" s="236">
        <v>13</v>
      </c>
      <c r="N5189" s="232">
        <v>42786.820138888892</v>
      </c>
      <c r="O5189" s="233">
        <v>42786.820138888892</v>
      </c>
      <c r="P5189" s="237" t="s">
        <v>37</v>
      </c>
      <c r="Q5189" s="35" t="s">
        <v>213</v>
      </c>
      <c r="R5189" s="35" t="s">
        <v>1263</v>
      </c>
      <c r="S5189" s="35" t="s">
        <v>40</v>
      </c>
      <c r="T5189" s="52" t="s">
        <v>7949</v>
      </c>
      <c r="U5189" s="303" t="s">
        <v>40</v>
      </c>
      <c r="V5189" s="49" t="s">
        <v>1385</v>
      </c>
      <c r="W5189" s="44" t="s">
        <v>7952</v>
      </c>
      <c r="X5189" s="255">
        <v>0</v>
      </c>
      <c r="Y5189" s="241">
        <v>0</v>
      </c>
      <c r="Z5189" s="241">
        <v>0</v>
      </c>
      <c r="AA5189" s="168"/>
      <c r="AB5189" s="168"/>
      <c r="AC5189" s="168"/>
      <c r="AD5189" s="304">
        <v>5517212</v>
      </c>
      <c r="AE5189" s="305" t="s">
        <v>1270</v>
      </c>
      <c r="AF5189" s="305" t="s">
        <v>1270</v>
      </c>
      <c r="AG5189" s="35" t="s">
        <v>7040</v>
      </c>
      <c r="AH5189" s="52" t="s">
        <v>7173</v>
      </c>
    </row>
    <row r="5190" spans="1:34" ht="15" hidden="1" customHeight="1" x14ac:dyDescent="0.2">
      <c r="A5190" s="257">
        <v>69</v>
      </c>
      <c r="B5190" s="257">
        <v>60</v>
      </c>
      <c r="C5190" s="548" t="s">
        <v>7193</v>
      </c>
      <c r="D5190" s="547">
        <v>60429</v>
      </c>
      <c r="E5190" s="548" t="s">
        <v>6521</v>
      </c>
      <c r="F5190" s="25">
        <v>2017</v>
      </c>
      <c r="G5190" s="232">
        <v>42858.382638888892</v>
      </c>
      <c r="H5190" s="233">
        <v>42858.382638888892</v>
      </c>
      <c r="I5190" s="412" t="s">
        <v>36</v>
      </c>
      <c r="J5190" s="412" t="s">
        <v>36</v>
      </c>
      <c r="K5190" s="412"/>
      <c r="L5190" s="235">
        <f>N5190-G5190</f>
        <v>2.0138888889050577E-2</v>
      </c>
      <c r="M5190" s="236">
        <v>29</v>
      </c>
      <c r="N5190" s="232">
        <v>42858.402777777781</v>
      </c>
      <c r="O5190" s="233">
        <v>42858.402777777781</v>
      </c>
      <c r="P5190" s="237" t="s">
        <v>37</v>
      </c>
      <c r="Q5190" s="35" t="s">
        <v>52</v>
      </c>
      <c r="R5190" s="35" t="s">
        <v>79</v>
      </c>
      <c r="S5190" s="35" t="s">
        <v>80</v>
      </c>
      <c r="T5190" s="52" t="s">
        <v>8473</v>
      </c>
      <c r="U5190" s="332" t="s">
        <v>40</v>
      </c>
      <c r="V5190" s="240" t="s">
        <v>1385</v>
      </c>
      <c r="W5190" s="44" t="s">
        <v>8474</v>
      </c>
      <c r="X5190" s="241">
        <v>0</v>
      </c>
      <c r="Y5190" s="241">
        <v>0</v>
      </c>
      <c r="Z5190" s="241">
        <v>0</v>
      </c>
      <c r="AA5190" s="35"/>
      <c r="AB5190" s="35"/>
      <c r="AC5190" s="35"/>
      <c r="AD5190" s="304">
        <v>5517212</v>
      </c>
      <c r="AE5190" s="305" t="s">
        <v>1270</v>
      </c>
      <c r="AF5190" s="305" t="s">
        <v>1270</v>
      </c>
      <c r="AG5190" s="35" t="s">
        <v>7066</v>
      </c>
      <c r="AH5190" s="44" t="s">
        <v>7067</v>
      </c>
    </row>
    <row r="5191" spans="1:34" ht="15" hidden="1" customHeight="1" x14ac:dyDescent="0.2">
      <c r="A5191" s="330">
        <v>69</v>
      </c>
      <c r="B5191" s="330">
        <v>60</v>
      </c>
      <c r="C5191" s="340" t="s">
        <v>7193</v>
      </c>
      <c r="D5191" s="330">
        <v>60429</v>
      </c>
      <c r="E5191" s="340" t="s">
        <v>6521</v>
      </c>
      <c r="F5191" s="25">
        <v>2017</v>
      </c>
      <c r="G5191" s="232">
        <v>42993.691666666666</v>
      </c>
      <c r="H5191" s="233">
        <v>42993.691666666666</v>
      </c>
      <c r="I5191" s="412" t="s">
        <v>36</v>
      </c>
      <c r="J5191" s="412" t="s">
        <v>36</v>
      </c>
      <c r="K5191" s="412"/>
      <c r="L5191" s="235">
        <f>N5191-G5191</f>
        <v>2.8736111111138598</v>
      </c>
      <c r="M5191" s="236">
        <v>4138</v>
      </c>
      <c r="N5191" s="232">
        <v>42996.56527777778</v>
      </c>
      <c r="O5191" s="233">
        <v>42996.56527777778</v>
      </c>
      <c r="P5191" s="237" t="s">
        <v>37</v>
      </c>
      <c r="Q5191" s="35" t="s">
        <v>52</v>
      </c>
      <c r="R5191" s="35" t="s">
        <v>639</v>
      </c>
      <c r="S5191" s="35" t="s">
        <v>101</v>
      </c>
      <c r="T5191" s="167" t="s">
        <v>9523</v>
      </c>
      <c r="U5191" s="196">
        <v>113259042</v>
      </c>
      <c r="V5191" s="240" t="s">
        <v>1385</v>
      </c>
      <c r="W5191" s="167" t="s">
        <v>9524</v>
      </c>
      <c r="X5191" s="241">
        <v>0</v>
      </c>
      <c r="Y5191" s="241">
        <v>0</v>
      </c>
      <c r="Z5191" s="241">
        <v>0</v>
      </c>
      <c r="AA5191" s="266"/>
      <c r="AB5191" s="266"/>
      <c r="AC5191" s="266"/>
      <c r="AD5191" s="304">
        <v>5517212</v>
      </c>
      <c r="AE5191" s="333" t="s">
        <v>1270</v>
      </c>
      <c r="AF5191" s="333" t="s">
        <v>1270</v>
      </c>
      <c r="AG5191" s="167" t="s">
        <v>7040</v>
      </c>
      <c r="AH5191" s="29" t="s">
        <v>7173</v>
      </c>
    </row>
    <row r="5192" spans="1:34" ht="15" hidden="1" customHeight="1" x14ac:dyDescent="0.2">
      <c r="A5192" s="523">
        <v>69</v>
      </c>
      <c r="B5192" s="523">
        <v>60</v>
      </c>
      <c r="C5192" s="524" t="s">
        <v>7193</v>
      </c>
      <c r="D5192" s="523">
        <v>60429</v>
      </c>
      <c r="E5192" s="524" t="s">
        <v>6521</v>
      </c>
      <c r="F5192" s="25">
        <v>2019</v>
      </c>
      <c r="G5192" s="284">
        <v>43473.440972222219</v>
      </c>
      <c r="H5192" s="234">
        <v>43473.440972222219</v>
      </c>
      <c r="I5192" s="412" t="s">
        <v>36</v>
      </c>
      <c r="J5192" s="412" t="s">
        <v>36</v>
      </c>
      <c r="K5192" s="412" t="s">
        <v>36</v>
      </c>
      <c r="L5192" s="235">
        <f>N5192-G5192</f>
        <v>6.944444467080757E-4</v>
      </c>
      <c r="M5192" s="236">
        <v>1</v>
      </c>
      <c r="N5192" s="284">
        <v>43473.441666666666</v>
      </c>
      <c r="O5192" s="234">
        <v>43473.441666666666</v>
      </c>
      <c r="P5192" s="237" t="s">
        <v>37</v>
      </c>
      <c r="Q5192" s="162" t="s">
        <v>10316</v>
      </c>
      <c r="R5192" s="167" t="s">
        <v>10542</v>
      </c>
      <c r="S5192" s="238" t="s">
        <v>40</v>
      </c>
      <c r="T5192" s="167" t="s">
        <v>12754</v>
      </c>
      <c r="U5192" s="414" t="s">
        <v>40</v>
      </c>
      <c r="V5192" s="240" t="s">
        <v>1385</v>
      </c>
      <c r="W5192" s="167" t="s">
        <v>12755</v>
      </c>
      <c r="X5192" s="536">
        <v>7292</v>
      </c>
      <c r="Y5192" s="255">
        <v>0</v>
      </c>
      <c r="Z5192" s="255">
        <v>0</v>
      </c>
      <c r="AA5192" s="264">
        <f>Y5192/AD5192</f>
        <v>0</v>
      </c>
      <c r="AB5192" s="265">
        <f>Z5192/AD5192</f>
        <v>0</v>
      </c>
      <c r="AC5192" s="255">
        <v>0</v>
      </c>
      <c r="AD5192" s="255">
        <v>5548929</v>
      </c>
      <c r="AE5192" s="240" t="s">
        <v>7427</v>
      </c>
      <c r="AF5192" s="527" t="s">
        <v>12749</v>
      </c>
      <c r="AG5192" s="240" t="s">
        <v>7040</v>
      </c>
      <c r="AH5192" s="525" t="s">
        <v>12286</v>
      </c>
    </row>
    <row r="5193" spans="1:34" ht="15" hidden="1" customHeight="1" x14ac:dyDescent="0.2">
      <c r="A5193" s="521">
        <v>69</v>
      </c>
      <c r="B5193" s="521">
        <v>60</v>
      </c>
      <c r="C5193" s="522" t="s">
        <v>7193</v>
      </c>
      <c r="D5193" s="521">
        <v>60429</v>
      </c>
      <c r="E5193" s="522" t="s">
        <v>6521</v>
      </c>
      <c r="F5193" s="25">
        <v>2019</v>
      </c>
      <c r="G5193" s="232">
        <v>43511.400694444441</v>
      </c>
      <c r="H5193" s="233">
        <v>43511.400694444441</v>
      </c>
      <c r="I5193" s="417" t="s">
        <v>7042</v>
      </c>
      <c r="J5193" s="412" t="s">
        <v>36</v>
      </c>
      <c r="K5193" s="412" t="s">
        <v>36</v>
      </c>
      <c r="L5193" s="235">
        <f>N5193-G5193</f>
        <v>6.944444467080757E-4</v>
      </c>
      <c r="M5193" s="236">
        <v>1</v>
      </c>
      <c r="N5193" s="232">
        <v>43511.401388888888</v>
      </c>
      <c r="O5193" s="233">
        <v>43511.401388888888</v>
      </c>
      <c r="P5193" s="237" t="s">
        <v>37</v>
      </c>
      <c r="Q5193" s="162" t="s">
        <v>213</v>
      </c>
      <c r="R5193" s="167" t="s">
        <v>13140</v>
      </c>
      <c r="S5193" s="238" t="s">
        <v>40</v>
      </c>
      <c r="T5193" s="167" t="s">
        <v>13324</v>
      </c>
      <c r="U5193" s="192" t="s">
        <v>40</v>
      </c>
      <c r="V5193" s="240" t="s">
        <v>1385</v>
      </c>
      <c r="W5193" s="167" t="s">
        <v>13326</v>
      </c>
      <c r="X5193" s="164">
        <v>3186</v>
      </c>
      <c r="Y5193" s="241">
        <v>0</v>
      </c>
      <c r="Z5193" s="241">
        <v>0</v>
      </c>
      <c r="AA5193" s="264">
        <f>Y5193/AD5193</f>
        <v>0</v>
      </c>
      <c r="AB5193" s="265">
        <f>Z5193/AD5193</f>
        <v>0</v>
      </c>
      <c r="AC5193" s="255">
        <v>0</v>
      </c>
      <c r="AD5193" s="255">
        <v>5548929</v>
      </c>
      <c r="AE5193" s="239" t="s">
        <v>7083</v>
      </c>
      <c r="AF5193" s="229" t="s">
        <v>10291</v>
      </c>
      <c r="AG5193" s="239" t="s">
        <v>7040</v>
      </c>
      <c r="AH5193" s="57" t="s">
        <v>12286</v>
      </c>
    </row>
    <row r="5194" spans="1:34" ht="15" hidden="1" customHeight="1" x14ac:dyDescent="0.2">
      <c r="A5194" s="175">
        <v>69</v>
      </c>
      <c r="B5194" s="175">
        <v>60</v>
      </c>
      <c r="C5194" s="340" t="s">
        <v>711</v>
      </c>
      <c r="D5194" s="330">
        <v>60430</v>
      </c>
      <c r="E5194" s="340" t="s">
        <v>5782</v>
      </c>
      <c r="F5194" s="25">
        <v>2015</v>
      </c>
      <c r="G5194" s="156">
        <v>42271.1875</v>
      </c>
      <c r="H5194" s="157">
        <v>42271.1875</v>
      </c>
      <c r="I5194" s="620" t="s">
        <v>36</v>
      </c>
      <c r="J5194" s="626" t="s">
        <v>313</v>
      </c>
      <c r="K5194" s="626"/>
      <c r="L5194" s="159">
        <f>N5194-G5194</f>
        <v>0.375</v>
      </c>
      <c r="M5194" s="160">
        <v>540</v>
      </c>
      <c r="N5194" s="156">
        <v>42271.5625</v>
      </c>
      <c r="O5194" s="157">
        <v>42271.5625</v>
      </c>
      <c r="P5194" s="161" t="s">
        <v>37</v>
      </c>
      <c r="Q5194" s="162" t="s">
        <v>52</v>
      </c>
      <c r="R5194" s="162" t="s">
        <v>59</v>
      </c>
      <c r="S5194" s="35" t="s">
        <v>54</v>
      </c>
      <c r="T5194" s="35" t="s">
        <v>4817</v>
      </c>
      <c r="U5194" s="192" t="s">
        <v>40</v>
      </c>
      <c r="V5194" s="167" t="s">
        <v>1385</v>
      </c>
      <c r="W5194" s="35" t="s">
        <v>4818</v>
      </c>
      <c r="X5194" s="55">
        <v>3944</v>
      </c>
      <c r="Y5194" s="55">
        <v>230</v>
      </c>
      <c r="Z5194" s="55">
        <v>22680</v>
      </c>
      <c r="AA5194" s="173">
        <f>Y5194/5412924</f>
        <v>4.2490897710738226E-5</v>
      </c>
      <c r="AB5194" s="174">
        <f>Z5194/5412924</f>
        <v>4.1899720003458389E-3</v>
      </c>
      <c r="AC5194" s="55">
        <f>Z5194/Y5194</f>
        <v>98.608695652173907</v>
      </c>
    </row>
    <row r="5195" spans="1:34" ht="15" hidden="1" customHeight="1" x14ac:dyDescent="0.2">
      <c r="A5195" s="257">
        <v>69</v>
      </c>
      <c r="B5195" s="257">
        <v>60</v>
      </c>
      <c r="C5195" s="340" t="s">
        <v>711</v>
      </c>
      <c r="D5195" s="330">
        <v>60430</v>
      </c>
      <c r="E5195" s="340" t="s">
        <v>5782</v>
      </c>
      <c r="F5195" s="25">
        <v>2016</v>
      </c>
      <c r="G5195" s="232">
        <v>42450.536111111112</v>
      </c>
      <c r="H5195" s="233">
        <v>42450.536111111112</v>
      </c>
      <c r="I5195" s="412" t="s">
        <v>36</v>
      </c>
      <c r="J5195" s="412" t="s">
        <v>36</v>
      </c>
      <c r="K5195" s="412"/>
      <c r="L5195" s="235">
        <f>N5195-G5195</f>
        <v>6.944444467080757E-4</v>
      </c>
      <c r="M5195" s="236">
        <v>1</v>
      </c>
      <c r="N5195" s="232">
        <v>42450.536805555559</v>
      </c>
      <c r="O5195" s="233">
        <v>42450.536805555559</v>
      </c>
      <c r="P5195" s="237" t="s">
        <v>37</v>
      </c>
      <c r="Q5195" s="238" t="s">
        <v>48</v>
      </c>
      <c r="R5195" s="238" t="s">
        <v>49</v>
      </c>
      <c r="S5195" s="35" t="s">
        <v>40</v>
      </c>
      <c r="T5195" s="35" t="s">
        <v>5783</v>
      </c>
      <c r="U5195" s="192" t="s">
        <v>40</v>
      </c>
      <c r="V5195" s="240" t="s">
        <v>1385</v>
      </c>
      <c r="W5195" s="35" t="s">
        <v>5784</v>
      </c>
      <c r="X5195" s="241">
        <v>3938</v>
      </c>
      <c r="Y5195" s="241">
        <v>0</v>
      </c>
      <c r="Z5195" s="241">
        <v>0</v>
      </c>
      <c r="AA5195" s="242"/>
      <c r="AB5195" s="242"/>
      <c r="AC5195" s="242"/>
    </row>
    <row r="5196" spans="1:34" ht="15" hidden="1" customHeight="1" x14ac:dyDescent="0.2">
      <c r="A5196" s="257">
        <v>69</v>
      </c>
      <c r="B5196" s="257">
        <v>60</v>
      </c>
      <c r="C5196" s="340" t="s">
        <v>711</v>
      </c>
      <c r="D5196" s="330">
        <v>60430</v>
      </c>
      <c r="E5196" s="340" t="s">
        <v>5782</v>
      </c>
      <c r="F5196" s="25">
        <v>2016</v>
      </c>
      <c r="G5196" s="284">
        <v>42612.411111111112</v>
      </c>
      <c r="H5196" s="234">
        <v>42612.411111111112</v>
      </c>
      <c r="I5196" s="412" t="s">
        <v>36</v>
      </c>
      <c r="J5196" s="412" t="s">
        <v>36</v>
      </c>
      <c r="K5196" s="412"/>
      <c r="L5196" s="235">
        <f>N5196-G5196</f>
        <v>6.944444467080757E-4</v>
      </c>
      <c r="M5196" s="236">
        <v>1</v>
      </c>
      <c r="N5196" s="284">
        <v>42612.411805555559</v>
      </c>
      <c r="O5196" s="234">
        <v>42612.411805555559</v>
      </c>
      <c r="P5196" s="237" t="s">
        <v>37</v>
      </c>
      <c r="Q5196" s="238" t="s">
        <v>145</v>
      </c>
      <c r="R5196" s="238" t="s">
        <v>146</v>
      </c>
      <c r="S5196" s="35" t="s">
        <v>101</v>
      </c>
      <c r="T5196" s="35" t="s">
        <v>6519</v>
      </c>
      <c r="U5196" s="282" t="s">
        <v>40</v>
      </c>
      <c r="V5196" s="240" t="s">
        <v>1385</v>
      </c>
      <c r="W5196" s="35" t="s">
        <v>6520</v>
      </c>
      <c r="X5196" s="177">
        <v>0</v>
      </c>
      <c r="Y5196" s="55">
        <v>0</v>
      </c>
      <c r="Z5196" s="55">
        <v>0</v>
      </c>
      <c r="AA5196" s="35"/>
      <c r="AB5196" s="35"/>
      <c r="AC5196" s="241"/>
    </row>
    <row r="5197" spans="1:34" ht="15" hidden="1" customHeight="1" x14ac:dyDescent="0.2">
      <c r="A5197" s="257">
        <v>69</v>
      </c>
      <c r="B5197" s="257">
        <v>60</v>
      </c>
      <c r="C5197" s="340" t="s">
        <v>711</v>
      </c>
      <c r="D5197" s="330">
        <v>60430</v>
      </c>
      <c r="E5197" s="340" t="s">
        <v>5782</v>
      </c>
      <c r="F5197" s="25">
        <v>2016</v>
      </c>
      <c r="G5197" s="284">
        <v>42648.31527777778</v>
      </c>
      <c r="H5197" s="234">
        <v>42648.31527777778</v>
      </c>
      <c r="I5197" s="412" t="s">
        <v>36</v>
      </c>
      <c r="J5197" s="412" t="s">
        <v>36</v>
      </c>
      <c r="K5197" s="412"/>
      <c r="L5197" s="235">
        <f>N5197-G5197</f>
        <v>1.1805555550381541E-2</v>
      </c>
      <c r="M5197" s="236">
        <v>17</v>
      </c>
      <c r="N5197" s="284">
        <v>42648.32708333333</v>
      </c>
      <c r="O5197" s="234">
        <v>42648.32708333333</v>
      </c>
      <c r="P5197" s="237" t="s">
        <v>37</v>
      </c>
      <c r="Q5197" s="238" t="s">
        <v>38</v>
      </c>
      <c r="R5197" s="238" t="s">
        <v>135</v>
      </c>
      <c r="S5197" s="35" t="s">
        <v>40</v>
      </c>
      <c r="T5197" s="35" t="s">
        <v>6660</v>
      </c>
      <c r="U5197" s="88">
        <v>12549</v>
      </c>
      <c r="V5197" s="240" t="s">
        <v>1385</v>
      </c>
      <c r="W5197" s="35" t="s">
        <v>6661</v>
      </c>
      <c r="X5197" s="177">
        <v>0</v>
      </c>
      <c r="Y5197" s="55">
        <v>0</v>
      </c>
      <c r="Z5197" s="55">
        <v>0</v>
      </c>
      <c r="AA5197" s="35"/>
      <c r="AB5197" s="35"/>
      <c r="AC5197" s="241"/>
    </row>
    <row r="5198" spans="1:34" ht="15" hidden="1" customHeight="1" x14ac:dyDescent="0.2">
      <c r="A5198" s="257">
        <v>69</v>
      </c>
      <c r="B5198" s="257">
        <v>60</v>
      </c>
      <c r="C5198" s="340" t="s">
        <v>711</v>
      </c>
      <c r="D5198" s="330">
        <v>60430</v>
      </c>
      <c r="E5198" s="340" t="s">
        <v>5782</v>
      </c>
      <c r="F5198" s="25">
        <v>2016</v>
      </c>
      <c r="G5198" s="284">
        <v>42711.643055555556</v>
      </c>
      <c r="H5198" s="234">
        <v>42711.643055555556</v>
      </c>
      <c r="I5198" s="412" t="s">
        <v>36</v>
      </c>
      <c r="J5198" s="412" t="s">
        <v>36</v>
      </c>
      <c r="K5198" s="412"/>
      <c r="L5198" s="235">
        <f>N5198-G5198</f>
        <v>1.007638888884685</v>
      </c>
      <c r="M5198" s="236">
        <v>1451</v>
      </c>
      <c r="N5198" s="284">
        <v>42712.650694444441</v>
      </c>
      <c r="O5198" s="234">
        <v>42712.650694444441</v>
      </c>
      <c r="P5198" s="237" t="s">
        <v>37</v>
      </c>
      <c r="Q5198" s="35" t="s">
        <v>222</v>
      </c>
      <c r="R5198" s="35" t="s">
        <v>223</v>
      </c>
      <c r="S5198" s="35" t="s">
        <v>526</v>
      </c>
      <c r="T5198" s="35" t="s">
        <v>6953</v>
      </c>
      <c r="U5198" s="282" t="s">
        <v>40</v>
      </c>
      <c r="V5198" s="240" t="s">
        <v>1385</v>
      </c>
      <c r="W5198" s="35" t="s">
        <v>6954</v>
      </c>
      <c r="X5198" s="177">
        <v>1515</v>
      </c>
      <c r="Y5198" s="177">
        <v>230</v>
      </c>
      <c r="Z5198" s="177">
        <v>19550</v>
      </c>
      <c r="AA5198" s="289">
        <v>4.2227954208006454E-5</v>
      </c>
      <c r="AB5198" s="290">
        <v>3.589376107680549E-3</v>
      </c>
      <c r="AC5198" s="291">
        <v>85</v>
      </c>
    </row>
    <row r="5199" spans="1:34" ht="15" hidden="1" customHeight="1" x14ac:dyDescent="0.2">
      <c r="A5199" s="257">
        <v>69</v>
      </c>
      <c r="B5199" s="257">
        <v>60</v>
      </c>
      <c r="C5199" s="258" t="s">
        <v>711</v>
      </c>
      <c r="D5199" s="330">
        <v>60430</v>
      </c>
      <c r="E5199" s="258" t="s">
        <v>5782</v>
      </c>
      <c r="F5199" s="25">
        <v>2017</v>
      </c>
      <c r="G5199" s="232">
        <v>42743.431944444441</v>
      </c>
      <c r="H5199" s="233">
        <v>42743.431944444441</v>
      </c>
      <c r="I5199" s="417" t="s">
        <v>7042</v>
      </c>
      <c r="J5199" s="412" t="s">
        <v>36</v>
      </c>
      <c r="K5199" s="412"/>
      <c r="L5199" s="235">
        <f>N5199-G5199</f>
        <v>6.944444467080757E-4</v>
      </c>
      <c r="M5199" s="236">
        <v>1</v>
      </c>
      <c r="N5199" s="232">
        <v>42743.432638888888</v>
      </c>
      <c r="O5199" s="233">
        <v>42743.432638888888</v>
      </c>
      <c r="P5199" s="237" t="s">
        <v>37</v>
      </c>
      <c r="Q5199" s="238" t="s">
        <v>213</v>
      </c>
      <c r="R5199" s="238" t="s">
        <v>320</v>
      </c>
      <c r="S5199" s="35" t="s">
        <v>40</v>
      </c>
      <c r="T5199" s="52" t="s">
        <v>7191</v>
      </c>
      <c r="U5199" s="303" t="s">
        <v>40</v>
      </c>
      <c r="V5199" s="49" t="s">
        <v>1385</v>
      </c>
      <c r="W5199" s="44" t="s">
        <v>7192</v>
      </c>
      <c r="X5199" s="241">
        <v>0</v>
      </c>
      <c r="Y5199" s="241">
        <v>0</v>
      </c>
      <c r="Z5199" s="241">
        <v>0</v>
      </c>
      <c r="AA5199" s="168"/>
      <c r="AB5199" s="168"/>
      <c r="AC5199" s="168"/>
      <c r="AD5199" s="304">
        <v>5517212</v>
      </c>
      <c r="AE5199" s="35" t="s">
        <v>1270</v>
      </c>
      <c r="AF5199" s="35" t="s">
        <v>1270</v>
      </c>
      <c r="AG5199" s="35" t="s">
        <v>7040</v>
      </c>
      <c r="AH5199" s="44" t="s">
        <v>7173</v>
      </c>
    </row>
    <row r="5200" spans="1:34" ht="15" hidden="1" customHeight="1" x14ac:dyDescent="0.2">
      <c r="A5200" s="257">
        <v>69</v>
      </c>
      <c r="B5200" s="257">
        <v>60</v>
      </c>
      <c r="C5200" s="258" t="s">
        <v>711</v>
      </c>
      <c r="D5200" s="330">
        <v>60430</v>
      </c>
      <c r="E5200" s="258" t="s">
        <v>5782</v>
      </c>
      <c r="F5200" s="25">
        <v>2017</v>
      </c>
      <c r="G5200" s="232">
        <v>42743.474305555559</v>
      </c>
      <c r="H5200" s="233">
        <v>42743.474305555559</v>
      </c>
      <c r="I5200" s="417" t="s">
        <v>7042</v>
      </c>
      <c r="J5200" s="412" t="s">
        <v>36</v>
      </c>
      <c r="K5200" s="412"/>
      <c r="L5200" s="235">
        <f>N5200-G5200</f>
        <v>1.8749999995634425E-2</v>
      </c>
      <c r="M5200" s="236">
        <v>27</v>
      </c>
      <c r="N5200" s="232">
        <v>42743.493055555555</v>
      </c>
      <c r="O5200" s="233">
        <v>42743.493055555555</v>
      </c>
      <c r="P5200" s="237" t="s">
        <v>37</v>
      </c>
      <c r="Q5200" s="238" t="s">
        <v>222</v>
      </c>
      <c r="R5200" s="238" t="s">
        <v>223</v>
      </c>
      <c r="S5200" s="35" t="s">
        <v>54</v>
      </c>
      <c r="T5200" s="167" t="s">
        <v>7197</v>
      </c>
      <c r="U5200" s="303" t="s">
        <v>40</v>
      </c>
      <c r="V5200" s="49" t="s">
        <v>1385</v>
      </c>
      <c r="W5200" s="35" t="s">
        <v>7200</v>
      </c>
      <c r="X5200" s="241">
        <v>0</v>
      </c>
      <c r="Y5200" s="241">
        <v>0</v>
      </c>
      <c r="Z5200" s="241">
        <v>0</v>
      </c>
      <c r="AA5200" s="168"/>
      <c r="AB5200" s="168"/>
      <c r="AC5200" s="168"/>
      <c r="AD5200" s="304">
        <v>5517212</v>
      </c>
      <c r="AE5200" s="35" t="s">
        <v>1270</v>
      </c>
      <c r="AF5200" s="35" t="s">
        <v>1270</v>
      </c>
      <c r="AG5200" s="35" t="s">
        <v>7040</v>
      </c>
      <c r="AH5200" s="44" t="s">
        <v>7173</v>
      </c>
    </row>
    <row r="5201" spans="1:34" ht="15" hidden="1" customHeight="1" x14ac:dyDescent="0.2">
      <c r="A5201" s="257">
        <v>69</v>
      </c>
      <c r="B5201" s="257">
        <v>60</v>
      </c>
      <c r="C5201" s="340" t="s">
        <v>711</v>
      </c>
      <c r="D5201" s="330">
        <v>60430</v>
      </c>
      <c r="E5201" s="258" t="s">
        <v>5782</v>
      </c>
      <c r="F5201" s="25">
        <v>2017</v>
      </c>
      <c r="G5201" s="232">
        <v>42768.111111111109</v>
      </c>
      <c r="H5201" s="233">
        <v>42768.111111111109</v>
      </c>
      <c r="I5201" s="412" t="s">
        <v>36</v>
      </c>
      <c r="J5201" s="417" t="s">
        <v>7042</v>
      </c>
      <c r="K5201" s="417"/>
      <c r="L5201" s="235">
        <f>N5201-G5201</f>
        <v>0.3555555555576575</v>
      </c>
      <c r="M5201" s="236">
        <v>512</v>
      </c>
      <c r="N5201" s="232">
        <v>42768.466666666667</v>
      </c>
      <c r="O5201" s="233">
        <v>42768.466666666667</v>
      </c>
      <c r="P5201" s="237" t="s">
        <v>37</v>
      </c>
      <c r="Q5201" s="35" t="s">
        <v>222</v>
      </c>
      <c r="R5201" s="35" t="s">
        <v>223</v>
      </c>
      <c r="S5201" s="35" t="s">
        <v>54</v>
      </c>
      <c r="T5201" s="52" t="s">
        <v>7641</v>
      </c>
      <c r="U5201" s="303" t="s">
        <v>40</v>
      </c>
      <c r="V5201" s="49" t="s">
        <v>1385</v>
      </c>
      <c r="W5201" s="44" t="s">
        <v>7642</v>
      </c>
      <c r="X5201" s="255">
        <v>3970</v>
      </c>
      <c r="Y5201" s="255">
        <v>229</v>
      </c>
      <c r="Z5201" s="255">
        <v>89608</v>
      </c>
      <c r="AA5201" s="173">
        <v>4.1506471021958191E-5</v>
      </c>
      <c r="AB5201" s="174">
        <v>1.624153648618179E-2</v>
      </c>
      <c r="AC5201" s="241">
        <v>391.30131004366814</v>
      </c>
      <c r="AD5201" s="304">
        <v>5517212</v>
      </c>
      <c r="AE5201" s="35" t="s">
        <v>7189</v>
      </c>
      <c r="AF5201" s="305" t="s">
        <v>7643</v>
      </c>
      <c r="AG5201" s="35" t="s">
        <v>7040</v>
      </c>
      <c r="AH5201" s="44" t="s">
        <v>7041</v>
      </c>
    </row>
    <row r="5202" spans="1:34" ht="15" hidden="1" customHeight="1" x14ac:dyDescent="0.2">
      <c r="A5202" s="257">
        <v>69</v>
      </c>
      <c r="B5202" s="257">
        <v>60</v>
      </c>
      <c r="C5202" s="340" t="s">
        <v>711</v>
      </c>
      <c r="D5202" s="330">
        <v>60430</v>
      </c>
      <c r="E5202" s="258" t="s">
        <v>5782</v>
      </c>
      <c r="F5202" s="25">
        <v>2017</v>
      </c>
      <c r="G5202" s="232">
        <v>42785.609722222223</v>
      </c>
      <c r="H5202" s="233">
        <v>42785.609722222223</v>
      </c>
      <c r="I5202" s="412" t="s">
        <v>36</v>
      </c>
      <c r="J5202" s="412" t="s">
        <v>36</v>
      </c>
      <c r="K5202" s="412"/>
      <c r="L5202" s="235">
        <f>N5202-G5202</f>
        <v>6.944444467080757E-4</v>
      </c>
      <c r="M5202" s="236">
        <v>1</v>
      </c>
      <c r="N5202" s="232">
        <v>42785.61041666667</v>
      </c>
      <c r="O5202" s="233">
        <v>42785.61041666667</v>
      </c>
      <c r="P5202" s="237" t="s">
        <v>37</v>
      </c>
      <c r="Q5202" s="35" t="s">
        <v>213</v>
      </c>
      <c r="R5202" s="35" t="s">
        <v>214</v>
      </c>
      <c r="S5202" s="35" t="s">
        <v>40</v>
      </c>
      <c r="T5202" s="52" t="s">
        <v>7918</v>
      </c>
      <c r="U5202" s="303" t="s">
        <v>40</v>
      </c>
      <c r="V5202" s="49" t="s">
        <v>1385</v>
      </c>
      <c r="W5202" s="44" t="s">
        <v>7919</v>
      </c>
      <c r="X5202" s="255">
        <v>0</v>
      </c>
      <c r="Y5202" s="241">
        <v>0</v>
      </c>
      <c r="Z5202" s="241">
        <v>0</v>
      </c>
      <c r="AA5202" s="168"/>
      <c r="AB5202" s="168"/>
      <c r="AC5202" s="168"/>
      <c r="AD5202" s="304">
        <v>5517212</v>
      </c>
      <c r="AE5202" s="35" t="s">
        <v>1270</v>
      </c>
      <c r="AF5202" s="305" t="s">
        <v>1270</v>
      </c>
      <c r="AG5202" s="35" t="s">
        <v>7040</v>
      </c>
      <c r="AH5202" s="52" t="s">
        <v>7173</v>
      </c>
    </row>
    <row r="5203" spans="1:34" ht="15" hidden="1" customHeight="1" x14ac:dyDescent="0.2">
      <c r="A5203" s="257">
        <v>69</v>
      </c>
      <c r="B5203" s="257">
        <v>60</v>
      </c>
      <c r="C5203" s="340" t="s">
        <v>711</v>
      </c>
      <c r="D5203" s="330">
        <v>60430</v>
      </c>
      <c r="E5203" s="258" t="s">
        <v>5782</v>
      </c>
      <c r="F5203" s="25">
        <v>2017</v>
      </c>
      <c r="G5203" s="232">
        <v>42786.811111111114</v>
      </c>
      <c r="H5203" s="233">
        <v>42786.811111111114</v>
      </c>
      <c r="I5203" s="417" t="s">
        <v>7042</v>
      </c>
      <c r="J5203" s="412" t="s">
        <v>36</v>
      </c>
      <c r="K5203" s="412"/>
      <c r="L5203" s="235">
        <f>N5203-G5203</f>
        <v>8.333333331393078E-3</v>
      </c>
      <c r="M5203" s="236">
        <v>12</v>
      </c>
      <c r="N5203" s="232">
        <v>42786.819444444445</v>
      </c>
      <c r="O5203" s="233">
        <v>42786.819444444445</v>
      </c>
      <c r="P5203" s="237" t="s">
        <v>37</v>
      </c>
      <c r="Q5203" s="35" t="s">
        <v>213</v>
      </c>
      <c r="R5203" s="35" t="s">
        <v>1263</v>
      </c>
      <c r="S5203" s="35" t="s">
        <v>40</v>
      </c>
      <c r="T5203" s="52" t="s">
        <v>7949</v>
      </c>
      <c r="U5203" s="303" t="s">
        <v>40</v>
      </c>
      <c r="V5203" s="49" t="s">
        <v>1385</v>
      </c>
      <c r="W5203" s="44" t="s">
        <v>7953</v>
      </c>
      <c r="X5203" s="255">
        <v>0</v>
      </c>
      <c r="Y5203" s="241">
        <v>0</v>
      </c>
      <c r="Z5203" s="241">
        <v>0</v>
      </c>
      <c r="AA5203" s="168"/>
      <c r="AB5203" s="168"/>
      <c r="AC5203" s="168"/>
      <c r="AD5203" s="304">
        <v>5517212</v>
      </c>
      <c r="AE5203" s="305" t="s">
        <v>1270</v>
      </c>
      <c r="AF5203" s="305" t="s">
        <v>1270</v>
      </c>
      <c r="AG5203" s="35" t="s">
        <v>7040</v>
      </c>
      <c r="AH5203" s="52" t="s">
        <v>7173</v>
      </c>
    </row>
    <row r="5204" spans="1:34" ht="15" hidden="1" customHeight="1" x14ac:dyDescent="0.2">
      <c r="A5204" s="257">
        <v>69</v>
      </c>
      <c r="B5204" s="257">
        <v>60</v>
      </c>
      <c r="C5204" s="340" t="s">
        <v>711</v>
      </c>
      <c r="D5204" s="330">
        <v>60430</v>
      </c>
      <c r="E5204" s="340" t="s">
        <v>5782</v>
      </c>
      <c r="F5204" s="25">
        <v>2017</v>
      </c>
      <c r="G5204" s="232">
        <v>42831.838888888888</v>
      </c>
      <c r="H5204" s="233">
        <v>42831.838888888888</v>
      </c>
      <c r="I5204" s="417" t="s">
        <v>7042</v>
      </c>
      <c r="J5204" s="412" t="s">
        <v>36</v>
      </c>
      <c r="K5204" s="412"/>
      <c r="L5204" s="235">
        <f>N5204-G5204</f>
        <v>6.944444467080757E-4</v>
      </c>
      <c r="M5204" s="236">
        <v>1</v>
      </c>
      <c r="N5204" s="232">
        <v>42831.839583333334</v>
      </c>
      <c r="O5204" s="233">
        <v>42831.839583333334</v>
      </c>
      <c r="P5204" s="237" t="s">
        <v>37</v>
      </c>
      <c r="Q5204" s="35" t="s">
        <v>48</v>
      </c>
      <c r="R5204" s="35" t="s">
        <v>49</v>
      </c>
      <c r="S5204" s="35" t="s">
        <v>40</v>
      </c>
      <c r="T5204" s="52" t="s">
        <v>8276</v>
      </c>
      <c r="U5204" s="303" t="s">
        <v>40</v>
      </c>
      <c r="V5204" s="49" t="s">
        <v>1385</v>
      </c>
      <c r="W5204" s="44" t="s">
        <v>8277</v>
      </c>
      <c r="X5204" s="241">
        <v>3277</v>
      </c>
      <c r="Y5204" s="241">
        <v>0</v>
      </c>
      <c r="Z5204" s="241">
        <v>0</v>
      </c>
      <c r="AA5204" s="168"/>
      <c r="AB5204" s="168"/>
      <c r="AC5204" s="168"/>
      <c r="AD5204" s="304">
        <v>5517212</v>
      </c>
      <c r="AE5204" s="305" t="s">
        <v>7172</v>
      </c>
      <c r="AF5204" s="305" t="s">
        <v>8278</v>
      </c>
      <c r="AG5204" s="35" t="s">
        <v>7040</v>
      </c>
      <c r="AH5204" s="52" t="s">
        <v>7041</v>
      </c>
    </row>
    <row r="5205" spans="1:34" ht="15" hidden="1" customHeight="1" x14ac:dyDescent="0.2">
      <c r="A5205" s="330">
        <v>69</v>
      </c>
      <c r="B5205" s="330">
        <v>60</v>
      </c>
      <c r="C5205" s="340" t="s">
        <v>711</v>
      </c>
      <c r="D5205" s="330">
        <v>60430</v>
      </c>
      <c r="E5205" s="340" t="s">
        <v>5782</v>
      </c>
      <c r="F5205" s="25">
        <v>2017</v>
      </c>
      <c r="G5205" s="232">
        <v>42993.691666666666</v>
      </c>
      <c r="H5205" s="233">
        <v>42993.691666666666</v>
      </c>
      <c r="I5205" s="412" t="s">
        <v>36</v>
      </c>
      <c r="J5205" s="412" t="s">
        <v>36</v>
      </c>
      <c r="K5205" s="412"/>
      <c r="L5205" s="235">
        <f>N5205-G5205</f>
        <v>6.9444444452528842E-3</v>
      </c>
      <c r="M5205" s="236">
        <v>10</v>
      </c>
      <c r="N5205" s="232">
        <v>42993.698611111111</v>
      </c>
      <c r="O5205" s="233">
        <v>42993.698611111111</v>
      </c>
      <c r="P5205" s="237" t="s">
        <v>37</v>
      </c>
      <c r="Q5205" s="35" t="s">
        <v>52</v>
      </c>
      <c r="R5205" s="35" t="s">
        <v>639</v>
      </c>
      <c r="S5205" s="35" t="s">
        <v>101</v>
      </c>
      <c r="T5205" s="167" t="s">
        <v>9523</v>
      </c>
      <c r="U5205" s="196">
        <v>113259042</v>
      </c>
      <c r="V5205" s="240" t="s">
        <v>1385</v>
      </c>
      <c r="W5205" s="167" t="s">
        <v>9527</v>
      </c>
      <c r="X5205" s="241">
        <v>0</v>
      </c>
      <c r="Y5205" s="241">
        <v>0</v>
      </c>
      <c r="Z5205" s="241">
        <v>0</v>
      </c>
      <c r="AA5205" s="266"/>
      <c r="AB5205" s="266"/>
      <c r="AC5205" s="266"/>
      <c r="AD5205" s="304">
        <v>5517212</v>
      </c>
      <c r="AE5205" s="333" t="s">
        <v>1270</v>
      </c>
      <c r="AF5205" s="333" t="s">
        <v>1270</v>
      </c>
      <c r="AG5205" s="167" t="s">
        <v>7040</v>
      </c>
      <c r="AH5205" s="29" t="s">
        <v>7173</v>
      </c>
    </row>
    <row r="5206" spans="1:34" ht="15" hidden="1" customHeight="1" x14ac:dyDescent="0.2">
      <c r="A5206" s="330">
        <v>69</v>
      </c>
      <c r="B5206" s="330">
        <v>60</v>
      </c>
      <c r="C5206" s="340" t="s">
        <v>711</v>
      </c>
      <c r="D5206" s="330">
        <v>60430</v>
      </c>
      <c r="E5206" s="340" t="s">
        <v>5782</v>
      </c>
      <c r="F5206" s="25">
        <v>2017</v>
      </c>
      <c r="G5206" s="232">
        <v>43059.470138888886</v>
      </c>
      <c r="H5206" s="233">
        <v>43059.470138888886</v>
      </c>
      <c r="I5206" s="412" t="s">
        <v>36</v>
      </c>
      <c r="J5206" s="412" t="s">
        <v>36</v>
      </c>
      <c r="K5206" s="412"/>
      <c r="L5206" s="235">
        <f>N5206-G5206</f>
        <v>6.944444467080757E-4</v>
      </c>
      <c r="M5206" s="236">
        <v>1</v>
      </c>
      <c r="N5206" s="232">
        <v>43059.470833333333</v>
      </c>
      <c r="O5206" s="233">
        <v>43059.470833333333</v>
      </c>
      <c r="P5206" s="237" t="s">
        <v>37</v>
      </c>
      <c r="Q5206" s="167" t="s">
        <v>222</v>
      </c>
      <c r="R5206" s="167" t="s">
        <v>223</v>
      </c>
      <c r="S5206" s="35" t="s">
        <v>40</v>
      </c>
      <c r="T5206" s="167" t="s">
        <v>10025</v>
      </c>
      <c r="U5206" s="332" t="s">
        <v>40</v>
      </c>
      <c r="V5206" s="240" t="s">
        <v>1385</v>
      </c>
      <c r="W5206" s="167" t="s">
        <v>10026</v>
      </c>
      <c r="X5206" s="255">
        <v>230</v>
      </c>
      <c r="Y5206" s="241">
        <v>0</v>
      </c>
      <c r="Z5206" s="241">
        <v>0</v>
      </c>
      <c r="AA5206" s="266"/>
      <c r="AB5206" s="266"/>
      <c r="AC5206" s="266"/>
      <c r="AD5206" s="304">
        <v>5517212</v>
      </c>
      <c r="AE5206" s="333" t="s">
        <v>7172</v>
      </c>
      <c r="AF5206" s="383" t="s">
        <v>10027</v>
      </c>
      <c r="AG5206" s="167" t="s">
        <v>7040</v>
      </c>
      <c r="AH5206" s="29" t="s">
        <v>7041</v>
      </c>
    </row>
    <row r="5207" spans="1:34" ht="15" hidden="1" customHeight="1" x14ac:dyDescent="0.2">
      <c r="A5207" s="257">
        <v>69</v>
      </c>
      <c r="B5207" s="257">
        <v>60</v>
      </c>
      <c r="C5207" s="258" t="s">
        <v>711</v>
      </c>
      <c r="D5207" s="257">
        <v>60430</v>
      </c>
      <c r="E5207" s="258" t="s">
        <v>5782</v>
      </c>
      <c r="F5207" s="25">
        <v>2018</v>
      </c>
      <c r="G5207" s="232">
        <v>43458.573611111111</v>
      </c>
      <c r="H5207" s="233">
        <v>43458.573611111111</v>
      </c>
      <c r="I5207" s="412" t="s">
        <v>36</v>
      </c>
      <c r="J5207" s="412" t="s">
        <v>36</v>
      </c>
      <c r="K5207" s="412" t="s">
        <v>36</v>
      </c>
      <c r="L5207" s="235">
        <f>N5207-G5207</f>
        <v>0.14583333333575865</v>
      </c>
      <c r="M5207" s="236">
        <v>210</v>
      </c>
      <c r="N5207" s="232">
        <v>43458.719444444447</v>
      </c>
      <c r="O5207" s="233">
        <v>43458.719444444447</v>
      </c>
      <c r="P5207" s="237" t="s">
        <v>37</v>
      </c>
      <c r="Q5207" s="238" t="s">
        <v>222</v>
      </c>
      <c r="R5207" s="35" t="s">
        <v>10220</v>
      </c>
      <c r="S5207" s="238" t="s">
        <v>40</v>
      </c>
      <c r="T5207" s="167" t="s">
        <v>12637</v>
      </c>
      <c r="U5207" s="293">
        <v>115609145</v>
      </c>
      <c r="V5207" s="240" t="s">
        <v>1385</v>
      </c>
      <c r="W5207" s="167" t="s">
        <v>12638</v>
      </c>
      <c r="X5207" s="164">
        <v>3978</v>
      </c>
      <c r="Y5207" s="164">
        <v>232</v>
      </c>
      <c r="Z5207" s="164">
        <v>26448</v>
      </c>
      <c r="AA5207" s="264">
        <f>Y5207/AD5207</f>
        <v>4.205022391744236E-5</v>
      </c>
      <c r="AB5207" s="265">
        <f>Z5207/AD5207</f>
        <v>4.7937255265884287E-3</v>
      </c>
      <c r="AC5207" s="255">
        <f>Z5207/Y5207</f>
        <v>114</v>
      </c>
      <c r="AD5207" s="241">
        <v>5517212</v>
      </c>
      <c r="AE5207" s="467" t="s">
        <v>7056</v>
      </c>
      <c r="AF5207" s="468" t="s">
        <v>12639</v>
      </c>
      <c r="AG5207" s="277" t="s">
        <v>7040</v>
      </c>
      <c r="AH5207" s="277" t="s">
        <v>7041</v>
      </c>
    </row>
    <row r="5208" spans="1:34" ht="15" hidden="1" customHeight="1" x14ac:dyDescent="0.2">
      <c r="A5208" s="523">
        <v>69</v>
      </c>
      <c r="B5208" s="523">
        <v>60</v>
      </c>
      <c r="C5208" s="524" t="s">
        <v>711</v>
      </c>
      <c r="D5208" s="523">
        <v>60430</v>
      </c>
      <c r="E5208" s="524" t="s">
        <v>5782</v>
      </c>
      <c r="F5208" s="25">
        <v>2019</v>
      </c>
      <c r="G5208" s="284">
        <v>43473.440972222219</v>
      </c>
      <c r="H5208" s="234">
        <v>43473.440972222219</v>
      </c>
      <c r="I5208" s="412" t="s">
        <v>36</v>
      </c>
      <c r="J5208" s="412" t="s">
        <v>36</v>
      </c>
      <c r="K5208" s="412" t="s">
        <v>36</v>
      </c>
      <c r="L5208" s="235">
        <f>N5208-G5208</f>
        <v>6.944444467080757E-4</v>
      </c>
      <c r="M5208" s="236">
        <v>1</v>
      </c>
      <c r="N5208" s="284">
        <v>43473.441666666666</v>
      </c>
      <c r="O5208" s="234">
        <v>43473.441666666666</v>
      </c>
      <c r="P5208" s="237" t="s">
        <v>37</v>
      </c>
      <c r="Q5208" s="162" t="s">
        <v>10316</v>
      </c>
      <c r="R5208" s="167" t="s">
        <v>10542</v>
      </c>
      <c r="S5208" s="238" t="s">
        <v>40</v>
      </c>
      <c r="T5208" s="167" t="s">
        <v>12752</v>
      </c>
      <c r="U5208" s="414" t="s">
        <v>40</v>
      </c>
      <c r="V5208" s="240" t="s">
        <v>1385</v>
      </c>
      <c r="W5208" s="167" t="s">
        <v>12753</v>
      </c>
      <c r="X5208" s="536">
        <v>0</v>
      </c>
      <c r="Y5208" s="255">
        <v>0</v>
      </c>
      <c r="Z5208" s="255">
        <v>0</v>
      </c>
      <c r="AA5208" s="264">
        <f>Y5208/AD5208</f>
        <v>0</v>
      </c>
      <c r="AB5208" s="265">
        <f>Z5208/AD5208</f>
        <v>0</v>
      </c>
      <c r="AC5208" s="255">
        <v>0</v>
      </c>
      <c r="AD5208" s="255">
        <v>5548929</v>
      </c>
      <c r="AE5208" s="240" t="s">
        <v>1270</v>
      </c>
      <c r="AF5208" s="527" t="s">
        <v>1270</v>
      </c>
      <c r="AG5208" s="240" t="s">
        <v>7040</v>
      </c>
      <c r="AH5208" s="525" t="s">
        <v>7173</v>
      </c>
    </row>
    <row r="5209" spans="1:34" ht="15" hidden="1" customHeight="1" x14ac:dyDescent="0.2">
      <c r="A5209" s="523">
        <v>69</v>
      </c>
      <c r="B5209" s="523">
        <v>60</v>
      </c>
      <c r="C5209" s="524" t="s">
        <v>711</v>
      </c>
      <c r="D5209" s="523">
        <v>60430</v>
      </c>
      <c r="E5209" s="524" t="s">
        <v>5782</v>
      </c>
      <c r="F5209" s="25">
        <v>2019</v>
      </c>
      <c r="G5209" s="284">
        <v>43481.638194444444</v>
      </c>
      <c r="H5209" s="234">
        <v>43481.638194444444</v>
      </c>
      <c r="I5209" s="417" t="s">
        <v>7042</v>
      </c>
      <c r="J5209" s="417" t="s">
        <v>7042</v>
      </c>
      <c r="K5209" s="412" t="s">
        <v>36</v>
      </c>
      <c r="L5209" s="235">
        <f>N5209-G5209</f>
        <v>2.0756944444437977</v>
      </c>
      <c r="M5209" s="236">
        <v>2989</v>
      </c>
      <c r="N5209" s="284">
        <v>43483.713888888888</v>
      </c>
      <c r="O5209" s="234">
        <v>43483.713888888888</v>
      </c>
      <c r="P5209" s="237" t="s">
        <v>37</v>
      </c>
      <c r="Q5209" s="162" t="s">
        <v>222</v>
      </c>
      <c r="R5209" s="167" t="s">
        <v>10220</v>
      </c>
      <c r="S5209" s="238" t="s">
        <v>54</v>
      </c>
      <c r="T5209" s="167" t="s">
        <v>12811</v>
      </c>
      <c r="U5209" s="376">
        <v>115709555</v>
      </c>
      <c r="V5209" s="240" t="s">
        <v>1385</v>
      </c>
      <c r="W5209" s="167" t="s">
        <v>12812</v>
      </c>
      <c r="X5209" s="536">
        <f>3461+190</f>
        <v>3651</v>
      </c>
      <c r="Y5209" s="536">
        <f>190+195</f>
        <v>385</v>
      </c>
      <c r="Z5209" s="255">
        <f>6650+250185</f>
        <v>256835</v>
      </c>
      <c r="AA5209" s="264">
        <f>Y5209/AD5209</f>
        <v>6.9382758366524425E-5</v>
      </c>
      <c r="AB5209" s="265">
        <f>Z5209/AD5209</f>
        <v>4.6285508428743634E-2</v>
      </c>
      <c r="AC5209" s="255">
        <f>Z5209/Y5209</f>
        <v>667.10389610389609</v>
      </c>
      <c r="AD5209" s="255">
        <v>5548929</v>
      </c>
      <c r="AE5209" s="240" t="s">
        <v>7083</v>
      </c>
      <c r="AF5209" s="527" t="s">
        <v>12813</v>
      </c>
      <c r="AG5209" s="240" t="s">
        <v>7040</v>
      </c>
      <c r="AH5209" s="525" t="s">
        <v>7041</v>
      </c>
    </row>
    <row r="5210" spans="1:34" ht="15" hidden="1" customHeight="1" x14ac:dyDescent="0.2">
      <c r="A5210" s="521">
        <v>69</v>
      </c>
      <c r="B5210" s="521">
        <v>60</v>
      </c>
      <c r="C5210" s="522" t="s">
        <v>711</v>
      </c>
      <c r="D5210" s="521">
        <v>60430</v>
      </c>
      <c r="E5210" s="522" t="s">
        <v>5782</v>
      </c>
      <c r="F5210" s="25">
        <v>2019</v>
      </c>
      <c r="G5210" s="232">
        <v>43483.306944444441</v>
      </c>
      <c r="H5210" s="233">
        <v>43483.306944444441</v>
      </c>
      <c r="I5210" s="412" t="s">
        <v>36</v>
      </c>
      <c r="J5210" s="412" t="s">
        <v>36</v>
      </c>
      <c r="K5210" s="412" t="s">
        <v>36</v>
      </c>
      <c r="L5210" s="235">
        <f>N5210-G5210</f>
        <v>6.944444467080757E-4</v>
      </c>
      <c r="M5210" s="236">
        <v>1</v>
      </c>
      <c r="N5210" s="232">
        <v>43483.307638888888</v>
      </c>
      <c r="O5210" s="233">
        <v>43483.307638888888</v>
      </c>
      <c r="P5210" s="237" t="s">
        <v>37</v>
      </c>
      <c r="Q5210" s="359" t="s">
        <v>43</v>
      </c>
      <c r="R5210" s="35" t="s">
        <v>10388</v>
      </c>
      <c r="S5210" s="238" t="s">
        <v>40</v>
      </c>
      <c r="T5210" s="167" t="s">
        <v>12878</v>
      </c>
      <c r="U5210" s="416" t="s">
        <v>40</v>
      </c>
      <c r="V5210" s="240" t="s">
        <v>1385</v>
      </c>
      <c r="W5210" s="167" t="s">
        <v>12880</v>
      </c>
      <c r="X5210" s="164">
        <v>0</v>
      </c>
      <c r="Y5210" s="241">
        <v>0</v>
      </c>
      <c r="Z5210" s="241">
        <v>0</v>
      </c>
      <c r="AA5210" s="264">
        <f>Y5210/AD5210</f>
        <v>0</v>
      </c>
      <c r="AB5210" s="265">
        <f>Z5210/AD5210</f>
        <v>0</v>
      </c>
      <c r="AC5210" s="255">
        <v>0</v>
      </c>
      <c r="AD5210" s="241">
        <v>5548929</v>
      </c>
      <c r="AE5210" s="239" t="s">
        <v>1270</v>
      </c>
      <c r="AF5210" s="229" t="s">
        <v>1270</v>
      </c>
      <c r="AG5210" s="239" t="s">
        <v>7040</v>
      </c>
      <c r="AH5210" s="57" t="s">
        <v>7173</v>
      </c>
    </row>
    <row r="5211" spans="1:34" ht="15" hidden="1" customHeight="1" x14ac:dyDescent="0.2">
      <c r="A5211" s="521">
        <v>69</v>
      </c>
      <c r="B5211" s="521">
        <v>60</v>
      </c>
      <c r="C5211" s="522" t="s">
        <v>711</v>
      </c>
      <c r="D5211" s="521">
        <v>60430</v>
      </c>
      <c r="E5211" s="522" t="s">
        <v>5782</v>
      </c>
      <c r="F5211" s="25">
        <v>2019</v>
      </c>
      <c r="G5211" s="232">
        <v>43511.400694444441</v>
      </c>
      <c r="H5211" s="233">
        <v>43511.400694444441</v>
      </c>
      <c r="I5211" s="417" t="s">
        <v>7042</v>
      </c>
      <c r="J5211" s="412" t="s">
        <v>36</v>
      </c>
      <c r="K5211" s="412" t="s">
        <v>36</v>
      </c>
      <c r="L5211" s="235">
        <f>N5211-G5211</f>
        <v>6.944444467080757E-4</v>
      </c>
      <c r="M5211" s="236">
        <v>1</v>
      </c>
      <c r="N5211" s="232">
        <v>43511.401388888888</v>
      </c>
      <c r="O5211" s="233">
        <v>43511.401388888888</v>
      </c>
      <c r="P5211" s="237" t="s">
        <v>37</v>
      </c>
      <c r="Q5211" s="162" t="s">
        <v>213</v>
      </c>
      <c r="R5211" s="167" t="s">
        <v>13140</v>
      </c>
      <c r="S5211" s="238" t="s">
        <v>40</v>
      </c>
      <c r="T5211" s="167" t="s">
        <v>13324</v>
      </c>
      <c r="U5211" s="192" t="s">
        <v>40</v>
      </c>
      <c r="V5211" s="240" t="s">
        <v>1385</v>
      </c>
      <c r="W5211" s="167" t="s">
        <v>13325</v>
      </c>
      <c r="X5211" s="164">
        <v>3185</v>
      </c>
      <c r="Y5211" s="241">
        <v>0</v>
      </c>
      <c r="Z5211" s="241">
        <v>0</v>
      </c>
      <c r="AA5211" s="264">
        <f>Y5211/AD5211</f>
        <v>0</v>
      </c>
      <c r="AB5211" s="265">
        <f>Z5211/AD5211</f>
        <v>0</v>
      </c>
      <c r="AC5211" s="255">
        <v>0</v>
      </c>
      <c r="AD5211" s="255">
        <v>5548929</v>
      </c>
      <c r="AE5211" s="239" t="s">
        <v>1270</v>
      </c>
      <c r="AF5211" s="229" t="s">
        <v>1270</v>
      </c>
      <c r="AG5211" s="239" t="s">
        <v>7040</v>
      </c>
      <c r="AH5211" s="57" t="s">
        <v>7173</v>
      </c>
    </row>
    <row r="5212" spans="1:34" ht="15" hidden="1" customHeight="1" x14ac:dyDescent="0.2">
      <c r="A5212" s="521">
        <v>69</v>
      </c>
      <c r="B5212" s="521">
        <v>60</v>
      </c>
      <c r="C5212" s="522" t="s">
        <v>711</v>
      </c>
      <c r="D5212" s="521">
        <v>60430</v>
      </c>
      <c r="E5212" s="522" t="s">
        <v>5782</v>
      </c>
      <c r="F5212" s="25">
        <v>2019</v>
      </c>
      <c r="G5212" s="573">
        <v>43600.811111111114</v>
      </c>
      <c r="H5212" s="574">
        <v>43600.811111111114</v>
      </c>
      <c r="I5212" s="572" t="s">
        <v>36</v>
      </c>
      <c r="J5212" s="598" t="s">
        <v>7042</v>
      </c>
      <c r="K5212" s="572" t="s">
        <v>36</v>
      </c>
      <c r="L5212" s="235">
        <f>N5212-G5212</f>
        <v>0.61111111110949423</v>
      </c>
      <c r="M5212" s="236">
        <v>880</v>
      </c>
      <c r="N5212" s="573">
        <v>43601.422222222223</v>
      </c>
      <c r="O5212" s="574">
        <v>43601.422222222223</v>
      </c>
      <c r="P5212" s="237" t="s">
        <v>37</v>
      </c>
      <c r="Q5212" s="359" t="s">
        <v>222</v>
      </c>
      <c r="R5212" s="35" t="s">
        <v>10220</v>
      </c>
      <c r="S5212" s="277" t="s">
        <v>54</v>
      </c>
      <c r="T5212" s="167" t="s">
        <v>14055</v>
      </c>
      <c r="U5212" s="77">
        <v>117247425</v>
      </c>
      <c r="V5212" s="49" t="s">
        <v>1385</v>
      </c>
      <c r="W5212" s="167" t="s">
        <v>14056</v>
      </c>
      <c r="X5212" s="536">
        <v>3977</v>
      </c>
      <c r="Y5212" s="536">
        <v>228</v>
      </c>
      <c r="Z5212" s="536">
        <v>162386</v>
      </c>
      <c r="AA5212" s="264">
        <f>Y5212/AD5212</f>
        <v>4.108901014952615E-5</v>
      </c>
      <c r="AB5212" s="265">
        <f>Z5212/AD5212</f>
        <v>2.9264385974302427E-2</v>
      </c>
      <c r="AC5212" s="255">
        <f>Z5212/Y5212</f>
        <v>712.21929824561403</v>
      </c>
      <c r="AD5212" s="255">
        <v>5548929</v>
      </c>
      <c r="AE5212" s="49" t="s">
        <v>7083</v>
      </c>
      <c r="AF5212" s="349" t="s">
        <v>14057</v>
      </c>
      <c r="AG5212" s="49" t="s">
        <v>7040</v>
      </c>
      <c r="AH5212" s="525" t="s">
        <v>7041</v>
      </c>
    </row>
    <row r="5213" spans="1:34" ht="15" hidden="1" customHeight="1" x14ac:dyDescent="0.2">
      <c r="A5213" s="257">
        <v>69</v>
      </c>
      <c r="B5213" s="257">
        <v>60</v>
      </c>
      <c r="C5213" s="258" t="s">
        <v>12453</v>
      </c>
      <c r="D5213" s="257">
        <v>60433</v>
      </c>
      <c r="E5213" s="258" t="s">
        <v>12454</v>
      </c>
      <c r="F5213" s="25">
        <v>2018</v>
      </c>
      <c r="G5213" s="284">
        <v>43433.197222222225</v>
      </c>
      <c r="H5213" s="234">
        <v>43433.197222222225</v>
      </c>
      <c r="I5213" s="417" t="s">
        <v>7042</v>
      </c>
      <c r="J5213" s="412" t="s">
        <v>36</v>
      </c>
      <c r="K5213" s="412" t="s">
        <v>36</v>
      </c>
      <c r="L5213" s="235">
        <f>N5213-G5213</f>
        <v>6.9444443943211809E-4</v>
      </c>
      <c r="M5213" s="236">
        <v>1</v>
      </c>
      <c r="N5213" s="284">
        <v>43433.197916666664</v>
      </c>
      <c r="O5213" s="234">
        <v>43433.197916666664</v>
      </c>
      <c r="P5213" s="237" t="s">
        <v>37</v>
      </c>
      <c r="Q5213" s="162" t="s">
        <v>1246</v>
      </c>
      <c r="R5213" s="167" t="s">
        <v>10189</v>
      </c>
      <c r="S5213" s="163" t="s">
        <v>98</v>
      </c>
      <c r="T5213" s="167" t="s">
        <v>12455</v>
      </c>
      <c r="U5213" s="416" t="s">
        <v>40</v>
      </c>
      <c r="V5213" s="240" t="s">
        <v>1336</v>
      </c>
      <c r="W5213" s="167" t="s">
        <v>12456</v>
      </c>
      <c r="X5213" s="255">
        <v>0</v>
      </c>
      <c r="Y5213" s="241">
        <v>0</v>
      </c>
      <c r="Z5213" s="241">
        <v>0</v>
      </c>
      <c r="AA5213" s="266"/>
      <c r="AB5213" s="266"/>
      <c r="AC5213" s="266"/>
      <c r="AD5213" s="241">
        <v>5517212</v>
      </c>
      <c r="AE5213" s="461" t="s">
        <v>7049</v>
      </c>
      <c r="AF5213" s="468" t="s">
        <v>9009</v>
      </c>
      <c r="AG5213" s="163" t="s">
        <v>7040</v>
      </c>
      <c r="AH5213" s="57" t="s">
        <v>7041</v>
      </c>
    </row>
    <row r="5214" spans="1:34" ht="15" hidden="1" customHeight="1" x14ac:dyDescent="0.2">
      <c r="A5214" s="521">
        <v>69</v>
      </c>
      <c r="B5214" s="521">
        <v>60</v>
      </c>
      <c r="C5214" s="522" t="s">
        <v>12453</v>
      </c>
      <c r="D5214" s="521">
        <v>60433</v>
      </c>
      <c r="E5214" s="522" t="s">
        <v>12454</v>
      </c>
      <c r="F5214" s="25">
        <v>2019</v>
      </c>
      <c r="G5214" s="573">
        <v>43592.061805555553</v>
      </c>
      <c r="H5214" s="574">
        <v>43592.061805555553</v>
      </c>
      <c r="I5214" s="572" t="s">
        <v>36</v>
      </c>
      <c r="J5214" s="572" t="s">
        <v>36</v>
      </c>
      <c r="K5214" s="572" t="s">
        <v>36</v>
      </c>
      <c r="L5214" s="235">
        <f>N5214-G5214</f>
        <v>0.13333333333866904</v>
      </c>
      <c r="M5214" s="236">
        <v>192</v>
      </c>
      <c r="N5214" s="573">
        <v>43592.195138888892</v>
      </c>
      <c r="O5214" s="574">
        <v>43592.195138888892</v>
      </c>
      <c r="P5214" s="237" t="s">
        <v>37</v>
      </c>
      <c r="Q5214" s="162" t="s">
        <v>145</v>
      </c>
      <c r="R5214" s="167" t="s">
        <v>10207</v>
      </c>
      <c r="S5214" s="238" t="s">
        <v>579</v>
      </c>
      <c r="T5214" s="167" t="s">
        <v>13970</v>
      </c>
      <c r="U5214" s="77">
        <v>117174372</v>
      </c>
      <c r="V5214" s="49" t="s">
        <v>1336</v>
      </c>
      <c r="W5214" s="35" t="s">
        <v>13973</v>
      </c>
      <c r="X5214" s="536">
        <v>2745</v>
      </c>
      <c r="Y5214" s="536">
        <v>2745</v>
      </c>
      <c r="Z5214" s="536">
        <v>547263</v>
      </c>
      <c r="AA5214" s="264">
        <f>Y5214/AD5214</f>
        <v>4.9469005640547935E-4</v>
      </c>
      <c r="AB5214" s="265">
        <f>Z5214/AD5214</f>
        <v>9.8624977901140928E-2</v>
      </c>
      <c r="AC5214" s="255">
        <f>Z5214/Y5214</f>
        <v>199.36721311475409</v>
      </c>
      <c r="AD5214" s="255">
        <v>5548929</v>
      </c>
      <c r="AE5214" s="240" t="s">
        <v>1270</v>
      </c>
      <c r="AF5214" s="527" t="s">
        <v>1270</v>
      </c>
      <c r="AG5214" s="240" t="s">
        <v>7040</v>
      </c>
      <c r="AH5214" s="525" t="s">
        <v>7173</v>
      </c>
    </row>
    <row r="5215" spans="1:34" ht="15" hidden="1" customHeight="1" x14ac:dyDescent="0.2">
      <c r="A5215" s="521">
        <v>69</v>
      </c>
      <c r="B5215" s="521">
        <v>60</v>
      </c>
      <c r="C5215" s="522" t="s">
        <v>12453</v>
      </c>
      <c r="D5215" s="521">
        <v>60433</v>
      </c>
      <c r="E5215" s="522" t="s">
        <v>12454</v>
      </c>
      <c r="F5215" s="25">
        <v>2019</v>
      </c>
      <c r="G5215" s="573">
        <v>43604.527083333334</v>
      </c>
      <c r="H5215" s="574">
        <v>43604.527083333334</v>
      </c>
      <c r="I5215" s="572" t="s">
        <v>36</v>
      </c>
      <c r="J5215" s="572" t="s">
        <v>36</v>
      </c>
      <c r="K5215" s="572" t="s">
        <v>36</v>
      </c>
      <c r="L5215" s="235">
        <f>N5215-G5215</f>
        <v>5.5555555518367328E-3</v>
      </c>
      <c r="M5215" s="236">
        <v>8</v>
      </c>
      <c r="N5215" s="573">
        <v>43604.532638888886</v>
      </c>
      <c r="O5215" s="574">
        <v>43604.532638888886</v>
      </c>
      <c r="P5215" s="237" t="s">
        <v>37</v>
      </c>
      <c r="Q5215" s="359" t="s">
        <v>1285</v>
      </c>
      <c r="R5215" s="35" t="s">
        <v>10231</v>
      </c>
      <c r="S5215" s="277" t="s">
        <v>101</v>
      </c>
      <c r="T5215" s="167" t="s">
        <v>14094</v>
      </c>
      <c r="U5215" s="77">
        <v>117174372</v>
      </c>
      <c r="V5215" s="49" t="s">
        <v>1336</v>
      </c>
      <c r="W5215" s="167" t="s">
        <v>14096</v>
      </c>
      <c r="X5215" s="536">
        <v>0</v>
      </c>
      <c r="Y5215" s="255">
        <v>0</v>
      </c>
      <c r="Z5215" s="255">
        <v>0</v>
      </c>
      <c r="AA5215" s="264">
        <f>Y5215/AD5215</f>
        <v>0</v>
      </c>
      <c r="AB5215" s="265">
        <f>Z5215/AD5215</f>
        <v>0</v>
      </c>
      <c r="AC5215" s="255">
        <v>0</v>
      </c>
      <c r="AD5215" s="255">
        <v>5548929</v>
      </c>
      <c r="AE5215" s="240" t="s">
        <v>1270</v>
      </c>
      <c r="AF5215" s="527" t="s">
        <v>1270</v>
      </c>
      <c r="AG5215" s="49" t="s">
        <v>7040</v>
      </c>
      <c r="AH5215" s="525" t="s">
        <v>7173</v>
      </c>
    </row>
    <row r="5216" spans="1:34" ht="15" hidden="1" customHeight="1" x14ac:dyDescent="0.2">
      <c r="A5216" s="330">
        <v>69</v>
      </c>
      <c r="B5216" s="330">
        <v>60</v>
      </c>
      <c r="C5216" s="340" t="s">
        <v>1055</v>
      </c>
      <c r="D5216" s="330">
        <v>60434</v>
      </c>
      <c r="E5216" s="340" t="s">
        <v>9777</v>
      </c>
      <c r="F5216" s="25">
        <v>2017</v>
      </c>
      <c r="G5216" s="232">
        <v>43022.049305555556</v>
      </c>
      <c r="H5216" s="233">
        <v>43022.049305555556</v>
      </c>
      <c r="I5216" s="417" t="s">
        <v>7042</v>
      </c>
      <c r="J5216" s="412" t="s">
        <v>36</v>
      </c>
      <c r="K5216" s="412"/>
      <c r="L5216" s="235">
        <f>N5216-G5216</f>
        <v>6.944444467080757E-4</v>
      </c>
      <c r="M5216" s="236">
        <v>1</v>
      </c>
      <c r="N5216" s="232">
        <v>43022.05</v>
      </c>
      <c r="O5216" s="233">
        <v>43022.05</v>
      </c>
      <c r="P5216" s="237" t="s">
        <v>37</v>
      </c>
      <c r="Q5216" s="35" t="s">
        <v>38</v>
      </c>
      <c r="R5216" s="35" t="s">
        <v>135</v>
      </c>
      <c r="S5216" s="266" t="s">
        <v>68</v>
      </c>
      <c r="T5216" s="167" t="s">
        <v>9778</v>
      </c>
      <c r="U5216" s="332" t="s">
        <v>40</v>
      </c>
      <c r="V5216" s="240" t="s">
        <v>1336</v>
      </c>
      <c r="W5216" s="167" t="s">
        <v>9779</v>
      </c>
      <c r="X5216" s="241">
        <v>4023</v>
      </c>
      <c r="Y5216" s="241">
        <v>0</v>
      </c>
      <c r="Z5216" s="241">
        <v>0</v>
      </c>
      <c r="AA5216" s="277"/>
      <c r="AB5216" s="277"/>
      <c r="AC5216" s="277"/>
      <c r="AD5216" s="304">
        <v>5517212</v>
      </c>
      <c r="AE5216" s="333" t="s">
        <v>1270</v>
      </c>
      <c r="AF5216" s="333" t="s">
        <v>1270</v>
      </c>
      <c r="AG5216" s="167" t="s">
        <v>7040</v>
      </c>
      <c r="AH5216" s="29" t="s">
        <v>7041</v>
      </c>
    </row>
    <row r="5217" spans="1:34" ht="15" hidden="1" customHeight="1" x14ac:dyDescent="0.2">
      <c r="A5217" s="330">
        <v>69</v>
      </c>
      <c r="B5217" s="330">
        <v>60</v>
      </c>
      <c r="C5217" s="340" t="s">
        <v>1055</v>
      </c>
      <c r="D5217" s="330">
        <v>60434</v>
      </c>
      <c r="E5217" s="340" t="s">
        <v>9777</v>
      </c>
      <c r="F5217" s="25">
        <v>2017</v>
      </c>
      <c r="G5217" s="232">
        <v>43022.461111111108</v>
      </c>
      <c r="H5217" s="233">
        <v>43022.461111111108</v>
      </c>
      <c r="I5217" s="417" t="s">
        <v>7042</v>
      </c>
      <c r="J5217" s="412" t="s">
        <v>36</v>
      </c>
      <c r="K5217" s="412"/>
      <c r="L5217" s="235">
        <f>N5217-G5217</f>
        <v>0.37222222222771961</v>
      </c>
      <c r="M5217" s="236">
        <v>536</v>
      </c>
      <c r="N5217" s="232">
        <v>43022.833333333336</v>
      </c>
      <c r="O5217" s="233">
        <v>43022.833333333336</v>
      </c>
      <c r="P5217" s="237" t="s">
        <v>37</v>
      </c>
      <c r="Q5217" s="35" t="s">
        <v>38</v>
      </c>
      <c r="R5217" s="35" t="s">
        <v>135</v>
      </c>
      <c r="S5217" s="266" t="s">
        <v>68</v>
      </c>
      <c r="T5217" s="167" t="s">
        <v>9780</v>
      </c>
      <c r="U5217" s="332" t="s">
        <v>40</v>
      </c>
      <c r="V5217" s="240" t="s">
        <v>1336</v>
      </c>
      <c r="W5217" s="167" t="s">
        <v>9781</v>
      </c>
      <c r="X5217" s="241">
        <v>0</v>
      </c>
      <c r="Y5217" s="241">
        <v>0</v>
      </c>
      <c r="Z5217" s="241">
        <v>0</v>
      </c>
      <c r="AA5217" s="277"/>
      <c r="AB5217" s="277"/>
      <c r="AC5217" s="277"/>
      <c r="AD5217" s="304">
        <v>5517212</v>
      </c>
      <c r="AE5217" s="333" t="s">
        <v>1270</v>
      </c>
      <c r="AF5217" s="333" t="s">
        <v>1270</v>
      </c>
      <c r="AG5217" s="167" t="s">
        <v>7066</v>
      </c>
      <c r="AH5217" s="29" t="s">
        <v>7067</v>
      </c>
    </row>
    <row r="5218" spans="1:34" ht="15" hidden="1" customHeight="1" x14ac:dyDescent="0.2">
      <c r="A5218" s="330">
        <v>69</v>
      </c>
      <c r="B5218" s="330">
        <v>60</v>
      </c>
      <c r="C5218" s="340" t="s">
        <v>1055</v>
      </c>
      <c r="D5218" s="330">
        <v>60434</v>
      </c>
      <c r="E5218" s="340" t="s">
        <v>9777</v>
      </c>
      <c r="F5218" s="25">
        <v>2018</v>
      </c>
      <c r="G5218" s="284">
        <v>43376.167361111111</v>
      </c>
      <c r="H5218" s="234">
        <v>43376.167361111111</v>
      </c>
      <c r="I5218" s="412" t="s">
        <v>36</v>
      </c>
      <c r="J5218" s="412" t="s">
        <v>36</v>
      </c>
      <c r="K5218" s="412" t="s">
        <v>36</v>
      </c>
      <c r="L5218" s="235">
        <f>N5218-G5218</f>
        <v>6.944444467080757E-4</v>
      </c>
      <c r="M5218" s="236">
        <v>1</v>
      </c>
      <c r="N5218" s="284">
        <v>43376.168055555558</v>
      </c>
      <c r="O5218" s="234">
        <v>43376.168055555558</v>
      </c>
      <c r="P5218" s="237" t="s">
        <v>37</v>
      </c>
      <c r="Q5218" s="162" t="s">
        <v>48</v>
      </c>
      <c r="R5218" s="167" t="s">
        <v>10200</v>
      </c>
      <c r="S5218" s="163" t="s">
        <v>40</v>
      </c>
      <c r="T5218" s="167" t="s">
        <v>12025</v>
      </c>
      <c r="U5218" s="416" t="s">
        <v>40</v>
      </c>
      <c r="V5218" s="240" t="s">
        <v>1336</v>
      </c>
      <c r="W5218" s="167" t="s">
        <v>12026</v>
      </c>
      <c r="X5218" s="255">
        <v>4157</v>
      </c>
      <c r="Y5218" s="241">
        <v>0</v>
      </c>
      <c r="Z5218" s="241">
        <v>0</v>
      </c>
      <c r="AA5218" s="266"/>
      <c r="AB5218" s="266"/>
      <c r="AC5218" s="266"/>
      <c r="AD5218" s="241">
        <v>5517212</v>
      </c>
      <c r="AE5218" s="461" t="s">
        <v>7172</v>
      </c>
      <c r="AF5218" s="468" t="s">
        <v>12027</v>
      </c>
      <c r="AG5218" s="163" t="s">
        <v>7040</v>
      </c>
      <c r="AH5218" s="277" t="s">
        <v>7041</v>
      </c>
    </row>
    <row r="5219" spans="1:34" ht="15" hidden="1" customHeight="1" x14ac:dyDescent="0.2">
      <c r="A5219" s="523">
        <v>69</v>
      </c>
      <c r="B5219" s="523">
        <v>60</v>
      </c>
      <c r="C5219" s="524" t="s">
        <v>1055</v>
      </c>
      <c r="D5219" s="523">
        <v>60434</v>
      </c>
      <c r="E5219" s="524" t="s">
        <v>9777</v>
      </c>
      <c r="F5219" s="25">
        <v>2019</v>
      </c>
      <c r="G5219" s="284">
        <v>43508.6</v>
      </c>
      <c r="H5219" s="234">
        <v>43508.6</v>
      </c>
      <c r="I5219" s="417" t="s">
        <v>7042</v>
      </c>
      <c r="J5219" s="412" t="s">
        <v>36</v>
      </c>
      <c r="K5219" s="412" t="s">
        <v>36</v>
      </c>
      <c r="L5219" s="235">
        <f>N5219-G5219</f>
        <v>0.34722222222626442</v>
      </c>
      <c r="M5219" s="236">
        <v>500</v>
      </c>
      <c r="N5219" s="284">
        <v>43508.947222222225</v>
      </c>
      <c r="O5219" s="234">
        <v>43508.947222222225</v>
      </c>
      <c r="P5219" s="237" t="s">
        <v>37</v>
      </c>
      <c r="Q5219" s="162" t="s">
        <v>1285</v>
      </c>
      <c r="R5219" s="167" t="s">
        <v>10433</v>
      </c>
      <c r="S5219" s="238" t="s">
        <v>107</v>
      </c>
      <c r="T5219" s="167" t="s">
        <v>13160</v>
      </c>
      <c r="U5219" s="414" t="s">
        <v>40</v>
      </c>
      <c r="V5219" s="240" t="s">
        <v>1336</v>
      </c>
      <c r="W5219" s="167" t="s">
        <v>13161</v>
      </c>
      <c r="X5219" s="536">
        <v>0</v>
      </c>
      <c r="Y5219" s="255">
        <v>0</v>
      </c>
      <c r="Z5219" s="255">
        <v>0</v>
      </c>
      <c r="AA5219" s="264">
        <f>Y5219/AD5219</f>
        <v>0</v>
      </c>
      <c r="AB5219" s="265">
        <f>Z5219/AD5219</f>
        <v>0</v>
      </c>
      <c r="AC5219" s="255">
        <v>0</v>
      </c>
      <c r="AD5219" s="255">
        <v>5548929</v>
      </c>
      <c r="AE5219" s="240" t="s">
        <v>1270</v>
      </c>
      <c r="AF5219" s="527" t="s">
        <v>1270</v>
      </c>
      <c r="AG5219" s="555" t="s">
        <v>7066</v>
      </c>
      <c r="AH5219" s="525" t="s">
        <v>12671</v>
      </c>
    </row>
    <row r="5220" spans="1:34" ht="15" hidden="1" customHeight="1" x14ac:dyDescent="0.2">
      <c r="A5220" s="521">
        <v>69</v>
      </c>
      <c r="B5220" s="521">
        <v>60</v>
      </c>
      <c r="C5220" s="522" t="s">
        <v>1055</v>
      </c>
      <c r="D5220" s="521">
        <v>60434</v>
      </c>
      <c r="E5220" s="522" t="s">
        <v>9777</v>
      </c>
      <c r="F5220" s="25">
        <v>2019</v>
      </c>
      <c r="G5220" s="573">
        <v>43592.061805555553</v>
      </c>
      <c r="H5220" s="574">
        <v>43592.061805555553</v>
      </c>
      <c r="I5220" s="572" t="s">
        <v>36</v>
      </c>
      <c r="J5220" s="572" t="s">
        <v>36</v>
      </c>
      <c r="K5220" s="572" t="s">
        <v>36</v>
      </c>
      <c r="L5220" s="235">
        <f>N5220-G5220</f>
        <v>0.13819444444379769</v>
      </c>
      <c r="M5220" s="236">
        <v>199</v>
      </c>
      <c r="N5220" s="573">
        <v>43592.2</v>
      </c>
      <c r="O5220" s="574">
        <v>43592.2</v>
      </c>
      <c r="P5220" s="237" t="s">
        <v>37</v>
      </c>
      <c r="Q5220" s="162" t="s">
        <v>145</v>
      </c>
      <c r="R5220" s="167" t="s">
        <v>10207</v>
      </c>
      <c r="S5220" s="238" t="s">
        <v>579</v>
      </c>
      <c r="T5220" s="167" t="s">
        <v>13970</v>
      </c>
      <c r="U5220" s="77">
        <v>117174372</v>
      </c>
      <c r="V5220" s="49" t="s">
        <v>1336</v>
      </c>
      <c r="W5220" s="35" t="s">
        <v>13971</v>
      </c>
      <c r="X5220" s="536">
        <v>2745</v>
      </c>
      <c r="Y5220" s="536">
        <v>2745</v>
      </c>
      <c r="Z5220" s="536">
        <v>547263</v>
      </c>
      <c r="AA5220" s="264">
        <f>Y5220/AD5220</f>
        <v>4.9469005640547935E-4</v>
      </c>
      <c r="AB5220" s="265">
        <f>Z5220/AD5220</f>
        <v>9.8624977901140928E-2</v>
      </c>
      <c r="AC5220" s="255">
        <f>Z5220/Y5220</f>
        <v>199.36721311475409</v>
      </c>
      <c r="AD5220" s="255">
        <v>5548929</v>
      </c>
      <c r="AE5220" s="240" t="s">
        <v>1270</v>
      </c>
      <c r="AF5220" s="527" t="s">
        <v>1270</v>
      </c>
      <c r="AG5220" s="240" t="s">
        <v>7040</v>
      </c>
      <c r="AH5220" s="525" t="s">
        <v>7173</v>
      </c>
    </row>
    <row r="5221" spans="1:34" ht="15" hidden="1" customHeight="1" x14ac:dyDescent="0.2">
      <c r="A5221" s="521">
        <v>69</v>
      </c>
      <c r="B5221" s="521">
        <v>60</v>
      </c>
      <c r="C5221" s="522" t="s">
        <v>1055</v>
      </c>
      <c r="D5221" s="521">
        <v>60434</v>
      </c>
      <c r="E5221" s="522" t="s">
        <v>9777</v>
      </c>
      <c r="F5221" s="25">
        <v>2019</v>
      </c>
      <c r="G5221" s="573">
        <v>43604.527083333334</v>
      </c>
      <c r="H5221" s="574">
        <v>43604.527083333334</v>
      </c>
      <c r="I5221" s="572" t="s">
        <v>36</v>
      </c>
      <c r="J5221" s="572" t="s">
        <v>36</v>
      </c>
      <c r="K5221" s="572" t="s">
        <v>36</v>
      </c>
      <c r="L5221" s="235">
        <f>N5221-G5221</f>
        <v>6.2499999985448085E-3</v>
      </c>
      <c r="M5221" s="236">
        <v>9</v>
      </c>
      <c r="N5221" s="573">
        <v>43604.533333333333</v>
      </c>
      <c r="O5221" s="574">
        <v>43604.533333333333</v>
      </c>
      <c r="P5221" s="237" t="s">
        <v>37</v>
      </c>
      <c r="Q5221" s="359" t="s">
        <v>1285</v>
      </c>
      <c r="R5221" s="35" t="s">
        <v>10231</v>
      </c>
      <c r="S5221" s="277" t="s">
        <v>101</v>
      </c>
      <c r="T5221" s="167" t="s">
        <v>14094</v>
      </c>
      <c r="U5221" s="77">
        <v>117174372</v>
      </c>
      <c r="V5221" s="49" t="s">
        <v>1336</v>
      </c>
      <c r="W5221" s="167" t="s">
        <v>14095</v>
      </c>
      <c r="X5221" s="536">
        <v>0</v>
      </c>
      <c r="Y5221" s="255">
        <v>0</v>
      </c>
      <c r="Z5221" s="255">
        <v>0</v>
      </c>
      <c r="AA5221" s="264">
        <f>Y5221/AD5221</f>
        <v>0</v>
      </c>
      <c r="AB5221" s="265">
        <f>Z5221/AD5221</f>
        <v>0</v>
      </c>
      <c r="AC5221" s="255">
        <v>0</v>
      </c>
      <c r="AD5221" s="255">
        <v>5548929</v>
      </c>
      <c r="AE5221" s="240" t="s">
        <v>1270</v>
      </c>
      <c r="AF5221" s="527" t="s">
        <v>1270</v>
      </c>
      <c r="AG5221" s="49" t="s">
        <v>7040</v>
      </c>
      <c r="AH5221" s="525" t="s">
        <v>7173</v>
      </c>
    </row>
    <row r="5222" spans="1:34" ht="15" customHeight="1" x14ac:dyDescent="0.2">
      <c r="A5222" s="58">
        <v>69</v>
      </c>
      <c r="B5222" s="58">
        <v>70</v>
      </c>
      <c r="C5222" s="76" t="s">
        <v>778</v>
      </c>
      <c r="D5222" s="31">
        <v>70001</v>
      </c>
      <c r="E5222" s="60" t="s">
        <v>779</v>
      </c>
      <c r="F5222" s="25">
        <v>2014</v>
      </c>
      <c r="G5222" s="61">
        <v>41656.270138888889</v>
      </c>
      <c r="H5222" s="62">
        <v>41656.270138888889</v>
      </c>
      <c r="I5222" s="625" t="s">
        <v>36</v>
      </c>
      <c r="J5222" s="625" t="s">
        <v>36</v>
      </c>
      <c r="K5222" s="625"/>
      <c r="L5222" s="64">
        <f>N5222-G5222</f>
        <v>0.41736111111094942</v>
      </c>
      <c r="M5222" s="65">
        <v>601</v>
      </c>
      <c r="N5222" s="61">
        <v>41656.6875</v>
      </c>
      <c r="O5222" s="62">
        <v>41656.6875</v>
      </c>
      <c r="P5222" s="86" t="s">
        <v>242</v>
      </c>
      <c r="Q5222" s="69" t="s">
        <v>43</v>
      </c>
      <c r="R5222" s="69" t="s">
        <v>44</v>
      </c>
      <c r="S5222" s="87" t="s">
        <v>40</v>
      </c>
      <c r="T5222" s="69" t="s">
        <v>1709</v>
      </c>
      <c r="U5222" s="414" t="s">
        <v>40</v>
      </c>
      <c r="V5222" s="78" t="s">
        <v>788</v>
      </c>
      <c r="W5222" s="69" t="s">
        <v>1710</v>
      </c>
      <c r="X5222" s="32">
        <v>0</v>
      </c>
      <c r="Y5222" s="32">
        <v>0</v>
      </c>
      <c r="Z5222" s="83"/>
      <c r="AA5222" s="84"/>
      <c r="AB5222" s="85"/>
      <c r="AC5222" s="83"/>
    </row>
    <row r="5223" spans="1:34" ht="15" customHeight="1" x14ac:dyDescent="0.2">
      <c r="A5223" s="153">
        <v>69</v>
      </c>
      <c r="B5223" s="153">
        <v>70</v>
      </c>
      <c r="C5223" s="24" t="s">
        <v>778</v>
      </c>
      <c r="D5223" s="175">
        <v>70001</v>
      </c>
      <c r="E5223" s="24" t="s">
        <v>779</v>
      </c>
      <c r="F5223" s="25">
        <v>2015</v>
      </c>
      <c r="G5223" s="156">
        <v>42057.418055555558</v>
      </c>
      <c r="H5223" s="157">
        <v>42057.418055555558</v>
      </c>
      <c r="I5223" s="620" t="s">
        <v>36</v>
      </c>
      <c r="J5223" s="620" t="s">
        <v>36</v>
      </c>
      <c r="K5223" s="620"/>
      <c r="L5223" s="159">
        <f>N5223-G5223</f>
        <v>1.2590277777781012</v>
      </c>
      <c r="M5223" s="160">
        <v>1813</v>
      </c>
      <c r="N5223" s="156">
        <v>42058.677083333336</v>
      </c>
      <c r="O5223" s="157">
        <v>42058.677083333336</v>
      </c>
      <c r="P5223" s="161" t="s">
        <v>37</v>
      </c>
      <c r="Q5223" s="35" t="s">
        <v>1285</v>
      </c>
      <c r="R5223" s="35" t="s">
        <v>142</v>
      </c>
      <c r="S5223" s="35" t="s">
        <v>107</v>
      </c>
      <c r="T5223" s="35" t="s">
        <v>3539</v>
      </c>
      <c r="U5223" s="170">
        <v>10922</v>
      </c>
      <c r="V5223" s="167" t="s">
        <v>788</v>
      </c>
      <c r="W5223" s="35" t="s">
        <v>3540</v>
      </c>
      <c r="X5223" s="55">
        <v>57</v>
      </c>
      <c r="Y5223" s="55">
        <v>57</v>
      </c>
      <c r="Z5223" s="55">
        <v>10203</v>
      </c>
      <c r="AA5223" s="173">
        <f>Y5223/5412924</f>
        <v>1.0530352910922081E-5</v>
      </c>
      <c r="AB5223" s="174">
        <f>Z5223/5412924</f>
        <v>1.8849331710550526E-3</v>
      </c>
      <c r="AC5223" s="55">
        <f>Z5223/Y5223</f>
        <v>179</v>
      </c>
    </row>
    <row r="5224" spans="1:34" ht="15" customHeight="1" x14ac:dyDescent="0.2">
      <c r="A5224" s="153">
        <v>69</v>
      </c>
      <c r="B5224" s="153">
        <v>70</v>
      </c>
      <c r="C5224" s="24" t="s">
        <v>778</v>
      </c>
      <c r="D5224" s="175">
        <v>70001</v>
      </c>
      <c r="E5224" s="24" t="s">
        <v>779</v>
      </c>
      <c r="F5224" s="25">
        <v>2015</v>
      </c>
      <c r="G5224" s="156">
        <v>42096.306944444441</v>
      </c>
      <c r="H5224" s="157">
        <v>42096.306944444441</v>
      </c>
      <c r="I5224" s="620" t="s">
        <v>36</v>
      </c>
      <c r="J5224" s="620" t="s">
        <v>36</v>
      </c>
      <c r="K5224" s="620"/>
      <c r="L5224" s="159">
        <f>N5224-G5224</f>
        <v>0.461111111115315</v>
      </c>
      <c r="M5224" s="160">
        <v>664</v>
      </c>
      <c r="N5224" s="156">
        <v>42096.768055555556</v>
      </c>
      <c r="O5224" s="157">
        <v>42096.768055555556</v>
      </c>
      <c r="P5224" s="161" t="s">
        <v>37</v>
      </c>
      <c r="Q5224" s="35" t="s">
        <v>48</v>
      </c>
      <c r="R5224" s="35" t="s">
        <v>49</v>
      </c>
      <c r="S5224" s="35" t="s">
        <v>40</v>
      </c>
      <c r="T5224" s="35" t="s">
        <v>3671</v>
      </c>
      <c r="U5224" s="414" t="s">
        <v>40</v>
      </c>
      <c r="V5224" s="167" t="s">
        <v>788</v>
      </c>
      <c r="W5224" s="35" t="s">
        <v>3672</v>
      </c>
      <c r="X5224" s="55">
        <v>0</v>
      </c>
      <c r="Y5224" s="55">
        <v>0</v>
      </c>
      <c r="Z5224" s="168"/>
      <c r="AA5224" s="168"/>
      <c r="AB5224" s="168"/>
      <c r="AC5224" s="168"/>
    </row>
    <row r="5225" spans="1:34" ht="15" customHeight="1" x14ac:dyDescent="0.2">
      <c r="A5225" s="175">
        <v>69</v>
      </c>
      <c r="B5225" s="175">
        <v>70</v>
      </c>
      <c r="C5225" s="24" t="s">
        <v>778</v>
      </c>
      <c r="D5225" s="175">
        <v>70001</v>
      </c>
      <c r="E5225" s="24" t="s">
        <v>779</v>
      </c>
      <c r="F5225" s="25">
        <v>2015</v>
      </c>
      <c r="G5225" s="156">
        <v>42103.42291666667</v>
      </c>
      <c r="H5225" s="157">
        <v>42103.42291666667</v>
      </c>
      <c r="I5225" s="620" t="s">
        <v>36</v>
      </c>
      <c r="J5225" s="620" t="s">
        <v>36</v>
      </c>
      <c r="K5225" s="620"/>
      <c r="L5225" s="159">
        <f>N5225-G5225</f>
        <v>2.0749999999970896</v>
      </c>
      <c r="M5225" s="160">
        <v>2988</v>
      </c>
      <c r="N5225" s="156">
        <v>42105.497916666667</v>
      </c>
      <c r="O5225" s="157">
        <v>42105.497916666667</v>
      </c>
      <c r="P5225" s="161" t="s">
        <v>37</v>
      </c>
      <c r="Q5225" s="35" t="s">
        <v>155</v>
      </c>
      <c r="R5225" s="35" t="s">
        <v>155</v>
      </c>
      <c r="S5225" s="35" t="s">
        <v>106</v>
      </c>
      <c r="T5225" s="35" t="s">
        <v>3746</v>
      </c>
      <c r="U5225" s="414" t="s">
        <v>40</v>
      </c>
      <c r="V5225" s="167" t="s">
        <v>788</v>
      </c>
      <c r="W5225" s="35" t="s">
        <v>3747</v>
      </c>
      <c r="X5225" s="55">
        <v>0</v>
      </c>
      <c r="Y5225" s="55">
        <v>0</v>
      </c>
      <c r="Z5225" s="168"/>
      <c r="AA5225" s="168"/>
      <c r="AB5225" s="168"/>
      <c r="AC5225" s="168"/>
      <c r="AD5225" s="41"/>
      <c r="AE5225" s="41"/>
      <c r="AF5225" s="41"/>
      <c r="AG5225" s="41"/>
      <c r="AH5225" s="41"/>
    </row>
    <row r="5226" spans="1:34" ht="15" customHeight="1" x14ac:dyDescent="0.2">
      <c r="A5226" s="175">
        <v>69</v>
      </c>
      <c r="B5226" s="175">
        <v>70</v>
      </c>
      <c r="C5226" s="24" t="s">
        <v>778</v>
      </c>
      <c r="D5226" s="175">
        <v>70001</v>
      </c>
      <c r="E5226" s="24" t="s">
        <v>779</v>
      </c>
      <c r="F5226" s="25">
        <v>2015</v>
      </c>
      <c r="G5226" s="156">
        <v>42204.440972222219</v>
      </c>
      <c r="H5226" s="157">
        <v>42204.440972222219</v>
      </c>
      <c r="I5226" s="620" t="s">
        <v>36</v>
      </c>
      <c r="J5226" s="620" t="s">
        <v>36</v>
      </c>
      <c r="K5226" s="620"/>
      <c r="L5226" s="159">
        <f>N5226-G5226</f>
        <v>6.944444467080757E-4</v>
      </c>
      <c r="M5226" s="160">
        <v>1</v>
      </c>
      <c r="N5226" s="156">
        <v>42204.441666666666</v>
      </c>
      <c r="O5226" s="157">
        <v>42204.441666666666</v>
      </c>
      <c r="P5226" s="161" t="s">
        <v>37</v>
      </c>
      <c r="Q5226" s="35" t="s">
        <v>213</v>
      </c>
      <c r="R5226" s="35" t="s">
        <v>287</v>
      </c>
      <c r="S5226" s="35" t="s">
        <v>40</v>
      </c>
      <c r="T5226" s="35" t="s">
        <v>4417</v>
      </c>
      <c r="U5226" s="414" t="s">
        <v>40</v>
      </c>
      <c r="V5226" s="167" t="s">
        <v>788</v>
      </c>
      <c r="W5226" s="35" t="s">
        <v>4418</v>
      </c>
      <c r="X5226" s="55">
        <v>215</v>
      </c>
      <c r="Y5226" s="55">
        <v>0</v>
      </c>
      <c r="Z5226" s="168"/>
      <c r="AA5226" s="168"/>
      <c r="AB5226" s="168"/>
      <c r="AC5226" s="168"/>
    </row>
    <row r="5227" spans="1:34" ht="15" customHeight="1" x14ac:dyDescent="0.2">
      <c r="A5227" s="175">
        <v>69</v>
      </c>
      <c r="B5227" s="175">
        <v>70</v>
      </c>
      <c r="C5227" s="24" t="s">
        <v>778</v>
      </c>
      <c r="D5227" s="175">
        <v>70001</v>
      </c>
      <c r="E5227" s="24" t="s">
        <v>779</v>
      </c>
      <c r="F5227" s="25">
        <v>2015</v>
      </c>
      <c r="G5227" s="156">
        <v>42204.443749999999</v>
      </c>
      <c r="H5227" s="157">
        <v>42204.443749999999</v>
      </c>
      <c r="I5227" s="620" t="s">
        <v>36</v>
      </c>
      <c r="J5227" s="620" t="s">
        <v>36</v>
      </c>
      <c r="K5227" s="620"/>
      <c r="L5227" s="159">
        <f>N5227-G5227</f>
        <v>6.944444467080757E-4</v>
      </c>
      <c r="M5227" s="160">
        <v>1</v>
      </c>
      <c r="N5227" s="156">
        <v>42204.444444444445</v>
      </c>
      <c r="O5227" s="157">
        <v>42204.444444444445</v>
      </c>
      <c r="P5227" s="161" t="s">
        <v>37</v>
      </c>
      <c r="Q5227" s="35" t="s">
        <v>213</v>
      </c>
      <c r="R5227" s="35" t="s">
        <v>287</v>
      </c>
      <c r="S5227" s="35" t="s">
        <v>40</v>
      </c>
      <c r="T5227" s="35" t="s">
        <v>4417</v>
      </c>
      <c r="U5227" s="414" t="s">
        <v>40</v>
      </c>
      <c r="V5227" s="167" t="s">
        <v>788</v>
      </c>
      <c r="W5227" s="35" t="s">
        <v>4419</v>
      </c>
      <c r="X5227" s="55">
        <v>215</v>
      </c>
      <c r="Y5227" s="55">
        <v>0</v>
      </c>
      <c r="Z5227" s="168"/>
      <c r="AA5227" s="168"/>
      <c r="AB5227" s="168"/>
      <c r="AC5227" s="168"/>
    </row>
    <row r="5228" spans="1:34" ht="15" customHeight="1" x14ac:dyDescent="0.2">
      <c r="A5228" s="257">
        <v>69</v>
      </c>
      <c r="B5228" s="257">
        <v>70</v>
      </c>
      <c r="C5228" s="258" t="s">
        <v>778</v>
      </c>
      <c r="D5228" s="257">
        <v>70001</v>
      </c>
      <c r="E5228" s="258" t="s">
        <v>779</v>
      </c>
      <c r="F5228" s="25">
        <v>2016</v>
      </c>
      <c r="G5228" s="232">
        <v>42474.741666666669</v>
      </c>
      <c r="H5228" s="233">
        <v>42474.741666666669</v>
      </c>
      <c r="I5228" s="412" t="s">
        <v>36</v>
      </c>
      <c r="J5228" s="412" t="s">
        <v>36</v>
      </c>
      <c r="K5228" s="412"/>
      <c r="L5228" s="235">
        <f>N5228-G5228</f>
        <v>6.9444443943211809E-4</v>
      </c>
      <c r="M5228" s="236">
        <v>1</v>
      </c>
      <c r="N5228" s="232">
        <v>42474.742361111108</v>
      </c>
      <c r="O5228" s="233">
        <v>42474.742361111108</v>
      </c>
      <c r="P5228" s="237" t="s">
        <v>37</v>
      </c>
      <c r="Q5228" s="238" t="s">
        <v>48</v>
      </c>
      <c r="R5228" s="238" t="s">
        <v>49</v>
      </c>
      <c r="S5228" s="35" t="s">
        <v>40</v>
      </c>
      <c r="T5228" s="35" t="s">
        <v>5896</v>
      </c>
      <c r="U5228" s="282" t="s">
        <v>40</v>
      </c>
      <c r="V5228" s="240" t="s">
        <v>788</v>
      </c>
      <c r="W5228" s="35" t="s">
        <v>5897</v>
      </c>
      <c r="X5228" s="55">
        <v>163</v>
      </c>
      <c r="Y5228" s="55">
        <v>0</v>
      </c>
      <c r="Z5228" s="55">
        <v>0</v>
      </c>
      <c r="AA5228" s="168"/>
      <c r="AB5228" s="168"/>
      <c r="AC5228" s="168"/>
    </row>
    <row r="5229" spans="1:34" ht="15" customHeight="1" x14ac:dyDescent="0.2">
      <c r="A5229" s="257">
        <v>69</v>
      </c>
      <c r="B5229" s="257">
        <v>70</v>
      </c>
      <c r="C5229" s="258" t="s">
        <v>778</v>
      </c>
      <c r="D5229" s="257">
        <v>70001</v>
      </c>
      <c r="E5229" s="258" t="s">
        <v>779</v>
      </c>
      <c r="F5229" s="25">
        <v>2016</v>
      </c>
      <c r="G5229" s="232">
        <v>42482.243750000001</v>
      </c>
      <c r="H5229" s="233">
        <v>42482.243750000001</v>
      </c>
      <c r="I5229" s="412" t="s">
        <v>36</v>
      </c>
      <c r="J5229" s="412" t="s">
        <v>36</v>
      </c>
      <c r="K5229" s="412"/>
      <c r="L5229" s="235">
        <f>N5229-G5229</f>
        <v>6.9444443943211809E-4</v>
      </c>
      <c r="M5229" s="236">
        <v>1</v>
      </c>
      <c r="N5229" s="232">
        <v>42482.244444444441</v>
      </c>
      <c r="O5229" s="233">
        <v>42482.244444444441</v>
      </c>
      <c r="P5229" s="237" t="s">
        <v>37</v>
      </c>
      <c r="Q5229" s="238" t="s">
        <v>52</v>
      </c>
      <c r="R5229" s="238" t="s">
        <v>67</v>
      </c>
      <c r="S5229" s="35" t="s">
        <v>101</v>
      </c>
      <c r="T5229" s="35" t="s">
        <v>5924</v>
      </c>
      <c r="U5229" s="282" t="s">
        <v>40</v>
      </c>
      <c r="V5229" s="240" t="s">
        <v>788</v>
      </c>
      <c r="W5229" s="35" t="s">
        <v>5925</v>
      </c>
      <c r="X5229" s="55">
        <v>220</v>
      </c>
      <c r="Y5229" s="55">
        <v>0</v>
      </c>
      <c r="Z5229" s="55">
        <v>0</v>
      </c>
      <c r="AA5229" s="168"/>
      <c r="AB5229" s="168"/>
      <c r="AC5229" s="168"/>
    </row>
    <row r="5230" spans="1:34" ht="15" customHeight="1" x14ac:dyDescent="0.2">
      <c r="A5230" s="257">
        <v>69</v>
      </c>
      <c r="B5230" s="257">
        <v>70</v>
      </c>
      <c r="C5230" s="258" t="s">
        <v>778</v>
      </c>
      <c r="D5230" s="257">
        <v>70001</v>
      </c>
      <c r="E5230" s="258" t="s">
        <v>779</v>
      </c>
      <c r="F5230" s="25">
        <v>2016</v>
      </c>
      <c r="G5230" s="232">
        <v>42482.568749999999</v>
      </c>
      <c r="H5230" s="233">
        <v>42482.568749999999</v>
      </c>
      <c r="I5230" s="412" t="s">
        <v>36</v>
      </c>
      <c r="J5230" s="412" t="s">
        <v>36</v>
      </c>
      <c r="K5230" s="412"/>
      <c r="L5230" s="235">
        <f>N5230-G5230</f>
        <v>8.3333333335758653E-2</v>
      </c>
      <c r="M5230" s="236">
        <v>120</v>
      </c>
      <c r="N5230" s="232">
        <v>42482.652083333334</v>
      </c>
      <c r="O5230" s="233">
        <v>42482.652083333334</v>
      </c>
      <c r="P5230" s="237" t="s">
        <v>37</v>
      </c>
      <c r="Q5230" s="238" t="s">
        <v>52</v>
      </c>
      <c r="R5230" s="238" t="s">
        <v>67</v>
      </c>
      <c r="S5230" s="35" t="s">
        <v>101</v>
      </c>
      <c r="T5230" s="35" t="s">
        <v>5932</v>
      </c>
      <c r="U5230" s="88">
        <v>12123</v>
      </c>
      <c r="V5230" s="240" t="s">
        <v>788</v>
      </c>
      <c r="W5230" s="35" t="s">
        <v>5933</v>
      </c>
      <c r="X5230" s="55">
        <v>0</v>
      </c>
      <c r="Y5230" s="55">
        <v>0</v>
      </c>
      <c r="Z5230" s="55">
        <v>0</v>
      </c>
      <c r="AA5230" s="168"/>
      <c r="AB5230" s="168"/>
      <c r="AC5230" s="168"/>
    </row>
    <row r="5231" spans="1:34" ht="15" customHeight="1" x14ac:dyDescent="0.2">
      <c r="A5231" s="521">
        <v>69</v>
      </c>
      <c r="B5231" s="521">
        <v>70</v>
      </c>
      <c r="C5231" s="522" t="s">
        <v>778</v>
      </c>
      <c r="D5231" s="521">
        <v>70001</v>
      </c>
      <c r="E5231" s="522" t="s">
        <v>779</v>
      </c>
      <c r="F5231" s="25">
        <v>2019</v>
      </c>
      <c r="G5231" s="573">
        <v>43584.254861111112</v>
      </c>
      <c r="H5231" s="574">
        <v>43584.254861111112</v>
      </c>
      <c r="I5231" s="572" t="s">
        <v>36</v>
      </c>
      <c r="J5231" s="572" t="s">
        <v>36</v>
      </c>
      <c r="K5231" s="572" t="s">
        <v>36</v>
      </c>
      <c r="L5231" s="235">
        <f>N5231-G5231</f>
        <v>2.7777777795563452E-3</v>
      </c>
      <c r="M5231" s="236">
        <v>4</v>
      </c>
      <c r="N5231" s="573">
        <v>43584.257638888892</v>
      </c>
      <c r="O5231" s="574">
        <v>43584.257638888892</v>
      </c>
      <c r="P5231" s="237" t="s">
        <v>37</v>
      </c>
      <c r="Q5231" s="162" t="s">
        <v>145</v>
      </c>
      <c r="R5231" s="167" t="s">
        <v>10207</v>
      </c>
      <c r="S5231" s="238" t="s">
        <v>170</v>
      </c>
      <c r="T5231" s="167" t="s">
        <v>13920</v>
      </c>
      <c r="U5231" s="77">
        <v>117117571</v>
      </c>
      <c r="V5231" s="49" t="s">
        <v>788</v>
      </c>
      <c r="W5231" s="35" t="s">
        <v>13921</v>
      </c>
      <c r="X5231" s="536">
        <v>0</v>
      </c>
      <c r="Y5231" s="255">
        <v>0</v>
      </c>
      <c r="Z5231" s="255">
        <v>0</v>
      </c>
      <c r="AA5231" s="264">
        <f>Y5231/AD5231</f>
        <v>0</v>
      </c>
      <c r="AB5231" s="265">
        <f>Z5231/AD5231</f>
        <v>0</v>
      </c>
      <c r="AC5231" s="255">
        <v>0</v>
      </c>
      <c r="AD5231" s="255">
        <v>5548929</v>
      </c>
      <c r="AE5231" s="240" t="s">
        <v>1270</v>
      </c>
      <c r="AF5231" s="527" t="s">
        <v>1270</v>
      </c>
      <c r="AG5231" s="240" t="s">
        <v>7040</v>
      </c>
      <c r="AH5231" s="525" t="s">
        <v>7173</v>
      </c>
    </row>
    <row r="5232" spans="1:34" ht="15" customHeight="1" x14ac:dyDescent="0.2">
      <c r="A5232" s="521">
        <v>69</v>
      </c>
      <c r="B5232" s="521">
        <v>70</v>
      </c>
      <c r="C5232" s="522" t="s">
        <v>778</v>
      </c>
      <c r="D5232" s="521">
        <v>70001</v>
      </c>
      <c r="E5232" s="522" t="s">
        <v>779</v>
      </c>
      <c r="F5232" s="25">
        <v>2019</v>
      </c>
      <c r="G5232" s="573">
        <v>43604.238194444442</v>
      </c>
      <c r="H5232" s="574">
        <v>43604.238194444442</v>
      </c>
      <c r="I5232" s="572" t="s">
        <v>36</v>
      </c>
      <c r="J5232" s="572" t="s">
        <v>36</v>
      </c>
      <c r="K5232" s="572" t="s">
        <v>36</v>
      </c>
      <c r="L5232" s="235">
        <f>N5232-G5232</f>
        <v>6.944444467080757E-4</v>
      </c>
      <c r="M5232" s="236">
        <v>1</v>
      </c>
      <c r="N5232" s="573">
        <v>43604.238888888889</v>
      </c>
      <c r="O5232" s="574">
        <v>43604.238888888889</v>
      </c>
      <c r="P5232" s="237" t="s">
        <v>37</v>
      </c>
      <c r="Q5232" s="359" t="s">
        <v>1285</v>
      </c>
      <c r="R5232" s="35" t="s">
        <v>10231</v>
      </c>
      <c r="S5232" s="277" t="s">
        <v>101</v>
      </c>
      <c r="T5232" s="167" t="s">
        <v>14081</v>
      </c>
      <c r="U5232" s="192" t="s">
        <v>40</v>
      </c>
      <c r="V5232" s="49" t="s">
        <v>788</v>
      </c>
      <c r="W5232" s="167" t="s">
        <v>14082</v>
      </c>
      <c r="X5232" s="536">
        <v>1</v>
      </c>
      <c r="Y5232" s="255">
        <v>0</v>
      </c>
      <c r="Z5232" s="255">
        <v>0</v>
      </c>
      <c r="AA5232" s="264">
        <f>Y5232/AD5232</f>
        <v>0</v>
      </c>
      <c r="AB5232" s="265">
        <f>Z5232/AD5232</f>
        <v>0</v>
      </c>
      <c r="AC5232" s="255">
        <v>0</v>
      </c>
      <c r="AD5232" s="255">
        <v>5548929</v>
      </c>
      <c r="AE5232" s="49" t="s">
        <v>7063</v>
      </c>
      <c r="AF5232" s="349" t="s">
        <v>14083</v>
      </c>
      <c r="AG5232" s="49" t="s">
        <v>7040</v>
      </c>
      <c r="AH5232" s="525" t="s">
        <v>7041</v>
      </c>
    </row>
    <row r="5233" spans="1:34" ht="15" customHeight="1" x14ac:dyDescent="0.2">
      <c r="A5233" s="58">
        <v>69</v>
      </c>
      <c r="B5233" s="58">
        <v>70</v>
      </c>
      <c r="C5233" s="76" t="s">
        <v>363</v>
      </c>
      <c r="D5233" s="31">
        <v>70002</v>
      </c>
      <c r="E5233" s="60" t="s">
        <v>364</v>
      </c>
      <c r="F5233" s="25">
        <v>2014</v>
      </c>
      <c r="G5233" s="61">
        <v>41718.838194444441</v>
      </c>
      <c r="H5233" s="62">
        <v>41718.838194444441</v>
      </c>
      <c r="I5233" s="625" t="s">
        <v>36</v>
      </c>
      <c r="J5233" s="625" t="s">
        <v>36</v>
      </c>
      <c r="K5233" s="625"/>
      <c r="L5233" s="64">
        <f>N5233-G5233</f>
        <v>0.13958333333721384</v>
      </c>
      <c r="M5233" s="65">
        <v>201</v>
      </c>
      <c r="N5233" s="61">
        <v>41718.977777777778</v>
      </c>
      <c r="O5233" s="62">
        <v>41718.977777777778</v>
      </c>
      <c r="P5233" s="66" t="s">
        <v>37</v>
      </c>
      <c r="Q5233" s="69" t="s">
        <v>52</v>
      </c>
      <c r="R5233" s="69" t="s">
        <v>53</v>
      </c>
      <c r="S5233" s="87" t="s">
        <v>54</v>
      </c>
      <c r="T5233" s="69" t="s">
        <v>2006</v>
      </c>
      <c r="U5233" s="77">
        <v>10354</v>
      </c>
      <c r="V5233" s="78" t="s">
        <v>788</v>
      </c>
      <c r="W5233" s="69" t="s">
        <v>2007</v>
      </c>
      <c r="X5233" s="32">
        <v>0</v>
      </c>
      <c r="Y5233" s="32">
        <v>0</v>
      </c>
      <c r="Z5233" s="83"/>
      <c r="AA5233" s="84"/>
      <c r="AB5233" s="85"/>
      <c r="AC5233" s="83"/>
    </row>
    <row r="5234" spans="1:34" ht="15" customHeight="1" x14ac:dyDescent="0.2">
      <c r="A5234" s="58">
        <v>69</v>
      </c>
      <c r="B5234" s="58">
        <v>70</v>
      </c>
      <c r="C5234" s="76" t="s">
        <v>363</v>
      </c>
      <c r="D5234" s="31">
        <v>70002</v>
      </c>
      <c r="E5234" s="60" t="s">
        <v>364</v>
      </c>
      <c r="F5234" s="25">
        <v>2014</v>
      </c>
      <c r="G5234" s="61">
        <v>41865.85</v>
      </c>
      <c r="H5234" s="62">
        <v>41865.85</v>
      </c>
      <c r="I5234" s="625" t="s">
        <v>36</v>
      </c>
      <c r="J5234" s="628" t="s">
        <v>313</v>
      </c>
      <c r="K5234" s="628"/>
      <c r="L5234" s="64">
        <f>N5234-G5234</f>
        <v>0.46458333333430346</v>
      </c>
      <c r="M5234" s="65">
        <v>669</v>
      </c>
      <c r="N5234" s="61">
        <v>41866.314583333333</v>
      </c>
      <c r="O5234" s="62">
        <v>41866.314583333333</v>
      </c>
      <c r="P5234" s="66" t="s">
        <v>37</v>
      </c>
      <c r="Q5234" s="69" t="s">
        <v>38</v>
      </c>
      <c r="R5234" s="69" t="s">
        <v>135</v>
      </c>
      <c r="S5234" s="87" t="s">
        <v>54</v>
      </c>
      <c r="T5234" s="69" t="s">
        <v>2602</v>
      </c>
      <c r="U5234" s="77">
        <v>10486</v>
      </c>
      <c r="V5234" s="87" t="s">
        <v>788</v>
      </c>
      <c r="W5234" s="69" t="s">
        <v>2603</v>
      </c>
      <c r="X5234" s="32">
        <v>1814</v>
      </c>
      <c r="Y5234" s="32">
        <v>1692</v>
      </c>
      <c r="Z5234" s="32">
        <v>212550</v>
      </c>
      <c r="AA5234" s="112">
        <f>Y5234/5380759</f>
        <v>3.1445377873270296E-4</v>
      </c>
      <c r="AB5234" s="113">
        <f>Z5234/5380759</f>
        <v>3.9501862097893622E-2</v>
      </c>
      <c r="AC5234" s="111">
        <f>Z5234/Y5234</f>
        <v>125.62056737588652</v>
      </c>
    </row>
    <row r="5235" spans="1:34" ht="15" customHeight="1" x14ac:dyDescent="0.2">
      <c r="A5235" s="105">
        <v>69</v>
      </c>
      <c r="B5235" s="105">
        <v>70</v>
      </c>
      <c r="C5235" s="76" t="s">
        <v>363</v>
      </c>
      <c r="D5235" s="31">
        <v>70002</v>
      </c>
      <c r="E5235" s="60" t="s">
        <v>364</v>
      </c>
      <c r="F5235" s="25">
        <v>2014</v>
      </c>
      <c r="G5235" s="61">
        <v>41900.617361111108</v>
      </c>
      <c r="H5235" s="62">
        <v>41900.617361111108</v>
      </c>
      <c r="I5235" s="625" t="s">
        <v>36</v>
      </c>
      <c r="J5235" s="625" t="s">
        <v>36</v>
      </c>
      <c r="K5235" s="625"/>
      <c r="L5235" s="64">
        <f>N5235-G5235</f>
        <v>5.8333333334303461E-2</v>
      </c>
      <c r="M5235" s="65">
        <v>84</v>
      </c>
      <c r="N5235" s="61">
        <v>41900.675694444442</v>
      </c>
      <c r="O5235" s="62">
        <v>41900.675694444442</v>
      </c>
      <c r="P5235" s="66" t="s">
        <v>37</v>
      </c>
      <c r="Q5235" s="69" t="s">
        <v>52</v>
      </c>
      <c r="R5235" s="69" t="s">
        <v>1511</v>
      </c>
      <c r="S5235" s="87" t="s">
        <v>80</v>
      </c>
      <c r="T5235" s="69" t="s">
        <v>2728</v>
      </c>
      <c r="U5235" s="282" t="s">
        <v>40</v>
      </c>
      <c r="V5235" s="87" t="s">
        <v>788</v>
      </c>
      <c r="W5235" s="69" t="s">
        <v>2729</v>
      </c>
      <c r="X5235" s="32">
        <v>1</v>
      </c>
      <c r="Y5235" s="32">
        <v>0</v>
      </c>
      <c r="Z5235" s="83"/>
      <c r="AA5235" s="84"/>
      <c r="AB5235" s="85"/>
      <c r="AC5235" s="83"/>
    </row>
    <row r="5236" spans="1:34" ht="15" customHeight="1" x14ac:dyDescent="0.2">
      <c r="A5236" s="257">
        <v>69</v>
      </c>
      <c r="B5236" s="257">
        <v>70</v>
      </c>
      <c r="C5236" s="258" t="s">
        <v>363</v>
      </c>
      <c r="D5236" s="257">
        <v>70002</v>
      </c>
      <c r="E5236" s="258" t="s">
        <v>364</v>
      </c>
      <c r="F5236" s="25">
        <v>2016</v>
      </c>
      <c r="G5236" s="232">
        <v>42496.73333333333</v>
      </c>
      <c r="H5236" s="233">
        <v>42496.73333333333</v>
      </c>
      <c r="I5236" s="412" t="s">
        <v>36</v>
      </c>
      <c r="J5236" s="417" t="s">
        <v>313</v>
      </c>
      <c r="K5236" s="417"/>
      <c r="L5236" s="235">
        <f>N5236-G5236</f>
        <v>1.1312500000058208</v>
      </c>
      <c r="M5236" s="236">
        <v>1629</v>
      </c>
      <c r="N5236" s="232">
        <v>42497.864583333336</v>
      </c>
      <c r="O5236" s="233">
        <v>42497.864583333336</v>
      </c>
      <c r="P5236" s="237" t="s">
        <v>37</v>
      </c>
      <c r="Q5236" s="238" t="s">
        <v>213</v>
      </c>
      <c r="R5236" s="238" t="s">
        <v>287</v>
      </c>
      <c r="S5236" s="35" t="s">
        <v>101</v>
      </c>
      <c r="T5236" s="35" t="s">
        <v>6060</v>
      </c>
      <c r="U5236" s="88">
        <v>12163</v>
      </c>
      <c r="V5236" s="240" t="s">
        <v>788</v>
      </c>
      <c r="W5236" s="35" t="s">
        <v>6061</v>
      </c>
      <c r="X5236" s="55">
        <v>1877</v>
      </c>
      <c r="Y5236" s="55">
        <v>1532</v>
      </c>
      <c r="Z5236" s="55">
        <v>1019103</v>
      </c>
      <c r="AA5236" s="259">
        <v>2.8127489498550387E-4</v>
      </c>
      <c r="AB5236" s="260">
        <v>0.1871071079010522</v>
      </c>
      <c r="AC5236" s="241">
        <v>665.21083550913841</v>
      </c>
    </row>
    <row r="5237" spans="1:34" ht="15" customHeight="1" x14ac:dyDescent="0.2">
      <c r="A5237" s="257">
        <v>69</v>
      </c>
      <c r="B5237" s="257">
        <v>70</v>
      </c>
      <c r="C5237" s="258" t="s">
        <v>363</v>
      </c>
      <c r="D5237" s="257">
        <v>70002</v>
      </c>
      <c r="E5237" s="258" t="s">
        <v>364</v>
      </c>
      <c r="F5237" s="25">
        <v>2017</v>
      </c>
      <c r="G5237" s="232">
        <v>42783.465277777781</v>
      </c>
      <c r="H5237" s="233">
        <v>42783.465277777781</v>
      </c>
      <c r="I5237" s="417" t="s">
        <v>7042</v>
      </c>
      <c r="J5237" s="417" t="s">
        <v>7042</v>
      </c>
      <c r="K5237" s="417"/>
      <c r="L5237" s="235">
        <f>N5237-G5237</f>
        <v>1.0729166666642413</v>
      </c>
      <c r="M5237" s="236">
        <v>1545</v>
      </c>
      <c r="N5237" s="232">
        <v>42784.538194444445</v>
      </c>
      <c r="O5237" s="233">
        <v>42784.538194444445</v>
      </c>
      <c r="P5237" s="237" t="s">
        <v>37</v>
      </c>
      <c r="Q5237" s="35" t="s">
        <v>52</v>
      </c>
      <c r="R5237" s="35" t="s">
        <v>302</v>
      </c>
      <c r="S5237" s="35" t="s">
        <v>54</v>
      </c>
      <c r="T5237" s="52" t="s">
        <v>7883</v>
      </c>
      <c r="U5237" s="303" t="s">
        <v>40</v>
      </c>
      <c r="V5237" s="49" t="s">
        <v>788</v>
      </c>
      <c r="W5237" s="44" t="s">
        <v>7884</v>
      </c>
      <c r="X5237" s="255">
        <v>1052</v>
      </c>
      <c r="Y5237" s="241">
        <v>942</v>
      </c>
      <c r="Z5237" s="241">
        <v>1594806</v>
      </c>
      <c r="AA5237" s="173">
        <v>1.7073840918202889E-4</v>
      </c>
      <c r="AB5237" s="174">
        <v>0.28906012674517489</v>
      </c>
      <c r="AC5237" s="241">
        <v>1693</v>
      </c>
      <c r="AD5237" s="304">
        <v>5517212</v>
      </c>
      <c r="AE5237" s="35" t="s">
        <v>7102</v>
      </c>
      <c r="AF5237" s="305" t="s">
        <v>7885</v>
      </c>
      <c r="AG5237" s="35" t="s">
        <v>7040</v>
      </c>
      <c r="AH5237" s="52" t="s">
        <v>7041</v>
      </c>
    </row>
    <row r="5238" spans="1:34" ht="15" customHeight="1" x14ac:dyDescent="0.2">
      <c r="A5238" s="257">
        <v>69</v>
      </c>
      <c r="B5238" s="257">
        <v>70</v>
      </c>
      <c r="C5238" s="258" t="s">
        <v>363</v>
      </c>
      <c r="D5238" s="257">
        <v>70002</v>
      </c>
      <c r="E5238" s="258" t="s">
        <v>364</v>
      </c>
      <c r="F5238" s="25">
        <v>2018</v>
      </c>
      <c r="G5238" s="284">
        <v>43359.425000000003</v>
      </c>
      <c r="H5238" s="234">
        <v>43359.425000000003</v>
      </c>
      <c r="I5238" s="412" t="s">
        <v>36</v>
      </c>
      <c r="J5238" s="412" t="s">
        <v>36</v>
      </c>
      <c r="K5238" s="412" t="s">
        <v>36</v>
      </c>
      <c r="L5238" s="235">
        <f>N5238-G5238</f>
        <v>6.9444443943211809E-4</v>
      </c>
      <c r="M5238" s="236">
        <v>1</v>
      </c>
      <c r="N5238" s="284">
        <v>43359.425694444442</v>
      </c>
      <c r="O5238" s="234">
        <v>43359.425694444442</v>
      </c>
      <c r="P5238" s="237" t="s">
        <v>37</v>
      </c>
      <c r="Q5238" s="162" t="s">
        <v>145</v>
      </c>
      <c r="R5238" s="167" t="s">
        <v>10207</v>
      </c>
      <c r="S5238" s="163" t="s">
        <v>40</v>
      </c>
      <c r="T5238" s="167" t="s">
        <v>11910</v>
      </c>
      <c r="U5238" s="293">
        <v>114979293</v>
      </c>
      <c r="V5238" s="240" t="s">
        <v>11911</v>
      </c>
      <c r="W5238" s="167" t="s">
        <v>11912</v>
      </c>
      <c r="X5238" s="255">
        <v>1833</v>
      </c>
      <c r="Y5238" s="241">
        <v>0</v>
      </c>
      <c r="Z5238" s="241">
        <v>0</v>
      </c>
      <c r="AA5238" s="266"/>
      <c r="AB5238" s="266"/>
      <c r="AC5238" s="266"/>
      <c r="AD5238" s="241">
        <v>5517212</v>
      </c>
      <c r="AE5238" s="467" t="s">
        <v>7102</v>
      </c>
      <c r="AF5238" s="468" t="s">
        <v>11913</v>
      </c>
      <c r="AG5238" s="163" t="s">
        <v>7040</v>
      </c>
      <c r="AH5238" s="277" t="s">
        <v>7041</v>
      </c>
    </row>
    <row r="5239" spans="1:34" ht="15" customHeight="1" x14ac:dyDescent="0.2">
      <c r="A5239" s="257">
        <v>69</v>
      </c>
      <c r="B5239" s="257">
        <v>70</v>
      </c>
      <c r="C5239" s="258" t="s">
        <v>363</v>
      </c>
      <c r="D5239" s="257">
        <v>70002</v>
      </c>
      <c r="E5239" s="258" t="s">
        <v>364</v>
      </c>
      <c r="F5239" s="25">
        <v>2018</v>
      </c>
      <c r="G5239" s="284">
        <v>43376.67083333333</v>
      </c>
      <c r="H5239" s="234">
        <v>43376.67083333333</v>
      </c>
      <c r="I5239" s="412" t="s">
        <v>36</v>
      </c>
      <c r="J5239" s="412" t="s">
        <v>36</v>
      </c>
      <c r="K5239" s="412" t="s">
        <v>36</v>
      </c>
      <c r="L5239" s="235">
        <f>N5239-G5239</f>
        <v>6.944444467080757E-4</v>
      </c>
      <c r="M5239" s="236">
        <v>1</v>
      </c>
      <c r="N5239" s="284">
        <v>43376.671527777777</v>
      </c>
      <c r="O5239" s="234">
        <v>43376.671527777777</v>
      </c>
      <c r="P5239" s="237" t="s">
        <v>37</v>
      </c>
      <c r="Q5239" s="162" t="s">
        <v>213</v>
      </c>
      <c r="R5239" s="167" t="s">
        <v>10774</v>
      </c>
      <c r="S5239" s="163" t="s">
        <v>101</v>
      </c>
      <c r="T5239" s="167" t="s">
        <v>12044</v>
      </c>
      <c r="U5239" s="416" t="s">
        <v>40</v>
      </c>
      <c r="V5239" s="240" t="s">
        <v>788</v>
      </c>
      <c r="W5239" s="167" t="s">
        <v>12045</v>
      </c>
      <c r="X5239" s="255">
        <v>1847</v>
      </c>
      <c r="Y5239" s="241">
        <v>0</v>
      </c>
      <c r="Z5239" s="241">
        <v>0</v>
      </c>
      <c r="AA5239" s="266"/>
      <c r="AB5239" s="266"/>
      <c r="AC5239" s="266"/>
      <c r="AD5239" s="241">
        <v>5517212</v>
      </c>
      <c r="AE5239" s="461" t="s">
        <v>7083</v>
      </c>
      <c r="AF5239" s="468" t="s">
        <v>12046</v>
      </c>
      <c r="AG5239" s="163" t="s">
        <v>7040</v>
      </c>
      <c r="AH5239" s="277" t="s">
        <v>7041</v>
      </c>
    </row>
    <row r="5240" spans="1:34" ht="15" customHeight="1" x14ac:dyDescent="0.2">
      <c r="A5240" s="521">
        <v>69</v>
      </c>
      <c r="B5240" s="521">
        <v>70</v>
      </c>
      <c r="C5240" s="522" t="s">
        <v>363</v>
      </c>
      <c r="D5240" s="521">
        <v>70002</v>
      </c>
      <c r="E5240" s="522" t="s">
        <v>364</v>
      </c>
      <c r="F5240" s="25">
        <v>2019</v>
      </c>
      <c r="G5240" s="573">
        <v>43584.254861111112</v>
      </c>
      <c r="H5240" s="574">
        <v>43584.254861111112</v>
      </c>
      <c r="I5240" s="572" t="s">
        <v>36</v>
      </c>
      <c r="J5240" s="572" t="s">
        <v>36</v>
      </c>
      <c r="K5240" s="572" t="s">
        <v>36</v>
      </c>
      <c r="L5240" s="235">
        <f>N5240-G5240</f>
        <v>0.18125000000145519</v>
      </c>
      <c r="M5240" s="236">
        <v>261</v>
      </c>
      <c r="N5240" s="573">
        <v>43584.436111111114</v>
      </c>
      <c r="O5240" s="574">
        <v>43584.436111111114</v>
      </c>
      <c r="P5240" s="237" t="s">
        <v>37</v>
      </c>
      <c r="Q5240" s="162" t="s">
        <v>145</v>
      </c>
      <c r="R5240" s="167" t="s">
        <v>10207</v>
      </c>
      <c r="S5240" s="238" t="s">
        <v>170</v>
      </c>
      <c r="T5240" s="167" t="s">
        <v>13920</v>
      </c>
      <c r="U5240" s="77">
        <v>117117571</v>
      </c>
      <c r="V5240" s="49" t="s">
        <v>788</v>
      </c>
      <c r="W5240" s="35" t="s">
        <v>13922</v>
      </c>
      <c r="X5240" s="536">
        <v>0</v>
      </c>
      <c r="Y5240" s="255">
        <v>0</v>
      </c>
      <c r="Z5240" s="255">
        <v>0</v>
      </c>
      <c r="AA5240" s="264">
        <f>Y5240/AD5240</f>
        <v>0</v>
      </c>
      <c r="AB5240" s="265">
        <f>Z5240/AD5240</f>
        <v>0</v>
      </c>
      <c r="AC5240" s="255">
        <v>0</v>
      </c>
      <c r="AD5240" s="255">
        <v>5548929</v>
      </c>
      <c r="AE5240" s="240" t="s">
        <v>1270</v>
      </c>
      <c r="AF5240" s="527" t="s">
        <v>1270</v>
      </c>
      <c r="AG5240" s="240" t="s">
        <v>7040</v>
      </c>
      <c r="AH5240" s="525" t="s">
        <v>7173</v>
      </c>
    </row>
    <row r="5241" spans="1:34" ht="15" customHeight="1" x14ac:dyDescent="0.2">
      <c r="A5241" s="257">
        <v>69</v>
      </c>
      <c r="B5241" s="257">
        <v>70</v>
      </c>
      <c r="C5241" s="258" t="s">
        <v>1268</v>
      </c>
      <c r="D5241" s="257">
        <v>70003</v>
      </c>
      <c r="E5241" s="258" t="s">
        <v>1269</v>
      </c>
      <c r="F5241" s="25">
        <v>2016</v>
      </c>
      <c r="G5241" s="232">
        <v>42423.392361111109</v>
      </c>
      <c r="H5241" s="233">
        <v>42423.392361111109</v>
      </c>
      <c r="I5241" s="412" t="s">
        <v>36</v>
      </c>
      <c r="J5241" s="412" t="s">
        <v>36</v>
      </c>
      <c r="K5241" s="412"/>
      <c r="L5241" s="235">
        <f>N5241-G5241</f>
        <v>1.3888888934161514E-3</v>
      </c>
      <c r="M5241" s="236">
        <v>2</v>
      </c>
      <c r="N5241" s="232">
        <v>42423.393750000003</v>
      </c>
      <c r="O5241" s="233">
        <v>42423.393750000003</v>
      </c>
      <c r="P5241" s="237" t="s">
        <v>37</v>
      </c>
      <c r="Q5241" s="238" t="s">
        <v>43</v>
      </c>
      <c r="R5241" s="238" t="s">
        <v>44</v>
      </c>
      <c r="S5241" s="238" t="s">
        <v>107</v>
      </c>
      <c r="T5241" s="35" t="s">
        <v>5608</v>
      </c>
      <c r="U5241" s="254" t="s">
        <v>40</v>
      </c>
      <c r="V5241" s="240" t="s">
        <v>788</v>
      </c>
      <c r="W5241" s="168" t="s">
        <v>5609</v>
      </c>
      <c r="X5241" s="55">
        <v>0</v>
      </c>
      <c r="Y5241" s="55">
        <v>0</v>
      </c>
      <c r="Z5241" s="55">
        <v>0</v>
      </c>
      <c r="AA5241" s="168"/>
      <c r="AB5241" s="168"/>
      <c r="AC5241" s="168"/>
    </row>
    <row r="5242" spans="1:34" ht="15" customHeight="1" x14ac:dyDescent="0.2">
      <c r="A5242" s="257">
        <v>69</v>
      </c>
      <c r="B5242" s="257">
        <v>70</v>
      </c>
      <c r="C5242" s="258" t="s">
        <v>1268</v>
      </c>
      <c r="D5242" s="257">
        <v>70003</v>
      </c>
      <c r="E5242" s="258" t="s">
        <v>1269</v>
      </c>
      <c r="F5242" s="25">
        <v>2016</v>
      </c>
      <c r="G5242" s="284">
        <v>42692.435416666667</v>
      </c>
      <c r="H5242" s="234">
        <v>42692.435416666667</v>
      </c>
      <c r="I5242" s="412" t="s">
        <v>36</v>
      </c>
      <c r="J5242" s="412" t="s">
        <v>36</v>
      </c>
      <c r="K5242" s="412"/>
      <c r="L5242" s="235">
        <f>N5242-G5242</f>
        <v>6.944444467080757E-4</v>
      </c>
      <c r="M5242" s="236">
        <v>1</v>
      </c>
      <c r="N5242" s="284">
        <v>42692.436111111114</v>
      </c>
      <c r="O5242" s="234">
        <v>42692.436111111114</v>
      </c>
      <c r="P5242" s="237" t="s">
        <v>37</v>
      </c>
      <c r="Q5242" s="35" t="s">
        <v>52</v>
      </c>
      <c r="R5242" s="35" t="s">
        <v>675</v>
      </c>
      <c r="S5242" s="35" t="s">
        <v>64</v>
      </c>
      <c r="T5242" s="35" t="s">
        <v>6866</v>
      </c>
      <c r="U5242" s="282" t="s">
        <v>40</v>
      </c>
      <c r="V5242" s="240" t="s">
        <v>788</v>
      </c>
      <c r="W5242" s="35" t="s">
        <v>6867</v>
      </c>
      <c r="X5242" s="177">
        <v>100</v>
      </c>
      <c r="Y5242" s="55">
        <v>0</v>
      </c>
      <c r="Z5242" s="55">
        <v>0</v>
      </c>
      <c r="AA5242" s="55"/>
      <c r="AB5242" s="55"/>
      <c r="AC5242" s="55"/>
    </row>
    <row r="5243" spans="1:34" ht="15" customHeight="1" x14ac:dyDescent="0.2">
      <c r="A5243" s="257">
        <v>69</v>
      </c>
      <c r="B5243" s="257">
        <v>70</v>
      </c>
      <c r="C5243" s="258" t="s">
        <v>1268</v>
      </c>
      <c r="D5243" s="257">
        <v>70003</v>
      </c>
      <c r="E5243" s="258" t="s">
        <v>1269</v>
      </c>
      <c r="F5243" s="25">
        <v>2016</v>
      </c>
      <c r="G5243" s="284">
        <v>42692.443055555559</v>
      </c>
      <c r="H5243" s="234">
        <v>42692.443055555559</v>
      </c>
      <c r="I5243" s="412" t="s">
        <v>36</v>
      </c>
      <c r="J5243" s="412" t="s">
        <v>36</v>
      </c>
      <c r="K5243" s="412"/>
      <c r="L5243" s="235">
        <f>N5243-G5243</f>
        <v>8.333333331393078E-3</v>
      </c>
      <c r="M5243" s="236">
        <v>12</v>
      </c>
      <c r="N5243" s="284">
        <v>42692.451388888891</v>
      </c>
      <c r="O5243" s="234">
        <v>42692.451388888891</v>
      </c>
      <c r="P5243" s="237" t="s">
        <v>37</v>
      </c>
      <c r="Q5243" s="35" t="s">
        <v>52</v>
      </c>
      <c r="R5243" s="35" t="s">
        <v>675</v>
      </c>
      <c r="S5243" s="35" t="s">
        <v>64</v>
      </c>
      <c r="T5243" s="35" t="s">
        <v>6868</v>
      </c>
      <c r="U5243" s="282" t="s">
        <v>40</v>
      </c>
      <c r="V5243" s="240" t="s">
        <v>788</v>
      </c>
      <c r="W5243" s="35" t="s">
        <v>6869</v>
      </c>
      <c r="X5243" s="177">
        <v>0</v>
      </c>
      <c r="Y5243" s="55">
        <v>0</v>
      </c>
      <c r="Z5243" s="55">
        <v>0</v>
      </c>
      <c r="AA5243" s="55"/>
      <c r="AB5243" s="55"/>
      <c r="AC5243" s="55"/>
    </row>
    <row r="5244" spans="1:34" ht="15" customHeight="1" x14ac:dyDescent="0.2">
      <c r="A5244" s="257">
        <v>69</v>
      </c>
      <c r="B5244" s="257">
        <v>70</v>
      </c>
      <c r="C5244" s="258" t="s">
        <v>1268</v>
      </c>
      <c r="D5244" s="257">
        <v>70003</v>
      </c>
      <c r="E5244" s="258" t="s">
        <v>1269</v>
      </c>
      <c r="F5244" s="25">
        <v>2018</v>
      </c>
      <c r="G5244" s="232">
        <v>43146.31527777778</v>
      </c>
      <c r="H5244" s="233">
        <v>43146.31527777778</v>
      </c>
      <c r="I5244" s="412" t="s">
        <v>36</v>
      </c>
      <c r="J5244" s="412" t="s">
        <v>36</v>
      </c>
      <c r="K5244" s="412" t="s">
        <v>36</v>
      </c>
      <c r="L5244" s="235">
        <f>N5244-G5244</f>
        <v>6.9444443943211809E-4</v>
      </c>
      <c r="M5244" s="236">
        <v>1</v>
      </c>
      <c r="N5244" s="232">
        <v>43146.315972222219</v>
      </c>
      <c r="O5244" s="233">
        <v>43146.315972222219</v>
      </c>
      <c r="P5244" s="237" t="s">
        <v>37</v>
      </c>
      <c r="Q5244" s="359" t="s">
        <v>48</v>
      </c>
      <c r="R5244" s="35" t="s">
        <v>10200</v>
      </c>
      <c r="S5244" s="277" t="s">
        <v>40</v>
      </c>
      <c r="T5244" s="167" t="s">
        <v>10476</v>
      </c>
      <c r="U5244" s="192" t="s">
        <v>40</v>
      </c>
      <c r="V5244" s="240" t="s">
        <v>788</v>
      </c>
      <c r="W5244" s="167" t="s">
        <v>10477</v>
      </c>
      <c r="X5244" s="255">
        <v>3</v>
      </c>
      <c r="Y5244" s="241">
        <v>0</v>
      </c>
      <c r="Z5244" s="241">
        <v>0</v>
      </c>
      <c r="AA5244" s="266"/>
      <c r="AB5244" s="266"/>
      <c r="AC5244" s="266"/>
      <c r="AD5244" s="241">
        <v>5517212</v>
      </c>
      <c r="AE5244" s="277" t="s">
        <v>7172</v>
      </c>
      <c r="AF5244" s="439" t="s">
        <v>10478</v>
      </c>
      <c r="AG5244" s="277" t="s">
        <v>7040</v>
      </c>
      <c r="AH5244" s="277" t="s">
        <v>7041</v>
      </c>
    </row>
    <row r="5245" spans="1:34" ht="15" customHeight="1" x14ac:dyDescent="0.2">
      <c r="A5245" s="58">
        <v>69</v>
      </c>
      <c r="B5245" s="58">
        <v>70</v>
      </c>
      <c r="C5245" s="76" t="s">
        <v>395</v>
      </c>
      <c r="D5245" s="31">
        <v>70004</v>
      </c>
      <c r="E5245" s="60" t="s">
        <v>396</v>
      </c>
      <c r="F5245" s="25">
        <v>2014</v>
      </c>
      <c r="G5245" s="61">
        <v>41786.531944444447</v>
      </c>
      <c r="H5245" s="62">
        <v>41786.531944444447</v>
      </c>
      <c r="I5245" s="625" t="s">
        <v>36</v>
      </c>
      <c r="J5245" s="628" t="s">
        <v>313</v>
      </c>
      <c r="K5245" s="628"/>
      <c r="L5245" s="64">
        <f>N5245-G5245</f>
        <v>0.632638888884685</v>
      </c>
      <c r="M5245" s="65">
        <v>911</v>
      </c>
      <c r="N5245" s="61">
        <v>41787.164583333331</v>
      </c>
      <c r="O5245" s="62">
        <v>41787.164583333331</v>
      </c>
      <c r="P5245" s="66" t="s">
        <v>37</v>
      </c>
      <c r="Q5245" s="69" t="s">
        <v>62</v>
      </c>
      <c r="R5245" s="69" t="s">
        <v>397</v>
      </c>
      <c r="S5245" s="87" t="s">
        <v>68</v>
      </c>
      <c r="T5245" s="69" t="s">
        <v>2292</v>
      </c>
      <c r="U5245" s="77">
        <v>10301</v>
      </c>
      <c r="V5245" s="78" t="s">
        <v>788</v>
      </c>
      <c r="W5245" s="69" t="s">
        <v>2293</v>
      </c>
      <c r="X5245" s="32">
        <v>688</v>
      </c>
      <c r="Y5245" s="32">
        <v>0</v>
      </c>
      <c r="Z5245" s="83"/>
      <c r="AA5245" s="84"/>
      <c r="AB5245" s="85"/>
      <c r="AC5245" s="83"/>
    </row>
    <row r="5246" spans="1:34" ht="15" customHeight="1" x14ac:dyDescent="0.2">
      <c r="A5246" s="58">
        <v>69</v>
      </c>
      <c r="B5246" s="58">
        <v>70</v>
      </c>
      <c r="C5246" s="76" t="s">
        <v>395</v>
      </c>
      <c r="D5246" s="31">
        <v>70004</v>
      </c>
      <c r="E5246" s="60" t="s">
        <v>396</v>
      </c>
      <c r="F5246" s="25">
        <v>2014</v>
      </c>
      <c r="G5246" s="61">
        <v>41788.227083333331</v>
      </c>
      <c r="H5246" s="62">
        <v>41788.227083333331</v>
      </c>
      <c r="I5246" s="625" t="s">
        <v>36</v>
      </c>
      <c r="J5246" s="625" t="s">
        <v>36</v>
      </c>
      <c r="K5246" s="625"/>
      <c r="L5246" s="64">
        <f>N5246-G5246</f>
        <v>6.944444467080757E-4</v>
      </c>
      <c r="M5246" s="65">
        <v>1</v>
      </c>
      <c r="N5246" s="61">
        <v>41788.227777777778</v>
      </c>
      <c r="O5246" s="62">
        <v>41788.227777777778</v>
      </c>
      <c r="P5246" s="66" t="s">
        <v>37</v>
      </c>
      <c r="Q5246" s="69" t="s">
        <v>145</v>
      </c>
      <c r="R5246" s="69" t="s">
        <v>146</v>
      </c>
      <c r="S5246" s="87" t="s">
        <v>98</v>
      </c>
      <c r="T5246" s="69" t="s">
        <v>2305</v>
      </c>
      <c r="U5246" s="282" t="s">
        <v>40</v>
      </c>
      <c r="V5246" s="78" t="s">
        <v>788</v>
      </c>
      <c r="W5246" s="69" t="s">
        <v>2306</v>
      </c>
      <c r="X5246" s="32">
        <v>666</v>
      </c>
      <c r="Y5246" s="32">
        <v>0</v>
      </c>
      <c r="Z5246" s="83"/>
      <c r="AA5246" s="84"/>
      <c r="AB5246" s="85"/>
      <c r="AC5246" s="83"/>
    </row>
    <row r="5247" spans="1:34" ht="15" customHeight="1" x14ac:dyDescent="0.2">
      <c r="A5247" s="58">
        <v>69</v>
      </c>
      <c r="B5247" s="58">
        <v>70</v>
      </c>
      <c r="C5247" s="76" t="s">
        <v>395</v>
      </c>
      <c r="D5247" s="31">
        <v>70004</v>
      </c>
      <c r="E5247" s="60" t="s">
        <v>396</v>
      </c>
      <c r="F5247" s="25">
        <v>2014</v>
      </c>
      <c r="G5247" s="61">
        <v>41796.429166666669</v>
      </c>
      <c r="H5247" s="62">
        <v>41796.429166666669</v>
      </c>
      <c r="I5247" s="625" t="s">
        <v>36</v>
      </c>
      <c r="J5247" s="625" t="s">
        <v>36</v>
      </c>
      <c r="K5247" s="625"/>
      <c r="L5247" s="64">
        <f>N5247-G5247</f>
        <v>6.9444443943211809E-4</v>
      </c>
      <c r="M5247" s="65">
        <v>1</v>
      </c>
      <c r="N5247" s="61">
        <v>41796.429861111108</v>
      </c>
      <c r="O5247" s="62">
        <v>41796.429861111108</v>
      </c>
      <c r="P5247" s="66" t="s">
        <v>37</v>
      </c>
      <c r="Q5247" s="69" t="s">
        <v>145</v>
      </c>
      <c r="R5247" s="69" t="s">
        <v>696</v>
      </c>
      <c r="S5247" s="87" t="s">
        <v>106</v>
      </c>
      <c r="T5247" s="69" t="s">
        <v>2332</v>
      </c>
      <c r="U5247" s="77">
        <v>10321</v>
      </c>
      <c r="V5247" s="97" t="s">
        <v>788</v>
      </c>
      <c r="W5247" s="69" t="s">
        <v>2333</v>
      </c>
      <c r="X5247" s="32">
        <v>668</v>
      </c>
      <c r="Y5247" s="32">
        <v>0</v>
      </c>
      <c r="Z5247" s="83"/>
      <c r="AA5247" s="84"/>
      <c r="AB5247" s="85"/>
      <c r="AC5247" s="83"/>
    </row>
    <row r="5248" spans="1:34" ht="15" customHeight="1" x14ac:dyDescent="0.2">
      <c r="A5248" s="58">
        <v>69</v>
      </c>
      <c r="B5248" s="58">
        <v>70</v>
      </c>
      <c r="C5248" s="76" t="s">
        <v>395</v>
      </c>
      <c r="D5248" s="31">
        <v>70004</v>
      </c>
      <c r="E5248" s="60" t="s">
        <v>396</v>
      </c>
      <c r="F5248" s="25">
        <v>2014</v>
      </c>
      <c r="G5248" s="61">
        <v>41796.463194444441</v>
      </c>
      <c r="H5248" s="62">
        <v>41796.463194444441</v>
      </c>
      <c r="I5248" s="625" t="s">
        <v>36</v>
      </c>
      <c r="J5248" s="625" t="s">
        <v>36</v>
      </c>
      <c r="K5248" s="625"/>
      <c r="L5248" s="64">
        <f>N5248-G5248</f>
        <v>3.4722222262644209E-3</v>
      </c>
      <c r="M5248" s="65">
        <v>5</v>
      </c>
      <c r="N5248" s="61">
        <v>41796.466666666667</v>
      </c>
      <c r="O5248" s="62">
        <v>41796.466666666667</v>
      </c>
      <c r="P5248" s="66" t="s">
        <v>37</v>
      </c>
      <c r="Q5248" s="69" t="s">
        <v>155</v>
      </c>
      <c r="R5248" s="69" t="s">
        <v>155</v>
      </c>
      <c r="S5248" s="87" t="s">
        <v>80</v>
      </c>
      <c r="T5248" s="69" t="s">
        <v>2336</v>
      </c>
      <c r="U5248" s="77">
        <v>10321</v>
      </c>
      <c r="V5248" s="97" t="s">
        <v>788</v>
      </c>
      <c r="W5248" s="69" t="s">
        <v>2337</v>
      </c>
      <c r="X5248" s="32">
        <v>668</v>
      </c>
      <c r="Y5248" s="32">
        <v>0</v>
      </c>
      <c r="Z5248" s="83"/>
      <c r="AA5248" s="84"/>
      <c r="AB5248" s="85"/>
      <c r="AC5248" s="83"/>
    </row>
    <row r="5249" spans="1:34" ht="15" customHeight="1" x14ac:dyDescent="0.2">
      <c r="A5249" s="105">
        <v>69</v>
      </c>
      <c r="B5249" s="105">
        <v>70</v>
      </c>
      <c r="C5249" s="76" t="s">
        <v>395</v>
      </c>
      <c r="D5249" s="31">
        <v>70004</v>
      </c>
      <c r="E5249" s="60" t="s">
        <v>396</v>
      </c>
      <c r="F5249" s="25">
        <v>2014</v>
      </c>
      <c r="G5249" s="61">
        <v>41942.600694444445</v>
      </c>
      <c r="H5249" s="62">
        <v>41942.600694444445</v>
      </c>
      <c r="I5249" s="625" t="s">
        <v>36</v>
      </c>
      <c r="J5249" s="625" t="s">
        <v>36</v>
      </c>
      <c r="K5249" s="625"/>
      <c r="L5249" s="64">
        <f>N5249-G5249</f>
        <v>6.944444467080757E-4</v>
      </c>
      <c r="M5249" s="65">
        <v>1</v>
      </c>
      <c r="N5249" s="61">
        <v>41942.601388888892</v>
      </c>
      <c r="O5249" s="62">
        <v>41942.601388888892</v>
      </c>
      <c r="P5249" s="66" t="s">
        <v>37</v>
      </c>
      <c r="Q5249" s="69" t="s">
        <v>48</v>
      </c>
      <c r="R5249" s="69" t="s">
        <v>49</v>
      </c>
      <c r="S5249" s="87" t="s">
        <v>40</v>
      </c>
      <c r="T5249" s="69" t="s">
        <v>2951</v>
      </c>
      <c r="U5249" s="282" t="s">
        <v>40</v>
      </c>
      <c r="V5249" s="87" t="s">
        <v>788</v>
      </c>
      <c r="W5249" s="69" t="s">
        <v>2952</v>
      </c>
      <c r="X5249" s="32">
        <v>666</v>
      </c>
      <c r="Y5249" s="32">
        <v>0</v>
      </c>
      <c r="Z5249" s="83"/>
      <c r="AA5249" s="84"/>
      <c r="AB5249" s="85"/>
      <c r="AC5249" s="83"/>
    </row>
    <row r="5250" spans="1:34" ht="15" customHeight="1" x14ac:dyDescent="0.2">
      <c r="A5250" s="105">
        <v>69</v>
      </c>
      <c r="B5250" s="105">
        <v>70</v>
      </c>
      <c r="C5250" s="76" t="s">
        <v>395</v>
      </c>
      <c r="D5250" s="31">
        <v>70004</v>
      </c>
      <c r="E5250" s="60" t="s">
        <v>396</v>
      </c>
      <c r="F5250" s="25">
        <v>2014</v>
      </c>
      <c r="G5250" s="61">
        <v>41965.277777777781</v>
      </c>
      <c r="H5250" s="62">
        <v>41965.277777777781</v>
      </c>
      <c r="I5250" s="625" t="s">
        <v>36</v>
      </c>
      <c r="J5250" s="625" t="s">
        <v>36</v>
      </c>
      <c r="K5250" s="625"/>
      <c r="L5250" s="64">
        <f>N5250-G5250</f>
        <v>6.9444443943211809E-4</v>
      </c>
      <c r="M5250" s="65">
        <v>1</v>
      </c>
      <c r="N5250" s="61">
        <v>41965.27847222222</v>
      </c>
      <c r="O5250" s="62">
        <v>41965.27847222222</v>
      </c>
      <c r="P5250" s="66" t="s">
        <v>37</v>
      </c>
      <c r="Q5250" s="69" t="s">
        <v>38</v>
      </c>
      <c r="R5250" s="69" t="s">
        <v>413</v>
      </c>
      <c r="S5250" s="87" t="s">
        <v>40</v>
      </c>
      <c r="T5250" s="69" t="s">
        <v>3064</v>
      </c>
      <c r="U5250" s="282" t="s">
        <v>40</v>
      </c>
      <c r="V5250" s="87" t="s">
        <v>788</v>
      </c>
      <c r="W5250" s="69" t="s">
        <v>3065</v>
      </c>
      <c r="X5250" s="32">
        <v>662</v>
      </c>
      <c r="Y5250" s="32">
        <v>0</v>
      </c>
      <c r="Z5250" s="83"/>
      <c r="AA5250" s="84"/>
      <c r="AB5250" s="85"/>
      <c r="AC5250" s="83"/>
    </row>
    <row r="5251" spans="1:34" ht="15" customHeight="1" x14ac:dyDescent="0.2">
      <c r="A5251" s="175">
        <v>69</v>
      </c>
      <c r="B5251" s="175">
        <v>70</v>
      </c>
      <c r="C5251" s="24" t="s">
        <v>395</v>
      </c>
      <c r="D5251" s="175">
        <v>70004</v>
      </c>
      <c r="E5251" s="24" t="s">
        <v>396</v>
      </c>
      <c r="F5251" s="25">
        <v>2015</v>
      </c>
      <c r="G5251" s="156">
        <v>42204.464583333334</v>
      </c>
      <c r="H5251" s="157">
        <v>42204.464583333334</v>
      </c>
      <c r="I5251" s="620" t="s">
        <v>36</v>
      </c>
      <c r="J5251" s="620" t="s">
        <v>36</v>
      </c>
      <c r="K5251" s="620"/>
      <c r="L5251" s="159">
        <f>N5251-G5251</f>
        <v>6.944444467080757E-4</v>
      </c>
      <c r="M5251" s="160">
        <v>1</v>
      </c>
      <c r="N5251" s="156">
        <v>42204.465277777781</v>
      </c>
      <c r="O5251" s="157">
        <v>42204.465277777781</v>
      </c>
      <c r="P5251" s="161" t="s">
        <v>37</v>
      </c>
      <c r="Q5251" s="35" t="s">
        <v>213</v>
      </c>
      <c r="R5251" s="35" t="s">
        <v>287</v>
      </c>
      <c r="S5251" s="35" t="s">
        <v>40</v>
      </c>
      <c r="T5251" s="35" t="s">
        <v>4420</v>
      </c>
      <c r="U5251" s="282" t="s">
        <v>40</v>
      </c>
      <c r="V5251" s="167" t="s">
        <v>788</v>
      </c>
      <c r="W5251" s="35" t="s">
        <v>4421</v>
      </c>
      <c r="X5251" s="55">
        <v>701</v>
      </c>
      <c r="Y5251" s="55">
        <v>0</v>
      </c>
      <c r="Z5251" s="168"/>
      <c r="AA5251" s="168"/>
      <c r="AB5251" s="168"/>
      <c r="AC5251" s="168"/>
    </row>
    <row r="5252" spans="1:34" ht="15" customHeight="1" x14ac:dyDescent="0.2">
      <c r="A5252" s="257">
        <v>69</v>
      </c>
      <c r="B5252" s="257">
        <v>70</v>
      </c>
      <c r="C5252" s="258" t="s">
        <v>395</v>
      </c>
      <c r="D5252" s="257">
        <v>70004</v>
      </c>
      <c r="E5252" s="258" t="s">
        <v>396</v>
      </c>
      <c r="F5252" s="25">
        <v>2017</v>
      </c>
      <c r="G5252" s="232">
        <v>42757.732638888891</v>
      </c>
      <c r="H5252" s="233">
        <v>42757.732638888891</v>
      </c>
      <c r="I5252" s="417" t="s">
        <v>7042</v>
      </c>
      <c r="J5252" s="412" t="s">
        <v>36</v>
      </c>
      <c r="K5252" s="412"/>
      <c r="L5252" s="235">
        <f>N5252-G5252</f>
        <v>6.9444443943211809E-4</v>
      </c>
      <c r="M5252" s="236">
        <v>1</v>
      </c>
      <c r="N5252" s="232">
        <v>42757.73333333333</v>
      </c>
      <c r="O5252" s="233">
        <v>42757.73333333333</v>
      </c>
      <c r="P5252" s="237" t="s">
        <v>37</v>
      </c>
      <c r="Q5252" s="35" t="s">
        <v>213</v>
      </c>
      <c r="R5252" s="35" t="s">
        <v>320</v>
      </c>
      <c r="S5252" s="35" t="s">
        <v>40</v>
      </c>
      <c r="T5252" s="167" t="s">
        <v>7578</v>
      </c>
      <c r="U5252" s="303" t="s">
        <v>40</v>
      </c>
      <c r="V5252" s="49" t="s">
        <v>788</v>
      </c>
      <c r="W5252" s="35" t="s">
        <v>7579</v>
      </c>
      <c r="X5252" s="255">
        <v>711</v>
      </c>
      <c r="Y5252" s="255">
        <v>0</v>
      </c>
      <c r="Z5252" s="255">
        <v>0</v>
      </c>
      <c r="AA5252" s="35"/>
      <c r="AB5252" s="35"/>
      <c r="AC5252" s="35"/>
      <c r="AD5252" s="304">
        <v>5517212</v>
      </c>
      <c r="AE5252" s="35" t="s">
        <v>7060</v>
      </c>
      <c r="AF5252" s="305" t="s">
        <v>7299</v>
      </c>
      <c r="AG5252" s="35" t="s">
        <v>7040</v>
      </c>
      <c r="AH5252" s="44" t="s">
        <v>7041</v>
      </c>
    </row>
    <row r="5253" spans="1:34" ht="15" customHeight="1" x14ac:dyDescent="0.2">
      <c r="A5253" s="257">
        <v>69</v>
      </c>
      <c r="B5253" s="257">
        <v>70</v>
      </c>
      <c r="C5253" s="258" t="s">
        <v>395</v>
      </c>
      <c r="D5253" s="257">
        <v>70004</v>
      </c>
      <c r="E5253" s="258" t="s">
        <v>396</v>
      </c>
      <c r="F5253" s="25">
        <v>2017</v>
      </c>
      <c r="G5253" s="232">
        <v>42963.85</v>
      </c>
      <c r="H5253" s="233">
        <v>42963.85</v>
      </c>
      <c r="I5253" s="412" t="s">
        <v>36</v>
      </c>
      <c r="J5253" s="417" t="s">
        <v>7042</v>
      </c>
      <c r="K5253" s="417"/>
      <c r="L5253" s="235">
        <f>N5253-G5253</f>
        <v>0.67777777778246673</v>
      </c>
      <c r="M5253" s="236">
        <v>976</v>
      </c>
      <c r="N5253" s="232">
        <v>42964.527777777781</v>
      </c>
      <c r="O5253" s="233">
        <v>42964.527777777781</v>
      </c>
      <c r="P5253" s="237" t="s">
        <v>37</v>
      </c>
      <c r="Q5253" s="35" t="s">
        <v>52</v>
      </c>
      <c r="R5253" s="35" t="s">
        <v>59</v>
      </c>
      <c r="S5253" s="35" t="s">
        <v>54</v>
      </c>
      <c r="T5253" s="167" t="s">
        <v>9214</v>
      </c>
      <c r="U5253" s="293">
        <v>113172616</v>
      </c>
      <c r="V5253" s="240" t="s">
        <v>788</v>
      </c>
      <c r="W5253" s="167" t="s">
        <v>9215</v>
      </c>
      <c r="X5253" s="241">
        <v>713</v>
      </c>
      <c r="Y5253" s="241">
        <v>0</v>
      </c>
      <c r="Z5253" s="241">
        <v>0</v>
      </c>
      <c r="AA5253" s="266"/>
      <c r="AB5253" s="266"/>
      <c r="AC5253" s="266"/>
      <c r="AD5253" s="304">
        <v>5517212</v>
      </c>
      <c r="AE5253" s="305" t="s">
        <v>7060</v>
      </c>
      <c r="AF5253" s="305" t="s">
        <v>7299</v>
      </c>
      <c r="AG5253" s="35" t="s">
        <v>7040</v>
      </c>
      <c r="AH5253" s="29" t="s">
        <v>7041</v>
      </c>
    </row>
    <row r="5254" spans="1:34" ht="15" customHeight="1" x14ac:dyDescent="0.2">
      <c r="A5254" s="257">
        <v>69</v>
      </c>
      <c r="B5254" s="257">
        <v>70</v>
      </c>
      <c r="C5254" s="258" t="s">
        <v>395</v>
      </c>
      <c r="D5254" s="257">
        <v>70004</v>
      </c>
      <c r="E5254" s="258" t="s">
        <v>396</v>
      </c>
      <c r="F5254" s="25">
        <v>2018</v>
      </c>
      <c r="G5254" s="232">
        <v>43166.259027777778</v>
      </c>
      <c r="H5254" s="233">
        <v>43166.259027777778</v>
      </c>
      <c r="I5254" s="412" t="s">
        <v>36</v>
      </c>
      <c r="J5254" s="412" t="s">
        <v>36</v>
      </c>
      <c r="K5254" s="412" t="s">
        <v>36</v>
      </c>
      <c r="L5254" s="235">
        <f>N5254-G5254</f>
        <v>6.944444467080757E-4</v>
      </c>
      <c r="M5254" s="236">
        <v>1</v>
      </c>
      <c r="N5254" s="232">
        <v>43166.259722222225</v>
      </c>
      <c r="O5254" s="233">
        <v>43166.259722222225</v>
      </c>
      <c r="P5254" s="237" t="s">
        <v>37</v>
      </c>
      <c r="Q5254" s="359" t="s">
        <v>48</v>
      </c>
      <c r="R5254" s="35" t="s">
        <v>10200</v>
      </c>
      <c r="S5254" s="277" t="s">
        <v>40</v>
      </c>
      <c r="T5254" s="167" t="s">
        <v>10637</v>
      </c>
      <c r="U5254" s="282" t="s">
        <v>40</v>
      </c>
      <c r="V5254" s="240" t="s">
        <v>788</v>
      </c>
      <c r="W5254" s="167" t="s">
        <v>10638</v>
      </c>
      <c r="X5254" s="255">
        <v>716</v>
      </c>
      <c r="Y5254" s="241">
        <v>0</v>
      </c>
      <c r="Z5254" s="241">
        <v>0</v>
      </c>
      <c r="AA5254" s="266"/>
      <c r="AB5254" s="266"/>
      <c r="AC5254" s="266"/>
      <c r="AD5254" s="241">
        <v>5517212</v>
      </c>
      <c r="AE5254" s="461" t="s">
        <v>7102</v>
      </c>
      <c r="AF5254" s="462" t="s">
        <v>7591</v>
      </c>
      <c r="AG5254" s="277" t="s">
        <v>7040</v>
      </c>
      <c r="AH5254" s="277" t="s">
        <v>7041</v>
      </c>
    </row>
    <row r="5255" spans="1:34" ht="15" customHeight="1" x14ac:dyDescent="0.2">
      <c r="A5255" s="257">
        <v>69</v>
      </c>
      <c r="B5255" s="257">
        <v>70</v>
      </c>
      <c r="C5255" s="258" t="s">
        <v>395</v>
      </c>
      <c r="D5255" s="257">
        <v>70004</v>
      </c>
      <c r="E5255" s="258" t="s">
        <v>396</v>
      </c>
      <c r="F5255" s="25">
        <v>2018</v>
      </c>
      <c r="G5255" s="284">
        <v>43371.897916666669</v>
      </c>
      <c r="H5255" s="234">
        <v>43371.897916666669</v>
      </c>
      <c r="I5255" s="412" t="s">
        <v>36</v>
      </c>
      <c r="J5255" s="412" t="s">
        <v>36</v>
      </c>
      <c r="K5255" s="412" t="s">
        <v>36</v>
      </c>
      <c r="L5255" s="235">
        <f>N5255-G5255</f>
        <v>2.8583333333299379</v>
      </c>
      <c r="M5255" s="236">
        <v>4116</v>
      </c>
      <c r="N5255" s="284">
        <v>43374.756249999999</v>
      </c>
      <c r="O5255" s="234">
        <v>43374.756249999999</v>
      </c>
      <c r="P5255" s="237" t="s">
        <v>37</v>
      </c>
      <c r="Q5255" s="162" t="s">
        <v>1285</v>
      </c>
      <c r="R5255" s="167" t="s">
        <v>10433</v>
      </c>
      <c r="S5255" s="163" t="s">
        <v>107</v>
      </c>
      <c r="T5255" s="269" t="s">
        <v>11972</v>
      </c>
      <c r="U5255" s="293">
        <v>115011722</v>
      </c>
      <c r="V5255" s="240" t="s">
        <v>788</v>
      </c>
      <c r="W5255" s="269" t="s">
        <v>11973</v>
      </c>
      <c r="X5255" s="255">
        <v>0</v>
      </c>
      <c r="Y5255" s="241">
        <v>0</v>
      </c>
      <c r="Z5255" s="241">
        <v>0</v>
      </c>
      <c r="AA5255" s="266"/>
      <c r="AB5255" s="266"/>
      <c r="AC5255" s="266"/>
      <c r="AD5255" s="241">
        <v>5517212</v>
      </c>
      <c r="AE5255" s="359" t="s">
        <v>1270</v>
      </c>
      <c r="AF5255" s="358" t="s">
        <v>1270</v>
      </c>
      <c r="AG5255" s="35" t="s">
        <v>7066</v>
      </c>
      <c r="AH5255" s="35" t="s">
        <v>7067</v>
      </c>
    </row>
    <row r="5256" spans="1:34" ht="15" customHeight="1" x14ac:dyDescent="0.2">
      <c r="A5256" s="257">
        <v>69</v>
      </c>
      <c r="B5256" s="257">
        <v>70</v>
      </c>
      <c r="C5256" s="258" t="s">
        <v>395</v>
      </c>
      <c r="D5256" s="257">
        <v>70004</v>
      </c>
      <c r="E5256" s="258" t="s">
        <v>396</v>
      </c>
      <c r="F5256" s="25">
        <v>2018</v>
      </c>
      <c r="G5256" s="232">
        <v>43441.322916666664</v>
      </c>
      <c r="H5256" s="233">
        <v>43441.322916666664</v>
      </c>
      <c r="I5256" s="412" t="s">
        <v>36</v>
      </c>
      <c r="J5256" s="417" t="s">
        <v>7042</v>
      </c>
      <c r="K5256" s="412" t="s">
        <v>36</v>
      </c>
      <c r="L5256" s="235">
        <f>N5256-G5256</f>
        <v>0.35694444444379769</v>
      </c>
      <c r="M5256" s="236">
        <v>514</v>
      </c>
      <c r="N5256" s="232">
        <v>43441.679861111108</v>
      </c>
      <c r="O5256" s="233">
        <v>43441.679861111108</v>
      </c>
      <c r="P5256" s="237" t="s">
        <v>37</v>
      </c>
      <c r="Q5256" s="238" t="s">
        <v>1285</v>
      </c>
      <c r="R5256" s="35" t="s">
        <v>10331</v>
      </c>
      <c r="S5256" s="238" t="s">
        <v>54</v>
      </c>
      <c r="T5256" s="167" t="s">
        <v>12494</v>
      </c>
      <c r="U5256" s="293">
        <v>115476935</v>
      </c>
      <c r="V5256" s="240" t="s">
        <v>788</v>
      </c>
      <c r="W5256" s="167" t="s">
        <v>12495</v>
      </c>
      <c r="X5256" s="255">
        <v>3</v>
      </c>
      <c r="Y5256" s="241">
        <v>0</v>
      </c>
      <c r="Z5256" s="241">
        <v>0</v>
      </c>
      <c r="AA5256" s="277"/>
      <c r="AB5256" s="277"/>
      <c r="AC5256" s="277"/>
      <c r="AD5256" s="241">
        <v>5517212</v>
      </c>
      <c r="AE5256" s="467" t="s">
        <v>7427</v>
      </c>
      <c r="AF5256" s="468" t="s">
        <v>12496</v>
      </c>
      <c r="AG5256" s="277" t="s">
        <v>7040</v>
      </c>
      <c r="AH5256" s="277" t="s">
        <v>7041</v>
      </c>
    </row>
    <row r="5257" spans="1:34" ht="15" customHeight="1" x14ac:dyDescent="0.2">
      <c r="A5257" s="523">
        <v>69</v>
      </c>
      <c r="B5257" s="523">
        <v>70</v>
      </c>
      <c r="C5257" s="524" t="s">
        <v>395</v>
      </c>
      <c r="D5257" s="523">
        <v>70004</v>
      </c>
      <c r="E5257" s="524" t="s">
        <v>396</v>
      </c>
      <c r="F5257" s="25">
        <v>2019</v>
      </c>
      <c r="G5257" s="284">
        <v>43504.370833333334</v>
      </c>
      <c r="H5257" s="234">
        <v>43504.370833333334</v>
      </c>
      <c r="I5257" s="412" t="s">
        <v>36</v>
      </c>
      <c r="J5257" s="412" t="s">
        <v>36</v>
      </c>
      <c r="K5257" s="412" t="s">
        <v>36</v>
      </c>
      <c r="L5257" s="235">
        <f>N5257-G5257</f>
        <v>6.944444467080757E-4</v>
      </c>
      <c r="M5257" s="236">
        <v>1</v>
      </c>
      <c r="N5257" s="284">
        <v>43504.371527777781</v>
      </c>
      <c r="O5257" s="234">
        <v>43504.371527777781</v>
      </c>
      <c r="P5257" s="237" t="s">
        <v>37</v>
      </c>
      <c r="Q5257" s="162" t="s">
        <v>145</v>
      </c>
      <c r="R5257" s="167" t="s">
        <v>10207</v>
      </c>
      <c r="S5257" s="238" t="s">
        <v>40</v>
      </c>
      <c r="T5257" s="167" t="s">
        <v>13079</v>
      </c>
      <c r="U5257" s="414" t="s">
        <v>40</v>
      </c>
      <c r="V5257" s="240" t="s">
        <v>788</v>
      </c>
      <c r="W5257" s="167" t="s">
        <v>13080</v>
      </c>
      <c r="X5257" s="536">
        <v>716</v>
      </c>
      <c r="Y5257" s="255">
        <v>0</v>
      </c>
      <c r="Z5257" s="255">
        <v>0</v>
      </c>
      <c r="AA5257" s="264">
        <f>Y5257/AD5257</f>
        <v>0</v>
      </c>
      <c r="AB5257" s="265">
        <f>Z5257/AD5257</f>
        <v>0</v>
      </c>
      <c r="AC5257" s="255">
        <v>0</v>
      </c>
      <c r="AD5257" s="255">
        <v>5548929</v>
      </c>
      <c r="AE5257" s="240" t="s">
        <v>7189</v>
      </c>
      <c r="AF5257" s="527" t="s">
        <v>13081</v>
      </c>
      <c r="AG5257" s="240" t="s">
        <v>7040</v>
      </c>
      <c r="AH5257" s="525" t="s">
        <v>7041</v>
      </c>
    </row>
    <row r="5258" spans="1:34" ht="15" customHeight="1" x14ac:dyDescent="0.2">
      <c r="A5258" s="521">
        <v>69</v>
      </c>
      <c r="B5258" s="521">
        <v>70</v>
      </c>
      <c r="C5258" s="522" t="s">
        <v>395</v>
      </c>
      <c r="D5258" s="521">
        <v>70004</v>
      </c>
      <c r="E5258" s="522" t="s">
        <v>396</v>
      </c>
      <c r="F5258" s="25">
        <v>2019</v>
      </c>
      <c r="G5258" s="573">
        <v>43579.750694444447</v>
      </c>
      <c r="H5258" s="574">
        <v>43579.750694444447</v>
      </c>
      <c r="I5258" s="572" t="s">
        <v>36</v>
      </c>
      <c r="J5258" s="572" t="s">
        <v>36</v>
      </c>
      <c r="K5258" s="572" t="s">
        <v>36</v>
      </c>
      <c r="L5258" s="235">
        <f>N5258-G5258</f>
        <v>6.9444443943211809E-4</v>
      </c>
      <c r="M5258" s="236">
        <v>1</v>
      </c>
      <c r="N5258" s="573">
        <v>43579.751388888886</v>
      </c>
      <c r="O5258" s="574">
        <v>43579.751388888886</v>
      </c>
      <c r="P5258" s="237" t="s">
        <v>37</v>
      </c>
      <c r="Q5258" s="162" t="s">
        <v>62</v>
      </c>
      <c r="R5258" s="167" t="s">
        <v>10303</v>
      </c>
      <c r="S5258" s="238" t="s">
        <v>40</v>
      </c>
      <c r="T5258" s="167" t="s">
        <v>13896</v>
      </c>
      <c r="U5258" s="483">
        <v>117095944</v>
      </c>
      <c r="V5258" s="240" t="s">
        <v>788</v>
      </c>
      <c r="W5258" s="167" t="s">
        <v>13897</v>
      </c>
      <c r="X5258" s="536">
        <v>716</v>
      </c>
      <c r="Y5258" s="255">
        <v>0</v>
      </c>
      <c r="Z5258" s="255">
        <v>0</v>
      </c>
      <c r="AA5258" s="264">
        <f>Y5258/AD5258</f>
        <v>0</v>
      </c>
      <c r="AB5258" s="265">
        <f>Z5258/AD5258</f>
        <v>0</v>
      </c>
      <c r="AC5258" s="255">
        <v>0</v>
      </c>
      <c r="AD5258" s="255">
        <v>5548929</v>
      </c>
      <c r="AE5258" s="240" t="s">
        <v>7172</v>
      </c>
      <c r="AF5258" s="527" t="s">
        <v>13898</v>
      </c>
      <c r="AG5258" s="240" t="s">
        <v>7040</v>
      </c>
      <c r="AH5258" s="525" t="s">
        <v>7041</v>
      </c>
    </row>
    <row r="5259" spans="1:34" ht="15" customHeight="1" x14ac:dyDescent="0.2">
      <c r="A5259" s="521">
        <v>69</v>
      </c>
      <c r="B5259" s="521">
        <v>70</v>
      </c>
      <c r="C5259" s="522" t="s">
        <v>395</v>
      </c>
      <c r="D5259" s="521">
        <v>70004</v>
      </c>
      <c r="E5259" s="522" t="s">
        <v>396</v>
      </c>
      <c r="F5259" s="25">
        <v>2019</v>
      </c>
      <c r="G5259" s="573">
        <v>43596.719444444447</v>
      </c>
      <c r="H5259" s="574">
        <v>43596.719444444447</v>
      </c>
      <c r="I5259" s="572" t="s">
        <v>36</v>
      </c>
      <c r="J5259" s="572" t="s">
        <v>36</v>
      </c>
      <c r="K5259" s="572" t="s">
        <v>36</v>
      </c>
      <c r="L5259" s="235">
        <f>N5259-G5259</f>
        <v>6.9444443943211809E-4</v>
      </c>
      <c r="M5259" s="236">
        <v>1</v>
      </c>
      <c r="N5259" s="573">
        <v>43596.720138888886</v>
      </c>
      <c r="O5259" s="574">
        <v>43596.720138888886</v>
      </c>
      <c r="P5259" s="237" t="s">
        <v>37</v>
      </c>
      <c r="Q5259" s="162" t="s">
        <v>1285</v>
      </c>
      <c r="R5259" s="167" t="s">
        <v>10231</v>
      </c>
      <c r="S5259" s="238" t="s">
        <v>101</v>
      </c>
      <c r="T5259" s="167" t="s">
        <v>14024</v>
      </c>
      <c r="U5259" s="459" t="s">
        <v>40</v>
      </c>
      <c r="V5259" s="49" t="s">
        <v>788</v>
      </c>
      <c r="W5259" s="167" t="s">
        <v>14025</v>
      </c>
      <c r="X5259" s="536">
        <v>1</v>
      </c>
      <c r="Y5259" s="255">
        <v>0</v>
      </c>
      <c r="Z5259" s="255">
        <v>0</v>
      </c>
      <c r="AA5259" s="264">
        <f>Y5259/AD5259</f>
        <v>0</v>
      </c>
      <c r="AB5259" s="265">
        <f>Z5259/AD5259</f>
        <v>0</v>
      </c>
      <c r="AC5259" s="255">
        <v>0</v>
      </c>
      <c r="AD5259" s="255">
        <v>5548929</v>
      </c>
      <c r="AE5259" s="49" t="s">
        <v>7060</v>
      </c>
      <c r="AF5259" s="349" t="s">
        <v>8656</v>
      </c>
      <c r="AG5259" s="49" t="s">
        <v>7040</v>
      </c>
      <c r="AH5259" s="525" t="s">
        <v>7041</v>
      </c>
    </row>
    <row r="5260" spans="1:34" ht="15" customHeight="1" x14ac:dyDescent="0.2">
      <c r="A5260" s="175">
        <v>69</v>
      </c>
      <c r="B5260" s="175">
        <v>70</v>
      </c>
      <c r="C5260" s="24" t="s">
        <v>246</v>
      </c>
      <c r="D5260" s="175">
        <v>70005</v>
      </c>
      <c r="E5260" s="43" t="s">
        <v>247</v>
      </c>
      <c r="F5260" s="25">
        <v>2015</v>
      </c>
      <c r="G5260" s="156">
        <v>42282.947222222225</v>
      </c>
      <c r="H5260" s="157">
        <v>42282.947222222225</v>
      </c>
      <c r="I5260" s="620" t="s">
        <v>36</v>
      </c>
      <c r="J5260" s="620" t="s">
        <v>36</v>
      </c>
      <c r="K5260" s="620"/>
      <c r="L5260" s="159">
        <f>N5260-G5260</f>
        <v>0.18680555555329192</v>
      </c>
      <c r="M5260" s="160">
        <v>269</v>
      </c>
      <c r="N5260" s="156">
        <v>42283.134027777778</v>
      </c>
      <c r="O5260" s="157">
        <v>42283.134027777778</v>
      </c>
      <c r="P5260" s="161" t="s">
        <v>37</v>
      </c>
      <c r="Q5260" s="162" t="s">
        <v>52</v>
      </c>
      <c r="R5260" s="35" t="s">
        <v>67</v>
      </c>
      <c r="S5260" s="35" t="s">
        <v>101</v>
      </c>
      <c r="T5260" s="35" t="s">
        <v>4870</v>
      </c>
      <c r="U5260" s="459" t="s">
        <v>40</v>
      </c>
      <c r="V5260" s="167" t="s">
        <v>788</v>
      </c>
      <c r="W5260" s="35" t="s">
        <v>4871</v>
      </c>
      <c r="X5260" s="55">
        <v>0</v>
      </c>
      <c r="Y5260" s="168"/>
      <c r="Z5260" s="168"/>
      <c r="AA5260" s="168"/>
      <c r="AB5260" s="168"/>
      <c r="AC5260" s="168"/>
    </row>
    <row r="5261" spans="1:34" ht="15" customHeight="1" x14ac:dyDescent="0.2">
      <c r="A5261" s="521">
        <v>69</v>
      </c>
      <c r="B5261" s="521">
        <v>70</v>
      </c>
      <c r="C5261" s="522" t="s">
        <v>246</v>
      </c>
      <c r="D5261" s="521">
        <v>70005</v>
      </c>
      <c r="E5261" s="522" t="s">
        <v>247</v>
      </c>
      <c r="F5261" s="25">
        <v>2019</v>
      </c>
      <c r="G5261" s="573">
        <v>43584.254861111112</v>
      </c>
      <c r="H5261" s="574">
        <v>43584.254861111112</v>
      </c>
      <c r="I5261" s="572" t="s">
        <v>36</v>
      </c>
      <c r="J5261" s="572" t="s">
        <v>36</v>
      </c>
      <c r="K5261" s="572" t="s">
        <v>36</v>
      </c>
      <c r="L5261" s="235">
        <f>N5261-G5261</f>
        <v>0.35972222222335404</v>
      </c>
      <c r="M5261" s="236">
        <v>518</v>
      </c>
      <c r="N5261" s="573">
        <v>43584.614583333336</v>
      </c>
      <c r="O5261" s="574">
        <v>43584.614583333336</v>
      </c>
      <c r="P5261" s="237" t="s">
        <v>37</v>
      </c>
      <c r="Q5261" s="162" t="s">
        <v>145</v>
      </c>
      <c r="R5261" s="167" t="s">
        <v>10207</v>
      </c>
      <c r="S5261" s="238" t="s">
        <v>170</v>
      </c>
      <c r="T5261" s="167" t="s">
        <v>13920</v>
      </c>
      <c r="U5261" s="77">
        <v>117117571</v>
      </c>
      <c r="V5261" s="49" t="s">
        <v>788</v>
      </c>
      <c r="W5261" s="35" t="s">
        <v>13923</v>
      </c>
      <c r="X5261" s="536">
        <v>0</v>
      </c>
      <c r="Y5261" s="255">
        <v>0</v>
      </c>
      <c r="Z5261" s="255">
        <v>0</v>
      </c>
      <c r="AA5261" s="264">
        <f>Y5261/AD5261</f>
        <v>0</v>
      </c>
      <c r="AB5261" s="265">
        <f>Z5261/AD5261</f>
        <v>0</v>
      </c>
      <c r="AC5261" s="255">
        <v>0</v>
      </c>
      <c r="AD5261" s="255">
        <v>5548929</v>
      </c>
      <c r="AE5261" s="240" t="s">
        <v>1270</v>
      </c>
      <c r="AF5261" s="527" t="s">
        <v>1270</v>
      </c>
      <c r="AG5261" s="240" t="s">
        <v>7040</v>
      </c>
      <c r="AH5261" s="525" t="s">
        <v>7173</v>
      </c>
    </row>
    <row r="5262" spans="1:34" ht="15" customHeight="1" x14ac:dyDescent="0.2">
      <c r="A5262" s="153">
        <v>69</v>
      </c>
      <c r="B5262" s="153">
        <v>70</v>
      </c>
      <c r="C5262" s="24" t="s">
        <v>1361</v>
      </c>
      <c r="D5262" s="175">
        <v>70006</v>
      </c>
      <c r="E5262" s="24" t="s">
        <v>1362</v>
      </c>
      <c r="F5262" s="25">
        <v>2015</v>
      </c>
      <c r="G5262" s="156">
        <v>42070.382638888892</v>
      </c>
      <c r="H5262" s="157">
        <v>42070.382638888892</v>
      </c>
      <c r="I5262" s="620" t="s">
        <v>36</v>
      </c>
      <c r="J5262" s="626" t="s">
        <v>313</v>
      </c>
      <c r="K5262" s="626"/>
      <c r="L5262" s="159">
        <f>N5262-G5262</f>
        <v>0.36180555554892635</v>
      </c>
      <c r="M5262" s="160">
        <v>521</v>
      </c>
      <c r="N5262" s="156">
        <v>42070.744444444441</v>
      </c>
      <c r="O5262" s="157">
        <v>42070.744444444441</v>
      </c>
      <c r="P5262" s="161" t="s">
        <v>37</v>
      </c>
      <c r="Q5262" s="35" t="s">
        <v>1285</v>
      </c>
      <c r="R5262" s="35" t="s">
        <v>53</v>
      </c>
      <c r="S5262" s="35" t="s">
        <v>54</v>
      </c>
      <c r="T5262" s="35" t="s">
        <v>3597</v>
      </c>
      <c r="U5262" s="170">
        <v>10969</v>
      </c>
      <c r="V5262" s="167" t="s">
        <v>761</v>
      </c>
      <c r="W5262" s="35" t="s">
        <v>3598</v>
      </c>
      <c r="X5262" s="55">
        <v>0</v>
      </c>
      <c r="Y5262" s="55">
        <v>0</v>
      </c>
      <c r="Z5262" s="168"/>
      <c r="AA5262" s="168"/>
      <c r="AB5262" s="168"/>
      <c r="AC5262" s="168"/>
    </row>
    <row r="5263" spans="1:34" ht="15" customHeight="1" x14ac:dyDescent="0.2">
      <c r="A5263" s="175">
        <v>69</v>
      </c>
      <c r="B5263" s="175">
        <v>70</v>
      </c>
      <c r="C5263" s="24" t="s">
        <v>1361</v>
      </c>
      <c r="D5263" s="175">
        <v>70006</v>
      </c>
      <c r="E5263" s="24" t="s">
        <v>1362</v>
      </c>
      <c r="F5263" s="25">
        <v>2015</v>
      </c>
      <c r="G5263" s="156">
        <v>42204.098611111112</v>
      </c>
      <c r="H5263" s="157">
        <v>42204.098611111112</v>
      </c>
      <c r="I5263" s="620" t="s">
        <v>36</v>
      </c>
      <c r="J5263" s="620" t="s">
        <v>36</v>
      </c>
      <c r="K5263" s="620"/>
      <c r="L5263" s="159">
        <f>N5263-G5263</f>
        <v>6.944444467080757E-4</v>
      </c>
      <c r="M5263" s="160">
        <v>1</v>
      </c>
      <c r="N5263" s="156">
        <v>42204.099305555559</v>
      </c>
      <c r="O5263" s="157">
        <v>42204.099305555559</v>
      </c>
      <c r="P5263" s="161" t="s">
        <v>37</v>
      </c>
      <c r="Q5263" s="35" t="s">
        <v>213</v>
      </c>
      <c r="R5263" s="35" t="s">
        <v>287</v>
      </c>
      <c r="S5263" s="35" t="s">
        <v>40</v>
      </c>
      <c r="T5263" s="35" t="s">
        <v>4388</v>
      </c>
      <c r="U5263" s="459" t="s">
        <v>40</v>
      </c>
      <c r="V5263" s="167" t="s">
        <v>761</v>
      </c>
      <c r="W5263" s="35" t="s">
        <v>4389</v>
      </c>
      <c r="X5263" s="55">
        <v>0</v>
      </c>
      <c r="Y5263" s="55">
        <v>0</v>
      </c>
      <c r="Z5263" s="168"/>
      <c r="AA5263" s="168"/>
      <c r="AB5263" s="168"/>
      <c r="AC5263" s="168"/>
    </row>
    <row r="5264" spans="1:34" ht="15" customHeight="1" x14ac:dyDescent="0.2">
      <c r="A5264" s="257">
        <v>69</v>
      </c>
      <c r="B5264" s="257">
        <v>70</v>
      </c>
      <c r="C5264" s="258" t="s">
        <v>1361</v>
      </c>
      <c r="D5264" s="257">
        <v>70006</v>
      </c>
      <c r="E5264" s="258" t="s">
        <v>1362</v>
      </c>
      <c r="F5264" s="25">
        <v>2016</v>
      </c>
      <c r="G5264" s="232">
        <v>42437.490972222222</v>
      </c>
      <c r="H5264" s="233">
        <v>42437.490972222222</v>
      </c>
      <c r="I5264" s="412" t="s">
        <v>36</v>
      </c>
      <c r="J5264" s="412" t="s">
        <v>36</v>
      </c>
      <c r="K5264" s="412"/>
      <c r="L5264" s="235">
        <f>N5264-G5264</f>
        <v>0.30138888888905058</v>
      </c>
      <c r="M5264" s="236">
        <v>434</v>
      </c>
      <c r="N5264" s="232">
        <v>42437.792361111111</v>
      </c>
      <c r="O5264" s="233">
        <v>42437.792361111111</v>
      </c>
      <c r="P5264" s="237" t="s">
        <v>37</v>
      </c>
      <c r="Q5264" s="238" t="s">
        <v>52</v>
      </c>
      <c r="R5264" s="238" t="s">
        <v>53</v>
      </c>
      <c r="S5264" s="238" t="s">
        <v>54</v>
      </c>
      <c r="T5264" s="35" t="s">
        <v>5735</v>
      </c>
      <c r="U5264" s="254" t="s">
        <v>40</v>
      </c>
      <c r="V5264" s="240" t="s">
        <v>761</v>
      </c>
      <c r="W5264" s="35" t="s">
        <v>5736</v>
      </c>
      <c r="X5264" s="55">
        <v>0</v>
      </c>
      <c r="Y5264" s="55">
        <v>0</v>
      </c>
      <c r="Z5264" s="55">
        <v>0</v>
      </c>
      <c r="AA5264" s="168"/>
      <c r="AB5264" s="168"/>
      <c r="AC5264" s="168"/>
    </row>
    <row r="5265" spans="1:34" ht="15" customHeight="1" x14ac:dyDescent="0.2">
      <c r="A5265" s="257">
        <v>69</v>
      </c>
      <c r="B5265" s="257">
        <v>70</v>
      </c>
      <c r="C5265" s="258" t="s">
        <v>1361</v>
      </c>
      <c r="D5265" s="257">
        <v>70006</v>
      </c>
      <c r="E5265" s="258" t="s">
        <v>1362</v>
      </c>
      <c r="F5265" s="25">
        <v>2016</v>
      </c>
      <c r="G5265" s="284">
        <v>42619.606249999997</v>
      </c>
      <c r="H5265" s="234">
        <v>42619.606249999997</v>
      </c>
      <c r="I5265" s="412" t="s">
        <v>36</v>
      </c>
      <c r="J5265" s="412" t="s">
        <v>36</v>
      </c>
      <c r="K5265" s="412"/>
      <c r="L5265" s="235">
        <f>N5265-G5265</f>
        <v>0.21319444444816327</v>
      </c>
      <c r="M5265" s="236">
        <v>307</v>
      </c>
      <c r="N5265" s="284">
        <v>42619.819444444445</v>
      </c>
      <c r="O5265" s="234">
        <v>42619.819444444445</v>
      </c>
      <c r="P5265" s="237" t="s">
        <v>37</v>
      </c>
      <c r="Q5265" s="238" t="s">
        <v>52</v>
      </c>
      <c r="R5265" s="238" t="s">
        <v>302</v>
      </c>
      <c r="S5265" s="35" t="s">
        <v>68</v>
      </c>
      <c r="T5265" s="35" t="s">
        <v>6557</v>
      </c>
      <c r="U5265" s="282" t="s">
        <v>40</v>
      </c>
      <c r="V5265" s="240" t="s">
        <v>761</v>
      </c>
      <c r="W5265" s="35" t="s">
        <v>6558</v>
      </c>
      <c r="X5265" s="177">
        <v>0</v>
      </c>
      <c r="Y5265" s="55">
        <v>0</v>
      </c>
      <c r="Z5265" s="55">
        <v>0</v>
      </c>
      <c r="AA5265" s="35"/>
      <c r="AB5265" s="35"/>
      <c r="AC5265" s="241"/>
    </row>
    <row r="5266" spans="1:34" ht="15" customHeight="1" x14ac:dyDescent="0.2">
      <c r="A5266" s="257">
        <v>69</v>
      </c>
      <c r="B5266" s="257">
        <v>70</v>
      </c>
      <c r="C5266" s="258" t="s">
        <v>1361</v>
      </c>
      <c r="D5266" s="257">
        <v>70006</v>
      </c>
      <c r="E5266" s="258" t="s">
        <v>1362</v>
      </c>
      <c r="F5266" s="25">
        <v>2016</v>
      </c>
      <c r="G5266" s="284">
        <v>42650.28125</v>
      </c>
      <c r="H5266" s="234">
        <v>42650.28125</v>
      </c>
      <c r="I5266" s="412" t="s">
        <v>36</v>
      </c>
      <c r="J5266" s="412" t="s">
        <v>36</v>
      </c>
      <c r="K5266" s="412"/>
      <c r="L5266" s="235">
        <f>N5266-G5266</f>
        <v>0.55902777778101154</v>
      </c>
      <c r="M5266" s="236">
        <v>805</v>
      </c>
      <c r="N5266" s="284">
        <v>42650.840277777781</v>
      </c>
      <c r="O5266" s="234">
        <v>42650.840277777781</v>
      </c>
      <c r="P5266" s="237" t="s">
        <v>37</v>
      </c>
      <c r="Q5266" s="238" t="s">
        <v>52</v>
      </c>
      <c r="R5266" s="238" t="s">
        <v>53</v>
      </c>
      <c r="S5266" s="35" t="s">
        <v>54</v>
      </c>
      <c r="T5266" s="35" t="s">
        <v>6669</v>
      </c>
      <c r="U5266" s="88">
        <v>12554</v>
      </c>
      <c r="V5266" s="240" t="s">
        <v>1385</v>
      </c>
      <c r="W5266" s="35" t="s">
        <v>6670</v>
      </c>
      <c r="X5266" s="177">
        <v>0</v>
      </c>
      <c r="Y5266" s="55">
        <v>0</v>
      </c>
      <c r="Z5266" s="55">
        <v>0</v>
      </c>
      <c r="AA5266" s="35"/>
      <c r="AB5266" s="35"/>
      <c r="AC5266" s="241"/>
    </row>
    <row r="5267" spans="1:34" ht="15" customHeight="1" x14ac:dyDescent="0.2">
      <c r="A5267" s="257">
        <v>69</v>
      </c>
      <c r="B5267" s="257">
        <v>70</v>
      </c>
      <c r="C5267" s="258" t="s">
        <v>1361</v>
      </c>
      <c r="D5267" s="257">
        <v>70006</v>
      </c>
      <c r="E5267" s="258" t="s">
        <v>1362</v>
      </c>
      <c r="F5267" s="25">
        <v>2016</v>
      </c>
      <c r="G5267" s="284">
        <v>42698.349305555559</v>
      </c>
      <c r="H5267" s="234">
        <v>42698.349305555559</v>
      </c>
      <c r="I5267" s="412" t="s">
        <v>36</v>
      </c>
      <c r="J5267" s="412" t="s">
        <v>36</v>
      </c>
      <c r="K5267" s="412"/>
      <c r="L5267" s="235">
        <f>N5267-G5267</f>
        <v>6.9444443943211809E-4</v>
      </c>
      <c r="M5267" s="236">
        <v>1</v>
      </c>
      <c r="N5267" s="284">
        <v>42698.35</v>
      </c>
      <c r="O5267" s="234">
        <v>42698.35</v>
      </c>
      <c r="P5267" s="237" t="s">
        <v>37</v>
      </c>
      <c r="Q5267" s="35" t="s">
        <v>48</v>
      </c>
      <c r="R5267" s="35" t="s">
        <v>49</v>
      </c>
      <c r="S5267" s="35" t="s">
        <v>40</v>
      </c>
      <c r="T5267" s="35" t="s">
        <v>6904</v>
      </c>
      <c r="U5267" s="282" t="s">
        <v>40</v>
      </c>
      <c r="V5267" s="240" t="s">
        <v>761</v>
      </c>
      <c r="W5267" s="35" t="s">
        <v>6905</v>
      </c>
      <c r="X5267" s="177">
        <v>0</v>
      </c>
      <c r="Y5267" s="55">
        <v>0</v>
      </c>
      <c r="Z5267" s="55">
        <v>0</v>
      </c>
      <c r="AA5267" s="55"/>
      <c r="AB5267" s="55"/>
      <c r="AC5267" s="55"/>
    </row>
    <row r="5268" spans="1:34" ht="15" customHeight="1" x14ac:dyDescent="0.2">
      <c r="A5268" s="257">
        <v>69</v>
      </c>
      <c r="B5268" s="257">
        <v>70</v>
      </c>
      <c r="C5268" s="258" t="s">
        <v>1361</v>
      </c>
      <c r="D5268" s="257">
        <v>70006</v>
      </c>
      <c r="E5268" s="258" t="s">
        <v>1362</v>
      </c>
      <c r="F5268" s="25">
        <v>2017</v>
      </c>
      <c r="G5268" s="232">
        <v>42951.416666666664</v>
      </c>
      <c r="H5268" s="233">
        <v>42951.416666666664</v>
      </c>
      <c r="I5268" s="412" t="s">
        <v>36</v>
      </c>
      <c r="J5268" s="412" t="s">
        <v>36</v>
      </c>
      <c r="K5268" s="412"/>
      <c r="L5268" s="235">
        <f>N5268-G5268</f>
        <v>6.7361111112404615E-2</v>
      </c>
      <c r="M5268" s="236">
        <v>97</v>
      </c>
      <c r="N5268" s="232">
        <v>42951.484027777777</v>
      </c>
      <c r="O5268" s="233">
        <v>42951.484027777777</v>
      </c>
      <c r="P5268" s="237" t="s">
        <v>37</v>
      </c>
      <c r="Q5268" s="35" t="s">
        <v>43</v>
      </c>
      <c r="R5268" s="35" t="s">
        <v>1663</v>
      </c>
      <c r="S5268" s="35" t="s">
        <v>106</v>
      </c>
      <c r="T5268" s="167" t="s">
        <v>9112</v>
      </c>
      <c r="U5268" s="303" t="s">
        <v>40</v>
      </c>
      <c r="V5268" s="240" t="s">
        <v>761</v>
      </c>
      <c r="W5268" s="167" t="s">
        <v>9113</v>
      </c>
      <c r="X5268" s="241">
        <v>0</v>
      </c>
      <c r="Y5268" s="241">
        <v>0</v>
      </c>
      <c r="Z5268" s="241">
        <v>0</v>
      </c>
      <c r="AA5268" s="266"/>
      <c r="AB5268" s="266"/>
      <c r="AC5268" s="266"/>
      <c r="AD5268" s="304">
        <v>5517212</v>
      </c>
      <c r="AE5268" s="305" t="s">
        <v>1270</v>
      </c>
      <c r="AF5268" s="305" t="s">
        <v>1270</v>
      </c>
      <c r="AG5268" s="35" t="s">
        <v>7066</v>
      </c>
      <c r="AH5268" s="29" t="s">
        <v>7067</v>
      </c>
    </row>
    <row r="5269" spans="1:34" ht="15" customHeight="1" x14ac:dyDescent="0.2">
      <c r="A5269" s="257">
        <v>69</v>
      </c>
      <c r="B5269" s="257">
        <v>70</v>
      </c>
      <c r="C5269" s="258" t="s">
        <v>1361</v>
      </c>
      <c r="D5269" s="257">
        <v>70006</v>
      </c>
      <c r="E5269" s="258" t="s">
        <v>1362</v>
      </c>
      <c r="F5269" s="25">
        <v>2017</v>
      </c>
      <c r="G5269" s="232">
        <v>42961.241666666669</v>
      </c>
      <c r="H5269" s="233">
        <v>42961.241666666669</v>
      </c>
      <c r="I5269" s="412" t="s">
        <v>36</v>
      </c>
      <c r="J5269" s="412" t="s">
        <v>36</v>
      </c>
      <c r="K5269" s="412"/>
      <c r="L5269" s="235">
        <f>N5269-G5269</f>
        <v>9.7222222175332718E-3</v>
      </c>
      <c r="M5269" s="236">
        <v>14</v>
      </c>
      <c r="N5269" s="232">
        <v>42961.251388888886</v>
      </c>
      <c r="O5269" s="233">
        <v>42961.251388888886</v>
      </c>
      <c r="P5269" s="237" t="s">
        <v>37</v>
      </c>
      <c r="Q5269" s="35" t="s">
        <v>52</v>
      </c>
      <c r="R5269" s="35" t="s">
        <v>87</v>
      </c>
      <c r="S5269" s="35" t="s">
        <v>162</v>
      </c>
      <c r="T5269" s="167" t="s">
        <v>9190</v>
      </c>
      <c r="U5269" s="303" t="s">
        <v>40</v>
      </c>
      <c r="V5269" s="240" t="s">
        <v>761</v>
      </c>
      <c r="W5269" s="167" t="s">
        <v>9191</v>
      </c>
      <c r="X5269" s="241">
        <v>0</v>
      </c>
      <c r="Y5269" s="241">
        <v>0</v>
      </c>
      <c r="Z5269" s="241">
        <v>0</v>
      </c>
      <c r="AA5269" s="266"/>
      <c r="AB5269" s="266"/>
      <c r="AC5269" s="266"/>
      <c r="AD5269" s="304">
        <v>5517212</v>
      </c>
      <c r="AE5269" s="305" t="s">
        <v>1270</v>
      </c>
      <c r="AF5269" s="305" t="s">
        <v>1270</v>
      </c>
      <c r="AG5269" s="35" t="s">
        <v>7066</v>
      </c>
      <c r="AH5269" s="29" t="s">
        <v>7067</v>
      </c>
    </row>
    <row r="5270" spans="1:34" ht="15" customHeight="1" x14ac:dyDescent="0.2">
      <c r="A5270" s="257">
        <v>69</v>
      </c>
      <c r="B5270" s="257">
        <v>70</v>
      </c>
      <c r="C5270" s="258" t="s">
        <v>1361</v>
      </c>
      <c r="D5270" s="257">
        <v>70006</v>
      </c>
      <c r="E5270" s="258" t="s">
        <v>1362</v>
      </c>
      <c r="F5270" s="25">
        <v>2017</v>
      </c>
      <c r="G5270" s="232">
        <v>42991.280555555553</v>
      </c>
      <c r="H5270" s="233">
        <v>42991.280555555553</v>
      </c>
      <c r="I5270" s="412" t="s">
        <v>36</v>
      </c>
      <c r="J5270" s="412" t="s">
        <v>36</v>
      </c>
      <c r="K5270" s="412"/>
      <c r="L5270" s="235">
        <f>N5270-G5270</f>
        <v>6.944444467080757E-4</v>
      </c>
      <c r="M5270" s="236">
        <v>1</v>
      </c>
      <c r="N5270" s="232">
        <v>42991.28125</v>
      </c>
      <c r="O5270" s="233">
        <v>42991.28125</v>
      </c>
      <c r="P5270" s="237" t="s">
        <v>37</v>
      </c>
      <c r="Q5270" s="35" t="s">
        <v>213</v>
      </c>
      <c r="R5270" s="35" t="s">
        <v>287</v>
      </c>
      <c r="S5270" s="35" t="s">
        <v>40</v>
      </c>
      <c r="T5270" s="167" t="s">
        <v>9484</v>
      </c>
      <c r="U5270" s="303" t="s">
        <v>40</v>
      </c>
      <c r="V5270" s="240" t="s">
        <v>761</v>
      </c>
      <c r="W5270" s="167" t="s">
        <v>9485</v>
      </c>
      <c r="X5270" s="241">
        <v>0</v>
      </c>
      <c r="Y5270" s="241">
        <v>0</v>
      </c>
      <c r="Z5270" s="241">
        <v>0</v>
      </c>
      <c r="AA5270" s="266"/>
      <c r="AB5270" s="266"/>
      <c r="AC5270" s="266"/>
      <c r="AD5270" s="304">
        <v>5517212</v>
      </c>
      <c r="AE5270" s="333" t="s">
        <v>1270</v>
      </c>
      <c r="AF5270" s="333" t="s">
        <v>1270</v>
      </c>
      <c r="AG5270" s="167" t="s">
        <v>7040</v>
      </c>
      <c r="AH5270" s="29" t="s">
        <v>7303</v>
      </c>
    </row>
    <row r="5271" spans="1:34" ht="15" customHeight="1" x14ac:dyDescent="0.2">
      <c r="A5271" s="521">
        <v>69</v>
      </c>
      <c r="B5271" s="521">
        <v>70</v>
      </c>
      <c r="C5271" s="522" t="s">
        <v>1361</v>
      </c>
      <c r="D5271" s="521">
        <v>70006</v>
      </c>
      <c r="E5271" s="522" t="s">
        <v>1362</v>
      </c>
      <c r="F5271" s="25">
        <v>2019</v>
      </c>
      <c r="G5271" s="232">
        <v>43500.527777777781</v>
      </c>
      <c r="H5271" s="233">
        <v>43500.527777777781</v>
      </c>
      <c r="I5271" s="417" t="s">
        <v>7042</v>
      </c>
      <c r="J5271" s="412" t="s">
        <v>36</v>
      </c>
      <c r="K5271" s="412" t="s">
        <v>36</v>
      </c>
      <c r="L5271" s="235">
        <f>N5271-G5271</f>
        <v>0.29652777777664596</v>
      </c>
      <c r="M5271" s="236">
        <v>427</v>
      </c>
      <c r="N5271" s="232">
        <v>43500.824305555558</v>
      </c>
      <c r="O5271" s="233">
        <v>43500.824305555558</v>
      </c>
      <c r="P5271" s="237" t="s">
        <v>37</v>
      </c>
      <c r="Q5271" s="359" t="s">
        <v>1285</v>
      </c>
      <c r="R5271" s="35" t="s">
        <v>10331</v>
      </c>
      <c r="S5271" s="238" t="s">
        <v>54</v>
      </c>
      <c r="T5271" s="167" t="s">
        <v>13023</v>
      </c>
      <c r="U5271" s="416" t="s">
        <v>40</v>
      </c>
      <c r="V5271" s="240" t="s">
        <v>761</v>
      </c>
      <c r="W5271" s="167" t="s">
        <v>13024</v>
      </c>
      <c r="X5271" s="164">
        <v>0</v>
      </c>
      <c r="Y5271" s="241">
        <v>0</v>
      </c>
      <c r="Z5271" s="241">
        <v>0</v>
      </c>
      <c r="AA5271" s="264">
        <f>Y5271/AD5271</f>
        <v>0</v>
      </c>
      <c r="AB5271" s="265">
        <f>Z5271/AD5271</f>
        <v>0</v>
      </c>
      <c r="AC5271" s="255">
        <v>0</v>
      </c>
      <c r="AD5271" s="255">
        <v>5548929</v>
      </c>
      <c r="AE5271" s="239" t="s">
        <v>1270</v>
      </c>
      <c r="AF5271" s="229" t="s">
        <v>1270</v>
      </c>
      <c r="AG5271" s="545" t="s">
        <v>7066</v>
      </c>
      <c r="AH5271" s="57" t="s">
        <v>12671</v>
      </c>
    </row>
    <row r="5272" spans="1:34" ht="15" customHeight="1" x14ac:dyDescent="0.2">
      <c r="A5272" s="105">
        <v>69</v>
      </c>
      <c r="B5272" s="105">
        <v>70</v>
      </c>
      <c r="C5272" s="76" t="s">
        <v>434</v>
      </c>
      <c r="D5272" s="31">
        <v>70008</v>
      </c>
      <c r="E5272" s="60" t="s">
        <v>435</v>
      </c>
      <c r="F5272" s="25">
        <v>2014</v>
      </c>
      <c r="G5272" s="61">
        <v>41910.259027777778</v>
      </c>
      <c r="H5272" s="62">
        <v>41910.259027777778</v>
      </c>
      <c r="I5272" s="625" t="s">
        <v>36</v>
      </c>
      <c r="J5272" s="625" t="s">
        <v>36</v>
      </c>
      <c r="K5272" s="625"/>
      <c r="L5272" s="64">
        <f>N5272-G5272</f>
        <v>0.34930555555183673</v>
      </c>
      <c r="M5272" s="65">
        <v>503</v>
      </c>
      <c r="N5272" s="61">
        <v>41910.60833333333</v>
      </c>
      <c r="O5272" s="62">
        <v>41910.60833333333</v>
      </c>
      <c r="P5272" s="66" t="s">
        <v>37</v>
      </c>
      <c r="Q5272" s="69" t="s">
        <v>52</v>
      </c>
      <c r="R5272" s="69" t="s">
        <v>67</v>
      </c>
      <c r="S5272" s="87" t="s">
        <v>101</v>
      </c>
      <c r="T5272" s="69" t="s">
        <v>2789</v>
      </c>
      <c r="U5272" s="77">
        <v>10594</v>
      </c>
      <c r="V5272" s="87" t="s">
        <v>1336</v>
      </c>
      <c r="W5272" s="69" t="s">
        <v>2790</v>
      </c>
      <c r="X5272" s="83"/>
      <c r="Y5272" s="83"/>
      <c r="Z5272" s="83"/>
      <c r="AA5272" s="84"/>
      <c r="AB5272" s="85"/>
      <c r="AC5272" s="83"/>
      <c r="AD5272" s="41"/>
      <c r="AE5272" s="41"/>
      <c r="AF5272" s="41"/>
      <c r="AG5272" s="41"/>
      <c r="AH5272" s="41"/>
    </row>
    <row r="5273" spans="1:34" ht="15" customHeight="1" x14ac:dyDescent="0.2">
      <c r="A5273" s="175">
        <v>69</v>
      </c>
      <c r="B5273" s="175">
        <v>70</v>
      </c>
      <c r="C5273" s="24" t="s">
        <v>434</v>
      </c>
      <c r="D5273" s="175">
        <v>70008</v>
      </c>
      <c r="E5273" s="24" t="s">
        <v>435</v>
      </c>
      <c r="F5273" s="25">
        <v>2015</v>
      </c>
      <c r="G5273" s="156">
        <v>42154.460416666669</v>
      </c>
      <c r="H5273" s="157">
        <v>42154.460416666669</v>
      </c>
      <c r="I5273" s="620" t="s">
        <v>36</v>
      </c>
      <c r="J5273" s="620" t="s">
        <v>36</v>
      </c>
      <c r="K5273" s="620"/>
      <c r="L5273" s="159">
        <f>N5273-G5273</f>
        <v>6.9444443943211809E-4</v>
      </c>
      <c r="M5273" s="160">
        <v>1</v>
      </c>
      <c r="N5273" s="156">
        <v>42154.461111111108</v>
      </c>
      <c r="O5273" s="157">
        <v>42154.461111111108</v>
      </c>
      <c r="P5273" s="161" t="s">
        <v>37</v>
      </c>
      <c r="Q5273" s="35" t="s">
        <v>38</v>
      </c>
      <c r="R5273" s="35" t="s">
        <v>135</v>
      </c>
      <c r="S5273" s="35" t="s">
        <v>68</v>
      </c>
      <c r="T5273" s="35" t="s">
        <v>4061</v>
      </c>
      <c r="U5273" s="176">
        <v>11154</v>
      </c>
      <c r="V5273" s="167" t="s">
        <v>1336</v>
      </c>
      <c r="W5273" s="35" t="s">
        <v>4062</v>
      </c>
      <c r="X5273" s="55">
        <v>14528</v>
      </c>
      <c r="Y5273" s="55">
        <v>0</v>
      </c>
      <c r="Z5273" s="168"/>
      <c r="AA5273" s="168"/>
      <c r="AB5273" s="168"/>
      <c r="AC5273" s="168"/>
    </row>
    <row r="5274" spans="1:34" ht="15" customHeight="1" x14ac:dyDescent="0.2">
      <c r="A5274" s="175">
        <v>69</v>
      </c>
      <c r="B5274" s="175">
        <v>70</v>
      </c>
      <c r="C5274" s="24" t="s">
        <v>434</v>
      </c>
      <c r="D5274" s="175">
        <v>70008</v>
      </c>
      <c r="E5274" s="24" t="s">
        <v>435</v>
      </c>
      <c r="F5274" s="25">
        <v>2015</v>
      </c>
      <c r="G5274" s="156">
        <v>42154.563888888886</v>
      </c>
      <c r="H5274" s="157">
        <v>42154.563888888886</v>
      </c>
      <c r="I5274" s="620" t="s">
        <v>36</v>
      </c>
      <c r="J5274" s="620" t="s">
        <v>36</v>
      </c>
      <c r="K5274" s="620"/>
      <c r="L5274" s="159">
        <f>N5274-G5274</f>
        <v>0.24305555555474712</v>
      </c>
      <c r="M5274" s="160">
        <v>350</v>
      </c>
      <c r="N5274" s="156">
        <v>42154.806944444441</v>
      </c>
      <c r="O5274" s="157">
        <v>42154.806944444441</v>
      </c>
      <c r="P5274" s="161" t="s">
        <v>37</v>
      </c>
      <c r="Q5274" s="35" t="s">
        <v>38</v>
      </c>
      <c r="R5274" s="35" t="s">
        <v>135</v>
      </c>
      <c r="S5274" s="35" t="s">
        <v>68</v>
      </c>
      <c r="T5274" s="35" t="s">
        <v>4064</v>
      </c>
      <c r="U5274" s="176">
        <v>11154</v>
      </c>
      <c r="V5274" s="167" t="s">
        <v>1336</v>
      </c>
      <c r="W5274" s="35" t="s">
        <v>4065</v>
      </c>
      <c r="X5274" s="55">
        <v>0</v>
      </c>
      <c r="Y5274" s="55">
        <v>0</v>
      </c>
      <c r="Z5274" s="168"/>
      <c r="AA5274" s="168"/>
      <c r="AB5274" s="168"/>
      <c r="AC5274" s="168"/>
    </row>
    <row r="5275" spans="1:34" ht="15" customHeight="1" x14ac:dyDescent="0.2">
      <c r="A5275" s="175">
        <v>69</v>
      </c>
      <c r="B5275" s="175">
        <v>70</v>
      </c>
      <c r="C5275" s="24" t="s">
        <v>434</v>
      </c>
      <c r="D5275" s="175">
        <v>70008</v>
      </c>
      <c r="E5275" s="24" t="s">
        <v>435</v>
      </c>
      <c r="F5275" s="25">
        <v>2015</v>
      </c>
      <c r="G5275" s="156">
        <v>42154.969444444447</v>
      </c>
      <c r="H5275" s="157">
        <v>42154.969444444447</v>
      </c>
      <c r="I5275" s="620" t="s">
        <v>36</v>
      </c>
      <c r="J5275" s="620" t="s">
        <v>36</v>
      </c>
      <c r="K5275" s="620"/>
      <c r="L5275" s="159">
        <f>N5275-G5275</f>
        <v>6.9444443943211809E-4</v>
      </c>
      <c r="M5275" s="160">
        <v>1</v>
      </c>
      <c r="N5275" s="156">
        <v>42154.970138888886</v>
      </c>
      <c r="O5275" s="157">
        <v>42154.970138888886</v>
      </c>
      <c r="P5275" s="161" t="s">
        <v>37</v>
      </c>
      <c r="Q5275" s="35" t="s">
        <v>145</v>
      </c>
      <c r="R5275" s="35" t="s">
        <v>146</v>
      </c>
      <c r="S5275" s="35" t="s">
        <v>40</v>
      </c>
      <c r="T5275" s="35" t="s">
        <v>4068</v>
      </c>
      <c r="U5275" s="459" t="s">
        <v>40</v>
      </c>
      <c r="V5275" s="167" t="s">
        <v>1336</v>
      </c>
      <c r="W5275" s="35" t="s">
        <v>4069</v>
      </c>
      <c r="X5275" s="55">
        <v>14528</v>
      </c>
      <c r="Y5275" s="55">
        <v>0</v>
      </c>
      <c r="Z5275" s="168"/>
      <c r="AA5275" s="168"/>
      <c r="AB5275" s="168"/>
      <c r="AC5275" s="168"/>
    </row>
    <row r="5276" spans="1:34" ht="15" customHeight="1" x14ac:dyDescent="0.2">
      <c r="A5276" s="175">
        <v>69</v>
      </c>
      <c r="B5276" s="175">
        <v>70</v>
      </c>
      <c r="C5276" s="24" t="s">
        <v>434</v>
      </c>
      <c r="D5276" s="175">
        <v>70008</v>
      </c>
      <c r="E5276" s="24" t="s">
        <v>435</v>
      </c>
      <c r="F5276" s="25">
        <v>2015</v>
      </c>
      <c r="G5276" s="156">
        <v>42220.945833333331</v>
      </c>
      <c r="H5276" s="157">
        <v>42220.945833333331</v>
      </c>
      <c r="I5276" s="620" t="s">
        <v>36</v>
      </c>
      <c r="J5276" s="620" t="s">
        <v>36</v>
      </c>
      <c r="K5276" s="620"/>
      <c r="L5276" s="159">
        <f>N5276-G5276</f>
        <v>6.944444467080757E-4</v>
      </c>
      <c r="M5276" s="160">
        <v>1</v>
      </c>
      <c r="N5276" s="156">
        <v>42220.946527777778</v>
      </c>
      <c r="O5276" s="157">
        <v>42220.946527777778</v>
      </c>
      <c r="P5276" s="161" t="s">
        <v>37</v>
      </c>
      <c r="Q5276" s="35" t="s">
        <v>48</v>
      </c>
      <c r="R5276" s="35" t="s">
        <v>49</v>
      </c>
      <c r="S5276" s="35" t="s">
        <v>40</v>
      </c>
      <c r="T5276" s="35" t="s">
        <v>4521</v>
      </c>
      <c r="U5276" s="459" t="s">
        <v>40</v>
      </c>
      <c r="V5276" s="167" t="s">
        <v>1336</v>
      </c>
      <c r="W5276" s="35" t="s">
        <v>4522</v>
      </c>
      <c r="X5276" s="188"/>
      <c r="Y5276" s="168"/>
      <c r="Z5276" s="168"/>
      <c r="AA5276" s="168"/>
      <c r="AB5276" s="168"/>
      <c r="AC5276" s="168"/>
    </row>
    <row r="5277" spans="1:34" ht="15" customHeight="1" x14ac:dyDescent="0.2">
      <c r="A5277" s="175">
        <v>69</v>
      </c>
      <c r="B5277" s="175">
        <v>70</v>
      </c>
      <c r="C5277" s="24" t="s">
        <v>434</v>
      </c>
      <c r="D5277" s="175">
        <v>70008</v>
      </c>
      <c r="E5277" s="24" t="s">
        <v>435</v>
      </c>
      <c r="F5277" s="25">
        <v>2015</v>
      </c>
      <c r="G5277" s="156">
        <v>42242.970138888886</v>
      </c>
      <c r="H5277" s="157">
        <v>42242.970138888886</v>
      </c>
      <c r="I5277" s="620" t="s">
        <v>36</v>
      </c>
      <c r="J5277" s="620" t="s">
        <v>36</v>
      </c>
      <c r="K5277" s="620"/>
      <c r="L5277" s="159">
        <f>N5277-G5277</f>
        <v>6.944444467080757E-4</v>
      </c>
      <c r="M5277" s="160">
        <v>1</v>
      </c>
      <c r="N5277" s="156">
        <v>42242.970833333333</v>
      </c>
      <c r="O5277" s="157">
        <v>42242.970833333333</v>
      </c>
      <c r="P5277" s="161" t="s">
        <v>37</v>
      </c>
      <c r="Q5277" s="35" t="s">
        <v>145</v>
      </c>
      <c r="R5277" s="35" t="s">
        <v>146</v>
      </c>
      <c r="S5277" s="35" t="s">
        <v>54</v>
      </c>
      <c r="T5277" s="35" t="s">
        <v>4648</v>
      </c>
      <c r="U5277" s="459" t="s">
        <v>40</v>
      </c>
      <c r="V5277" s="167" t="s">
        <v>1336</v>
      </c>
      <c r="W5277" s="35" t="s">
        <v>4649</v>
      </c>
      <c r="X5277" s="188"/>
      <c r="Y5277" s="168"/>
      <c r="Z5277" s="168"/>
      <c r="AA5277" s="168"/>
      <c r="AB5277" s="168"/>
      <c r="AC5277" s="168"/>
    </row>
    <row r="5278" spans="1:34" ht="15" customHeight="1" x14ac:dyDescent="0.2">
      <c r="A5278" s="175">
        <v>69</v>
      </c>
      <c r="B5278" s="175">
        <v>70</v>
      </c>
      <c r="C5278" s="24" t="s">
        <v>434</v>
      </c>
      <c r="D5278" s="175">
        <v>70008</v>
      </c>
      <c r="E5278" s="43" t="s">
        <v>435</v>
      </c>
      <c r="F5278" s="25">
        <v>2015</v>
      </c>
      <c r="G5278" s="156">
        <v>42250.986805555556</v>
      </c>
      <c r="H5278" s="157">
        <v>42250.986805555556</v>
      </c>
      <c r="I5278" s="620" t="s">
        <v>36</v>
      </c>
      <c r="J5278" s="620" t="s">
        <v>36</v>
      </c>
      <c r="K5278" s="620"/>
      <c r="L5278" s="159">
        <f>N5278-G5278</f>
        <v>6.944444467080757E-4</v>
      </c>
      <c r="M5278" s="160">
        <v>1</v>
      </c>
      <c r="N5278" s="156">
        <v>42250.987500000003</v>
      </c>
      <c r="O5278" s="157">
        <v>42250.987500000003</v>
      </c>
      <c r="P5278" s="161" t="s">
        <v>37</v>
      </c>
      <c r="Q5278" s="162" t="s">
        <v>48</v>
      </c>
      <c r="R5278" s="162" t="s">
        <v>49</v>
      </c>
      <c r="S5278" s="35" t="s">
        <v>40</v>
      </c>
      <c r="T5278" s="35" t="s">
        <v>4693</v>
      </c>
      <c r="U5278" s="459" t="s">
        <v>40</v>
      </c>
      <c r="V5278" s="167" t="s">
        <v>1336</v>
      </c>
      <c r="W5278" s="35" t="s">
        <v>4694</v>
      </c>
      <c r="X5278" s="190"/>
      <c r="Y5278" s="168"/>
      <c r="Z5278" s="168"/>
      <c r="AA5278" s="168"/>
      <c r="AB5278" s="168"/>
      <c r="AC5278" s="168"/>
    </row>
    <row r="5279" spans="1:34" ht="15" customHeight="1" x14ac:dyDescent="0.2">
      <c r="A5279" s="257">
        <v>69</v>
      </c>
      <c r="B5279" s="257">
        <v>70</v>
      </c>
      <c r="C5279" s="258" t="s">
        <v>434</v>
      </c>
      <c r="D5279" s="257">
        <v>70008</v>
      </c>
      <c r="E5279" s="258" t="s">
        <v>435</v>
      </c>
      <c r="F5279" s="25">
        <v>2016</v>
      </c>
      <c r="G5279" s="284">
        <v>42666.961111111108</v>
      </c>
      <c r="H5279" s="234">
        <v>42666.961111111108</v>
      </c>
      <c r="I5279" s="412" t="s">
        <v>36</v>
      </c>
      <c r="J5279" s="412" t="s">
        <v>36</v>
      </c>
      <c r="K5279" s="412"/>
      <c r="L5279" s="235">
        <f>N5279-G5279</f>
        <v>2.0833333328482695E-3</v>
      </c>
      <c r="M5279" s="236">
        <v>3</v>
      </c>
      <c r="N5279" s="284">
        <v>42666.963194444441</v>
      </c>
      <c r="O5279" s="234">
        <v>42666.963194444441</v>
      </c>
      <c r="P5279" s="237" t="s">
        <v>37</v>
      </c>
      <c r="Q5279" s="35" t="s">
        <v>213</v>
      </c>
      <c r="R5279" s="35" t="s">
        <v>287</v>
      </c>
      <c r="S5279" s="35" t="s">
        <v>40</v>
      </c>
      <c r="T5279" s="35" t="s">
        <v>6772</v>
      </c>
      <c r="U5279" s="282" t="s">
        <v>40</v>
      </c>
      <c r="V5279" s="240" t="s">
        <v>788</v>
      </c>
      <c r="W5279" s="35" t="s">
        <v>6773</v>
      </c>
      <c r="X5279" s="177">
        <v>0</v>
      </c>
      <c r="Y5279" s="55">
        <v>0</v>
      </c>
      <c r="Z5279" s="55">
        <v>0</v>
      </c>
      <c r="AA5279" s="35"/>
      <c r="AB5279" s="35"/>
      <c r="AC5279" s="241"/>
    </row>
    <row r="5280" spans="1:34" ht="15" customHeight="1" x14ac:dyDescent="0.2">
      <c r="A5280" s="257">
        <v>69</v>
      </c>
      <c r="B5280" s="257">
        <v>70</v>
      </c>
      <c r="C5280" s="258" t="s">
        <v>434</v>
      </c>
      <c r="D5280" s="257">
        <v>70008</v>
      </c>
      <c r="E5280" s="258" t="s">
        <v>435</v>
      </c>
      <c r="F5280" s="25">
        <v>2017</v>
      </c>
      <c r="G5280" s="232">
        <v>42817.548611111109</v>
      </c>
      <c r="H5280" s="233">
        <v>42817.548611111109</v>
      </c>
      <c r="I5280" s="412" t="s">
        <v>36</v>
      </c>
      <c r="J5280" s="412" t="s">
        <v>36</v>
      </c>
      <c r="K5280" s="412"/>
      <c r="L5280" s="235">
        <f>N5280-G5280</f>
        <v>2.7777777781011537E-2</v>
      </c>
      <c r="M5280" s="236">
        <v>40</v>
      </c>
      <c r="N5280" s="232">
        <v>42817.576388888891</v>
      </c>
      <c r="O5280" s="233">
        <v>42817.576388888891</v>
      </c>
      <c r="P5280" s="328" t="s">
        <v>242</v>
      </c>
      <c r="Q5280" s="35" t="s">
        <v>43</v>
      </c>
      <c r="R5280" s="35" t="s">
        <v>266</v>
      </c>
      <c r="S5280" s="35" t="s">
        <v>45</v>
      </c>
      <c r="T5280" s="167" t="s">
        <v>8190</v>
      </c>
      <c r="U5280" s="303" t="s">
        <v>40</v>
      </c>
      <c r="V5280" s="49" t="s">
        <v>1336</v>
      </c>
      <c r="W5280" s="35" t="s">
        <v>8191</v>
      </c>
      <c r="X5280" s="255">
        <v>0</v>
      </c>
      <c r="Y5280" s="241">
        <v>0</v>
      </c>
      <c r="Z5280" s="241">
        <v>0</v>
      </c>
      <c r="AA5280" s="168"/>
      <c r="AB5280" s="168"/>
      <c r="AC5280" s="168"/>
      <c r="AD5280" s="304">
        <v>5517212</v>
      </c>
      <c r="AE5280" s="305" t="s">
        <v>1270</v>
      </c>
      <c r="AF5280" s="305" t="s">
        <v>1270</v>
      </c>
      <c r="AG5280" s="35" t="s">
        <v>7066</v>
      </c>
      <c r="AH5280" s="52" t="s">
        <v>7067</v>
      </c>
    </row>
    <row r="5281" spans="1:34" ht="15" customHeight="1" x14ac:dyDescent="0.2">
      <c r="A5281" s="257">
        <v>69</v>
      </c>
      <c r="B5281" s="257">
        <v>70</v>
      </c>
      <c r="C5281" s="258" t="s">
        <v>434</v>
      </c>
      <c r="D5281" s="257">
        <v>70008</v>
      </c>
      <c r="E5281" s="258" t="s">
        <v>435</v>
      </c>
      <c r="F5281" s="25">
        <v>2017</v>
      </c>
      <c r="G5281" s="232">
        <v>42830.651388888888</v>
      </c>
      <c r="H5281" s="233">
        <v>42830.651388888888</v>
      </c>
      <c r="I5281" s="412" t="s">
        <v>36</v>
      </c>
      <c r="J5281" s="412" t="s">
        <v>36</v>
      </c>
      <c r="K5281" s="412"/>
      <c r="L5281" s="235">
        <f>N5281-G5281</f>
        <v>0.10694444444379769</v>
      </c>
      <c r="M5281" s="236">
        <v>154</v>
      </c>
      <c r="N5281" s="232">
        <v>42830.758333333331</v>
      </c>
      <c r="O5281" s="233">
        <v>42830.758333333331</v>
      </c>
      <c r="P5281" s="328" t="s">
        <v>242</v>
      </c>
      <c r="Q5281" s="35" t="s">
        <v>43</v>
      </c>
      <c r="R5281" s="35" t="s">
        <v>266</v>
      </c>
      <c r="S5281" s="35" t="s">
        <v>526</v>
      </c>
      <c r="T5281" s="52" t="s">
        <v>8264</v>
      </c>
      <c r="U5281" s="303" t="s">
        <v>40</v>
      </c>
      <c r="V5281" s="49" t="s">
        <v>788</v>
      </c>
      <c r="W5281" s="44" t="s">
        <v>8265</v>
      </c>
      <c r="X5281" s="241">
        <v>0</v>
      </c>
      <c r="Y5281" s="241">
        <v>0</v>
      </c>
      <c r="Z5281" s="241">
        <v>0</v>
      </c>
      <c r="AA5281" s="168"/>
      <c r="AB5281" s="168"/>
      <c r="AC5281" s="168"/>
      <c r="AD5281" s="304">
        <v>5517212</v>
      </c>
      <c r="AE5281" s="305" t="s">
        <v>1270</v>
      </c>
      <c r="AF5281" s="305" t="s">
        <v>1270</v>
      </c>
      <c r="AG5281" s="35" t="s">
        <v>7066</v>
      </c>
      <c r="AH5281" s="52" t="s">
        <v>7067</v>
      </c>
    </row>
    <row r="5282" spans="1:34" ht="15" customHeight="1" x14ac:dyDescent="0.2">
      <c r="A5282" s="257">
        <v>69</v>
      </c>
      <c r="B5282" s="257">
        <v>70</v>
      </c>
      <c r="C5282" s="258" t="s">
        <v>434</v>
      </c>
      <c r="D5282" s="257">
        <v>70008</v>
      </c>
      <c r="E5282" s="258" t="s">
        <v>435</v>
      </c>
      <c r="F5282" s="25">
        <v>2017</v>
      </c>
      <c r="G5282" s="232">
        <v>42871.89166666667</v>
      </c>
      <c r="H5282" s="233">
        <v>42871.89166666667</v>
      </c>
      <c r="I5282" s="412" t="s">
        <v>36</v>
      </c>
      <c r="J5282" s="412" t="s">
        <v>36</v>
      </c>
      <c r="K5282" s="412"/>
      <c r="L5282" s="235">
        <f>N5282-G5282</f>
        <v>0.54305555555038154</v>
      </c>
      <c r="M5282" s="236">
        <v>782</v>
      </c>
      <c r="N5282" s="232">
        <v>42872.43472222222</v>
      </c>
      <c r="O5282" s="233">
        <v>42872.43472222222</v>
      </c>
      <c r="P5282" s="237" t="s">
        <v>37</v>
      </c>
      <c r="Q5282" s="35" t="s">
        <v>52</v>
      </c>
      <c r="R5282" s="35" t="s">
        <v>142</v>
      </c>
      <c r="S5282" s="35" t="s">
        <v>107</v>
      </c>
      <c r="T5282" s="52" t="s">
        <v>8575</v>
      </c>
      <c r="U5282" s="332" t="s">
        <v>40</v>
      </c>
      <c r="V5282" s="240" t="s">
        <v>1336</v>
      </c>
      <c r="W5282" s="44" t="s">
        <v>8576</v>
      </c>
      <c r="X5282" s="255">
        <v>0</v>
      </c>
      <c r="Y5282" s="241">
        <v>0</v>
      </c>
      <c r="Z5282" s="241">
        <v>0</v>
      </c>
      <c r="AA5282" s="168"/>
      <c r="AB5282" s="168"/>
      <c r="AC5282" s="168"/>
      <c r="AD5282" s="304">
        <v>5517212</v>
      </c>
      <c r="AE5282" s="305" t="s">
        <v>1270</v>
      </c>
      <c r="AF5282" s="305" t="s">
        <v>1270</v>
      </c>
      <c r="AG5282" s="35" t="s">
        <v>7066</v>
      </c>
      <c r="AH5282" s="44" t="s">
        <v>7067</v>
      </c>
    </row>
    <row r="5283" spans="1:34" ht="15" customHeight="1" x14ac:dyDescent="0.2">
      <c r="A5283" s="257">
        <v>69</v>
      </c>
      <c r="B5283" s="257">
        <v>70</v>
      </c>
      <c r="C5283" s="258" t="s">
        <v>434</v>
      </c>
      <c r="D5283" s="257">
        <v>70008</v>
      </c>
      <c r="E5283" s="258" t="s">
        <v>435</v>
      </c>
      <c r="F5283" s="25">
        <v>2018</v>
      </c>
      <c r="G5283" s="232">
        <v>43142.169444444444</v>
      </c>
      <c r="H5283" s="233">
        <v>43142.169444444444</v>
      </c>
      <c r="I5283" s="412" t="s">
        <v>36</v>
      </c>
      <c r="J5283" s="412" t="s">
        <v>36</v>
      </c>
      <c r="K5283" s="412" t="s">
        <v>36</v>
      </c>
      <c r="L5283" s="235">
        <f>N5283-G5283</f>
        <v>0.33888888888759539</v>
      </c>
      <c r="M5283" s="236">
        <v>488</v>
      </c>
      <c r="N5283" s="232">
        <v>43142.508333333331</v>
      </c>
      <c r="O5283" s="233">
        <v>43142.508333333331</v>
      </c>
      <c r="P5283" s="237" t="s">
        <v>37</v>
      </c>
      <c r="Q5283" s="359" t="s">
        <v>1246</v>
      </c>
      <c r="R5283" s="35" t="s">
        <v>10189</v>
      </c>
      <c r="S5283" s="277" t="s">
        <v>68</v>
      </c>
      <c r="T5283" s="167" t="s">
        <v>10461</v>
      </c>
      <c r="U5283" s="430">
        <v>114302356</v>
      </c>
      <c r="V5283" s="240" t="s">
        <v>1336</v>
      </c>
      <c r="W5283" s="277" t="s">
        <v>10462</v>
      </c>
      <c r="X5283" s="255">
        <v>0</v>
      </c>
      <c r="Y5283" s="241">
        <v>0</v>
      </c>
      <c r="Z5283" s="241">
        <v>0</v>
      </c>
      <c r="AA5283" s="266"/>
      <c r="AB5283" s="266"/>
      <c r="AC5283" s="266"/>
      <c r="AD5283" s="241">
        <v>5517212</v>
      </c>
      <c r="AE5283" s="35" t="s">
        <v>1270</v>
      </c>
      <c r="AF5283" s="153" t="s">
        <v>1270</v>
      </c>
      <c r="AG5283" s="35" t="s">
        <v>7066</v>
      </c>
      <c r="AH5283" s="35" t="s">
        <v>7067</v>
      </c>
    </row>
    <row r="5284" spans="1:34" ht="15" customHeight="1" x14ac:dyDescent="0.2">
      <c r="A5284" s="257">
        <v>69</v>
      </c>
      <c r="B5284" s="257">
        <v>70</v>
      </c>
      <c r="C5284" s="258" t="s">
        <v>434</v>
      </c>
      <c r="D5284" s="257">
        <v>70008</v>
      </c>
      <c r="E5284" s="258" t="s">
        <v>435</v>
      </c>
      <c r="F5284" s="25">
        <v>2018</v>
      </c>
      <c r="G5284" s="284">
        <v>43376.379861111112</v>
      </c>
      <c r="H5284" s="234">
        <v>43376.379861111112</v>
      </c>
      <c r="I5284" s="412" t="s">
        <v>36</v>
      </c>
      <c r="J5284" s="412" t="s">
        <v>36</v>
      </c>
      <c r="K5284" s="412" t="s">
        <v>36</v>
      </c>
      <c r="L5284" s="235">
        <f>N5284-G5284</f>
        <v>0.19652777777810115</v>
      </c>
      <c r="M5284" s="236">
        <v>283</v>
      </c>
      <c r="N5284" s="284">
        <v>43376.576388888891</v>
      </c>
      <c r="O5284" s="234">
        <v>43376.576388888891</v>
      </c>
      <c r="P5284" s="237" t="s">
        <v>37</v>
      </c>
      <c r="Q5284" s="162" t="s">
        <v>213</v>
      </c>
      <c r="R5284" s="167" t="s">
        <v>10774</v>
      </c>
      <c r="S5284" s="163" t="s">
        <v>101</v>
      </c>
      <c r="T5284" s="167" t="s">
        <v>12032</v>
      </c>
      <c r="U5284" s="293">
        <v>115020279</v>
      </c>
      <c r="V5284" s="240" t="s">
        <v>1336</v>
      </c>
      <c r="W5284" s="167" t="s">
        <v>12033</v>
      </c>
      <c r="X5284" s="255">
        <v>2952</v>
      </c>
      <c r="Y5284" s="255">
        <v>2952</v>
      </c>
      <c r="Z5284" s="241">
        <v>54868</v>
      </c>
      <c r="AA5284" s="264">
        <f>Y5284/AD5284</f>
        <v>5.3505284915642177E-4</v>
      </c>
      <c r="AB5284" s="265">
        <f>Z5284/AD5284</f>
        <v>9.9448779564751174E-3</v>
      </c>
      <c r="AC5284" s="255">
        <f>Z5284/Y5284</f>
        <v>18.586720867208673</v>
      </c>
      <c r="AD5284" s="241">
        <v>5517212</v>
      </c>
      <c r="AE5284" s="461" t="s">
        <v>7060</v>
      </c>
      <c r="AF5284" s="468" t="s">
        <v>12034</v>
      </c>
      <c r="AG5284" s="163" t="s">
        <v>7040</v>
      </c>
      <c r="AH5284" s="277" t="s">
        <v>7041</v>
      </c>
    </row>
    <row r="5285" spans="1:34" ht="15" customHeight="1" x14ac:dyDescent="0.2">
      <c r="A5285" s="521">
        <v>69</v>
      </c>
      <c r="B5285" s="521">
        <v>70</v>
      </c>
      <c r="C5285" s="522" t="s">
        <v>434</v>
      </c>
      <c r="D5285" s="521">
        <v>70008</v>
      </c>
      <c r="E5285" s="522" t="s">
        <v>435</v>
      </c>
      <c r="F5285" s="25">
        <v>2019</v>
      </c>
      <c r="G5285" s="573">
        <v>43571.159722222219</v>
      </c>
      <c r="H5285" s="574">
        <v>43571.159722222219</v>
      </c>
      <c r="I5285" s="572" t="s">
        <v>36</v>
      </c>
      <c r="J5285" s="572" t="s">
        <v>36</v>
      </c>
      <c r="K5285" s="572" t="s">
        <v>36</v>
      </c>
      <c r="L5285" s="235">
        <f>N5285-G5285</f>
        <v>6.944444467080757E-4</v>
      </c>
      <c r="M5285" s="236">
        <v>1</v>
      </c>
      <c r="N5285" s="573">
        <v>43571.160416666666</v>
      </c>
      <c r="O5285" s="574">
        <v>43571.160416666666</v>
      </c>
      <c r="P5285" s="237" t="s">
        <v>37</v>
      </c>
      <c r="Q5285" s="162" t="s">
        <v>1285</v>
      </c>
      <c r="R5285" s="167" t="s">
        <v>10231</v>
      </c>
      <c r="S5285" s="238" t="s">
        <v>101</v>
      </c>
      <c r="T5285" s="167" t="s">
        <v>13828</v>
      </c>
      <c r="U5285" s="459" t="s">
        <v>40</v>
      </c>
      <c r="V5285" s="240" t="s">
        <v>1336</v>
      </c>
      <c r="W5285" s="167" t="s">
        <v>13829</v>
      </c>
      <c r="X5285" s="536">
        <v>3091</v>
      </c>
      <c r="Y5285" s="255">
        <v>0</v>
      </c>
      <c r="Z5285" s="255">
        <v>0</v>
      </c>
      <c r="AA5285" s="264">
        <f>Y5285/AD5285</f>
        <v>0</v>
      </c>
      <c r="AB5285" s="265">
        <f>Z5285/AD5285</f>
        <v>0</v>
      </c>
      <c r="AC5285" s="255">
        <v>0</v>
      </c>
      <c r="AD5285" s="255">
        <v>5548929</v>
      </c>
      <c r="AE5285" s="240" t="s">
        <v>7045</v>
      </c>
      <c r="AF5285" s="527" t="s">
        <v>7175</v>
      </c>
      <c r="AG5285" s="240" t="s">
        <v>7040</v>
      </c>
      <c r="AH5285" s="525" t="s">
        <v>7041</v>
      </c>
    </row>
    <row r="5286" spans="1:34" ht="15" customHeight="1" x14ac:dyDescent="0.2">
      <c r="A5286" s="521">
        <v>69</v>
      </c>
      <c r="B5286" s="521">
        <v>70</v>
      </c>
      <c r="C5286" s="522" t="s">
        <v>434</v>
      </c>
      <c r="D5286" s="521">
        <v>70008</v>
      </c>
      <c r="E5286" s="522" t="s">
        <v>435</v>
      </c>
      <c r="F5286" s="25">
        <v>2019</v>
      </c>
      <c r="G5286" s="573">
        <v>43571.447916666664</v>
      </c>
      <c r="H5286" s="574">
        <v>43571.447916666664</v>
      </c>
      <c r="I5286" s="572" t="s">
        <v>36</v>
      </c>
      <c r="J5286" s="572" t="s">
        <v>36</v>
      </c>
      <c r="K5286" s="572" t="s">
        <v>36</v>
      </c>
      <c r="L5286" s="235">
        <f>N5286-G5286</f>
        <v>0.20694444444961846</v>
      </c>
      <c r="M5286" s="236">
        <v>298</v>
      </c>
      <c r="N5286" s="573">
        <v>43571.654861111114</v>
      </c>
      <c r="O5286" s="574">
        <v>43571.654861111114</v>
      </c>
      <c r="P5286" s="237" t="s">
        <v>37</v>
      </c>
      <c r="Q5286" s="162" t="s">
        <v>1285</v>
      </c>
      <c r="R5286" s="167" t="s">
        <v>10231</v>
      </c>
      <c r="S5286" s="238" t="s">
        <v>101</v>
      </c>
      <c r="T5286" s="167" t="s">
        <v>13833</v>
      </c>
      <c r="U5286" s="459" t="s">
        <v>40</v>
      </c>
      <c r="V5286" s="240" t="s">
        <v>1336</v>
      </c>
      <c r="W5286" s="167" t="s">
        <v>13834</v>
      </c>
      <c r="X5286" s="536">
        <v>0</v>
      </c>
      <c r="Y5286" s="255">
        <v>0</v>
      </c>
      <c r="Z5286" s="255">
        <v>0</v>
      </c>
      <c r="AA5286" s="264">
        <f>Y5286/AD5286</f>
        <v>0</v>
      </c>
      <c r="AB5286" s="265">
        <f>Z5286/AD5286</f>
        <v>0</v>
      </c>
      <c r="AC5286" s="255">
        <v>0</v>
      </c>
      <c r="AD5286" s="255">
        <v>5548929</v>
      </c>
      <c r="AE5286" s="240" t="s">
        <v>1270</v>
      </c>
      <c r="AF5286" s="527" t="s">
        <v>1270</v>
      </c>
      <c r="AG5286" s="555" t="s">
        <v>7066</v>
      </c>
      <c r="AH5286" s="525" t="s">
        <v>12671</v>
      </c>
    </row>
    <row r="5287" spans="1:34" ht="15" customHeight="1" x14ac:dyDescent="0.2">
      <c r="A5287" s="521">
        <v>69</v>
      </c>
      <c r="B5287" s="521">
        <v>70</v>
      </c>
      <c r="C5287" s="522" t="s">
        <v>434</v>
      </c>
      <c r="D5287" s="521">
        <v>70008</v>
      </c>
      <c r="E5287" s="522" t="s">
        <v>435</v>
      </c>
      <c r="F5287" s="25">
        <v>2019</v>
      </c>
      <c r="G5287" s="573">
        <v>43595.040972222225</v>
      </c>
      <c r="H5287" s="574">
        <v>43595.040972222225</v>
      </c>
      <c r="I5287" s="572" t="s">
        <v>36</v>
      </c>
      <c r="J5287" s="572" t="s">
        <v>36</v>
      </c>
      <c r="K5287" s="572" t="s">
        <v>36</v>
      </c>
      <c r="L5287" s="235">
        <f>N5287-G5287</f>
        <v>4.166666665696539E-3</v>
      </c>
      <c r="M5287" s="236">
        <v>6</v>
      </c>
      <c r="N5287" s="573">
        <v>43595.045138888891</v>
      </c>
      <c r="O5287" s="574">
        <v>43595.045138888891</v>
      </c>
      <c r="P5287" s="237" t="s">
        <v>37</v>
      </c>
      <c r="Q5287" s="162" t="s">
        <v>213</v>
      </c>
      <c r="R5287" s="167" t="s">
        <v>10774</v>
      </c>
      <c r="S5287" s="238" t="s">
        <v>40</v>
      </c>
      <c r="T5287" s="167" t="s">
        <v>14001</v>
      </c>
      <c r="U5287" s="459" t="s">
        <v>40</v>
      </c>
      <c r="V5287" s="49" t="s">
        <v>788</v>
      </c>
      <c r="W5287" s="35" t="s">
        <v>14002</v>
      </c>
      <c r="X5287" s="295"/>
      <c r="Y5287" s="266"/>
      <c r="Z5287" s="266"/>
      <c r="AA5287" s="266"/>
      <c r="AB5287" s="266"/>
      <c r="AC5287" s="266"/>
      <c r="AD5287" s="255">
        <v>5548929</v>
      </c>
      <c r="AE5287" s="240" t="s">
        <v>1270</v>
      </c>
      <c r="AF5287" s="527" t="s">
        <v>1270</v>
      </c>
      <c r="AG5287" s="49" t="s">
        <v>7040</v>
      </c>
      <c r="AH5287" s="525" t="s">
        <v>7041</v>
      </c>
    </row>
    <row r="5288" spans="1:34" ht="15" customHeight="1" x14ac:dyDescent="0.2">
      <c r="A5288" s="175">
        <v>69</v>
      </c>
      <c r="B5288" s="175">
        <v>70</v>
      </c>
      <c r="C5288" s="24" t="s">
        <v>1518</v>
      </c>
      <c r="D5288" s="175">
        <v>70009</v>
      </c>
      <c r="E5288" s="24" t="s">
        <v>1519</v>
      </c>
      <c r="F5288" s="25">
        <v>2015</v>
      </c>
      <c r="G5288" s="156">
        <v>42121.282638888886</v>
      </c>
      <c r="H5288" s="157">
        <v>42121.282638888886</v>
      </c>
      <c r="I5288" s="620" t="s">
        <v>36</v>
      </c>
      <c r="J5288" s="620" t="s">
        <v>36</v>
      </c>
      <c r="K5288" s="620"/>
      <c r="L5288" s="159">
        <f>N5288-G5288</f>
        <v>6.944444467080757E-4</v>
      </c>
      <c r="M5288" s="160">
        <v>1</v>
      </c>
      <c r="N5288" s="156">
        <v>42121.283333333333</v>
      </c>
      <c r="O5288" s="157">
        <v>42121.283333333333</v>
      </c>
      <c r="P5288" s="161" t="s">
        <v>37</v>
      </c>
      <c r="Q5288" s="35" t="s">
        <v>1285</v>
      </c>
      <c r="R5288" s="35" t="s">
        <v>67</v>
      </c>
      <c r="S5288" s="35" t="s">
        <v>101</v>
      </c>
      <c r="T5288" s="35" t="s">
        <v>3852</v>
      </c>
      <c r="U5288" s="459" t="s">
        <v>40</v>
      </c>
      <c r="V5288" s="167" t="s">
        <v>1336</v>
      </c>
      <c r="W5288" s="35" t="s">
        <v>3853</v>
      </c>
      <c r="X5288" s="55">
        <v>0</v>
      </c>
      <c r="Y5288" s="55">
        <v>0</v>
      </c>
      <c r="Z5288" s="168"/>
      <c r="AA5288" s="168"/>
      <c r="AB5288" s="168"/>
      <c r="AC5288" s="168"/>
    </row>
    <row r="5289" spans="1:34" ht="15" customHeight="1" x14ac:dyDescent="0.2">
      <c r="A5289" s="257">
        <v>69</v>
      </c>
      <c r="B5289" s="257">
        <v>70</v>
      </c>
      <c r="C5289" s="258" t="s">
        <v>1487</v>
      </c>
      <c r="D5289" s="257">
        <v>70010</v>
      </c>
      <c r="E5289" s="258" t="s">
        <v>1488</v>
      </c>
      <c r="F5289" s="25">
        <v>2017</v>
      </c>
      <c r="G5289" s="232">
        <v>42852.925694444442</v>
      </c>
      <c r="H5289" s="233">
        <v>42852.925694444442</v>
      </c>
      <c r="I5289" s="412" t="s">
        <v>36</v>
      </c>
      <c r="J5289" s="412" t="s">
        <v>36</v>
      </c>
      <c r="K5289" s="412"/>
      <c r="L5289" s="235">
        <f>N5289-G5289</f>
        <v>0.73819444444961846</v>
      </c>
      <c r="M5289" s="236">
        <v>1063</v>
      </c>
      <c r="N5289" s="232">
        <v>42853.663888888892</v>
      </c>
      <c r="O5289" s="233">
        <v>42853.663888888892</v>
      </c>
      <c r="P5289" s="237" t="s">
        <v>37</v>
      </c>
      <c r="Q5289" s="35" t="s">
        <v>52</v>
      </c>
      <c r="R5289" s="35" t="s">
        <v>5649</v>
      </c>
      <c r="S5289" s="35" t="s">
        <v>80</v>
      </c>
      <c r="T5289" s="52" t="s">
        <v>8445</v>
      </c>
      <c r="U5289" s="332" t="s">
        <v>40</v>
      </c>
      <c r="V5289" s="240" t="s">
        <v>788</v>
      </c>
      <c r="W5289" s="44" t="s">
        <v>8446</v>
      </c>
      <c r="X5289" s="241">
        <v>0</v>
      </c>
      <c r="Y5289" s="241">
        <v>0</v>
      </c>
      <c r="Z5289" s="241">
        <v>0</v>
      </c>
      <c r="AA5289" s="168"/>
      <c r="AB5289" s="168"/>
      <c r="AC5289" s="168"/>
      <c r="AD5289" s="304">
        <v>5517212</v>
      </c>
      <c r="AE5289" s="305" t="s">
        <v>1270</v>
      </c>
      <c r="AF5289" s="305" t="s">
        <v>1270</v>
      </c>
      <c r="AG5289" s="35" t="s">
        <v>7066</v>
      </c>
      <c r="AH5289" s="44" t="s">
        <v>7067</v>
      </c>
    </row>
    <row r="5290" spans="1:34" ht="15" customHeight="1" x14ac:dyDescent="0.2">
      <c r="A5290" s="58">
        <v>69</v>
      </c>
      <c r="B5290" s="58">
        <v>70</v>
      </c>
      <c r="C5290" s="76" t="s">
        <v>797</v>
      </c>
      <c r="D5290" s="31">
        <v>70014</v>
      </c>
      <c r="E5290" s="60" t="s">
        <v>798</v>
      </c>
      <c r="F5290" s="25">
        <v>2014</v>
      </c>
      <c r="G5290" s="61">
        <v>41672.419444444444</v>
      </c>
      <c r="H5290" s="62">
        <v>41672.419444444444</v>
      </c>
      <c r="I5290" s="625" t="s">
        <v>36</v>
      </c>
      <c r="J5290" s="625" t="s">
        <v>36</v>
      </c>
      <c r="K5290" s="625"/>
      <c r="L5290" s="64">
        <f>N5290-G5290</f>
        <v>0.53402777777955635</v>
      </c>
      <c r="M5290" s="65">
        <v>769</v>
      </c>
      <c r="N5290" s="61">
        <v>41672.953472222223</v>
      </c>
      <c r="O5290" s="62">
        <v>41672.953472222223</v>
      </c>
      <c r="P5290" s="66" t="s">
        <v>37</v>
      </c>
      <c r="Q5290" s="67" t="s">
        <v>52</v>
      </c>
      <c r="R5290" s="67" t="s">
        <v>639</v>
      </c>
      <c r="S5290" s="68" t="s">
        <v>101</v>
      </c>
      <c r="T5290" s="69" t="s">
        <v>1765</v>
      </c>
      <c r="U5290" s="77">
        <v>10070</v>
      </c>
      <c r="V5290" s="78" t="s">
        <v>761</v>
      </c>
      <c r="W5290" s="69" t="s">
        <v>1766</v>
      </c>
      <c r="X5290" s="32">
        <v>5157</v>
      </c>
      <c r="Y5290" s="32">
        <v>1626</v>
      </c>
      <c r="Z5290" s="32">
        <v>225012</v>
      </c>
      <c r="AA5290" s="79">
        <f>Y5290/5380759</f>
        <v>3.0218785119348406E-4</v>
      </c>
      <c r="AB5290" s="80">
        <f>Z5290/5380759</f>
        <v>4.1817892234162504E-2</v>
      </c>
      <c r="AC5290" s="32">
        <f>Z5290/Y5290</f>
        <v>138.38376383763838</v>
      </c>
    </row>
    <row r="5291" spans="1:34" ht="15" customHeight="1" x14ac:dyDescent="0.2">
      <c r="A5291" s="58">
        <v>69</v>
      </c>
      <c r="B5291" s="58">
        <v>70</v>
      </c>
      <c r="C5291" s="76" t="s">
        <v>797</v>
      </c>
      <c r="D5291" s="31">
        <v>70014</v>
      </c>
      <c r="E5291" s="60" t="s">
        <v>798</v>
      </c>
      <c r="F5291" s="25">
        <v>2014</v>
      </c>
      <c r="G5291" s="61">
        <v>41726.640972222223</v>
      </c>
      <c r="H5291" s="62">
        <v>41726.640972222223</v>
      </c>
      <c r="I5291" s="625" t="s">
        <v>36</v>
      </c>
      <c r="J5291" s="625" t="s">
        <v>36</v>
      </c>
      <c r="K5291" s="625"/>
      <c r="L5291" s="64">
        <f>N5291-G5291</f>
        <v>3.3333333332848269E-2</v>
      </c>
      <c r="M5291" s="65">
        <v>48</v>
      </c>
      <c r="N5291" s="61">
        <v>41726.674305555556</v>
      </c>
      <c r="O5291" s="62">
        <v>41726.674305555556</v>
      </c>
      <c r="P5291" s="66" t="s">
        <v>37</v>
      </c>
      <c r="Q5291" s="69" t="s">
        <v>155</v>
      </c>
      <c r="R5291" s="69" t="s">
        <v>155</v>
      </c>
      <c r="S5291" s="87" t="s">
        <v>45</v>
      </c>
      <c r="T5291" s="69" t="s">
        <v>2022</v>
      </c>
      <c r="U5291" s="459" t="s">
        <v>40</v>
      </c>
      <c r="V5291" s="78" t="s">
        <v>761</v>
      </c>
      <c r="W5291" s="69" t="s">
        <v>2023</v>
      </c>
      <c r="X5291" s="32">
        <v>0</v>
      </c>
      <c r="Y5291" s="32">
        <v>0</v>
      </c>
      <c r="Z5291" s="83"/>
      <c r="AA5291" s="84"/>
      <c r="AB5291" s="85"/>
      <c r="AC5291" s="83"/>
    </row>
    <row r="5292" spans="1:34" ht="15" customHeight="1" x14ac:dyDescent="0.2">
      <c r="A5292" s="58">
        <v>69</v>
      </c>
      <c r="B5292" s="58">
        <v>70</v>
      </c>
      <c r="C5292" s="76" t="s">
        <v>797</v>
      </c>
      <c r="D5292" s="31">
        <v>70014</v>
      </c>
      <c r="E5292" s="60" t="s">
        <v>798</v>
      </c>
      <c r="F5292" s="25">
        <v>2014</v>
      </c>
      <c r="G5292" s="61">
        <v>41795.602083333331</v>
      </c>
      <c r="H5292" s="62">
        <v>41795.602083333331</v>
      </c>
      <c r="I5292" s="625" t="s">
        <v>36</v>
      </c>
      <c r="J5292" s="625" t="s">
        <v>36</v>
      </c>
      <c r="K5292" s="625"/>
      <c r="L5292" s="64">
        <f>N5292-G5292</f>
        <v>6.944444467080757E-4</v>
      </c>
      <c r="M5292" s="65">
        <v>1</v>
      </c>
      <c r="N5292" s="61">
        <v>41795.602777777778</v>
      </c>
      <c r="O5292" s="62">
        <v>41795.602777777778</v>
      </c>
      <c r="P5292" s="66" t="s">
        <v>37</v>
      </c>
      <c r="Q5292" s="69" t="s">
        <v>48</v>
      </c>
      <c r="R5292" s="69" t="s">
        <v>49</v>
      </c>
      <c r="S5292" s="87" t="s">
        <v>40</v>
      </c>
      <c r="T5292" s="69" t="s">
        <v>2328</v>
      </c>
      <c r="U5292" s="459" t="s">
        <v>40</v>
      </c>
      <c r="V5292" s="39" t="s">
        <v>761</v>
      </c>
      <c r="W5292" s="69" t="s">
        <v>2329</v>
      </c>
      <c r="X5292" s="32">
        <v>5160</v>
      </c>
      <c r="Y5292" s="32">
        <v>0</v>
      </c>
      <c r="Z5292" s="83"/>
      <c r="AA5292" s="84"/>
      <c r="AB5292" s="85"/>
      <c r="AC5292" s="83"/>
    </row>
    <row r="5293" spans="1:34" ht="15" customHeight="1" x14ac:dyDescent="0.2">
      <c r="A5293" s="58">
        <v>69</v>
      </c>
      <c r="B5293" s="58">
        <v>70</v>
      </c>
      <c r="C5293" s="76" t="s">
        <v>797</v>
      </c>
      <c r="D5293" s="31">
        <v>70014</v>
      </c>
      <c r="E5293" s="60" t="s">
        <v>798</v>
      </c>
      <c r="F5293" s="25">
        <v>2014</v>
      </c>
      <c r="G5293" s="61">
        <v>41847.6875</v>
      </c>
      <c r="H5293" s="62">
        <v>41847.6875</v>
      </c>
      <c r="I5293" s="625" t="s">
        <v>36</v>
      </c>
      <c r="J5293" s="625" t="s">
        <v>36</v>
      </c>
      <c r="K5293" s="625"/>
      <c r="L5293" s="64">
        <f>N5293-G5293</f>
        <v>0.33125000000291038</v>
      </c>
      <c r="M5293" s="65">
        <v>477</v>
      </c>
      <c r="N5293" s="61">
        <v>41848.018750000003</v>
      </c>
      <c r="O5293" s="62">
        <v>41848.018750000003</v>
      </c>
      <c r="P5293" s="66" t="s">
        <v>37</v>
      </c>
      <c r="Q5293" s="69" t="s">
        <v>52</v>
      </c>
      <c r="R5293" s="69" t="s">
        <v>67</v>
      </c>
      <c r="S5293" s="87" t="s">
        <v>101</v>
      </c>
      <c r="T5293" s="69" t="s">
        <v>2536</v>
      </c>
      <c r="U5293" s="77">
        <v>10454</v>
      </c>
      <c r="V5293" s="87" t="s">
        <v>761</v>
      </c>
      <c r="W5293" s="69" t="s">
        <v>2537</v>
      </c>
      <c r="X5293" s="32">
        <v>5153</v>
      </c>
      <c r="Y5293" s="32">
        <v>5153</v>
      </c>
      <c r="Z5293" s="114">
        <v>344444</v>
      </c>
      <c r="AA5293" s="112">
        <f>Y5293/5380759</f>
        <v>9.5767158499386422E-4</v>
      </c>
      <c r="AB5293" s="113">
        <f>Z5293/5380759</f>
        <v>6.4014017353313912E-2</v>
      </c>
      <c r="AC5293" s="111">
        <f>Z5293/Y5293</f>
        <v>66.843392198719187</v>
      </c>
    </row>
    <row r="5294" spans="1:34" ht="15" customHeight="1" x14ac:dyDescent="0.2">
      <c r="A5294" s="175">
        <v>69</v>
      </c>
      <c r="B5294" s="175">
        <v>70</v>
      </c>
      <c r="C5294" s="24" t="s">
        <v>797</v>
      </c>
      <c r="D5294" s="175">
        <v>70014</v>
      </c>
      <c r="E5294" s="24" t="s">
        <v>798</v>
      </c>
      <c r="F5294" s="25">
        <v>2015</v>
      </c>
      <c r="G5294" s="156">
        <v>42107.654861111114</v>
      </c>
      <c r="H5294" s="157">
        <v>42107.654861111114</v>
      </c>
      <c r="I5294" s="620" t="s">
        <v>36</v>
      </c>
      <c r="J5294" s="620" t="s">
        <v>36</v>
      </c>
      <c r="K5294" s="620"/>
      <c r="L5294" s="159">
        <f>N5294-G5294</f>
        <v>6.9444443943211809E-4</v>
      </c>
      <c r="M5294" s="160">
        <v>1</v>
      </c>
      <c r="N5294" s="156">
        <v>42107.655555555553</v>
      </c>
      <c r="O5294" s="157">
        <v>42107.655555555553</v>
      </c>
      <c r="P5294" s="161" t="s">
        <v>37</v>
      </c>
      <c r="Q5294" s="35" t="s">
        <v>43</v>
      </c>
      <c r="R5294" s="35" t="s">
        <v>535</v>
      </c>
      <c r="S5294" s="35" t="s">
        <v>162</v>
      </c>
      <c r="T5294" s="35" t="s">
        <v>3767</v>
      </c>
      <c r="U5294" s="459" t="s">
        <v>40</v>
      </c>
      <c r="V5294" s="167" t="s">
        <v>761</v>
      </c>
      <c r="W5294" s="35" t="s">
        <v>3768</v>
      </c>
      <c r="X5294" s="55">
        <v>0</v>
      </c>
      <c r="Y5294" s="55">
        <v>0</v>
      </c>
      <c r="Z5294" s="168"/>
      <c r="AA5294" s="168"/>
      <c r="AB5294" s="168"/>
      <c r="AC5294" s="168"/>
    </row>
    <row r="5295" spans="1:34" ht="15" customHeight="1" x14ac:dyDescent="0.2">
      <c r="A5295" s="175">
        <v>69</v>
      </c>
      <c r="B5295" s="175">
        <v>70</v>
      </c>
      <c r="C5295" s="24" t="s">
        <v>797</v>
      </c>
      <c r="D5295" s="175">
        <v>70014</v>
      </c>
      <c r="E5295" s="24" t="s">
        <v>798</v>
      </c>
      <c r="F5295" s="25">
        <v>2015</v>
      </c>
      <c r="G5295" s="156">
        <v>42108.007638888892</v>
      </c>
      <c r="H5295" s="157">
        <v>42108.007638888892</v>
      </c>
      <c r="I5295" s="620" t="s">
        <v>36</v>
      </c>
      <c r="J5295" s="620" t="s">
        <v>36</v>
      </c>
      <c r="K5295" s="620"/>
      <c r="L5295" s="159">
        <f>N5295-G5295</f>
        <v>1.3888888861401938E-3</v>
      </c>
      <c r="M5295" s="160">
        <v>2</v>
      </c>
      <c r="N5295" s="156">
        <v>42108.009027777778</v>
      </c>
      <c r="O5295" s="157">
        <v>42108.009027777778</v>
      </c>
      <c r="P5295" s="161" t="s">
        <v>37</v>
      </c>
      <c r="Q5295" s="35" t="s">
        <v>43</v>
      </c>
      <c r="R5295" s="35" t="s">
        <v>535</v>
      </c>
      <c r="S5295" s="35" t="s">
        <v>162</v>
      </c>
      <c r="T5295" s="35" t="s">
        <v>3769</v>
      </c>
      <c r="U5295" s="459" t="s">
        <v>40</v>
      </c>
      <c r="V5295" s="167" t="s">
        <v>761</v>
      </c>
      <c r="W5295" s="35" t="s">
        <v>3770</v>
      </c>
      <c r="X5295" s="55">
        <v>2328</v>
      </c>
      <c r="Y5295" s="55">
        <v>0</v>
      </c>
      <c r="Z5295" s="168"/>
      <c r="AA5295" s="168"/>
      <c r="AB5295" s="168"/>
      <c r="AC5295" s="168"/>
      <c r="AD5295" s="41"/>
      <c r="AE5295" s="41"/>
      <c r="AF5295" s="41"/>
      <c r="AG5295" s="41"/>
      <c r="AH5295" s="41"/>
    </row>
    <row r="5296" spans="1:34" ht="15" customHeight="1" x14ac:dyDescent="0.2">
      <c r="A5296" s="257">
        <v>69</v>
      </c>
      <c r="B5296" s="257">
        <v>70</v>
      </c>
      <c r="C5296" s="258" t="s">
        <v>797</v>
      </c>
      <c r="D5296" s="257">
        <v>70014</v>
      </c>
      <c r="E5296" s="258" t="s">
        <v>798</v>
      </c>
      <c r="F5296" s="25">
        <v>2016</v>
      </c>
      <c r="G5296" s="284">
        <v>42698.349305555559</v>
      </c>
      <c r="H5296" s="234">
        <v>42698.349305555559</v>
      </c>
      <c r="I5296" s="412" t="s">
        <v>36</v>
      </c>
      <c r="J5296" s="412" t="s">
        <v>36</v>
      </c>
      <c r="K5296" s="412"/>
      <c r="L5296" s="235">
        <f>N5296-G5296</f>
        <v>6.9444443943211809E-4</v>
      </c>
      <c r="M5296" s="236">
        <v>1</v>
      </c>
      <c r="N5296" s="284">
        <v>42698.35</v>
      </c>
      <c r="O5296" s="234">
        <v>42698.35</v>
      </c>
      <c r="P5296" s="237" t="s">
        <v>37</v>
      </c>
      <c r="Q5296" s="35" t="s">
        <v>48</v>
      </c>
      <c r="R5296" s="35" t="s">
        <v>49</v>
      </c>
      <c r="S5296" s="35" t="s">
        <v>40</v>
      </c>
      <c r="T5296" s="35" t="s">
        <v>6906</v>
      </c>
      <c r="U5296" s="282" t="s">
        <v>40</v>
      </c>
      <c r="V5296" s="240" t="s">
        <v>761</v>
      </c>
      <c r="W5296" s="35" t="s">
        <v>6907</v>
      </c>
      <c r="X5296" s="177">
        <v>5159</v>
      </c>
      <c r="Y5296" s="55">
        <v>0</v>
      </c>
      <c r="Z5296" s="55">
        <v>0</v>
      </c>
      <c r="AA5296" s="55"/>
      <c r="AB5296" s="55"/>
      <c r="AC5296" s="55"/>
    </row>
    <row r="5297" spans="1:34" ht="15" customHeight="1" x14ac:dyDescent="0.2">
      <c r="A5297" s="257">
        <v>69</v>
      </c>
      <c r="B5297" s="257">
        <v>70</v>
      </c>
      <c r="C5297" s="258" t="s">
        <v>797</v>
      </c>
      <c r="D5297" s="257">
        <v>70014</v>
      </c>
      <c r="E5297" s="258" t="s">
        <v>798</v>
      </c>
      <c r="F5297" s="25">
        <v>2017</v>
      </c>
      <c r="G5297" s="232">
        <v>42961.241666666669</v>
      </c>
      <c r="H5297" s="233">
        <v>42961.241666666669</v>
      </c>
      <c r="I5297" s="412" t="s">
        <v>36</v>
      </c>
      <c r="J5297" s="412" t="s">
        <v>36</v>
      </c>
      <c r="K5297" s="412"/>
      <c r="L5297" s="235">
        <f>N5297-G5297</f>
        <v>9.7222222175332718E-3</v>
      </c>
      <c r="M5297" s="236">
        <v>14</v>
      </c>
      <c r="N5297" s="232">
        <v>42961.251388888886</v>
      </c>
      <c r="O5297" s="233">
        <v>42961.251388888886</v>
      </c>
      <c r="P5297" s="237" t="s">
        <v>37</v>
      </c>
      <c r="Q5297" s="35" t="s">
        <v>52</v>
      </c>
      <c r="R5297" s="35" t="s">
        <v>87</v>
      </c>
      <c r="S5297" s="35" t="s">
        <v>162</v>
      </c>
      <c r="T5297" s="167" t="s">
        <v>9190</v>
      </c>
      <c r="U5297" s="303" t="s">
        <v>40</v>
      </c>
      <c r="V5297" s="240" t="s">
        <v>761</v>
      </c>
      <c r="W5297" s="167" t="s">
        <v>9192</v>
      </c>
      <c r="X5297" s="241">
        <v>0</v>
      </c>
      <c r="Y5297" s="241">
        <v>0</v>
      </c>
      <c r="Z5297" s="241">
        <v>0</v>
      </c>
      <c r="AA5297" s="266"/>
      <c r="AB5297" s="266"/>
      <c r="AC5297" s="266"/>
      <c r="AD5297" s="304">
        <v>5517212</v>
      </c>
      <c r="AE5297" s="305" t="s">
        <v>1270</v>
      </c>
      <c r="AF5297" s="305" t="s">
        <v>1270</v>
      </c>
      <c r="AG5297" s="35" t="s">
        <v>7066</v>
      </c>
      <c r="AH5297" s="29" t="s">
        <v>7067</v>
      </c>
    </row>
    <row r="5298" spans="1:34" ht="15" customHeight="1" x14ac:dyDescent="0.2">
      <c r="A5298" s="257">
        <v>69</v>
      </c>
      <c r="B5298" s="257">
        <v>70</v>
      </c>
      <c r="C5298" s="258" t="s">
        <v>797</v>
      </c>
      <c r="D5298" s="257">
        <v>70014</v>
      </c>
      <c r="E5298" s="258" t="s">
        <v>798</v>
      </c>
      <c r="F5298" s="25">
        <v>2017</v>
      </c>
      <c r="G5298" s="232">
        <v>42991.280555555553</v>
      </c>
      <c r="H5298" s="233">
        <v>42991.280555555553</v>
      </c>
      <c r="I5298" s="412" t="s">
        <v>36</v>
      </c>
      <c r="J5298" s="412" t="s">
        <v>36</v>
      </c>
      <c r="K5298" s="412"/>
      <c r="L5298" s="235">
        <f>N5298-G5298</f>
        <v>6.944444467080757E-4</v>
      </c>
      <c r="M5298" s="236">
        <v>1</v>
      </c>
      <c r="N5298" s="232">
        <v>42991.28125</v>
      </c>
      <c r="O5298" s="233">
        <v>42991.28125</v>
      </c>
      <c r="P5298" s="237" t="s">
        <v>37</v>
      </c>
      <c r="Q5298" s="35" t="s">
        <v>213</v>
      </c>
      <c r="R5298" s="35" t="s">
        <v>287</v>
      </c>
      <c r="S5298" s="35" t="s">
        <v>101</v>
      </c>
      <c r="T5298" s="167" t="s">
        <v>9484</v>
      </c>
      <c r="U5298" s="303" t="s">
        <v>40</v>
      </c>
      <c r="V5298" s="240" t="s">
        <v>761</v>
      </c>
      <c r="W5298" s="167" t="s">
        <v>9486</v>
      </c>
      <c r="X5298" s="241">
        <v>9980</v>
      </c>
      <c r="Y5298" s="241">
        <v>0</v>
      </c>
      <c r="Z5298" s="241">
        <v>0</v>
      </c>
      <c r="AA5298" s="266"/>
      <c r="AB5298" s="266"/>
      <c r="AC5298" s="266"/>
      <c r="AD5298" s="304">
        <v>5517212</v>
      </c>
      <c r="AE5298" s="382" t="s">
        <v>7102</v>
      </c>
      <c r="AF5298" s="383" t="s">
        <v>9487</v>
      </c>
      <c r="AG5298" s="167" t="s">
        <v>7040</v>
      </c>
      <c r="AH5298" s="29" t="s">
        <v>7923</v>
      </c>
    </row>
    <row r="5299" spans="1:34" ht="15" customHeight="1" x14ac:dyDescent="0.2">
      <c r="A5299" s="257">
        <v>69</v>
      </c>
      <c r="B5299" s="257">
        <v>70</v>
      </c>
      <c r="C5299" s="258" t="s">
        <v>797</v>
      </c>
      <c r="D5299" s="257">
        <v>70014</v>
      </c>
      <c r="E5299" s="258" t="s">
        <v>798</v>
      </c>
      <c r="F5299" s="25">
        <v>2018</v>
      </c>
      <c r="G5299" s="284">
        <v>43376.788194444445</v>
      </c>
      <c r="H5299" s="234">
        <v>43376.788194444445</v>
      </c>
      <c r="I5299" s="412" t="s">
        <v>36</v>
      </c>
      <c r="J5299" s="412" t="s">
        <v>36</v>
      </c>
      <c r="K5299" s="412" t="s">
        <v>36</v>
      </c>
      <c r="L5299" s="235">
        <f>N5299-G5299</f>
        <v>1.7361111109494232E-2</v>
      </c>
      <c r="M5299" s="236">
        <v>25</v>
      </c>
      <c r="N5299" s="284">
        <v>43376.805555555555</v>
      </c>
      <c r="O5299" s="234">
        <v>43376.805555555555</v>
      </c>
      <c r="P5299" s="237" t="s">
        <v>37</v>
      </c>
      <c r="Q5299" s="162" t="s">
        <v>1285</v>
      </c>
      <c r="R5299" s="167" t="s">
        <v>10436</v>
      </c>
      <c r="S5299" s="163" t="s">
        <v>101</v>
      </c>
      <c r="T5299" s="167" t="s">
        <v>12062</v>
      </c>
      <c r="U5299" s="293">
        <v>115024363</v>
      </c>
      <c r="V5299" s="240" t="s">
        <v>761</v>
      </c>
      <c r="W5299" s="505"/>
      <c r="X5299" s="255">
        <v>0</v>
      </c>
      <c r="Y5299" s="241">
        <v>0</v>
      </c>
      <c r="Z5299" s="241">
        <v>0</v>
      </c>
      <c r="AA5299" s="266"/>
      <c r="AB5299" s="266"/>
      <c r="AC5299" s="266"/>
      <c r="AD5299" s="241">
        <v>5517212</v>
      </c>
      <c r="AE5299" s="461" t="s">
        <v>1270</v>
      </c>
      <c r="AF5299" s="462" t="s">
        <v>1270</v>
      </c>
      <c r="AG5299" s="277" t="s">
        <v>7066</v>
      </c>
      <c r="AH5299" s="277" t="s">
        <v>7067</v>
      </c>
    </row>
    <row r="5300" spans="1:34" ht="15" customHeight="1" x14ac:dyDescent="0.2">
      <c r="A5300" s="257">
        <v>69</v>
      </c>
      <c r="B5300" s="257">
        <v>70</v>
      </c>
      <c r="C5300" s="258" t="s">
        <v>797</v>
      </c>
      <c r="D5300" s="257">
        <v>70014</v>
      </c>
      <c r="E5300" s="258" t="s">
        <v>798</v>
      </c>
      <c r="F5300" s="25">
        <v>2018</v>
      </c>
      <c r="G5300" s="284">
        <v>43377.636111111111</v>
      </c>
      <c r="H5300" s="234">
        <v>43377.636111111111</v>
      </c>
      <c r="I5300" s="412" t="s">
        <v>36</v>
      </c>
      <c r="J5300" s="412" t="s">
        <v>36</v>
      </c>
      <c r="K5300" s="412" t="s">
        <v>36</v>
      </c>
      <c r="L5300" s="235">
        <f>N5300-G5300</f>
        <v>3.1944444446708076E-2</v>
      </c>
      <c r="M5300" s="236">
        <v>46</v>
      </c>
      <c r="N5300" s="284">
        <v>43377.668055555558</v>
      </c>
      <c r="O5300" s="234">
        <v>43377.668055555558</v>
      </c>
      <c r="P5300" s="237" t="s">
        <v>37</v>
      </c>
      <c r="Q5300" s="162" t="s">
        <v>43</v>
      </c>
      <c r="R5300" s="167" t="s">
        <v>10739</v>
      </c>
      <c r="S5300" s="163" t="s">
        <v>107</v>
      </c>
      <c r="T5300" s="167" t="s">
        <v>12078</v>
      </c>
      <c r="U5300" s="416" t="s">
        <v>40</v>
      </c>
      <c r="V5300" s="240" t="s">
        <v>761</v>
      </c>
      <c r="W5300" s="505"/>
      <c r="X5300" s="255">
        <v>0</v>
      </c>
      <c r="Y5300" s="241">
        <v>0</v>
      </c>
      <c r="Z5300" s="241">
        <v>0</v>
      </c>
      <c r="AA5300" s="266"/>
      <c r="AB5300" s="266"/>
      <c r="AC5300" s="266"/>
      <c r="AD5300" s="241">
        <v>5517212</v>
      </c>
      <c r="AE5300" s="461" t="s">
        <v>1270</v>
      </c>
      <c r="AF5300" s="462" t="s">
        <v>1270</v>
      </c>
      <c r="AG5300" s="277" t="s">
        <v>7066</v>
      </c>
      <c r="AH5300" s="277" t="s">
        <v>7067</v>
      </c>
    </row>
    <row r="5301" spans="1:34" ht="15" customHeight="1" x14ac:dyDescent="0.2">
      <c r="A5301" s="521">
        <v>69</v>
      </c>
      <c r="B5301" s="521">
        <v>70</v>
      </c>
      <c r="C5301" s="522" t="s">
        <v>797</v>
      </c>
      <c r="D5301" s="521">
        <v>70014</v>
      </c>
      <c r="E5301" s="522" t="s">
        <v>798</v>
      </c>
      <c r="F5301" s="25">
        <v>2019</v>
      </c>
      <c r="G5301" s="232">
        <v>43494.291666666664</v>
      </c>
      <c r="H5301" s="233">
        <v>43494.291666666664</v>
      </c>
      <c r="I5301" s="412" t="s">
        <v>36</v>
      </c>
      <c r="J5301" s="412" t="s">
        <v>36</v>
      </c>
      <c r="K5301" s="412" t="s">
        <v>36</v>
      </c>
      <c r="L5301" s="235">
        <f>N5301-G5301</f>
        <v>6.944444467080757E-4</v>
      </c>
      <c r="M5301" s="236">
        <v>1</v>
      </c>
      <c r="N5301" s="232">
        <v>43494.292361111111</v>
      </c>
      <c r="O5301" s="233">
        <v>43494.292361111111</v>
      </c>
      <c r="P5301" s="237" t="s">
        <v>37</v>
      </c>
      <c r="Q5301" s="359" t="s">
        <v>62</v>
      </c>
      <c r="R5301" s="35" t="s">
        <v>10303</v>
      </c>
      <c r="S5301" s="238" t="s">
        <v>101</v>
      </c>
      <c r="T5301" s="167" t="s">
        <v>12952</v>
      </c>
      <c r="U5301" s="416" t="s">
        <v>40</v>
      </c>
      <c r="V5301" s="240" t="s">
        <v>761</v>
      </c>
      <c r="W5301" s="167" t="s">
        <v>12953</v>
      </c>
      <c r="X5301" s="164">
        <v>5201</v>
      </c>
      <c r="Y5301" s="241">
        <v>0</v>
      </c>
      <c r="Z5301" s="241">
        <v>0</v>
      </c>
      <c r="AA5301" s="264">
        <f>Y5301/AD5301</f>
        <v>0</v>
      </c>
      <c r="AB5301" s="265">
        <f>Z5301/AD5301</f>
        <v>0</v>
      </c>
      <c r="AC5301" s="255">
        <v>0</v>
      </c>
      <c r="AD5301" s="241">
        <v>5548929</v>
      </c>
      <c r="AE5301" s="239" t="s">
        <v>7102</v>
      </c>
      <c r="AF5301" s="229" t="s">
        <v>11909</v>
      </c>
      <c r="AG5301" s="239" t="s">
        <v>7040</v>
      </c>
      <c r="AH5301" s="57" t="s">
        <v>7041</v>
      </c>
    </row>
    <row r="5302" spans="1:34" ht="15" customHeight="1" x14ac:dyDescent="0.2">
      <c r="A5302" s="257">
        <v>69</v>
      </c>
      <c r="B5302" s="257">
        <v>70</v>
      </c>
      <c r="C5302" s="258" t="s">
        <v>69</v>
      </c>
      <c r="D5302" s="257">
        <v>70015</v>
      </c>
      <c r="E5302" s="258" t="s">
        <v>70</v>
      </c>
      <c r="F5302" s="25">
        <v>2017</v>
      </c>
      <c r="G5302" s="232">
        <v>42803.772916666669</v>
      </c>
      <c r="H5302" s="233">
        <v>42803.772916666669</v>
      </c>
      <c r="I5302" s="412" t="s">
        <v>36</v>
      </c>
      <c r="J5302" s="412" t="s">
        <v>36</v>
      </c>
      <c r="K5302" s="412"/>
      <c r="L5302" s="235">
        <f>N5302-G5302</f>
        <v>6.9444443943211809E-4</v>
      </c>
      <c r="M5302" s="236">
        <v>1</v>
      </c>
      <c r="N5302" s="232">
        <v>42803.773611111108</v>
      </c>
      <c r="O5302" s="233">
        <v>42803.773611111108</v>
      </c>
      <c r="P5302" s="237" t="s">
        <v>37</v>
      </c>
      <c r="Q5302" s="35" t="s">
        <v>145</v>
      </c>
      <c r="R5302" s="35" t="s">
        <v>146</v>
      </c>
      <c r="S5302" s="35" t="s">
        <v>68</v>
      </c>
      <c r="T5302" s="52" t="s">
        <v>8078</v>
      </c>
      <c r="U5302" s="303" t="s">
        <v>40</v>
      </c>
      <c r="V5302" s="49" t="s">
        <v>1336</v>
      </c>
      <c r="W5302" s="44" t="s">
        <v>8079</v>
      </c>
      <c r="X5302" s="255">
        <v>1</v>
      </c>
      <c r="Y5302" s="241">
        <v>0</v>
      </c>
      <c r="Z5302" s="241">
        <v>0</v>
      </c>
      <c r="AA5302" s="168"/>
      <c r="AB5302" s="168"/>
      <c r="AC5302" s="168"/>
      <c r="AD5302" s="304">
        <v>5517212</v>
      </c>
      <c r="AE5302" s="35" t="s">
        <v>7182</v>
      </c>
      <c r="AF5302" s="305" t="s">
        <v>8080</v>
      </c>
      <c r="AG5302" s="35" t="s">
        <v>7040</v>
      </c>
      <c r="AH5302" s="52" t="s">
        <v>7041</v>
      </c>
    </row>
    <row r="5303" spans="1:34" ht="15" customHeight="1" x14ac:dyDescent="0.2">
      <c r="A5303" s="58">
        <v>69</v>
      </c>
      <c r="B5303" s="58">
        <v>70</v>
      </c>
      <c r="C5303" s="76" t="s">
        <v>747</v>
      </c>
      <c r="D5303" s="31">
        <v>70016</v>
      </c>
      <c r="E5303" s="60" t="s">
        <v>748</v>
      </c>
      <c r="F5303" s="25">
        <v>2014</v>
      </c>
      <c r="G5303" s="61">
        <v>41775.154166666667</v>
      </c>
      <c r="H5303" s="62">
        <v>41775.154166666667</v>
      </c>
      <c r="I5303" s="625" t="s">
        <v>36</v>
      </c>
      <c r="J5303" s="625" t="s">
        <v>36</v>
      </c>
      <c r="K5303" s="625"/>
      <c r="L5303" s="64">
        <f>N5303-G5303</f>
        <v>0.1368055555576575</v>
      </c>
      <c r="M5303" s="65">
        <v>197</v>
      </c>
      <c r="N5303" s="61">
        <v>41775.290972222225</v>
      </c>
      <c r="O5303" s="62">
        <v>41775.290972222225</v>
      </c>
      <c r="P5303" s="66" t="s">
        <v>37</v>
      </c>
      <c r="Q5303" s="69" t="s">
        <v>43</v>
      </c>
      <c r="R5303" s="69" t="s">
        <v>1583</v>
      </c>
      <c r="S5303" s="87" t="s">
        <v>54</v>
      </c>
      <c r="T5303" s="69" t="s">
        <v>2233</v>
      </c>
      <c r="U5303" s="459" t="s">
        <v>40</v>
      </c>
      <c r="V5303" s="78" t="s">
        <v>788</v>
      </c>
      <c r="W5303" s="69" t="s">
        <v>2234</v>
      </c>
      <c r="X5303" s="32">
        <v>0</v>
      </c>
      <c r="Y5303" s="32">
        <v>0</v>
      </c>
      <c r="Z5303" s="83"/>
      <c r="AA5303" s="84"/>
      <c r="AB5303" s="85"/>
      <c r="AC5303" s="83"/>
    </row>
    <row r="5304" spans="1:34" ht="15" customHeight="1" x14ac:dyDescent="0.2">
      <c r="A5304" s="175">
        <v>69</v>
      </c>
      <c r="B5304" s="175">
        <v>70</v>
      </c>
      <c r="C5304" s="24" t="s">
        <v>747</v>
      </c>
      <c r="D5304" s="175">
        <v>70016</v>
      </c>
      <c r="E5304" s="24" t="s">
        <v>748</v>
      </c>
      <c r="F5304" s="25">
        <v>2015</v>
      </c>
      <c r="G5304" s="156">
        <v>42117.31527777778</v>
      </c>
      <c r="H5304" s="157">
        <v>42117.31527777778</v>
      </c>
      <c r="I5304" s="620" t="s">
        <v>36</v>
      </c>
      <c r="J5304" s="620" t="s">
        <v>36</v>
      </c>
      <c r="K5304" s="620"/>
      <c r="L5304" s="159">
        <f>N5304-G5304</f>
        <v>6.9444443943211809E-4</v>
      </c>
      <c r="M5304" s="160">
        <v>1</v>
      </c>
      <c r="N5304" s="156">
        <v>42117.315972222219</v>
      </c>
      <c r="O5304" s="157">
        <v>42117.315972222219</v>
      </c>
      <c r="P5304" s="161" t="s">
        <v>37</v>
      </c>
      <c r="Q5304" s="35" t="s">
        <v>48</v>
      </c>
      <c r="R5304" s="35" t="s">
        <v>49</v>
      </c>
      <c r="S5304" s="35" t="s">
        <v>40</v>
      </c>
      <c r="T5304" s="35" t="s">
        <v>3818</v>
      </c>
      <c r="U5304" s="459" t="s">
        <v>40</v>
      </c>
      <c r="V5304" s="167" t="s">
        <v>761</v>
      </c>
      <c r="W5304" s="35" t="s">
        <v>3819</v>
      </c>
      <c r="X5304" s="55">
        <v>0</v>
      </c>
      <c r="Y5304" s="55">
        <v>0</v>
      </c>
      <c r="Z5304" s="168"/>
      <c r="AA5304" s="168"/>
      <c r="AB5304" s="168"/>
      <c r="AC5304" s="168"/>
    </row>
    <row r="5305" spans="1:34" ht="15" customHeight="1" x14ac:dyDescent="0.2">
      <c r="A5305" s="175">
        <v>69</v>
      </c>
      <c r="B5305" s="175">
        <v>70</v>
      </c>
      <c r="C5305" s="24" t="s">
        <v>747</v>
      </c>
      <c r="D5305" s="175">
        <v>70016</v>
      </c>
      <c r="E5305" s="24" t="s">
        <v>748</v>
      </c>
      <c r="F5305" s="25">
        <v>2015</v>
      </c>
      <c r="G5305" s="156">
        <v>42123.418055555558</v>
      </c>
      <c r="H5305" s="157">
        <v>42123.418055555558</v>
      </c>
      <c r="I5305" s="620" t="s">
        <v>36</v>
      </c>
      <c r="J5305" s="620" t="s">
        <v>36</v>
      </c>
      <c r="K5305" s="620"/>
      <c r="L5305" s="159">
        <f>N5305-G5305</f>
        <v>6.9444443943211809E-4</v>
      </c>
      <c r="M5305" s="160">
        <v>1</v>
      </c>
      <c r="N5305" s="156">
        <v>42123.418749999997</v>
      </c>
      <c r="O5305" s="157">
        <v>42123.418749999997</v>
      </c>
      <c r="P5305" s="161" t="s">
        <v>37</v>
      </c>
      <c r="Q5305" s="35" t="s">
        <v>48</v>
      </c>
      <c r="R5305" s="35" t="s">
        <v>49</v>
      </c>
      <c r="S5305" s="35" t="s">
        <v>40</v>
      </c>
      <c r="T5305" s="35" t="s">
        <v>3858</v>
      </c>
      <c r="U5305" s="459" t="s">
        <v>40</v>
      </c>
      <c r="V5305" s="167" t="s">
        <v>761</v>
      </c>
      <c r="W5305" s="35" t="s">
        <v>3859</v>
      </c>
      <c r="X5305" s="55">
        <v>0</v>
      </c>
      <c r="Y5305" s="55">
        <v>0</v>
      </c>
      <c r="Z5305" s="168"/>
      <c r="AA5305" s="168"/>
      <c r="AB5305" s="168"/>
      <c r="AC5305" s="168"/>
    </row>
    <row r="5306" spans="1:34" ht="15" customHeight="1" x14ac:dyDescent="0.2">
      <c r="A5306" s="257">
        <v>69</v>
      </c>
      <c r="B5306" s="257">
        <v>70</v>
      </c>
      <c r="C5306" s="258" t="s">
        <v>747</v>
      </c>
      <c r="D5306" s="257">
        <v>70016</v>
      </c>
      <c r="E5306" s="258" t="s">
        <v>748</v>
      </c>
      <c r="F5306" s="25">
        <v>2016</v>
      </c>
      <c r="G5306" s="284">
        <v>42553.05972222222</v>
      </c>
      <c r="H5306" s="234">
        <v>42553.05972222222</v>
      </c>
      <c r="I5306" s="412" t="s">
        <v>36</v>
      </c>
      <c r="J5306" s="412" t="s">
        <v>36</v>
      </c>
      <c r="K5306" s="412"/>
      <c r="L5306" s="235">
        <f>N5306-G5306</f>
        <v>0.50208333333284827</v>
      </c>
      <c r="M5306" s="236">
        <v>723</v>
      </c>
      <c r="N5306" s="284">
        <v>42553.561805555553</v>
      </c>
      <c r="O5306" s="234">
        <v>42553.561805555553</v>
      </c>
      <c r="P5306" s="237" t="s">
        <v>37</v>
      </c>
      <c r="Q5306" s="238" t="s">
        <v>382</v>
      </c>
      <c r="R5306" s="238" t="s">
        <v>383</v>
      </c>
      <c r="S5306" s="35" t="s">
        <v>526</v>
      </c>
      <c r="T5306" s="35" t="s">
        <v>6320</v>
      </c>
      <c r="U5306" s="459" t="s">
        <v>40</v>
      </c>
      <c r="V5306" s="240" t="s">
        <v>761</v>
      </c>
      <c r="W5306" s="35" t="s">
        <v>6321</v>
      </c>
      <c r="X5306" s="177">
        <v>0</v>
      </c>
      <c r="Y5306" s="177">
        <v>0</v>
      </c>
      <c r="Z5306" s="55">
        <v>0</v>
      </c>
      <c r="AA5306" s="266"/>
      <c r="AB5306" s="266"/>
      <c r="AC5306" s="266"/>
    </row>
    <row r="5307" spans="1:34" ht="15" customHeight="1" x14ac:dyDescent="0.2">
      <c r="A5307" s="257">
        <v>69</v>
      </c>
      <c r="B5307" s="257">
        <v>70</v>
      </c>
      <c r="C5307" s="258" t="s">
        <v>747</v>
      </c>
      <c r="D5307" s="257">
        <v>70016</v>
      </c>
      <c r="E5307" s="258" t="s">
        <v>748</v>
      </c>
      <c r="F5307" s="25">
        <v>2016</v>
      </c>
      <c r="G5307" s="284">
        <v>42656.456944444442</v>
      </c>
      <c r="H5307" s="234">
        <v>42656.456944444442</v>
      </c>
      <c r="I5307" s="412" t="s">
        <v>36</v>
      </c>
      <c r="J5307" s="412" t="s">
        <v>36</v>
      </c>
      <c r="K5307" s="412"/>
      <c r="L5307" s="235">
        <f>N5307-G5307</f>
        <v>6.944444467080757E-4</v>
      </c>
      <c r="M5307" s="236">
        <v>1</v>
      </c>
      <c r="N5307" s="284">
        <v>42656.457638888889</v>
      </c>
      <c r="O5307" s="234">
        <v>42656.457638888889</v>
      </c>
      <c r="P5307" s="237" t="s">
        <v>37</v>
      </c>
      <c r="Q5307" s="238" t="s">
        <v>52</v>
      </c>
      <c r="R5307" s="238" t="s">
        <v>67</v>
      </c>
      <c r="S5307" s="35" t="s">
        <v>101</v>
      </c>
      <c r="T5307" s="35" t="s">
        <v>6692</v>
      </c>
      <c r="U5307" s="282" t="s">
        <v>40</v>
      </c>
      <c r="V5307" s="240" t="s">
        <v>761</v>
      </c>
      <c r="W5307" s="184" t="s">
        <v>6693</v>
      </c>
      <c r="X5307" s="177">
        <v>0</v>
      </c>
      <c r="Y5307" s="55">
        <v>0</v>
      </c>
      <c r="Z5307" s="55">
        <v>0</v>
      </c>
      <c r="AA5307" s="35"/>
      <c r="AB5307" s="35"/>
      <c r="AC5307" s="241"/>
    </row>
    <row r="5308" spans="1:34" ht="15" customHeight="1" x14ac:dyDescent="0.2">
      <c r="A5308" s="257">
        <v>69</v>
      </c>
      <c r="B5308" s="257">
        <v>70</v>
      </c>
      <c r="C5308" s="258" t="s">
        <v>747</v>
      </c>
      <c r="D5308" s="257">
        <v>70016</v>
      </c>
      <c r="E5308" s="258" t="s">
        <v>748</v>
      </c>
      <c r="F5308" s="25">
        <v>2017</v>
      </c>
      <c r="G5308" s="232">
        <v>42873.669444444444</v>
      </c>
      <c r="H5308" s="233">
        <v>42873.669444444444</v>
      </c>
      <c r="I5308" s="412" t="s">
        <v>36</v>
      </c>
      <c r="J5308" s="412" t="s">
        <v>36</v>
      </c>
      <c r="K5308" s="412"/>
      <c r="L5308" s="235">
        <f>N5308-G5308</f>
        <v>6.944444467080757E-4</v>
      </c>
      <c r="M5308" s="236">
        <v>1</v>
      </c>
      <c r="N5308" s="232">
        <v>42873.670138888891</v>
      </c>
      <c r="O5308" s="233">
        <v>42873.670138888891</v>
      </c>
      <c r="P5308" s="237" t="s">
        <v>37</v>
      </c>
      <c r="Q5308" s="35" t="s">
        <v>382</v>
      </c>
      <c r="R5308" s="35" t="s">
        <v>383</v>
      </c>
      <c r="S5308" s="35" t="s">
        <v>68</v>
      </c>
      <c r="T5308" s="52" t="s">
        <v>8587</v>
      </c>
      <c r="U5308" s="332" t="s">
        <v>40</v>
      </c>
      <c r="V5308" s="240" t="s">
        <v>788</v>
      </c>
      <c r="W5308" s="35" t="s">
        <v>8588</v>
      </c>
      <c r="X5308" s="255">
        <v>0</v>
      </c>
      <c r="Y5308" s="241">
        <v>0</v>
      </c>
      <c r="Z5308" s="241">
        <v>0</v>
      </c>
      <c r="AA5308" s="35"/>
      <c r="AB5308" s="35"/>
      <c r="AC5308" s="35"/>
      <c r="AD5308" s="304">
        <v>5517212</v>
      </c>
      <c r="AE5308" s="305" t="s">
        <v>7172</v>
      </c>
      <c r="AF5308" s="305" t="s">
        <v>8589</v>
      </c>
      <c r="AG5308" s="35" t="s">
        <v>7040</v>
      </c>
      <c r="AH5308" s="44" t="s">
        <v>7041</v>
      </c>
    </row>
    <row r="5309" spans="1:34" ht="15" customHeight="1" x14ac:dyDescent="0.2">
      <c r="A5309" s="257">
        <v>69</v>
      </c>
      <c r="B5309" s="257">
        <v>70</v>
      </c>
      <c r="C5309" s="258" t="s">
        <v>747</v>
      </c>
      <c r="D5309" s="257">
        <v>70016</v>
      </c>
      <c r="E5309" s="258" t="s">
        <v>748</v>
      </c>
      <c r="F5309" s="25">
        <v>2017</v>
      </c>
      <c r="G5309" s="232">
        <v>42873.670138888891</v>
      </c>
      <c r="H5309" s="233">
        <v>42873.670138888891</v>
      </c>
      <c r="I5309" s="412" t="s">
        <v>36</v>
      </c>
      <c r="J5309" s="412" t="s">
        <v>36</v>
      </c>
      <c r="K5309" s="412"/>
      <c r="L5309" s="235">
        <f>N5309-G5309</f>
        <v>6.9444443943211809E-4</v>
      </c>
      <c r="M5309" s="236">
        <v>1</v>
      </c>
      <c r="N5309" s="232">
        <v>42873.67083333333</v>
      </c>
      <c r="O5309" s="233">
        <v>42873.67083333333</v>
      </c>
      <c r="P5309" s="237" t="s">
        <v>37</v>
      </c>
      <c r="Q5309" s="35" t="s">
        <v>382</v>
      </c>
      <c r="R5309" s="35" t="s">
        <v>383</v>
      </c>
      <c r="S5309" s="35" t="s">
        <v>68</v>
      </c>
      <c r="T5309" s="52" t="s">
        <v>8587</v>
      </c>
      <c r="U5309" s="332" t="s">
        <v>40</v>
      </c>
      <c r="V5309" s="240" t="s">
        <v>788</v>
      </c>
      <c r="W5309" s="35" t="s">
        <v>8590</v>
      </c>
      <c r="X5309" s="255">
        <v>0</v>
      </c>
      <c r="Y5309" s="241">
        <v>0</v>
      </c>
      <c r="Z5309" s="241">
        <v>0</v>
      </c>
      <c r="AA5309" s="35"/>
      <c r="AB5309" s="35"/>
      <c r="AC5309" s="35"/>
      <c r="AD5309" s="304">
        <v>5517212</v>
      </c>
      <c r="AE5309" s="305" t="s">
        <v>7172</v>
      </c>
      <c r="AF5309" s="305" t="s">
        <v>8589</v>
      </c>
      <c r="AG5309" s="35" t="s">
        <v>7040</v>
      </c>
      <c r="AH5309" s="44" t="s">
        <v>7041</v>
      </c>
    </row>
    <row r="5310" spans="1:34" ht="15" customHeight="1" x14ac:dyDescent="0.2">
      <c r="A5310" s="257">
        <v>69</v>
      </c>
      <c r="B5310" s="257">
        <v>70</v>
      </c>
      <c r="C5310" s="258" t="s">
        <v>747</v>
      </c>
      <c r="D5310" s="257">
        <v>70016</v>
      </c>
      <c r="E5310" s="258" t="s">
        <v>748</v>
      </c>
      <c r="F5310" s="25">
        <v>2017</v>
      </c>
      <c r="G5310" s="232">
        <v>42896.26666666667</v>
      </c>
      <c r="H5310" s="233">
        <v>42896.26666666667</v>
      </c>
      <c r="I5310" s="412" t="s">
        <v>36</v>
      </c>
      <c r="J5310" s="412" t="s">
        <v>36</v>
      </c>
      <c r="K5310" s="412"/>
      <c r="L5310" s="235">
        <f>N5310-G5310</f>
        <v>9.0972222220443655E-2</v>
      </c>
      <c r="M5310" s="236">
        <v>131</v>
      </c>
      <c r="N5310" s="232">
        <v>42896.357638888891</v>
      </c>
      <c r="O5310" s="233">
        <v>42896.357638888891</v>
      </c>
      <c r="P5310" s="237" t="s">
        <v>37</v>
      </c>
      <c r="Q5310" s="35" t="s">
        <v>145</v>
      </c>
      <c r="R5310" s="35" t="s">
        <v>146</v>
      </c>
      <c r="S5310" s="35" t="s">
        <v>107</v>
      </c>
      <c r="T5310" s="52" t="s">
        <v>8697</v>
      </c>
      <c r="U5310" s="360">
        <v>112952771</v>
      </c>
      <c r="V5310" s="240" t="s">
        <v>761</v>
      </c>
      <c r="W5310" s="44" t="s">
        <v>8698</v>
      </c>
      <c r="X5310" s="255">
        <v>1321</v>
      </c>
      <c r="Y5310" s="255">
        <v>1321</v>
      </c>
      <c r="Z5310" s="255">
        <v>107101</v>
      </c>
      <c r="AA5310" s="173">
        <v>2.394325249781955E-4</v>
      </c>
      <c r="AB5310" s="174">
        <v>1.9412159619749975E-2</v>
      </c>
      <c r="AC5310" s="241">
        <v>81.075700227100683</v>
      </c>
      <c r="AD5310" s="304">
        <v>5517212</v>
      </c>
      <c r="AE5310" s="305" t="s">
        <v>7063</v>
      </c>
      <c r="AF5310" s="305" t="s">
        <v>8699</v>
      </c>
      <c r="AG5310" s="35" t="s">
        <v>7040</v>
      </c>
      <c r="AH5310" s="44" t="s">
        <v>7173</v>
      </c>
    </row>
    <row r="5311" spans="1:34" ht="15" customHeight="1" x14ac:dyDescent="0.2">
      <c r="A5311" s="257">
        <v>69</v>
      </c>
      <c r="B5311" s="257">
        <v>70</v>
      </c>
      <c r="C5311" s="258" t="s">
        <v>747</v>
      </c>
      <c r="D5311" s="257">
        <v>70016</v>
      </c>
      <c r="E5311" s="258" t="s">
        <v>748</v>
      </c>
      <c r="F5311" s="25">
        <v>2017</v>
      </c>
      <c r="G5311" s="232">
        <v>42933.731944444444</v>
      </c>
      <c r="H5311" s="233">
        <v>42933.731944444444</v>
      </c>
      <c r="I5311" s="412" t="s">
        <v>36</v>
      </c>
      <c r="J5311" s="412" t="s">
        <v>36</v>
      </c>
      <c r="K5311" s="412"/>
      <c r="L5311" s="235">
        <f>N5311-G5311</f>
        <v>6.944444467080757E-4</v>
      </c>
      <c r="M5311" s="236">
        <v>1</v>
      </c>
      <c r="N5311" s="232">
        <v>42933.732638888891</v>
      </c>
      <c r="O5311" s="233">
        <v>42933.732638888891</v>
      </c>
      <c r="P5311" s="237" t="s">
        <v>37</v>
      </c>
      <c r="Q5311" s="277" t="s">
        <v>382</v>
      </c>
      <c r="R5311" s="277" t="s">
        <v>383</v>
      </c>
      <c r="S5311" s="277" t="s">
        <v>40</v>
      </c>
      <c r="T5311" s="167" t="s">
        <v>8966</v>
      </c>
      <c r="U5311" s="303" t="s">
        <v>40</v>
      </c>
      <c r="V5311" s="240" t="s">
        <v>761</v>
      </c>
      <c r="W5311" s="35" t="s">
        <v>8967</v>
      </c>
      <c r="X5311" s="241">
        <v>0</v>
      </c>
      <c r="Y5311" s="241">
        <v>0</v>
      </c>
      <c r="Z5311" s="241">
        <v>0</v>
      </c>
      <c r="AA5311" s="168"/>
      <c r="AB5311" s="168"/>
      <c r="AC5311" s="168"/>
      <c r="AD5311" s="304">
        <v>5517212</v>
      </c>
      <c r="AE5311" s="305" t="s">
        <v>7063</v>
      </c>
      <c r="AF5311" s="305" t="s">
        <v>8968</v>
      </c>
      <c r="AG5311" s="35" t="s">
        <v>7040</v>
      </c>
      <c r="AH5311" s="29" t="s">
        <v>7041</v>
      </c>
    </row>
    <row r="5312" spans="1:34" ht="15" customHeight="1" x14ac:dyDescent="0.2">
      <c r="A5312" s="257">
        <v>69</v>
      </c>
      <c r="B5312" s="257">
        <v>70</v>
      </c>
      <c r="C5312" s="258" t="s">
        <v>747</v>
      </c>
      <c r="D5312" s="257">
        <v>70016</v>
      </c>
      <c r="E5312" s="258" t="s">
        <v>748</v>
      </c>
      <c r="F5312" s="25">
        <v>2017</v>
      </c>
      <c r="G5312" s="232">
        <v>42989.261111111111</v>
      </c>
      <c r="H5312" s="233">
        <v>42989.261111111111</v>
      </c>
      <c r="I5312" s="417" t="s">
        <v>7042</v>
      </c>
      <c r="J5312" s="412" t="s">
        <v>36</v>
      </c>
      <c r="K5312" s="412"/>
      <c r="L5312" s="235">
        <f>N5312-G5312</f>
        <v>6.944444467080757E-4</v>
      </c>
      <c r="M5312" s="236">
        <v>1</v>
      </c>
      <c r="N5312" s="232">
        <v>42989.261805555558</v>
      </c>
      <c r="O5312" s="233">
        <v>42989.261805555558</v>
      </c>
      <c r="P5312" s="237" t="s">
        <v>37</v>
      </c>
      <c r="Q5312" s="35" t="s">
        <v>213</v>
      </c>
      <c r="R5312" s="35" t="s">
        <v>287</v>
      </c>
      <c r="S5312" s="35" t="s">
        <v>101</v>
      </c>
      <c r="T5312" s="167" t="s">
        <v>9412</v>
      </c>
      <c r="U5312" s="303" t="s">
        <v>40</v>
      </c>
      <c r="V5312" s="240" t="s">
        <v>761</v>
      </c>
      <c r="W5312" s="167" t="s">
        <v>9413</v>
      </c>
      <c r="X5312" s="241">
        <v>0</v>
      </c>
      <c r="Y5312" s="241">
        <v>0</v>
      </c>
      <c r="Z5312" s="241">
        <v>0</v>
      </c>
      <c r="AA5312" s="277"/>
      <c r="AB5312" s="277"/>
      <c r="AC5312" s="277"/>
      <c r="AD5312" s="304">
        <v>5517212</v>
      </c>
      <c r="AE5312" s="382" t="s">
        <v>7427</v>
      </c>
      <c r="AF5312" s="383" t="s">
        <v>9414</v>
      </c>
      <c r="AG5312" s="167" t="s">
        <v>7040</v>
      </c>
      <c r="AH5312" s="29" t="s">
        <v>7041</v>
      </c>
    </row>
    <row r="5313" spans="1:34" ht="15" customHeight="1" x14ac:dyDescent="0.2">
      <c r="A5313" s="58">
        <v>69</v>
      </c>
      <c r="B5313" s="58">
        <v>70</v>
      </c>
      <c r="C5313" s="76" t="s">
        <v>424</v>
      </c>
      <c r="D5313" s="31">
        <v>70017</v>
      </c>
      <c r="E5313" s="60" t="s">
        <v>425</v>
      </c>
      <c r="F5313" s="25">
        <v>2014</v>
      </c>
      <c r="G5313" s="61">
        <v>41864.695138888892</v>
      </c>
      <c r="H5313" s="62">
        <v>41864.695138888892</v>
      </c>
      <c r="I5313" s="625" t="s">
        <v>36</v>
      </c>
      <c r="J5313" s="625" t="s">
        <v>36</v>
      </c>
      <c r="K5313" s="625"/>
      <c r="L5313" s="64">
        <f>N5313-G5313</f>
        <v>2.2201388888861402</v>
      </c>
      <c r="M5313" s="65">
        <v>3197</v>
      </c>
      <c r="N5313" s="61">
        <v>41866.915277777778</v>
      </c>
      <c r="O5313" s="62">
        <v>41866.915277777778</v>
      </c>
      <c r="P5313" s="66" t="s">
        <v>37</v>
      </c>
      <c r="Q5313" s="69" t="s">
        <v>52</v>
      </c>
      <c r="R5313" s="69" t="s">
        <v>169</v>
      </c>
      <c r="S5313" s="87" t="s">
        <v>107</v>
      </c>
      <c r="T5313" s="69" t="s">
        <v>2600</v>
      </c>
      <c r="U5313" s="77">
        <v>10498</v>
      </c>
      <c r="V5313" s="87" t="s">
        <v>788</v>
      </c>
      <c r="W5313" s="69" t="s">
        <v>2601</v>
      </c>
      <c r="X5313" s="32">
        <v>1</v>
      </c>
      <c r="Y5313" s="32">
        <v>0</v>
      </c>
      <c r="Z5313" s="83"/>
      <c r="AA5313" s="84"/>
      <c r="AB5313" s="85"/>
      <c r="AC5313" s="83"/>
    </row>
    <row r="5314" spans="1:34" ht="15" customHeight="1" x14ac:dyDescent="0.2">
      <c r="A5314" s="105">
        <v>69</v>
      </c>
      <c r="B5314" s="105">
        <v>70</v>
      </c>
      <c r="C5314" s="76" t="s">
        <v>424</v>
      </c>
      <c r="D5314" s="31">
        <v>70017</v>
      </c>
      <c r="E5314" s="60" t="s">
        <v>425</v>
      </c>
      <c r="F5314" s="25">
        <v>2014</v>
      </c>
      <c r="G5314" s="61">
        <v>41910.259027777778</v>
      </c>
      <c r="H5314" s="62">
        <v>41910.259027777778</v>
      </c>
      <c r="I5314" s="625" t="s">
        <v>36</v>
      </c>
      <c r="J5314" s="625" t="s">
        <v>36</v>
      </c>
      <c r="K5314" s="625"/>
      <c r="L5314" s="64">
        <f>N5314-G5314</f>
        <v>7.6388888919609599E-3</v>
      </c>
      <c r="M5314" s="65">
        <v>11</v>
      </c>
      <c r="N5314" s="61">
        <v>41910.26666666667</v>
      </c>
      <c r="O5314" s="62">
        <v>41910.26666666667</v>
      </c>
      <c r="P5314" s="66" t="s">
        <v>37</v>
      </c>
      <c r="Q5314" s="69" t="s">
        <v>52</v>
      </c>
      <c r="R5314" s="69" t="s">
        <v>67</v>
      </c>
      <c r="S5314" s="87" t="s">
        <v>101</v>
      </c>
      <c r="T5314" s="69" t="s">
        <v>2789</v>
      </c>
      <c r="U5314" s="77">
        <v>10594</v>
      </c>
      <c r="V5314" s="87" t="s">
        <v>1336</v>
      </c>
      <c r="W5314" s="69" t="s">
        <v>2790</v>
      </c>
      <c r="X5314" s="83"/>
      <c r="Y5314" s="83"/>
      <c r="Z5314" s="83"/>
      <c r="AA5314" s="84"/>
      <c r="AB5314" s="85"/>
      <c r="AC5314" s="83"/>
    </row>
    <row r="5315" spans="1:34" ht="15" customHeight="1" x14ac:dyDescent="0.2">
      <c r="A5315" s="175">
        <v>69</v>
      </c>
      <c r="B5315" s="175">
        <v>70</v>
      </c>
      <c r="C5315" s="24" t="s">
        <v>424</v>
      </c>
      <c r="D5315" s="175">
        <v>70017</v>
      </c>
      <c r="E5315" s="24" t="s">
        <v>425</v>
      </c>
      <c r="F5315" s="25">
        <v>2015</v>
      </c>
      <c r="G5315" s="156">
        <v>42154.460416666669</v>
      </c>
      <c r="H5315" s="157">
        <v>42154.460416666669</v>
      </c>
      <c r="I5315" s="620" t="s">
        <v>36</v>
      </c>
      <c r="J5315" s="620" t="s">
        <v>36</v>
      </c>
      <c r="K5315" s="620"/>
      <c r="L5315" s="159">
        <f>N5315-G5315</f>
        <v>6.9444443943211809E-4</v>
      </c>
      <c r="M5315" s="160">
        <v>1</v>
      </c>
      <c r="N5315" s="156">
        <v>42154.461111111108</v>
      </c>
      <c r="O5315" s="157">
        <v>42154.461111111108</v>
      </c>
      <c r="P5315" s="161" t="s">
        <v>37</v>
      </c>
      <c r="Q5315" s="35" t="s">
        <v>38</v>
      </c>
      <c r="R5315" s="35" t="s">
        <v>135</v>
      </c>
      <c r="S5315" s="35" t="s">
        <v>68</v>
      </c>
      <c r="T5315" s="35" t="s">
        <v>4061</v>
      </c>
      <c r="U5315" s="176">
        <v>11154</v>
      </c>
      <c r="V5315" s="167" t="s">
        <v>788</v>
      </c>
      <c r="W5315" s="35" t="s">
        <v>4063</v>
      </c>
      <c r="X5315" s="55">
        <v>0</v>
      </c>
      <c r="Y5315" s="55">
        <v>0</v>
      </c>
      <c r="Z5315" s="168"/>
      <c r="AA5315" s="168"/>
      <c r="AB5315" s="168"/>
      <c r="AC5315" s="168"/>
    </row>
    <row r="5316" spans="1:34" ht="15" customHeight="1" x14ac:dyDescent="0.2">
      <c r="A5316" s="175">
        <v>69</v>
      </c>
      <c r="B5316" s="175">
        <v>70</v>
      </c>
      <c r="C5316" s="24" t="s">
        <v>424</v>
      </c>
      <c r="D5316" s="175">
        <v>70017</v>
      </c>
      <c r="E5316" s="24" t="s">
        <v>425</v>
      </c>
      <c r="F5316" s="25">
        <v>2015</v>
      </c>
      <c r="G5316" s="156">
        <v>42154.969444444447</v>
      </c>
      <c r="H5316" s="157">
        <v>42154.969444444447</v>
      </c>
      <c r="I5316" s="620" t="s">
        <v>36</v>
      </c>
      <c r="J5316" s="620" t="s">
        <v>36</v>
      </c>
      <c r="K5316" s="620"/>
      <c r="L5316" s="159">
        <f>N5316-G5316</f>
        <v>6.9444443943211809E-4</v>
      </c>
      <c r="M5316" s="160">
        <v>1</v>
      </c>
      <c r="N5316" s="156">
        <v>42154.970138888886</v>
      </c>
      <c r="O5316" s="157">
        <v>42154.970138888886</v>
      </c>
      <c r="P5316" s="161" t="s">
        <v>37</v>
      </c>
      <c r="Q5316" s="35" t="s">
        <v>145</v>
      </c>
      <c r="R5316" s="35" t="s">
        <v>146</v>
      </c>
      <c r="S5316" s="35" t="s">
        <v>40</v>
      </c>
      <c r="T5316" s="35" t="s">
        <v>4068</v>
      </c>
      <c r="U5316" s="459" t="s">
        <v>40</v>
      </c>
      <c r="V5316" s="167" t="s">
        <v>1336</v>
      </c>
      <c r="W5316" s="35" t="s">
        <v>4069</v>
      </c>
      <c r="X5316" s="55">
        <v>0</v>
      </c>
      <c r="Y5316" s="55">
        <v>0</v>
      </c>
      <c r="Z5316" s="168"/>
      <c r="AA5316" s="168"/>
      <c r="AB5316" s="168"/>
      <c r="AC5316" s="168"/>
    </row>
    <row r="5317" spans="1:34" ht="15" customHeight="1" x14ac:dyDescent="0.2">
      <c r="A5317" s="175">
        <v>69</v>
      </c>
      <c r="B5317" s="175">
        <v>70</v>
      </c>
      <c r="C5317" s="24" t="s">
        <v>424</v>
      </c>
      <c r="D5317" s="175">
        <v>70017</v>
      </c>
      <c r="E5317" s="24" t="s">
        <v>425</v>
      </c>
      <c r="F5317" s="25">
        <v>2015</v>
      </c>
      <c r="G5317" s="156">
        <v>42203.755555555559</v>
      </c>
      <c r="H5317" s="157">
        <v>42203.755555555559</v>
      </c>
      <c r="I5317" s="620" t="s">
        <v>36</v>
      </c>
      <c r="J5317" s="620" t="s">
        <v>36</v>
      </c>
      <c r="K5317" s="620"/>
      <c r="L5317" s="159">
        <f>N5317-G5317</f>
        <v>6.9444443943211809E-4</v>
      </c>
      <c r="M5317" s="160">
        <v>1</v>
      </c>
      <c r="N5317" s="156">
        <v>42203.756249999999</v>
      </c>
      <c r="O5317" s="157">
        <v>42203.756249999999</v>
      </c>
      <c r="P5317" s="161" t="s">
        <v>37</v>
      </c>
      <c r="Q5317" s="35" t="s">
        <v>213</v>
      </c>
      <c r="R5317" s="35" t="s">
        <v>287</v>
      </c>
      <c r="S5317" s="35" t="s">
        <v>40</v>
      </c>
      <c r="T5317" s="35" t="s">
        <v>4334</v>
      </c>
      <c r="U5317" s="459" t="s">
        <v>40</v>
      </c>
      <c r="V5317" s="167" t="s">
        <v>788</v>
      </c>
      <c r="W5317" s="35" t="s">
        <v>4335</v>
      </c>
      <c r="X5317" s="55">
        <v>0</v>
      </c>
      <c r="Y5317" s="55">
        <v>0</v>
      </c>
      <c r="Z5317" s="168"/>
      <c r="AA5317" s="168"/>
      <c r="AB5317" s="168"/>
      <c r="AC5317" s="168"/>
    </row>
    <row r="5318" spans="1:34" ht="15" customHeight="1" x14ac:dyDescent="0.2">
      <c r="A5318" s="175">
        <v>69</v>
      </c>
      <c r="B5318" s="175">
        <v>70</v>
      </c>
      <c r="C5318" s="24" t="s">
        <v>424</v>
      </c>
      <c r="D5318" s="175">
        <v>70017</v>
      </c>
      <c r="E5318" s="24" t="s">
        <v>425</v>
      </c>
      <c r="F5318" s="25">
        <v>2015</v>
      </c>
      <c r="G5318" s="156">
        <v>42220.945833333331</v>
      </c>
      <c r="H5318" s="157">
        <v>42220.945833333331</v>
      </c>
      <c r="I5318" s="620" t="s">
        <v>36</v>
      </c>
      <c r="J5318" s="620" t="s">
        <v>36</v>
      </c>
      <c r="K5318" s="620"/>
      <c r="L5318" s="159">
        <f>N5318-G5318</f>
        <v>6.944444467080757E-4</v>
      </c>
      <c r="M5318" s="160">
        <v>1</v>
      </c>
      <c r="N5318" s="156">
        <v>42220.946527777778</v>
      </c>
      <c r="O5318" s="157">
        <v>42220.946527777778</v>
      </c>
      <c r="P5318" s="161" t="s">
        <v>37</v>
      </c>
      <c r="Q5318" s="35" t="s">
        <v>48</v>
      </c>
      <c r="R5318" s="35" t="s">
        <v>49</v>
      </c>
      <c r="S5318" s="35" t="s">
        <v>40</v>
      </c>
      <c r="T5318" s="35" t="s">
        <v>4521</v>
      </c>
      <c r="U5318" s="459" t="s">
        <v>40</v>
      </c>
      <c r="V5318" s="167" t="s">
        <v>788</v>
      </c>
      <c r="W5318" s="35" t="s">
        <v>4523</v>
      </c>
      <c r="X5318" s="188"/>
      <c r="Y5318" s="168"/>
      <c r="Z5318" s="168"/>
      <c r="AA5318" s="168"/>
      <c r="AB5318" s="168"/>
      <c r="AC5318" s="168"/>
    </row>
    <row r="5319" spans="1:34" ht="15" customHeight="1" x14ac:dyDescent="0.2">
      <c r="A5319" s="175">
        <v>69</v>
      </c>
      <c r="B5319" s="175">
        <v>70</v>
      </c>
      <c r="C5319" s="24" t="s">
        <v>424</v>
      </c>
      <c r="D5319" s="175">
        <v>70017</v>
      </c>
      <c r="E5319" s="24" t="s">
        <v>425</v>
      </c>
      <c r="F5319" s="25">
        <v>2015</v>
      </c>
      <c r="G5319" s="156">
        <v>42242.970138888886</v>
      </c>
      <c r="H5319" s="157">
        <v>42242.970138888886</v>
      </c>
      <c r="I5319" s="620" t="s">
        <v>36</v>
      </c>
      <c r="J5319" s="620" t="s">
        <v>36</v>
      </c>
      <c r="K5319" s="620"/>
      <c r="L5319" s="159">
        <f>N5319-G5319</f>
        <v>6.944444467080757E-4</v>
      </c>
      <c r="M5319" s="160">
        <v>1</v>
      </c>
      <c r="N5319" s="156">
        <v>42242.970833333333</v>
      </c>
      <c r="O5319" s="157">
        <v>42242.970833333333</v>
      </c>
      <c r="P5319" s="161" t="s">
        <v>37</v>
      </c>
      <c r="Q5319" s="35" t="s">
        <v>145</v>
      </c>
      <c r="R5319" s="35" t="s">
        <v>146</v>
      </c>
      <c r="S5319" s="35" t="s">
        <v>54</v>
      </c>
      <c r="T5319" s="35" t="s">
        <v>4648</v>
      </c>
      <c r="U5319" s="459" t="s">
        <v>40</v>
      </c>
      <c r="V5319" s="167" t="s">
        <v>1336</v>
      </c>
      <c r="W5319" s="35" t="s">
        <v>4651</v>
      </c>
      <c r="X5319" s="188"/>
      <c r="Y5319" s="168"/>
      <c r="Z5319" s="168"/>
      <c r="AA5319" s="168"/>
      <c r="AB5319" s="168"/>
      <c r="AC5319" s="168"/>
    </row>
    <row r="5320" spans="1:34" ht="15" customHeight="1" x14ac:dyDescent="0.2">
      <c r="A5320" s="175">
        <v>69</v>
      </c>
      <c r="B5320" s="175">
        <v>70</v>
      </c>
      <c r="C5320" s="24" t="s">
        <v>424</v>
      </c>
      <c r="D5320" s="175">
        <v>70017</v>
      </c>
      <c r="E5320" s="43" t="s">
        <v>425</v>
      </c>
      <c r="F5320" s="25">
        <v>2015</v>
      </c>
      <c r="G5320" s="156">
        <v>42250.986805555556</v>
      </c>
      <c r="H5320" s="157">
        <v>42250.986805555556</v>
      </c>
      <c r="I5320" s="620" t="s">
        <v>36</v>
      </c>
      <c r="J5320" s="620" t="s">
        <v>36</v>
      </c>
      <c r="K5320" s="620"/>
      <c r="L5320" s="159">
        <f>N5320-G5320</f>
        <v>6.944444467080757E-4</v>
      </c>
      <c r="M5320" s="160">
        <v>1</v>
      </c>
      <c r="N5320" s="156">
        <v>42250.987500000003</v>
      </c>
      <c r="O5320" s="157">
        <v>42250.987500000003</v>
      </c>
      <c r="P5320" s="161" t="s">
        <v>37</v>
      </c>
      <c r="Q5320" s="162" t="s">
        <v>48</v>
      </c>
      <c r="R5320" s="162" t="s">
        <v>49</v>
      </c>
      <c r="S5320" s="35" t="s">
        <v>40</v>
      </c>
      <c r="T5320" s="35" t="s">
        <v>4693</v>
      </c>
      <c r="U5320" s="459" t="s">
        <v>40</v>
      </c>
      <c r="V5320" s="167" t="s">
        <v>1336</v>
      </c>
      <c r="W5320" s="35" t="s">
        <v>4695</v>
      </c>
      <c r="X5320" s="206"/>
      <c r="Y5320" s="168"/>
      <c r="Z5320" s="168"/>
      <c r="AA5320" s="168"/>
      <c r="AB5320" s="168"/>
      <c r="AC5320" s="168"/>
    </row>
    <row r="5321" spans="1:34" ht="15" customHeight="1" x14ac:dyDescent="0.2">
      <c r="A5321" s="257">
        <v>69</v>
      </c>
      <c r="B5321" s="257">
        <v>70</v>
      </c>
      <c r="C5321" s="258" t="s">
        <v>424</v>
      </c>
      <c r="D5321" s="257">
        <v>70017</v>
      </c>
      <c r="E5321" s="258" t="s">
        <v>425</v>
      </c>
      <c r="F5321" s="25">
        <v>2016</v>
      </c>
      <c r="G5321" s="284">
        <v>42666.961111111108</v>
      </c>
      <c r="H5321" s="234">
        <v>42666.961111111108</v>
      </c>
      <c r="I5321" s="412" t="s">
        <v>36</v>
      </c>
      <c r="J5321" s="412" t="s">
        <v>36</v>
      </c>
      <c r="K5321" s="412"/>
      <c r="L5321" s="235">
        <f>N5321-G5321</f>
        <v>2.0833333328482695E-3</v>
      </c>
      <c r="M5321" s="236">
        <v>3</v>
      </c>
      <c r="N5321" s="284">
        <v>42666.963194444441</v>
      </c>
      <c r="O5321" s="234">
        <v>42666.963194444441</v>
      </c>
      <c r="P5321" s="237" t="s">
        <v>37</v>
      </c>
      <c r="Q5321" s="35" t="s">
        <v>213</v>
      </c>
      <c r="R5321" s="35" t="s">
        <v>287</v>
      </c>
      <c r="S5321" s="35" t="s">
        <v>40</v>
      </c>
      <c r="T5321" s="35" t="s">
        <v>6772</v>
      </c>
      <c r="U5321" s="282" t="s">
        <v>40</v>
      </c>
      <c r="V5321" s="240" t="s">
        <v>788</v>
      </c>
      <c r="W5321" s="35" t="s">
        <v>6774</v>
      </c>
      <c r="X5321" s="177">
        <v>3634</v>
      </c>
      <c r="Y5321" s="55">
        <v>0</v>
      </c>
      <c r="Z5321" s="55">
        <v>0</v>
      </c>
      <c r="AA5321" s="35"/>
      <c r="AB5321" s="35"/>
      <c r="AC5321" s="241"/>
    </row>
    <row r="5322" spans="1:34" ht="15" customHeight="1" x14ac:dyDescent="0.2">
      <c r="A5322" s="257">
        <v>69</v>
      </c>
      <c r="B5322" s="257">
        <v>70</v>
      </c>
      <c r="C5322" s="258" t="s">
        <v>424</v>
      </c>
      <c r="D5322" s="257">
        <v>70017</v>
      </c>
      <c r="E5322" s="258" t="s">
        <v>425</v>
      </c>
      <c r="F5322" s="25">
        <v>2017</v>
      </c>
      <c r="G5322" s="232">
        <v>42781.834722222222</v>
      </c>
      <c r="H5322" s="233">
        <v>42781.834722222222</v>
      </c>
      <c r="I5322" s="412" t="s">
        <v>36</v>
      </c>
      <c r="J5322" s="412" t="s">
        <v>36</v>
      </c>
      <c r="K5322" s="412"/>
      <c r="L5322" s="235">
        <f>N5322-G5322</f>
        <v>0.32152777777810115</v>
      </c>
      <c r="M5322" s="236">
        <v>463</v>
      </c>
      <c r="N5322" s="232">
        <v>42782.15625</v>
      </c>
      <c r="O5322" s="233">
        <v>42782.15625</v>
      </c>
      <c r="P5322" s="237" t="s">
        <v>37</v>
      </c>
      <c r="Q5322" s="35" t="s">
        <v>38</v>
      </c>
      <c r="R5322" s="35" t="s">
        <v>135</v>
      </c>
      <c r="S5322" s="35" t="s">
        <v>68</v>
      </c>
      <c r="T5322" s="52" t="s">
        <v>7827</v>
      </c>
      <c r="U5322" s="303" t="s">
        <v>40</v>
      </c>
      <c r="V5322" s="49" t="s">
        <v>788</v>
      </c>
      <c r="W5322" s="44" t="s">
        <v>7828</v>
      </c>
      <c r="X5322" s="255">
        <v>0</v>
      </c>
      <c r="Y5322" s="241">
        <v>0</v>
      </c>
      <c r="Z5322" s="241">
        <v>0</v>
      </c>
      <c r="AA5322" s="168"/>
      <c r="AB5322" s="168"/>
      <c r="AC5322" s="168"/>
      <c r="AD5322" s="304">
        <v>5517212</v>
      </c>
      <c r="AE5322" s="35" t="s">
        <v>1270</v>
      </c>
      <c r="AF5322" s="305" t="s">
        <v>1270</v>
      </c>
      <c r="AG5322" s="35" t="s">
        <v>7066</v>
      </c>
      <c r="AH5322" s="44" t="s">
        <v>7067</v>
      </c>
    </row>
    <row r="5323" spans="1:34" ht="15" customHeight="1" x14ac:dyDescent="0.2">
      <c r="A5323" s="257">
        <v>69</v>
      </c>
      <c r="B5323" s="257">
        <v>70</v>
      </c>
      <c r="C5323" s="258" t="s">
        <v>424</v>
      </c>
      <c r="D5323" s="257">
        <v>70017</v>
      </c>
      <c r="E5323" s="258" t="s">
        <v>425</v>
      </c>
      <c r="F5323" s="25">
        <v>2017</v>
      </c>
      <c r="G5323" s="232">
        <v>42824.694444444445</v>
      </c>
      <c r="H5323" s="233">
        <v>42824.694444444445</v>
      </c>
      <c r="I5323" s="412" t="s">
        <v>36</v>
      </c>
      <c r="J5323" s="412" t="s">
        <v>36</v>
      </c>
      <c r="K5323" s="412"/>
      <c r="L5323" s="235">
        <f>N5323-G5323</f>
        <v>6.944444467080757E-4</v>
      </c>
      <c r="M5323" s="236">
        <v>1</v>
      </c>
      <c r="N5323" s="232">
        <v>42824.695138888892</v>
      </c>
      <c r="O5323" s="233">
        <v>42824.695138888892</v>
      </c>
      <c r="P5323" s="237" t="s">
        <v>37</v>
      </c>
      <c r="Q5323" s="35" t="s">
        <v>43</v>
      </c>
      <c r="R5323" s="35" t="s">
        <v>535</v>
      </c>
      <c r="S5323" s="35" t="s">
        <v>98</v>
      </c>
      <c r="T5323" s="52" t="s">
        <v>8221</v>
      </c>
      <c r="U5323" s="303" t="s">
        <v>40</v>
      </c>
      <c r="V5323" s="49" t="s">
        <v>788</v>
      </c>
      <c r="W5323" s="44" t="s">
        <v>8222</v>
      </c>
      <c r="X5323" s="241">
        <v>0</v>
      </c>
      <c r="Y5323" s="241">
        <v>0</v>
      </c>
      <c r="Z5323" s="241">
        <v>0</v>
      </c>
      <c r="AA5323" s="168"/>
      <c r="AB5323" s="168"/>
      <c r="AC5323" s="168"/>
      <c r="AD5323" s="304">
        <v>5517212</v>
      </c>
      <c r="AE5323" s="305" t="s">
        <v>7102</v>
      </c>
      <c r="AF5323" s="305" t="s">
        <v>8223</v>
      </c>
      <c r="AG5323" s="35" t="s">
        <v>7040</v>
      </c>
      <c r="AH5323" s="52" t="s">
        <v>7041</v>
      </c>
    </row>
    <row r="5324" spans="1:34" ht="15" customHeight="1" x14ac:dyDescent="0.2">
      <c r="A5324" s="257">
        <v>69</v>
      </c>
      <c r="B5324" s="257">
        <v>70</v>
      </c>
      <c r="C5324" s="258" t="s">
        <v>424</v>
      </c>
      <c r="D5324" s="257">
        <v>70017</v>
      </c>
      <c r="E5324" s="258" t="s">
        <v>425</v>
      </c>
      <c r="F5324" s="25">
        <v>2017</v>
      </c>
      <c r="G5324" s="232">
        <v>43031.305555555555</v>
      </c>
      <c r="H5324" s="233">
        <v>43031.305555555555</v>
      </c>
      <c r="I5324" s="412" t="s">
        <v>36</v>
      </c>
      <c r="J5324" s="412" t="s">
        <v>36</v>
      </c>
      <c r="K5324" s="412"/>
      <c r="L5324" s="235">
        <f>N5324-G5324</f>
        <v>0.52013888888905058</v>
      </c>
      <c r="M5324" s="236">
        <v>749</v>
      </c>
      <c r="N5324" s="232">
        <v>43031.825694444444</v>
      </c>
      <c r="O5324" s="233">
        <v>43031.825694444444</v>
      </c>
      <c r="P5324" s="237" t="s">
        <v>37</v>
      </c>
      <c r="Q5324" s="35" t="s">
        <v>38</v>
      </c>
      <c r="R5324" s="35" t="s">
        <v>413</v>
      </c>
      <c r="S5324" s="35" t="s">
        <v>98</v>
      </c>
      <c r="T5324" s="167" t="s">
        <v>9844</v>
      </c>
      <c r="U5324" s="332" t="s">
        <v>40</v>
      </c>
      <c r="V5324" s="240" t="s">
        <v>788</v>
      </c>
      <c r="W5324" s="167" t="s">
        <v>9845</v>
      </c>
      <c r="X5324" s="241">
        <v>1071</v>
      </c>
      <c r="Y5324" s="241">
        <v>0</v>
      </c>
      <c r="Z5324" s="241">
        <v>0</v>
      </c>
      <c r="AA5324" s="266"/>
      <c r="AB5324" s="266"/>
      <c r="AC5324" s="266"/>
      <c r="AD5324" s="304">
        <v>5517212</v>
      </c>
      <c r="AE5324" s="333" t="s">
        <v>1270</v>
      </c>
      <c r="AF5324" s="333" t="s">
        <v>1270</v>
      </c>
      <c r="AG5324" s="167" t="s">
        <v>7040</v>
      </c>
      <c r="AH5324" s="29" t="s">
        <v>7176</v>
      </c>
    </row>
    <row r="5325" spans="1:34" ht="15" customHeight="1" x14ac:dyDescent="0.2">
      <c r="A5325" s="257">
        <v>69</v>
      </c>
      <c r="B5325" s="257">
        <v>70</v>
      </c>
      <c r="C5325" s="258" t="s">
        <v>424</v>
      </c>
      <c r="D5325" s="257">
        <v>70017</v>
      </c>
      <c r="E5325" s="258" t="s">
        <v>425</v>
      </c>
      <c r="F5325" s="25">
        <v>2018</v>
      </c>
      <c r="G5325" s="284">
        <v>43274.238194444442</v>
      </c>
      <c r="H5325" s="233">
        <v>43274.238194444442</v>
      </c>
      <c r="I5325" s="412" t="s">
        <v>36</v>
      </c>
      <c r="J5325" s="412" t="s">
        <v>36</v>
      </c>
      <c r="K5325" s="412" t="s">
        <v>36</v>
      </c>
      <c r="L5325" s="235">
        <f>N5325-G5325</f>
        <v>6.944444467080757E-4</v>
      </c>
      <c r="M5325" s="236">
        <v>1</v>
      </c>
      <c r="N5325" s="284">
        <v>43274.238888888889</v>
      </c>
      <c r="O5325" s="233">
        <v>43274.238888888889</v>
      </c>
      <c r="P5325" s="237" t="s">
        <v>37</v>
      </c>
      <c r="Q5325" s="359" t="s">
        <v>1285</v>
      </c>
      <c r="R5325" s="35" t="s">
        <v>10231</v>
      </c>
      <c r="S5325" s="277" t="s">
        <v>40</v>
      </c>
      <c r="T5325" s="167" t="s">
        <v>11374</v>
      </c>
      <c r="U5325" s="282" t="s">
        <v>40</v>
      </c>
      <c r="V5325" s="240" t="s">
        <v>788</v>
      </c>
      <c r="W5325" s="277" t="s">
        <v>11375</v>
      </c>
      <c r="X5325" s="255">
        <v>0</v>
      </c>
      <c r="Y5325" s="241">
        <v>0</v>
      </c>
      <c r="Z5325" s="241">
        <v>0</v>
      </c>
      <c r="AA5325" s="266"/>
      <c r="AB5325" s="266"/>
      <c r="AC5325" s="266"/>
      <c r="AD5325" s="241">
        <v>5517212</v>
      </c>
      <c r="AE5325" s="461" t="s">
        <v>7063</v>
      </c>
      <c r="AF5325" s="462" t="s">
        <v>11277</v>
      </c>
      <c r="AG5325" s="277" t="s">
        <v>7040</v>
      </c>
      <c r="AH5325" s="277" t="s">
        <v>7041</v>
      </c>
    </row>
    <row r="5326" spans="1:34" ht="15" customHeight="1" x14ac:dyDescent="0.2">
      <c r="A5326" s="257">
        <v>69</v>
      </c>
      <c r="B5326" s="257">
        <v>70</v>
      </c>
      <c r="C5326" s="258" t="s">
        <v>424</v>
      </c>
      <c r="D5326" s="257">
        <v>70017</v>
      </c>
      <c r="E5326" s="258" t="s">
        <v>425</v>
      </c>
      <c r="F5326" s="25">
        <v>2018</v>
      </c>
      <c r="G5326" s="284">
        <v>43284.041666666664</v>
      </c>
      <c r="H5326" s="233">
        <v>43284.041666666664</v>
      </c>
      <c r="I5326" s="412" t="s">
        <v>36</v>
      </c>
      <c r="J5326" s="412" t="s">
        <v>36</v>
      </c>
      <c r="K5326" s="412" t="s">
        <v>36</v>
      </c>
      <c r="L5326" s="235">
        <f>N5326-G5326</f>
        <v>6.944444467080757E-4</v>
      </c>
      <c r="M5326" s="236">
        <v>1</v>
      </c>
      <c r="N5326" s="284">
        <v>43284.042361111111</v>
      </c>
      <c r="O5326" s="233">
        <v>43284.042361111111</v>
      </c>
      <c r="P5326" s="237" t="s">
        <v>37</v>
      </c>
      <c r="Q5326" s="359" t="s">
        <v>222</v>
      </c>
      <c r="R5326" s="35" t="s">
        <v>10220</v>
      </c>
      <c r="S5326" s="277" t="s">
        <v>40</v>
      </c>
      <c r="T5326" s="167" t="s">
        <v>11452</v>
      </c>
      <c r="U5326" s="282" t="s">
        <v>40</v>
      </c>
      <c r="V5326" s="240" t="s">
        <v>788</v>
      </c>
      <c r="W5326" s="167" t="s">
        <v>11453</v>
      </c>
      <c r="X5326" s="255">
        <v>0</v>
      </c>
      <c r="Y5326" s="241">
        <v>0</v>
      </c>
      <c r="Z5326" s="241">
        <v>0</v>
      </c>
      <c r="AA5326" s="266"/>
      <c r="AB5326" s="266"/>
      <c r="AC5326" s="266"/>
      <c r="AD5326" s="241">
        <v>5517212</v>
      </c>
      <c r="AE5326" s="467" t="s">
        <v>7102</v>
      </c>
      <c r="AF5326" s="468" t="s">
        <v>11454</v>
      </c>
      <c r="AG5326" s="277" t="s">
        <v>7040</v>
      </c>
      <c r="AH5326" s="277" t="s">
        <v>7041</v>
      </c>
    </row>
    <row r="5327" spans="1:34" ht="15" customHeight="1" x14ac:dyDescent="0.2">
      <c r="A5327" s="523">
        <v>69</v>
      </c>
      <c r="B5327" s="523">
        <v>70</v>
      </c>
      <c r="C5327" s="524" t="s">
        <v>424</v>
      </c>
      <c r="D5327" s="523">
        <v>70017</v>
      </c>
      <c r="E5327" s="524" t="s">
        <v>425</v>
      </c>
      <c r="F5327" s="25">
        <v>2019</v>
      </c>
      <c r="G5327" s="284">
        <v>43485.934027777781</v>
      </c>
      <c r="H5327" s="234">
        <v>43485.934027777781</v>
      </c>
      <c r="I5327" s="412" t="s">
        <v>36</v>
      </c>
      <c r="J5327" s="412" t="s">
        <v>36</v>
      </c>
      <c r="K5327" s="412" t="s">
        <v>36</v>
      </c>
      <c r="L5327" s="235">
        <f>N5327-G5327</f>
        <v>6.9444443943211809E-4</v>
      </c>
      <c r="M5327" s="236">
        <v>1</v>
      </c>
      <c r="N5327" s="284">
        <v>43485.93472222222</v>
      </c>
      <c r="O5327" s="234">
        <v>43485.93472222222</v>
      </c>
      <c r="P5327" s="237" t="s">
        <v>37</v>
      </c>
      <c r="Q5327" s="162" t="s">
        <v>1285</v>
      </c>
      <c r="R5327" s="167" t="s">
        <v>10231</v>
      </c>
      <c r="S5327" s="238" t="s">
        <v>101</v>
      </c>
      <c r="T5327" s="167" t="s">
        <v>12901</v>
      </c>
      <c r="U5327" s="414" t="s">
        <v>40</v>
      </c>
      <c r="V5327" s="240" t="s">
        <v>788</v>
      </c>
      <c r="W5327" s="167" t="s">
        <v>12902</v>
      </c>
      <c r="X5327" s="536">
        <v>0</v>
      </c>
      <c r="Y5327" s="255">
        <v>0</v>
      </c>
      <c r="Z5327" s="255">
        <v>0</v>
      </c>
      <c r="AA5327" s="264">
        <f>Y5327/AD5327</f>
        <v>0</v>
      </c>
      <c r="AB5327" s="265">
        <f>Z5327/AD5327</f>
        <v>0</v>
      </c>
      <c r="AC5327" s="255">
        <v>0</v>
      </c>
      <c r="AD5327" s="255">
        <v>5548929</v>
      </c>
      <c r="AE5327" s="240" t="s">
        <v>7102</v>
      </c>
      <c r="AF5327" s="527" t="s">
        <v>8223</v>
      </c>
      <c r="AG5327" s="240" t="s">
        <v>7040</v>
      </c>
      <c r="AH5327" s="525" t="s">
        <v>7041</v>
      </c>
    </row>
    <row r="5328" spans="1:34" ht="15" customHeight="1" x14ac:dyDescent="0.2">
      <c r="A5328" s="521">
        <v>69</v>
      </c>
      <c r="B5328" s="521">
        <v>70</v>
      </c>
      <c r="C5328" s="522" t="s">
        <v>424</v>
      </c>
      <c r="D5328" s="521">
        <v>70017</v>
      </c>
      <c r="E5328" s="522" t="s">
        <v>425</v>
      </c>
      <c r="F5328" s="25">
        <v>2019</v>
      </c>
      <c r="G5328" s="573">
        <v>43580.587500000001</v>
      </c>
      <c r="H5328" s="574">
        <v>43580.587500000001</v>
      </c>
      <c r="I5328" s="572" t="s">
        <v>36</v>
      </c>
      <c r="J5328" s="572" t="s">
        <v>36</v>
      </c>
      <c r="K5328" s="572" t="s">
        <v>36</v>
      </c>
      <c r="L5328" s="235">
        <f>N5328-G5328</f>
        <v>1.1236111111065838</v>
      </c>
      <c r="M5328" s="236">
        <v>1618</v>
      </c>
      <c r="N5328" s="573">
        <v>43581.711111111108</v>
      </c>
      <c r="O5328" s="574">
        <v>43581.711111111108</v>
      </c>
      <c r="P5328" s="237" t="s">
        <v>37</v>
      </c>
      <c r="Q5328" s="162" t="s">
        <v>1285</v>
      </c>
      <c r="R5328" s="167" t="s">
        <v>10363</v>
      </c>
      <c r="S5328" s="238" t="s">
        <v>80</v>
      </c>
      <c r="T5328" s="167" t="s">
        <v>13901</v>
      </c>
      <c r="U5328" s="483">
        <v>117100219</v>
      </c>
      <c r="V5328" s="240" t="s">
        <v>788</v>
      </c>
      <c r="W5328" s="167" t="s">
        <v>13902</v>
      </c>
      <c r="X5328" s="536">
        <v>0</v>
      </c>
      <c r="Y5328" s="255">
        <v>0</v>
      </c>
      <c r="Z5328" s="255">
        <v>0</v>
      </c>
      <c r="AA5328" s="264">
        <f>Y5328/AD5328</f>
        <v>0</v>
      </c>
      <c r="AB5328" s="265">
        <f>Z5328/AD5328</f>
        <v>0</v>
      </c>
      <c r="AC5328" s="255">
        <v>0</v>
      </c>
      <c r="AD5328" s="255">
        <v>5548929</v>
      </c>
      <c r="AE5328" s="240" t="s">
        <v>1270</v>
      </c>
      <c r="AF5328" s="527" t="s">
        <v>1270</v>
      </c>
      <c r="AG5328" s="555" t="s">
        <v>7066</v>
      </c>
      <c r="AH5328" s="525" t="s">
        <v>12671</v>
      </c>
    </row>
    <row r="5329" spans="1:34" ht="15" customHeight="1" x14ac:dyDescent="0.2">
      <c r="A5329" s="521">
        <v>69</v>
      </c>
      <c r="B5329" s="521">
        <v>70</v>
      </c>
      <c r="C5329" s="522" t="s">
        <v>424</v>
      </c>
      <c r="D5329" s="521">
        <v>70017</v>
      </c>
      <c r="E5329" s="522" t="s">
        <v>425</v>
      </c>
      <c r="F5329" s="25">
        <v>2019</v>
      </c>
      <c r="G5329" s="573">
        <v>43594.967361111114</v>
      </c>
      <c r="H5329" s="574">
        <v>43594.967361111114</v>
      </c>
      <c r="I5329" s="572" t="s">
        <v>36</v>
      </c>
      <c r="J5329" s="572" t="s">
        <v>36</v>
      </c>
      <c r="K5329" s="572" t="s">
        <v>36</v>
      </c>
      <c r="L5329" s="379"/>
      <c r="M5329" s="609"/>
      <c r="N5329" s="379"/>
      <c r="O5329" s="379"/>
      <c r="P5329" s="237" t="s">
        <v>37</v>
      </c>
      <c r="Q5329" s="162" t="s">
        <v>213</v>
      </c>
      <c r="R5329" s="167" t="s">
        <v>10774</v>
      </c>
      <c r="S5329" s="238" t="s">
        <v>106</v>
      </c>
      <c r="T5329" s="167" t="s">
        <v>13995</v>
      </c>
      <c r="U5329" s="459" t="s">
        <v>40</v>
      </c>
      <c r="V5329" s="49" t="s">
        <v>788</v>
      </c>
      <c r="W5329" s="35" t="s">
        <v>13996</v>
      </c>
      <c r="X5329" s="536">
        <v>3861</v>
      </c>
      <c r="Y5329" s="536">
        <v>3861</v>
      </c>
      <c r="Z5329" s="536">
        <v>517094</v>
      </c>
      <c r="AA5329" s="264">
        <f>Y5329/AD5329</f>
        <v>6.9580994819000202E-4</v>
      </c>
      <c r="AB5329" s="265">
        <f>Z5329/AD5329</f>
        <v>9.3188072869557353E-2</v>
      </c>
      <c r="AC5329" s="255">
        <f>Z5329/Y5329</f>
        <v>133.92747992747994</v>
      </c>
      <c r="AD5329" s="255">
        <v>5548929</v>
      </c>
      <c r="AE5329" s="49" t="s">
        <v>7076</v>
      </c>
      <c r="AF5329" s="349" t="s">
        <v>12572</v>
      </c>
      <c r="AG5329" s="49" t="s">
        <v>7040</v>
      </c>
      <c r="AH5329" s="525" t="s">
        <v>7041</v>
      </c>
    </row>
    <row r="5330" spans="1:34" ht="15" customHeight="1" x14ac:dyDescent="0.2">
      <c r="A5330" s="105">
        <v>69</v>
      </c>
      <c r="B5330" s="105">
        <v>70</v>
      </c>
      <c r="C5330" s="76" t="s">
        <v>271</v>
      </c>
      <c r="D5330" s="31">
        <v>70018</v>
      </c>
      <c r="E5330" s="60" t="s">
        <v>272</v>
      </c>
      <c r="F5330" s="25">
        <v>2014</v>
      </c>
      <c r="G5330" s="61">
        <v>41923.81527777778</v>
      </c>
      <c r="H5330" s="62">
        <v>41923.81527777778</v>
      </c>
      <c r="I5330" s="625" t="s">
        <v>36</v>
      </c>
      <c r="J5330" s="625" t="s">
        <v>36</v>
      </c>
      <c r="K5330" s="625"/>
      <c r="L5330" s="64">
        <f>N5330-G5330</f>
        <v>6.9444443943211809E-4</v>
      </c>
      <c r="M5330" s="65">
        <v>1</v>
      </c>
      <c r="N5330" s="61">
        <v>41923.815972222219</v>
      </c>
      <c r="O5330" s="62">
        <v>41923.815972222219</v>
      </c>
      <c r="P5330" s="66" t="s">
        <v>37</v>
      </c>
      <c r="Q5330" s="69" t="s">
        <v>48</v>
      </c>
      <c r="R5330" s="69" t="s">
        <v>49</v>
      </c>
      <c r="S5330" s="87" t="s">
        <v>40</v>
      </c>
      <c r="T5330" s="69" t="s">
        <v>2857</v>
      </c>
      <c r="U5330" s="459" t="s">
        <v>40</v>
      </c>
      <c r="V5330" s="87" t="s">
        <v>788</v>
      </c>
      <c r="W5330" s="69" t="s">
        <v>2858</v>
      </c>
      <c r="X5330" s="32">
        <v>664</v>
      </c>
      <c r="Y5330" s="32">
        <v>0</v>
      </c>
      <c r="Z5330" s="83"/>
      <c r="AA5330" s="84"/>
      <c r="AB5330" s="85"/>
      <c r="AC5330" s="83"/>
      <c r="AD5330" s="41"/>
      <c r="AE5330" s="41"/>
      <c r="AF5330" s="41"/>
      <c r="AG5330" s="41"/>
      <c r="AH5330" s="41"/>
    </row>
    <row r="5331" spans="1:34" ht="15" customHeight="1" x14ac:dyDescent="0.2">
      <c r="A5331" s="105">
        <v>69</v>
      </c>
      <c r="B5331" s="105">
        <v>70</v>
      </c>
      <c r="C5331" s="76" t="s">
        <v>271</v>
      </c>
      <c r="D5331" s="31">
        <v>70018</v>
      </c>
      <c r="E5331" s="60" t="s">
        <v>272</v>
      </c>
      <c r="F5331" s="25">
        <v>2014</v>
      </c>
      <c r="G5331" s="61">
        <v>41957.270138888889</v>
      </c>
      <c r="H5331" s="62">
        <v>41957.270138888889</v>
      </c>
      <c r="I5331" s="625" t="s">
        <v>36</v>
      </c>
      <c r="J5331" s="625" t="s">
        <v>36</v>
      </c>
      <c r="K5331" s="625"/>
      <c r="L5331" s="64">
        <f>N5331-G5331</f>
        <v>6.944444467080757E-4</v>
      </c>
      <c r="M5331" s="65">
        <v>1</v>
      </c>
      <c r="N5331" s="61">
        <v>41957.270833333336</v>
      </c>
      <c r="O5331" s="62">
        <v>41957.270833333336</v>
      </c>
      <c r="P5331" s="66" t="s">
        <v>37</v>
      </c>
      <c r="Q5331" s="69" t="s">
        <v>52</v>
      </c>
      <c r="R5331" s="69" t="s">
        <v>67</v>
      </c>
      <c r="S5331" s="87" t="s">
        <v>101</v>
      </c>
      <c r="T5331" s="69" t="s">
        <v>3026</v>
      </c>
      <c r="U5331" s="459" t="s">
        <v>40</v>
      </c>
      <c r="V5331" s="87" t="s">
        <v>788</v>
      </c>
      <c r="W5331" s="69" t="s">
        <v>3027</v>
      </c>
      <c r="X5331" s="32">
        <v>0</v>
      </c>
      <c r="Y5331" s="32">
        <v>0</v>
      </c>
      <c r="Z5331" s="83"/>
      <c r="AA5331" s="84"/>
      <c r="AB5331" s="85"/>
      <c r="AC5331" s="83"/>
    </row>
    <row r="5332" spans="1:34" ht="15" customHeight="1" x14ac:dyDescent="0.2">
      <c r="A5332" s="105">
        <v>69</v>
      </c>
      <c r="B5332" s="105">
        <v>70</v>
      </c>
      <c r="C5332" s="76" t="s">
        <v>271</v>
      </c>
      <c r="D5332" s="31">
        <v>70018</v>
      </c>
      <c r="E5332" s="60" t="s">
        <v>272</v>
      </c>
      <c r="F5332" s="25">
        <v>2014</v>
      </c>
      <c r="G5332" s="106">
        <v>41986.493750000001</v>
      </c>
      <c r="H5332" s="63">
        <v>41986.493750000001</v>
      </c>
      <c r="I5332" s="625" t="s">
        <v>36</v>
      </c>
      <c r="J5332" s="625" t="s">
        <v>36</v>
      </c>
      <c r="K5332" s="625"/>
      <c r="L5332" s="64">
        <f>N5332-G5332</f>
        <v>6.9444443943211809E-4</v>
      </c>
      <c r="M5332" s="65">
        <v>1</v>
      </c>
      <c r="N5332" s="106">
        <v>41986.494444444441</v>
      </c>
      <c r="O5332" s="63">
        <v>41986.494444444441</v>
      </c>
      <c r="P5332" s="66" t="s">
        <v>37</v>
      </c>
      <c r="Q5332" s="99" t="s">
        <v>38</v>
      </c>
      <c r="R5332" s="99" t="s">
        <v>135</v>
      </c>
      <c r="S5332" s="78" t="s">
        <v>40</v>
      </c>
      <c r="T5332" s="69" t="s">
        <v>3211</v>
      </c>
      <c r="U5332" s="459" t="s">
        <v>40</v>
      </c>
      <c r="V5332" s="87" t="s">
        <v>788</v>
      </c>
      <c r="W5332" s="69" t="s">
        <v>3212</v>
      </c>
      <c r="X5332" s="83"/>
      <c r="Y5332" s="83"/>
      <c r="Z5332" s="83"/>
      <c r="AA5332" s="84"/>
      <c r="AB5332" s="85"/>
      <c r="AC5332" s="83"/>
    </row>
    <row r="5333" spans="1:34" ht="15" customHeight="1" x14ac:dyDescent="0.2">
      <c r="A5333" s="175">
        <v>69</v>
      </c>
      <c r="B5333" s="175">
        <v>70</v>
      </c>
      <c r="C5333" s="24" t="s">
        <v>271</v>
      </c>
      <c r="D5333" s="175">
        <v>70018</v>
      </c>
      <c r="E5333" s="24" t="s">
        <v>272</v>
      </c>
      <c r="F5333" s="25">
        <v>2015</v>
      </c>
      <c r="G5333" s="156">
        <v>42105.431250000001</v>
      </c>
      <c r="H5333" s="157">
        <v>42105.431250000001</v>
      </c>
      <c r="I5333" s="620" t="s">
        <v>36</v>
      </c>
      <c r="J5333" s="620" t="s">
        <v>36</v>
      </c>
      <c r="K5333" s="620"/>
      <c r="L5333" s="159">
        <f>N5333-G5333</f>
        <v>6.9444443943211809E-4</v>
      </c>
      <c r="M5333" s="160">
        <v>1</v>
      </c>
      <c r="N5333" s="156">
        <v>42105.431944444441</v>
      </c>
      <c r="O5333" s="157">
        <v>42105.431944444441</v>
      </c>
      <c r="P5333" s="161" t="s">
        <v>37</v>
      </c>
      <c r="Q5333" s="35" t="s">
        <v>43</v>
      </c>
      <c r="R5333" s="35" t="s">
        <v>997</v>
      </c>
      <c r="S5333" s="35" t="s">
        <v>88</v>
      </c>
      <c r="T5333" s="35" t="s">
        <v>3752</v>
      </c>
      <c r="U5333" s="459" t="s">
        <v>40</v>
      </c>
      <c r="V5333" s="167" t="s">
        <v>788</v>
      </c>
      <c r="W5333" s="35" t="s">
        <v>3753</v>
      </c>
      <c r="X5333" s="55">
        <v>713</v>
      </c>
      <c r="Y5333" s="55">
        <v>0</v>
      </c>
      <c r="Z5333" s="168"/>
      <c r="AA5333" s="168"/>
      <c r="AB5333" s="168"/>
      <c r="AC5333" s="168"/>
      <c r="AD5333" s="41"/>
      <c r="AE5333" s="41"/>
      <c r="AF5333" s="41"/>
      <c r="AG5333" s="41"/>
      <c r="AH5333" s="41"/>
    </row>
    <row r="5334" spans="1:34" ht="15" customHeight="1" x14ac:dyDescent="0.2">
      <c r="A5334" s="175">
        <v>69</v>
      </c>
      <c r="B5334" s="175">
        <v>70</v>
      </c>
      <c r="C5334" s="24" t="s">
        <v>271</v>
      </c>
      <c r="D5334" s="175">
        <v>70018</v>
      </c>
      <c r="E5334" s="24" t="s">
        <v>272</v>
      </c>
      <c r="F5334" s="25">
        <v>2015</v>
      </c>
      <c r="G5334" s="156">
        <v>42105.433333333334</v>
      </c>
      <c r="H5334" s="157">
        <v>42105.433333333334</v>
      </c>
      <c r="I5334" s="620" t="s">
        <v>36</v>
      </c>
      <c r="J5334" s="620" t="s">
        <v>36</v>
      </c>
      <c r="K5334" s="620"/>
      <c r="L5334" s="159">
        <f>N5334-G5334</f>
        <v>6.944444467080757E-4</v>
      </c>
      <c r="M5334" s="160">
        <v>1</v>
      </c>
      <c r="N5334" s="156">
        <v>42105.434027777781</v>
      </c>
      <c r="O5334" s="157">
        <v>42105.434027777781</v>
      </c>
      <c r="P5334" s="161" t="s">
        <v>37</v>
      </c>
      <c r="Q5334" s="35" t="s">
        <v>43</v>
      </c>
      <c r="R5334" s="35" t="s">
        <v>997</v>
      </c>
      <c r="S5334" s="35" t="s">
        <v>88</v>
      </c>
      <c r="T5334" s="35" t="s">
        <v>3752</v>
      </c>
      <c r="U5334" s="459" t="s">
        <v>40</v>
      </c>
      <c r="V5334" s="167" t="s">
        <v>788</v>
      </c>
      <c r="W5334" s="35" t="s">
        <v>3754</v>
      </c>
      <c r="X5334" s="55">
        <v>713</v>
      </c>
      <c r="Y5334" s="55">
        <v>0</v>
      </c>
      <c r="Z5334" s="168"/>
      <c r="AA5334" s="168"/>
      <c r="AB5334" s="168"/>
      <c r="AC5334" s="168"/>
      <c r="AD5334" s="41"/>
      <c r="AE5334" s="41"/>
      <c r="AF5334" s="41"/>
      <c r="AG5334" s="41"/>
      <c r="AH5334" s="41"/>
    </row>
    <row r="5335" spans="1:34" ht="15" customHeight="1" x14ac:dyDescent="0.2">
      <c r="A5335" s="175">
        <v>69</v>
      </c>
      <c r="B5335" s="175">
        <v>70</v>
      </c>
      <c r="C5335" s="24" t="s">
        <v>271</v>
      </c>
      <c r="D5335" s="175">
        <v>70018</v>
      </c>
      <c r="E5335" s="24" t="s">
        <v>272</v>
      </c>
      <c r="F5335" s="25">
        <v>2015</v>
      </c>
      <c r="G5335" s="156">
        <v>42105.436111111114</v>
      </c>
      <c r="H5335" s="157">
        <v>42105.436111111114</v>
      </c>
      <c r="I5335" s="620" t="s">
        <v>36</v>
      </c>
      <c r="J5335" s="620" t="s">
        <v>36</v>
      </c>
      <c r="K5335" s="620"/>
      <c r="L5335" s="159">
        <f>N5335-G5335</f>
        <v>7.3611111110949423E-2</v>
      </c>
      <c r="M5335" s="160">
        <v>106</v>
      </c>
      <c r="N5335" s="156">
        <v>42105.509722222225</v>
      </c>
      <c r="O5335" s="157">
        <v>42105.509722222225</v>
      </c>
      <c r="P5335" s="161" t="s">
        <v>37</v>
      </c>
      <c r="Q5335" s="35" t="s">
        <v>43</v>
      </c>
      <c r="R5335" s="35" t="s">
        <v>997</v>
      </c>
      <c r="S5335" s="35" t="s">
        <v>88</v>
      </c>
      <c r="T5335" s="35" t="s">
        <v>3755</v>
      </c>
      <c r="U5335" s="459" t="s">
        <v>40</v>
      </c>
      <c r="V5335" s="167" t="s">
        <v>788</v>
      </c>
      <c r="W5335" s="35" t="s">
        <v>3756</v>
      </c>
      <c r="X5335" s="55">
        <v>713</v>
      </c>
      <c r="Y5335" s="55">
        <v>713</v>
      </c>
      <c r="Z5335" s="55">
        <v>79825</v>
      </c>
      <c r="AA5335" s="173">
        <f>Y5335/5412924</f>
        <v>1.3172178290328851E-4</v>
      </c>
      <c r="AB5335" s="174">
        <f>Z5335/5412924</f>
        <v>1.4747112651129039E-2</v>
      </c>
      <c r="AC5335" s="55">
        <f>Z5335/Y5335</f>
        <v>111.95652173913044</v>
      </c>
    </row>
    <row r="5336" spans="1:34" ht="15" customHeight="1" x14ac:dyDescent="0.2">
      <c r="A5336" s="175">
        <v>69</v>
      </c>
      <c r="B5336" s="175">
        <v>70</v>
      </c>
      <c r="C5336" s="24" t="s">
        <v>271</v>
      </c>
      <c r="D5336" s="175">
        <v>70018</v>
      </c>
      <c r="E5336" s="43" t="s">
        <v>272</v>
      </c>
      <c r="F5336" s="25">
        <v>2015</v>
      </c>
      <c r="G5336" s="156">
        <v>42291.990277777775</v>
      </c>
      <c r="H5336" s="157">
        <v>42291.990277777775</v>
      </c>
      <c r="I5336" s="620" t="s">
        <v>36</v>
      </c>
      <c r="J5336" s="620" t="s">
        <v>36</v>
      </c>
      <c r="K5336" s="620"/>
      <c r="L5336" s="159">
        <f>N5336-G5336</f>
        <v>6.944444467080757E-4</v>
      </c>
      <c r="M5336" s="160">
        <v>1</v>
      </c>
      <c r="N5336" s="156">
        <v>42291.990972222222</v>
      </c>
      <c r="O5336" s="157">
        <v>42291.990972222222</v>
      </c>
      <c r="P5336" s="161" t="s">
        <v>37</v>
      </c>
      <c r="Q5336" s="35" t="s">
        <v>213</v>
      </c>
      <c r="R5336" s="35" t="s">
        <v>287</v>
      </c>
      <c r="S5336" s="35" t="s">
        <v>40</v>
      </c>
      <c r="T5336" s="35" t="s">
        <v>4949</v>
      </c>
      <c r="U5336" s="459" t="s">
        <v>40</v>
      </c>
      <c r="V5336" s="167" t="s">
        <v>788</v>
      </c>
      <c r="W5336" s="35" t="s">
        <v>4950</v>
      </c>
      <c r="X5336" s="55">
        <v>719</v>
      </c>
      <c r="Y5336" s="168"/>
      <c r="Z5336" s="168"/>
      <c r="AA5336" s="168"/>
      <c r="AB5336" s="168"/>
      <c r="AC5336" s="168"/>
    </row>
    <row r="5337" spans="1:34" ht="15" customHeight="1" x14ac:dyDescent="0.2">
      <c r="A5337" s="175">
        <v>69</v>
      </c>
      <c r="B5337" s="175">
        <v>70</v>
      </c>
      <c r="C5337" s="24" t="s">
        <v>271</v>
      </c>
      <c r="D5337" s="175">
        <v>70018</v>
      </c>
      <c r="E5337" s="43" t="s">
        <v>272</v>
      </c>
      <c r="F5337" s="25">
        <v>2015</v>
      </c>
      <c r="G5337" s="156">
        <v>42335.61041666667</v>
      </c>
      <c r="H5337" s="157">
        <v>42335.61041666667</v>
      </c>
      <c r="I5337" s="620" t="s">
        <v>36</v>
      </c>
      <c r="J5337" s="620" t="s">
        <v>36</v>
      </c>
      <c r="K5337" s="620"/>
      <c r="L5337" s="159">
        <f>N5337-G5337</f>
        <v>2.9861111106583849E-2</v>
      </c>
      <c r="M5337" s="160">
        <v>43</v>
      </c>
      <c r="N5337" s="156">
        <v>42335.640277777777</v>
      </c>
      <c r="O5337" s="157">
        <v>42335.640277777777</v>
      </c>
      <c r="P5337" s="161" t="s">
        <v>37</v>
      </c>
      <c r="Q5337" s="35" t="s">
        <v>43</v>
      </c>
      <c r="R5337" s="35" t="s">
        <v>997</v>
      </c>
      <c r="S5337" s="35" t="s">
        <v>45</v>
      </c>
      <c r="T5337" s="35" t="s">
        <v>5233</v>
      </c>
      <c r="U5337" s="459" t="s">
        <v>40</v>
      </c>
      <c r="V5337" s="167" t="s">
        <v>788</v>
      </c>
      <c r="W5337" s="35" t="s">
        <v>5234</v>
      </c>
      <c r="X5337" s="55">
        <v>0</v>
      </c>
      <c r="Y5337" s="168"/>
      <c r="Z5337" s="168"/>
      <c r="AA5337" s="168"/>
      <c r="AB5337" s="168"/>
      <c r="AC5337" s="168"/>
    </row>
    <row r="5338" spans="1:34" ht="15" customHeight="1" x14ac:dyDescent="0.2">
      <c r="A5338" s="257">
        <v>69</v>
      </c>
      <c r="B5338" s="257">
        <v>70</v>
      </c>
      <c r="C5338" s="258" t="s">
        <v>271</v>
      </c>
      <c r="D5338" s="257">
        <v>70018</v>
      </c>
      <c r="E5338" s="258" t="s">
        <v>272</v>
      </c>
      <c r="F5338" s="25">
        <v>2018</v>
      </c>
      <c r="G5338" s="284">
        <v>43376.879166666666</v>
      </c>
      <c r="H5338" s="234">
        <v>43376.879166666666</v>
      </c>
      <c r="I5338" s="412" t="s">
        <v>36</v>
      </c>
      <c r="J5338" s="412" t="s">
        <v>36</v>
      </c>
      <c r="K5338" s="412" t="s">
        <v>36</v>
      </c>
      <c r="L5338" s="235">
        <f>N5338-G5338</f>
        <v>6.944444467080757E-4</v>
      </c>
      <c r="M5338" s="236">
        <v>1</v>
      </c>
      <c r="N5338" s="284">
        <v>43376.879861111112</v>
      </c>
      <c r="O5338" s="234">
        <v>43376.879861111112</v>
      </c>
      <c r="P5338" s="237" t="s">
        <v>37</v>
      </c>
      <c r="Q5338" s="162" t="s">
        <v>213</v>
      </c>
      <c r="R5338" s="167" t="s">
        <v>10774</v>
      </c>
      <c r="S5338" s="163" t="s">
        <v>101</v>
      </c>
      <c r="T5338" s="167" t="s">
        <v>12070</v>
      </c>
      <c r="U5338" s="416" t="s">
        <v>40</v>
      </c>
      <c r="V5338" s="240" t="s">
        <v>788</v>
      </c>
      <c r="W5338" s="167" t="s">
        <v>12071</v>
      </c>
      <c r="X5338" s="255">
        <v>239</v>
      </c>
      <c r="Y5338" s="241">
        <v>0</v>
      </c>
      <c r="Z5338" s="241">
        <v>0</v>
      </c>
      <c r="AA5338" s="266"/>
      <c r="AB5338" s="266"/>
      <c r="AC5338" s="266"/>
      <c r="AD5338" s="241">
        <v>5517212</v>
      </c>
      <c r="AE5338" s="461" t="s">
        <v>7102</v>
      </c>
      <c r="AF5338" s="468" t="s">
        <v>12072</v>
      </c>
      <c r="AG5338" s="163" t="s">
        <v>7040</v>
      </c>
      <c r="AH5338" s="277" t="s">
        <v>7041</v>
      </c>
    </row>
    <row r="5339" spans="1:34" ht="15" customHeight="1" x14ac:dyDescent="0.2">
      <c r="A5339" s="257">
        <v>69</v>
      </c>
      <c r="B5339" s="257">
        <v>70</v>
      </c>
      <c r="C5339" s="258" t="s">
        <v>271</v>
      </c>
      <c r="D5339" s="257">
        <v>70018</v>
      </c>
      <c r="E5339" s="258" t="s">
        <v>272</v>
      </c>
      <c r="F5339" s="25">
        <v>2018</v>
      </c>
      <c r="G5339" s="284">
        <v>43376.879861111112</v>
      </c>
      <c r="H5339" s="234">
        <v>43376.879861111112</v>
      </c>
      <c r="I5339" s="412" t="s">
        <v>36</v>
      </c>
      <c r="J5339" s="412" t="s">
        <v>36</v>
      </c>
      <c r="K5339" s="412" t="s">
        <v>36</v>
      </c>
      <c r="L5339" s="235">
        <f>N5339-G5339</f>
        <v>6.944444467080757E-4</v>
      </c>
      <c r="M5339" s="236">
        <v>1</v>
      </c>
      <c r="N5339" s="284">
        <v>43376.880555555559</v>
      </c>
      <c r="O5339" s="234">
        <v>43376.880555555559</v>
      </c>
      <c r="P5339" s="237" t="s">
        <v>37</v>
      </c>
      <c r="Q5339" s="162" t="s">
        <v>213</v>
      </c>
      <c r="R5339" s="167" t="s">
        <v>10774</v>
      </c>
      <c r="S5339" s="163" t="s">
        <v>101</v>
      </c>
      <c r="T5339" s="167" t="s">
        <v>12070</v>
      </c>
      <c r="U5339" s="416" t="s">
        <v>40</v>
      </c>
      <c r="V5339" s="240" t="s">
        <v>788</v>
      </c>
      <c r="W5339" s="167" t="s">
        <v>12073</v>
      </c>
      <c r="X5339" s="255">
        <v>239</v>
      </c>
      <c r="Y5339" s="241">
        <v>0</v>
      </c>
      <c r="Z5339" s="241">
        <v>0</v>
      </c>
      <c r="AA5339" s="266"/>
      <c r="AB5339" s="266"/>
      <c r="AC5339" s="266"/>
      <c r="AD5339" s="241">
        <v>5517212</v>
      </c>
      <c r="AE5339" s="461" t="s">
        <v>7102</v>
      </c>
      <c r="AF5339" s="468" t="s">
        <v>12072</v>
      </c>
      <c r="AG5339" s="163" t="s">
        <v>7040</v>
      </c>
      <c r="AH5339" s="277" t="s">
        <v>7041</v>
      </c>
    </row>
    <row r="5340" spans="1:34" ht="15" customHeight="1" x14ac:dyDescent="0.2">
      <c r="A5340" s="257">
        <v>69</v>
      </c>
      <c r="B5340" s="257">
        <v>70</v>
      </c>
      <c r="C5340" s="258" t="s">
        <v>271</v>
      </c>
      <c r="D5340" s="257">
        <v>70018</v>
      </c>
      <c r="E5340" s="258" t="s">
        <v>272</v>
      </c>
      <c r="F5340" s="25">
        <v>2018</v>
      </c>
      <c r="G5340" s="284">
        <v>43376.881944444445</v>
      </c>
      <c r="H5340" s="234">
        <v>43376.881944444445</v>
      </c>
      <c r="I5340" s="412" t="s">
        <v>36</v>
      </c>
      <c r="J5340" s="412" t="s">
        <v>36</v>
      </c>
      <c r="K5340" s="412" t="s">
        <v>36</v>
      </c>
      <c r="L5340" s="235">
        <f>N5340-G5340</f>
        <v>6.944444467080757E-4</v>
      </c>
      <c r="M5340" s="236">
        <v>1</v>
      </c>
      <c r="N5340" s="284">
        <v>43376.882638888892</v>
      </c>
      <c r="O5340" s="234">
        <v>43376.882638888892</v>
      </c>
      <c r="P5340" s="237" t="s">
        <v>37</v>
      </c>
      <c r="Q5340" s="162" t="s">
        <v>213</v>
      </c>
      <c r="R5340" s="167" t="s">
        <v>10774</v>
      </c>
      <c r="S5340" s="163" t="s">
        <v>101</v>
      </c>
      <c r="T5340" s="167" t="s">
        <v>12070</v>
      </c>
      <c r="U5340" s="416" t="s">
        <v>40</v>
      </c>
      <c r="V5340" s="240" t="s">
        <v>788</v>
      </c>
      <c r="W5340" s="167" t="s">
        <v>12074</v>
      </c>
      <c r="X5340" s="255">
        <v>239</v>
      </c>
      <c r="Y5340" s="241">
        <v>0</v>
      </c>
      <c r="Z5340" s="241">
        <v>0</v>
      </c>
      <c r="AA5340" s="266"/>
      <c r="AB5340" s="266"/>
      <c r="AC5340" s="266"/>
      <c r="AD5340" s="241">
        <v>5517212</v>
      </c>
      <c r="AE5340" s="461" t="s">
        <v>7102</v>
      </c>
      <c r="AF5340" s="468" t="s">
        <v>12072</v>
      </c>
      <c r="AG5340" s="163" t="s">
        <v>7040</v>
      </c>
      <c r="AH5340" s="277" t="s">
        <v>7041</v>
      </c>
    </row>
    <row r="5341" spans="1:34" ht="15" customHeight="1" x14ac:dyDescent="0.2">
      <c r="A5341" s="257">
        <v>69</v>
      </c>
      <c r="B5341" s="257">
        <v>70</v>
      </c>
      <c r="C5341" s="258" t="s">
        <v>271</v>
      </c>
      <c r="D5341" s="257">
        <v>70018</v>
      </c>
      <c r="E5341" s="258" t="s">
        <v>272</v>
      </c>
      <c r="F5341" s="25">
        <v>2018</v>
      </c>
      <c r="G5341" s="284">
        <v>43377.084722222222</v>
      </c>
      <c r="H5341" s="234">
        <v>43377.084722222222</v>
      </c>
      <c r="I5341" s="412" t="s">
        <v>36</v>
      </c>
      <c r="J5341" s="412" t="s">
        <v>36</v>
      </c>
      <c r="K5341" s="412" t="s">
        <v>36</v>
      </c>
      <c r="L5341" s="235">
        <f>N5341-G5341</f>
        <v>6.944444467080757E-4</v>
      </c>
      <c r="M5341" s="236">
        <v>1</v>
      </c>
      <c r="N5341" s="284">
        <v>43377.085416666669</v>
      </c>
      <c r="O5341" s="234">
        <v>43377.085416666669</v>
      </c>
      <c r="P5341" s="237" t="s">
        <v>37</v>
      </c>
      <c r="Q5341" s="162" t="s">
        <v>1285</v>
      </c>
      <c r="R5341" s="167" t="s">
        <v>10865</v>
      </c>
      <c r="S5341" s="163" t="s">
        <v>170</v>
      </c>
      <c r="T5341" s="167" t="s">
        <v>12075</v>
      </c>
      <c r="U5341" s="416" t="s">
        <v>40</v>
      </c>
      <c r="V5341" s="240" t="s">
        <v>788</v>
      </c>
      <c r="W5341" s="505"/>
      <c r="X5341" s="255">
        <v>239</v>
      </c>
      <c r="Y5341" s="241">
        <v>0</v>
      </c>
      <c r="Z5341" s="241">
        <v>0</v>
      </c>
      <c r="AA5341" s="266"/>
      <c r="AB5341" s="266"/>
      <c r="AC5341" s="266"/>
      <c r="AD5341" s="241">
        <v>5517212</v>
      </c>
      <c r="AE5341" s="461" t="s">
        <v>1270</v>
      </c>
      <c r="AF5341" s="462" t="s">
        <v>1270</v>
      </c>
      <c r="AG5341" s="277" t="s">
        <v>7066</v>
      </c>
      <c r="AH5341" s="277" t="s">
        <v>7067</v>
      </c>
    </row>
    <row r="5342" spans="1:34" ht="15" customHeight="1" x14ac:dyDescent="0.2">
      <c r="A5342" s="257">
        <v>69</v>
      </c>
      <c r="B5342" s="257">
        <v>70</v>
      </c>
      <c r="C5342" s="258" t="s">
        <v>271</v>
      </c>
      <c r="D5342" s="257">
        <v>70018</v>
      </c>
      <c r="E5342" s="258" t="s">
        <v>272</v>
      </c>
      <c r="F5342" s="25">
        <v>2018</v>
      </c>
      <c r="G5342" s="284">
        <v>43380.461111111108</v>
      </c>
      <c r="H5342" s="234">
        <v>43380.461111111108</v>
      </c>
      <c r="I5342" s="412" t="s">
        <v>36</v>
      </c>
      <c r="J5342" s="412" t="s">
        <v>36</v>
      </c>
      <c r="K5342" s="412" t="s">
        <v>36</v>
      </c>
      <c r="L5342" s="235">
        <f>N5342-G5342</f>
        <v>2.8472222227719612E-2</v>
      </c>
      <c r="M5342" s="236">
        <v>41</v>
      </c>
      <c r="N5342" s="284">
        <v>43380.489583333336</v>
      </c>
      <c r="O5342" s="234">
        <v>43380.489583333336</v>
      </c>
      <c r="P5342" s="248" t="s">
        <v>242</v>
      </c>
      <c r="Q5342" s="162" t="s">
        <v>43</v>
      </c>
      <c r="R5342" s="167" t="s">
        <v>10204</v>
      </c>
      <c r="S5342" s="163" t="s">
        <v>579</v>
      </c>
      <c r="T5342" s="35" t="s">
        <v>12082</v>
      </c>
      <c r="U5342" s="416" t="s">
        <v>40</v>
      </c>
      <c r="V5342" s="240" t="s">
        <v>788</v>
      </c>
      <c r="W5342" s="167" t="s">
        <v>12083</v>
      </c>
      <c r="X5342" s="255">
        <v>0</v>
      </c>
      <c r="Y5342" s="241">
        <v>0</v>
      </c>
      <c r="Z5342" s="241">
        <v>0</v>
      </c>
      <c r="AA5342" s="266"/>
      <c r="AB5342" s="266"/>
      <c r="AC5342" s="266"/>
      <c r="AD5342" s="241">
        <v>5517212</v>
      </c>
      <c r="AE5342" s="461" t="s">
        <v>1270</v>
      </c>
      <c r="AF5342" s="462" t="s">
        <v>1270</v>
      </c>
      <c r="AG5342" s="163" t="s">
        <v>7040</v>
      </c>
      <c r="AH5342" s="277" t="s">
        <v>7041</v>
      </c>
    </row>
    <row r="5343" spans="1:34" ht="15" customHeight="1" x14ac:dyDescent="0.2">
      <c r="A5343" s="257">
        <v>69</v>
      </c>
      <c r="B5343" s="257">
        <v>70</v>
      </c>
      <c r="C5343" s="258" t="s">
        <v>271</v>
      </c>
      <c r="D5343" s="257">
        <v>70018</v>
      </c>
      <c r="E5343" s="258" t="s">
        <v>272</v>
      </c>
      <c r="F5343" s="25">
        <v>2018</v>
      </c>
      <c r="G5343" s="232">
        <v>43446.432638888888</v>
      </c>
      <c r="H5343" s="233">
        <v>43446.432638888888</v>
      </c>
      <c r="I5343" s="412" t="s">
        <v>36</v>
      </c>
      <c r="J5343" s="412" t="s">
        <v>36</v>
      </c>
      <c r="K5343" s="412" t="s">
        <v>36</v>
      </c>
      <c r="L5343" s="235">
        <f>N5343-G5343</f>
        <v>0.11458333333575865</v>
      </c>
      <c r="M5343" s="236">
        <v>165</v>
      </c>
      <c r="N5343" s="232">
        <v>43446.547222222223</v>
      </c>
      <c r="O5343" s="233">
        <v>43446.547222222223</v>
      </c>
      <c r="P5343" s="237" t="s">
        <v>37</v>
      </c>
      <c r="Q5343" s="238" t="s">
        <v>48</v>
      </c>
      <c r="R5343" s="35" t="s">
        <v>10200</v>
      </c>
      <c r="S5343" s="238" t="s">
        <v>564</v>
      </c>
      <c r="T5343" s="167" t="s">
        <v>12542</v>
      </c>
      <c r="U5343" s="293">
        <v>115508880</v>
      </c>
      <c r="V5343" s="240" t="s">
        <v>788</v>
      </c>
      <c r="W5343" s="35" t="s">
        <v>12547</v>
      </c>
      <c r="X5343" s="255">
        <v>0</v>
      </c>
      <c r="Y5343" s="241">
        <v>0</v>
      </c>
      <c r="Z5343" s="241">
        <v>0</v>
      </c>
      <c r="AA5343" s="266"/>
      <c r="AB5343" s="266"/>
      <c r="AC5343" s="266"/>
      <c r="AD5343" s="241">
        <v>5517212</v>
      </c>
      <c r="AE5343" s="35" t="s">
        <v>1270</v>
      </c>
      <c r="AF5343" s="153" t="s">
        <v>1270</v>
      </c>
      <c r="AG5343" s="277" t="s">
        <v>7040</v>
      </c>
      <c r="AH5343" s="277" t="s">
        <v>7173</v>
      </c>
    </row>
    <row r="5344" spans="1:34" ht="15" customHeight="1" x14ac:dyDescent="0.2">
      <c r="A5344" s="257">
        <v>69</v>
      </c>
      <c r="B5344" s="257">
        <v>70</v>
      </c>
      <c r="C5344" s="258" t="s">
        <v>271</v>
      </c>
      <c r="D5344" s="257">
        <v>70018</v>
      </c>
      <c r="E5344" s="258" t="s">
        <v>272</v>
      </c>
      <c r="F5344" s="25">
        <v>2018</v>
      </c>
      <c r="G5344" s="232">
        <v>43447.382638888892</v>
      </c>
      <c r="H5344" s="233">
        <v>43447.382638888892</v>
      </c>
      <c r="I5344" s="412" t="s">
        <v>36</v>
      </c>
      <c r="J5344" s="412" t="s">
        <v>36</v>
      </c>
      <c r="K5344" s="412" t="s">
        <v>36</v>
      </c>
      <c r="L5344" s="235">
        <f>N5344-G5344</f>
        <v>4.166666665696539E-3</v>
      </c>
      <c r="M5344" s="236">
        <v>6</v>
      </c>
      <c r="N5344" s="232">
        <v>43447.386805555558</v>
      </c>
      <c r="O5344" s="233">
        <v>43447.386805555558</v>
      </c>
      <c r="P5344" s="237" t="s">
        <v>37</v>
      </c>
      <c r="Q5344" s="238" t="s">
        <v>1285</v>
      </c>
      <c r="R5344" s="35" t="s">
        <v>10331</v>
      </c>
      <c r="S5344" s="238" t="s">
        <v>68</v>
      </c>
      <c r="T5344" s="167" t="s">
        <v>12555</v>
      </c>
      <c r="U5344" s="293">
        <v>115508604</v>
      </c>
      <c r="V5344" s="240" t="s">
        <v>1390</v>
      </c>
      <c r="W5344" s="163" t="s">
        <v>12559</v>
      </c>
      <c r="X5344" s="255">
        <v>0</v>
      </c>
      <c r="Y5344" s="241">
        <v>0</v>
      </c>
      <c r="Z5344" s="241">
        <v>0</v>
      </c>
      <c r="AA5344" s="266"/>
      <c r="AB5344" s="266"/>
      <c r="AC5344" s="266"/>
      <c r="AD5344" s="241">
        <v>5517212</v>
      </c>
      <c r="AE5344" s="35" t="s">
        <v>1270</v>
      </c>
      <c r="AF5344" s="153" t="s">
        <v>1270</v>
      </c>
      <c r="AG5344" s="277" t="s">
        <v>7040</v>
      </c>
      <c r="AH5344" s="277" t="s">
        <v>7173</v>
      </c>
    </row>
    <row r="5345" spans="1:34" ht="15" customHeight="1" x14ac:dyDescent="0.2">
      <c r="A5345" s="521">
        <v>69</v>
      </c>
      <c r="B5345" s="521">
        <v>70</v>
      </c>
      <c r="C5345" s="522" t="s">
        <v>271</v>
      </c>
      <c r="D5345" s="521">
        <v>70018</v>
      </c>
      <c r="E5345" s="522" t="s">
        <v>272</v>
      </c>
      <c r="F5345" s="25">
        <v>2019</v>
      </c>
      <c r="G5345" s="573">
        <v>43605.752083333333</v>
      </c>
      <c r="H5345" s="574">
        <v>43605.752083333333</v>
      </c>
      <c r="I5345" s="572" t="s">
        <v>36</v>
      </c>
      <c r="J5345" s="572" t="s">
        <v>36</v>
      </c>
      <c r="K5345" s="572" t="s">
        <v>36</v>
      </c>
      <c r="L5345" s="235">
        <f>N5345-G5345</f>
        <v>6.944444467080757E-4</v>
      </c>
      <c r="M5345" s="236">
        <v>1</v>
      </c>
      <c r="N5345" s="573">
        <v>43605.75277777778</v>
      </c>
      <c r="O5345" s="574">
        <v>43605.75277777778</v>
      </c>
      <c r="P5345" s="237" t="s">
        <v>37</v>
      </c>
      <c r="Q5345" s="359" t="s">
        <v>43</v>
      </c>
      <c r="R5345" s="35" t="s">
        <v>10424</v>
      </c>
      <c r="S5345" s="277" t="s">
        <v>526</v>
      </c>
      <c r="T5345" s="167" t="s">
        <v>14113</v>
      </c>
      <c r="U5345" s="77">
        <v>117290775</v>
      </c>
      <c r="V5345" s="49" t="s">
        <v>788</v>
      </c>
      <c r="W5345" s="277" t="s">
        <v>14114</v>
      </c>
      <c r="X5345" s="536">
        <v>0</v>
      </c>
      <c r="Y5345" s="255">
        <v>0</v>
      </c>
      <c r="Z5345" s="255">
        <v>0</v>
      </c>
      <c r="AA5345" s="264">
        <f>Y5345/AD5345</f>
        <v>0</v>
      </c>
      <c r="AB5345" s="265">
        <f>Z5345/AD5345</f>
        <v>0</v>
      </c>
      <c r="AC5345" s="255">
        <v>0</v>
      </c>
      <c r="AD5345" s="255">
        <v>5548929</v>
      </c>
      <c r="AE5345" s="240" t="s">
        <v>1270</v>
      </c>
      <c r="AF5345" s="527" t="s">
        <v>14115</v>
      </c>
      <c r="AG5345" s="49" t="s">
        <v>7040</v>
      </c>
      <c r="AH5345" s="525" t="s">
        <v>7173</v>
      </c>
    </row>
    <row r="5346" spans="1:34" ht="15" customHeight="1" x14ac:dyDescent="0.2">
      <c r="A5346" s="521">
        <v>69</v>
      </c>
      <c r="B5346" s="521">
        <v>70</v>
      </c>
      <c r="C5346" s="522" t="s">
        <v>271</v>
      </c>
      <c r="D5346" s="521">
        <v>70018</v>
      </c>
      <c r="E5346" s="522" t="s">
        <v>272</v>
      </c>
      <c r="F5346" s="25">
        <v>2019</v>
      </c>
      <c r="G5346" s="573">
        <v>43605.754861111112</v>
      </c>
      <c r="H5346" s="574">
        <v>43605.754861111112</v>
      </c>
      <c r="I5346" s="572" t="s">
        <v>36</v>
      </c>
      <c r="J5346" s="572" t="s">
        <v>36</v>
      </c>
      <c r="K5346" s="572" t="s">
        <v>36</v>
      </c>
      <c r="L5346" s="235">
        <f>N5346-G5346</f>
        <v>6.944444467080757E-4</v>
      </c>
      <c r="M5346" s="236">
        <v>1</v>
      </c>
      <c r="N5346" s="573">
        <v>43605.755555555559</v>
      </c>
      <c r="O5346" s="574">
        <v>43605.755555555559</v>
      </c>
      <c r="P5346" s="237" t="s">
        <v>37</v>
      </c>
      <c r="Q5346" s="359" t="s">
        <v>43</v>
      </c>
      <c r="R5346" s="35" t="s">
        <v>10424</v>
      </c>
      <c r="S5346" s="277" t="s">
        <v>526</v>
      </c>
      <c r="T5346" s="167" t="s">
        <v>14113</v>
      </c>
      <c r="U5346" s="77">
        <v>117290775</v>
      </c>
      <c r="V5346" s="49" t="s">
        <v>788</v>
      </c>
      <c r="W5346" s="277" t="s">
        <v>14117</v>
      </c>
      <c r="X5346" s="536">
        <v>0</v>
      </c>
      <c r="Y5346" s="255">
        <v>0</v>
      </c>
      <c r="Z5346" s="255">
        <v>0</v>
      </c>
      <c r="AA5346" s="264">
        <f>Y5346/AD5346</f>
        <v>0</v>
      </c>
      <c r="AB5346" s="265">
        <f>Z5346/AD5346</f>
        <v>0</v>
      </c>
      <c r="AC5346" s="255">
        <v>0</v>
      </c>
      <c r="AD5346" s="255">
        <v>5548929</v>
      </c>
      <c r="AE5346" s="240" t="s">
        <v>1270</v>
      </c>
      <c r="AF5346" s="527" t="s">
        <v>14115</v>
      </c>
      <c r="AG5346" s="49" t="s">
        <v>7040</v>
      </c>
      <c r="AH5346" s="525" t="s">
        <v>7173</v>
      </c>
    </row>
    <row r="5347" spans="1:34" ht="15" customHeight="1" x14ac:dyDescent="0.2">
      <c r="A5347" s="521">
        <v>69</v>
      </c>
      <c r="B5347" s="521">
        <v>70</v>
      </c>
      <c r="C5347" s="522" t="s">
        <v>271</v>
      </c>
      <c r="D5347" s="521">
        <v>70018</v>
      </c>
      <c r="E5347" s="522" t="s">
        <v>272</v>
      </c>
      <c r="F5347" s="25">
        <v>2019</v>
      </c>
      <c r="G5347" s="573">
        <v>43605.757638888892</v>
      </c>
      <c r="H5347" s="574">
        <v>43605.757638888892</v>
      </c>
      <c r="I5347" s="572" t="s">
        <v>36</v>
      </c>
      <c r="J5347" s="572" t="s">
        <v>36</v>
      </c>
      <c r="K5347" s="572" t="s">
        <v>36</v>
      </c>
      <c r="L5347" s="235">
        <f>N5347-G5347</f>
        <v>6.9444443943211809E-4</v>
      </c>
      <c r="M5347" s="236">
        <v>1</v>
      </c>
      <c r="N5347" s="573">
        <v>43605.758333333331</v>
      </c>
      <c r="O5347" s="574">
        <v>43605.758333333331</v>
      </c>
      <c r="P5347" s="237" t="s">
        <v>37</v>
      </c>
      <c r="Q5347" s="359" t="s">
        <v>43</v>
      </c>
      <c r="R5347" s="35" t="s">
        <v>10424</v>
      </c>
      <c r="S5347" s="277" t="s">
        <v>526</v>
      </c>
      <c r="T5347" s="167" t="s">
        <v>14113</v>
      </c>
      <c r="U5347" s="77">
        <v>117290775</v>
      </c>
      <c r="V5347" s="49" t="s">
        <v>788</v>
      </c>
      <c r="W5347" s="277" t="s">
        <v>14119</v>
      </c>
      <c r="X5347" s="536">
        <v>0</v>
      </c>
      <c r="Y5347" s="255">
        <v>0</v>
      </c>
      <c r="Z5347" s="255">
        <v>0</v>
      </c>
      <c r="AA5347" s="264">
        <f>Y5347/AD5347</f>
        <v>0</v>
      </c>
      <c r="AB5347" s="265">
        <f>Z5347/AD5347</f>
        <v>0</v>
      </c>
      <c r="AC5347" s="255">
        <v>0</v>
      </c>
      <c r="AD5347" s="255">
        <v>5548929</v>
      </c>
      <c r="AE5347" s="240" t="s">
        <v>1270</v>
      </c>
      <c r="AF5347" s="527" t="s">
        <v>14115</v>
      </c>
      <c r="AG5347" s="49" t="s">
        <v>7040</v>
      </c>
      <c r="AH5347" s="525" t="s">
        <v>7173</v>
      </c>
    </row>
    <row r="5348" spans="1:34" ht="15" customHeight="1" x14ac:dyDescent="0.2">
      <c r="A5348" s="521">
        <v>69</v>
      </c>
      <c r="B5348" s="521">
        <v>70</v>
      </c>
      <c r="C5348" s="522" t="s">
        <v>271</v>
      </c>
      <c r="D5348" s="521">
        <v>70018</v>
      </c>
      <c r="E5348" s="522" t="s">
        <v>272</v>
      </c>
      <c r="F5348" s="25">
        <v>2019</v>
      </c>
      <c r="G5348" s="573">
        <v>43605.759722222225</v>
      </c>
      <c r="H5348" s="574">
        <v>43605.759722222225</v>
      </c>
      <c r="I5348" s="572" t="s">
        <v>36</v>
      </c>
      <c r="J5348" s="572" t="s">
        <v>36</v>
      </c>
      <c r="K5348" s="572" t="s">
        <v>36</v>
      </c>
      <c r="L5348" s="235">
        <f>N5348-G5348</f>
        <v>6.9444443943211809E-4</v>
      </c>
      <c r="M5348" s="236">
        <v>1</v>
      </c>
      <c r="N5348" s="573">
        <v>43605.760416666664</v>
      </c>
      <c r="O5348" s="574">
        <v>43605.760416666664</v>
      </c>
      <c r="P5348" s="237" t="s">
        <v>37</v>
      </c>
      <c r="Q5348" s="359" t="s">
        <v>43</v>
      </c>
      <c r="R5348" s="35" t="s">
        <v>10424</v>
      </c>
      <c r="S5348" s="277" t="s">
        <v>526</v>
      </c>
      <c r="T5348" s="167" t="s">
        <v>14113</v>
      </c>
      <c r="U5348" s="77">
        <v>117290775</v>
      </c>
      <c r="V5348" s="49" t="s">
        <v>788</v>
      </c>
      <c r="W5348" s="277" t="s">
        <v>14121</v>
      </c>
      <c r="X5348" s="536">
        <v>0</v>
      </c>
      <c r="Y5348" s="255">
        <v>0</v>
      </c>
      <c r="Z5348" s="255">
        <v>0</v>
      </c>
      <c r="AA5348" s="264">
        <f>Y5348/AD5348</f>
        <v>0</v>
      </c>
      <c r="AB5348" s="265">
        <f>Z5348/AD5348</f>
        <v>0</v>
      </c>
      <c r="AC5348" s="255">
        <v>0</v>
      </c>
      <c r="AD5348" s="255">
        <v>5548929</v>
      </c>
      <c r="AE5348" s="240" t="s">
        <v>1270</v>
      </c>
      <c r="AF5348" s="527" t="s">
        <v>14115</v>
      </c>
      <c r="AG5348" s="49" t="s">
        <v>7040</v>
      </c>
      <c r="AH5348" s="525" t="s">
        <v>7173</v>
      </c>
    </row>
    <row r="5349" spans="1:34" ht="15" customHeight="1" x14ac:dyDescent="0.2">
      <c r="A5349" s="521">
        <v>69</v>
      </c>
      <c r="B5349" s="521">
        <v>70</v>
      </c>
      <c r="C5349" s="522" t="s">
        <v>271</v>
      </c>
      <c r="D5349" s="521">
        <v>70018</v>
      </c>
      <c r="E5349" s="522" t="s">
        <v>272</v>
      </c>
      <c r="F5349" s="25">
        <v>2019</v>
      </c>
      <c r="G5349" s="573">
        <v>43605.762499999997</v>
      </c>
      <c r="H5349" s="574">
        <v>43605.762499999997</v>
      </c>
      <c r="I5349" s="572" t="s">
        <v>36</v>
      </c>
      <c r="J5349" s="572" t="s">
        <v>36</v>
      </c>
      <c r="K5349" s="572" t="s">
        <v>36</v>
      </c>
      <c r="L5349" s="235">
        <f>N5349-G5349</f>
        <v>6.944444467080757E-4</v>
      </c>
      <c r="M5349" s="236">
        <v>1</v>
      </c>
      <c r="N5349" s="573">
        <v>43605.763194444444</v>
      </c>
      <c r="O5349" s="574">
        <v>43605.763194444444</v>
      </c>
      <c r="P5349" s="237" t="s">
        <v>37</v>
      </c>
      <c r="Q5349" s="359" t="s">
        <v>43</v>
      </c>
      <c r="R5349" s="35" t="s">
        <v>10424</v>
      </c>
      <c r="S5349" s="277" t="s">
        <v>526</v>
      </c>
      <c r="T5349" s="167" t="s">
        <v>14113</v>
      </c>
      <c r="U5349" s="77">
        <v>117290775</v>
      </c>
      <c r="V5349" s="49" t="s">
        <v>788</v>
      </c>
      <c r="W5349" s="277" t="s">
        <v>14123</v>
      </c>
      <c r="X5349" s="536">
        <v>239</v>
      </c>
      <c r="Y5349" s="536">
        <v>239</v>
      </c>
      <c r="Z5349" s="536">
        <v>6737</v>
      </c>
      <c r="AA5349" s="264">
        <f>Y5349/AD5349</f>
        <v>4.3071374674283991E-5</v>
      </c>
      <c r="AB5349" s="265">
        <f>Z5349/AD5349</f>
        <v>1.2141081639357792E-3</v>
      </c>
      <c r="AC5349" s="255">
        <f>Z5349/Y5349</f>
        <v>28.188284518828453</v>
      </c>
      <c r="AD5349" s="255">
        <v>5548929</v>
      </c>
      <c r="AE5349" s="240" t="s">
        <v>1270</v>
      </c>
      <c r="AF5349" s="527" t="s">
        <v>14115</v>
      </c>
      <c r="AG5349" s="49" t="s">
        <v>7040</v>
      </c>
      <c r="AH5349" s="525" t="s">
        <v>7173</v>
      </c>
    </row>
    <row r="5350" spans="1:34" ht="15" customHeight="1" x14ac:dyDescent="0.2">
      <c r="A5350" s="105">
        <v>69</v>
      </c>
      <c r="B5350" s="105">
        <v>70</v>
      </c>
      <c r="C5350" s="76" t="s">
        <v>248</v>
      </c>
      <c r="D5350" s="31">
        <v>70019</v>
      </c>
      <c r="E5350" s="60" t="s">
        <v>249</v>
      </c>
      <c r="F5350" s="25">
        <v>2014</v>
      </c>
      <c r="G5350" s="61">
        <v>41920.508333333331</v>
      </c>
      <c r="H5350" s="62">
        <v>41920.508333333331</v>
      </c>
      <c r="I5350" s="625" t="s">
        <v>36</v>
      </c>
      <c r="J5350" s="625" t="s">
        <v>36</v>
      </c>
      <c r="K5350" s="625"/>
      <c r="L5350" s="64">
        <f>N5350-G5350</f>
        <v>6.944444467080757E-4</v>
      </c>
      <c r="M5350" s="65">
        <v>1</v>
      </c>
      <c r="N5350" s="61">
        <v>41920.509027777778</v>
      </c>
      <c r="O5350" s="62">
        <v>41920.509027777778</v>
      </c>
      <c r="P5350" s="86" t="s">
        <v>242</v>
      </c>
      <c r="Q5350" s="69" t="s">
        <v>43</v>
      </c>
      <c r="R5350" s="69" t="s">
        <v>266</v>
      </c>
      <c r="S5350" s="87" t="s">
        <v>106</v>
      </c>
      <c r="T5350" s="69" t="s">
        <v>2838</v>
      </c>
      <c r="U5350" s="416" t="s">
        <v>40</v>
      </c>
      <c r="V5350" s="87"/>
      <c r="W5350" s="69"/>
      <c r="X5350" s="32"/>
      <c r="Y5350" s="32"/>
      <c r="Z5350" s="83"/>
      <c r="AA5350" s="84"/>
      <c r="AB5350" s="85"/>
      <c r="AC5350" s="83"/>
      <c r="AD5350" s="41"/>
      <c r="AE5350" s="41"/>
      <c r="AF5350" s="41"/>
      <c r="AG5350" s="41"/>
      <c r="AH5350" s="41"/>
    </row>
    <row r="5351" spans="1:34" ht="15" customHeight="1" x14ac:dyDescent="0.2">
      <c r="A5351" s="105">
        <v>69</v>
      </c>
      <c r="B5351" s="105">
        <v>70</v>
      </c>
      <c r="C5351" s="76" t="s">
        <v>248</v>
      </c>
      <c r="D5351" s="31">
        <v>70019</v>
      </c>
      <c r="E5351" s="60" t="s">
        <v>249</v>
      </c>
      <c r="F5351" s="25">
        <v>2014</v>
      </c>
      <c r="G5351" s="61">
        <v>41978.165972222225</v>
      </c>
      <c r="H5351" s="62">
        <v>41978.165972222225</v>
      </c>
      <c r="I5351" s="625" t="s">
        <v>36</v>
      </c>
      <c r="J5351" s="625" t="s">
        <v>36</v>
      </c>
      <c r="K5351" s="625"/>
      <c r="L5351" s="64">
        <f>N5351-G5351</f>
        <v>0.43680555555329192</v>
      </c>
      <c r="M5351" s="65">
        <v>629</v>
      </c>
      <c r="N5351" s="61">
        <v>41978.602777777778</v>
      </c>
      <c r="O5351" s="62">
        <v>41978.602777777778</v>
      </c>
      <c r="P5351" s="66" t="s">
        <v>37</v>
      </c>
      <c r="Q5351" s="69" t="s">
        <v>38</v>
      </c>
      <c r="R5351" s="69" t="s">
        <v>135</v>
      </c>
      <c r="S5351" s="87" t="s">
        <v>68</v>
      </c>
      <c r="T5351" s="69" t="s">
        <v>3100</v>
      </c>
      <c r="U5351" s="416" t="s">
        <v>40</v>
      </c>
      <c r="V5351" s="87" t="s">
        <v>788</v>
      </c>
      <c r="W5351" s="69" t="s">
        <v>3101</v>
      </c>
      <c r="X5351" s="32">
        <v>0</v>
      </c>
      <c r="Y5351" s="32">
        <v>0</v>
      </c>
      <c r="Z5351" s="83"/>
      <c r="AA5351" s="84"/>
      <c r="AB5351" s="85"/>
      <c r="AC5351" s="83"/>
    </row>
    <row r="5352" spans="1:34" ht="15" customHeight="1" x14ac:dyDescent="0.2">
      <c r="A5352" s="175">
        <v>69</v>
      </c>
      <c r="B5352" s="175">
        <v>70</v>
      </c>
      <c r="C5352" s="24" t="s">
        <v>248</v>
      </c>
      <c r="D5352" s="175">
        <v>70019</v>
      </c>
      <c r="E5352" s="24" t="s">
        <v>249</v>
      </c>
      <c r="F5352" s="25">
        <v>2015</v>
      </c>
      <c r="G5352" s="156">
        <v>42186.913194444445</v>
      </c>
      <c r="H5352" s="157">
        <v>42186.913194444445</v>
      </c>
      <c r="I5352" s="620" t="s">
        <v>36</v>
      </c>
      <c r="J5352" s="620" t="s">
        <v>36</v>
      </c>
      <c r="K5352" s="620"/>
      <c r="L5352" s="159">
        <f>N5352-G5352</f>
        <v>6.944444467080757E-4</v>
      </c>
      <c r="M5352" s="160">
        <v>1</v>
      </c>
      <c r="N5352" s="156">
        <v>42186.913888888892</v>
      </c>
      <c r="O5352" s="157">
        <v>42186.913888888892</v>
      </c>
      <c r="P5352" s="161" t="s">
        <v>37</v>
      </c>
      <c r="Q5352" s="35" t="s">
        <v>213</v>
      </c>
      <c r="R5352" s="35" t="s">
        <v>287</v>
      </c>
      <c r="S5352" s="35" t="s">
        <v>101</v>
      </c>
      <c r="T5352" s="35" t="s">
        <v>4221</v>
      </c>
      <c r="U5352" s="416" t="s">
        <v>40</v>
      </c>
      <c r="V5352" s="167" t="s">
        <v>788</v>
      </c>
      <c r="W5352" s="35" t="s">
        <v>4222</v>
      </c>
      <c r="X5352" s="55">
        <v>1709</v>
      </c>
      <c r="Y5352" s="55">
        <v>0</v>
      </c>
      <c r="Z5352" s="168"/>
      <c r="AA5352" s="168"/>
      <c r="AB5352" s="168"/>
      <c r="AC5352" s="168"/>
    </row>
    <row r="5353" spans="1:34" ht="15" customHeight="1" x14ac:dyDescent="0.2">
      <c r="A5353" s="175">
        <v>69</v>
      </c>
      <c r="B5353" s="175">
        <v>70</v>
      </c>
      <c r="C5353" s="24" t="s">
        <v>248</v>
      </c>
      <c r="D5353" s="175">
        <v>70019</v>
      </c>
      <c r="E5353" s="24" t="s">
        <v>249</v>
      </c>
      <c r="F5353" s="25">
        <v>2015</v>
      </c>
      <c r="G5353" s="156">
        <v>42190.519444444442</v>
      </c>
      <c r="H5353" s="157">
        <v>42190.519444444442</v>
      </c>
      <c r="I5353" s="620" t="s">
        <v>36</v>
      </c>
      <c r="J5353" s="626" t="s">
        <v>313</v>
      </c>
      <c r="K5353" s="626"/>
      <c r="L5353" s="159">
        <f>N5353-G5353</f>
        <v>0.68333333333430346</v>
      </c>
      <c r="M5353" s="160">
        <v>984</v>
      </c>
      <c r="N5353" s="156">
        <v>42191.202777777777</v>
      </c>
      <c r="O5353" s="157">
        <v>42191.202777777777</v>
      </c>
      <c r="P5353" s="161" t="s">
        <v>37</v>
      </c>
      <c r="Q5353" s="35" t="s">
        <v>38</v>
      </c>
      <c r="R5353" s="35" t="s">
        <v>135</v>
      </c>
      <c r="S5353" s="35" t="s">
        <v>54</v>
      </c>
      <c r="T5353" s="35" t="s">
        <v>4250</v>
      </c>
      <c r="U5353" s="170">
        <v>11233</v>
      </c>
      <c r="V5353" s="167" t="s">
        <v>788</v>
      </c>
      <c r="W5353" s="35" t="s">
        <v>4251</v>
      </c>
      <c r="X5353" s="55">
        <v>1913</v>
      </c>
      <c r="Y5353" s="55">
        <v>0</v>
      </c>
      <c r="Z5353" s="168"/>
      <c r="AA5353" s="168"/>
      <c r="AB5353" s="168"/>
      <c r="AC5353" s="168"/>
    </row>
    <row r="5354" spans="1:34" ht="15" customHeight="1" x14ac:dyDescent="0.2">
      <c r="A5354" s="175">
        <v>69</v>
      </c>
      <c r="B5354" s="175">
        <v>70</v>
      </c>
      <c r="C5354" s="24" t="s">
        <v>248</v>
      </c>
      <c r="D5354" s="175">
        <v>70019</v>
      </c>
      <c r="E5354" s="43" t="s">
        <v>249</v>
      </c>
      <c r="F5354" s="25">
        <v>2015</v>
      </c>
      <c r="G5354" s="156">
        <v>42323.816666666666</v>
      </c>
      <c r="H5354" s="157">
        <v>42323.816666666666</v>
      </c>
      <c r="I5354" s="620" t="s">
        <v>36</v>
      </c>
      <c r="J5354" s="620" t="s">
        <v>36</v>
      </c>
      <c r="K5354" s="620"/>
      <c r="L5354" s="159">
        <f>N5354-G5354</f>
        <v>6.944444467080757E-4</v>
      </c>
      <c r="M5354" s="160">
        <v>1</v>
      </c>
      <c r="N5354" s="156">
        <v>42323.817361111112</v>
      </c>
      <c r="O5354" s="157">
        <v>42323.817361111112</v>
      </c>
      <c r="P5354" s="161" t="s">
        <v>37</v>
      </c>
      <c r="Q5354" s="35" t="s">
        <v>71</v>
      </c>
      <c r="R5354" s="35" t="s">
        <v>349</v>
      </c>
      <c r="S5354" s="35" t="s">
        <v>88</v>
      </c>
      <c r="T5354" s="35" t="s">
        <v>5168</v>
      </c>
      <c r="U5354" s="170">
        <v>11683</v>
      </c>
      <c r="V5354" s="167" t="s">
        <v>788</v>
      </c>
      <c r="W5354" s="35" t="s">
        <v>5169</v>
      </c>
      <c r="X5354" s="55">
        <v>6086</v>
      </c>
      <c r="Y5354" s="168"/>
      <c r="Z5354" s="168"/>
      <c r="AA5354" s="168"/>
      <c r="AB5354" s="168"/>
      <c r="AC5354" s="168"/>
    </row>
    <row r="5355" spans="1:34" ht="15" customHeight="1" x14ac:dyDescent="0.2">
      <c r="A5355" s="272">
        <v>69</v>
      </c>
      <c r="B5355" s="272">
        <v>70</v>
      </c>
      <c r="C5355" s="331" t="s">
        <v>248</v>
      </c>
      <c r="D5355" s="272">
        <v>70019</v>
      </c>
      <c r="E5355" s="331" t="s">
        <v>249</v>
      </c>
      <c r="F5355" s="25">
        <v>2017</v>
      </c>
      <c r="G5355" s="284">
        <v>42838.063888888886</v>
      </c>
      <c r="H5355" s="234">
        <v>42838.063888888886</v>
      </c>
      <c r="I5355" s="412" t="s">
        <v>36</v>
      </c>
      <c r="J5355" s="412" t="s">
        <v>36</v>
      </c>
      <c r="K5355" s="412"/>
      <c r="L5355" s="235">
        <f>N5355-G5355</f>
        <v>6.944444467080757E-4</v>
      </c>
      <c r="M5355" s="236">
        <v>1</v>
      </c>
      <c r="N5355" s="284">
        <v>42838.064583333333</v>
      </c>
      <c r="O5355" s="234">
        <v>42838.064583333333</v>
      </c>
      <c r="P5355" s="237" t="s">
        <v>37</v>
      </c>
      <c r="Q5355" s="167" t="s">
        <v>145</v>
      </c>
      <c r="R5355" s="167" t="s">
        <v>146</v>
      </c>
      <c r="S5355" s="167" t="s">
        <v>68</v>
      </c>
      <c r="T5355" s="52" t="s">
        <v>8338</v>
      </c>
      <c r="U5355" s="332" t="s">
        <v>40</v>
      </c>
      <c r="V5355" s="240" t="s">
        <v>788</v>
      </c>
      <c r="W5355" s="52" t="s">
        <v>8341</v>
      </c>
      <c r="X5355" s="177">
        <v>7660</v>
      </c>
      <c r="Y5355" s="255">
        <v>0</v>
      </c>
      <c r="Z5355" s="255">
        <v>0</v>
      </c>
      <c r="AA5355" s="177"/>
      <c r="AB5355" s="177"/>
      <c r="AC5355" s="177"/>
      <c r="AD5355" s="304">
        <v>5517212</v>
      </c>
      <c r="AE5355" s="333" t="s">
        <v>1270</v>
      </c>
      <c r="AF5355" s="333" t="s">
        <v>1270</v>
      </c>
      <c r="AG5355" s="167" t="s">
        <v>7040</v>
      </c>
      <c r="AH5355" s="52" t="s">
        <v>7173</v>
      </c>
    </row>
    <row r="5356" spans="1:34" ht="15" customHeight="1" x14ac:dyDescent="0.2">
      <c r="A5356" s="257">
        <v>69</v>
      </c>
      <c r="B5356" s="257">
        <v>70</v>
      </c>
      <c r="C5356" s="258" t="s">
        <v>248</v>
      </c>
      <c r="D5356" s="257">
        <v>70019</v>
      </c>
      <c r="E5356" s="258" t="s">
        <v>249</v>
      </c>
      <c r="F5356" s="25">
        <v>2017</v>
      </c>
      <c r="G5356" s="232">
        <v>43028.28125</v>
      </c>
      <c r="H5356" s="233">
        <v>43028.28125</v>
      </c>
      <c r="I5356" s="417" t="s">
        <v>7042</v>
      </c>
      <c r="J5356" s="412" t="s">
        <v>36</v>
      </c>
      <c r="K5356" s="412"/>
      <c r="L5356" s="235">
        <f>N5356-G5356</f>
        <v>0.53472222221898846</v>
      </c>
      <c r="M5356" s="236">
        <v>770</v>
      </c>
      <c r="N5356" s="232">
        <v>43028.815972222219</v>
      </c>
      <c r="O5356" s="233">
        <v>43028.815972222219</v>
      </c>
      <c r="P5356" s="237" t="s">
        <v>37</v>
      </c>
      <c r="Q5356" s="35" t="s">
        <v>52</v>
      </c>
      <c r="R5356" s="35" t="s">
        <v>302</v>
      </c>
      <c r="S5356" s="35" t="s">
        <v>68</v>
      </c>
      <c r="T5356" s="167" t="s">
        <v>9825</v>
      </c>
      <c r="U5356" s="332" t="s">
        <v>40</v>
      </c>
      <c r="V5356" s="240" t="s">
        <v>788</v>
      </c>
      <c r="W5356" s="167" t="s">
        <v>9826</v>
      </c>
      <c r="X5356" s="241">
        <v>1792</v>
      </c>
      <c r="Y5356" s="241">
        <v>1792</v>
      </c>
      <c r="Z5356" s="241">
        <v>37632</v>
      </c>
      <c r="AA5356" s="215">
        <v>3.2480172956920995E-4</v>
      </c>
      <c r="AB5356" s="216">
        <v>6.8208363209534091E-3</v>
      </c>
      <c r="AC5356" s="255">
        <v>21</v>
      </c>
      <c r="AD5356" s="304">
        <v>5517212</v>
      </c>
      <c r="AE5356" s="333" t="s">
        <v>7182</v>
      </c>
      <c r="AF5356" s="383" t="s">
        <v>9827</v>
      </c>
      <c r="AG5356" s="167" t="s">
        <v>7040</v>
      </c>
      <c r="AH5356" s="29" t="s">
        <v>7041</v>
      </c>
    </row>
    <row r="5357" spans="1:34" ht="15" customHeight="1" x14ac:dyDescent="0.2">
      <c r="A5357" s="257">
        <v>69</v>
      </c>
      <c r="B5357" s="257">
        <v>70</v>
      </c>
      <c r="C5357" s="258" t="s">
        <v>248</v>
      </c>
      <c r="D5357" s="257">
        <v>70019</v>
      </c>
      <c r="E5357" s="258" t="s">
        <v>249</v>
      </c>
      <c r="F5357" s="25">
        <v>2018</v>
      </c>
      <c r="G5357" s="232">
        <v>43139.564583333333</v>
      </c>
      <c r="H5357" s="233">
        <v>43139.564583333333</v>
      </c>
      <c r="I5357" s="412" t="s">
        <v>36</v>
      </c>
      <c r="J5357" s="412" t="s">
        <v>36</v>
      </c>
      <c r="K5357" s="412" t="s">
        <v>36</v>
      </c>
      <c r="L5357" s="235">
        <f>N5357-G5357</f>
        <v>6.944444467080757E-4</v>
      </c>
      <c r="M5357" s="236">
        <v>1</v>
      </c>
      <c r="N5357" s="232">
        <v>43139.56527777778</v>
      </c>
      <c r="O5357" s="233">
        <v>43139.56527777778</v>
      </c>
      <c r="P5357" s="237" t="s">
        <v>37</v>
      </c>
      <c r="Q5357" s="359" t="s">
        <v>145</v>
      </c>
      <c r="R5357" s="35" t="s">
        <v>10207</v>
      </c>
      <c r="S5357" s="277" t="s">
        <v>101</v>
      </c>
      <c r="T5357" s="167" t="s">
        <v>10445</v>
      </c>
      <c r="U5357" s="430">
        <v>114306772</v>
      </c>
      <c r="V5357" s="240" t="s">
        <v>788</v>
      </c>
      <c r="W5357" s="167" t="s">
        <v>10446</v>
      </c>
      <c r="X5357" s="255">
        <v>8351</v>
      </c>
      <c r="Y5357" s="241">
        <v>0</v>
      </c>
      <c r="Z5357" s="241">
        <v>0</v>
      </c>
      <c r="AA5357" s="266"/>
      <c r="AB5357" s="266"/>
      <c r="AC5357" s="266"/>
      <c r="AD5357" s="241">
        <v>5517212</v>
      </c>
      <c r="AE5357" s="35" t="s">
        <v>7060</v>
      </c>
      <c r="AF5357" s="153" t="s">
        <v>8226</v>
      </c>
      <c r="AG5357" s="35" t="s">
        <v>7040</v>
      </c>
      <c r="AH5357" s="35" t="s">
        <v>7041</v>
      </c>
    </row>
    <row r="5358" spans="1:34" ht="15" customHeight="1" x14ac:dyDescent="0.2">
      <c r="A5358" s="257">
        <v>69</v>
      </c>
      <c r="B5358" s="257">
        <v>70</v>
      </c>
      <c r="C5358" s="258" t="s">
        <v>248</v>
      </c>
      <c r="D5358" s="257">
        <v>70019</v>
      </c>
      <c r="E5358" s="258" t="s">
        <v>249</v>
      </c>
      <c r="F5358" s="25">
        <v>2018</v>
      </c>
      <c r="G5358" s="232">
        <v>43181.661111111112</v>
      </c>
      <c r="H5358" s="233">
        <v>43181.661111111112</v>
      </c>
      <c r="I5358" s="412" t="s">
        <v>36</v>
      </c>
      <c r="J5358" s="412" t="s">
        <v>36</v>
      </c>
      <c r="K5358" s="412" t="s">
        <v>36</v>
      </c>
      <c r="L5358" s="235">
        <f>N5358-G5358</f>
        <v>6.944444467080757E-4</v>
      </c>
      <c r="M5358" s="236">
        <v>1</v>
      </c>
      <c r="N5358" s="232">
        <v>43181.661805555559</v>
      </c>
      <c r="O5358" s="233">
        <v>43181.661805555559</v>
      </c>
      <c r="P5358" s="237" t="s">
        <v>37</v>
      </c>
      <c r="Q5358" s="359" t="s">
        <v>213</v>
      </c>
      <c r="R5358" s="35" t="s">
        <v>10774</v>
      </c>
      <c r="S5358" s="277" t="s">
        <v>101</v>
      </c>
      <c r="T5358" s="167" t="s">
        <v>10780</v>
      </c>
      <c r="U5358" s="282" t="s">
        <v>40</v>
      </c>
      <c r="V5358" s="240" t="s">
        <v>788</v>
      </c>
      <c r="W5358" s="167" t="s">
        <v>10781</v>
      </c>
      <c r="X5358" s="255">
        <v>8269</v>
      </c>
      <c r="Y5358" s="241">
        <v>0</v>
      </c>
      <c r="Z5358" s="241">
        <v>0</v>
      </c>
      <c r="AA5358" s="266"/>
      <c r="AB5358" s="266"/>
      <c r="AC5358" s="266"/>
      <c r="AD5358" s="241">
        <v>5517212</v>
      </c>
      <c r="AE5358" s="461" t="s">
        <v>7083</v>
      </c>
      <c r="AF5358" s="462" t="s">
        <v>10394</v>
      </c>
      <c r="AG5358" s="277" t="s">
        <v>7040</v>
      </c>
      <c r="AH5358" s="277" t="s">
        <v>7041</v>
      </c>
    </row>
    <row r="5359" spans="1:34" ht="15" customHeight="1" x14ac:dyDescent="0.2">
      <c r="A5359" s="257">
        <v>69</v>
      </c>
      <c r="B5359" s="257">
        <v>70</v>
      </c>
      <c r="C5359" s="258" t="s">
        <v>248</v>
      </c>
      <c r="D5359" s="257">
        <v>70019</v>
      </c>
      <c r="E5359" s="258" t="s">
        <v>249</v>
      </c>
      <c r="F5359" s="25">
        <v>2018</v>
      </c>
      <c r="G5359" s="284">
        <v>43241.695833333331</v>
      </c>
      <c r="H5359" s="233">
        <v>43241.695833333331</v>
      </c>
      <c r="I5359" s="412" t="s">
        <v>36</v>
      </c>
      <c r="J5359" s="412" t="s">
        <v>36</v>
      </c>
      <c r="K5359" s="412" t="s">
        <v>36</v>
      </c>
      <c r="L5359" s="235">
        <f>N5359-G5359</f>
        <v>1.3888888890505768E-2</v>
      </c>
      <c r="M5359" s="236">
        <v>20</v>
      </c>
      <c r="N5359" s="284">
        <v>43241.709722222222</v>
      </c>
      <c r="O5359" s="233">
        <v>43241.709722222222</v>
      </c>
      <c r="P5359" s="237" t="s">
        <v>37</v>
      </c>
      <c r="Q5359" s="359" t="s">
        <v>1246</v>
      </c>
      <c r="R5359" s="35" t="s">
        <v>10189</v>
      </c>
      <c r="S5359" s="277" t="s">
        <v>68</v>
      </c>
      <c r="T5359" s="167" t="s">
        <v>11166</v>
      </c>
      <c r="U5359" s="77">
        <v>114624724</v>
      </c>
      <c r="V5359" s="240" t="s">
        <v>788</v>
      </c>
      <c r="W5359" s="167" t="s">
        <v>11167</v>
      </c>
      <c r="X5359" s="255">
        <v>0</v>
      </c>
      <c r="Y5359" s="241">
        <v>0</v>
      </c>
      <c r="Z5359" s="241">
        <v>0</v>
      </c>
      <c r="AA5359" s="266"/>
      <c r="AB5359" s="266"/>
      <c r="AC5359" s="266"/>
      <c r="AD5359" s="241">
        <v>5517212</v>
      </c>
      <c r="AE5359" s="467" t="s">
        <v>1270</v>
      </c>
      <c r="AF5359" s="468" t="s">
        <v>1270</v>
      </c>
      <c r="AG5359" s="277" t="s">
        <v>7040</v>
      </c>
      <c r="AH5359" s="277" t="s">
        <v>7173</v>
      </c>
    </row>
    <row r="5360" spans="1:34" ht="15" customHeight="1" x14ac:dyDescent="0.2">
      <c r="A5360" s="257">
        <v>69</v>
      </c>
      <c r="B5360" s="257">
        <v>70</v>
      </c>
      <c r="C5360" s="258" t="s">
        <v>248</v>
      </c>
      <c r="D5360" s="257">
        <v>70019</v>
      </c>
      <c r="E5360" s="258" t="s">
        <v>249</v>
      </c>
      <c r="F5360" s="25">
        <v>2018</v>
      </c>
      <c r="G5360" s="284">
        <v>43387.342361111114</v>
      </c>
      <c r="H5360" s="234">
        <v>43387.342361111114</v>
      </c>
      <c r="I5360" s="417" t="s">
        <v>7042</v>
      </c>
      <c r="J5360" s="412" t="s">
        <v>36</v>
      </c>
      <c r="K5360" s="412" t="s">
        <v>36</v>
      </c>
      <c r="L5360" s="235">
        <f>N5360-G5360</f>
        <v>6.9444443943211809E-4</v>
      </c>
      <c r="M5360" s="236">
        <v>1</v>
      </c>
      <c r="N5360" s="284">
        <v>43387.343055555553</v>
      </c>
      <c r="O5360" s="234">
        <v>43387.343055555553</v>
      </c>
      <c r="P5360" s="237" t="s">
        <v>37</v>
      </c>
      <c r="Q5360" s="162" t="s">
        <v>62</v>
      </c>
      <c r="R5360" s="167" t="s">
        <v>10303</v>
      </c>
      <c r="S5360" s="163" t="s">
        <v>101</v>
      </c>
      <c r="T5360" s="359" t="s">
        <v>12128</v>
      </c>
      <c r="U5360" s="293">
        <v>115061248</v>
      </c>
      <c r="V5360" s="240" t="s">
        <v>788</v>
      </c>
      <c r="W5360" s="167" t="s">
        <v>12129</v>
      </c>
      <c r="X5360" s="255">
        <v>8361</v>
      </c>
      <c r="Y5360" s="241">
        <v>0</v>
      </c>
      <c r="Z5360" s="241">
        <v>0</v>
      </c>
      <c r="AA5360" s="266"/>
      <c r="AB5360" s="266"/>
      <c r="AC5360" s="266"/>
      <c r="AD5360" s="241">
        <v>5517212</v>
      </c>
      <c r="AE5360" s="461" t="s">
        <v>7063</v>
      </c>
      <c r="AF5360" s="468" t="s">
        <v>12130</v>
      </c>
      <c r="AG5360" s="163" t="s">
        <v>7040</v>
      </c>
      <c r="AH5360" s="277" t="s">
        <v>7041</v>
      </c>
    </row>
    <row r="5361" spans="1:34" ht="15" customHeight="1" x14ac:dyDescent="0.2">
      <c r="A5361" s="58">
        <v>69</v>
      </c>
      <c r="B5361" s="58">
        <v>70</v>
      </c>
      <c r="C5361" s="76" t="s">
        <v>1292</v>
      </c>
      <c r="D5361" s="31">
        <v>70020</v>
      </c>
      <c r="E5361" s="60" t="s">
        <v>1293</v>
      </c>
      <c r="F5361" s="25">
        <v>2014</v>
      </c>
      <c r="G5361" s="61">
        <v>41718.499305555553</v>
      </c>
      <c r="H5361" s="62">
        <v>41718.499305555553</v>
      </c>
      <c r="I5361" s="625" t="s">
        <v>36</v>
      </c>
      <c r="J5361" s="625" t="s">
        <v>36</v>
      </c>
      <c r="K5361" s="625"/>
      <c r="L5361" s="64">
        <f>N5361-G5361</f>
        <v>0.35763888889050577</v>
      </c>
      <c r="M5361" s="65">
        <v>515</v>
      </c>
      <c r="N5361" s="61">
        <v>41718.856944444444</v>
      </c>
      <c r="O5361" s="62">
        <v>41718.856944444444</v>
      </c>
      <c r="P5361" s="86" t="s">
        <v>242</v>
      </c>
      <c r="Q5361" s="69" t="s">
        <v>43</v>
      </c>
      <c r="R5361" s="69" t="s">
        <v>266</v>
      </c>
      <c r="S5361" s="87" t="s">
        <v>526</v>
      </c>
      <c r="T5361" s="69" t="s">
        <v>2002</v>
      </c>
      <c r="U5361" s="416" t="s">
        <v>40</v>
      </c>
      <c r="V5361" s="78" t="s">
        <v>761</v>
      </c>
      <c r="W5361" s="69" t="s">
        <v>2003</v>
      </c>
      <c r="X5361" s="32">
        <v>0</v>
      </c>
      <c r="Y5361" s="32">
        <v>0</v>
      </c>
      <c r="Z5361" s="83"/>
      <c r="AA5361" s="84"/>
      <c r="AB5361" s="85"/>
      <c r="AC5361" s="83"/>
    </row>
    <row r="5362" spans="1:34" ht="15" customHeight="1" x14ac:dyDescent="0.2">
      <c r="A5362" s="175">
        <v>69</v>
      </c>
      <c r="B5362" s="175">
        <v>70</v>
      </c>
      <c r="C5362" s="24" t="s">
        <v>1292</v>
      </c>
      <c r="D5362" s="175">
        <v>70020</v>
      </c>
      <c r="E5362" s="43" t="s">
        <v>1293</v>
      </c>
      <c r="F5362" s="25">
        <v>2015</v>
      </c>
      <c r="G5362" s="156">
        <v>42291.872916666667</v>
      </c>
      <c r="H5362" s="157">
        <v>42291.872916666667</v>
      </c>
      <c r="I5362" s="620" t="s">
        <v>36</v>
      </c>
      <c r="J5362" s="620" t="s">
        <v>36</v>
      </c>
      <c r="K5362" s="620"/>
      <c r="L5362" s="159">
        <f>N5362-G5362</f>
        <v>6.944444467080757E-4</v>
      </c>
      <c r="M5362" s="160">
        <v>1</v>
      </c>
      <c r="N5362" s="156">
        <v>42291.873611111114</v>
      </c>
      <c r="O5362" s="157">
        <v>42291.873611111114</v>
      </c>
      <c r="P5362" s="161" t="s">
        <v>37</v>
      </c>
      <c r="Q5362" s="35" t="s">
        <v>213</v>
      </c>
      <c r="R5362" s="35" t="s">
        <v>287</v>
      </c>
      <c r="S5362" s="35" t="s">
        <v>101</v>
      </c>
      <c r="T5362" s="35" t="s">
        <v>4923</v>
      </c>
      <c r="U5362" s="416" t="s">
        <v>40</v>
      </c>
      <c r="V5362" s="167" t="s">
        <v>761</v>
      </c>
      <c r="W5362" s="35" t="s">
        <v>4924</v>
      </c>
      <c r="X5362" s="55">
        <v>0</v>
      </c>
      <c r="Y5362" s="168"/>
      <c r="Z5362" s="168"/>
      <c r="AA5362" s="168"/>
      <c r="AB5362" s="168"/>
      <c r="AC5362" s="168"/>
    </row>
    <row r="5363" spans="1:34" ht="15" customHeight="1" x14ac:dyDescent="0.2">
      <c r="A5363" s="257">
        <v>69</v>
      </c>
      <c r="B5363" s="257">
        <v>70</v>
      </c>
      <c r="C5363" s="258" t="s">
        <v>1292</v>
      </c>
      <c r="D5363" s="257">
        <v>70020</v>
      </c>
      <c r="E5363" s="258" t="s">
        <v>1293</v>
      </c>
      <c r="F5363" s="25">
        <v>2016</v>
      </c>
      <c r="G5363" s="284">
        <v>42713.656944444447</v>
      </c>
      <c r="H5363" s="234">
        <v>42713.656944444447</v>
      </c>
      <c r="I5363" s="412" t="s">
        <v>36</v>
      </c>
      <c r="J5363" s="412" t="s">
        <v>36</v>
      </c>
      <c r="K5363" s="412"/>
      <c r="L5363" s="299"/>
      <c r="M5363" s="300"/>
      <c r="N5363" s="299"/>
      <c r="O5363" s="299"/>
      <c r="P5363" s="248" t="s">
        <v>242</v>
      </c>
      <c r="Q5363" s="35" t="s">
        <v>43</v>
      </c>
      <c r="R5363" s="35" t="s">
        <v>266</v>
      </c>
      <c r="S5363" s="35" t="s">
        <v>107</v>
      </c>
      <c r="T5363" s="35" t="s">
        <v>6959</v>
      </c>
      <c r="U5363" s="282" t="s">
        <v>40</v>
      </c>
      <c r="V5363" s="240" t="s">
        <v>761</v>
      </c>
      <c r="W5363" s="301"/>
      <c r="X5363" s="177">
        <v>1</v>
      </c>
      <c r="Y5363" s="55">
        <v>0</v>
      </c>
      <c r="Z5363" s="55">
        <v>0</v>
      </c>
      <c r="AA5363" s="168"/>
      <c r="AB5363" s="168"/>
      <c r="AC5363" s="168"/>
    </row>
    <row r="5364" spans="1:34" ht="15" customHeight="1" x14ac:dyDescent="0.2">
      <c r="A5364" s="175">
        <v>69</v>
      </c>
      <c r="B5364" s="175">
        <v>70</v>
      </c>
      <c r="C5364" s="24" t="s">
        <v>1259</v>
      </c>
      <c r="D5364" s="175">
        <v>70021</v>
      </c>
      <c r="E5364" s="24" t="s">
        <v>1260</v>
      </c>
      <c r="F5364" s="25">
        <v>2015</v>
      </c>
      <c r="G5364" s="156">
        <v>42204.26666666667</v>
      </c>
      <c r="H5364" s="157">
        <v>42204.26666666667</v>
      </c>
      <c r="I5364" s="620" t="s">
        <v>36</v>
      </c>
      <c r="J5364" s="620" t="s">
        <v>36</v>
      </c>
      <c r="K5364" s="620"/>
      <c r="L5364" s="159">
        <f>N5364-G5364</f>
        <v>6.9444443943211809E-4</v>
      </c>
      <c r="M5364" s="160">
        <v>1</v>
      </c>
      <c r="N5364" s="156">
        <v>42204.267361111109</v>
      </c>
      <c r="O5364" s="157">
        <v>42204.267361111109</v>
      </c>
      <c r="P5364" s="161" t="s">
        <v>37</v>
      </c>
      <c r="Q5364" s="35" t="s">
        <v>213</v>
      </c>
      <c r="R5364" s="35" t="s">
        <v>287</v>
      </c>
      <c r="S5364" s="35" t="s">
        <v>40</v>
      </c>
      <c r="T5364" s="35" t="s">
        <v>4398</v>
      </c>
      <c r="U5364" s="416" t="s">
        <v>40</v>
      </c>
      <c r="V5364" s="167" t="s">
        <v>761</v>
      </c>
      <c r="W5364" s="35" t="s">
        <v>4399</v>
      </c>
      <c r="X5364" s="55">
        <v>0</v>
      </c>
      <c r="Y5364" s="55">
        <v>0</v>
      </c>
      <c r="Z5364" s="168"/>
      <c r="AA5364" s="168"/>
      <c r="AB5364" s="168"/>
      <c r="AC5364" s="168"/>
    </row>
    <row r="5365" spans="1:34" ht="15" customHeight="1" x14ac:dyDescent="0.2">
      <c r="A5365" s="257">
        <v>69</v>
      </c>
      <c r="B5365" s="257">
        <v>70</v>
      </c>
      <c r="C5365" s="258" t="s">
        <v>1259</v>
      </c>
      <c r="D5365" s="257">
        <v>70021</v>
      </c>
      <c r="E5365" s="258" t="s">
        <v>1260</v>
      </c>
      <c r="F5365" s="25">
        <v>2016</v>
      </c>
      <c r="G5365" s="284">
        <v>42579.660416666666</v>
      </c>
      <c r="H5365" s="234">
        <v>42579.660416666666</v>
      </c>
      <c r="I5365" s="412" t="s">
        <v>36</v>
      </c>
      <c r="J5365" s="412" t="s">
        <v>36</v>
      </c>
      <c r="K5365" s="412"/>
      <c r="L5365" s="235">
        <f>N5365-G5365</f>
        <v>6.7041666666700621</v>
      </c>
      <c r="M5365" s="236">
        <v>9654</v>
      </c>
      <c r="N5365" s="284">
        <v>42586.364583333336</v>
      </c>
      <c r="O5365" s="234">
        <v>42586.364583333336</v>
      </c>
      <c r="P5365" s="237" t="s">
        <v>173</v>
      </c>
      <c r="Q5365" s="238" t="s">
        <v>52</v>
      </c>
      <c r="R5365" s="238" t="s">
        <v>79</v>
      </c>
      <c r="S5365" s="35" t="s">
        <v>80</v>
      </c>
      <c r="T5365" s="35" t="s">
        <v>6417</v>
      </c>
      <c r="U5365" s="282" t="s">
        <v>40</v>
      </c>
      <c r="V5365" s="240" t="s">
        <v>384</v>
      </c>
      <c r="W5365" s="35" t="s">
        <v>6418</v>
      </c>
      <c r="X5365" s="177">
        <v>0</v>
      </c>
      <c r="Y5365" s="177">
        <v>0</v>
      </c>
      <c r="Z5365" s="55">
        <v>0</v>
      </c>
      <c r="AA5365" s="168"/>
      <c r="AB5365" s="168"/>
      <c r="AC5365" s="168"/>
    </row>
    <row r="5366" spans="1:34" s="47" customFormat="1" ht="15" customHeight="1" x14ac:dyDescent="0.2">
      <c r="A5366" s="523">
        <v>69</v>
      </c>
      <c r="B5366" s="523">
        <v>70</v>
      </c>
      <c r="C5366" s="524" t="s">
        <v>1259</v>
      </c>
      <c r="D5366" s="523">
        <v>70021</v>
      </c>
      <c r="E5366" s="524" t="s">
        <v>1260</v>
      </c>
      <c r="F5366" s="25">
        <v>2019</v>
      </c>
      <c r="G5366" s="573">
        <v>43546.231249999997</v>
      </c>
      <c r="H5366" s="574">
        <v>43546.231249999997</v>
      </c>
      <c r="I5366" s="572" t="s">
        <v>36</v>
      </c>
      <c r="J5366" s="572" t="s">
        <v>36</v>
      </c>
      <c r="K5366" s="572" t="s">
        <v>36</v>
      </c>
      <c r="L5366" s="235">
        <f>N5366-G5366</f>
        <v>6.944444467080757E-4</v>
      </c>
      <c r="M5366" s="236">
        <v>1</v>
      </c>
      <c r="N5366" s="573">
        <v>43546.231944444444</v>
      </c>
      <c r="O5366" s="574">
        <v>43546.231944444444</v>
      </c>
      <c r="P5366" s="237" t="s">
        <v>37</v>
      </c>
      <c r="Q5366" s="162" t="s">
        <v>48</v>
      </c>
      <c r="R5366" s="167" t="s">
        <v>10200</v>
      </c>
      <c r="S5366" s="238" t="s">
        <v>40</v>
      </c>
      <c r="T5366" s="167" t="s">
        <v>13628</v>
      </c>
      <c r="U5366" s="459" t="s">
        <v>40</v>
      </c>
      <c r="V5366" s="240" t="s">
        <v>761</v>
      </c>
      <c r="W5366" s="167" t="s">
        <v>13629</v>
      </c>
      <c r="X5366" s="536">
        <v>0</v>
      </c>
      <c r="Y5366" s="255">
        <v>0</v>
      </c>
      <c r="Z5366" s="255">
        <v>0</v>
      </c>
      <c r="AA5366" s="264">
        <f>Y5366/AD5366</f>
        <v>0</v>
      </c>
      <c r="AB5366" s="265">
        <f>Z5366/AD5366</f>
        <v>0</v>
      </c>
      <c r="AC5366" s="255">
        <v>0</v>
      </c>
      <c r="AD5366" s="255">
        <v>5548929</v>
      </c>
      <c r="AE5366" s="240" t="s">
        <v>7102</v>
      </c>
      <c r="AF5366" s="527" t="s">
        <v>10623</v>
      </c>
      <c r="AG5366" s="240" t="s">
        <v>7040</v>
      </c>
      <c r="AH5366" s="525" t="s">
        <v>7041</v>
      </c>
    </row>
    <row r="5367" spans="1:34" ht="15" customHeight="1" x14ac:dyDescent="0.2">
      <c r="A5367" s="58">
        <v>69</v>
      </c>
      <c r="B5367" s="58">
        <v>70</v>
      </c>
      <c r="C5367" s="76" t="s">
        <v>484</v>
      </c>
      <c r="D5367" s="31">
        <v>70023</v>
      </c>
      <c r="E5367" s="60" t="s">
        <v>485</v>
      </c>
      <c r="F5367" s="25">
        <v>2014</v>
      </c>
      <c r="G5367" s="61">
        <v>41684.446527777778</v>
      </c>
      <c r="H5367" s="62">
        <v>41684.446527777778</v>
      </c>
      <c r="I5367" s="625" t="s">
        <v>36</v>
      </c>
      <c r="J5367" s="625" t="s">
        <v>36</v>
      </c>
      <c r="K5367" s="625"/>
      <c r="L5367" s="64">
        <f>N5367-G5367</f>
        <v>6.944444467080757E-4</v>
      </c>
      <c r="M5367" s="65">
        <v>1</v>
      </c>
      <c r="N5367" s="61">
        <v>41684.447222222225</v>
      </c>
      <c r="O5367" s="62">
        <v>41684.447222222225</v>
      </c>
      <c r="P5367" s="66" t="s">
        <v>37</v>
      </c>
      <c r="Q5367" s="67" t="s">
        <v>48</v>
      </c>
      <c r="R5367" s="67" t="s">
        <v>49</v>
      </c>
      <c r="S5367" s="68" t="s">
        <v>40</v>
      </c>
      <c r="T5367" s="69" t="s">
        <v>1822</v>
      </c>
      <c r="U5367" s="459" t="s">
        <v>40</v>
      </c>
      <c r="V5367" s="78" t="s">
        <v>1336</v>
      </c>
      <c r="W5367" s="69" t="s">
        <v>1823</v>
      </c>
      <c r="X5367" s="32">
        <v>6945</v>
      </c>
      <c r="Y5367" s="32">
        <v>0</v>
      </c>
      <c r="Z5367" s="83"/>
      <c r="AA5367" s="84"/>
      <c r="AB5367" s="85"/>
      <c r="AC5367" s="83"/>
    </row>
    <row r="5368" spans="1:34" ht="15" customHeight="1" x14ac:dyDescent="0.2">
      <c r="A5368" s="58">
        <v>69</v>
      </c>
      <c r="B5368" s="58">
        <v>70</v>
      </c>
      <c r="C5368" s="76" t="s">
        <v>484</v>
      </c>
      <c r="D5368" s="31">
        <v>70023</v>
      </c>
      <c r="E5368" s="60" t="s">
        <v>485</v>
      </c>
      <c r="F5368" s="25">
        <v>2014</v>
      </c>
      <c r="G5368" s="61">
        <v>41796.536805555559</v>
      </c>
      <c r="H5368" s="62">
        <v>41796.536805555559</v>
      </c>
      <c r="I5368" s="625" t="s">
        <v>36</v>
      </c>
      <c r="J5368" s="625" t="s">
        <v>36</v>
      </c>
      <c r="K5368" s="625"/>
      <c r="L5368" s="64">
        <f>N5368-G5368</f>
        <v>6.9444443943211809E-4</v>
      </c>
      <c r="M5368" s="65">
        <v>1</v>
      </c>
      <c r="N5368" s="61">
        <v>41796.537499999999</v>
      </c>
      <c r="O5368" s="62">
        <v>41796.537499999999</v>
      </c>
      <c r="P5368" s="66" t="s">
        <v>37</v>
      </c>
      <c r="Q5368" s="69" t="s">
        <v>48</v>
      </c>
      <c r="R5368" s="69" t="s">
        <v>49</v>
      </c>
      <c r="S5368" s="87" t="s">
        <v>40</v>
      </c>
      <c r="T5368" s="69" t="s">
        <v>2338</v>
      </c>
      <c r="U5368" s="459" t="s">
        <v>40</v>
      </c>
      <c r="V5368" s="97" t="s">
        <v>1336</v>
      </c>
      <c r="W5368" s="69" t="s">
        <v>2339</v>
      </c>
      <c r="X5368" s="32">
        <v>6943</v>
      </c>
      <c r="Y5368" s="32">
        <v>0</v>
      </c>
      <c r="Z5368" s="83"/>
      <c r="AA5368" s="84"/>
      <c r="AB5368" s="85"/>
      <c r="AC5368" s="83"/>
    </row>
    <row r="5369" spans="1:34" ht="15" customHeight="1" x14ac:dyDescent="0.2">
      <c r="A5369" s="58">
        <v>69</v>
      </c>
      <c r="B5369" s="58">
        <v>70</v>
      </c>
      <c r="C5369" s="76" t="s">
        <v>484</v>
      </c>
      <c r="D5369" s="31">
        <v>70023</v>
      </c>
      <c r="E5369" s="60" t="s">
        <v>485</v>
      </c>
      <c r="F5369" s="25">
        <v>2014</v>
      </c>
      <c r="G5369" s="61">
        <v>41843.409722222219</v>
      </c>
      <c r="H5369" s="62">
        <v>41843.409722222219</v>
      </c>
      <c r="I5369" s="625" t="s">
        <v>36</v>
      </c>
      <c r="J5369" s="625" t="s">
        <v>36</v>
      </c>
      <c r="K5369" s="625"/>
      <c r="L5369" s="64">
        <f>N5369-G5369</f>
        <v>6.944444467080757E-4</v>
      </c>
      <c r="M5369" s="65">
        <v>1</v>
      </c>
      <c r="N5369" s="61">
        <v>41843.410416666666</v>
      </c>
      <c r="O5369" s="62">
        <v>41843.410416666666</v>
      </c>
      <c r="P5369" s="86" t="s">
        <v>242</v>
      </c>
      <c r="Q5369" s="69" t="s">
        <v>43</v>
      </c>
      <c r="R5369" s="69" t="s">
        <v>266</v>
      </c>
      <c r="S5369" s="87" t="s">
        <v>579</v>
      </c>
      <c r="T5369" s="69" t="s">
        <v>2511</v>
      </c>
      <c r="U5369" s="459" t="s">
        <v>40</v>
      </c>
      <c r="V5369" s="87" t="s">
        <v>1336</v>
      </c>
      <c r="W5369" s="69" t="s">
        <v>2512</v>
      </c>
      <c r="X5369" s="32">
        <v>6957</v>
      </c>
      <c r="Y5369" s="32">
        <v>0</v>
      </c>
      <c r="Z5369" s="83"/>
      <c r="AA5369" s="84"/>
      <c r="AB5369" s="85"/>
      <c r="AC5369" s="83"/>
    </row>
    <row r="5370" spans="1:34" ht="15" customHeight="1" x14ac:dyDescent="0.2">
      <c r="A5370" s="249">
        <v>69</v>
      </c>
      <c r="B5370" s="249">
        <v>70</v>
      </c>
      <c r="C5370" s="250" t="s">
        <v>484</v>
      </c>
      <c r="D5370" s="249">
        <v>70023</v>
      </c>
      <c r="E5370" s="250" t="s">
        <v>485</v>
      </c>
      <c r="F5370" s="25">
        <v>2016</v>
      </c>
      <c r="G5370" s="232">
        <v>42392.896527777775</v>
      </c>
      <c r="H5370" s="233">
        <v>42392.896527777775</v>
      </c>
      <c r="I5370" s="412" t="s">
        <v>36</v>
      </c>
      <c r="J5370" s="412" t="s">
        <v>36</v>
      </c>
      <c r="K5370" s="412"/>
      <c r="L5370" s="235">
        <f>N5370-G5370</f>
        <v>6.944444467080757E-4</v>
      </c>
      <c r="M5370" s="236">
        <v>1</v>
      </c>
      <c r="N5370" s="232">
        <v>42392.897222222222</v>
      </c>
      <c r="O5370" s="233">
        <v>42392.897222222222</v>
      </c>
      <c r="P5370" s="237" t="s">
        <v>37</v>
      </c>
      <c r="Q5370" s="238" t="s">
        <v>48</v>
      </c>
      <c r="R5370" s="238" t="s">
        <v>49</v>
      </c>
      <c r="S5370" s="238" t="s">
        <v>40</v>
      </c>
      <c r="T5370" s="239" t="s">
        <v>5511</v>
      </c>
      <c r="U5370" s="254" t="s">
        <v>40</v>
      </c>
      <c r="V5370" s="240" t="s">
        <v>1336</v>
      </c>
      <c r="W5370" s="239" t="s">
        <v>5512</v>
      </c>
      <c r="X5370" s="255">
        <v>6990</v>
      </c>
      <c r="Y5370" s="255">
        <v>0</v>
      </c>
      <c r="Z5370" s="255">
        <v>0</v>
      </c>
      <c r="AA5370" s="256"/>
      <c r="AB5370" s="256"/>
      <c r="AC5370" s="256"/>
    </row>
    <row r="5371" spans="1:34" ht="15" customHeight="1" x14ac:dyDescent="0.2">
      <c r="A5371" s="257">
        <v>69</v>
      </c>
      <c r="B5371" s="257">
        <v>70</v>
      </c>
      <c r="C5371" s="258" t="s">
        <v>484</v>
      </c>
      <c r="D5371" s="257">
        <v>70023</v>
      </c>
      <c r="E5371" s="258" t="s">
        <v>485</v>
      </c>
      <c r="F5371" s="25">
        <v>2017</v>
      </c>
      <c r="G5371" s="232">
        <v>42795.3</v>
      </c>
      <c r="H5371" s="233">
        <v>42795.3</v>
      </c>
      <c r="I5371" s="412" t="s">
        <v>36</v>
      </c>
      <c r="J5371" s="412" t="s">
        <v>36</v>
      </c>
      <c r="K5371" s="412"/>
      <c r="L5371" s="235">
        <f>N5371-G5371</f>
        <v>0.19583333333139308</v>
      </c>
      <c r="M5371" s="236">
        <v>282</v>
      </c>
      <c r="N5371" s="232">
        <v>42795.495833333334</v>
      </c>
      <c r="O5371" s="233">
        <v>42795.495833333334</v>
      </c>
      <c r="P5371" s="237" t="s">
        <v>37</v>
      </c>
      <c r="Q5371" s="35" t="s">
        <v>43</v>
      </c>
      <c r="R5371" s="35" t="s">
        <v>44</v>
      </c>
      <c r="S5371" s="35" t="s">
        <v>88</v>
      </c>
      <c r="T5371" s="52" t="s">
        <v>8038</v>
      </c>
      <c r="U5371" s="303" t="s">
        <v>40</v>
      </c>
      <c r="V5371" s="49" t="s">
        <v>788</v>
      </c>
      <c r="W5371" s="44" t="s">
        <v>8039</v>
      </c>
      <c r="X5371" s="255">
        <v>0</v>
      </c>
      <c r="Y5371" s="241">
        <v>0</v>
      </c>
      <c r="Z5371" s="241">
        <v>0</v>
      </c>
      <c r="AA5371" s="168"/>
      <c r="AB5371" s="168"/>
      <c r="AC5371" s="168"/>
      <c r="AD5371" s="304">
        <v>5517212</v>
      </c>
      <c r="AE5371" s="305" t="s">
        <v>1270</v>
      </c>
      <c r="AF5371" s="305" t="s">
        <v>1270</v>
      </c>
      <c r="AG5371" s="35" t="s">
        <v>7066</v>
      </c>
      <c r="AH5371" s="52" t="s">
        <v>7067</v>
      </c>
    </row>
    <row r="5372" spans="1:34" ht="15" customHeight="1" x14ac:dyDescent="0.2">
      <c r="A5372" s="257">
        <v>69</v>
      </c>
      <c r="B5372" s="257">
        <v>70</v>
      </c>
      <c r="C5372" s="258" t="s">
        <v>484</v>
      </c>
      <c r="D5372" s="257">
        <v>70023</v>
      </c>
      <c r="E5372" s="258" t="s">
        <v>485</v>
      </c>
      <c r="F5372" s="25">
        <v>2017</v>
      </c>
      <c r="G5372" s="232">
        <v>42815.642361111109</v>
      </c>
      <c r="H5372" s="233">
        <v>42815.642361111109</v>
      </c>
      <c r="I5372" s="412" t="s">
        <v>36</v>
      </c>
      <c r="J5372" s="412" t="s">
        <v>36</v>
      </c>
      <c r="K5372" s="412"/>
      <c r="L5372" s="235">
        <f>N5372-G5372</f>
        <v>6.944444467080757E-4</v>
      </c>
      <c r="M5372" s="236">
        <v>1</v>
      </c>
      <c r="N5372" s="232">
        <v>42815.643055555556</v>
      </c>
      <c r="O5372" s="233">
        <v>42815.643055555556</v>
      </c>
      <c r="P5372" s="237" t="s">
        <v>37</v>
      </c>
      <c r="Q5372" s="35" t="s">
        <v>213</v>
      </c>
      <c r="R5372" s="35" t="s">
        <v>287</v>
      </c>
      <c r="S5372" s="35" t="s">
        <v>40</v>
      </c>
      <c r="T5372" s="52" t="s">
        <v>8153</v>
      </c>
      <c r="U5372" s="348">
        <v>112710152</v>
      </c>
      <c r="V5372" s="49" t="s">
        <v>1336</v>
      </c>
      <c r="W5372" s="44" t="s">
        <v>8159</v>
      </c>
      <c r="X5372" s="255">
        <v>0</v>
      </c>
      <c r="Y5372" s="241">
        <v>0</v>
      </c>
      <c r="Z5372" s="241">
        <v>0</v>
      </c>
      <c r="AA5372" s="168"/>
      <c r="AB5372" s="168"/>
      <c r="AC5372" s="168"/>
      <c r="AD5372" s="304">
        <v>5517212</v>
      </c>
      <c r="AE5372" s="305" t="s">
        <v>1270</v>
      </c>
      <c r="AF5372" s="305" t="s">
        <v>1270</v>
      </c>
      <c r="AG5372" s="35" t="s">
        <v>7040</v>
      </c>
      <c r="AH5372" s="52" t="s">
        <v>7173</v>
      </c>
    </row>
    <row r="5373" spans="1:34" ht="15" customHeight="1" x14ac:dyDescent="0.2">
      <c r="A5373" s="257">
        <v>69</v>
      </c>
      <c r="B5373" s="257">
        <v>70</v>
      </c>
      <c r="C5373" s="258" t="s">
        <v>484</v>
      </c>
      <c r="D5373" s="257">
        <v>70023</v>
      </c>
      <c r="E5373" s="258" t="s">
        <v>485</v>
      </c>
      <c r="F5373" s="25">
        <v>2017</v>
      </c>
      <c r="G5373" s="232">
        <v>42897.804166666669</v>
      </c>
      <c r="H5373" s="233">
        <v>42897.804166666669</v>
      </c>
      <c r="I5373" s="412" t="s">
        <v>36</v>
      </c>
      <c r="J5373" s="412" t="s">
        <v>36</v>
      </c>
      <c r="K5373" s="412"/>
      <c r="L5373" s="235">
        <f>N5373-G5373</f>
        <v>6.9444443943211809E-4</v>
      </c>
      <c r="M5373" s="236">
        <v>1</v>
      </c>
      <c r="N5373" s="232">
        <v>42897.804861111108</v>
      </c>
      <c r="O5373" s="233">
        <v>42897.804861111108</v>
      </c>
      <c r="P5373" s="237" t="s">
        <v>37</v>
      </c>
      <c r="Q5373" s="35" t="s">
        <v>213</v>
      </c>
      <c r="R5373" s="35" t="s">
        <v>287</v>
      </c>
      <c r="S5373" s="35" t="s">
        <v>40</v>
      </c>
      <c r="T5373" s="52" t="s">
        <v>8731</v>
      </c>
      <c r="U5373" s="332" t="s">
        <v>40</v>
      </c>
      <c r="V5373" s="240" t="s">
        <v>1336</v>
      </c>
      <c r="W5373" s="44" t="s">
        <v>8732</v>
      </c>
      <c r="X5373" s="241">
        <v>7021</v>
      </c>
      <c r="Y5373" s="241">
        <v>0</v>
      </c>
      <c r="Z5373" s="241">
        <v>0</v>
      </c>
      <c r="AA5373" s="168"/>
      <c r="AB5373" s="168"/>
      <c r="AC5373" s="168"/>
      <c r="AD5373" s="304">
        <v>5517212</v>
      </c>
      <c r="AE5373" s="305" t="s">
        <v>1270</v>
      </c>
      <c r="AF5373" s="305" t="s">
        <v>1270</v>
      </c>
      <c r="AG5373" s="35" t="s">
        <v>7040</v>
      </c>
      <c r="AH5373" s="44" t="s">
        <v>7041</v>
      </c>
    </row>
    <row r="5374" spans="1:34" ht="15" customHeight="1" x14ac:dyDescent="0.2">
      <c r="A5374" s="257">
        <v>69</v>
      </c>
      <c r="B5374" s="257">
        <v>70</v>
      </c>
      <c r="C5374" s="258" t="s">
        <v>484</v>
      </c>
      <c r="D5374" s="257">
        <v>70023</v>
      </c>
      <c r="E5374" s="258" t="s">
        <v>485</v>
      </c>
      <c r="F5374" s="25">
        <v>2017</v>
      </c>
      <c r="G5374" s="232">
        <v>42897.833333333336</v>
      </c>
      <c r="H5374" s="233">
        <v>42897.833333333336</v>
      </c>
      <c r="I5374" s="412" t="s">
        <v>36</v>
      </c>
      <c r="J5374" s="412" t="s">
        <v>36</v>
      </c>
      <c r="K5374" s="412"/>
      <c r="L5374" s="235">
        <f>N5374-G5374</f>
        <v>0.85694444444379769</v>
      </c>
      <c r="M5374" s="236">
        <v>1234</v>
      </c>
      <c r="N5374" s="232">
        <v>42898.69027777778</v>
      </c>
      <c r="O5374" s="233">
        <v>42898.69027777778</v>
      </c>
      <c r="P5374" s="237" t="s">
        <v>37</v>
      </c>
      <c r="Q5374" s="35" t="s">
        <v>213</v>
      </c>
      <c r="R5374" s="35" t="s">
        <v>287</v>
      </c>
      <c r="S5374" s="35" t="s">
        <v>88</v>
      </c>
      <c r="T5374" s="52" t="s">
        <v>8738</v>
      </c>
      <c r="U5374" s="332" t="s">
        <v>40</v>
      </c>
      <c r="V5374" s="240" t="s">
        <v>1336</v>
      </c>
      <c r="W5374" s="52" t="s">
        <v>8739</v>
      </c>
      <c r="X5374" s="241">
        <v>7021</v>
      </c>
      <c r="Y5374" s="241">
        <v>0</v>
      </c>
      <c r="Z5374" s="241">
        <v>0</v>
      </c>
      <c r="AA5374" s="168"/>
      <c r="AB5374" s="168"/>
      <c r="AC5374" s="168"/>
      <c r="AD5374" s="304">
        <v>5517212</v>
      </c>
      <c r="AE5374" s="305" t="s">
        <v>1270</v>
      </c>
      <c r="AF5374" s="305" t="s">
        <v>1270</v>
      </c>
      <c r="AG5374" s="35" t="s">
        <v>7040</v>
      </c>
      <c r="AH5374" s="44" t="s">
        <v>7041</v>
      </c>
    </row>
    <row r="5375" spans="1:34" ht="15" customHeight="1" x14ac:dyDescent="0.2">
      <c r="A5375" s="257">
        <v>69</v>
      </c>
      <c r="B5375" s="257">
        <v>70</v>
      </c>
      <c r="C5375" s="258" t="s">
        <v>484</v>
      </c>
      <c r="D5375" s="257">
        <v>70023</v>
      </c>
      <c r="E5375" s="331" t="s">
        <v>485</v>
      </c>
      <c r="F5375" s="25">
        <v>2017</v>
      </c>
      <c r="G5375" s="284">
        <v>42934.304166666669</v>
      </c>
      <c r="H5375" s="234">
        <v>42934.304166666669</v>
      </c>
      <c r="I5375" s="412" t="s">
        <v>36</v>
      </c>
      <c r="J5375" s="412" t="s">
        <v>36</v>
      </c>
      <c r="K5375" s="412"/>
      <c r="L5375" s="235">
        <f>N5375-G5375</f>
        <v>6.9444443943211809E-4</v>
      </c>
      <c r="M5375" s="236">
        <v>1</v>
      </c>
      <c r="N5375" s="284">
        <v>42934.304861111108</v>
      </c>
      <c r="O5375" s="234">
        <v>42934.304861111108</v>
      </c>
      <c r="P5375" s="237" t="s">
        <v>37</v>
      </c>
      <c r="Q5375" s="277" t="s">
        <v>382</v>
      </c>
      <c r="R5375" s="277" t="s">
        <v>383</v>
      </c>
      <c r="S5375" s="277" t="s">
        <v>54</v>
      </c>
      <c r="T5375" s="167" t="s">
        <v>8975</v>
      </c>
      <c r="U5375" s="303" t="s">
        <v>40</v>
      </c>
      <c r="V5375" s="240" t="s">
        <v>1336</v>
      </c>
      <c r="W5375" s="35" t="s">
        <v>8977</v>
      </c>
      <c r="X5375" s="370">
        <v>7977</v>
      </c>
      <c r="Y5375" s="370">
        <v>0</v>
      </c>
      <c r="Z5375" s="370">
        <v>0</v>
      </c>
      <c r="AA5375" s="373"/>
      <c r="AB5375" s="373"/>
      <c r="AC5375" s="373"/>
      <c r="AD5375" s="304">
        <v>5517212</v>
      </c>
      <c r="AE5375" s="305" t="s">
        <v>1270</v>
      </c>
      <c r="AF5375" s="305" t="s">
        <v>1270</v>
      </c>
      <c r="AG5375" s="35" t="s">
        <v>7040</v>
      </c>
      <c r="AH5375" s="29" t="s">
        <v>7176</v>
      </c>
    </row>
    <row r="5376" spans="1:34" ht="15" customHeight="1" x14ac:dyDescent="0.2">
      <c r="A5376" s="257">
        <v>69</v>
      </c>
      <c r="B5376" s="257">
        <v>70</v>
      </c>
      <c r="C5376" s="258" t="s">
        <v>484</v>
      </c>
      <c r="D5376" s="257">
        <v>70023</v>
      </c>
      <c r="E5376" s="331" t="s">
        <v>485</v>
      </c>
      <c r="F5376" s="25">
        <v>2017</v>
      </c>
      <c r="G5376" s="284">
        <v>42934.572916666664</v>
      </c>
      <c r="H5376" s="234">
        <v>42934.572916666664</v>
      </c>
      <c r="I5376" s="412" t="s">
        <v>36</v>
      </c>
      <c r="J5376" s="412" t="s">
        <v>36</v>
      </c>
      <c r="K5376" s="412"/>
      <c r="L5376" s="235">
        <f>N5376-G5376</f>
        <v>6.944444467080757E-4</v>
      </c>
      <c r="M5376" s="236">
        <v>1</v>
      </c>
      <c r="N5376" s="284">
        <v>42934.573611111111</v>
      </c>
      <c r="O5376" s="234">
        <v>42934.573611111111</v>
      </c>
      <c r="P5376" s="237" t="s">
        <v>37</v>
      </c>
      <c r="Q5376" s="277" t="s">
        <v>382</v>
      </c>
      <c r="R5376" s="277" t="s">
        <v>383</v>
      </c>
      <c r="S5376" s="277" t="s">
        <v>40</v>
      </c>
      <c r="T5376" s="167" t="s">
        <v>8988</v>
      </c>
      <c r="U5376" s="303" t="s">
        <v>40</v>
      </c>
      <c r="V5376" s="240" t="s">
        <v>1336</v>
      </c>
      <c r="W5376" s="35" t="s">
        <v>8989</v>
      </c>
      <c r="X5376" s="255">
        <v>6991</v>
      </c>
      <c r="Y5376" s="241">
        <v>0</v>
      </c>
      <c r="Z5376" s="241">
        <v>0</v>
      </c>
      <c r="AA5376" s="266"/>
      <c r="AB5376" s="266"/>
      <c r="AC5376" s="266"/>
      <c r="AD5376" s="304">
        <v>5517212</v>
      </c>
      <c r="AE5376" s="305" t="s">
        <v>1270</v>
      </c>
      <c r="AF5376" s="305" t="s">
        <v>1270</v>
      </c>
      <c r="AG5376" s="35" t="s">
        <v>7040</v>
      </c>
      <c r="AH5376" s="29" t="s">
        <v>7176</v>
      </c>
    </row>
    <row r="5377" spans="1:34" ht="15" customHeight="1" x14ac:dyDescent="0.2">
      <c r="A5377" s="257">
        <v>69</v>
      </c>
      <c r="B5377" s="257">
        <v>70</v>
      </c>
      <c r="C5377" s="258" t="s">
        <v>484</v>
      </c>
      <c r="D5377" s="257">
        <v>70023</v>
      </c>
      <c r="E5377" s="331" t="s">
        <v>485</v>
      </c>
      <c r="F5377" s="25">
        <v>2017</v>
      </c>
      <c r="G5377" s="284">
        <v>42934.575694444444</v>
      </c>
      <c r="H5377" s="234">
        <v>42934.575694444444</v>
      </c>
      <c r="I5377" s="412" t="s">
        <v>36</v>
      </c>
      <c r="J5377" s="417" t="s">
        <v>7042</v>
      </c>
      <c r="K5377" s="417"/>
      <c r="L5377" s="235">
        <f>N5377-G5377</f>
        <v>7.0354166666656965</v>
      </c>
      <c r="M5377" s="236">
        <v>10131</v>
      </c>
      <c r="N5377" s="284">
        <v>42941.611111111109</v>
      </c>
      <c r="O5377" s="234">
        <v>42941.611111111109</v>
      </c>
      <c r="P5377" s="294" t="s">
        <v>173</v>
      </c>
      <c r="Q5377" s="277" t="s">
        <v>382</v>
      </c>
      <c r="R5377" s="277" t="s">
        <v>383</v>
      </c>
      <c r="S5377" s="277" t="s">
        <v>68</v>
      </c>
      <c r="T5377" s="167" t="s">
        <v>8991</v>
      </c>
      <c r="U5377" s="88">
        <v>113100451</v>
      </c>
      <c r="V5377" s="240" t="s">
        <v>1336</v>
      </c>
      <c r="W5377" s="35" t="s">
        <v>8992</v>
      </c>
      <c r="X5377" s="241">
        <v>6991</v>
      </c>
      <c r="Y5377" s="241">
        <v>6991</v>
      </c>
      <c r="Z5377" s="241">
        <v>3677266</v>
      </c>
      <c r="AA5377" s="215">
        <v>1.2671254974432739E-3</v>
      </c>
      <c r="AB5377" s="216">
        <v>0.66650801165516205</v>
      </c>
      <c r="AC5377" s="255">
        <v>526</v>
      </c>
      <c r="AD5377" s="304">
        <v>5517212</v>
      </c>
      <c r="AE5377" s="305" t="s">
        <v>1270</v>
      </c>
      <c r="AF5377" s="305" t="s">
        <v>1270</v>
      </c>
      <c r="AG5377" s="35" t="s">
        <v>7040</v>
      </c>
      <c r="AH5377" s="29" t="s">
        <v>7176</v>
      </c>
    </row>
    <row r="5378" spans="1:34" ht="15" customHeight="1" x14ac:dyDescent="0.2">
      <c r="A5378" s="257">
        <v>69</v>
      </c>
      <c r="B5378" s="257">
        <v>70</v>
      </c>
      <c r="C5378" s="258" t="s">
        <v>484</v>
      </c>
      <c r="D5378" s="257">
        <v>70023</v>
      </c>
      <c r="E5378" s="258" t="s">
        <v>485</v>
      </c>
      <c r="F5378" s="25">
        <v>2018</v>
      </c>
      <c r="G5378" s="284">
        <v>43404.492361111108</v>
      </c>
      <c r="H5378" s="234">
        <v>43404.492361111108</v>
      </c>
      <c r="I5378" s="412" t="s">
        <v>36</v>
      </c>
      <c r="J5378" s="412" t="s">
        <v>36</v>
      </c>
      <c r="K5378" s="412" t="s">
        <v>36</v>
      </c>
      <c r="L5378" s="235">
        <f>N5378-G5378</f>
        <v>0.16388888889196096</v>
      </c>
      <c r="M5378" s="236">
        <v>236</v>
      </c>
      <c r="N5378" s="284">
        <v>43404.65625</v>
      </c>
      <c r="O5378" s="234">
        <v>43404.65625</v>
      </c>
      <c r="P5378" s="237" t="s">
        <v>37</v>
      </c>
      <c r="Q5378" s="162" t="s">
        <v>1285</v>
      </c>
      <c r="R5378" s="167" t="s">
        <v>10447</v>
      </c>
      <c r="S5378" s="163" t="s">
        <v>106</v>
      </c>
      <c r="T5378" s="167" t="s">
        <v>12243</v>
      </c>
      <c r="U5378" s="293">
        <v>115105966</v>
      </c>
      <c r="V5378" s="240" t="s">
        <v>1336</v>
      </c>
      <c r="W5378" s="167" t="s">
        <v>12244</v>
      </c>
      <c r="X5378" s="255">
        <v>0</v>
      </c>
      <c r="Y5378" s="241">
        <v>0</v>
      </c>
      <c r="Z5378" s="241">
        <v>0</v>
      </c>
      <c r="AA5378" s="266"/>
      <c r="AB5378" s="266"/>
      <c r="AC5378" s="266"/>
      <c r="AD5378" s="241">
        <v>5517212</v>
      </c>
      <c r="AE5378" s="461" t="s">
        <v>1270</v>
      </c>
      <c r="AF5378" s="462" t="s">
        <v>1270</v>
      </c>
      <c r="AG5378" s="277" t="s">
        <v>7066</v>
      </c>
      <c r="AH5378" s="277" t="s">
        <v>7067</v>
      </c>
    </row>
    <row r="5379" spans="1:34" ht="15" customHeight="1" x14ac:dyDescent="0.2">
      <c r="A5379" s="257">
        <v>69</v>
      </c>
      <c r="B5379" s="257">
        <v>70</v>
      </c>
      <c r="C5379" s="258" t="s">
        <v>484</v>
      </c>
      <c r="D5379" s="257">
        <v>70023</v>
      </c>
      <c r="E5379" s="258" t="s">
        <v>485</v>
      </c>
      <c r="F5379" s="25">
        <v>2018</v>
      </c>
      <c r="G5379" s="284">
        <v>43419.650694444441</v>
      </c>
      <c r="H5379" s="234">
        <v>43419.650694444441</v>
      </c>
      <c r="I5379" s="412" t="s">
        <v>36</v>
      </c>
      <c r="J5379" s="412" t="s">
        <v>36</v>
      </c>
      <c r="K5379" s="412" t="s">
        <v>36</v>
      </c>
      <c r="L5379" s="235">
        <f>N5379-G5379</f>
        <v>0.9180555555576575</v>
      </c>
      <c r="M5379" s="236">
        <v>1322</v>
      </c>
      <c r="N5379" s="284">
        <v>43420.568749999999</v>
      </c>
      <c r="O5379" s="234">
        <v>43420.568749999999</v>
      </c>
      <c r="P5379" s="237" t="s">
        <v>37</v>
      </c>
      <c r="Q5379" s="162" t="s">
        <v>1285</v>
      </c>
      <c r="R5379" s="167" t="s">
        <v>10447</v>
      </c>
      <c r="S5379" s="163" t="s">
        <v>106</v>
      </c>
      <c r="T5379" s="167" t="s">
        <v>12345</v>
      </c>
      <c r="U5379" s="416" t="s">
        <v>40</v>
      </c>
      <c r="V5379" s="240" t="s">
        <v>1336</v>
      </c>
      <c r="W5379" s="167" t="s">
        <v>12346</v>
      </c>
      <c r="X5379" s="255">
        <v>0</v>
      </c>
      <c r="Y5379" s="241">
        <v>0</v>
      </c>
      <c r="Z5379" s="241">
        <v>0</v>
      </c>
      <c r="AA5379" s="266"/>
      <c r="AB5379" s="266"/>
      <c r="AC5379" s="266"/>
      <c r="AD5379" s="241">
        <v>5517212</v>
      </c>
      <c r="AE5379" s="461" t="s">
        <v>1270</v>
      </c>
      <c r="AF5379" s="462" t="s">
        <v>1270</v>
      </c>
      <c r="AG5379" s="277" t="s">
        <v>7066</v>
      </c>
      <c r="AH5379" s="277" t="s">
        <v>7067</v>
      </c>
    </row>
    <row r="5380" spans="1:34" ht="15" customHeight="1" x14ac:dyDescent="0.2">
      <c r="A5380" s="58">
        <v>69</v>
      </c>
      <c r="B5380" s="58">
        <v>70</v>
      </c>
      <c r="C5380" s="76" t="s">
        <v>335</v>
      </c>
      <c r="D5380" s="31">
        <v>70024</v>
      </c>
      <c r="E5380" s="60" t="s">
        <v>336</v>
      </c>
      <c r="F5380" s="25">
        <v>2014</v>
      </c>
      <c r="G5380" s="61">
        <v>41710.423611111109</v>
      </c>
      <c r="H5380" s="62">
        <v>41710.423611111109</v>
      </c>
      <c r="I5380" s="625" t="s">
        <v>36</v>
      </c>
      <c r="J5380" s="625" t="s">
        <v>36</v>
      </c>
      <c r="K5380" s="625"/>
      <c r="L5380" s="64">
        <f>N5380-G5380</f>
        <v>6.944444467080757E-4</v>
      </c>
      <c r="M5380" s="65">
        <v>1</v>
      </c>
      <c r="N5380" s="61">
        <v>41710.424305555556</v>
      </c>
      <c r="O5380" s="62">
        <v>41710.424305555556</v>
      </c>
      <c r="P5380" s="66" t="s">
        <v>37</v>
      </c>
      <c r="Q5380" s="69" t="s">
        <v>48</v>
      </c>
      <c r="R5380" s="69" t="s">
        <v>49</v>
      </c>
      <c r="S5380" s="87" t="s">
        <v>40</v>
      </c>
      <c r="T5380" s="69" t="s">
        <v>1969</v>
      </c>
      <c r="U5380" s="416" t="s">
        <v>40</v>
      </c>
      <c r="V5380" s="78" t="s">
        <v>1336</v>
      </c>
      <c r="W5380" s="69" t="s">
        <v>1970</v>
      </c>
      <c r="X5380" s="32">
        <v>3128</v>
      </c>
      <c r="Y5380" s="32">
        <v>0</v>
      </c>
      <c r="Z5380" s="83"/>
      <c r="AA5380" s="84"/>
      <c r="AB5380" s="85"/>
      <c r="AC5380" s="83"/>
    </row>
    <row r="5381" spans="1:34" ht="15" customHeight="1" x14ac:dyDescent="0.2">
      <c r="A5381" s="58">
        <v>69</v>
      </c>
      <c r="B5381" s="58">
        <v>70</v>
      </c>
      <c r="C5381" s="76" t="s">
        <v>335</v>
      </c>
      <c r="D5381" s="31">
        <v>70024</v>
      </c>
      <c r="E5381" s="60" t="s">
        <v>336</v>
      </c>
      <c r="F5381" s="25">
        <v>2014</v>
      </c>
      <c r="G5381" s="61">
        <v>41750.254166666666</v>
      </c>
      <c r="H5381" s="62">
        <v>41750.254166666666</v>
      </c>
      <c r="I5381" s="625" t="s">
        <v>36</v>
      </c>
      <c r="J5381" s="625" t="s">
        <v>36</v>
      </c>
      <c r="K5381" s="625"/>
      <c r="L5381" s="64">
        <f>N5381-G5381</f>
        <v>6.944444467080757E-4</v>
      </c>
      <c r="M5381" s="65">
        <v>1</v>
      </c>
      <c r="N5381" s="61">
        <v>41750.254861111112</v>
      </c>
      <c r="O5381" s="62">
        <v>41750.254861111112</v>
      </c>
      <c r="P5381" s="66" t="s">
        <v>37</v>
      </c>
      <c r="Q5381" s="69" t="s">
        <v>48</v>
      </c>
      <c r="R5381" s="69" t="s">
        <v>49</v>
      </c>
      <c r="S5381" s="87" t="s">
        <v>40</v>
      </c>
      <c r="T5381" s="69" t="s">
        <v>2106</v>
      </c>
      <c r="U5381" s="416" t="s">
        <v>40</v>
      </c>
      <c r="V5381" s="78" t="s">
        <v>1336</v>
      </c>
      <c r="W5381" s="69" t="s">
        <v>2107</v>
      </c>
      <c r="X5381" s="32">
        <f>2480+591</f>
        <v>3071</v>
      </c>
      <c r="Y5381" s="32">
        <v>0</v>
      </c>
      <c r="Z5381" s="32">
        <v>0</v>
      </c>
      <c r="AA5381" s="79">
        <f>Y5381/5380759</f>
        <v>0</v>
      </c>
      <c r="AB5381" s="80">
        <f>Z5381/5380759</f>
        <v>0</v>
      </c>
      <c r="AC5381" s="32">
        <v>0</v>
      </c>
    </row>
    <row r="5382" spans="1:34" ht="15" customHeight="1" x14ac:dyDescent="0.2">
      <c r="A5382" s="58">
        <v>69</v>
      </c>
      <c r="B5382" s="58">
        <v>70</v>
      </c>
      <c r="C5382" s="76" t="s">
        <v>335</v>
      </c>
      <c r="D5382" s="31">
        <v>70024</v>
      </c>
      <c r="E5382" s="60" t="s">
        <v>336</v>
      </c>
      <c r="F5382" s="25">
        <v>2014</v>
      </c>
      <c r="G5382" s="61">
        <v>41764.806250000001</v>
      </c>
      <c r="H5382" s="62">
        <v>41764.806250000001</v>
      </c>
      <c r="I5382" s="625" t="s">
        <v>36</v>
      </c>
      <c r="J5382" s="625" t="s">
        <v>36</v>
      </c>
      <c r="K5382" s="625"/>
      <c r="L5382" s="64">
        <f>N5382-G5382</f>
        <v>6.9444443943211809E-4</v>
      </c>
      <c r="M5382" s="65">
        <v>1</v>
      </c>
      <c r="N5382" s="61">
        <v>41764.806944444441</v>
      </c>
      <c r="O5382" s="62">
        <v>41764.806944444441</v>
      </c>
      <c r="P5382" s="66" t="s">
        <v>37</v>
      </c>
      <c r="Q5382" s="69" t="s">
        <v>48</v>
      </c>
      <c r="R5382" s="69" t="s">
        <v>49</v>
      </c>
      <c r="S5382" s="87" t="s">
        <v>40</v>
      </c>
      <c r="T5382" s="69" t="s">
        <v>2179</v>
      </c>
      <c r="U5382" s="416" t="s">
        <v>40</v>
      </c>
      <c r="V5382" s="78" t="s">
        <v>1336</v>
      </c>
      <c r="W5382" s="69" t="s">
        <v>2180</v>
      </c>
      <c r="X5382" s="32">
        <v>3070</v>
      </c>
      <c r="Y5382" s="32">
        <v>0</v>
      </c>
      <c r="Z5382" s="83"/>
      <c r="AA5382" s="84"/>
      <c r="AB5382" s="85"/>
      <c r="AC5382" s="83"/>
    </row>
    <row r="5383" spans="1:34" ht="15" customHeight="1" x14ac:dyDescent="0.2">
      <c r="A5383" s="58">
        <v>69</v>
      </c>
      <c r="B5383" s="58">
        <v>70</v>
      </c>
      <c r="C5383" s="76" t="s">
        <v>335</v>
      </c>
      <c r="D5383" s="31">
        <v>70024</v>
      </c>
      <c r="E5383" s="60" t="s">
        <v>336</v>
      </c>
      <c r="F5383" s="25">
        <v>2014</v>
      </c>
      <c r="G5383" s="61">
        <v>41779.035416666666</v>
      </c>
      <c r="H5383" s="62">
        <v>41779.035416666666</v>
      </c>
      <c r="I5383" s="625" t="s">
        <v>36</v>
      </c>
      <c r="J5383" s="625" t="s">
        <v>36</v>
      </c>
      <c r="K5383" s="625"/>
      <c r="L5383" s="64">
        <f>N5383-G5383</f>
        <v>6.944444467080757E-4</v>
      </c>
      <c r="M5383" s="65">
        <v>1</v>
      </c>
      <c r="N5383" s="61">
        <v>41779.036111111112</v>
      </c>
      <c r="O5383" s="62">
        <v>41779.036111111112</v>
      </c>
      <c r="P5383" s="66" t="s">
        <v>37</v>
      </c>
      <c r="Q5383" s="69" t="s">
        <v>1752</v>
      </c>
      <c r="R5383" s="69" t="s">
        <v>287</v>
      </c>
      <c r="S5383" s="87" t="s">
        <v>40</v>
      </c>
      <c r="T5383" s="69" t="s">
        <v>2251</v>
      </c>
      <c r="U5383" s="416" t="s">
        <v>40</v>
      </c>
      <c r="V5383" s="78" t="s">
        <v>1336</v>
      </c>
      <c r="W5383" s="69" t="s">
        <v>2252</v>
      </c>
      <c r="X5383" s="32">
        <v>3073</v>
      </c>
      <c r="Y5383" s="32">
        <v>0</v>
      </c>
      <c r="Z5383" s="83"/>
      <c r="AA5383" s="84"/>
      <c r="AB5383" s="85"/>
      <c r="AC5383" s="83"/>
    </row>
    <row r="5384" spans="1:34" ht="15" customHeight="1" x14ac:dyDescent="0.2">
      <c r="A5384" s="58">
        <v>69</v>
      </c>
      <c r="B5384" s="58">
        <v>70</v>
      </c>
      <c r="C5384" s="76" t="s">
        <v>335</v>
      </c>
      <c r="D5384" s="31">
        <v>70024</v>
      </c>
      <c r="E5384" s="60" t="s">
        <v>336</v>
      </c>
      <c r="F5384" s="25">
        <v>2014</v>
      </c>
      <c r="G5384" s="61">
        <v>41813.253472222219</v>
      </c>
      <c r="H5384" s="62">
        <v>41813.253472222219</v>
      </c>
      <c r="I5384" s="625" t="s">
        <v>36</v>
      </c>
      <c r="J5384" s="625" t="s">
        <v>36</v>
      </c>
      <c r="K5384" s="625"/>
      <c r="L5384" s="64">
        <f>N5384-G5384</f>
        <v>6.944444467080757E-4</v>
      </c>
      <c r="M5384" s="65">
        <v>1</v>
      </c>
      <c r="N5384" s="61">
        <v>41813.254166666666</v>
      </c>
      <c r="O5384" s="62">
        <v>41813.254166666666</v>
      </c>
      <c r="P5384" s="66" t="s">
        <v>37</v>
      </c>
      <c r="Q5384" s="69" t="s">
        <v>145</v>
      </c>
      <c r="R5384" s="69" t="s">
        <v>146</v>
      </c>
      <c r="S5384" s="87" t="s">
        <v>40</v>
      </c>
      <c r="T5384" s="69" t="s">
        <v>2402</v>
      </c>
      <c r="U5384" s="416" t="s">
        <v>40</v>
      </c>
      <c r="V5384" s="87" t="s">
        <v>1336</v>
      </c>
      <c r="W5384" s="69" t="s">
        <v>2403</v>
      </c>
      <c r="X5384" s="32">
        <v>3070</v>
      </c>
      <c r="Y5384" s="32">
        <v>0</v>
      </c>
      <c r="Z5384" s="83"/>
      <c r="AA5384" s="84"/>
      <c r="AB5384" s="85"/>
      <c r="AC5384" s="83"/>
    </row>
    <row r="5385" spans="1:34" ht="15" customHeight="1" x14ac:dyDescent="0.2">
      <c r="A5385" s="58">
        <v>69</v>
      </c>
      <c r="B5385" s="58">
        <v>70</v>
      </c>
      <c r="C5385" s="76" t="s">
        <v>335</v>
      </c>
      <c r="D5385" s="31">
        <v>70024</v>
      </c>
      <c r="E5385" s="60" t="s">
        <v>336</v>
      </c>
      <c r="F5385" s="25">
        <v>2014</v>
      </c>
      <c r="G5385" s="61">
        <v>41840.515972222223</v>
      </c>
      <c r="H5385" s="62">
        <v>41840.515972222223</v>
      </c>
      <c r="I5385" s="625" t="s">
        <v>36</v>
      </c>
      <c r="J5385" s="628" t="s">
        <v>313</v>
      </c>
      <c r="K5385" s="628"/>
      <c r="L5385" s="64">
        <f>N5385-G5385</f>
        <v>1.179861111108039</v>
      </c>
      <c r="M5385" s="65">
        <v>1699</v>
      </c>
      <c r="N5385" s="61">
        <v>41841.695833333331</v>
      </c>
      <c r="O5385" s="62">
        <v>41841.695833333331</v>
      </c>
      <c r="P5385" s="66" t="s">
        <v>37</v>
      </c>
      <c r="Q5385" s="69" t="s">
        <v>1752</v>
      </c>
      <c r="R5385" s="69" t="s">
        <v>287</v>
      </c>
      <c r="S5385" s="87" t="s">
        <v>54</v>
      </c>
      <c r="T5385" s="69" t="s">
        <v>2509</v>
      </c>
      <c r="U5385" s="77">
        <v>10436</v>
      </c>
      <c r="V5385" s="87" t="s">
        <v>1336</v>
      </c>
      <c r="W5385" s="69" t="s">
        <v>2510</v>
      </c>
      <c r="X5385" s="32">
        <v>3077</v>
      </c>
      <c r="Y5385" s="32">
        <v>3077</v>
      </c>
      <c r="Z5385" s="32">
        <v>388076</v>
      </c>
      <c r="AA5385" s="112">
        <f>Y5385/5380759</f>
        <v>5.7185240966934215E-4</v>
      </c>
      <c r="AB5385" s="113">
        <f>Z5385/5380759</f>
        <v>7.2122910541059362E-2</v>
      </c>
      <c r="AC5385" s="111">
        <f>Z5385/Y5385</f>
        <v>126.12154696132596</v>
      </c>
    </row>
    <row r="5386" spans="1:34" ht="15" customHeight="1" x14ac:dyDescent="0.2">
      <c r="A5386" s="58">
        <v>69</v>
      </c>
      <c r="B5386" s="58">
        <v>70</v>
      </c>
      <c r="C5386" s="76" t="s">
        <v>335</v>
      </c>
      <c r="D5386" s="31">
        <v>70024</v>
      </c>
      <c r="E5386" s="60" t="s">
        <v>336</v>
      </c>
      <c r="F5386" s="25">
        <v>2014</v>
      </c>
      <c r="G5386" s="61">
        <v>41864.660416666666</v>
      </c>
      <c r="H5386" s="62">
        <v>41864.660416666666</v>
      </c>
      <c r="I5386" s="625" t="s">
        <v>36</v>
      </c>
      <c r="J5386" s="625" t="s">
        <v>36</v>
      </c>
      <c r="K5386" s="625"/>
      <c r="L5386" s="64">
        <f>N5386-G5386</f>
        <v>6.944444467080757E-4</v>
      </c>
      <c r="M5386" s="65">
        <v>1</v>
      </c>
      <c r="N5386" s="61">
        <v>41864.661111111112</v>
      </c>
      <c r="O5386" s="62">
        <v>41864.661111111112</v>
      </c>
      <c r="P5386" s="66" t="s">
        <v>37</v>
      </c>
      <c r="Q5386" s="69" t="s">
        <v>48</v>
      </c>
      <c r="R5386" s="69" t="s">
        <v>49</v>
      </c>
      <c r="S5386" s="87" t="s">
        <v>40</v>
      </c>
      <c r="T5386" s="69" t="s">
        <v>2598</v>
      </c>
      <c r="U5386" s="416" t="s">
        <v>40</v>
      </c>
      <c r="V5386" s="87" t="s">
        <v>1336</v>
      </c>
      <c r="W5386" s="69" t="s">
        <v>2599</v>
      </c>
      <c r="X5386" s="32">
        <f>2486+591</f>
        <v>3077</v>
      </c>
      <c r="Y5386" s="32">
        <v>0</v>
      </c>
      <c r="Z5386" s="83"/>
      <c r="AA5386" s="84"/>
      <c r="AB5386" s="85"/>
      <c r="AC5386" s="83"/>
    </row>
    <row r="5387" spans="1:34" ht="15" customHeight="1" x14ac:dyDescent="0.2">
      <c r="A5387" s="105">
        <v>69</v>
      </c>
      <c r="B5387" s="105">
        <v>70</v>
      </c>
      <c r="C5387" s="76" t="s">
        <v>335</v>
      </c>
      <c r="D5387" s="31">
        <v>70024</v>
      </c>
      <c r="E5387" s="60" t="s">
        <v>336</v>
      </c>
      <c r="F5387" s="25">
        <v>2014</v>
      </c>
      <c r="G5387" s="61">
        <v>41919.611805555556</v>
      </c>
      <c r="H5387" s="62">
        <v>41919.611805555556</v>
      </c>
      <c r="I5387" s="625" t="s">
        <v>36</v>
      </c>
      <c r="J5387" s="625" t="s">
        <v>36</v>
      </c>
      <c r="K5387" s="625"/>
      <c r="L5387" s="64">
        <f>N5387-G5387</f>
        <v>6.944444467080757E-4</v>
      </c>
      <c r="M5387" s="65">
        <v>1</v>
      </c>
      <c r="N5387" s="61">
        <v>41919.612500000003</v>
      </c>
      <c r="O5387" s="62">
        <v>41919.612500000003</v>
      </c>
      <c r="P5387" s="66" t="s">
        <v>37</v>
      </c>
      <c r="Q5387" s="69" t="s">
        <v>382</v>
      </c>
      <c r="R5387" s="69" t="s">
        <v>383</v>
      </c>
      <c r="S5387" s="87" t="s">
        <v>40</v>
      </c>
      <c r="T5387" s="69" t="s">
        <v>2827</v>
      </c>
      <c r="U5387" s="77">
        <v>10625</v>
      </c>
      <c r="V5387" s="87" t="s">
        <v>1336</v>
      </c>
      <c r="W5387" s="69" t="s">
        <v>2828</v>
      </c>
      <c r="X5387" s="32">
        <v>3078</v>
      </c>
      <c r="Y5387" s="32">
        <v>0</v>
      </c>
      <c r="Z5387" s="83"/>
      <c r="AA5387" s="84"/>
      <c r="AB5387" s="85"/>
      <c r="AC5387" s="83"/>
    </row>
    <row r="5388" spans="1:34" ht="15" customHeight="1" x14ac:dyDescent="0.2">
      <c r="A5388" s="105">
        <v>69</v>
      </c>
      <c r="B5388" s="105">
        <v>70</v>
      </c>
      <c r="C5388" s="76" t="s">
        <v>335</v>
      </c>
      <c r="D5388" s="31">
        <v>70024</v>
      </c>
      <c r="E5388" s="60" t="s">
        <v>336</v>
      </c>
      <c r="F5388" s="25">
        <v>2014</v>
      </c>
      <c r="G5388" s="61">
        <v>41919.690972222219</v>
      </c>
      <c r="H5388" s="62">
        <v>41919.690972222219</v>
      </c>
      <c r="I5388" s="625" t="s">
        <v>36</v>
      </c>
      <c r="J5388" s="625" t="s">
        <v>36</v>
      </c>
      <c r="K5388" s="625"/>
      <c r="L5388" s="64">
        <f>N5388-G5388</f>
        <v>6.944444467080757E-4</v>
      </c>
      <c r="M5388" s="65">
        <v>1</v>
      </c>
      <c r="N5388" s="61">
        <v>41919.691666666666</v>
      </c>
      <c r="O5388" s="62">
        <v>41919.691666666666</v>
      </c>
      <c r="P5388" s="66" t="s">
        <v>37</v>
      </c>
      <c r="Q5388" s="69" t="s">
        <v>382</v>
      </c>
      <c r="R5388" s="69" t="s">
        <v>383</v>
      </c>
      <c r="S5388" s="87" t="s">
        <v>40</v>
      </c>
      <c r="T5388" s="69" t="s">
        <v>2829</v>
      </c>
      <c r="U5388" s="77">
        <v>10625</v>
      </c>
      <c r="V5388" s="87" t="s">
        <v>1336</v>
      </c>
      <c r="W5388" s="69" t="s">
        <v>2830</v>
      </c>
      <c r="X5388" s="32">
        <v>3078</v>
      </c>
      <c r="Y5388" s="32">
        <v>0</v>
      </c>
      <c r="Z5388" s="83"/>
      <c r="AA5388" s="84"/>
      <c r="AB5388" s="85"/>
      <c r="AC5388" s="83"/>
    </row>
    <row r="5389" spans="1:34" ht="15" customHeight="1" x14ac:dyDescent="0.2">
      <c r="A5389" s="105">
        <v>69</v>
      </c>
      <c r="B5389" s="105">
        <v>70</v>
      </c>
      <c r="C5389" s="76" t="s">
        <v>335</v>
      </c>
      <c r="D5389" s="31">
        <v>70024</v>
      </c>
      <c r="E5389" s="60" t="s">
        <v>336</v>
      </c>
      <c r="F5389" s="25">
        <v>2014</v>
      </c>
      <c r="G5389" s="61">
        <v>41919.755555555559</v>
      </c>
      <c r="H5389" s="62">
        <v>41919.755555555559</v>
      </c>
      <c r="I5389" s="625" t="s">
        <v>36</v>
      </c>
      <c r="J5389" s="625" t="s">
        <v>36</v>
      </c>
      <c r="K5389" s="625"/>
      <c r="L5389" s="64">
        <f>N5389-G5389</f>
        <v>3.0618055555532919</v>
      </c>
      <c r="M5389" s="65">
        <v>4409</v>
      </c>
      <c r="N5389" s="61">
        <v>41922.817361111112</v>
      </c>
      <c r="O5389" s="62">
        <v>41922.817361111112</v>
      </c>
      <c r="P5389" s="90" t="s">
        <v>173</v>
      </c>
      <c r="Q5389" s="69" t="s">
        <v>382</v>
      </c>
      <c r="R5389" s="69" t="s">
        <v>383</v>
      </c>
      <c r="S5389" s="87" t="s">
        <v>526</v>
      </c>
      <c r="T5389" s="69" t="s">
        <v>2831</v>
      </c>
      <c r="U5389" s="77">
        <v>10625</v>
      </c>
      <c r="V5389" s="87" t="s">
        <v>1336</v>
      </c>
      <c r="W5389" s="69" t="s">
        <v>2832</v>
      </c>
      <c r="X5389" s="32">
        <v>3078</v>
      </c>
      <c r="Y5389" s="32">
        <v>0</v>
      </c>
      <c r="Z5389" s="83"/>
      <c r="AA5389" s="84"/>
      <c r="AB5389" s="85"/>
      <c r="AC5389" s="83"/>
    </row>
    <row r="5390" spans="1:34" ht="15" customHeight="1" x14ac:dyDescent="0.2">
      <c r="A5390" s="153">
        <v>69</v>
      </c>
      <c r="B5390" s="153">
        <v>70</v>
      </c>
      <c r="C5390" s="24" t="s">
        <v>335</v>
      </c>
      <c r="D5390" s="175">
        <v>70024</v>
      </c>
      <c r="E5390" s="24" t="s">
        <v>336</v>
      </c>
      <c r="F5390" s="25">
        <v>2015</v>
      </c>
      <c r="G5390" s="179">
        <v>42043.537499999999</v>
      </c>
      <c r="H5390" s="158">
        <v>42043.537499999999</v>
      </c>
      <c r="I5390" s="626" t="s">
        <v>313</v>
      </c>
      <c r="J5390" s="620" t="s">
        <v>36</v>
      </c>
      <c r="K5390" s="620"/>
      <c r="L5390" s="159">
        <f>N5390-G5390</f>
        <v>6.944444467080757E-4</v>
      </c>
      <c r="M5390" s="160">
        <v>1</v>
      </c>
      <c r="N5390" s="156">
        <v>42043.538194444445</v>
      </c>
      <c r="O5390" s="157">
        <v>42043.538194444445</v>
      </c>
      <c r="P5390" s="161" t="s">
        <v>37</v>
      </c>
      <c r="Q5390" s="35" t="s">
        <v>213</v>
      </c>
      <c r="R5390" s="35" t="s">
        <v>287</v>
      </c>
      <c r="S5390" s="35" t="s">
        <v>40</v>
      </c>
      <c r="T5390" s="35" t="s">
        <v>3484</v>
      </c>
      <c r="U5390" s="416" t="s">
        <v>40</v>
      </c>
      <c r="V5390" s="167" t="s">
        <v>1336</v>
      </c>
      <c r="W5390" s="35" t="s">
        <v>3485</v>
      </c>
      <c r="X5390" s="55">
        <v>3077</v>
      </c>
      <c r="Y5390" s="55">
        <v>0</v>
      </c>
      <c r="Z5390" s="168"/>
      <c r="AA5390" s="168"/>
      <c r="AB5390" s="168"/>
      <c r="AC5390" s="168"/>
    </row>
    <row r="5391" spans="1:34" ht="15" customHeight="1" x14ac:dyDescent="0.2">
      <c r="A5391" s="175">
        <v>69</v>
      </c>
      <c r="B5391" s="175">
        <v>70</v>
      </c>
      <c r="C5391" s="24" t="s">
        <v>335</v>
      </c>
      <c r="D5391" s="175">
        <v>70024</v>
      </c>
      <c r="E5391" s="24" t="s">
        <v>336</v>
      </c>
      <c r="F5391" s="25">
        <v>2015</v>
      </c>
      <c r="G5391" s="156">
        <v>42220.749305555553</v>
      </c>
      <c r="H5391" s="157">
        <v>42220.749305555553</v>
      </c>
      <c r="I5391" s="620" t="s">
        <v>36</v>
      </c>
      <c r="J5391" s="620" t="s">
        <v>36</v>
      </c>
      <c r="K5391" s="620"/>
      <c r="L5391" s="159">
        <f>N5391-G5391</f>
        <v>6.944444467080757E-4</v>
      </c>
      <c r="M5391" s="160">
        <v>1</v>
      </c>
      <c r="N5391" s="156">
        <v>42220.75</v>
      </c>
      <c r="O5391" s="157">
        <v>42220.75</v>
      </c>
      <c r="P5391" s="161" t="s">
        <v>37</v>
      </c>
      <c r="Q5391" s="35" t="s">
        <v>145</v>
      </c>
      <c r="R5391" s="35" t="s">
        <v>146</v>
      </c>
      <c r="S5391" s="35" t="s">
        <v>101</v>
      </c>
      <c r="T5391" s="35" t="s">
        <v>4519</v>
      </c>
      <c r="U5391" s="416" t="s">
        <v>40</v>
      </c>
      <c r="V5391" s="167" t="s">
        <v>1336</v>
      </c>
      <c r="W5391" s="35" t="s">
        <v>4520</v>
      </c>
      <c r="X5391" s="55">
        <v>3081</v>
      </c>
      <c r="Y5391" s="168"/>
      <c r="Z5391" s="168"/>
      <c r="AA5391" s="168"/>
      <c r="AB5391" s="168"/>
      <c r="AC5391" s="168"/>
    </row>
    <row r="5392" spans="1:34" ht="15" customHeight="1" x14ac:dyDescent="0.2">
      <c r="A5392" s="175">
        <v>69</v>
      </c>
      <c r="B5392" s="175">
        <v>70</v>
      </c>
      <c r="C5392" s="24" t="s">
        <v>335</v>
      </c>
      <c r="D5392" s="175">
        <v>70024</v>
      </c>
      <c r="E5392" s="43" t="s">
        <v>336</v>
      </c>
      <c r="F5392" s="25">
        <v>2015</v>
      </c>
      <c r="G5392" s="156">
        <v>42280.299305555556</v>
      </c>
      <c r="H5392" s="157">
        <v>42280.299305555556</v>
      </c>
      <c r="I5392" s="620" t="s">
        <v>36</v>
      </c>
      <c r="J5392" s="620" t="s">
        <v>36</v>
      </c>
      <c r="K5392" s="620"/>
      <c r="L5392" s="159">
        <f>N5392-G5392</f>
        <v>6.944444467080757E-4</v>
      </c>
      <c r="M5392" s="160">
        <v>1</v>
      </c>
      <c r="N5392" s="156">
        <v>42280.3</v>
      </c>
      <c r="O5392" s="157">
        <v>42280.3</v>
      </c>
      <c r="P5392" s="161" t="s">
        <v>37</v>
      </c>
      <c r="Q5392" s="162" t="s">
        <v>48</v>
      </c>
      <c r="R5392" s="162" t="s">
        <v>49</v>
      </c>
      <c r="S5392" s="35" t="s">
        <v>40</v>
      </c>
      <c r="T5392" s="35" t="s">
        <v>4867</v>
      </c>
      <c r="U5392" s="416" t="s">
        <v>40</v>
      </c>
      <c r="V5392" s="167" t="s">
        <v>1336</v>
      </c>
      <c r="W5392" s="35" t="s">
        <v>4856</v>
      </c>
      <c r="X5392" s="55">
        <v>3096</v>
      </c>
      <c r="Y5392" s="168"/>
      <c r="Z5392" s="168"/>
      <c r="AA5392" s="168"/>
      <c r="AB5392" s="168"/>
      <c r="AC5392" s="168"/>
    </row>
    <row r="5393" spans="1:34" ht="15" customHeight="1" x14ac:dyDescent="0.2">
      <c r="A5393" s="175">
        <v>69</v>
      </c>
      <c r="B5393" s="175">
        <v>70</v>
      </c>
      <c r="C5393" s="24" t="s">
        <v>335</v>
      </c>
      <c r="D5393" s="175">
        <v>70024</v>
      </c>
      <c r="E5393" s="43" t="s">
        <v>336</v>
      </c>
      <c r="F5393" s="25">
        <v>2015</v>
      </c>
      <c r="G5393" s="156">
        <v>42316.570138888892</v>
      </c>
      <c r="H5393" s="157">
        <v>42316.570138888892</v>
      </c>
      <c r="I5393" s="620" t="s">
        <v>36</v>
      </c>
      <c r="J5393" s="620" t="s">
        <v>36</v>
      </c>
      <c r="K5393" s="620"/>
      <c r="L5393" s="159">
        <f>N5393-G5393</f>
        <v>6.9444443943211809E-4</v>
      </c>
      <c r="M5393" s="160">
        <v>1</v>
      </c>
      <c r="N5393" s="156">
        <v>42316.570833333331</v>
      </c>
      <c r="O5393" s="157">
        <v>42316.570833333331</v>
      </c>
      <c r="P5393" s="161" t="s">
        <v>37</v>
      </c>
      <c r="Q5393" s="162" t="s">
        <v>48</v>
      </c>
      <c r="R5393" s="162" t="s">
        <v>49</v>
      </c>
      <c r="S5393" s="35" t="s">
        <v>40</v>
      </c>
      <c r="T5393" s="35" t="s">
        <v>5130</v>
      </c>
      <c r="U5393" s="416" t="s">
        <v>40</v>
      </c>
      <c r="V5393" s="167" t="s">
        <v>1336</v>
      </c>
      <c r="W5393" s="35" t="s">
        <v>5131</v>
      </c>
      <c r="X5393" s="177">
        <v>3099</v>
      </c>
      <c r="Y5393" s="168"/>
      <c r="Z5393" s="168"/>
      <c r="AA5393" s="168"/>
      <c r="AB5393" s="168"/>
      <c r="AC5393" s="168"/>
    </row>
    <row r="5394" spans="1:34" ht="15" customHeight="1" x14ac:dyDescent="0.2">
      <c r="A5394" s="175">
        <v>69</v>
      </c>
      <c r="B5394" s="175">
        <v>70</v>
      </c>
      <c r="C5394" s="24" t="s">
        <v>335</v>
      </c>
      <c r="D5394" s="175">
        <v>70024</v>
      </c>
      <c r="E5394" s="43" t="s">
        <v>336</v>
      </c>
      <c r="F5394" s="25">
        <v>2015</v>
      </c>
      <c r="G5394" s="156">
        <v>42334.527083333334</v>
      </c>
      <c r="H5394" s="157">
        <v>42334.527083333334</v>
      </c>
      <c r="I5394" s="620" t="s">
        <v>36</v>
      </c>
      <c r="J5394" s="620" t="s">
        <v>36</v>
      </c>
      <c r="K5394" s="620"/>
      <c r="L5394" s="159">
        <f>N5394-G5394</f>
        <v>6.944444467080757E-4</v>
      </c>
      <c r="M5394" s="160">
        <v>1</v>
      </c>
      <c r="N5394" s="156">
        <v>42334.527777777781</v>
      </c>
      <c r="O5394" s="157">
        <v>42334.527777777781</v>
      </c>
      <c r="P5394" s="161" t="s">
        <v>37</v>
      </c>
      <c r="Q5394" s="162" t="s">
        <v>48</v>
      </c>
      <c r="R5394" s="162" t="s">
        <v>49</v>
      </c>
      <c r="S5394" s="35" t="s">
        <v>40</v>
      </c>
      <c r="T5394" s="35" t="s">
        <v>5231</v>
      </c>
      <c r="U5394" s="416" t="s">
        <v>40</v>
      </c>
      <c r="V5394" s="167" t="s">
        <v>1336</v>
      </c>
      <c r="W5394" s="35" t="s">
        <v>5232</v>
      </c>
      <c r="X5394" s="55">
        <v>3100</v>
      </c>
      <c r="Y5394" s="168"/>
      <c r="Z5394" s="168"/>
      <c r="AA5394" s="168"/>
      <c r="AB5394" s="168"/>
      <c r="AC5394" s="168"/>
    </row>
    <row r="5395" spans="1:34" ht="15" customHeight="1" x14ac:dyDescent="0.2">
      <c r="A5395" s="249">
        <v>69</v>
      </c>
      <c r="B5395" s="249">
        <v>70</v>
      </c>
      <c r="C5395" s="250" t="s">
        <v>335</v>
      </c>
      <c r="D5395" s="249">
        <v>70024</v>
      </c>
      <c r="E5395" s="250" t="s">
        <v>336</v>
      </c>
      <c r="F5395" s="25">
        <v>2016</v>
      </c>
      <c r="G5395" s="232">
        <v>42392.896527777775</v>
      </c>
      <c r="H5395" s="233">
        <v>42392.896527777775</v>
      </c>
      <c r="I5395" s="412" t="s">
        <v>36</v>
      </c>
      <c r="J5395" s="412" t="s">
        <v>36</v>
      </c>
      <c r="K5395" s="412"/>
      <c r="L5395" s="235">
        <f>N5395-G5395</f>
        <v>9.0972222227719612E-2</v>
      </c>
      <c r="M5395" s="236">
        <v>131</v>
      </c>
      <c r="N5395" s="232">
        <v>42392.987500000003</v>
      </c>
      <c r="O5395" s="233">
        <v>42392.987500000003</v>
      </c>
      <c r="P5395" s="237" t="s">
        <v>37</v>
      </c>
      <c r="Q5395" s="238" t="s">
        <v>52</v>
      </c>
      <c r="R5395" s="238" t="s">
        <v>142</v>
      </c>
      <c r="S5395" s="238" t="s">
        <v>107</v>
      </c>
      <c r="T5395" s="239" t="s">
        <v>5511</v>
      </c>
      <c r="U5395" s="254" t="s">
        <v>40</v>
      </c>
      <c r="V5395" s="240" t="s">
        <v>1336</v>
      </c>
      <c r="W5395" s="239" t="s">
        <v>5512</v>
      </c>
      <c r="X5395" s="241">
        <v>3102</v>
      </c>
      <c r="Y5395" s="244">
        <v>599</v>
      </c>
      <c r="Z5395" s="244">
        <v>78469</v>
      </c>
      <c r="AA5395" s="245">
        <v>1.0997628074172116E-4</v>
      </c>
      <c r="AB5395" s="246">
        <v>1.4406892777165472E-2</v>
      </c>
      <c r="AC5395" s="244">
        <v>131</v>
      </c>
    </row>
    <row r="5396" spans="1:34" ht="15" customHeight="1" x14ac:dyDescent="0.2">
      <c r="A5396" s="257">
        <v>69</v>
      </c>
      <c r="B5396" s="257">
        <v>70</v>
      </c>
      <c r="C5396" s="258" t="s">
        <v>335</v>
      </c>
      <c r="D5396" s="257">
        <v>70024</v>
      </c>
      <c r="E5396" s="258" t="s">
        <v>336</v>
      </c>
      <c r="F5396" s="25">
        <v>2016</v>
      </c>
      <c r="G5396" s="232">
        <v>42475.242361111108</v>
      </c>
      <c r="H5396" s="233">
        <v>42475.242361111108</v>
      </c>
      <c r="I5396" s="412" t="s">
        <v>36</v>
      </c>
      <c r="J5396" s="412" t="s">
        <v>36</v>
      </c>
      <c r="K5396" s="412"/>
      <c r="L5396" s="235">
        <f>N5396-G5396</f>
        <v>6.944444467080757E-4</v>
      </c>
      <c r="M5396" s="236">
        <v>1</v>
      </c>
      <c r="N5396" s="232">
        <v>42475.243055555555</v>
      </c>
      <c r="O5396" s="233">
        <v>42475.243055555555</v>
      </c>
      <c r="P5396" s="237" t="s">
        <v>37</v>
      </c>
      <c r="Q5396" s="238" t="s">
        <v>48</v>
      </c>
      <c r="R5396" s="238" t="s">
        <v>49</v>
      </c>
      <c r="S5396" s="35" t="s">
        <v>40</v>
      </c>
      <c r="T5396" s="35" t="s">
        <v>5898</v>
      </c>
      <c r="U5396" s="282" t="s">
        <v>40</v>
      </c>
      <c r="V5396" s="240" t="s">
        <v>1336</v>
      </c>
      <c r="W5396" s="35" t="s">
        <v>5899</v>
      </c>
      <c r="X5396" s="55">
        <v>3103</v>
      </c>
      <c r="Y5396" s="55">
        <v>0</v>
      </c>
      <c r="Z5396" s="55">
        <v>0</v>
      </c>
      <c r="AA5396" s="168"/>
      <c r="AB5396" s="168"/>
      <c r="AC5396" s="168"/>
    </row>
    <row r="5397" spans="1:34" ht="15" customHeight="1" x14ac:dyDescent="0.2">
      <c r="A5397" s="257">
        <v>69</v>
      </c>
      <c r="B5397" s="257">
        <v>70</v>
      </c>
      <c r="C5397" s="258" t="s">
        <v>335</v>
      </c>
      <c r="D5397" s="257">
        <v>70024</v>
      </c>
      <c r="E5397" s="258" t="s">
        <v>336</v>
      </c>
      <c r="F5397" s="25">
        <v>2016</v>
      </c>
      <c r="G5397" s="232">
        <v>42483.281944444447</v>
      </c>
      <c r="H5397" s="233">
        <v>42483.281944444447</v>
      </c>
      <c r="I5397" s="412" t="s">
        <v>36</v>
      </c>
      <c r="J5397" s="412" t="s">
        <v>36</v>
      </c>
      <c r="K5397" s="412"/>
      <c r="L5397" s="235">
        <f>N5397-G5397</f>
        <v>6.9444443943211809E-4</v>
      </c>
      <c r="M5397" s="236">
        <v>1</v>
      </c>
      <c r="N5397" s="232">
        <v>42483.282638888886</v>
      </c>
      <c r="O5397" s="233">
        <v>42483.282638888886</v>
      </c>
      <c r="P5397" s="237" t="s">
        <v>37</v>
      </c>
      <c r="Q5397" s="238" t="s">
        <v>48</v>
      </c>
      <c r="R5397" s="238" t="s">
        <v>49</v>
      </c>
      <c r="S5397" s="35" t="s">
        <v>40</v>
      </c>
      <c r="T5397" s="35" t="s">
        <v>5940</v>
      </c>
      <c r="U5397" s="282" t="s">
        <v>40</v>
      </c>
      <c r="V5397" s="240" t="s">
        <v>788</v>
      </c>
      <c r="W5397" s="35" t="s">
        <v>5941</v>
      </c>
      <c r="X5397" s="55">
        <v>3123</v>
      </c>
      <c r="Y5397" s="55">
        <v>0</v>
      </c>
      <c r="Z5397" s="55">
        <v>0</v>
      </c>
      <c r="AA5397" s="168"/>
      <c r="AB5397" s="168"/>
      <c r="AC5397" s="168"/>
    </row>
    <row r="5398" spans="1:34" ht="15" customHeight="1" x14ac:dyDescent="0.2">
      <c r="A5398" s="175">
        <v>69</v>
      </c>
      <c r="B5398" s="175">
        <v>70</v>
      </c>
      <c r="C5398" s="24" t="s">
        <v>335</v>
      </c>
      <c r="D5398" s="175">
        <v>70024</v>
      </c>
      <c r="E5398" s="24" t="s">
        <v>336</v>
      </c>
      <c r="F5398" s="25">
        <v>2016</v>
      </c>
      <c r="G5398" s="284">
        <v>42701.259027777778</v>
      </c>
      <c r="H5398" s="234">
        <v>42701.259027777778</v>
      </c>
      <c r="I5398" s="412" t="s">
        <v>36</v>
      </c>
      <c r="J5398" s="412" t="s">
        <v>36</v>
      </c>
      <c r="K5398" s="412"/>
      <c r="L5398" s="235">
        <f>N5398-G5398</f>
        <v>6.944444467080757E-4</v>
      </c>
      <c r="M5398" s="236">
        <v>1</v>
      </c>
      <c r="N5398" s="284">
        <v>42701.259722222225</v>
      </c>
      <c r="O5398" s="234">
        <v>42701.259722222225</v>
      </c>
      <c r="P5398" s="248" t="s">
        <v>242</v>
      </c>
      <c r="Q5398" s="35" t="s">
        <v>43</v>
      </c>
      <c r="R5398" s="35" t="s">
        <v>266</v>
      </c>
      <c r="S5398" s="35" t="s">
        <v>526</v>
      </c>
      <c r="T5398" s="35" t="s">
        <v>6918</v>
      </c>
      <c r="U5398" s="282" t="s">
        <v>40</v>
      </c>
      <c r="V5398" s="240" t="s">
        <v>788</v>
      </c>
      <c r="W5398" s="35" t="s">
        <v>6919</v>
      </c>
      <c r="X5398" s="177">
        <v>2506</v>
      </c>
      <c r="Y5398" s="55">
        <v>0</v>
      </c>
      <c r="Z5398" s="55">
        <v>0</v>
      </c>
      <c r="AA5398" s="55"/>
      <c r="AB5398" s="55"/>
      <c r="AC5398" s="55"/>
    </row>
    <row r="5399" spans="1:34" ht="15" customHeight="1" x14ac:dyDescent="0.2">
      <c r="A5399" s="175">
        <v>69</v>
      </c>
      <c r="B5399" s="175">
        <v>70</v>
      </c>
      <c r="C5399" s="24" t="s">
        <v>335</v>
      </c>
      <c r="D5399" s="175">
        <v>70024</v>
      </c>
      <c r="E5399" s="24" t="s">
        <v>336</v>
      </c>
      <c r="F5399" s="25">
        <v>2016</v>
      </c>
      <c r="G5399" s="284">
        <v>42701.417361111111</v>
      </c>
      <c r="H5399" s="234">
        <v>42701.417361111111</v>
      </c>
      <c r="I5399" s="412" t="s">
        <v>36</v>
      </c>
      <c r="J5399" s="412" t="s">
        <v>36</v>
      </c>
      <c r="K5399" s="412"/>
      <c r="L5399" s="235">
        <f>N5399-G5399</f>
        <v>1.4458333333313931</v>
      </c>
      <c r="M5399" s="236">
        <v>2082</v>
      </c>
      <c r="N5399" s="284">
        <v>42702.863194444442</v>
      </c>
      <c r="O5399" s="234">
        <v>42702.863194444442</v>
      </c>
      <c r="P5399" s="248" t="s">
        <v>242</v>
      </c>
      <c r="Q5399" s="35" t="s">
        <v>43</v>
      </c>
      <c r="R5399" s="35" t="s">
        <v>266</v>
      </c>
      <c r="S5399" s="35" t="s">
        <v>526</v>
      </c>
      <c r="T5399" s="35" t="s">
        <v>6920</v>
      </c>
      <c r="U5399" s="282" t="s">
        <v>40</v>
      </c>
      <c r="V5399" s="240" t="s">
        <v>788</v>
      </c>
      <c r="W5399" s="35" t="s">
        <v>6921</v>
      </c>
      <c r="X5399" s="177">
        <v>0</v>
      </c>
      <c r="Y5399" s="55">
        <v>0</v>
      </c>
      <c r="Z5399" s="55">
        <v>0</v>
      </c>
      <c r="AA5399" s="55"/>
      <c r="AB5399" s="55"/>
      <c r="AC5399" s="55"/>
    </row>
    <row r="5400" spans="1:34" ht="15" customHeight="1" x14ac:dyDescent="0.2">
      <c r="A5400" s="257">
        <v>69</v>
      </c>
      <c r="B5400" s="257">
        <v>70</v>
      </c>
      <c r="C5400" s="258" t="s">
        <v>335</v>
      </c>
      <c r="D5400" s="257">
        <v>70024</v>
      </c>
      <c r="E5400" s="258" t="s">
        <v>336</v>
      </c>
      <c r="F5400" s="25">
        <v>2016</v>
      </c>
      <c r="G5400" s="284">
        <v>42720.467361111114</v>
      </c>
      <c r="H5400" s="234">
        <v>42720.467361111114</v>
      </c>
      <c r="I5400" s="412" t="s">
        <v>36</v>
      </c>
      <c r="J5400" s="412" t="s">
        <v>36</v>
      </c>
      <c r="K5400" s="412"/>
      <c r="L5400" s="235">
        <f>N5400-G5400</f>
        <v>6.9444443943211809E-4</v>
      </c>
      <c r="M5400" s="236">
        <v>1</v>
      </c>
      <c r="N5400" s="284">
        <v>42720.468055555553</v>
      </c>
      <c r="O5400" s="234">
        <v>42720.468055555553</v>
      </c>
      <c r="P5400" s="237" t="s">
        <v>37</v>
      </c>
      <c r="Q5400" s="35" t="s">
        <v>48</v>
      </c>
      <c r="R5400" s="35" t="s">
        <v>49</v>
      </c>
      <c r="S5400" s="35" t="s">
        <v>40</v>
      </c>
      <c r="T5400" s="35" t="s">
        <v>6999</v>
      </c>
      <c r="U5400" s="282" t="s">
        <v>40</v>
      </c>
      <c r="V5400" s="240" t="s">
        <v>788</v>
      </c>
      <c r="W5400" s="35" t="s">
        <v>7000</v>
      </c>
      <c r="X5400" s="177">
        <v>3130</v>
      </c>
      <c r="Y5400" s="55">
        <v>0</v>
      </c>
      <c r="Z5400" s="55">
        <v>0</v>
      </c>
      <c r="AA5400" s="168"/>
      <c r="AB5400" s="168"/>
      <c r="AC5400" s="168"/>
    </row>
    <row r="5401" spans="1:34" ht="15" customHeight="1" x14ac:dyDescent="0.2">
      <c r="A5401" s="257">
        <v>69</v>
      </c>
      <c r="B5401" s="257">
        <v>70</v>
      </c>
      <c r="C5401" s="258" t="s">
        <v>335</v>
      </c>
      <c r="D5401" s="257">
        <v>70024</v>
      </c>
      <c r="E5401" s="258" t="s">
        <v>336</v>
      </c>
      <c r="F5401" s="25">
        <v>2017</v>
      </c>
      <c r="G5401" s="232">
        <v>42783.677083333336</v>
      </c>
      <c r="H5401" s="233">
        <v>42783.677083333336</v>
      </c>
      <c r="I5401" s="417" t="s">
        <v>7042</v>
      </c>
      <c r="J5401" s="412" t="s">
        <v>36</v>
      </c>
      <c r="K5401" s="412"/>
      <c r="L5401" s="235">
        <f>N5401-G5401</f>
        <v>6.9444443943211809E-4</v>
      </c>
      <c r="M5401" s="236">
        <v>1</v>
      </c>
      <c r="N5401" s="232">
        <v>42783.677777777775</v>
      </c>
      <c r="O5401" s="233">
        <v>42783.677777777775</v>
      </c>
      <c r="P5401" s="237" t="s">
        <v>37</v>
      </c>
      <c r="Q5401" s="35" t="s">
        <v>213</v>
      </c>
      <c r="R5401" s="35" t="s">
        <v>214</v>
      </c>
      <c r="S5401" s="35" t="s">
        <v>40</v>
      </c>
      <c r="T5401" s="52" t="s">
        <v>7901</v>
      </c>
      <c r="U5401" s="303" t="s">
        <v>40</v>
      </c>
      <c r="V5401" s="49" t="s">
        <v>1336</v>
      </c>
      <c r="W5401" s="44" t="s">
        <v>7902</v>
      </c>
      <c r="X5401" s="255">
        <v>3108</v>
      </c>
      <c r="Y5401" s="241">
        <v>0</v>
      </c>
      <c r="Z5401" s="241">
        <v>0</v>
      </c>
      <c r="AA5401" s="168"/>
      <c r="AB5401" s="168"/>
      <c r="AC5401" s="168"/>
      <c r="AD5401" s="304">
        <v>5517212</v>
      </c>
      <c r="AE5401" s="35" t="s">
        <v>7172</v>
      </c>
      <c r="AF5401" s="305" t="s">
        <v>7903</v>
      </c>
      <c r="AG5401" s="35" t="s">
        <v>7040</v>
      </c>
      <c r="AH5401" s="52" t="s">
        <v>7041</v>
      </c>
    </row>
    <row r="5402" spans="1:34" ht="15" customHeight="1" x14ac:dyDescent="0.2">
      <c r="A5402" s="257">
        <v>69</v>
      </c>
      <c r="B5402" s="257">
        <v>70</v>
      </c>
      <c r="C5402" s="258" t="s">
        <v>335</v>
      </c>
      <c r="D5402" s="257">
        <v>70024</v>
      </c>
      <c r="E5402" s="258" t="s">
        <v>336</v>
      </c>
      <c r="F5402" s="25">
        <v>2017</v>
      </c>
      <c r="G5402" s="232">
        <v>42815.642361111109</v>
      </c>
      <c r="H5402" s="233">
        <v>42815.642361111109</v>
      </c>
      <c r="I5402" s="412" t="s">
        <v>36</v>
      </c>
      <c r="J5402" s="412" t="s">
        <v>36</v>
      </c>
      <c r="K5402" s="412"/>
      <c r="L5402" s="235">
        <f>N5402-G5402</f>
        <v>6.944444467080757E-4</v>
      </c>
      <c r="M5402" s="236">
        <v>1</v>
      </c>
      <c r="N5402" s="232">
        <v>42815.643055555556</v>
      </c>
      <c r="O5402" s="233">
        <v>42815.643055555556</v>
      </c>
      <c r="P5402" s="237" t="s">
        <v>37</v>
      </c>
      <c r="Q5402" s="35" t="s">
        <v>213</v>
      </c>
      <c r="R5402" s="35" t="s">
        <v>287</v>
      </c>
      <c r="S5402" s="35" t="s">
        <v>40</v>
      </c>
      <c r="T5402" s="52" t="s">
        <v>8153</v>
      </c>
      <c r="U5402" s="348">
        <v>112710152</v>
      </c>
      <c r="V5402" s="49" t="s">
        <v>1336</v>
      </c>
      <c r="W5402" s="44" t="s">
        <v>8160</v>
      </c>
      <c r="X5402" s="255">
        <v>3127</v>
      </c>
      <c r="Y5402" s="241">
        <v>0</v>
      </c>
      <c r="Z5402" s="241">
        <v>0</v>
      </c>
      <c r="AA5402" s="168"/>
      <c r="AB5402" s="168"/>
      <c r="AC5402" s="168"/>
      <c r="AD5402" s="304">
        <v>5517212</v>
      </c>
      <c r="AE5402" s="305" t="s">
        <v>1270</v>
      </c>
      <c r="AF5402" s="305" t="s">
        <v>1270</v>
      </c>
      <c r="AG5402" s="35" t="s">
        <v>7040</v>
      </c>
      <c r="AH5402" s="52" t="s">
        <v>7173</v>
      </c>
    </row>
    <row r="5403" spans="1:34" ht="15" customHeight="1" x14ac:dyDescent="0.2">
      <c r="A5403" s="257">
        <v>69</v>
      </c>
      <c r="B5403" s="257">
        <v>70</v>
      </c>
      <c r="C5403" s="258" t="s">
        <v>335</v>
      </c>
      <c r="D5403" s="257">
        <v>70024</v>
      </c>
      <c r="E5403" s="258" t="s">
        <v>336</v>
      </c>
      <c r="F5403" s="25">
        <v>2017</v>
      </c>
      <c r="G5403" s="232">
        <v>42831.843055555553</v>
      </c>
      <c r="H5403" s="233">
        <v>42831.843055555553</v>
      </c>
      <c r="I5403" s="417" t="s">
        <v>7042</v>
      </c>
      <c r="J5403" s="412" t="s">
        <v>36</v>
      </c>
      <c r="K5403" s="412"/>
      <c r="L5403" s="235">
        <f>N5403-G5403</f>
        <v>6.944444467080757E-4</v>
      </c>
      <c r="M5403" s="236">
        <v>1</v>
      </c>
      <c r="N5403" s="232">
        <v>42831.84375</v>
      </c>
      <c r="O5403" s="233">
        <v>42831.84375</v>
      </c>
      <c r="P5403" s="237" t="s">
        <v>37</v>
      </c>
      <c r="Q5403" s="35" t="s">
        <v>48</v>
      </c>
      <c r="R5403" s="35" t="s">
        <v>49</v>
      </c>
      <c r="S5403" s="35" t="s">
        <v>40</v>
      </c>
      <c r="T5403" s="52" t="s">
        <v>8281</v>
      </c>
      <c r="U5403" s="303" t="s">
        <v>40</v>
      </c>
      <c r="V5403" s="49" t="s">
        <v>1336</v>
      </c>
      <c r="W5403" s="44" t="s">
        <v>8282</v>
      </c>
      <c r="X5403" s="255">
        <v>2506</v>
      </c>
      <c r="Y5403" s="241">
        <v>0</v>
      </c>
      <c r="Z5403" s="241">
        <v>0</v>
      </c>
      <c r="AA5403" s="168"/>
      <c r="AB5403" s="168"/>
      <c r="AC5403" s="168"/>
      <c r="AD5403" s="304">
        <v>5517212</v>
      </c>
      <c r="AE5403" s="305" t="s">
        <v>7083</v>
      </c>
      <c r="AF5403" s="305" t="s">
        <v>8283</v>
      </c>
      <c r="AG5403" s="35" t="s">
        <v>7040</v>
      </c>
      <c r="AH5403" s="52" t="s">
        <v>7041</v>
      </c>
    </row>
    <row r="5404" spans="1:34" ht="15" customHeight="1" x14ac:dyDescent="0.2">
      <c r="A5404" s="257">
        <v>69</v>
      </c>
      <c r="B5404" s="257">
        <v>70</v>
      </c>
      <c r="C5404" s="258" t="s">
        <v>335</v>
      </c>
      <c r="D5404" s="257">
        <v>70024</v>
      </c>
      <c r="E5404" s="258" t="s">
        <v>336</v>
      </c>
      <c r="F5404" s="25">
        <v>2017</v>
      </c>
      <c r="G5404" s="232">
        <v>42831.84375</v>
      </c>
      <c r="H5404" s="233">
        <v>42831.84375</v>
      </c>
      <c r="I5404" s="417" t="s">
        <v>7042</v>
      </c>
      <c r="J5404" s="412" t="s">
        <v>36</v>
      </c>
      <c r="K5404" s="412"/>
      <c r="L5404" s="235">
        <f>N5404-G5404</f>
        <v>6.944444467080757E-4</v>
      </c>
      <c r="M5404" s="236">
        <v>1</v>
      </c>
      <c r="N5404" s="232">
        <v>42831.844444444447</v>
      </c>
      <c r="O5404" s="233">
        <v>42831.844444444447</v>
      </c>
      <c r="P5404" s="237" t="s">
        <v>37</v>
      </c>
      <c r="Q5404" s="35" t="s">
        <v>48</v>
      </c>
      <c r="R5404" s="35" t="s">
        <v>49</v>
      </c>
      <c r="S5404" s="35" t="s">
        <v>40</v>
      </c>
      <c r="T5404" s="52" t="s">
        <v>8284</v>
      </c>
      <c r="U5404" s="303" t="s">
        <v>40</v>
      </c>
      <c r="V5404" s="49" t="s">
        <v>1336</v>
      </c>
      <c r="W5404" s="44" t="s">
        <v>8285</v>
      </c>
      <c r="X5404" s="255">
        <v>2506</v>
      </c>
      <c r="Y5404" s="241">
        <v>0</v>
      </c>
      <c r="Z5404" s="241">
        <v>0</v>
      </c>
      <c r="AA5404" s="168"/>
      <c r="AB5404" s="168"/>
      <c r="AC5404" s="168"/>
      <c r="AD5404" s="304">
        <v>5517212</v>
      </c>
      <c r="AE5404" s="305" t="s">
        <v>7083</v>
      </c>
      <c r="AF5404" s="305" t="s">
        <v>8283</v>
      </c>
      <c r="AG5404" s="35" t="s">
        <v>7040</v>
      </c>
      <c r="AH5404" s="52" t="s">
        <v>7041</v>
      </c>
    </row>
    <row r="5405" spans="1:34" ht="15" customHeight="1" x14ac:dyDescent="0.2">
      <c r="A5405" s="257">
        <v>69</v>
      </c>
      <c r="B5405" s="257">
        <v>70</v>
      </c>
      <c r="C5405" s="258" t="s">
        <v>335</v>
      </c>
      <c r="D5405" s="257">
        <v>70024</v>
      </c>
      <c r="E5405" s="258" t="s">
        <v>336</v>
      </c>
      <c r="F5405" s="25">
        <v>2017</v>
      </c>
      <c r="G5405" s="232">
        <v>42866.825694444444</v>
      </c>
      <c r="H5405" s="233">
        <v>42866.825694444444</v>
      </c>
      <c r="I5405" s="412" t="s">
        <v>36</v>
      </c>
      <c r="J5405" s="417" t="s">
        <v>7042</v>
      </c>
      <c r="K5405" s="417"/>
      <c r="L5405" s="235">
        <f>N5405-G5405</f>
        <v>0.82708333333721384</v>
      </c>
      <c r="M5405" s="236">
        <v>1189</v>
      </c>
      <c r="N5405" s="232">
        <v>42867.652777777781</v>
      </c>
      <c r="O5405" s="233">
        <v>42867.652777777781</v>
      </c>
      <c r="P5405" s="237" t="s">
        <v>37</v>
      </c>
      <c r="Q5405" s="35" t="s">
        <v>38</v>
      </c>
      <c r="R5405" s="35" t="s">
        <v>39</v>
      </c>
      <c r="S5405" s="35" t="s">
        <v>54</v>
      </c>
      <c r="T5405" s="52" t="s">
        <v>8552</v>
      </c>
      <c r="U5405" s="360">
        <v>112864159</v>
      </c>
      <c r="V5405" s="240" t="s">
        <v>1336</v>
      </c>
      <c r="W5405" s="44" t="s">
        <v>8553</v>
      </c>
      <c r="X5405" s="341">
        <v>2526</v>
      </c>
      <c r="Y5405" s="241">
        <v>2526</v>
      </c>
      <c r="Z5405" s="241">
        <v>416217</v>
      </c>
      <c r="AA5405" s="173">
        <v>4.5783993799766986E-4</v>
      </c>
      <c r="AB5405" s="174">
        <v>7.5439732966578049E-2</v>
      </c>
      <c r="AC5405" s="241">
        <v>164.7731591448931</v>
      </c>
      <c r="AD5405" s="304">
        <v>5517212</v>
      </c>
      <c r="AE5405" s="305" t="s">
        <v>1270</v>
      </c>
      <c r="AF5405" s="305" t="s">
        <v>1270</v>
      </c>
      <c r="AG5405" s="35" t="s">
        <v>7040</v>
      </c>
      <c r="AH5405" s="44" t="s">
        <v>7041</v>
      </c>
    </row>
    <row r="5406" spans="1:34" ht="15" customHeight="1" x14ac:dyDescent="0.2">
      <c r="A5406" s="257">
        <v>69</v>
      </c>
      <c r="B5406" s="257">
        <v>70</v>
      </c>
      <c r="C5406" s="258" t="s">
        <v>335</v>
      </c>
      <c r="D5406" s="257">
        <v>70024</v>
      </c>
      <c r="E5406" s="258" t="s">
        <v>336</v>
      </c>
      <c r="F5406" s="25">
        <v>2017</v>
      </c>
      <c r="G5406" s="232">
        <v>42932.847916666666</v>
      </c>
      <c r="H5406" s="233">
        <v>42932.847916666666</v>
      </c>
      <c r="I5406" s="412" t="s">
        <v>36</v>
      </c>
      <c r="J5406" s="412" t="s">
        <v>36</v>
      </c>
      <c r="K5406" s="412"/>
      <c r="L5406" s="235">
        <f>N5406-G5406</f>
        <v>2.0687499999985448</v>
      </c>
      <c r="M5406" s="236">
        <v>2979</v>
      </c>
      <c r="N5406" s="284">
        <v>42934.916666666664</v>
      </c>
      <c r="O5406" s="234">
        <v>42934.916666666664</v>
      </c>
      <c r="P5406" s="237" t="s">
        <v>37</v>
      </c>
      <c r="Q5406" s="35" t="s">
        <v>382</v>
      </c>
      <c r="R5406" s="35" t="s">
        <v>383</v>
      </c>
      <c r="S5406" s="35" t="s">
        <v>526</v>
      </c>
      <c r="T5406" s="167" t="s">
        <v>8951</v>
      </c>
      <c r="U5406" s="303" t="s">
        <v>40</v>
      </c>
      <c r="V5406" s="49" t="s">
        <v>1336</v>
      </c>
      <c r="W5406" s="35" t="s">
        <v>8952</v>
      </c>
      <c r="X5406" s="241">
        <v>0</v>
      </c>
      <c r="Y5406" s="241">
        <v>0</v>
      </c>
      <c r="Z5406" s="241">
        <v>0</v>
      </c>
      <c r="AA5406" s="168"/>
      <c r="AB5406" s="168"/>
      <c r="AC5406" s="168"/>
      <c r="AD5406" s="304">
        <v>5517212</v>
      </c>
      <c r="AE5406" s="305" t="s">
        <v>1270</v>
      </c>
      <c r="AF5406" s="305" t="s">
        <v>1270</v>
      </c>
      <c r="AG5406" s="35" t="s">
        <v>7066</v>
      </c>
      <c r="AH5406" s="29" t="s">
        <v>7067</v>
      </c>
    </row>
    <row r="5407" spans="1:34" ht="15" customHeight="1" x14ac:dyDescent="0.2">
      <c r="A5407" s="257">
        <v>69</v>
      </c>
      <c r="B5407" s="257">
        <v>70</v>
      </c>
      <c r="C5407" s="258" t="s">
        <v>335</v>
      </c>
      <c r="D5407" s="257">
        <v>70024</v>
      </c>
      <c r="E5407" s="258" t="s">
        <v>336</v>
      </c>
      <c r="F5407" s="25">
        <v>2017</v>
      </c>
      <c r="G5407" s="232">
        <v>42933.706944444442</v>
      </c>
      <c r="H5407" s="233">
        <v>42933.706944444442</v>
      </c>
      <c r="I5407" s="412" t="s">
        <v>36</v>
      </c>
      <c r="J5407" s="412" t="s">
        <v>36</v>
      </c>
      <c r="K5407" s="412"/>
      <c r="L5407" s="235">
        <f>N5407-G5407</f>
        <v>6.944444467080757E-4</v>
      </c>
      <c r="M5407" s="236">
        <v>1</v>
      </c>
      <c r="N5407" s="232">
        <v>42933.707638888889</v>
      </c>
      <c r="O5407" s="233">
        <v>42933.707638888889</v>
      </c>
      <c r="P5407" s="237" t="s">
        <v>37</v>
      </c>
      <c r="Q5407" s="277" t="s">
        <v>382</v>
      </c>
      <c r="R5407" s="277" t="s">
        <v>383</v>
      </c>
      <c r="S5407" s="277" t="s">
        <v>40</v>
      </c>
      <c r="T5407" s="167" t="s">
        <v>8963</v>
      </c>
      <c r="U5407" s="303" t="s">
        <v>40</v>
      </c>
      <c r="V5407" s="240" t="s">
        <v>1336</v>
      </c>
      <c r="W5407" s="35" t="s">
        <v>8964</v>
      </c>
      <c r="X5407" s="241">
        <v>1880</v>
      </c>
      <c r="Y5407" s="241">
        <v>1277</v>
      </c>
      <c r="Z5407" s="241">
        <v>127700</v>
      </c>
      <c r="AA5407" s="215">
        <v>2.3145748251109438E-4</v>
      </c>
      <c r="AB5407" s="216">
        <v>2.3145748251109436E-2</v>
      </c>
      <c r="AC5407" s="255">
        <v>100</v>
      </c>
      <c r="AD5407" s="304">
        <v>5517212</v>
      </c>
      <c r="AE5407" s="305" t="s">
        <v>1270</v>
      </c>
      <c r="AF5407" s="305" t="s">
        <v>1270</v>
      </c>
      <c r="AG5407" s="35" t="s">
        <v>7040</v>
      </c>
      <c r="AH5407" s="29" t="s">
        <v>7041</v>
      </c>
    </row>
    <row r="5408" spans="1:34" ht="15" customHeight="1" x14ac:dyDescent="0.2">
      <c r="A5408" s="257">
        <v>69</v>
      </c>
      <c r="B5408" s="257">
        <v>70</v>
      </c>
      <c r="C5408" s="258" t="s">
        <v>335</v>
      </c>
      <c r="D5408" s="257">
        <v>70024</v>
      </c>
      <c r="E5408" s="258" t="s">
        <v>336</v>
      </c>
      <c r="F5408" s="25">
        <v>2017</v>
      </c>
      <c r="G5408" s="232">
        <v>42933.707638888889</v>
      </c>
      <c r="H5408" s="233">
        <v>42933.707638888889</v>
      </c>
      <c r="I5408" s="412" t="s">
        <v>36</v>
      </c>
      <c r="J5408" s="412" t="s">
        <v>36</v>
      </c>
      <c r="K5408" s="412"/>
      <c r="L5408" s="235">
        <f>N5408-G5408</f>
        <v>6.944444467080757E-4</v>
      </c>
      <c r="M5408" s="236">
        <v>1</v>
      </c>
      <c r="N5408" s="232">
        <v>42933.708333333336</v>
      </c>
      <c r="O5408" s="233">
        <v>42933.708333333336</v>
      </c>
      <c r="P5408" s="237" t="s">
        <v>37</v>
      </c>
      <c r="Q5408" s="277" t="s">
        <v>382</v>
      </c>
      <c r="R5408" s="277" t="s">
        <v>383</v>
      </c>
      <c r="S5408" s="277" t="s">
        <v>40</v>
      </c>
      <c r="T5408" s="167" t="s">
        <v>8963</v>
      </c>
      <c r="U5408" s="303" t="s">
        <v>40</v>
      </c>
      <c r="V5408" s="240" t="s">
        <v>1336</v>
      </c>
      <c r="W5408" s="35" t="s">
        <v>8965</v>
      </c>
      <c r="X5408" s="241">
        <v>603</v>
      </c>
      <c r="Y5408" s="241">
        <v>0</v>
      </c>
      <c r="Z5408" s="241">
        <v>0</v>
      </c>
      <c r="AA5408" s="168"/>
      <c r="AB5408" s="168"/>
      <c r="AC5408" s="168"/>
      <c r="AD5408" s="304">
        <v>5517212</v>
      </c>
      <c r="AE5408" s="305" t="s">
        <v>1270</v>
      </c>
      <c r="AF5408" s="305" t="s">
        <v>1270</v>
      </c>
      <c r="AG5408" s="35" t="s">
        <v>7040</v>
      </c>
      <c r="AH5408" s="29" t="s">
        <v>7041</v>
      </c>
    </row>
    <row r="5409" spans="1:34" ht="15" customHeight="1" x14ac:dyDescent="0.2">
      <c r="A5409" s="257">
        <v>69</v>
      </c>
      <c r="B5409" s="257">
        <v>70</v>
      </c>
      <c r="C5409" s="258" t="s">
        <v>335</v>
      </c>
      <c r="D5409" s="257">
        <v>70024</v>
      </c>
      <c r="E5409" s="331" t="s">
        <v>336</v>
      </c>
      <c r="F5409" s="25">
        <v>2017</v>
      </c>
      <c r="G5409" s="284">
        <v>42934.304166666669</v>
      </c>
      <c r="H5409" s="234">
        <v>42934.304166666669</v>
      </c>
      <c r="I5409" s="412" t="s">
        <v>36</v>
      </c>
      <c r="J5409" s="417" t="s">
        <v>7042</v>
      </c>
      <c r="K5409" s="417"/>
      <c r="L5409" s="235">
        <f>N5409-G5409</f>
        <v>8.2638888889050577E-2</v>
      </c>
      <c r="M5409" s="236">
        <v>119</v>
      </c>
      <c r="N5409" s="284">
        <v>42934.386805555558</v>
      </c>
      <c r="O5409" s="234">
        <v>42934.386805555558</v>
      </c>
      <c r="P5409" s="237" t="s">
        <v>37</v>
      </c>
      <c r="Q5409" s="277" t="s">
        <v>382</v>
      </c>
      <c r="R5409" s="277" t="s">
        <v>383</v>
      </c>
      <c r="S5409" s="277" t="s">
        <v>54</v>
      </c>
      <c r="T5409" s="167" t="s">
        <v>8975</v>
      </c>
      <c r="U5409" s="303" t="s">
        <v>40</v>
      </c>
      <c r="V5409" s="240" t="s">
        <v>1336</v>
      </c>
      <c r="W5409" s="35" t="s">
        <v>8976</v>
      </c>
      <c r="X5409" s="370">
        <v>3113</v>
      </c>
      <c r="Y5409" s="370">
        <v>3113</v>
      </c>
      <c r="Z5409" s="370">
        <v>357763</v>
      </c>
      <c r="AA5409" s="371">
        <v>5.6423425454740544E-4</v>
      </c>
      <c r="AB5409" s="372">
        <v>6.4844889049034182E-2</v>
      </c>
      <c r="AC5409" s="370">
        <v>114.92547381946675</v>
      </c>
      <c r="AD5409" s="304">
        <v>5517212</v>
      </c>
      <c r="AE5409" s="305" t="s">
        <v>1270</v>
      </c>
      <c r="AF5409" s="305" t="s">
        <v>1270</v>
      </c>
      <c r="AG5409" s="35" t="s">
        <v>7040</v>
      </c>
      <c r="AH5409" s="29" t="s">
        <v>7173</v>
      </c>
    </row>
    <row r="5410" spans="1:34" ht="15" customHeight="1" x14ac:dyDescent="0.2">
      <c r="A5410" s="257">
        <v>69</v>
      </c>
      <c r="B5410" s="257">
        <v>70</v>
      </c>
      <c r="C5410" s="258" t="s">
        <v>335</v>
      </c>
      <c r="D5410" s="257">
        <v>70024</v>
      </c>
      <c r="E5410" s="331" t="s">
        <v>336</v>
      </c>
      <c r="F5410" s="25">
        <v>2017</v>
      </c>
      <c r="G5410" s="284">
        <v>42934.572916666664</v>
      </c>
      <c r="H5410" s="234">
        <v>42934.572916666664</v>
      </c>
      <c r="I5410" s="412" t="s">
        <v>36</v>
      </c>
      <c r="J5410" s="412" t="s">
        <v>36</v>
      </c>
      <c r="K5410" s="412"/>
      <c r="L5410" s="235">
        <f>N5410-G5410</f>
        <v>6.944444467080757E-4</v>
      </c>
      <c r="M5410" s="236">
        <v>1</v>
      </c>
      <c r="N5410" s="284">
        <v>42934.573611111111</v>
      </c>
      <c r="O5410" s="234">
        <v>42934.573611111111</v>
      </c>
      <c r="P5410" s="237" t="s">
        <v>37</v>
      </c>
      <c r="Q5410" s="277" t="s">
        <v>382</v>
      </c>
      <c r="R5410" s="277" t="s">
        <v>383</v>
      </c>
      <c r="S5410" s="277" t="s">
        <v>40</v>
      </c>
      <c r="T5410" s="167" t="s">
        <v>8988</v>
      </c>
      <c r="U5410" s="303" t="s">
        <v>40</v>
      </c>
      <c r="V5410" s="240" t="s">
        <v>1336</v>
      </c>
      <c r="W5410" s="35" t="s">
        <v>8990</v>
      </c>
      <c r="X5410" s="295">
        <v>3113</v>
      </c>
      <c r="Y5410" s="241">
        <v>0</v>
      </c>
      <c r="Z5410" s="241">
        <v>0</v>
      </c>
      <c r="AA5410" s="266"/>
      <c r="AB5410" s="266"/>
      <c r="AC5410" s="266"/>
      <c r="AD5410" s="304">
        <v>5517212</v>
      </c>
      <c r="AE5410" s="305" t="s">
        <v>1270</v>
      </c>
      <c r="AF5410" s="305" t="s">
        <v>1270</v>
      </c>
      <c r="AG5410" s="35" t="s">
        <v>7040</v>
      </c>
      <c r="AH5410" s="29" t="s">
        <v>7173</v>
      </c>
    </row>
    <row r="5411" spans="1:34" ht="15" customHeight="1" x14ac:dyDescent="0.2">
      <c r="A5411" s="257">
        <v>69</v>
      </c>
      <c r="B5411" s="257">
        <v>70</v>
      </c>
      <c r="C5411" s="258" t="s">
        <v>335</v>
      </c>
      <c r="D5411" s="257">
        <v>70024</v>
      </c>
      <c r="E5411" s="331" t="s">
        <v>336</v>
      </c>
      <c r="F5411" s="25">
        <v>2017</v>
      </c>
      <c r="G5411" s="284">
        <v>42934.575694444444</v>
      </c>
      <c r="H5411" s="234">
        <v>42934.575694444444</v>
      </c>
      <c r="I5411" s="412" t="s">
        <v>36</v>
      </c>
      <c r="J5411" s="412" t="s">
        <v>36</v>
      </c>
      <c r="K5411" s="412"/>
      <c r="L5411" s="235">
        <f>N5411-G5411</f>
        <v>0.42083333333721384</v>
      </c>
      <c r="M5411" s="236">
        <v>606</v>
      </c>
      <c r="N5411" s="284">
        <v>42934.996527777781</v>
      </c>
      <c r="O5411" s="234">
        <v>42934.996527777781</v>
      </c>
      <c r="P5411" s="237" t="s">
        <v>37</v>
      </c>
      <c r="Q5411" s="277" t="s">
        <v>382</v>
      </c>
      <c r="R5411" s="277" t="s">
        <v>383</v>
      </c>
      <c r="S5411" s="277" t="s">
        <v>68</v>
      </c>
      <c r="T5411" s="167" t="s">
        <v>8993</v>
      </c>
      <c r="U5411" s="88">
        <v>113100451</v>
      </c>
      <c r="V5411" s="240" t="s">
        <v>1336</v>
      </c>
      <c r="W5411" s="35" t="s">
        <v>8994</v>
      </c>
      <c r="X5411" s="241">
        <v>3113</v>
      </c>
      <c r="Y5411" s="241">
        <v>3113</v>
      </c>
      <c r="Z5411" s="241">
        <v>1375016</v>
      </c>
      <c r="AA5411" s="215">
        <v>5.6423425454740544E-4</v>
      </c>
      <c r="AB5411" s="216">
        <v>0.24922297711235311</v>
      </c>
      <c r="AC5411" s="255">
        <v>441.70125281079345</v>
      </c>
      <c r="AD5411" s="304">
        <v>5517212</v>
      </c>
      <c r="AE5411" s="305" t="s">
        <v>1270</v>
      </c>
      <c r="AF5411" s="305" t="s">
        <v>1270</v>
      </c>
      <c r="AG5411" s="35" t="s">
        <v>7040</v>
      </c>
      <c r="AH5411" s="29" t="s">
        <v>7173</v>
      </c>
    </row>
    <row r="5412" spans="1:34" ht="15" customHeight="1" x14ac:dyDescent="0.2">
      <c r="A5412" s="257">
        <v>69</v>
      </c>
      <c r="B5412" s="257">
        <v>70</v>
      </c>
      <c r="C5412" s="258" t="s">
        <v>335</v>
      </c>
      <c r="D5412" s="257">
        <v>70024</v>
      </c>
      <c r="E5412" s="258" t="s">
        <v>336</v>
      </c>
      <c r="F5412" s="25">
        <v>2017</v>
      </c>
      <c r="G5412" s="232">
        <v>43000.647222222222</v>
      </c>
      <c r="H5412" s="233">
        <v>43000.647222222222</v>
      </c>
      <c r="I5412" s="412" t="s">
        <v>36</v>
      </c>
      <c r="J5412" s="412" t="s">
        <v>36</v>
      </c>
      <c r="K5412" s="412"/>
      <c r="L5412" s="235">
        <f>N5412-G5412</f>
        <v>1.3888888861401938E-3</v>
      </c>
      <c r="M5412" s="236">
        <v>2</v>
      </c>
      <c r="N5412" s="232">
        <v>43000.648611111108</v>
      </c>
      <c r="O5412" s="233">
        <v>43000.648611111108</v>
      </c>
      <c r="P5412" s="328" t="s">
        <v>242</v>
      </c>
      <c r="Q5412" s="35" t="s">
        <v>43</v>
      </c>
      <c r="R5412" s="35" t="s">
        <v>266</v>
      </c>
      <c r="S5412" s="35" t="s">
        <v>526</v>
      </c>
      <c r="T5412" s="167" t="s">
        <v>9564</v>
      </c>
      <c r="U5412" s="307" t="s">
        <v>40</v>
      </c>
      <c r="V5412" s="240" t="s">
        <v>1336</v>
      </c>
      <c r="W5412" s="167" t="s">
        <v>9565</v>
      </c>
      <c r="X5412" s="241">
        <v>602</v>
      </c>
      <c r="Y5412" s="241">
        <v>0</v>
      </c>
      <c r="Z5412" s="241">
        <v>0</v>
      </c>
      <c r="AA5412" s="266"/>
      <c r="AB5412" s="266"/>
      <c r="AC5412" s="266"/>
      <c r="AD5412" s="304">
        <v>5517212</v>
      </c>
      <c r="AE5412" s="333" t="s">
        <v>1270</v>
      </c>
      <c r="AF5412" s="333" t="s">
        <v>1270</v>
      </c>
      <c r="AG5412" s="167" t="s">
        <v>7066</v>
      </c>
      <c r="AH5412" s="29" t="s">
        <v>7067</v>
      </c>
    </row>
    <row r="5413" spans="1:34" ht="15" customHeight="1" x14ac:dyDescent="0.2">
      <c r="A5413" s="257">
        <v>69</v>
      </c>
      <c r="B5413" s="257">
        <v>70</v>
      </c>
      <c r="C5413" s="258" t="s">
        <v>335</v>
      </c>
      <c r="D5413" s="257">
        <v>70024</v>
      </c>
      <c r="E5413" s="258" t="s">
        <v>336</v>
      </c>
      <c r="F5413" s="25">
        <v>2017</v>
      </c>
      <c r="G5413" s="232">
        <v>43016.466666666667</v>
      </c>
      <c r="H5413" s="233">
        <v>43016.466666666667</v>
      </c>
      <c r="I5413" s="417" t="s">
        <v>7042</v>
      </c>
      <c r="J5413" s="417" t="s">
        <v>7042</v>
      </c>
      <c r="K5413" s="417"/>
      <c r="L5413" s="235">
        <f>N5413-G5413</f>
        <v>0.29861111110949423</v>
      </c>
      <c r="M5413" s="236">
        <v>430</v>
      </c>
      <c r="N5413" s="232">
        <v>43016.765277777777</v>
      </c>
      <c r="O5413" s="233">
        <v>43016.765277777777</v>
      </c>
      <c r="P5413" s="237" t="s">
        <v>37</v>
      </c>
      <c r="Q5413" s="35" t="s">
        <v>38</v>
      </c>
      <c r="R5413" s="35" t="s">
        <v>39</v>
      </c>
      <c r="S5413" s="35" t="s">
        <v>54</v>
      </c>
      <c r="T5413" s="167" t="s">
        <v>9644</v>
      </c>
      <c r="U5413" s="293">
        <v>113702981</v>
      </c>
      <c r="V5413" s="240" t="s">
        <v>788</v>
      </c>
      <c r="W5413" s="163" t="s">
        <v>9645</v>
      </c>
      <c r="X5413" s="241">
        <v>2957</v>
      </c>
      <c r="Y5413" s="241">
        <v>2957</v>
      </c>
      <c r="Z5413" s="241">
        <v>62814</v>
      </c>
      <c r="AA5413" s="215">
        <v>5.3595910398222867E-4</v>
      </c>
      <c r="AB5413" s="216">
        <v>1.138509812564752E-2</v>
      </c>
      <c r="AC5413" s="255">
        <v>21.242475481907338</v>
      </c>
      <c r="AD5413" s="304">
        <v>5517212</v>
      </c>
      <c r="AE5413" s="333" t="s">
        <v>7060</v>
      </c>
      <c r="AF5413" s="383" t="s">
        <v>9646</v>
      </c>
      <c r="AG5413" s="167" t="s">
        <v>7040</v>
      </c>
      <c r="AH5413" s="29" t="s">
        <v>7041</v>
      </c>
    </row>
    <row r="5414" spans="1:34" ht="15" customHeight="1" x14ac:dyDescent="0.2">
      <c r="A5414" s="257">
        <v>69</v>
      </c>
      <c r="B5414" s="257">
        <v>70</v>
      </c>
      <c r="C5414" s="258" t="s">
        <v>335</v>
      </c>
      <c r="D5414" s="257">
        <v>70024</v>
      </c>
      <c r="E5414" s="331" t="s">
        <v>336</v>
      </c>
      <c r="F5414" s="25">
        <v>2018</v>
      </c>
      <c r="G5414" s="232">
        <v>43121.524305555555</v>
      </c>
      <c r="H5414" s="233">
        <v>43121.524305555555</v>
      </c>
      <c r="I5414" s="412" t="s">
        <v>36</v>
      </c>
      <c r="J5414" s="412" t="s">
        <v>36</v>
      </c>
      <c r="K5414" s="412" t="s">
        <v>36</v>
      </c>
      <c r="L5414" s="235">
        <f>N5414-G5414</f>
        <v>6.944444467080757E-4</v>
      </c>
      <c r="M5414" s="236">
        <v>1</v>
      </c>
      <c r="N5414" s="232">
        <v>43121.525000000001</v>
      </c>
      <c r="O5414" s="233">
        <v>43121.525000000001</v>
      </c>
      <c r="P5414" s="237" t="s">
        <v>37</v>
      </c>
      <c r="Q5414" s="238" t="s">
        <v>48</v>
      </c>
      <c r="R5414" s="35" t="s">
        <v>10200</v>
      </c>
      <c r="S5414" s="238" t="s">
        <v>40</v>
      </c>
      <c r="T5414" s="167" t="s">
        <v>10340</v>
      </c>
      <c r="U5414" s="192" t="s">
        <v>40</v>
      </c>
      <c r="V5414" s="240" t="s">
        <v>1336</v>
      </c>
      <c r="W5414" s="167" t="s">
        <v>10341</v>
      </c>
      <c r="X5414" s="255">
        <v>3211</v>
      </c>
      <c r="Y5414" s="241">
        <v>0</v>
      </c>
      <c r="Z5414" s="241">
        <v>0</v>
      </c>
      <c r="AA5414" s="266"/>
      <c r="AB5414" s="266"/>
      <c r="AC5414" s="266"/>
      <c r="AD5414" s="241">
        <v>5517212</v>
      </c>
      <c r="AE5414" s="35" t="s">
        <v>7102</v>
      </c>
      <c r="AF5414" s="153" t="s">
        <v>10342</v>
      </c>
      <c r="AG5414" s="35" t="s">
        <v>7040</v>
      </c>
      <c r="AH5414" s="35" t="s">
        <v>7041</v>
      </c>
    </row>
    <row r="5415" spans="1:34" ht="15" customHeight="1" x14ac:dyDescent="0.2">
      <c r="A5415" s="257">
        <v>69</v>
      </c>
      <c r="B5415" s="257">
        <v>70</v>
      </c>
      <c r="C5415" s="258" t="s">
        <v>335</v>
      </c>
      <c r="D5415" s="257">
        <v>70024</v>
      </c>
      <c r="E5415" s="331" t="s">
        <v>336</v>
      </c>
      <c r="F5415" s="25">
        <v>2018</v>
      </c>
      <c r="G5415" s="284">
        <v>43162.186111111114</v>
      </c>
      <c r="H5415" s="234">
        <v>43162.186111111114</v>
      </c>
      <c r="I5415" s="412" t="s">
        <v>36</v>
      </c>
      <c r="J5415" s="412" t="s">
        <v>36</v>
      </c>
      <c r="K5415" s="412" t="s">
        <v>36</v>
      </c>
      <c r="L5415" s="235">
        <f>N5415-G5415</f>
        <v>6.9444443943211809E-4</v>
      </c>
      <c r="M5415" s="236">
        <v>1</v>
      </c>
      <c r="N5415" s="284">
        <v>43162.186805555553</v>
      </c>
      <c r="O5415" s="234">
        <v>43162.186805555553</v>
      </c>
      <c r="P5415" s="237" t="s">
        <v>37</v>
      </c>
      <c r="Q5415" s="162" t="s">
        <v>48</v>
      </c>
      <c r="R5415" s="167" t="s">
        <v>10200</v>
      </c>
      <c r="S5415" s="163" t="s">
        <v>40</v>
      </c>
      <c r="T5415" s="167" t="s">
        <v>10603</v>
      </c>
      <c r="U5415" s="282" t="s">
        <v>40</v>
      </c>
      <c r="V5415" s="240" t="s">
        <v>1336</v>
      </c>
      <c r="W5415" s="167" t="s">
        <v>10604</v>
      </c>
      <c r="X5415" s="255">
        <f>2506+605</f>
        <v>3111</v>
      </c>
      <c r="Y5415" s="241">
        <v>0</v>
      </c>
      <c r="Z5415" s="241">
        <v>0</v>
      </c>
      <c r="AA5415" s="266"/>
      <c r="AB5415" s="266"/>
      <c r="AC5415" s="266"/>
      <c r="AD5415" s="241">
        <v>5517212</v>
      </c>
      <c r="AE5415" s="461" t="s">
        <v>7172</v>
      </c>
      <c r="AF5415" s="462" t="s">
        <v>10605</v>
      </c>
      <c r="AG5415" s="277" t="s">
        <v>7040</v>
      </c>
      <c r="AH5415" s="277" t="s">
        <v>7041</v>
      </c>
    </row>
    <row r="5416" spans="1:34" ht="15" customHeight="1" x14ac:dyDescent="0.2">
      <c r="A5416" s="257">
        <v>69</v>
      </c>
      <c r="B5416" s="257">
        <v>70</v>
      </c>
      <c r="C5416" s="258" t="s">
        <v>335</v>
      </c>
      <c r="D5416" s="257">
        <v>70024</v>
      </c>
      <c r="E5416" s="258" t="s">
        <v>336</v>
      </c>
      <c r="F5416" s="25">
        <v>2018</v>
      </c>
      <c r="G5416" s="232">
        <v>43181.607638888891</v>
      </c>
      <c r="H5416" s="233">
        <v>43181.607638888891</v>
      </c>
      <c r="I5416" s="412" t="s">
        <v>36</v>
      </c>
      <c r="J5416" s="412" t="s">
        <v>36</v>
      </c>
      <c r="K5416" s="412" t="s">
        <v>36</v>
      </c>
      <c r="L5416" s="235">
        <f>N5416-G5416</f>
        <v>6.9444443943211809E-4</v>
      </c>
      <c r="M5416" s="236">
        <v>1</v>
      </c>
      <c r="N5416" s="232">
        <v>43181.60833333333</v>
      </c>
      <c r="O5416" s="233">
        <v>43181.60833333333</v>
      </c>
      <c r="P5416" s="237" t="s">
        <v>37</v>
      </c>
      <c r="Q5416" s="359" t="s">
        <v>213</v>
      </c>
      <c r="R5416" s="35" t="s">
        <v>10774</v>
      </c>
      <c r="S5416" s="277" t="s">
        <v>101</v>
      </c>
      <c r="T5416" s="167" t="s">
        <v>10778</v>
      </c>
      <c r="U5416" s="282" t="s">
        <v>40</v>
      </c>
      <c r="V5416" s="240" t="s">
        <v>1336</v>
      </c>
      <c r="W5416" s="167" t="s">
        <v>10779</v>
      </c>
      <c r="X5416" s="255">
        <v>3140</v>
      </c>
      <c r="Y5416" s="241">
        <v>0</v>
      </c>
      <c r="Z5416" s="241">
        <v>0</v>
      </c>
      <c r="AA5416" s="266"/>
      <c r="AB5416" s="266"/>
      <c r="AC5416" s="266"/>
      <c r="AD5416" s="241">
        <v>5517212</v>
      </c>
      <c r="AE5416" s="461" t="s">
        <v>1270</v>
      </c>
      <c r="AF5416" s="462" t="s">
        <v>1270</v>
      </c>
      <c r="AG5416" s="277" t="s">
        <v>7040</v>
      </c>
      <c r="AH5416" s="277" t="s">
        <v>7041</v>
      </c>
    </row>
    <row r="5417" spans="1:34" ht="15" customHeight="1" x14ac:dyDescent="0.2">
      <c r="A5417" s="257">
        <v>69</v>
      </c>
      <c r="B5417" s="257">
        <v>70</v>
      </c>
      <c r="C5417" s="258" t="s">
        <v>335</v>
      </c>
      <c r="D5417" s="257">
        <v>70024</v>
      </c>
      <c r="E5417" s="258" t="s">
        <v>336</v>
      </c>
      <c r="F5417" s="25">
        <v>2018</v>
      </c>
      <c r="G5417" s="284">
        <v>43294.965277777781</v>
      </c>
      <c r="H5417" s="233">
        <v>43294.965277777781</v>
      </c>
      <c r="I5417" s="412" t="s">
        <v>36</v>
      </c>
      <c r="J5417" s="412" t="s">
        <v>36</v>
      </c>
      <c r="K5417" s="417" t="s">
        <v>7042</v>
      </c>
      <c r="L5417" s="235">
        <f>N5417-G5417</f>
        <v>1.4006944444408873</v>
      </c>
      <c r="M5417" s="236">
        <v>2017</v>
      </c>
      <c r="N5417" s="284">
        <v>43296.365972222222</v>
      </c>
      <c r="O5417" s="233">
        <v>43296.365972222222</v>
      </c>
      <c r="P5417" s="328" t="s">
        <v>242</v>
      </c>
      <c r="Q5417" s="359" t="s">
        <v>382</v>
      </c>
      <c r="R5417" s="35" t="s">
        <v>10211</v>
      </c>
      <c r="S5417" s="277" t="s">
        <v>526</v>
      </c>
      <c r="T5417" s="167" t="s">
        <v>11538</v>
      </c>
      <c r="U5417" s="282" t="s">
        <v>40</v>
      </c>
      <c r="V5417" s="240" t="s">
        <v>1336</v>
      </c>
      <c r="W5417" s="167" t="s">
        <v>11539</v>
      </c>
      <c r="X5417" s="255">
        <v>607</v>
      </c>
      <c r="Y5417" s="255">
        <v>607</v>
      </c>
      <c r="Z5417" s="255">
        <v>1184699</v>
      </c>
      <c r="AA5417" s="264">
        <f>Y5417/AD5417</f>
        <v>1.1001933585296342E-4</v>
      </c>
      <c r="AB5417" s="265">
        <f>Z5417/AD5417</f>
        <v>0.21472783717573296</v>
      </c>
      <c r="AC5417" s="255">
        <f>Z5417/Y5417</f>
        <v>1951.7281713344316</v>
      </c>
      <c r="AD5417" s="241">
        <v>5517212</v>
      </c>
      <c r="AE5417" s="461" t="s">
        <v>1270</v>
      </c>
      <c r="AF5417" s="462" t="s">
        <v>1270</v>
      </c>
      <c r="AG5417" s="277" t="s">
        <v>7066</v>
      </c>
      <c r="AH5417" s="277" t="s">
        <v>7067</v>
      </c>
    </row>
    <row r="5418" spans="1:34" ht="15" customHeight="1" x14ac:dyDescent="0.2">
      <c r="A5418" s="257">
        <v>69</v>
      </c>
      <c r="B5418" s="257">
        <v>70</v>
      </c>
      <c r="C5418" s="258" t="s">
        <v>335</v>
      </c>
      <c r="D5418" s="257">
        <v>70024</v>
      </c>
      <c r="E5418" s="258" t="s">
        <v>336</v>
      </c>
      <c r="F5418" s="25">
        <v>2018</v>
      </c>
      <c r="G5418" s="284">
        <v>43297.924305555556</v>
      </c>
      <c r="H5418" s="233">
        <v>43297.924305555556</v>
      </c>
      <c r="I5418" s="412" t="s">
        <v>36</v>
      </c>
      <c r="J5418" s="412" t="s">
        <v>36</v>
      </c>
      <c r="K5418" s="417" t="s">
        <v>7042</v>
      </c>
      <c r="L5418" s="235">
        <f>N5418-G5418</f>
        <v>12.954166666662786</v>
      </c>
      <c r="M5418" s="236">
        <v>19194</v>
      </c>
      <c r="N5418" s="284">
        <v>43310.878472222219</v>
      </c>
      <c r="O5418" s="233">
        <v>43310.878472222219</v>
      </c>
      <c r="P5418" s="328" t="s">
        <v>242</v>
      </c>
      <c r="Q5418" s="359" t="s">
        <v>382</v>
      </c>
      <c r="R5418" s="35" t="s">
        <v>10211</v>
      </c>
      <c r="S5418" s="277" t="s">
        <v>526</v>
      </c>
      <c r="T5418" s="167" t="s">
        <v>11553</v>
      </c>
      <c r="U5418" s="282" t="s">
        <v>40</v>
      </c>
      <c r="V5418" s="240" t="s">
        <v>1336</v>
      </c>
      <c r="W5418" s="167" t="s">
        <v>11554</v>
      </c>
      <c r="X5418" s="255">
        <v>607</v>
      </c>
      <c r="Y5418" s="255">
        <v>607</v>
      </c>
      <c r="Z5418" s="255">
        <v>12140</v>
      </c>
      <c r="AA5418" s="264">
        <f>Y5418/AD5418</f>
        <v>1.1001933585296342E-4</v>
      </c>
      <c r="AB5418" s="265">
        <f>Z5418/AD5418</f>
        <v>2.2003867170592682E-3</v>
      </c>
      <c r="AC5418" s="255">
        <f>Z5418/Y5418</f>
        <v>20</v>
      </c>
      <c r="AD5418" s="241">
        <v>5517212</v>
      </c>
      <c r="AE5418" s="461" t="s">
        <v>1270</v>
      </c>
      <c r="AF5418" s="462" t="s">
        <v>1270</v>
      </c>
      <c r="AG5418" s="277" t="s">
        <v>7066</v>
      </c>
      <c r="AH5418" s="277" t="s">
        <v>7067</v>
      </c>
    </row>
    <row r="5419" spans="1:34" ht="15" customHeight="1" x14ac:dyDescent="0.2">
      <c r="A5419" s="257">
        <v>69</v>
      </c>
      <c r="B5419" s="257">
        <v>70</v>
      </c>
      <c r="C5419" s="258" t="s">
        <v>335</v>
      </c>
      <c r="D5419" s="257">
        <v>70024</v>
      </c>
      <c r="E5419" s="258" t="s">
        <v>336</v>
      </c>
      <c r="F5419" s="25">
        <v>2018</v>
      </c>
      <c r="G5419" s="284">
        <v>43315.271527777775</v>
      </c>
      <c r="H5419" s="234">
        <v>43315.271527777775</v>
      </c>
      <c r="I5419" s="412" t="s">
        <v>36</v>
      </c>
      <c r="J5419" s="412" t="s">
        <v>36</v>
      </c>
      <c r="K5419" s="417" t="s">
        <v>7042</v>
      </c>
      <c r="L5419" s="235">
        <f>N5419-G5419</f>
        <v>22.481250000004366</v>
      </c>
      <c r="M5419" s="236">
        <v>32373</v>
      </c>
      <c r="N5419" s="284">
        <v>43337.75277777778</v>
      </c>
      <c r="O5419" s="234">
        <v>43337.75277777778</v>
      </c>
      <c r="P5419" s="294" t="s">
        <v>173</v>
      </c>
      <c r="Q5419" s="162" t="s">
        <v>382</v>
      </c>
      <c r="R5419" s="167" t="s">
        <v>10211</v>
      </c>
      <c r="S5419" s="163" t="s">
        <v>526</v>
      </c>
      <c r="T5419" s="167" t="s">
        <v>11692</v>
      </c>
      <c r="U5419" s="494">
        <v>114855446</v>
      </c>
      <c r="V5419" s="240" t="s">
        <v>1336</v>
      </c>
      <c r="W5419" s="35" t="s">
        <v>11693</v>
      </c>
      <c r="X5419" s="255">
        <v>3114</v>
      </c>
      <c r="Y5419" s="255">
        <v>3114</v>
      </c>
      <c r="Z5419" s="255">
        <v>264102</v>
      </c>
      <c r="AA5419" s="264">
        <f>Y5419/AD5419</f>
        <v>5.6441550551256689E-4</v>
      </c>
      <c r="AB5419" s="265">
        <f>Z5419/AD5419</f>
        <v>4.7868742401053287E-2</v>
      </c>
      <c r="AC5419" s="255">
        <f>Z5419/Y5419</f>
        <v>84.811175337186896</v>
      </c>
      <c r="AD5419" s="241">
        <v>5517212</v>
      </c>
      <c r="AE5419" s="467" t="s">
        <v>7056</v>
      </c>
      <c r="AF5419" s="468" t="s">
        <v>10605</v>
      </c>
      <c r="AG5419" s="163" t="s">
        <v>7040</v>
      </c>
      <c r="AH5419" s="277" t="s">
        <v>7041</v>
      </c>
    </row>
    <row r="5420" spans="1:34" ht="15" customHeight="1" x14ac:dyDescent="0.2">
      <c r="A5420" s="257">
        <v>69</v>
      </c>
      <c r="B5420" s="257">
        <v>70</v>
      </c>
      <c r="C5420" s="258" t="s">
        <v>335</v>
      </c>
      <c r="D5420" s="257">
        <v>70024</v>
      </c>
      <c r="E5420" s="258" t="s">
        <v>336</v>
      </c>
      <c r="F5420" s="25">
        <v>2018</v>
      </c>
      <c r="G5420" s="284">
        <v>43342.35833333333</v>
      </c>
      <c r="H5420" s="234">
        <v>43342.35833333333</v>
      </c>
      <c r="I5420" s="412" t="s">
        <v>36</v>
      </c>
      <c r="J5420" s="412" t="s">
        <v>36</v>
      </c>
      <c r="K5420" s="417" t="s">
        <v>7042</v>
      </c>
      <c r="L5420" s="235">
        <f>N5420-G5420</f>
        <v>7.6388888919609599E-3</v>
      </c>
      <c r="M5420" s="236">
        <v>11</v>
      </c>
      <c r="N5420" s="284">
        <v>43342.365972222222</v>
      </c>
      <c r="O5420" s="234">
        <v>43342.365972222222</v>
      </c>
      <c r="P5420" s="237" t="s">
        <v>37</v>
      </c>
      <c r="Q5420" s="162" t="s">
        <v>48</v>
      </c>
      <c r="R5420" s="167" t="s">
        <v>10200</v>
      </c>
      <c r="S5420" s="163" t="s">
        <v>40</v>
      </c>
      <c r="T5420" s="167" t="s">
        <v>11815</v>
      </c>
      <c r="U5420" s="287" t="s">
        <v>40</v>
      </c>
      <c r="V5420" s="240" t="s">
        <v>788</v>
      </c>
      <c r="W5420" s="167" t="s">
        <v>11816</v>
      </c>
      <c r="X5420" s="255">
        <v>3120</v>
      </c>
      <c r="Y5420" s="255">
        <v>3120</v>
      </c>
      <c r="Z5420" s="255">
        <v>35554</v>
      </c>
      <c r="AA5420" s="264">
        <f>Y5420/AD5420</f>
        <v>5.6550301130353523E-4</v>
      </c>
      <c r="AB5420" s="265">
        <f>Z5420/AD5420</f>
        <v>6.4441968153480418E-3</v>
      </c>
      <c r="AC5420" s="255">
        <f>Z5420/Y5420</f>
        <v>11.39551282051282</v>
      </c>
      <c r="AD5420" s="241">
        <v>5517212</v>
      </c>
      <c r="AE5420" s="467" t="s">
        <v>7102</v>
      </c>
      <c r="AF5420" s="468" t="s">
        <v>11817</v>
      </c>
      <c r="AG5420" s="163" t="s">
        <v>7040</v>
      </c>
      <c r="AH5420" s="277" t="s">
        <v>7041</v>
      </c>
    </row>
    <row r="5421" spans="1:34" ht="15" customHeight="1" x14ac:dyDescent="0.2">
      <c r="A5421" s="257">
        <v>69</v>
      </c>
      <c r="B5421" s="257">
        <v>70</v>
      </c>
      <c r="C5421" s="258" t="s">
        <v>335</v>
      </c>
      <c r="D5421" s="257">
        <v>70024</v>
      </c>
      <c r="E5421" s="258" t="s">
        <v>336</v>
      </c>
      <c r="F5421" s="25">
        <v>2018</v>
      </c>
      <c r="G5421" s="284">
        <v>43429.413888888892</v>
      </c>
      <c r="H5421" s="234">
        <v>43429.413888888892</v>
      </c>
      <c r="I5421" s="412" t="s">
        <v>36</v>
      </c>
      <c r="J5421" s="412" t="s">
        <v>36</v>
      </c>
      <c r="K5421" s="412" t="s">
        <v>36</v>
      </c>
      <c r="L5421" s="235">
        <f>N5421-G5421</f>
        <v>6.9444443943211809E-4</v>
      </c>
      <c r="M5421" s="236">
        <v>1</v>
      </c>
      <c r="N5421" s="284">
        <v>43429.414583333331</v>
      </c>
      <c r="O5421" s="234">
        <v>43429.414583333331</v>
      </c>
      <c r="P5421" s="237" t="s">
        <v>37</v>
      </c>
      <c r="Q5421" s="162" t="s">
        <v>48</v>
      </c>
      <c r="R5421" s="167" t="s">
        <v>10200</v>
      </c>
      <c r="S5421" s="163" t="s">
        <v>40</v>
      </c>
      <c r="T5421" s="167" t="s">
        <v>12409</v>
      </c>
      <c r="U5421" s="416" t="s">
        <v>40</v>
      </c>
      <c r="V5421" s="240" t="s">
        <v>1336</v>
      </c>
      <c r="W5421" s="35" t="s">
        <v>12410</v>
      </c>
      <c r="X5421" s="255">
        <v>3118</v>
      </c>
      <c r="Y5421" s="241">
        <v>0</v>
      </c>
      <c r="Z5421" s="241">
        <v>0</v>
      </c>
      <c r="AA5421" s="266"/>
      <c r="AB5421" s="266"/>
      <c r="AC5421" s="266"/>
      <c r="AD5421" s="241">
        <v>5517212</v>
      </c>
      <c r="AE5421" s="461" t="s">
        <v>7060</v>
      </c>
      <c r="AF5421" s="468" t="s">
        <v>12411</v>
      </c>
      <c r="AG5421" s="163" t="s">
        <v>7040</v>
      </c>
      <c r="AH5421" s="57" t="s">
        <v>7041</v>
      </c>
    </row>
    <row r="5422" spans="1:34" ht="15" customHeight="1" x14ac:dyDescent="0.2">
      <c r="A5422" s="521">
        <v>69</v>
      </c>
      <c r="B5422" s="521">
        <v>70</v>
      </c>
      <c r="C5422" s="522" t="s">
        <v>335</v>
      </c>
      <c r="D5422" s="521">
        <v>70024</v>
      </c>
      <c r="E5422" s="522" t="s">
        <v>336</v>
      </c>
      <c r="F5422" s="25">
        <v>2019</v>
      </c>
      <c r="G5422" s="232">
        <v>43513.594444444447</v>
      </c>
      <c r="H5422" s="233">
        <v>43513.594444444447</v>
      </c>
      <c r="I5422" s="417" t="s">
        <v>7042</v>
      </c>
      <c r="J5422" s="412" t="s">
        <v>36</v>
      </c>
      <c r="K5422" s="417" t="s">
        <v>7042</v>
      </c>
      <c r="L5422" s="235">
        <f>N5422-G5422</f>
        <v>5.1388888889050577E-2</v>
      </c>
      <c r="M5422" s="236">
        <v>74</v>
      </c>
      <c r="N5422" s="232">
        <v>43513.645833333336</v>
      </c>
      <c r="O5422" s="233">
        <v>43513.645833333336</v>
      </c>
      <c r="P5422" s="237" t="s">
        <v>37</v>
      </c>
      <c r="Q5422" s="162" t="s">
        <v>145</v>
      </c>
      <c r="R5422" s="167" t="s">
        <v>10207</v>
      </c>
      <c r="S5422" s="238" t="s">
        <v>40</v>
      </c>
      <c r="T5422" s="167" t="s">
        <v>13346</v>
      </c>
      <c r="U5422" s="483">
        <v>116499843</v>
      </c>
      <c r="V5422" s="240" t="s">
        <v>788</v>
      </c>
      <c r="W5422" s="167" t="s">
        <v>13347</v>
      </c>
      <c r="X5422" s="536">
        <v>10199</v>
      </c>
      <c r="Y5422" s="536">
        <v>10199</v>
      </c>
      <c r="Z5422" s="536">
        <v>764925</v>
      </c>
      <c r="AA5422" s="264">
        <f>Y5422/AD5422</f>
        <v>1.8380123443641106E-3</v>
      </c>
      <c r="AB5422" s="265">
        <f>Z5422/AD5422</f>
        <v>0.13785092582730829</v>
      </c>
      <c r="AC5422" s="255">
        <f>Z5422/Y5422</f>
        <v>75</v>
      </c>
      <c r="AD5422" s="255">
        <v>5548929</v>
      </c>
      <c r="AE5422" s="239" t="s">
        <v>7063</v>
      </c>
      <c r="AF5422" s="229" t="s">
        <v>13348</v>
      </c>
      <c r="AG5422" s="239" t="s">
        <v>7040</v>
      </c>
      <c r="AH5422" s="57" t="s">
        <v>7041</v>
      </c>
    </row>
    <row r="5423" spans="1:34" ht="15" customHeight="1" x14ac:dyDescent="0.2">
      <c r="A5423" s="523">
        <v>69</v>
      </c>
      <c r="B5423" s="523">
        <v>70</v>
      </c>
      <c r="C5423" s="524" t="s">
        <v>335</v>
      </c>
      <c r="D5423" s="523">
        <v>70024</v>
      </c>
      <c r="E5423" s="524" t="s">
        <v>336</v>
      </c>
      <c r="F5423" s="25">
        <v>2019</v>
      </c>
      <c r="G5423" s="573">
        <v>43541.506944444445</v>
      </c>
      <c r="H5423" s="574">
        <v>43541.506944444445</v>
      </c>
      <c r="I5423" s="572" t="s">
        <v>36</v>
      </c>
      <c r="J5423" s="417" t="s">
        <v>7042</v>
      </c>
      <c r="K5423" s="417" t="s">
        <v>7042</v>
      </c>
      <c r="L5423" s="235">
        <f>N5423-G5423</f>
        <v>0.47986111111094942</v>
      </c>
      <c r="M5423" s="236">
        <v>691</v>
      </c>
      <c r="N5423" s="573">
        <v>43541.986805555556</v>
      </c>
      <c r="O5423" s="574">
        <v>43541.986805555556</v>
      </c>
      <c r="P5423" s="237" t="s">
        <v>37</v>
      </c>
      <c r="Q5423" s="162" t="s">
        <v>1246</v>
      </c>
      <c r="R5423" s="167" t="s">
        <v>10421</v>
      </c>
      <c r="S5423" s="238" t="s">
        <v>54</v>
      </c>
      <c r="T5423" s="167" t="s">
        <v>13600</v>
      </c>
      <c r="U5423" s="224">
        <v>116753427</v>
      </c>
      <c r="V5423" s="240" t="s">
        <v>1336</v>
      </c>
      <c r="W5423" s="184" t="s">
        <v>13601</v>
      </c>
      <c r="X5423" s="536">
        <v>3127</v>
      </c>
      <c r="Y5423" s="536">
        <v>3127</v>
      </c>
      <c r="Z5423" s="536">
        <v>163413</v>
      </c>
      <c r="AA5423" s="264">
        <f>Y5423/AD5423</f>
        <v>5.6353216990161529E-4</v>
      </c>
      <c r="AB5423" s="265">
        <f>Z5423/AD5423</f>
        <v>2.9449466734932091E-2</v>
      </c>
      <c r="AC5423" s="255">
        <f>Z5423/Y5423</f>
        <v>52.25871442276943</v>
      </c>
      <c r="AD5423" s="255">
        <v>5548929</v>
      </c>
      <c r="AE5423" s="240" t="s">
        <v>1270</v>
      </c>
      <c r="AF5423" s="527" t="s">
        <v>1270</v>
      </c>
      <c r="AG5423" s="240" t="s">
        <v>7040</v>
      </c>
      <c r="AH5423" s="525" t="s">
        <v>7041</v>
      </c>
    </row>
    <row r="5424" spans="1:34" ht="15" customHeight="1" x14ac:dyDescent="0.2">
      <c r="A5424" s="58">
        <v>69</v>
      </c>
      <c r="B5424" s="58">
        <v>70</v>
      </c>
      <c r="C5424" s="76" t="s">
        <v>426</v>
      </c>
      <c r="D5424" s="31">
        <v>70025</v>
      </c>
      <c r="E5424" s="60" t="s">
        <v>427</v>
      </c>
      <c r="F5424" s="25">
        <v>2014</v>
      </c>
      <c r="G5424" s="61">
        <v>41754.379861111112</v>
      </c>
      <c r="H5424" s="62">
        <v>41754.379861111112</v>
      </c>
      <c r="I5424" s="625" t="s">
        <v>36</v>
      </c>
      <c r="J5424" s="625" t="s">
        <v>36</v>
      </c>
      <c r="K5424" s="625"/>
      <c r="L5424" s="64">
        <f>N5424-G5424</f>
        <v>6.944444467080757E-4</v>
      </c>
      <c r="M5424" s="65">
        <v>1</v>
      </c>
      <c r="N5424" s="61">
        <v>41754.380555555559</v>
      </c>
      <c r="O5424" s="62">
        <v>41754.380555555559</v>
      </c>
      <c r="P5424" s="66" t="s">
        <v>37</v>
      </c>
      <c r="Q5424" s="69" t="s">
        <v>62</v>
      </c>
      <c r="R5424" s="69" t="s">
        <v>397</v>
      </c>
      <c r="S5424" s="87" t="s">
        <v>101</v>
      </c>
      <c r="T5424" s="69" t="s">
        <v>2129</v>
      </c>
      <c r="U5424" s="416" t="s">
        <v>40</v>
      </c>
      <c r="V5424" s="78" t="s">
        <v>788</v>
      </c>
      <c r="W5424" s="69" t="s">
        <v>2130</v>
      </c>
      <c r="X5424" s="32">
        <v>1</v>
      </c>
      <c r="Y5424" s="32">
        <v>0</v>
      </c>
      <c r="Z5424" s="83"/>
      <c r="AA5424" s="84"/>
      <c r="AB5424" s="85"/>
      <c r="AC5424" s="83"/>
    </row>
    <row r="5425" spans="1:34" ht="15" customHeight="1" x14ac:dyDescent="0.2">
      <c r="A5425" s="58">
        <v>69</v>
      </c>
      <c r="B5425" s="58">
        <v>70</v>
      </c>
      <c r="C5425" s="76" t="s">
        <v>426</v>
      </c>
      <c r="D5425" s="31">
        <v>70025</v>
      </c>
      <c r="E5425" s="60" t="s">
        <v>427</v>
      </c>
      <c r="F5425" s="25">
        <v>2014</v>
      </c>
      <c r="G5425" s="61">
        <v>41754.443749999999</v>
      </c>
      <c r="H5425" s="62">
        <v>41754.443749999999</v>
      </c>
      <c r="I5425" s="625" t="s">
        <v>36</v>
      </c>
      <c r="J5425" s="625" t="s">
        <v>36</v>
      </c>
      <c r="K5425" s="625"/>
      <c r="L5425" s="64">
        <f>N5425-G5425</f>
        <v>0.20069444444379769</v>
      </c>
      <c r="M5425" s="65">
        <v>289</v>
      </c>
      <c r="N5425" s="61">
        <v>41754.644444444442</v>
      </c>
      <c r="O5425" s="62">
        <v>41754.644444444442</v>
      </c>
      <c r="P5425" s="66" t="s">
        <v>37</v>
      </c>
      <c r="Q5425" s="69" t="s">
        <v>62</v>
      </c>
      <c r="R5425" s="69" t="s">
        <v>397</v>
      </c>
      <c r="S5425" s="87" t="s">
        <v>101</v>
      </c>
      <c r="T5425" s="69" t="s">
        <v>2133</v>
      </c>
      <c r="U5425" s="77">
        <v>10243</v>
      </c>
      <c r="V5425" s="78" t="s">
        <v>788</v>
      </c>
      <c r="W5425" s="69" t="s">
        <v>2134</v>
      </c>
      <c r="X5425" s="32">
        <v>1</v>
      </c>
      <c r="Y5425" s="32">
        <v>0</v>
      </c>
      <c r="Z5425" s="83"/>
      <c r="AA5425" s="84"/>
      <c r="AB5425" s="85"/>
      <c r="AC5425" s="83"/>
    </row>
    <row r="5426" spans="1:34" ht="15" customHeight="1" x14ac:dyDescent="0.2">
      <c r="A5426" s="58">
        <v>69</v>
      </c>
      <c r="B5426" s="58">
        <v>70</v>
      </c>
      <c r="C5426" s="76" t="s">
        <v>426</v>
      </c>
      <c r="D5426" s="31">
        <v>70025</v>
      </c>
      <c r="E5426" s="60" t="s">
        <v>427</v>
      </c>
      <c r="F5426" s="25">
        <v>2014</v>
      </c>
      <c r="G5426" s="61">
        <v>41820.767361111109</v>
      </c>
      <c r="H5426" s="62">
        <v>41820.767361111109</v>
      </c>
      <c r="I5426" s="625" t="s">
        <v>36</v>
      </c>
      <c r="J5426" s="625" t="s">
        <v>36</v>
      </c>
      <c r="K5426" s="625"/>
      <c r="L5426" s="64">
        <f>N5426-G5426</f>
        <v>5.0000000002910383E-2</v>
      </c>
      <c r="M5426" s="65">
        <v>72</v>
      </c>
      <c r="N5426" s="61">
        <v>41820.817361111112</v>
      </c>
      <c r="O5426" s="62">
        <v>41820.817361111112</v>
      </c>
      <c r="P5426" s="86" t="s">
        <v>242</v>
      </c>
      <c r="Q5426" s="69" t="s">
        <v>43</v>
      </c>
      <c r="R5426" s="69" t="s">
        <v>266</v>
      </c>
      <c r="S5426" s="87" t="s">
        <v>526</v>
      </c>
      <c r="T5426" s="69" t="s">
        <v>2438</v>
      </c>
      <c r="U5426" s="416" t="s">
        <v>40</v>
      </c>
      <c r="V5426" s="87" t="s">
        <v>788</v>
      </c>
      <c r="W5426" s="69" t="s">
        <v>2439</v>
      </c>
      <c r="X5426" s="32">
        <v>0</v>
      </c>
      <c r="Y5426" s="32">
        <v>0</v>
      </c>
      <c r="Z5426" s="83"/>
      <c r="AA5426" s="84"/>
      <c r="AB5426" s="85"/>
      <c r="AC5426" s="83"/>
    </row>
    <row r="5427" spans="1:34" ht="15" customHeight="1" x14ac:dyDescent="0.2">
      <c r="A5427" s="105">
        <v>69</v>
      </c>
      <c r="B5427" s="105">
        <v>70</v>
      </c>
      <c r="C5427" s="76" t="s">
        <v>426</v>
      </c>
      <c r="D5427" s="31">
        <v>70025</v>
      </c>
      <c r="E5427" s="60" t="s">
        <v>427</v>
      </c>
      <c r="F5427" s="25">
        <v>2014</v>
      </c>
      <c r="G5427" s="61">
        <v>41910.259027777778</v>
      </c>
      <c r="H5427" s="62">
        <v>41910.259027777778</v>
      </c>
      <c r="I5427" s="625" t="s">
        <v>36</v>
      </c>
      <c r="J5427" s="625" t="s">
        <v>36</v>
      </c>
      <c r="K5427" s="625"/>
      <c r="L5427" s="64">
        <f>N5427-G5427</f>
        <v>7.6388888919609599E-3</v>
      </c>
      <c r="M5427" s="65">
        <v>11</v>
      </c>
      <c r="N5427" s="61">
        <v>41910.26666666667</v>
      </c>
      <c r="O5427" s="62">
        <v>41910.26666666667</v>
      </c>
      <c r="P5427" s="66" t="s">
        <v>37</v>
      </c>
      <c r="Q5427" s="69" t="s">
        <v>52</v>
      </c>
      <c r="R5427" s="69" t="s">
        <v>67</v>
      </c>
      <c r="S5427" s="87" t="s">
        <v>101</v>
      </c>
      <c r="T5427" s="69" t="s">
        <v>2789</v>
      </c>
      <c r="U5427" s="77">
        <v>10594</v>
      </c>
      <c r="V5427" s="87" t="s">
        <v>1336</v>
      </c>
      <c r="W5427" s="69" t="s">
        <v>2790</v>
      </c>
      <c r="X5427" s="83"/>
      <c r="Y5427" s="83"/>
      <c r="Z5427" s="83"/>
      <c r="AA5427" s="84"/>
      <c r="AB5427" s="85"/>
      <c r="AC5427" s="83"/>
    </row>
    <row r="5428" spans="1:34" ht="15" customHeight="1" x14ac:dyDescent="0.2">
      <c r="A5428" s="175">
        <v>69</v>
      </c>
      <c r="B5428" s="175">
        <v>70</v>
      </c>
      <c r="C5428" s="24" t="s">
        <v>426</v>
      </c>
      <c r="D5428" s="175">
        <v>70025</v>
      </c>
      <c r="E5428" s="24" t="s">
        <v>427</v>
      </c>
      <c r="F5428" s="25">
        <v>2015</v>
      </c>
      <c r="G5428" s="156">
        <v>42154.460416666669</v>
      </c>
      <c r="H5428" s="157">
        <v>42154.460416666669</v>
      </c>
      <c r="I5428" s="620" t="s">
        <v>36</v>
      </c>
      <c r="J5428" s="620" t="s">
        <v>36</v>
      </c>
      <c r="K5428" s="620"/>
      <c r="L5428" s="159">
        <f>N5428-G5428</f>
        <v>6.9444443943211809E-4</v>
      </c>
      <c r="M5428" s="160">
        <v>1</v>
      </c>
      <c r="N5428" s="156">
        <v>42154.461111111108</v>
      </c>
      <c r="O5428" s="157">
        <v>42154.461111111108</v>
      </c>
      <c r="P5428" s="161" t="s">
        <v>37</v>
      </c>
      <c r="Q5428" s="35" t="s">
        <v>38</v>
      </c>
      <c r="R5428" s="35" t="s">
        <v>135</v>
      </c>
      <c r="S5428" s="35" t="s">
        <v>68</v>
      </c>
      <c r="T5428" s="35" t="s">
        <v>4061</v>
      </c>
      <c r="U5428" s="176">
        <v>11154</v>
      </c>
      <c r="V5428" s="167" t="s">
        <v>788</v>
      </c>
      <c r="W5428" s="35" t="s">
        <v>4063</v>
      </c>
      <c r="X5428" s="55">
        <v>0</v>
      </c>
      <c r="Y5428" s="55">
        <v>0</v>
      </c>
      <c r="Z5428" s="168"/>
      <c r="AA5428" s="168"/>
      <c r="AB5428" s="168"/>
      <c r="AC5428" s="168"/>
    </row>
    <row r="5429" spans="1:34" ht="15" customHeight="1" x14ac:dyDescent="0.2">
      <c r="A5429" s="175">
        <v>69</v>
      </c>
      <c r="B5429" s="175">
        <v>70</v>
      </c>
      <c r="C5429" s="24" t="s">
        <v>426</v>
      </c>
      <c r="D5429" s="175">
        <v>70025</v>
      </c>
      <c r="E5429" s="24" t="s">
        <v>427</v>
      </c>
      <c r="F5429" s="25">
        <v>2015</v>
      </c>
      <c r="G5429" s="156">
        <v>42154.969444444447</v>
      </c>
      <c r="H5429" s="157">
        <v>42154.969444444447</v>
      </c>
      <c r="I5429" s="620" t="s">
        <v>36</v>
      </c>
      <c r="J5429" s="620" t="s">
        <v>36</v>
      </c>
      <c r="K5429" s="620"/>
      <c r="L5429" s="159">
        <f>N5429-G5429</f>
        <v>6.9444443943211809E-4</v>
      </c>
      <c r="M5429" s="160">
        <v>1</v>
      </c>
      <c r="N5429" s="156">
        <v>42154.970138888886</v>
      </c>
      <c r="O5429" s="157">
        <v>42154.970138888886</v>
      </c>
      <c r="P5429" s="161" t="s">
        <v>37</v>
      </c>
      <c r="Q5429" s="35" t="s">
        <v>145</v>
      </c>
      <c r="R5429" s="35" t="s">
        <v>146</v>
      </c>
      <c r="S5429" s="35" t="s">
        <v>40</v>
      </c>
      <c r="T5429" s="35" t="s">
        <v>4068</v>
      </c>
      <c r="U5429" s="416" t="s">
        <v>40</v>
      </c>
      <c r="V5429" s="167" t="s">
        <v>1336</v>
      </c>
      <c r="W5429" s="35" t="s">
        <v>4069</v>
      </c>
      <c r="X5429" s="55">
        <v>0</v>
      </c>
      <c r="Y5429" s="55">
        <v>0</v>
      </c>
      <c r="Z5429" s="168"/>
      <c r="AA5429" s="168"/>
      <c r="AB5429" s="168"/>
      <c r="AC5429" s="168"/>
    </row>
    <row r="5430" spans="1:34" ht="15" customHeight="1" x14ac:dyDescent="0.2">
      <c r="A5430" s="175">
        <v>69</v>
      </c>
      <c r="B5430" s="175">
        <v>70</v>
      </c>
      <c r="C5430" s="24" t="s">
        <v>426</v>
      </c>
      <c r="D5430" s="175">
        <v>70025</v>
      </c>
      <c r="E5430" s="24" t="s">
        <v>427</v>
      </c>
      <c r="F5430" s="25">
        <v>2015</v>
      </c>
      <c r="G5430" s="156">
        <v>42220.945833333331</v>
      </c>
      <c r="H5430" s="157">
        <v>42220.945833333331</v>
      </c>
      <c r="I5430" s="620" t="s">
        <v>36</v>
      </c>
      <c r="J5430" s="620" t="s">
        <v>36</v>
      </c>
      <c r="K5430" s="620"/>
      <c r="L5430" s="159">
        <f>N5430-G5430</f>
        <v>6.944444467080757E-4</v>
      </c>
      <c r="M5430" s="160">
        <v>1</v>
      </c>
      <c r="N5430" s="156">
        <v>42220.946527777778</v>
      </c>
      <c r="O5430" s="157">
        <v>42220.946527777778</v>
      </c>
      <c r="P5430" s="161" t="s">
        <v>37</v>
      </c>
      <c r="Q5430" s="35" t="s">
        <v>48</v>
      </c>
      <c r="R5430" s="35" t="s">
        <v>49</v>
      </c>
      <c r="S5430" s="35" t="s">
        <v>40</v>
      </c>
      <c r="T5430" s="35" t="s">
        <v>4521</v>
      </c>
      <c r="U5430" s="416" t="s">
        <v>40</v>
      </c>
      <c r="V5430" s="167" t="s">
        <v>788</v>
      </c>
      <c r="W5430" s="35" t="s">
        <v>4524</v>
      </c>
      <c r="X5430" s="188"/>
      <c r="Y5430" s="168"/>
      <c r="Z5430" s="168"/>
      <c r="AA5430" s="168"/>
      <c r="AB5430" s="168"/>
      <c r="AC5430" s="168"/>
    </row>
    <row r="5431" spans="1:34" ht="15" customHeight="1" x14ac:dyDescent="0.2">
      <c r="A5431" s="175">
        <v>69</v>
      </c>
      <c r="B5431" s="175">
        <v>70</v>
      </c>
      <c r="C5431" s="24" t="s">
        <v>426</v>
      </c>
      <c r="D5431" s="175">
        <v>70025</v>
      </c>
      <c r="E5431" s="24" t="s">
        <v>427</v>
      </c>
      <c r="F5431" s="25">
        <v>2015</v>
      </c>
      <c r="G5431" s="156">
        <v>42242.970138888886</v>
      </c>
      <c r="H5431" s="157">
        <v>42242.970138888886</v>
      </c>
      <c r="I5431" s="620" t="s">
        <v>36</v>
      </c>
      <c r="J5431" s="620" t="s">
        <v>36</v>
      </c>
      <c r="K5431" s="620"/>
      <c r="L5431" s="159">
        <f>N5431-G5431</f>
        <v>6.944444467080757E-4</v>
      </c>
      <c r="M5431" s="160">
        <v>1</v>
      </c>
      <c r="N5431" s="156">
        <v>42242.970833333333</v>
      </c>
      <c r="O5431" s="157">
        <v>42242.970833333333</v>
      </c>
      <c r="P5431" s="161" t="s">
        <v>37</v>
      </c>
      <c r="Q5431" s="35" t="s">
        <v>145</v>
      </c>
      <c r="R5431" s="35" t="s">
        <v>146</v>
      </c>
      <c r="S5431" s="35" t="s">
        <v>54</v>
      </c>
      <c r="T5431" s="35" t="s">
        <v>4648</v>
      </c>
      <c r="U5431" s="416" t="s">
        <v>40</v>
      </c>
      <c r="V5431" s="167" t="s">
        <v>1336</v>
      </c>
      <c r="W5431" s="35" t="s">
        <v>4652</v>
      </c>
      <c r="X5431" s="188"/>
      <c r="Y5431" s="168"/>
      <c r="Z5431" s="168"/>
      <c r="AA5431" s="168"/>
      <c r="AB5431" s="168"/>
      <c r="AC5431" s="168"/>
    </row>
    <row r="5432" spans="1:34" ht="15" customHeight="1" x14ac:dyDescent="0.2">
      <c r="A5432" s="175">
        <v>69</v>
      </c>
      <c r="B5432" s="175">
        <v>70</v>
      </c>
      <c r="C5432" s="24" t="s">
        <v>426</v>
      </c>
      <c r="D5432" s="175">
        <v>70025</v>
      </c>
      <c r="E5432" s="43" t="s">
        <v>427</v>
      </c>
      <c r="F5432" s="25">
        <v>2015</v>
      </c>
      <c r="G5432" s="156">
        <v>42250.986805555556</v>
      </c>
      <c r="H5432" s="157">
        <v>42250.986805555556</v>
      </c>
      <c r="I5432" s="620" t="s">
        <v>36</v>
      </c>
      <c r="J5432" s="620" t="s">
        <v>36</v>
      </c>
      <c r="K5432" s="620"/>
      <c r="L5432" s="159">
        <f>N5432-G5432</f>
        <v>6.944444467080757E-4</v>
      </c>
      <c r="M5432" s="160">
        <v>1</v>
      </c>
      <c r="N5432" s="156">
        <v>42250.987500000003</v>
      </c>
      <c r="O5432" s="157">
        <v>42250.987500000003</v>
      </c>
      <c r="P5432" s="161" t="s">
        <v>37</v>
      </c>
      <c r="Q5432" s="162" t="s">
        <v>48</v>
      </c>
      <c r="R5432" s="162" t="s">
        <v>49</v>
      </c>
      <c r="S5432" s="35" t="s">
        <v>40</v>
      </c>
      <c r="T5432" s="35" t="s">
        <v>4693</v>
      </c>
      <c r="U5432" s="416" t="s">
        <v>40</v>
      </c>
      <c r="V5432" s="167" t="s">
        <v>1336</v>
      </c>
      <c r="W5432" s="35" t="s">
        <v>4696</v>
      </c>
      <c r="X5432" s="206"/>
      <c r="Y5432" s="168"/>
      <c r="Z5432" s="168"/>
      <c r="AA5432" s="168"/>
      <c r="AB5432" s="168"/>
      <c r="AC5432" s="168"/>
    </row>
    <row r="5433" spans="1:34" ht="15" customHeight="1" x14ac:dyDescent="0.2">
      <c r="A5433" s="257">
        <v>69</v>
      </c>
      <c r="B5433" s="257">
        <v>70</v>
      </c>
      <c r="C5433" s="258" t="s">
        <v>426</v>
      </c>
      <c r="D5433" s="257">
        <v>70025</v>
      </c>
      <c r="E5433" s="258" t="s">
        <v>427</v>
      </c>
      <c r="F5433" s="25">
        <v>2016</v>
      </c>
      <c r="G5433" s="284">
        <v>42666.961111111108</v>
      </c>
      <c r="H5433" s="234">
        <v>42666.961111111108</v>
      </c>
      <c r="I5433" s="412" t="s">
        <v>36</v>
      </c>
      <c r="J5433" s="412" t="s">
        <v>36</v>
      </c>
      <c r="K5433" s="412"/>
      <c r="L5433" s="235">
        <f>N5433-G5433</f>
        <v>4.1666666729724966E-3</v>
      </c>
      <c r="M5433" s="236">
        <v>6</v>
      </c>
      <c r="N5433" s="284">
        <v>42666.965277777781</v>
      </c>
      <c r="O5433" s="234">
        <v>42666.965277777781</v>
      </c>
      <c r="P5433" s="237" t="s">
        <v>37</v>
      </c>
      <c r="Q5433" s="35" t="s">
        <v>213</v>
      </c>
      <c r="R5433" s="35" t="s">
        <v>287</v>
      </c>
      <c r="S5433" s="35" t="s">
        <v>40</v>
      </c>
      <c r="T5433" s="35" t="s">
        <v>6772</v>
      </c>
      <c r="U5433" s="282" t="s">
        <v>40</v>
      </c>
      <c r="V5433" s="240" t="s">
        <v>788</v>
      </c>
      <c r="W5433" s="35" t="s">
        <v>6775</v>
      </c>
      <c r="X5433" s="177">
        <v>0</v>
      </c>
      <c r="Y5433" s="55">
        <v>0</v>
      </c>
      <c r="Z5433" s="55">
        <v>0</v>
      </c>
      <c r="AA5433" s="35"/>
      <c r="AB5433" s="35"/>
      <c r="AC5433" s="241"/>
    </row>
    <row r="5434" spans="1:34" ht="15" customHeight="1" x14ac:dyDescent="0.2">
      <c r="A5434" s="521">
        <v>69</v>
      </c>
      <c r="B5434" s="521">
        <v>70</v>
      </c>
      <c r="C5434" s="522" t="s">
        <v>426</v>
      </c>
      <c r="D5434" s="521">
        <v>70025</v>
      </c>
      <c r="E5434" s="522" t="s">
        <v>427</v>
      </c>
      <c r="F5434" s="25">
        <v>2019</v>
      </c>
      <c r="G5434" s="573">
        <v>43594.967361111114</v>
      </c>
      <c r="H5434" s="574">
        <v>43594.967361111114</v>
      </c>
      <c r="I5434" s="572" t="s">
        <v>36</v>
      </c>
      <c r="J5434" s="572" t="s">
        <v>36</v>
      </c>
      <c r="K5434" s="572" t="s">
        <v>36</v>
      </c>
      <c r="L5434" s="235">
        <f>N5434-G5434</f>
        <v>2.9166666667151731E-2</v>
      </c>
      <c r="M5434" s="236">
        <v>42</v>
      </c>
      <c r="N5434" s="573">
        <v>43594.996527777781</v>
      </c>
      <c r="O5434" s="574">
        <v>43594.996527777781</v>
      </c>
      <c r="P5434" s="237" t="s">
        <v>37</v>
      </c>
      <c r="Q5434" s="162" t="s">
        <v>213</v>
      </c>
      <c r="R5434" s="167" t="s">
        <v>10774</v>
      </c>
      <c r="S5434" s="238" t="s">
        <v>106</v>
      </c>
      <c r="T5434" s="167" t="s">
        <v>13997</v>
      </c>
      <c r="U5434" s="459" t="s">
        <v>40</v>
      </c>
      <c r="V5434" s="49" t="s">
        <v>788</v>
      </c>
      <c r="W5434" s="35" t="s">
        <v>13998</v>
      </c>
      <c r="X5434" s="536">
        <v>0</v>
      </c>
      <c r="Y5434" s="255">
        <v>0</v>
      </c>
      <c r="Z5434" s="255">
        <v>0</v>
      </c>
      <c r="AA5434" s="264">
        <f>Y5434/AD5434</f>
        <v>0</v>
      </c>
      <c r="AB5434" s="265">
        <f>Z5434/AD5434</f>
        <v>0</v>
      </c>
      <c r="AC5434" s="255">
        <v>0</v>
      </c>
      <c r="AD5434" s="255">
        <v>5548929</v>
      </c>
      <c r="AE5434" s="240" t="s">
        <v>1270</v>
      </c>
      <c r="AF5434" s="527" t="s">
        <v>1270</v>
      </c>
      <c r="AG5434" s="49" t="s">
        <v>7040</v>
      </c>
      <c r="AH5434" s="525" t="s">
        <v>7041</v>
      </c>
    </row>
    <row r="5435" spans="1:34" ht="15" customHeight="1" x14ac:dyDescent="0.2">
      <c r="A5435" s="521">
        <v>69</v>
      </c>
      <c r="B5435" s="521">
        <v>70</v>
      </c>
      <c r="C5435" s="522" t="s">
        <v>426</v>
      </c>
      <c r="D5435" s="521">
        <v>70025</v>
      </c>
      <c r="E5435" s="522" t="s">
        <v>427</v>
      </c>
      <c r="F5435" s="25">
        <v>2019</v>
      </c>
      <c r="G5435" s="573">
        <v>43595.040972222225</v>
      </c>
      <c r="H5435" s="574">
        <v>43595.040972222225</v>
      </c>
      <c r="I5435" s="572" t="s">
        <v>36</v>
      </c>
      <c r="J5435" s="572" t="s">
        <v>36</v>
      </c>
      <c r="K5435" s="572" t="s">
        <v>36</v>
      </c>
      <c r="L5435" s="235">
        <f>N5435-G5435</f>
        <v>4.166666665696539E-3</v>
      </c>
      <c r="M5435" s="236">
        <v>6</v>
      </c>
      <c r="N5435" s="573">
        <v>43595.045138888891</v>
      </c>
      <c r="O5435" s="574">
        <v>43595.045138888891</v>
      </c>
      <c r="P5435" s="237" t="s">
        <v>37</v>
      </c>
      <c r="Q5435" s="162" t="s">
        <v>213</v>
      </c>
      <c r="R5435" s="167" t="s">
        <v>10774</v>
      </c>
      <c r="S5435" s="238" t="s">
        <v>40</v>
      </c>
      <c r="T5435" s="167" t="s">
        <v>14001</v>
      </c>
      <c r="U5435" s="459" t="s">
        <v>40</v>
      </c>
      <c r="V5435" s="49" t="s">
        <v>788</v>
      </c>
      <c r="W5435" s="35" t="s">
        <v>14003</v>
      </c>
      <c r="X5435" s="295"/>
      <c r="Y5435" s="266"/>
      <c r="Z5435" s="266"/>
      <c r="AA5435" s="266"/>
      <c r="AB5435" s="266"/>
      <c r="AC5435" s="266"/>
      <c r="AD5435" s="255">
        <v>5548929</v>
      </c>
      <c r="AE5435" s="240" t="s">
        <v>1270</v>
      </c>
      <c r="AF5435" s="527" t="s">
        <v>1270</v>
      </c>
      <c r="AG5435" s="49" t="s">
        <v>7040</v>
      </c>
      <c r="AH5435" s="525" t="s">
        <v>7041</v>
      </c>
    </row>
    <row r="5436" spans="1:34" ht="15" customHeight="1" x14ac:dyDescent="0.2">
      <c r="A5436" s="105">
        <v>69</v>
      </c>
      <c r="B5436" s="105">
        <v>70</v>
      </c>
      <c r="C5436" s="76" t="s">
        <v>510</v>
      </c>
      <c r="D5436" s="31">
        <v>70027</v>
      </c>
      <c r="E5436" s="60" t="s">
        <v>511</v>
      </c>
      <c r="F5436" s="25">
        <v>2014</v>
      </c>
      <c r="G5436" s="106">
        <v>41984.606944444444</v>
      </c>
      <c r="H5436" s="63">
        <v>41984.606944444444</v>
      </c>
      <c r="I5436" s="628" t="s">
        <v>313</v>
      </c>
      <c r="J5436" s="625" t="s">
        <v>36</v>
      </c>
      <c r="K5436" s="625"/>
      <c r="L5436" s="64">
        <f>N5436-G5436</f>
        <v>6.944444467080757E-4</v>
      </c>
      <c r="M5436" s="65">
        <v>1</v>
      </c>
      <c r="N5436" s="106">
        <v>41984.607638888891</v>
      </c>
      <c r="O5436" s="63">
        <v>41984.607638888891</v>
      </c>
      <c r="P5436" s="66" t="s">
        <v>37</v>
      </c>
      <c r="Q5436" s="99" t="s">
        <v>1752</v>
      </c>
      <c r="R5436" s="99" t="s">
        <v>320</v>
      </c>
      <c r="S5436" s="78" t="s">
        <v>40</v>
      </c>
      <c r="T5436" s="69" t="s">
        <v>3171</v>
      </c>
      <c r="U5436" s="459" t="s">
        <v>40</v>
      </c>
      <c r="V5436" s="87" t="s">
        <v>788</v>
      </c>
      <c r="W5436" s="69" t="s">
        <v>3172</v>
      </c>
      <c r="X5436" s="32">
        <v>0</v>
      </c>
      <c r="Y5436" s="32">
        <v>0</v>
      </c>
      <c r="Z5436" s="83"/>
      <c r="AA5436" s="84"/>
      <c r="AB5436" s="85"/>
      <c r="AC5436" s="83"/>
    </row>
    <row r="5437" spans="1:34" ht="15" customHeight="1" x14ac:dyDescent="0.2">
      <c r="A5437" s="105">
        <v>69</v>
      </c>
      <c r="B5437" s="105">
        <v>70</v>
      </c>
      <c r="C5437" s="76" t="s">
        <v>510</v>
      </c>
      <c r="D5437" s="31">
        <v>70027</v>
      </c>
      <c r="E5437" s="60" t="s">
        <v>511</v>
      </c>
      <c r="F5437" s="25">
        <v>2014</v>
      </c>
      <c r="G5437" s="106">
        <v>41984.60833333333</v>
      </c>
      <c r="H5437" s="63">
        <v>41984.60833333333</v>
      </c>
      <c r="I5437" s="628" t="s">
        <v>313</v>
      </c>
      <c r="J5437" s="625" t="s">
        <v>36</v>
      </c>
      <c r="K5437" s="625"/>
      <c r="L5437" s="64">
        <f>N5437-G5437</f>
        <v>0.20000000000436557</v>
      </c>
      <c r="M5437" s="65">
        <v>288</v>
      </c>
      <c r="N5437" s="106">
        <v>41984.808333333334</v>
      </c>
      <c r="O5437" s="63">
        <v>41984.808333333334</v>
      </c>
      <c r="P5437" s="66" t="s">
        <v>37</v>
      </c>
      <c r="Q5437" s="99" t="s">
        <v>52</v>
      </c>
      <c r="R5437" s="99" t="s">
        <v>59</v>
      </c>
      <c r="S5437" s="78" t="s">
        <v>68</v>
      </c>
      <c r="T5437" s="69" t="s">
        <v>3173</v>
      </c>
      <c r="U5437" s="459" t="s">
        <v>40</v>
      </c>
      <c r="V5437" s="87" t="s">
        <v>788</v>
      </c>
      <c r="W5437" s="69" t="s">
        <v>3172</v>
      </c>
      <c r="X5437" s="32">
        <v>0</v>
      </c>
      <c r="Y5437" s="32">
        <v>0</v>
      </c>
      <c r="Z5437" s="83"/>
      <c r="AA5437" s="84"/>
      <c r="AB5437" s="85"/>
      <c r="AC5437" s="83"/>
    </row>
    <row r="5438" spans="1:34" ht="15" customHeight="1" x14ac:dyDescent="0.2">
      <c r="A5438" s="521">
        <v>69</v>
      </c>
      <c r="B5438" s="521">
        <v>70</v>
      </c>
      <c r="C5438" s="522" t="s">
        <v>510</v>
      </c>
      <c r="D5438" s="521">
        <v>70027</v>
      </c>
      <c r="E5438" s="522" t="s">
        <v>511</v>
      </c>
      <c r="F5438" s="25">
        <v>2019</v>
      </c>
      <c r="G5438" s="573">
        <v>43595.309027777781</v>
      </c>
      <c r="H5438" s="574">
        <v>43595.309027777781</v>
      </c>
      <c r="I5438" s="572" t="s">
        <v>36</v>
      </c>
      <c r="J5438" s="572" t="s">
        <v>36</v>
      </c>
      <c r="K5438" s="572" t="s">
        <v>36</v>
      </c>
      <c r="L5438" s="235">
        <f>N5438-G5438</f>
        <v>6.9444443943211809E-4</v>
      </c>
      <c r="M5438" s="236">
        <v>1</v>
      </c>
      <c r="N5438" s="573">
        <v>43595.30972222222</v>
      </c>
      <c r="O5438" s="574">
        <v>43595.30972222222</v>
      </c>
      <c r="P5438" s="237" t="s">
        <v>37</v>
      </c>
      <c r="Q5438" s="162" t="s">
        <v>213</v>
      </c>
      <c r="R5438" s="167" t="s">
        <v>10774</v>
      </c>
      <c r="S5438" s="238" t="s">
        <v>101</v>
      </c>
      <c r="T5438" s="167" t="s">
        <v>14014</v>
      </c>
      <c r="U5438" s="459" t="s">
        <v>40</v>
      </c>
      <c r="V5438" s="49" t="s">
        <v>788</v>
      </c>
      <c r="W5438" s="167" t="s">
        <v>14015</v>
      </c>
      <c r="X5438" s="536">
        <v>0</v>
      </c>
      <c r="Y5438" s="255">
        <v>0</v>
      </c>
      <c r="Z5438" s="255">
        <v>0</v>
      </c>
      <c r="AA5438" s="264">
        <f>Y5438/AD5438</f>
        <v>0</v>
      </c>
      <c r="AB5438" s="265">
        <f>Z5438/AD5438</f>
        <v>0</v>
      </c>
      <c r="AC5438" s="255">
        <v>0</v>
      </c>
      <c r="AD5438" s="255">
        <v>5548929</v>
      </c>
      <c r="AE5438" s="49" t="s">
        <v>7083</v>
      </c>
      <c r="AF5438" s="349" t="s">
        <v>8489</v>
      </c>
      <c r="AG5438" s="49" t="s">
        <v>7040</v>
      </c>
      <c r="AH5438" s="525" t="s">
        <v>7041</v>
      </c>
    </row>
    <row r="5439" spans="1:34" ht="15" customHeight="1" x14ac:dyDescent="0.2">
      <c r="A5439" s="175">
        <v>69</v>
      </c>
      <c r="B5439" s="175">
        <v>70</v>
      </c>
      <c r="C5439" s="24" t="s">
        <v>512</v>
      </c>
      <c r="D5439" s="175">
        <v>70028</v>
      </c>
      <c r="E5439" s="24" t="s">
        <v>513</v>
      </c>
      <c r="F5439" s="25">
        <v>2015</v>
      </c>
      <c r="G5439" s="156">
        <v>42199.45</v>
      </c>
      <c r="H5439" s="157">
        <v>42199.45</v>
      </c>
      <c r="I5439" s="620" t="s">
        <v>36</v>
      </c>
      <c r="J5439" s="620" t="s">
        <v>36</v>
      </c>
      <c r="K5439" s="620"/>
      <c r="L5439" s="159">
        <f>N5439-G5439</f>
        <v>6.944444467080757E-4</v>
      </c>
      <c r="M5439" s="160">
        <v>1</v>
      </c>
      <c r="N5439" s="156">
        <v>42199.450694444444</v>
      </c>
      <c r="O5439" s="157">
        <v>42199.450694444444</v>
      </c>
      <c r="P5439" s="161" t="s">
        <v>37</v>
      </c>
      <c r="Q5439" s="35" t="s">
        <v>145</v>
      </c>
      <c r="R5439" s="35" t="s">
        <v>146</v>
      </c>
      <c r="S5439" s="35" t="s">
        <v>107</v>
      </c>
      <c r="T5439" s="35" t="s">
        <v>4304</v>
      </c>
      <c r="U5439" s="459" t="s">
        <v>40</v>
      </c>
      <c r="V5439" s="167" t="s">
        <v>788</v>
      </c>
      <c r="W5439" s="35" t="s">
        <v>4305</v>
      </c>
      <c r="X5439" s="55">
        <v>0</v>
      </c>
      <c r="Y5439" s="55">
        <v>0</v>
      </c>
      <c r="Z5439" s="168"/>
      <c r="AA5439" s="168"/>
      <c r="AB5439" s="168"/>
      <c r="AC5439" s="168"/>
    </row>
    <row r="5440" spans="1:34" ht="15" customHeight="1" x14ac:dyDescent="0.2">
      <c r="A5440" s="58">
        <v>69</v>
      </c>
      <c r="B5440" s="58">
        <v>70</v>
      </c>
      <c r="C5440" s="76" t="s">
        <v>398</v>
      </c>
      <c r="D5440" s="31">
        <v>70029</v>
      </c>
      <c r="E5440" s="60" t="s">
        <v>399</v>
      </c>
      <c r="F5440" s="25">
        <v>2014</v>
      </c>
      <c r="G5440" s="61">
        <v>41882.561805555553</v>
      </c>
      <c r="H5440" s="62">
        <v>41882.561805555553</v>
      </c>
      <c r="I5440" s="625" t="s">
        <v>36</v>
      </c>
      <c r="J5440" s="625" t="s">
        <v>36</v>
      </c>
      <c r="K5440" s="625"/>
      <c r="L5440" s="64">
        <f>N5440-G5440</f>
        <v>6.944444467080757E-4</v>
      </c>
      <c r="M5440" s="65">
        <v>1</v>
      </c>
      <c r="N5440" s="61">
        <v>41882.5625</v>
      </c>
      <c r="O5440" s="62">
        <v>41882.5625</v>
      </c>
      <c r="P5440" s="66" t="s">
        <v>37</v>
      </c>
      <c r="Q5440" s="69" t="s">
        <v>43</v>
      </c>
      <c r="R5440" s="69" t="s">
        <v>535</v>
      </c>
      <c r="S5440" s="87" t="s">
        <v>526</v>
      </c>
      <c r="T5440" s="69" t="s">
        <v>2662</v>
      </c>
      <c r="U5440" s="459" t="s">
        <v>40</v>
      </c>
      <c r="V5440" s="87" t="s">
        <v>788</v>
      </c>
      <c r="W5440" s="69" t="s">
        <v>2663</v>
      </c>
      <c r="X5440" s="32">
        <v>2914</v>
      </c>
      <c r="Y5440" s="32">
        <v>0</v>
      </c>
      <c r="Z5440" s="83"/>
      <c r="AA5440" s="84"/>
      <c r="AB5440" s="85"/>
      <c r="AC5440" s="83"/>
    </row>
    <row r="5441" spans="1:29" ht="15" customHeight="1" x14ac:dyDescent="0.2">
      <c r="A5441" s="105">
        <v>69</v>
      </c>
      <c r="B5441" s="105">
        <v>70</v>
      </c>
      <c r="C5441" s="76" t="s">
        <v>398</v>
      </c>
      <c r="D5441" s="31">
        <v>70029</v>
      </c>
      <c r="E5441" s="60" t="s">
        <v>399</v>
      </c>
      <c r="F5441" s="25">
        <v>2014</v>
      </c>
      <c r="G5441" s="61">
        <v>41943.834722222222</v>
      </c>
      <c r="H5441" s="62">
        <v>41943.834722222222</v>
      </c>
      <c r="I5441" s="625" t="s">
        <v>36</v>
      </c>
      <c r="J5441" s="625" t="s">
        <v>36</v>
      </c>
      <c r="K5441" s="625"/>
      <c r="L5441" s="64">
        <f>N5441-G5441</f>
        <v>6.944444467080757E-4</v>
      </c>
      <c r="M5441" s="65">
        <v>1</v>
      </c>
      <c r="N5441" s="61">
        <v>41943.835416666669</v>
      </c>
      <c r="O5441" s="62">
        <v>41943.835416666669</v>
      </c>
      <c r="P5441" s="66" t="s">
        <v>37</v>
      </c>
      <c r="Q5441" s="69" t="s">
        <v>43</v>
      </c>
      <c r="R5441" s="69" t="s">
        <v>535</v>
      </c>
      <c r="S5441" s="87" t="s">
        <v>68</v>
      </c>
      <c r="T5441" s="69" t="s">
        <v>2959</v>
      </c>
      <c r="U5441" s="77">
        <v>10673</v>
      </c>
      <c r="V5441" s="87" t="s">
        <v>788</v>
      </c>
      <c r="W5441" s="69" t="s">
        <v>2960</v>
      </c>
      <c r="X5441" s="32">
        <v>2911</v>
      </c>
      <c r="Y5441" s="32">
        <v>0</v>
      </c>
      <c r="Z5441" s="83"/>
      <c r="AA5441" s="84"/>
      <c r="AB5441" s="85"/>
      <c r="AC5441" s="83"/>
    </row>
    <row r="5442" spans="1:29" ht="15" customHeight="1" x14ac:dyDescent="0.2">
      <c r="A5442" s="105">
        <v>69</v>
      </c>
      <c r="B5442" s="105">
        <v>70</v>
      </c>
      <c r="C5442" s="76" t="s">
        <v>398</v>
      </c>
      <c r="D5442" s="31">
        <v>70029</v>
      </c>
      <c r="E5442" s="60" t="s">
        <v>399</v>
      </c>
      <c r="F5442" s="25">
        <v>2014</v>
      </c>
      <c r="G5442" s="61">
        <v>41943.842361111114</v>
      </c>
      <c r="H5442" s="62">
        <v>41943.842361111114</v>
      </c>
      <c r="I5442" s="625" t="s">
        <v>36</v>
      </c>
      <c r="J5442" s="625" t="s">
        <v>36</v>
      </c>
      <c r="K5442" s="625"/>
      <c r="L5442" s="64">
        <f>N5442-G5442</f>
        <v>6.9444443943211809E-4</v>
      </c>
      <c r="M5442" s="65">
        <v>1</v>
      </c>
      <c r="N5442" s="61">
        <v>41943.843055555553</v>
      </c>
      <c r="O5442" s="62">
        <v>41943.843055555553</v>
      </c>
      <c r="P5442" s="66" t="s">
        <v>37</v>
      </c>
      <c r="Q5442" s="69" t="s">
        <v>43</v>
      </c>
      <c r="R5442" s="69" t="s">
        <v>535</v>
      </c>
      <c r="S5442" s="87" t="s">
        <v>68</v>
      </c>
      <c r="T5442" s="69" t="s">
        <v>2959</v>
      </c>
      <c r="U5442" s="77">
        <v>10673</v>
      </c>
      <c r="V5442" s="87" t="s">
        <v>788</v>
      </c>
      <c r="W5442" s="69" t="s">
        <v>2961</v>
      </c>
      <c r="X5442" s="32">
        <v>2911</v>
      </c>
      <c r="Y5442" s="32">
        <v>0</v>
      </c>
      <c r="Z5442" s="83"/>
      <c r="AA5442" s="84"/>
      <c r="AB5442" s="85"/>
      <c r="AC5442" s="83"/>
    </row>
    <row r="5443" spans="1:29" ht="15" customHeight="1" x14ac:dyDescent="0.2">
      <c r="A5443" s="105">
        <v>69</v>
      </c>
      <c r="B5443" s="105">
        <v>70</v>
      </c>
      <c r="C5443" s="76" t="s">
        <v>398</v>
      </c>
      <c r="D5443" s="31">
        <v>70029</v>
      </c>
      <c r="E5443" s="60" t="s">
        <v>399</v>
      </c>
      <c r="F5443" s="25">
        <v>2014</v>
      </c>
      <c r="G5443" s="61">
        <v>41943.843055555553</v>
      </c>
      <c r="H5443" s="62">
        <v>41943.843055555553</v>
      </c>
      <c r="I5443" s="625" t="s">
        <v>36</v>
      </c>
      <c r="J5443" s="625" t="s">
        <v>36</v>
      </c>
      <c r="K5443" s="625"/>
      <c r="L5443" s="64">
        <f>N5443-G5443</f>
        <v>6.944444467080757E-4</v>
      </c>
      <c r="M5443" s="65">
        <v>1</v>
      </c>
      <c r="N5443" s="61">
        <v>41943.84375</v>
      </c>
      <c r="O5443" s="62">
        <v>41943.84375</v>
      </c>
      <c r="P5443" s="66" t="s">
        <v>37</v>
      </c>
      <c r="Q5443" s="69" t="s">
        <v>43</v>
      </c>
      <c r="R5443" s="69" t="s">
        <v>535</v>
      </c>
      <c r="S5443" s="87" t="s">
        <v>68</v>
      </c>
      <c r="T5443" s="69" t="s">
        <v>2959</v>
      </c>
      <c r="U5443" s="77">
        <v>10673</v>
      </c>
      <c r="V5443" s="87" t="s">
        <v>788</v>
      </c>
      <c r="W5443" s="69" t="s">
        <v>2962</v>
      </c>
      <c r="X5443" s="32">
        <v>2911</v>
      </c>
      <c r="Y5443" s="32">
        <v>0</v>
      </c>
      <c r="Z5443" s="83"/>
      <c r="AA5443" s="84"/>
      <c r="AB5443" s="85"/>
      <c r="AC5443" s="83"/>
    </row>
    <row r="5444" spans="1:29" ht="15" customHeight="1" x14ac:dyDescent="0.2">
      <c r="A5444" s="105">
        <v>69</v>
      </c>
      <c r="B5444" s="105">
        <v>70</v>
      </c>
      <c r="C5444" s="76" t="s">
        <v>398</v>
      </c>
      <c r="D5444" s="31">
        <v>70029</v>
      </c>
      <c r="E5444" s="60" t="s">
        <v>399</v>
      </c>
      <c r="F5444" s="25">
        <v>2014</v>
      </c>
      <c r="G5444" s="61">
        <v>41943.84375</v>
      </c>
      <c r="H5444" s="62">
        <v>41943.84375</v>
      </c>
      <c r="I5444" s="625" t="s">
        <v>36</v>
      </c>
      <c r="J5444" s="625" t="s">
        <v>36</v>
      </c>
      <c r="K5444" s="625"/>
      <c r="L5444" s="64">
        <f>N5444-G5444</f>
        <v>0.2618055555576575</v>
      </c>
      <c r="M5444" s="65">
        <v>377</v>
      </c>
      <c r="N5444" s="61">
        <v>41944.105555555558</v>
      </c>
      <c r="O5444" s="62">
        <v>41944.105555555558</v>
      </c>
      <c r="P5444" s="66" t="s">
        <v>37</v>
      </c>
      <c r="Q5444" s="69" t="s">
        <v>43</v>
      </c>
      <c r="R5444" s="69" t="s">
        <v>535</v>
      </c>
      <c r="S5444" s="87" t="s">
        <v>68</v>
      </c>
      <c r="T5444" s="69" t="s">
        <v>2959</v>
      </c>
      <c r="U5444" s="77">
        <v>10673</v>
      </c>
      <c r="V5444" s="87" t="s">
        <v>788</v>
      </c>
      <c r="W5444" s="69" t="s">
        <v>2963</v>
      </c>
      <c r="X5444" s="32">
        <v>2911</v>
      </c>
      <c r="Y5444" s="32">
        <v>2911</v>
      </c>
      <c r="Z5444" s="32">
        <v>138791</v>
      </c>
      <c r="AA5444" s="79">
        <f>Y5444/5380759</f>
        <v>5.4100174343433703E-4</v>
      </c>
      <c r="AB5444" s="80">
        <f>Z5444/5380759</f>
        <v>2.5793944683268663E-2</v>
      </c>
      <c r="AC5444" s="32">
        <f>Z5444/Y5444</f>
        <v>47.678117485400207</v>
      </c>
    </row>
    <row r="5445" spans="1:29" ht="15" customHeight="1" x14ac:dyDescent="0.2">
      <c r="A5445" s="105">
        <v>69</v>
      </c>
      <c r="B5445" s="105">
        <v>70</v>
      </c>
      <c r="C5445" s="76" t="s">
        <v>398</v>
      </c>
      <c r="D5445" s="31">
        <v>70029</v>
      </c>
      <c r="E5445" s="60" t="s">
        <v>399</v>
      </c>
      <c r="F5445" s="25">
        <v>2014</v>
      </c>
      <c r="G5445" s="61">
        <v>41964.396527777775</v>
      </c>
      <c r="H5445" s="62">
        <v>41964.396527777775</v>
      </c>
      <c r="I5445" s="625" t="s">
        <v>36</v>
      </c>
      <c r="J5445" s="625" t="s">
        <v>36</v>
      </c>
      <c r="K5445" s="625"/>
      <c r="L5445" s="64">
        <f>N5445-G5445</f>
        <v>0.26666666667006211</v>
      </c>
      <c r="M5445" s="65">
        <v>384</v>
      </c>
      <c r="N5445" s="61">
        <v>41964.663194444445</v>
      </c>
      <c r="O5445" s="62">
        <v>41964.663194444445</v>
      </c>
      <c r="P5445" s="66" t="s">
        <v>37</v>
      </c>
      <c r="Q5445" s="69" t="s">
        <v>62</v>
      </c>
      <c r="R5445" s="69" t="s">
        <v>397</v>
      </c>
      <c r="S5445" s="87" t="s">
        <v>101</v>
      </c>
      <c r="T5445" s="69" t="s">
        <v>3062</v>
      </c>
      <c r="U5445" s="77">
        <v>10713</v>
      </c>
      <c r="V5445" s="87" t="s">
        <v>788</v>
      </c>
      <c r="W5445" s="69" t="s">
        <v>3063</v>
      </c>
      <c r="X5445" s="137">
        <v>1727</v>
      </c>
      <c r="Y5445" s="137">
        <v>1727</v>
      </c>
      <c r="Z5445" s="137">
        <v>55800</v>
      </c>
      <c r="AA5445" s="138">
        <v>3.1905121889758657E-4</v>
      </c>
      <c r="AB5445" s="139">
        <v>1.0308661270692144E-2</v>
      </c>
      <c r="AC5445" s="137">
        <v>32.310364794441227</v>
      </c>
    </row>
    <row r="5446" spans="1:29" ht="15" customHeight="1" x14ac:dyDescent="0.2">
      <c r="A5446" s="105">
        <v>69</v>
      </c>
      <c r="B5446" s="105">
        <v>70</v>
      </c>
      <c r="C5446" s="76" t="s">
        <v>398</v>
      </c>
      <c r="D5446" s="31">
        <v>70029</v>
      </c>
      <c r="E5446" s="60" t="s">
        <v>399</v>
      </c>
      <c r="F5446" s="25">
        <v>2014</v>
      </c>
      <c r="G5446" s="106">
        <v>41984.589583333334</v>
      </c>
      <c r="H5446" s="63">
        <v>41984.589583333334</v>
      </c>
      <c r="I5446" s="628" t="s">
        <v>313</v>
      </c>
      <c r="J5446" s="625" t="s">
        <v>36</v>
      </c>
      <c r="K5446" s="625"/>
      <c r="L5446" s="64">
        <f>N5446-G5446</f>
        <v>6.944444467080757E-4</v>
      </c>
      <c r="M5446" s="65">
        <v>1</v>
      </c>
      <c r="N5446" s="106">
        <v>41984.590277777781</v>
      </c>
      <c r="O5446" s="63">
        <v>41984.590277777781</v>
      </c>
      <c r="P5446" s="66" t="s">
        <v>37</v>
      </c>
      <c r="Q5446" s="99" t="s">
        <v>1752</v>
      </c>
      <c r="R5446" s="99" t="s">
        <v>320</v>
      </c>
      <c r="S5446" s="78" t="s">
        <v>40</v>
      </c>
      <c r="T5446" s="69" t="s">
        <v>3169</v>
      </c>
      <c r="U5446" s="459" t="s">
        <v>40</v>
      </c>
      <c r="V5446" s="87" t="s">
        <v>788</v>
      </c>
      <c r="W5446" s="69" t="s">
        <v>3170</v>
      </c>
      <c r="X5446" s="32">
        <v>2910</v>
      </c>
      <c r="Y5446" s="32">
        <v>0</v>
      </c>
      <c r="Z5446" s="83"/>
      <c r="AA5446" s="84"/>
      <c r="AB5446" s="85"/>
      <c r="AC5446" s="83"/>
    </row>
    <row r="5447" spans="1:29" ht="15" customHeight="1" x14ac:dyDescent="0.2">
      <c r="A5447" s="175">
        <v>69</v>
      </c>
      <c r="B5447" s="175">
        <v>70</v>
      </c>
      <c r="C5447" s="24" t="s">
        <v>398</v>
      </c>
      <c r="D5447" s="175">
        <v>70029</v>
      </c>
      <c r="E5447" s="24" t="s">
        <v>399</v>
      </c>
      <c r="F5447" s="25">
        <v>2015</v>
      </c>
      <c r="G5447" s="156">
        <v>42194.14166666667</v>
      </c>
      <c r="H5447" s="157">
        <v>42194.14166666667</v>
      </c>
      <c r="I5447" s="620" t="s">
        <v>36</v>
      </c>
      <c r="J5447" s="620" t="s">
        <v>36</v>
      </c>
      <c r="K5447" s="620"/>
      <c r="L5447" s="159">
        <f>N5447-G5447</f>
        <v>6.9444443943211809E-4</v>
      </c>
      <c r="M5447" s="160">
        <v>1</v>
      </c>
      <c r="N5447" s="156">
        <v>42194.142361111109</v>
      </c>
      <c r="O5447" s="157">
        <v>42194.142361111109</v>
      </c>
      <c r="P5447" s="161" t="s">
        <v>37</v>
      </c>
      <c r="Q5447" s="35" t="s">
        <v>213</v>
      </c>
      <c r="R5447" s="35" t="s">
        <v>287</v>
      </c>
      <c r="S5447" s="35" t="s">
        <v>101</v>
      </c>
      <c r="T5447" s="35" t="s">
        <v>4274</v>
      </c>
      <c r="U5447" s="459" t="s">
        <v>40</v>
      </c>
      <c r="V5447" s="167" t="s">
        <v>788</v>
      </c>
      <c r="W5447" s="35" t="s">
        <v>4275</v>
      </c>
      <c r="X5447" s="55">
        <v>1189</v>
      </c>
      <c r="Y5447" s="55">
        <v>0</v>
      </c>
      <c r="Z5447" s="168"/>
      <c r="AA5447" s="168"/>
      <c r="AB5447" s="168"/>
      <c r="AC5447" s="168"/>
    </row>
    <row r="5448" spans="1:29" ht="15" customHeight="1" x14ac:dyDescent="0.2">
      <c r="A5448" s="175">
        <v>69</v>
      </c>
      <c r="B5448" s="175">
        <v>70</v>
      </c>
      <c r="C5448" s="24" t="s">
        <v>398</v>
      </c>
      <c r="D5448" s="175">
        <v>70029</v>
      </c>
      <c r="E5448" s="43" t="s">
        <v>399</v>
      </c>
      <c r="F5448" s="25">
        <v>2015</v>
      </c>
      <c r="G5448" s="156">
        <v>42292.051388888889</v>
      </c>
      <c r="H5448" s="157">
        <v>42292.051388888889</v>
      </c>
      <c r="I5448" s="620" t="s">
        <v>36</v>
      </c>
      <c r="J5448" s="620" t="s">
        <v>36</v>
      </c>
      <c r="K5448" s="620"/>
      <c r="L5448" s="159">
        <f>N5448-G5448</f>
        <v>6.944444467080757E-4</v>
      </c>
      <c r="M5448" s="160">
        <v>1</v>
      </c>
      <c r="N5448" s="156">
        <v>42292.052083333336</v>
      </c>
      <c r="O5448" s="157">
        <v>42292.052083333336</v>
      </c>
      <c r="P5448" s="161" t="s">
        <v>37</v>
      </c>
      <c r="Q5448" s="35" t="s">
        <v>213</v>
      </c>
      <c r="R5448" s="35" t="s">
        <v>287</v>
      </c>
      <c r="S5448" s="168" t="s">
        <v>101</v>
      </c>
      <c r="T5448" s="35" t="s">
        <v>4951</v>
      </c>
      <c r="U5448" s="459" t="s">
        <v>40</v>
      </c>
      <c r="V5448" s="167" t="s">
        <v>788</v>
      </c>
      <c r="W5448" s="35" t="s">
        <v>4952</v>
      </c>
      <c r="X5448" s="55">
        <v>2927</v>
      </c>
      <c r="Y5448" s="168"/>
      <c r="Z5448" s="168"/>
      <c r="AA5448" s="168"/>
      <c r="AB5448" s="168"/>
      <c r="AC5448" s="168"/>
    </row>
    <row r="5449" spans="1:29" ht="15" customHeight="1" x14ac:dyDescent="0.2">
      <c r="A5449" s="257">
        <v>69</v>
      </c>
      <c r="B5449" s="257">
        <v>70</v>
      </c>
      <c r="C5449" s="258" t="s">
        <v>398</v>
      </c>
      <c r="D5449" s="257">
        <v>70029</v>
      </c>
      <c r="E5449" s="258" t="s">
        <v>399</v>
      </c>
      <c r="F5449" s="25">
        <v>2016</v>
      </c>
      <c r="G5449" s="232">
        <v>42435.270833333336</v>
      </c>
      <c r="H5449" s="233">
        <v>42435.270833333336</v>
      </c>
      <c r="I5449" s="412" t="s">
        <v>36</v>
      </c>
      <c r="J5449" s="412" t="s">
        <v>36</v>
      </c>
      <c r="K5449" s="412"/>
      <c r="L5449" s="235">
        <f>N5449-G5449</f>
        <v>0.73611111110949423</v>
      </c>
      <c r="M5449" s="236">
        <v>1060</v>
      </c>
      <c r="N5449" s="232">
        <v>42436.006944444445</v>
      </c>
      <c r="O5449" s="233">
        <v>42436.006944444445</v>
      </c>
      <c r="P5449" s="237" t="s">
        <v>37</v>
      </c>
      <c r="Q5449" s="238" t="s">
        <v>62</v>
      </c>
      <c r="R5449" s="238" t="s">
        <v>397</v>
      </c>
      <c r="S5449" s="168" t="s">
        <v>68</v>
      </c>
      <c r="T5449" s="35" t="s">
        <v>5709</v>
      </c>
      <c r="U5449" s="88">
        <v>11973</v>
      </c>
      <c r="V5449" s="240" t="s">
        <v>788</v>
      </c>
      <c r="W5449" s="35" t="s">
        <v>5710</v>
      </c>
      <c r="X5449" s="55">
        <v>2844</v>
      </c>
      <c r="Y5449" s="55">
        <v>1939</v>
      </c>
      <c r="Z5449" s="55">
        <v>34362</v>
      </c>
      <c r="AA5449" s="259">
        <v>3.5371148051877927E-4</v>
      </c>
      <c r="AB5449" s="260">
        <v>6.2683000998382124E-3</v>
      </c>
      <c r="AC5449" s="241">
        <v>17.721505930892214</v>
      </c>
    </row>
    <row r="5450" spans="1:29" ht="15" customHeight="1" x14ac:dyDescent="0.2">
      <c r="A5450" s="257">
        <v>69</v>
      </c>
      <c r="B5450" s="257">
        <v>70</v>
      </c>
      <c r="C5450" s="258" t="s">
        <v>398</v>
      </c>
      <c r="D5450" s="257">
        <v>70029</v>
      </c>
      <c r="E5450" s="258" t="s">
        <v>399</v>
      </c>
      <c r="F5450" s="25">
        <v>2016</v>
      </c>
      <c r="G5450" s="232">
        <v>42468.761805555558</v>
      </c>
      <c r="H5450" s="233">
        <v>42468.761805555558</v>
      </c>
      <c r="I5450" s="412" t="s">
        <v>36</v>
      </c>
      <c r="J5450" s="412" t="s">
        <v>36</v>
      </c>
      <c r="K5450" s="412"/>
      <c r="L5450" s="235">
        <f>N5450-G5450</f>
        <v>0.22986111111094942</v>
      </c>
      <c r="M5450" s="236">
        <v>331</v>
      </c>
      <c r="N5450" s="232">
        <v>42468.991666666669</v>
      </c>
      <c r="O5450" s="233">
        <v>42468.991666666669</v>
      </c>
      <c r="P5450" s="237" t="s">
        <v>37</v>
      </c>
      <c r="Q5450" s="35" t="s">
        <v>62</v>
      </c>
      <c r="R5450" s="238" t="s">
        <v>397</v>
      </c>
      <c r="S5450" s="35" t="s">
        <v>40</v>
      </c>
      <c r="T5450" s="35" t="s">
        <v>5847</v>
      </c>
      <c r="U5450" s="88">
        <v>12080</v>
      </c>
      <c r="V5450" s="240" t="s">
        <v>788</v>
      </c>
      <c r="W5450" s="35" t="s">
        <v>5848</v>
      </c>
      <c r="X5450" s="55">
        <v>2929</v>
      </c>
      <c r="Y5450" s="55">
        <v>990</v>
      </c>
      <c r="Z5450" s="55">
        <v>46066</v>
      </c>
      <c r="AA5450" s="259">
        <v>1.8059534074966037E-4</v>
      </c>
      <c r="AB5450" s="260">
        <v>8.4033383504786407E-3</v>
      </c>
      <c r="AC5450" s="241">
        <v>46.531313131313134</v>
      </c>
    </row>
    <row r="5451" spans="1:29" ht="15" customHeight="1" x14ac:dyDescent="0.2">
      <c r="A5451" s="257">
        <v>69</v>
      </c>
      <c r="B5451" s="257">
        <v>70</v>
      </c>
      <c r="C5451" s="258" t="s">
        <v>398</v>
      </c>
      <c r="D5451" s="257">
        <v>70029</v>
      </c>
      <c r="E5451" s="258" t="s">
        <v>399</v>
      </c>
      <c r="F5451" s="25">
        <v>2016</v>
      </c>
      <c r="G5451" s="232">
        <v>42468.786805555559</v>
      </c>
      <c r="H5451" s="233">
        <v>42468.786805555559</v>
      </c>
      <c r="I5451" s="412" t="s">
        <v>36</v>
      </c>
      <c r="J5451" s="412" t="s">
        <v>36</v>
      </c>
      <c r="K5451" s="412"/>
      <c r="L5451" s="235">
        <f>N5451-G5451</f>
        <v>6.9444443943211809E-4</v>
      </c>
      <c r="M5451" s="236">
        <v>1</v>
      </c>
      <c r="N5451" s="232">
        <v>42468.787499999999</v>
      </c>
      <c r="O5451" s="233">
        <v>42468.787499999999</v>
      </c>
      <c r="P5451" s="237" t="s">
        <v>37</v>
      </c>
      <c r="Q5451" s="35" t="s">
        <v>62</v>
      </c>
      <c r="R5451" s="238" t="s">
        <v>397</v>
      </c>
      <c r="S5451" s="35" t="s">
        <v>40</v>
      </c>
      <c r="T5451" s="35" t="s">
        <v>5849</v>
      </c>
      <c r="U5451" s="88">
        <v>12080</v>
      </c>
      <c r="V5451" s="240" t="s">
        <v>788</v>
      </c>
      <c r="W5451" s="35" t="s">
        <v>5850</v>
      </c>
      <c r="X5451" s="55">
        <v>1939</v>
      </c>
      <c r="Y5451" s="55">
        <v>0</v>
      </c>
      <c r="Z5451" s="55">
        <v>0</v>
      </c>
      <c r="AA5451" s="168"/>
      <c r="AB5451" s="168"/>
      <c r="AC5451" s="168"/>
    </row>
    <row r="5452" spans="1:29" ht="15" customHeight="1" x14ac:dyDescent="0.2">
      <c r="A5452" s="257">
        <v>69</v>
      </c>
      <c r="B5452" s="257">
        <v>70</v>
      </c>
      <c r="C5452" s="258" t="s">
        <v>398</v>
      </c>
      <c r="D5452" s="257">
        <v>70029</v>
      </c>
      <c r="E5452" s="258" t="s">
        <v>399</v>
      </c>
      <c r="F5452" s="25">
        <v>2016</v>
      </c>
      <c r="G5452" s="232">
        <v>42468.788194444445</v>
      </c>
      <c r="H5452" s="233">
        <v>42468.788194444445</v>
      </c>
      <c r="I5452" s="412" t="s">
        <v>36</v>
      </c>
      <c r="J5452" s="412" t="s">
        <v>36</v>
      </c>
      <c r="K5452" s="412"/>
      <c r="L5452" s="235">
        <f>N5452-G5452</f>
        <v>6.944444467080757E-4</v>
      </c>
      <c r="M5452" s="236">
        <v>1</v>
      </c>
      <c r="N5452" s="232">
        <v>42468.788888888892</v>
      </c>
      <c r="O5452" s="233">
        <v>42468.788888888892</v>
      </c>
      <c r="P5452" s="237" t="s">
        <v>37</v>
      </c>
      <c r="Q5452" s="35" t="s">
        <v>62</v>
      </c>
      <c r="R5452" s="238" t="s">
        <v>397</v>
      </c>
      <c r="S5452" s="35" t="s">
        <v>40</v>
      </c>
      <c r="T5452" s="35" t="s">
        <v>5853</v>
      </c>
      <c r="U5452" s="88">
        <v>12080</v>
      </c>
      <c r="V5452" s="240" t="s">
        <v>788</v>
      </c>
      <c r="W5452" s="35" t="s">
        <v>5854</v>
      </c>
      <c r="X5452" s="55">
        <v>1939</v>
      </c>
      <c r="Y5452" s="55">
        <v>0</v>
      </c>
      <c r="Z5452" s="55">
        <v>0</v>
      </c>
      <c r="AA5452" s="168"/>
      <c r="AB5452" s="168"/>
      <c r="AC5452" s="168"/>
    </row>
    <row r="5453" spans="1:29" ht="15" customHeight="1" x14ac:dyDescent="0.2">
      <c r="A5453" s="257">
        <v>69</v>
      </c>
      <c r="B5453" s="257">
        <v>70</v>
      </c>
      <c r="C5453" s="258" t="s">
        <v>398</v>
      </c>
      <c r="D5453" s="257">
        <v>70029</v>
      </c>
      <c r="E5453" s="258" t="s">
        <v>399</v>
      </c>
      <c r="F5453" s="25">
        <v>2016</v>
      </c>
      <c r="G5453" s="232">
        <v>42468.876388888886</v>
      </c>
      <c r="H5453" s="233">
        <v>42468.876388888886</v>
      </c>
      <c r="I5453" s="412" t="s">
        <v>36</v>
      </c>
      <c r="J5453" s="412" t="s">
        <v>36</v>
      </c>
      <c r="K5453" s="412"/>
      <c r="L5453" s="235">
        <f>N5453-G5453</f>
        <v>6.944444467080757E-4</v>
      </c>
      <c r="M5453" s="236">
        <v>1</v>
      </c>
      <c r="N5453" s="232">
        <v>42468.877083333333</v>
      </c>
      <c r="O5453" s="233">
        <v>42468.877083333333</v>
      </c>
      <c r="P5453" s="237" t="s">
        <v>37</v>
      </c>
      <c r="Q5453" s="35" t="s">
        <v>62</v>
      </c>
      <c r="R5453" s="238" t="s">
        <v>397</v>
      </c>
      <c r="S5453" s="35" t="s">
        <v>40</v>
      </c>
      <c r="T5453" s="35" t="s">
        <v>5853</v>
      </c>
      <c r="U5453" s="88">
        <v>12080</v>
      </c>
      <c r="V5453" s="240" t="s">
        <v>788</v>
      </c>
      <c r="W5453" s="35" t="s">
        <v>5855</v>
      </c>
      <c r="X5453" s="55">
        <v>1939</v>
      </c>
      <c r="Y5453" s="55">
        <v>0</v>
      </c>
      <c r="Z5453" s="55">
        <v>0</v>
      </c>
      <c r="AA5453" s="168"/>
      <c r="AB5453" s="168"/>
      <c r="AC5453" s="168"/>
    </row>
    <row r="5454" spans="1:29" ht="15" customHeight="1" x14ac:dyDescent="0.2">
      <c r="A5454" s="257">
        <v>69</v>
      </c>
      <c r="B5454" s="257">
        <v>70</v>
      </c>
      <c r="C5454" s="258" t="s">
        <v>398</v>
      </c>
      <c r="D5454" s="257">
        <v>70029</v>
      </c>
      <c r="E5454" s="258" t="s">
        <v>399</v>
      </c>
      <c r="F5454" s="25">
        <v>2016</v>
      </c>
      <c r="G5454" s="284">
        <v>42609.234027777777</v>
      </c>
      <c r="H5454" s="234">
        <v>42609.234027777777</v>
      </c>
      <c r="I5454" s="412" t="s">
        <v>36</v>
      </c>
      <c r="J5454" s="412" t="s">
        <v>36</v>
      </c>
      <c r="K5454" s="412"/>
      <c r="L5454" s="235">
        <f>N5454-G5454</f>
        <v>6.944444467080757E-4</v>
      </c>
      <c r="M5454" s="236">
        <v>1</v>
      </c>
      <c r="N5454" s="284">
        <v>42609.234722222223</v>
      </c>
      <c r="O5454" s="234">
        <v>42609.234722222223</v>
      </c>
      <c r="P5454" s="237" t="s">
        <v>37</v>
      </c>
      <c r="Q5454" s="238" t="s">
        <v>52</v>
      </c>
      <c r="R5454" s="238" t="s">
        <v>53</v>
      </c>
      <c r="S5454" s="35" t="s">
        <v>54</v>
      </c>
      <c r="T5454" s="35" t="s">
        <v>6510</v>
      </c>
      <c r="U5454" s="88">
        <v>12439</v>
      </c>
      <c r="V5454" s="240" t="s">
        <v>788</v>
      </c>
      <c r="W5454" s="35" t="s">
        <v>6511</v>
      </c>
      <c r="X5454" s="177">
        <v>2949</v>
      </c>
      <c r="Y5454" s="55">
        <v>0</v>
      </c>
      <c r="Z5454" s="55">
        <v>0</v>
      </c>
      <c r="AA5454" s="35"/>
      <c r="AB5454" s="35"/>
      <c r="AC5454" s="241"/>
    </row>
    <row r="5455" spans="1:29" ht="15" customHeight="1" x14ac:dyDescent="0.2">
      <c r="A5455" s="257">
        <v>69</v>
      </c>
      <c r="B5455" s="257">
        <v>70</v>
      </c>
      <c r="C5455" s="258" t="s">
        <v>398</v>
      </c>
      <c r="D5455" s="257">
        <v>70029</v>
      </c>
      <c r="E5455" s="258" t="s">
        <v>399</v>
      </c>
      <c r="F5455" s="25">
        <v>2016</v>
      </c>
      <c r="G5455" s="284">
        <v>42609.273611111108</v>
      </c>
      <c r="H5455" s="234">
        <v>42609.273611111108</v>
      </c>
      <c r="I5455" s="412" t="s">
        <v>36</v>
      </c>
      <c r="J5455" s="417" t="s">
        <v>313</v>
      </c>
      <c r="K5455" s="417"/>
      <c r="L5455" s="235">
        <f>N5455-G5455</f>
        <v>0.41250000000582077</v>
      </c>
      <c r="M5455" s="236">
        <v>594</v>
      </c>
      <c r="N5455" s="284">
        <v>42609.686111111114</v>
      </c>
      <c r="O5455" s="234">
        <v>42609.686111111114</v>
      </c>
      <c r="P5455" s="237" t="s">
        <v>37</v>
      </c>
      <c r="Q5455" s="238" t="s">
        <v>52</v>
      </c>
      <c r="R5455" s="238" t="s">
        <v>53</v>
      </c>
      <c r="S5455" s="35" t="s">
        <v>54</v>
      </c>
      <c r="T5455" s="35" t="s">
        <v>6512</v>
      </c>
      <c r="U5455" s="88">
        <v>12439</v>
      </c>
      <c r="V5455" s="240" t="s">
        <v>788</v>
      </c>
      <c r="W5455" s="35" t="s">
        <v>6513</v>
      </c>
      <c r="X5455" s="177">
        <v>1039</v>
      </c>
      <c r="Y5455" s="177">
        <v>1039</v>
      </c>
      <c r="Z5455" s="177">
        <v>89157</v>
      </c>
      <c r="AA5455" s="289">
        <v>1.9076019313964655E-4</v>
      </c>
      <c r="AB5455" s="290">
        <v>1.636920744923144E-2</v>
      </c>
      <c r="AC5455" s="291">
        <v>85.810394610202124</v>
      </c>
    </row>
    <row r="5456" spans="1:29" ht="15" customHeight="1" x14ac:dyDescent="0.2">
      <c r="A5456" s="257">
        <v>69</v>
      </c>
      <c r="B5456" s="257">
        <v>70</v>
      </c>
      <c r="C5456" s="258" t="s">
        <v>398</v>
      </c>
      <c r="D5456" s="257">
        <v>70029</v>
      </c>
      <c r="E5456" s="258" t="s">
        <v>399</v>
      </c>
      <c r="F5456" s="25">
        <v>2016</v>
      </c>
      <c r="G5456" s="284">
        <v>42659.765277777777</v>
      </c>
      <c r="H5456" s="234">
        <v>42659.765277777777</v>
      </c>
      <c r="I5456" s="412" t="s">
        <v>36</v>
      </c>
      <c r="J5456" s="417" t="s">
        <v>6749</v>
      </c>
      <c r="K5456" s="417"/>
      <c r="L5456" s="235">
        <f>N5456-G5456</f>
        <v>2.1701388888905058</v>
      </c>
      <c r="M5456" s="236">
        <v>3125</v>
      </c>
      <c r="N5456" s="284">
        <v>42661.935416666667</v>
      </c>
      <c r="O5456" s="234">
        <v>42661.935416666667</v>
      </c>
      <c r="P5456" s="237" t="s">
        <v>37</v>
      </c>
      <c r="Q5456" s="35" t="s">
        <v>52</v>
      </c>
      <c r="R5456" s="35" t="s">
        <v>302</v>
      </c>
      <c r="S5456" s="35" t="s">
        <v>68</v>
      </c>
      <c r="T5456" s="35" t="s">
        <v>6750</v>
      </c>
      <c r="U5456" s="88">
        <v>12579</v>
      </c>
      <c r="V5456" s="240" t="s">
        <v>788</v>
      </c>
      <c r="W5456" s="35" t="s">
        <v>6751</v>
      </c>
      <c r="X5456" s="177">
        <v>1040</v>
      </c>
      <c r="Y5456" s="55">
        <v>3888</v>
      </c>
      <c r="Z5456" s="55">
        <v>172504</v>
      </c>
      <c r="AA5456" s="289">
        <v>7.1383602591621354E-4</v>
      </c>
      <c r="AB5456" s="290">
        <v>3.167170005520846E-2</v>
      </c>
      <c r="AC5456" s="291">
        <v>44.368312757201643</v>
      </c>
    </row>
    <row r="5457" spans="1:34" ht="15" customHeight="1" x14ac:dyDescent="0.2">
      <c r="A5457" s="257">
        <v>69</v>
      </c>
      <c r="B5457" s="257">
        <v>70</v>
      </c>
      <c r="C5457" s="258" t="s">
        <v>398</v>
      </c>
      <c r="D5457" s="257">
        <v>70029</v>
      </c>
      <c r="E5457" s="258" t="s">
        <v>399</v>
      </c>
      <c r="F5457" s="25">
        <v>2017</v>
      </c>
      <c r="G5457" s="232">
        <v>42843.725694444445</v>
      </c>
      <c r="H5457" s="233">
        <v>42843.725694444445</v>
      </c>
      <c r="I5457" s="412" t="s">
        <v>36</v>
      </c>
      <c r="J5457" s="412" t="s">
        <v>36</v>
      </c>
      <c r="K5457" s="412"/>
      <c r="L5457" s="235">
        <f>N5457-G5457</f>
        <v>6.944444467080757E-4</v>
      </c>
      <c r="M5457" s="236">
        <v>1</v>
      </c>
      <c r="N5457" s="232">
        <v>42843.726388888892</v>
      </c>
      <c r="O5457" s="233">
        <v>42843.726388888892</v>
      </c>
      <c r="P5457" s="237" t="s">
        <v>37</v>
      </c>
      <c r="Q5457" s="35" t="s">
        <v>145</v>
      </c>
      <c r="R5457" s="35" t="s">
        <v>146</v>
      </c>
      <c r="S5457" s="35" t="s">
        <v>68</v>
      </c>
      <c r="T5457" s="52" t="s">
        <v>8387</v>
      </c>
      <c r="U5457" s="332" t="s">
        <v>40</v>
      </c>
      <c r="V5457" s="240" t="s">
        <v>788</v>
      </c>
      <c r="W5457" s="44" t="s">
        <v>8388</v>
      </c>
      <c r="X5457" s="241">
        <v>2987</v>
      </c>
      <c r="Y5457" s="241">
        <v>0</v>
      </c>
      <c r="Z5457" s="241">
        <v>0</v>
      </c>
      <c r="AA5457" s="177"/>
      <c r="AB5457" s="177"/>
      <c r="AC5457" s="177"/>
      <c r="AD5457" s="304">
        <v>5517212</v>
      </c>
      <c r="AE5457" s="305" t="s">
        <v>7189</v>
      </c>
      <c r="AF5457" s="305" t="s">
        <v>8389</v>
      </c>
      <c r="AG5457" s="35" t="s">
        <v>7040</v>
      </c>
      <c r="AH5457" s="44" t="s">
        <v>7041</v>
      </c>
    </row>
    <row r="5458" spans="1:34" ht="15" customHeight="1" x14ac:dyDescent="0.2">
      <c r="A5458" s="257">
        <v>69</v>
      </c>
      <c r="B5458" s="257">
        <v>70</v>
      </c>
      <c r="C5458" s="258" t="s">
        <v>398</v>
      </c>
      <c r="D5458" s="257">
        <v>70029</v>
      </c>
      <c r="E5458" s="258" t="s">
        <v>399</v>
      </c>
      <c r="F5458" s="25">
        <v>2017</v>
      </c>
      <c r="G5458" s="232">
        <v>42971.938194444447</v>
      </c>
      <c r="H5458" s="233">
        <v>42971.938194444447</v>
      </c>
      <c r="I5458" s="412" t="s">
        <v>36</v>
      </c>
      <c r="J5458" s="417" t="s">
        <v>7042</v>
      </c>
      <c r="K5458" s="417"/>
      <c r="L5458" s="235">
        <f>N5458-G5458</f>
        <v>0.79236111111094942</v>
      </c>
      <c r="M5458" s="236">
        <v>1141</v>
      </c>
      <c r="N5458" s="232">
        <v>42972.730555555558</v>
      </c>
      <c r="O5458" s="233">
        <v>42972.730555555558</v>
      </c>
      <c r="P5458" s="237" t="s">
        <v>37</v>
      </c>
      <c r="Q5458" s="35" t="s">
        <v>382</v>
      </c>
      <c r="R5458" s="35" t="s">
        <v>383</v>
      </c>
      <c r="S5458" s="35" t="s">
        <v>68</v>
      </c>
      <c r="T5458" s="167" t="s">
        <v>9243</v>
      </c>
      <c r="U5458" s="293">
        <v>113197723</v>
      </c>
      <c r="V5458" s="240" t="s">
        <v>788</v>
      </c>
      <c r="W5458" s="167" t="s">
        <v>9244</v>
      </c>
      <c r="X5458" s="241">
        <v>2988</v>
      </c>
      <c r="Y5458" s="241">
        <v>2988</v>
      </c>
      <c r="Z5458" s="241">
        <v>185256</v>
      </c>
      <c r="AA5458" s="215">
        <v>5.415778839022318E-4</v>
      </c>
      <c r="AB5458" s="216">
        <v>3.3577828801938367E-2</v>
      </c>
      <c r="AC5458" s="255">
        <v>62</v>
      </c>
      <c r="AD5458" s="304">
        <v>5517212</v>
      </c>
      <c r="AE5458" s="305" t="s">
        <v>7427</v>
      </c>
      <c r="AF5458" s="305" t="s">
        <v>7046</v>
      </c>
      <c r="AG5458" s="35" t="s">
        <v>7040</v>
      </c>
      <c r="AH5458" s="29" t="s">
        <v>7041</v>
      </c>
    </row>
    <row r="5459" spans="1:34" ht="15" customHeight="1" x14ac:dyDescent="0.2">
      <c r="A5459" s="257">
        <v>69</v>
      </c>
      <c r="B5459" s="257">
        <v>70</v>
      </c>
      <c r="C5459" s="258" t="s">
        <v>398</v>
      </c>
      <c r="D5459" s="257">
        <v>70029</v>
      </c>
      <c r="E5459" s="258" t="s">
        <v>399</v>
      </c>
      <c r="F5459" s="25">
        <v>2017</v>
      </c>
      <c r="G5459" s="232">
        <v>43028.26666666667</v>
      </c>
      <c r="H5459" s="233">
        <v>43028.26666666667</v>
      </c>
      <c r="I5459" s="417" t="s">
        <v>7042</v>
      </c>
      <c r="J5459" s="412" t="s">
        <v>36</v>
      </c>
      <c r="K5459" s="412"/>
      <c r="L5459" s="235">
        <f>N5459-G5459</f>
        <v>6.9444443943211809E-4</v>
      </c>
      <c r="M5459" s="236">
        <v>1</v>
      </c>
      <c r="N5459" s="232">
        <v>43028.267361111109</v>
      </c>
      <c r="O5459" s="233">
        <v>43028.267361111109</v>
      </c>
      <c r="P5459" s="237" t="s">
        <v>37</v>
      </c>
      <c r="Q5459" s="35" t="s">
        <v>48</v>
      </c>
      <c r="R5459" s="35" t="s">
        <v>49</v>
      </c>
      <c r="S5459" s="277" t="s">
        <v>40</v>
      </c>
      <c r="T5459" s="167" t="s">
        <v>9823</v>
      </c>
      <c r="U5459" s="332" t="s">
        <v>40</v>
      </c>
      <c r="V5459" s="240" t="s">
        <v>788</v>
      </c>
      <c r="W5459" s="167" t="s">
        <v>9824</v>
      </c>
      <c r="X5459" s="241">
        <v>2983</v>
      </c>
      <c r="Y5459" s="241">
        <v>0</v>
      </c>
      <c r="Z5459" s="241">
        <v>0</v>
      </c>
      <c r="AA5459" s="277"/>
      <c r="AB5459" s="277"/>
      <c r="AC5459" s="277"/>
      <c r="AD5459" s="304">
        <v>5517212</v>
      </c>
      <c r="AE5459" s="333" t="s">
        <v>1270</v>
      </c>
      <c r="AF5459" s="333" t="s">
        <v>1270</v>
      </c>
      <c r="AG5459" s="167" t="s">
        <v>7040</v>
      </c>
      <c r="AH5459" s="29" t="s">
        <v>7041</v>
      </c>
    </row>
    <row r="5460" spans="1:34" ht="15" customHeight="1" x14ac:dyDescent="0.2">
      <c r="A5460" s="257">
        <v>69</v>
      </c>
      <c r="B5460" s="257">
        <v>70</v>
      </c>
      <c r="C5460" s="258" t="s">
        <v>398</v>
      </c>
      <c r="D5460" s="257">
        <v>70029</v>
      </c>
      <c r="E5460" s="258" t="s">
        <v>399</v>
      </c>
      <c r="F5460" s="25">
        <v>2017</v>
      </c>
      <c r="G5460" s="232">
        <v>43028.379166666666</v>
      </c>
      <c r="H5460" s="233">
        <v>43028.379166666666</v>
      </c>
      <c r="I5460" s="417" t="s">
        <v>7042</v>
      </c>
      <c r="J5460" s="417" t="s">
        <v>7042</v>
      </c>
      <c r="K5460" s="417"/>
      <c r="L5460" s="235">
        <f>N5460-G5460</f>
        <v>0.82847222222335404</v>
      </c>
      <c r="M5460" s="236">
        <v>1193</v>
      </c>
      <c r="N5460" s="232">
        <v>43029.207638888889</v>
      </c>
      <c r="O5460" s="233">
        <v>43029.207638888889</v>
      </c>
      <c r="P5460" s="237" t="s">
        <v>37</v>
      </c>
      <c r="Q5460" s="35" t="s">
        <v>62</v>
      </c>
      <c r="R5460" s="35" t="s">
        <v>397</v>
      </c>
      <c r="S5460" s="35" t="s">
        <v>54</v>
      </c>
      <c r="T5460" s="167" t="s">
        <v>9831</v>
      </c>
      <c r="U5460" s="293">
        <v>113754176</v>
      </c>
      <c r="V5460" s="240" t="s">
        <v>788</v>
      </c>
      <c r="W5460" s="167" t="s">
        <v>9832</v>
      </c>
      <c r="X5460" s="241">
        <v>2986</v>
      </c>
      <c r="Y5460" s="241">
        <v>2986</v>
      </c>
      <c r="Z5460" s="241">
        <v>603172</v>
      </c>
      <c r="AA5460" s="215">
        <v>5.4121538197190902E-4</v>
      </c>
      <c r="AB5460" s="216">
        <v>0.10932550715832562</v>
      </c>
      <c r="AC5460" s="255">
        <v>202</v>
      </c>
      <c r="AD5460" s="304">
        <v>5517212</v>
      </c>
      <c r="AE5460" s="333" t="s">
        <v>7083</v>
      </c>
      <c r="AF5460" s="383" t="s">
        <v>9833</v>
      </c>
      <c r="AG5460" s="167" t="s">
        <v>7040</v>
      </c>
      <c r="AH5460" s="29" t="s">
        <v>7041</v>
      </c>
    </row>
    <row r="5461" spans="1:34" ht="15" customHeight="1" x14ac:dyDescent="0.2">
      <c r="A5461" s="257">
        <v>69</v>
      </c>
      <c r="B5461" s="257">
        <v>70</v>
      </c>
      <c r="C5461" s="258" t="s">
        <v>398</v>
      </c>
      <c r="D5461" s="257">
        <v>70029</v>
      </c>
      <c r="E5461" s="258" t="s">
        <v>399</v>
      </c>
      <c r="F5461" s="25">
        <v>2017</v>
      </c>
      <c r="G5461" s="232">
        <v>43089.619444444441</v>
      </c>
      <c r="H5461" s="233">
        <v>43089.619444444441</v>
      </c>
      <c r="I5461" s="412" t="s">
        <v>36</v>
      </c>
      <c r="J5461" s="412" t="s">
        <v>36</v>
      </c>
      <c r="K5461" s="412"/>
      <c r="L5461" s="235">
        <f>N5461-G5461</f>
        <v>0.37291666666715173</v>
      </c>
      <c r="M5461" s="236">
        <v>537</v>
      </c>
      <c r="N5461" s="232">
        <v>43089.992361111108</v>
      </c>
      <c r="O5461" s="233">
        <v>43089.992361111108</v>
      </c>
      <c r="P5461" s="237" t="s">
        <v>37</v>
      </c>
      <c r="Q5461" s="167" t="s">
        <v>38</v>
      </c>
      <c r="R5461" s="167" t="s">
        <v>413</v>
      </c>
      <c r="S5461" s="35" t="s">
        <v>68</v>
      </c>
      <c r="T5461" s="167" t="s">
        <v>10173</v>
      </c>
      <c r="U5461" s="410">
        <v>114120494</v>
      </c>
      <c r="V5461" s="240" t="s">
        <v>788</v>
      </c>
      <c r="W5461" s="167" t="s">
        <v>10174</v>
      </c>
      <c r="X5461" s="255">
        <v>3394</v>
      </c>
      <c r="Y5461" s="255">
        <v>3394</v>
      </c>
      <c r="Z5461" s="255">
        <v>376843</v>
      </c>
      <c r="AA5461" s="264">
        <v>6.1516577575775587E-4</v>
      </c>
      <c r="AB5461" s="265">
        <v>6.8303157464313494E-2</v>
      </c>
      <c r="AC5461" s="255">
        <v>111.03211549793754</v>
      </c>
      <c r="AD5461" s="304">
        <v>5517212</v>
      </c>
      <c r="AE5461" s="411" t="s">
        <v>7083</v>
      </c>
      <c r="AF5461" s="383" t="s">
        <v>10175</v>
      </c>
      <c r="AG5461" s="167" t="s">
        <v>7040</v>
      </c>
      <c r="AH5461" s="29" t="s">
        <v>7041</v>
      </c>
    </row>
    <row r="5462" spans="1:34" ht="15" customHeight="1" x14ac:dyDescent="0.2">
      <c r="A5462" s="257">
        <v>69</v>
      </c>
      <c r="B5462" s="257">
        <v>70</v>
      </c>
      <c r="C5462" s="258" t="s">
        <v>398</v>
      </c>
      <c r="D5462" s="257">
        <v>70029</v>
      </c>
      <c r="E5462" s="258" t="s">
        <v>399</v>
      </c>
      <c r="F5462" s="25">
        <v>2018</v>
      </c>
      <c r="G5462" s="232">
        <v>43186.990972222222</v>
      </c>
      <c r="H5462" s="233">
        <v>43186.990972222222</v>
      </c>
      <c r="I5462" s="412" t="s">
        <v>36</v>
      </c>
      <c r="J5462" s="412" t="s">
        <v>36</v>
      </c>
      <c r="K5462" s="412" t="s">
        <v>36</v>
      </c>
      <c r="L5462" s="235">
        <f>N5462-G5462</f>
        <v>6.944444467080757E-4</v>
      </c>
      <c r="M5462" s="236">
        <v>1</v>
      </c>
      <c r="N5462" s="232">
        <v>43186.991666666669</v>
      </c>
      <c r="O5462" s="233">
        <v>43186.991666666669</v>
      </c>
      <c r="P5462" s="237" t="s">
        <v>37</v>
      </c>
      <c r="Q5462" s="359" t="s">
        <v>48</v>
      </c>
      <c r="R5462" s="35" t="s">
        <v>10200</v>
      </c>
      <c r="S5462" s="277" t="s">
        <v>40</v>
      </c>
      <c r="T5462" s="167" t="s">
        <v>10811</v>
      </c>
      <c r="U5462" s="282" t="s">
        <v>40</v>
      </c>
      <c r="V5462" s="240" t="s">
        <v>788</v>
      </c>
      <c r="W5462" s="167" t="s">
        <v>10812</v>
      </c>
      <c r="X5462" s="255">
        <v>2986</v>
      </c>
      <c r="Y5462" s="241">
        <v>0</v>
      </c>
      <c r="Z5462" s="241">
        <v>0</v>
      </c>
      <c r="AA5462" s="266"/>
      <c r="AB5462" s="266"/>
      <c r="AC5462" s="266"/>
      <c r="AD5462" s="241">
        <v>5517212</v>
      </c>
      <c r="AE5462" s="461" t="s">
        <v>7060</v>
      </c>
      <c r="AF5462" s="462" t="s">
        <v>10813</v>
      </c>
      <c r="AG5462" s="277" t="s">
        <v>7040</v>
      </c>
      <c r="AH5462" s="277" t="s">
        <v>7041</v>
      </c>
    </row>
    <row r="5463" spans="1:34" ht="15" customHeight="1" x14ac:dyDescent="0.2">
      <c r="A5463" s="257">
        <v>69</v>
      </c>
      <c r="B5463" s="257">
        <v>70</v>
      </c>
      <c r="C5463" s="258" t="s">
        <v>398</v>
      </c>
      <c r="D5463" s="257">
        <v>70029</v>
      </c>
      <c r="E5463" s="258" t="s">
        <v>399</v>
      </c>
      <c r="F5463" s="25">
        <v>2018</v>
      </c>
      <c r="G5463" s="232">
        <v>43197.784722222219</v>
      </c>
      <c r="H5463" s="233">
        <v>43197.784722222219</v>
      </c>
      <c r="I5463" s="412" t="s">
        <v>36</v>
      </c>
      <c r="J5463" s="417" t="s">
        <v>7042</v>
      </c>
      <c r="K5463" s="412" t="s">
        <v>36</v>
      </c>
      <c r="L5463" s="235">
        <f>N5463-G5463</f>
        <v>1.0659722222262644</v>
      </c>
      <c r="M5463" s="236">
        <v>1535</v>
      </c>
      <c r="N5463" s="232">
        <v>43198.850694444445</v>
      </c>
      <c r="O5463" s="233">
        <v>43198.850694444445</v>
      </c>
      <c r="P5463" s="237" t="s">
        <v>37</v>
      </c>
      <c r="Q5463" s="359" t="s">
        <v>62</v>
      </c>
      <c r="R5463" s="35" t="s">
        <v>10303</v>
      </c>
      <c r="S5463" s="277" t="s">
        <v>68</v>
      </c>
      <c r="T5463" s="167" t="s">
        <v>10889</v>
      </c>
      <c r="U5463" s="88">
        <v>114480878</v>
      </c>
      <c r="V5463" s="240" t="s">
        <v>788</v>
      </c>
      <c r="W5463" s="167" t="s">
        <v>10890</v>
      </c>
      <c r="X5463" s="255">
        <v>2986</v>
      </c>
      <c r="Y5463" s="241">
        <v>0</v>
      </c>
      <c r="Z5463" s="241">
        <v>0</v>
      </c>
      <c r="AA5463" s="266"/>
      <c r="AB5463" s="266"/>
      <c r="AC5463" s="266"/>
      <c r="AD5463" s="241">
        <v>5517212</v>
      </c>
      <c r="AE5463" s="461" t="s">
        <v>7172</v>
      </c>
      <c r="AF5463" s="462" t="s">
        <v>10891</v>
      </c>
      <c r="AG5463" s="277" t="s">
        <v>7040</v>
      </c>
      <c r="AH5463" s="277" t="s">
        <v>7041</v>
      </c>
    </row>
    <row r="5464" spans="1:34" ht="15" customHeight="1" x14ac:dyDescent="0.2">
      <c r="A5464" s="257">
        <v>69</v>
      </c>
      <c r="B5464" s="257">
        <v>70</v>
      </c>
      <c r="C5464" s="258" t="s">
        <v>398</v>
      </c>
      <c r="D5464" s="257">
        <v>70029</v>
      </c>
      <c r="E5464" s="258" t="s">
        <v>399</v>
      </c>
      <c r="F5464" s="25">
        <v>2018</v>
      </c>
      <c r="G5464" s="284">
        <v>43359.464583333334</v>
      </c>
      <c r="H5464" s="234">
        <v>43359.464583333334</v>
      </c>
      <c r="I5464" s="412" t="s">
        <v>36</v>
      </c>
      <c r="J5464" s="412" t="s">
        <v>36</v>
      </c>
      <c r="K5464" s="412" t="s">
        <v>36</v>
      </c>
      <c r="L5464" s="235">
        <f>N5464-G5464</f>
        <v>1.3888888861401938E-3</v>
      </c>
      <c r="M5464" s="236">
        <v>2</v>
      </c>
      <c r="N5464" s="284">
        <v>43359.46597222222</v>
      </c>
      <c r="O5464" s="234">
        <v>43359.46597222222</v>
      </c>
      <c r="P5464" s="237" t="s">
        <v>37</v>
      </c>
      <c r="Q5464" s="162" t="s">
        <v>43</v>
      </c>
      <c r="R5464" s="167" t="s">
        <v>10292</v>
      </c>
      <c r="S5464" s="163" t="s">
        <v>40</v>
      </c>
      <c r="T5464" s="167" t="s">
        <v>11914</v>
      </c>
      <c r="U5464" s="287" t="s">
        <v>40</v>
      </c>
      <c r="V5464" s="240" t="s">
        <v>788</v>
      </c>
      <c r="W5464" s="266" t="s">
        <v>1270</v>
      </c>
      <c r="X5464" s="255">
        <v>2995</v>
      </c>
      <c r="Y5464" s="241">
        <v>0</v>
      </c>
      <c r="Z5464" s="241">
        <v>0</v>
      </c>
      <c r="AA5464" s="266"/>
      <c r="AB5464" s="266"/>
      <c r="AC5464" s="266"/>
      <c r="AD5464" s="241">
        <v>5517212</v>
      </c>
      <c r="AE5464" s="461" t="s">
        <v>1270</v>
      </c>
      <c r="AF5464" s="462" t="s">
        <v>1270</v>
      </c>
      <c r="AG5464" s="277" t="s">
        <v>7066</v>
      </c>
      <c r="AH5464" s="277" t="s">
        <v>7067</v>
      </c>
    </row>
    <row r="5465" spans="1:34" ht="15" customHeight="1" x14ac:dyDescent="0.2">
      <c r="A5465" s="175">
        <v>69</v>
      </c>
      <c r="B5465" s="175">
        <v>70</v>
      </c>
      <c r="C5465" s="24" t="s">
        <v>255</v>
      </c>
      <c r="D5465" s="175">
        <v>70031</v>
      </c>
      <c r="E5465" s="24" t="s">
        <v>256</v>
      </c>
      <c r="F5465" s="25">
        <v>2015</v>
      </c>
      <c r="G5465" s="156">
        <v>42138.408333333333</v>
      </c>
      <c r="H5465" s="157">
        <v>42138.408333333333</v>
      </c>
      <c r="I5465" s="620" t="s">
        <v>36</v>
      </c>
      <c r="J5465" s="620" t="s">
        <v>36</v>
      </c>
      <c r="K5465" s="620"/>
      <c r="L5465" s="159">
        <f>N5465-G5465</f>
        <v>6.9444444452528842E-3</v>
      </c>
      <c r="M5465" s="160">
        <v>10</v>
      </c>
      <c r="N5465" s="156">
        <v>42138.415277777778</v>
      </c>
      <c r="O5465" s="157">
        <v>42138.415277777778</v>
      </c>
      <c r="P5465" s="161" t="s">
        <v>37</v>
      </c>
      <c r="Q5465" s="37" t="s">
        <v>71</v>
      </c>
      <c r="R5465" s="35" t="s">
        <v>600</v>
      </c>
      <c r="S5465" s="35" t="s">
        <v>107</v>
      </c>
      <c r="T5465" s="35" t="s">
        <v>3964</v>
      </c>
      <c r="U5465" s="170">
        <v>11126</v>
      </c>
      <c r="V5465" s="167" t="s">
        <v>788</v>
      </c>
      <c r="W5465" s="35" t="s">
        <v>3965</v>
      </c>
      <c r="X5465" s="55">
        <v>3959</v>
      </c>
      <c r="Y5465" s="55">
        <v>1758</v>
      </c>
      <c r="Z5465" s="55">
        <v>18500</v>
      </c>
      <c r="AA5465" s="173">
        <v>3.2477825293686E-4</v>
      </c>
      <c r="AB5465" s="174">
        <v>3.4177461202115531E-3</v>
      </c>
      <c r="AC5465" s="55">
        <v>10.523321956769056</v>
      </c>
    </row>
    <row r="5466" spans="1:34" ht="15" customHeight="1" x14ac:dyDescent="0.2">
      <c r="A5466" s="175">
        <v>69</v>
      </c>
      <c r="B5466" s="175">
        <v>70</v>
      </c>
      <c r="C5466" s="24" t="s">
        <v>255</v>
      </c>
      <c r="D5466" s="175">
        <v>70031</v>
      </c>
      <c r="E5466" s="24" t="s">
        <v>256</v>
      </c>
      <c r="F5466" s="25">
        <v>2015</v>
      </c>
      <c r="G5466" s="156">
        <v>42141.861805555556</v>
      </c>
      <c r="H5466" s="157">
        <v>42141.861805555556</v>
      </c>
      <c r="I5466" s="620" t="s">
        <v>36</v>
      </c>
      <c r="J5466" s="620" t="s">
        <v>36</v>
      </c>
      <c r="K5466" s="620"/>
      <c r="L5466" s="159">
        <f>N5466-G5466</f>
        <v>0.20486111110949423</v>
      </c>
      <c r="M5466" s="160">
        <v>295</v>
      </c>
      <c r="N5466" s="156">
        <v>42142.066666666666</v>
      </c>
      <c r="O5466" s="157">
        <v>42142.066666666666</v>
      </c>
      <c r="P5466" s="161" t="s">
        <v>37</v>
      </c>
      <c r="Q5466" s="35" t="s">
        <v>1285</v>
      </c>
      <c r="R5466" s="35" t="s">
        <v>142</v>
      </c>
      <c r="S5466" s="35" t="s">
        <v>107</v>
      </c>
      <c r="T5466" s="35" t="s">
        <v>4011</v>
      </c>
      <c r="U5466" s="459" t="s">
        <v>40</v>
      </c>
      <c r="V5466" s="167" t="s">
        <v>788</v>
      </c>
      <c r="W5466" s="35" t="s">
        <v>4012</v>
      </c>
      <c r="X5466" s="55">
        <v>1086</v>
      </c>
      <c r="Y5466" s="55">
        <v>0</v>
      </c>
      <c r="Z5466" s="168"/>
      <c r="AA5466" s="168"/>
      <c r="AB5466" s="168"/>
      <c r="AC5466" s="168"/>
    </row>
    <row r="5467" spans="1:34" ht="15" customHeight="1" x14ac:dyDescent="0.2">
      <c r="A5467" s="175">
        <v>69</v>
      </c>
      <c r="B5467" s="175">
        <v>70</v>
      </c>
      <c r="C5467" s="24" t="s">
        <v>255</v>
      </c>
      <c r="D5467" s="175">
        <v>70031</v>
      </c>
      <c r="E5467" s="43" t="s">
        <v>256</v>
      </c>
      <c r="F5467" s="25">
        <v>2015</v>
      </c>
      <c r="G5467" s="156">
        <v>42329.335416666669</v>
      </c>
      <c r="H5467" s="157">
        <v>42329.335416666669</v>
      </c>
      <c r="I5467" s="620" t="s">
        <v>36</v>
      </c>
      <c r="J5467" s="620" t="s">
        <v>36</v>
      </c>
      <c r="K5467" s="620"/>
      <c r="L5467" s="159">
        <f>N5467-G5467</f>
        <v>6.9444443943211809E-4</v>
      </c>
      <c r="M5467" s="160">
        <v>1</v>
      </c>
      <c r="N5467" s="156">
        <v>42329.336111111108</v>
      </c>
      <c r="O5467" s="157">
        <v>42329.336111111108</v>
      </c>
      <c r="P5467" s="161" t="s">
        <v>37</v>
      </c>
      <c r="Q5467" s="162" t="s">
        <v>48</v>
      </c>
      <c r="R5467" s="162" t="s">
        <v>49</v>
      </c>
      <c r="S5467" s="35" t="s">
        <v>40</v>
      </c>
      <c r="T5467" s="35" t="s">
        <v>5209</v>
      </c>
      <c r="U5467" s="459" t="s">
        <v>40</v>
      </c>
      <c r="V5467" s="167" t="s">
        <v>788</v>
      </c>
      <c r="W5467" s="35" t="s">
        <v>5210</v>
      </c>
      <c r="X5467" s="55">
        <v>2860</v>
      </c>
      <c r="Y5467" s="168"/>
      <c r="Z5467" s="168"/>
      <c r="AA5467" s="168"/>
      <c r="AB5467" s="168"/>
      <c r="AC5467" s="168"/>
    </row>
    <row r="5468" spans="1:34" ht="15" customHeight="1" x14ac:dyDescent="0.2">
      <c r="A5468" s="257">
        <v>69</v>
      </c>
      <c r="B5468" s="257">
        <v>70</v>
      </c>
      <c r="C5468" s="258" t="s">
        <v>255</v>
      </c>
      <c r="D5468" s="257">
        <v>70031</v>
      </c>
      <c r="E5468" s="258" t="s">
        <v>256</v>
      </c>
      <c r="F5468" s="25">
        <v>2016</v>
      </c>
      <c r="G5468" s="284">
        <v>42526.224999999999</v>
      </c>
      <c r="H5468" s="234">
        <v>42526.224999999999</v>
      </c>
      <c r="I5468" s="412" t="s">
        <v>36</v>
      </c>
      <c r="J5468" s="412" t="s">
        <v>36</v>
      </c>
      <c r="K5468" s="412"/>
      <c r="L5468" s="235">
        <f>N5468-G5468</f>
        <v>6.944444467080757E-4</v>
      </c>
      <c r="M5468" s="236">
        <v>1</v>
      </c>
      <c r="N5468" s="284">
        <v>42526.225694444445</v>
      </c>
      <c r="O5468" s="234">
        <v>42526.225694444445</v>
      </c>
      <c r="P5468" s="237" t="s">
        <v>37</v>
      </c>
      <c r="Q5468" s="238" t="s">
        <v>48</v>
      </c>
      <c r="R5468" s="238" t="s">
        <v>49</v>
      </c>
      <c r="S5468" s="35" t="s">
        <v>40</v>
      </c>
      <c r="T5468" s="35" t="s">
        <v>6167</v>
      </c>
      <c r="U5468" s="282" t="s">
        <v>40</v>
      </c>
      <c r="V5468" s="240" t="s">
        <v>788</v>
      </c>
      <c r="W5468" s="35" t="s">
        <v>6168</v>
      </c>
      <c r="X5468" s="55">
        <v>2860</v>
      </c>
      <c r="Y5468" s="55">
        <v>0</v>
      </c>
      <c r="Z5468" s="55">
        <v>0</v>
      </c>
      <c r="AA5468" s="35"/>
      <c r="AB5468" s="35"/>
      <c r="AC5468" s="35"/>
    </row>
    <row r="5469" spans="1:34" ht="15" customHeight="1" x14ac:dyDescent="0.2">
      <c r="A5469" s="257">
        <v>69</v>
      </c>
      <c r="B5469" s="257">
        <v>70</v>
      </c>
      <c r="C5469" s="258" t="s">
        <v>255</v>
      </c>
      <c r="D5469" s="257">
        <v>70031</v>
      </c>
      <c r="E5469" s="258" t="s">
        <v>256</v>
      </c>
      <c r="F5469" s="25">
        <v>2016</v>
      </c>
      <c r="G5469" s="284">
        <v>42537.663888888892</v>
      </c>
      <c r="H5469" s="234">
        <v>42537.663888888892</v>
      </c>
      <c r="I5469" s="412" t="s">
        <v>36</v>
      </c>
      <c r="J5469" s="412" t="s">
        <v>36</v>
      </c>
      <c r="K5469" s="412"/>
      <c r="L5469" s="235">
        <f>N5469-G5469</f>
        <v>1.3888888861401938E-3</v>
      </c>
      <c r="M5469" s="236">
        <v>2</v>
      </c>
      <c r="N5469" s="284">
        <v>42537.665277777778</v>
      </c>
      <c r="O5469" s="234">
        <v>42537.665277777778</v>
      </c>
      <c r="P5469" s="237" t="s">
        <v>37</v>
      </c>
      <c r="Q5469" s="238" t="s">
        <v>52</v>
      </c>
      <c r="R5469" s="238" t="s">
        <v>106</v>
      </c>
      <c r="S5469" s="277" t="s">
        <v>1470</v>
      </c>
      <c r="T5469" s="35" t="s">
        <v>6225</v>
      </c>
      <c r="U5469" s="77">
        <v>12264</v>
      </c>
      <c r="V5469" s="240" t="s">
        <v>788</v>
      </c>
      <c r="W5469" s="35" t="s">
        <v>6232</v>
      </c>
      <c r="X5469" s="177">
        <v>2906</v>
      </c>
      <c r="Y5469" s="266"/>
      <c r="Z5469" s="266"/>
      <c r="AA5469" s="266"/>
      <c r="AB5469" s="266"/>
      <c r="AC5469" s="266"/>
    </row>
    <row r="5470" spans="1:34" ht="15" customHeight="1" x14ac:dyDescent="0.2">
      <c r="A5470" s="175">
        <v>69</v>
      </c>
      <c r="B5470" s="175">
        <v>70</v>
      </c>
      <c r="C5470" s="24" t="s">
        <v>255</v>
      </c>
      <c r="D5470" s="175">
        <v>70031</v>
      </c>
      <c r="E5470" s="24" t="s">
        <v>256</v>
      </c>
      <c r="F5470" s="25">
        <v>2016</v>
      </c>
      <c r="G5470" s="284">
        <v>42700.487500000003</v>
      </c>
      <c r="H5470" s="234">
        <v>42700.487500000003</v>
      </c>
      <c r="I5470" s="412" t="s">
        <v>36</v>
      </c>
      <c r="J5470" s="412" t="s">
        <v>36</v>
      </c>
      <c r="K5470" s="412"/>
      <c r="L5470" s="235">
        <f>N5470-G5470</f>
        <v>0.25486111110512866</v>
      </c>
      <c r="M5470" s="236">
        <v>367</v>
      </c>
      <c r="N5470" s="284">
        <v>42700.742361111108</v>
      </c>
      <c r="O5470" s="234">
        <v>42700.742361111108</v>
      </c>
      <c r="P5470" s="237" t="s">
        <v>37</v>
      </c>
      <c r="Q5470" s="35" t="s">
        <v>52</v>
      </c>
      <c r="R5470" s="35" t="s">
        <v>67</v>
      </c>
      <c r="S5470" s="35" t="s">
        <v>101</v>
      </c>
      <c r="T5470" s="35" t="s">
        <v>6910</v>
      </c>
      <c r="U5470" s="282" t="s">
        <v>40</v>
      </c>
      <c r="V5470" s="240" t="s">
        <v>788</v>
      </c>
      <c r="W5470" s="35" t="s">
        <v>6911</v>
      </c>
      <c r="X5470" s="190"/>
      <c r="Y5470" s="190"/>
      <c r="Z5470" s="190"/>
      <c r="AA5470" s="55"/>
      <c r="AB5470" s="55"/>
      <c r="AC5470" s="55"/>
    </row>
    <row r="5471" spans="1:34" ht="15" customHeight="1" x14ac:dyDescent="0.2">
      <c r="A5471" s="257">
        <v>69</v>
      </c>
      <c r="B5471" s="257">
        <v>70</v>
      </c>
      <c r="C5471" s="258" t="s">
        <v>255</v>
      </c>
      <c r="D5471" s="257">
        <v>70031</v>
      </c>
      <c r="E5471" s="258" t="s">
        <v>256</v>
      </c>
      <c r="F5471" s="25">
        <v>2018</v>
      </c>
      <c r="G5471" s="232">
        <v>43189.661805555559</v>
      </c>
      <c r="H5471" s="233">
        <v>43189.661805555559</v>
      </c>
      <c r="I5471" s="412" t="s">
        <v>36</v>
      </c>
      <c r="J5471" s="412" t="s">
        <v>36</v>
      </c>
      <c r="K5471" s="412" t="s">
        <v>36</v>
      </c>
      <c r="L5471" s="235">
        <f>N5471-G5471</f>
        <v>6.9444443943211809E-4</v>
      </c>
      <c r="M5471" s="236">
        <v>1</v>
      </c>
      <c r="N5471" s="232">
        <v>43189.662499999999</v>
      </c>
      <c r="O5471" s="233">
        <v>43189.662499999999</v>
      </c>
      <c r="P5471" s="237" t="s">
        <v>37</v>
      </c>
      <c r="Q5471" s="359" t="s">
        <v>1246</v>
      </c>
      <c r="R5471" s="35" t="s">
        <v>10189</v>
      </c>
      <c r="S5471" s="277" t="s">
        <v>68</v>
      </c>
      <c r="T5471" s="167" t="s">
        <v>10831</v>
      </c>
      <c r="U5471" s="110">
        <v>114459136</v>
      </c>
      <c r="V5471" s="240" t="s">
        <v>788</v>
      </c>
      <c r="W5471" s="167" t="s">
        <v>10832</v>
      </c>
      <c r="X5471" s="255">
        <v>2917</v>
      </c>
      <c r="Y5471" s="255">
        <v>403</v>
      </c>
      <c r="Z5471" s="255">
        <v>2554</v>
      </c>
      <c r="AA5471" s="259">
        <f>Y5471/AD5471</f>
        <v>7.3044138960039968E-5</v>
      </c>
      <c r="AB5471" s="260">
        <f>Z5471/AD5471</f>
        <v>4.6291496502218877E-4</v>
      </c>
      <c r="AC5471" s="241">
        <f>Z5471/Y5471</f>
        <v>6.3374689826302726</v>
      </c>
      <c r="AD5471" s="241">
        <v>5517212</v>
      </c>
      <c r="AE5471" s="461" t="s">
        <v>1270</v>
      </c>
      <c r="AF5471" s="462" t="s">
        <v>1270</v>
      </c>
      <c r="AG5471" s="277" t="s">
        <v>7040</v>
      </c>
      <c r="AH5471" s="277" t="s">
        <v>7041</v>
      </c>
    </row>
    <row r="5472" spans="1:34" ht="15" customHeight="1" x14ac:dyDescent="0.2">
      <c r="A5472" s="257">
        <v>69</v>
      </c>
      <c r="B5472" s="257">
        <v>70</v>
      </c>
      <c r="C5472" s="258" t="s">
        <v>255</v>
      </c>
      <c r="D5472" s="257">
        <v>70031</v>
      </c>
      <c r="E5472" s="258" t="s">
        <v>256</v>
      </c>
      <c r="F5472" s="25">
        <v>2018</v>
      </c>
      <c r="G5472" s="232">
        <v>43189.838888888888</v>
      </c>
      <c r="H5472" s="233">
        <v>43189.838888888888</v>
      </c>
      <c r="I5472" s="412" t="s">
        <v>36</v>
      </c>
      <c r="J5472" s="412" t="s">
        <v>36</v>
      </c>
      <c r="K5472" s="412" t="s">
        <v>36</v>
      </c>
      <c r="L5472" s="235">
        <f>N5472-G5472</f>
        <v>0.26597222222335404</v>
      </c>
      <c r="M5472" s="236">
        <v>383</v>
      </c>
      <c r="N5472" s="232">
        <v>43190.104861111111</v>
      </c>
      <c r="O5472" s="233">
        <v>43190.104861111111</v>
      </c>
      <c r="P5472" s="237" t="s">
        <v>37</v>
      </c>
      <c r="Q5472" s="359" t="s">
        <v>1246</v>
      </c>
      <c r="R5472" s="35" t="s">
        <v>10189</v>
      </c>
      <c r="S5472" s="277" t="s">
        <v>54</v>
      </c>
      <c r="T5472" s="167" t="s">
        <v>10833</v>
      </c>
      <c r="U5472" s="110">
        <v>114459136</v>
      </c>
      <c r="V5472" s="240" t="s">
        <v>788</v>
      </c>
      <c r="W5472" s="167" t="s">
        <v>10834</v>
      </c>
      <c r="X5472" s="255">
        <v>0</v>
      </c>
      <c r="Y5472" s="241">
        <v>0</v>
      </c>
      <c r="Z5472" s="241">
        <v>0</v>
      </c>
      <c r="AA5472" s="266"/>
      <c r="AB5472" s="266"/>
      <c r="AC5472" s="266"/>
      <c r="AD5472" s="241">
        <v>5517212</v>
      </c>
      <c r="AE5472" s="461" t="s">
        <v>1270</v>
      </c>
      <c r="AF5472" s="462" t="s">
        <v>1270</v>
      </c>
      <c r="AG5472" s="277" t="s">
        <v>7066</v>
      </c>
      <c r="AH5472" s="277" t="s">
        <v>7067</v>
      </c>
    </row>
    <row r="5473" spans="1:34" ht="15" customHeight="1" x14ac:dyDescent="0.2">
      <c r="A5473" s="58">
        <v>69</v>
      </c>
      <c r="B5473" s="58">
        <v>70</v>
      </c>
      <c r="C5473" s="76" t="s">
        <v>294</v>
      </c>
      <c r="D5473" s="31">
        <v>70032</v>
      </c>
      <c r="E5473" s="60" t="s">
        <v>295</v>
      </c>
      <c r="F5473" s="25">
        <v>2014</v>
      </c>
      <c r="G5473" s="61">
        <v>41698.5625</v>
      </c>
      <c r="H5473" s="62">
        <v>41698.5625</v>
      </c>
      <c r="I5473" s="625" t="s">
        <v>36</v>
      </c>
      <c r="J5473" s="625" t="s">
        <v>36</v>
      </c>
      <c r="K5473" s="625"/>
      <c r="L5473" s="64">
        <f>N5473-G5473</f>
        <v>6.944444467080757E-4</v>
      </c>
      <c r="M5473" s="65">
        <v>1</v>
      </c>
      <c r="N5473" s="61">
        <v>41698.563194444447</v>
      </c>
      <c r="O5473" s="62">
        <v>41698.563194444447</v>
      </c>
      <c r="P5473" s="66" t="s">
        <v>37</v>
      </c>
      <c r="Q5473" s="67" t="s">
        <v>1752</v>
      </c>
      <c r="R5473" s="67" t="s">
        <v>320</v>
      </c>
      <c r="S5473" s="68" t="s">
        <v>40</v>
      </c>
      <c r="T5473" s="99" t="s">
        <v>1887</v>
      </c>
      <c r="U5473" s="459" t="s">
        <v>40</v>
      </c>
      <c r="V5473" s="78" t="s">
        <v>788</v>
      </c>
      <c r="W5473" s="69" t="s">
        <v>1888</v>
      </c>
      <c r="X5473" s="32">
        <v>70</v>
      </c>
      <c r="Y5473" s="32">
        <v>0</v>
      </c>
      <c r="Z5473" s="83"/>
      <c r="AA5473" s="84"/>
      <c r="AB5473" s="85"/>
      <c r="AC5473" s="83"/>
    </row>
    <row r="5474" spans="1:34" ht="15" customHeight="1" x14ac:dyDescent="0.2">
      <c r="A5474" s="175">
        <v>69</v>
      </c>
      <c r="B5474" s="175">
        <v>70</v>
      </c>
      <c r="C5474" s="24" t="s">
        <v>294</v>
      </c>
      <c r="D5474" s="175">
        <v>70032</v>
      </c>
      <c r="E5474" s="24" t="s">
        <v>295</v>
      </c>
      <c r="F5474" s="25">
        <v>2015</v>
      </c>
      <c r="G5474" s="156">
        <v>42186.931944444441</v>
      </c>
      <c r="H5474" s="157">
        <v>42186.931944444441</v>
      </c>
      <c r="I5474" s="620" t="s">
        <v>36</v>
      </c>
      <c r="J5474" s="620" t="s">
        <v>36</v>
      </c>
      <c r="K5474" s="620"/>
      <c r="L5474" s="159">
        <f>N5474-G5474</f>
        <v>0.52152777778246673</v>
      </c>
      <c r="M5474" s="160">
        <v>751</v>
      </c>
      <c r="N5474" s="156">
        <v>42187.453472222223</v>
      </c>
      <c r="O5474" s="157">
        <v>42187.453472222223</v>
      </c>
      <c r="P5474" s="161" t="s">
        <v>37</v>
      </c>
      <c r="Q5474" s="35" t="s">
        <v>213</v>
      </c>
      <c r="R5474" s="35" t="s">
        <v>287</v>
      </c>
      <c r="S5474" s="35" t="s">
        <v>88</v>
      </c>
      <c r="T5474" s="167" t="s">
        <v>4226</v>
      </c>
      <c r="U5474" s="640">
        <v>11232</v>
      </c>
      <c r="V5474" s="167" t="s">
        <v>788</v>
      </c>
      <c r="W5474" s="35" t="s">
        <v>4230</v>
      </c>
      <c r="X5474" s="55">
        <v>70</v>
      </c>
      <c r="Y5474" s="202">
        <v>70</v>
      </c>
      <c r="Z5474" s="202">
        <v>53900</v>
      </c>
      <c r="AA5474" s="203">
        <v>1.2932012346746417E-5</v>
      </c>
      <c r="AB5474" s="204">
        <v>9.9576495069947403E-3</v>
      </c>
      <c r="AC5474" s="205">
        <v>770</v>
      </c>
    </row>
    <row r="5475" spans="1:34" ht="15" customHeight="1" x14ac:dyDescent="0.2">
      <c r="A5475" s="175">
        <v>69</v>
      </c>
      <c r="B5475" s="175">
        <v>70</v>
      </c>
      <c r="C5475" s="24" t="s">
        <v>294</v>
      </c>
      <c r="D5475" s="175">
        <v>70032</v>
      </c>
      <c r="E5475" s="24" t="s">
        <v>295</v>
      </c>
      <c r="F5475" s="25">
        <v>2015</v>
      </c>
      <c r="G5475" s="156">
        <v>42206.773611111108</v>
      </c>
      <c r="H5475" s="157">
        <v>42206.773611111108</v>
      </c>
      <c r="I5475" s="620" t="s">
        <v>36</v>
      </c>
      <c r="J5475" s="620" t="s">
        <v>36</v>
      </c>
      <c r="K5475" s="620"/>
      <c r="L5475" s="159">
        <f>N5475-G5475</f>
        <v>0.14722222222189885</v>
      </c>
      <c r="M5475" s="160">
        <v>212</v>
      </c>
      <c r="N5475" s="156">
        <v>42206.92083333333</v>
      </c>
      <c r="O5475" s="157">
        <v>42206.92083333333</v>
      </c>
      <c r="P5475" s="161" t="s">
        <v>37</v>
      </c>
      <c r="Q5475" s="35" t="s">
        <v>213</v>
      </c>
      <c r="R5475" s="35" t="s">
        <v>287</v>
      </c>
      <c r="S5475" s="35" t="s">
        <v>88</v>
      </c>
      <c r="T5475" s="167" t="s">
        <v>4430</v>
      </c>
      <c r="U5475" s="459" t="s">
        <v>40</v>
      </c>
      <c r="V5475" s="167" t="s">
        <v>788</v>
      </c>
      <c r="W5475" s="35" t="s">
        <v>4433</v>
      </c>
      <c r="X5475" s="55">
        <v>70</v>
      </c>
      <c r="Y5475" s="55">
        <v>70</v>
      </c>
      <c r="Z5475" s="191"/>
      <c r="AA5475" s="191"/>
      <c r="AB5475" s="191"/>
      <c r="AC5475" s="191"/>
    </row>
    <row r="5476" spans="1:34" ht="15" customHeight="1" x14ac:dyDescent="0.2">
      <c r="A5476" s="175">
        <v>69</v>
      </c>
      <c r="B5476" s="175">
        <v>70</v>
      </c>
      <c r="C5476" s="24" t="s">
        <v>294</v>
      </c>
      <c r="D5476" s="175">
        <v>70032</v>
      </c>
      <c r="E5476" s="24" t="s">
        <v>295</v>
      </c>
      <c r="F5476" s="25">
        <v>2015</v>
      </c>
      <c r="G5476" s="156">
        <v>42216.772222222222</v>
      </c>
      <c r="H5476" s="157">
        <v>42216.772222222222</v>
      </c>
      <c r="I5476" s="620" t="s">
        <v>36</v>
      </c>
      <c r="J5476" s="620" t="s">
        <v>36</v>
      </c>
      <c r="K5476" s="620"/>
      <c r="L5476" s="159">
        <f>N5476-G5476</f>
        <v>6.944444467080757E-4</v>
      </c>
      <c r="M5476" s="160">
        <v>1</v>
      </c>
      <c r="N5476" s="156">
        <v>42216.772916666669</v>
      </c>
      <c r="O5476" s="157">
        <v>42216.772916666669</v>
      </c>
      <c r="P5476" s="161" t="s">
        <v>37</v>
      </c>
      <c r="Q5476" s="35" t="s">
        <v>213</v>
      </c>
      <c r="R5476" s="35" t="s">
        <v>287</v>
      </c>
      <c r="S5476" s="35" t="s">
        <v>40</v>
      </c>
      <c r="T5476" s="167" t="s">
        <v>4499</v>
      </c>
      <c r="U5476" s="459" t="s">
        <v>40</v>
      </c>
      <c r="V5476" s="167" t="s">
        <v>788</v>
      </c>
      <c r="W5476" s="35" t="s">
        <v>4500</v>
      </c>
      <c r="X5476" s="55">
        <v>70</v>
      </c>
      <c r="Y5476" s="168"/>
      <c r="Z5476" s="168"/>
      <c r="AA5476" s="168"/>
      <c r="AB5476" s="168"/>
      <c r="AC5476" s="168"/>
    </row>
    <row r="5477" spans="1:34" ht="15" customHeight="1" x14ac:dyDescent="0.2">
      <c r="A5477" s="175">
        <v>69</v>
      </c>
      <c r="B5477" s="175">
        <v>70</v>
      </c>
      <c r="C5477" s="24" t="s">
        <v>294</v>
      </c>
      <c r="D5477" s="175">
        <v>70032</v>
      </c>
      <c r="E5477" s="24" t="s">
        <v>295</v>
      </c>
      <c r="F5477" s="25">
        <v>2015</v>
      </c>
      <c r="G5477" s="156">
        <v>42237.57708333333</v>
      </c>
      <c r="H5477" s="157">
        <v>42237.57708333333</v>
      </c>
      <c r="I5477" s="620" t="s">
        <v>36</v>
      </c>
      <c r="J5477" s="620" t="s">
        <v>36</v>
      </c>
      <c r="K5477" s="620"/>
      <c r="L5477" s="159">
        <f>N5477-G5477</f>
        <v>10.045833333337214</v>
      </c>
      <c r="M5477" s="160">
        <v>14466</v>
      </c>
      <c r="N5477" s="156">
        <v>42247.622916666667</v>
      </c>
      <c r="O5477" s="157">
        <v>42247.622916666667</v>
      </c>
      <c r="P5477" s="161" t="s">
        <v>37</v>
      </c>
      <c r="Q5477" s="35" t="s">
        <v>382</v>
      </c>
      <c r="R5477" s="35" t="s">
        <v>383</v>
      </c>
      <c r="S5477" s="35" t="s">
        <v>526</v>
      </c>
      <c r="T5477" s="167" t="s">
        <v>4630</v>
      </c>
      <c r="U5477" s="459" t="s">
        <v>40</v>
      </c>
      <c r="V5477" s="167" t="s">
        <v>788</v>
      </c>
      <c r="W5477" s="35" t="s">
        <v>4631</v>
      </c>
      <c r="X5477" s="55">
        <v>0</v>
      </c>
      <c r="Y5477" s="168"/>
      <c r="Z5477" s="168"/>
      <c r="AA5477" s="168"/>
      <c r="AB5477" s="168"/>
      <c r="AC5477" s="168"/>
    </row>
    <row r="5478" spans="1:34" ht="15" customHeight="1" x14ac:dyDescent="0.2">
      <c r="A5478" s="257">
        <v>69</v>
      </c>
      <c r="B5478" s="257">
        <v>70</v>
      </c>
      <c r="C5478" s="258" t="s">
        <v>294</v>
      </c>
      <c r="D5478" s="257">
        <v>70032</v>
      </c>
      <c r="E5478" s="258" t="s">
        <v>295</v>
      </c>
      <c r="F5478" s="25">
        <v>2016</v>
      </c>
      <c r="G5478" s="232">
        <v>42494.386805555558</v>
      </c>
      <c r="H5478" s="233">
        <v>42494.386805555558</v>
      </c>
      <c r="I5478" s="412" t="s">
        <v>36</v>
      </c>
      <c r="J5478" s="412" t="s">
        <v>36</v>
      </c>
      <c r="K5478" s="412"/>
      <c r="L5478" s="235">
        <f>N5478-G5478</f>
        <v>3.6111111112404615E-2</v>
      </c>
      <c r="M5478" s="236">
        <v>52</v>
      </c>
      <c r="N5478" s="232">
        <v>42494.42291666667</v>
      </c>
      <c r="O5478" s="233">
        <v>42494.42291666667</v>
      </c>
      <c r="P5478" s="237" t="s">
        <v>37</v>
      </c>
      <c r="Q5478" s="238" t="s">
        <v>52</v>
      </c>
      <c r="R5478" s="238" t="s">
        <v>858</v>
      </c>
      <c r="S5478" s="35" t="s">
        <v>45</v>
      </c>
      <c r="T5478" s="167" t="s">
        <v>6019</v>
      </c>
      <c r="U5478" s="287" t="s">
        <v>40</v>
      </c>
      <c r="V5478" s="240" t="s">
        <v>788</v>
      </c>
      <c r="W5478" s="35" t="s">
        <v>6020</v>
      </c>
      <c r="X5478" s="55">
        <v>70</v>
      </c>
      <c r="Y5478" s="55">
        <v>0</v>
      </c>
      <c r="Z5478" s="55">
        <v>0</v>
      </c>
      <c r="AA5478" s="168"/>
      <c r="AB5478" s="168"/>
      <c r="AC5478" s="168"/>
    </row>
    <row r="5479" spans="1:34" ht="15" customHeight="1" x14ac:dyDescent="0.2">
      <c r="A5479" s="257">
        <v>69</v>
      </c>
      <c r="B5479" s="257">
        <v>70</v>
      </c>
      <c r="C5479" s="258" t="s">
        <v>294</v>
      </c>
      <c r="D5479" s="257">
        <v>70032</v>
      </c>
      <c r="E5479" s="258" t="s">
        <v>295</v>
      </c>
      <c r="F5479" s="25">
        <v>2016</v>
      </c>
      <c r="G5479" s="232">
        <v>42495.645138888889</v>
      </c>
      <c r="H5479" s="233">
        <v>42495.645138888889</v>
      </c>
      <c r="I5479" s="412" t="s">
        <v>36</v>
      </c>
      <c r="J5479" s="412" t="s">
        <v>36</v>
      </c>
      <c r="K5479" s="412"/>
      <c r="L5479" s="235">
        <f>N5479-G5479</f>
        <v>2.0138888889050577E-2</v>
      </c>
      <c r="M5479" s="236">
        <v>29</v>
      </c>
      <c r="N5479" s="232">
        <v>42495.665277777778</v>
      </c>
      <c r="O5479" s="233">
        <v>42495.665277777778</v>
      </c>
      <c r="P5479" s="237" t="s">
        <v>37</v>
      </c>
      <c r="Q5479" s="238" t="s">
        <v>52</v>
      </c>
      <c r="R5479" s="238" t="s">
        <v>858</v>
      </c>
      <c r="S5479" s="35" t="s">
        <v>45</v>
      </c>
      <c r="T5479" s="167" t="s">
        <v>6017</v>
      </c>
      <c r="U5479" s="287" t="s">
        <v>40</v>
      </c>
      <c r="V5479" s="240" t="s">
        <v>788</v>
      </c>
      <c r="W5479" s="35" t="s">
        <v>6046</v>
      </c>
      <c r="X5479" s="55">
        <v>70</v>
      </c>
      <c r="Y5479" s="55">
        <v>70</v>
      </c>
      <c r="Z5479" s="55">
        <v>2590</v>
      </c>
      <c r="AA5479" s="259">
        <v>1.2769367527753764E-5</v>
      </c>
      <c r="AB5479" s="260">
        <v>4.7246659852688929E-4</v>
      </c>
      <c r="AC5479" s="241">
        <v>37</v>
      </c>
    </row>
    <row r="5480" spans="1:34" ht="15" customHeight="1" x14ac:dyDescent="0.2">
      <c r="A5480" s="257">
        <v>69</v>
      </c>
      <c r="B5480" s="257">
        <v>70</v>
      </c>
      <c r="C5480" s="258" t="s">
        <v>294</v>
      </c>
      <c r="D5480" s="257">
        <v>70032</v>
      </c>
      <c r="E5480" s="258" t="s">
        <v>295</v>
      </c>
      <c r="F5480" s="25">
        <v>2017</v>
      </c>
      <c r="G5480" s="232">
        <v>42756.368750000001</v>
      </c>
      <c r="H5480" s="233">
        <v>42756.368750000001</v>
      </c>
      <c r="I5480" s="417" t="s">
        <v>7042</v>
      </c>
      <c r="J5480" s="412" t="s">
        <v>36</v>
      </c>
      <c r="K5480" s="412"/>
      <c r="L5480" s="235">
        <f>N5480-G5480</f>
        <v>6.9444443943211809E-4</v>
      </c>
      <c r="M5480" s="236">
        <v>1</v>
      </c>
      <c r="N5480" s="232">
        <v>42756.369444444441</v>
      </c>
      <c r="O5480" s="233">
        <v>42756.369444444441</v>
      </c>
      <c r="P5480" s="237" t="s">
        <v>37</v>
      </c>
      <c r="Q5480" s="35" t="s">
        <v>213</v>
      </c>
      <c r="R5480" s="35" t="s">
        <v>320</v>
      </c>
      <c r="S5480" s="35" t="s">
        <v>40</v>
      </c>
      <c r="T5480" s="167" t="s">
        <v>7501</v>
      </c>
      <c r="U5480" s="332" t="s">
        <v>40</v>
      </c>
      <c r="V5480" s="49" t="s">
        <v>788</v>
      </c>
      <c r="W5480" s="35" t="s">
        <v>7502</v>
      </c>
      <c r="X5480" s="255">
        <v>70</v>
      </c>
      <c r="Y5480" s="241">
        <v>0</v>
      </c>
      <c r="Z5480" s="241">
        <v>0</v>
      </c>
      <c r="AA5480" s="168"/>
      <c r="AB5480" s="168"/>
      <c r="AC5480" s="168"/>
      <c r="AD5480" s="304">
        <v>5517212</v>
      </c>
      <c r="AE5480" s="35" t="s">
        <v>7102</v>
      </c>
      <c r="AF5480" s="305" t="s">
        <v>7503</v>
      </c>
      <c r="AG5480" s="35" t="s">
        <v>7040</v>
      </c>
      <c r="AH5480" s="44" t="s">
        <v>7041</v>
      </c>
    </row>
    <row r="5481" spans="1:34" ht="15" customHeight="1" x14ac:dyDescent="0.2">
      <c r="A5481" s="257">
        <v>69</v>
      </c>
      <c r="B5481" s="257">
        <v>70</v>
      </c>
      <c r="C5481" s="258" t="s">
        <v>294</v>
      </c>
      <c r="D5481" s="257">
        <v>70032</v>
      </c>
      <c r="E5481" s="258" t="s">
        <v>295</v>
      </c>
      <c r="F5481" s="25">
        <v>2017</v>
      </c>
      <c r="G5481" s="232">
        <v>42762.454861111109</v>
      </c>
      <c r="H5481" s="233">
        <v>42762.454861111109</v>
      </c>
      <c r="I5481" s="412" t="s">
        <v>36</v>
      </c>
      <c r="J5481" s="412" t="s">
        <v>36</v>
      </c>
      <c r="K5481" s="412"/>
      <c r="L5481" s="235">
        <f>N5481-G5481</f>
        <v>2.492361111115315</v>
      </c>
      <c r="M5481" s="236">
        <v>3589</v>
      </c>
      <c r="N5481" s="232">
        <v>42764.947222222225</v>
      </c>
      <c r="O5481" s="233">
        <v>42764.947222222225</v>
      </c>
      <c r="P5481" s="237" t="s">
        <v>37</v>
      </c>
      <c r="Q5481" s="35" t="s">
        <v>43</v>
      </c>
      <c r="R5481" s="35" t="s">
        <v>535</v>
      </c>
      <c r="S5481" s="35" t="s">
        <v>162</v>
      </c>
      <c r="T5481" s="167" t="s">
        <v>7621</v>
      </c>
      <c r="U5481" s="332" t="s">
        <v>40</v>
      </c>
      <c r="V5481" s="49" t="s">
        <v>788</v>
      </c>
      <c r="W5481" s="35" t="s">
        <v>7622</v>
      </c>
      <c r="X5481" s="255">
        <v>70</v>
      </c>
      <c r="Y5481" s="255">
        <v>70</v>
      </c>
      <c r="Z5481" s="255">
        <v>23398</v>
      </c>
      <c r="AA5481" s="173">
        <v>1.2687567561297264E-5</v>
      </c>
      <c r="AB5481" s="174">
        <v>4.2409100828461914E-3</v>
      </c>
      <c r="AC5481" s="241">
        <v>334.25714285714287</v>
      </c>
      <c r="AD5481" s="304">
        <v>5517212</v>
      </c>
      <c r="AE5481" s="35" t="s">
        <v>7427</v>
      </c>
      <c r="AF5481" s="305" t="s">
        <v>7623</v>
      </c>
      <c r="AG5481" s="35" t="s">
        <v>7040</v>
      </c>
      <c r="AH5481" s="44" t="s">
        <v>7041</v>
      </c>
    </row>
    <row r="5482" spans="1:34" ht="15" customHeight="1" x14ac:dyDescent="0.2">
      <c r="A5482" s="257">
        <v>69</v>
      </c>
      <c r="B5482" s="257">
        <v>70</v>
      </c>
      <c r="C5482" s="258" t="s">
        <v>294</v>
      </c>
      <c r="D5482" s="257">
        <v>70032</v>
      </c>
      <c r="E5482" s="258" t="s">
        <v>295</v>
      </c>
      <c r="F5482" s="25">
        <v>2017</v>
      </c>
      <c r="G5482" s="232">
        <v>42765.520833333336</v>
      </c>
      <c r="H5482" s="233">
        <v>42765.520833333336</v>
      </c>
      <c r="I5482" s="412" t="s">
        <v>36</v>
      </c>
      <c r="J5482" s="412" t="s">
        <v>36</v>
      </c>
      <c r="K5482" s="412"/>
      <c r="L5482" s="235">
        <f>N5482-G5482</f>
        <v>1.9631944444408873</v>
      </c>
      <c r="M5482" s="236">
        <v>2827</v>
      </c>
      <c r="N5482" s="232">
        <v>42767.484027777777</v>
      </c>
      <c r="O5482" s="233">
        <v>42767.484027777777</v>
      </c>
      <c r="P5482" s="237" t="s">
        <v>37</v>
      </c>
      <c r="Q5482" s="35" t="s">
        <v>52</v>
      </c>
      <c r="R5482" s="35" t="s">
        <v>87</v>
      </c>
      <c r="S5482" s="35" t="s">
        <v>162</v>
      </c>
      <c r="T5482" s="167" t="s">
        <v>7630</v>
      </c>
      <c r="U5482" s="332" t="s">
        <v>40</v>
      </c>
      <c r="V5482" s="49" t="s">
        <v>788</v>
      </c>
      <c r="W5482" s="35" t="s">
        <v>7631</v>
      </c>
      <c r="X5482" s="255">
        <v>0</v>
      </c>
      <c r="Y5482" s="255">
        <v>0</v>
      </c>
      <c r="Z5482" s="255">
        <v>0</v>
      </c>
      <c r="AA5482" s="168"/>
      <c r="AB5482" s="168"/>
      <c r="AC5482" s="168"/>
      <c r="AD5482" s="304">
        <v>5517212</v>
      </c>
      <c r="AE5482" s="35" t="s">
        <v>1270</v>
      </c>
      <c r="AF5482" s="305" t="s">
        <v>1270</v>
      </c>
      <c r="AG5482" s="35" t="s">
        <v>7066</v>
      </c>
      <c r="AH5482" s="44" t="s">
        <v>7067</v>
      </c>
    </row>
    <row r="5483" spans="1:34" ht="15" customHeight="1" x14ac:dyDescent="0.2">
      <c r="A5483" s="257">
        <v>69</v>
      </c>
      <c r="B5483" s="257">
        <v>70</v>
      </c>
      <c r="C5483" s="258" t="s">
        <v>294</v>
      </c>
      <c r="D5483" s="257">
        <v>70032</v>
      </c>
      <c r="E5483" s="258" t="s">
        <v>295</v>
      </c>
      <c r="F5483" s="25">
        <v>2018</v>
      </c>
      <c r="G5483" s="232">
        <v>43163.450694444444</v>
      </c>
      <c r="H5483" s="233">
        <v>43163.450694444444</v>
      </c>
      <c r="I5483" s="412" t="s">
        <v>36</v>
      </c>
      <c r="J5483" s="412" t="s">
        <v>36</v>
      </c>
      <c r="K5483" s="412" t="s">
        <v>36</v>
      </c>
      <c r="L5483" s="235">
        <f>N5483-G5483</f>
        <v>5.2562499999985448</v>
      </c>
      <c r="M5483" s="236">
        <v>7569</v>
      </c>
      <c r="N5483" s="232">
        <v>43168.706944444442</v>
      </c>
      <c r="O5483" s="233">
        <v>43168.706944444442</v>
      </c>
      <c r="P5483" s="294" t="s">
        <v>173</v>
      </c>
      <c r="Q5483" s="359" t="s">
        <v>43</v>
      </c>
      <c r="R5483" s="35" t="s">
        <v>10388</v>
      </c>
      <c r="S5483" s="277" t="s">
        <v>526</v>
      </c>
      <c r="T5483" s="167" t="s">
        <v>10627</v>
      </c>
      <c r="U5483" s="287" t="s">
        <v>40</v>
      </c>
      <c r="V5483" s="240" t="s">
        <v>788</v>
      </c>
      <c r="W5483" s="266" t="s">
        <v>10628</v>
      </c>
      <c r="X5483" s="255">
        <v>69</v>
      </c>
      <c r="Y5483" s="255">
        <v>69</v>
      </c>
      <c r="Z5483" s="255">
        <v>10634</v>
      </c>
      <c r="AA5483" s="259">
        <f>Y5483/AD5483</f>
        <v>1.2506316596135874E-5</v>
      </c>
      <c r="AB5483" s="260">
        <f>Z5483/AD5483</f>
        <v>1.9274227635262158E-3</v>
      </c>
      <c r="AC5483" s="241">
        <f>Z5483/Y5483</f>
        <v>154.1159420289855</v>
      </c>
      <c r="AD5483" s="241">
        <v>5517212</v>
      </c>
      <c r="AE5483" s="461" t="s">
        <v>1270</v>
      </c>
      <c r="AF5483" s="462" t="s">
        <v>1270</v>
      </c>
      <c r="AG5483" s="277" t="s">
        <v>7040</v>
      </c>
      <c r="AH5483" s="277" t="s">
        <v>7041</v>
      </c>
    </row>
    <row r="5484" spans="1:34" ht="15" customHeight="1" x14ac:dyDescent="0.2">
      <c r="A5484" s="58">
        <v>69</v>
      </c>
      <c r="B5484" s="58">
        <v>70</v>
      </c>
      <c r="C5484" s="76" t="s">
        <v>468</v>
      </c>
      <c r="D5484" s="31">
        <v>70034</v>
      </c>
      <c r="E5484" s="60" t="s">
        <v>469</v>
      </c>
      <c r="F5484" s="25">
        <v>2014</v>
      </c>
      <c r="G5484" s="61">
        <v>41765.223611111112</v>
      </c>
      <c r="H5484" s="62">
        <v>41765.223611111112</v>
      </c>
      <c r="I5484" s="625" t="s">
        <v>36</v>
      </c>
      <c r="J5484" s="625" t="s">
        <v>36</v>
      </c>
      <c r="K5484" s="625"/>
      <c r="L5484" s="64">
        <f>N5484-G5484</f>
        <v>0.51666666666278616</v>
      </c>
      <c r="M5484" s="65">
        <v>744</v>
      </c>
      <c r="N5484" s="61">
        <v>41765.740277777775</v>
      </c>
      <c r="O5484" s="62">
        <v>41765.740277777775</v>
      </c>
      <c r="P5484" s="66" t="s">
        <v>37</v>
      </c>
      <c r="Q5484" s="69" t="s">
        <v>38</v>
      </c>
      <c r="R5484" s="69" t="s">
        <v>135</v>
      </c>
      <c r="S5484" s="87" t="s">
        <v>68</v>
      </c>
      <c r="T5484" s="99" t="s">
        <v>2181</v>
      </c>
      <c r="U5484" s="287" t="s">
        <v>40</v>
      </c>
      <c r="V5484" s="78" t="s">
        <v>788</v>
      </c>
      <c r="W5484" s="69" t="s">
        <v>2182</v>
      </c>
      <c r="X5484" s="32">
        <v>9581</v>
      </c>
      <c r="Y5484" s="32">
        <v>0</v>
      </c>
      <c r="Z5484" s="83"/>
      <c r="AA5484" s="84"/>
      <c r="AB5484" s="85"/>
      <c r="AC5484" s="83"/>
    </row>
    <row r="5485" spans="1:34" ht="15" customHeight="1" x14ac:dyDescent="0.2">
      <c r="A5485" s="105">
        <v>69</v>
      </c>
      <c r="B5485" s="105">
        <v>70</v>
      </c>
      <c r="C5485" s="76" t="s">
        <v>468</v>
      </c>
      <c r="D5485" s="31">
        <v>70034</v>
      </c>
      <c r="E5485" s="60" t="s">
        <v>469</v>
      </c>
      <c r="F5485" s="25">
        <v>2014</v>
      </c>
      <c r="G5485" s="61">
        <v>41962.688194444447</v>
      </c>
      <c r="H5485" s="62">
        <v>41962.688194444447</v>
      </c>
      <c r="I5485" s="625" t="s">
        <v>36</v>
      </c>
      <c r="J5485" s="625" t="s">
        <v>36</v>
      </c>
      <c r="K5485" s="625"/>
      <c r="L5485" s="64">
        <f>N5485-G5485</f>
        <v>6.9444443943211809E-4</v>
      </c>
      <c r="M5485" s="65">
        <v>1</v>
      </c>
      <c r="N5485" s="61">
        <v>41962.688888888886</v>
      </c>
      <c r="O5485" s="62">
        <v>41962.688888888886</v>
      </c>
      <c r="P5485" s="66" t="s">
        <v>37</v>
      </c>
      <c r="Q5485" s="69" t="s">
        <v>38</v>
      </c>
      <c r="R5485" s="69" t="s">
        <v>413</v>
      </c>
      <c r="S5485" s="87" t="s">
        <v>101</v>
      </c>
      <c r="T5485" s="99" t="s">
        <v>3048</v>
      </c>
      <c r="U5485" s="287" t="s">
        <v>40</v>
      </c>
      <c r="V5485" s="87" t="s">
        <v>788</v>
      </c>
      <c r="W5485" s="69" t="s">
        <v>3049</v>
      </c>
      <c r="X5485" s="136"/>
      <c r="Y5485" s="32">
        <v>0</v>
      </c>
      <c r="Z5485" s="83"/>
      <c r="AA5485" s="84"/>
      <c r="AB5485" s="85"/>
      <c r="AC5485" s="83"/>
    </row>
    <row r="5486" spans="1:34" ht="15" customHeight="1" x14ac:dyDescent="0.2">
      <c r="A5486" s="175">
        <v>69</v>
      </c>
      <c r="B5486" s="175">
        <v>70</v>
      </c>
      <c r="C5486" s="24" t="s">
        <v>468</v>
      </c>
      <c r="D5486" s="175">
        <v>70034</v>
      </c>
      <c r="E5486" s="24" t="s">
        <v>469</v>
      </c>
      <c r="F5486" s="25">
        <v>2015</v>
      </c>
      <c r="G5486" s="156">
        <v>42138.487500000003</v>
      </c>
      <c r="H5486" s="157">
        <v>42138.487500000003</v>
      </c>
      <c r="I5486" s="620" t="s">
        <v>36</v>
      </c>
      <c r="J5486" s="620" t="s">
        <v>36</v>
      </c>
      <c r="K5486" s="620"/>
      <c r="L5486" s="159">
        <f>N5486-G5486</f>
        <v>6.9444443943211809E-4</v>
      </c>
      <c r="M5486" s="160">
        <v>1</v>
      </c>
      <c r="N5486" s="156">
        <v>42138.488194444442</v>
      </c>
      <c r="O5486" s="157">
        <v>42138.488194444442</v>
      </c>
      <c r="P5486" s="161" t="s">
        <v>37</v>
      </c>
      <c r="Q5486" s="35" t="s">
        <v>155</v>
      </c>
      <c r="R5486" s="35" t="s">
        <v>155</v>
      </c>
      <c r="S5486" s="35" t="s">
        <v>107</v>
      </c>
      <c r="T5486" s="167" t="s">
        <v>3966</v>
      </c>
      <c r="U5486" s="287" t="s">
        <v>40</v>
      </c>
      <c r="V5486" s="167" t="s">
        <v>788</v>
      </c>
      <c r="W5486" s="35" t="s">
        <v>3967</v>
      </c>
      <c r="X5486" s="55">
        <v>9506</v>
      </c>
      <c r="Y5486" s="55">
        <v>0</v>
      </c>
      <c r="Z5486" s="168"/>
      <c r="AA5486" s="168"/>
      <c r="AB5486" s="168"/>
      <c r="AC5486" s="168"/>
    </row>
    <row r="5487" spans="1:34" ht="15" customHeight="1" x14ac:dyDescent="0.2">
      <c r="A5487" s="175">
        <v>69</v>
      </c>
      <c r="B5487" s="175">
        <v>70</v>
      </c>
      <c r="C5487" s="24" t="s">
        <v>468</v>
      </c>
      <c r="D5487" s="175">
        <v>70034</v>
      </c>
      <c r="E5487" s="43" t="s">
        <v>469</v>
      </c>
      <c r="F5487" s="25">
        <v>2015</v>
      </c>
      <c r="G5487" s="156">
        <v>42357.506249999999</v>
      </c>
      <c r="H5487" s="157">
        <v>42357.506249999999</v>
      </c>
      <c r="I5487" s="620" t="s">
        <v>36</v>
      </c>
      <c r="J5487" s="620" t="s">
        <v>36</v>
      </c>
      <c r="K5487" s="620"/>
      <c r="L5487" s="159">
        <f>N5487-G5487</f>
        <v>6.944444467080757E-4</v>
      </c>
      <c r="M5487" s="160">
        <v>1</v>
      </c>
      <c r="N5487" s="156">
        <v>42357.506944444445</v>
      </c>
      <c r="O5487" s="157">
        <v>42357.506944444445</v>
      </c>
      <c r="P5487" s="161" t="s">
        <v>37</v>
      </c>
      <c r="Q5487" s="35" t="s">
        <v>52</v>
      </c>
      <c r="R5487" s="35" t="s">
        <v>639</v>
      </c>
      <c r="S5487" s="35" t="s">
        <v>40</v>
      </c>
      <c r="T5487" s="167" t="s">
        <v>5367</v>
      </c>
      <c r="U5487" s="287" t="s">
        <v>40</v>
      </c>
      <c r="V5487" s="167" t="s">
        <v>788</v>
      </c>
      <c r="W5487" s="35" t="s">
        <v>5368</v>
      </c>
      <c r="X5487" s="55">
        <v>8353</v>
      </c>
      <c r="Y5487" s="168"/>
      <c r="Z5487" s="168"/>
      <c r="AA5487" s="168"/>
      <c r="AB5487" s="168"/>
      <c r="AC5487" s="168"/>
    </row>
    <row r="5488" spans="1:34" ht="15" customHeight="1" x14ac:dyDescent="0.2">
      <c r="A5488" s="257">
        <v>69</v>
      </c>
      <c r="B5488" s="257">
        <v>70</v>
      </c>
      <c r="C5488" s="258" t="s">
        <v>468</v>
      </c>
      <c r="D5488" s="257">
        <v>70034</v>
      </c>
      <c r="E5488" s="258" t="s">
        <v>469</v>
      </c>
      <c r="F5488" s="25">
        <v>2016</v>
      </c>
      <c r="G5488" s="232">
        <v>42476.713888888888</v>
      </c>
      <c r="H5488" s="233">
        <v>42476.713888888888</v>
      </c>
      <c r="I5488" s="412" t="s">
        <v>36</v>
      </c>
      <c r="J5488" s="412" t="s">
        <v>36</v>
      </c>
      <c r="K5488" s="412"/>
      <c r="L5488" s="235">
        <f>N5488-G5488</f>
        <v>6.944444467080757E-4</v>
      </c>
      <c r="M5488" s="236">
        <v>1</v>
      </c>
      <c r="N5488" s="232">
        <v>42476.714583333334</v>
      </c>
      <c r="O5488" s="233">
        <v>42476.714583333334</v>
      </c>
      <c r="P5488" s="237" t="s">
        <v>37</v>
      </c>
      <c r="Q5488" s="35" t="s">
        <v>52</v>
      </c>
      <c r="R5488" s="238" t="s">
        <v>169</v>
      </c>
      <c r="S5488" s="35" t="s">
        <v>170</v>
      </c>
      <c r="T5488" s="167" t="s">
        <v>5902</v>
      </c>
      <c r="U5488" s="287" t="s">
        <v>40</v>
      </c>
      <c r="V5488" s="240" t="s">
        <v>788</v>
      </c>
      <c r="W5488" s="35" t="s">
        <v>5903</v>
      </c>
      <c r="X5488" s="55">
        <v>8372</v>
      </c>
      <c r="Y5488" s="55">
        <v>0</v>
      </c>
      <c r="Z5488" s="55">
        <v>0</v>
      </c>
      <c r="AA5488" s="266"/>
      <c r="AB5488" s="266"/>
      <c r="AC5488" s="266"/>
    </row>
    <row r="5489" spans="1:34" ht="15" customHeight="1" x14ac:dyDescent="0.2">
      <c r="A5489" s="257">
        <v>69</v>
      </c>
      <c r="B5489" s="257">
        <v>70</v>
      </c>
      <c r="C5489" s="258" t="s">
        <v>468</v>
      </c>
      <c r="D5489" s="257">
        <v>70034</v>
      </c>
      <c r="E5489" s="258" t="s">
        <v>469</v>
      </c>
      <c r="F5489" s="25">
        <v>2016</v>
      </c>
      <c r="G5489" s="232">
        <v>42484.171527777777</v>
      </c>
      <c r="H5489" s="233">
        <v>42484.171527777777</v>
      </c>
      <c r="I5489" s="412" t="s">
        <v>36</v>
      </c>
      <c r="J5489" s="412" t="s">
        <v>36</v>
      </c>
      <c r="K5489" s="412"/>
      <c r="L5489" s="235">
        <f>N5489-G5489</f>
        <v>0.33680555555474712</v>
      </c>
      <c r="M5489" s="236">
        <v>485</v>
      </c>
      <c r="N5489" s="232">
        <v>42484.508333333331</v>
      </c>
      <c r="O5489" s="233">
        <v>42484.508333333331</v>
      </c>
      <c r="P5489" s="237" t="s">
        <v>37</v>
      </c>
      <c r="Q5489" s="238" t="s">
        <v>38</v>
      </c>
      <c r="R5489" s="238" t="s">
        <v>135</v>
      </c>
      <c r="S5489" s="35" t="s">
        <v>68</v>
      </c>
      <c r="T5489" s="167" t="s">
        <v>5947</v>
      </c>
      <c r="U5489" s="293">
        <v>12122</v>
      </c>
      <c r="V5489" s="240" t="s">
        <v>788</v>
      </c>
      <c r="W5489" s="35" t="s">
        <v>5948</v>
      </c>
      <c r="X5489" s="55">
        <v>0</v>
      </c>
      <c r="Y5489" s="55">
        <v>0</v>
      </c>
      <c r="Z5489" s="55">
        <v>0</v>
      </c>
      <c r="AA5489" s="168"/>
      <c r="AB5489" s="168"/>
      <c r="AC5489" s="168"/>
    </row>
    <row r="5490" spans="1:34" ht="15" customHeight="1" x14ac:dyDescent="0.2">
      <c r="A5490" s="257">
        <v>69</v>
      </c>
      <c r="B5490" s="257">
        <v>70</v>
      </c>
      <c r="C5490" s="258" t="s">
        <v>468</v>
      </c>
      <c r="D5490" s="257">
        <v>70034</v>
      </c>
      <c r="E5490" s="258" t="s">
        <v>469</v>
      </c>
      <c r="F5490" s="25">
        <v>2016</v>
      </c>
      <c r="G5490" s="284">
        <v>42540.595833333333</v>
      </c>
      <c r="H5490" s="234">
        <v>42540.595833333333</v>
      </c>
      <c r="I5490" s="412" t="s">
        <v>36</v>
      </c>
      <c r="J5490" s="412" t="s">
        <v>36</v>
      </c>
      <c r="K5490" s="412"/>
      <c r="L5490" s="235">
        <f>N5490-G5490</f>
        <v>6.944444467080757E-4</v>
      </c>
      <c r="M5490" s="236">
        <v>1</v>
      </c>
      <c r="N5490" s="284">
        <v>42540.59652777778</v>
      </c>
      <c r="O5490" s="234">
        <v>42540.59652777778</v>
      </c>
      <c r="P5490" s="237" t="s">
        <v>37</v>
      </c>
      <c r="Q5490" s="238" t="s">
        <v>48</v>
      </c>
      <c r="R5490" s="238" t="s">
        <v>49</v>
      </c>
      <c r="S5490" s="35" t="s">
        <v>40</v>
      </c>
      <c r="T5490" s="167" t="s">
        <v>6254</v>
      </c>
      <c r="U5490" s="287" t="s">
        <v>40</v>
      </c>
      <c r="V5490" s="240" t="s">
        <v>788</v>
      </c>
      <c r="W5490" s="167" t="s">
        <v>6255</v>
      </c>
      <c r="X5490" s="177">
        <v>8448</v>
      </c>
      <c r="Y5490" s="177">
        <v>0</v>
      </c>
      <c r="Z5490" s="55">
        <v>0</v>
      </c>
      <c r="AA5490" s="35"/>
      <c r="AB5490" s="35"/>
      <c r="AC5490" s="35"/>
    </row>
    <row r="5491" spans="1:34" ht="15" customHeight="1" x14ac:dyDescent="0.2">
      <c r="A5491" s="523">
        <v>69</v>
      </c>
      <c r="B5491" s="523">
        <v>70</v>
      </c>
      <c r="C5491" s="524" t="s">
        <v>468</v>
      </c>
      <c r="D5491" s="523">
        <v>70034</v>
      </c>
      <c r="E5491" s="524" t="s">
        <v>469</v>
      </c>
      <c r="F5491" s="25">
        <v>2019</v>
      </c>
      <c r="G5491" s="573">
        <v>43596.76458333333</v>
      </c>
      <c r="H5491" s="574">
        <v>43596.76458333333</v>
      </c>
      <c r="I5491" s="572" t="s">
        <v>36</v>
      </c>
      <c r="J5491" s="572" t="s">
        <v>36</v>
      </c>
      <c r="K5491" s="572" t="s">
        <v>36</v>
      </c>
      <c r="L5491" s="235">
        <f>N5491-G5491</f>
        <v>6.944444467080757E-4</v>
      </c>
      <c r="M5491" s="236">
        <v>1</v>
      </c>
      <c r="N5491" s="573">
        <v>43596.765277777777</v>
      </c>
      <c r="O5491" s="574">
        <v>43596.765277777777</v>
      </c>
      <c r="P5491" s="237" t="s">
        <v>37</v>
      </c>
      <c r="Q5491" s="162" t="s">
        <v>62</v>
      </c>
      <c r="R5491" s="167" t="s">
        <v>10303</v>
      </c>
      <c r="S5491" s="238" t="s">
        <v>40</v>
      </c>
      <c r="T5491" s="167" t="s">
        <v>14026</v>
      </c>
      <c r="U5491" s="593">
        <v>117220005</v>
      </c>
      <c r="V5491" s="49" t="s">
        <v>788</v>
      </c>
      <c r="W5491" s="167" t="s">
        <v>14031</v>
      </c>
      <c r="X5491" s="536">
        <v>0</v>
      </c>
      <c r="Y5491" s="255">
        <v>0</v>
      </c>
      <c r="Z5491" s="255">
        <v>0</v>
      </c>
      <c r="AA5491" s="264">
        <f>Y5491/AD5491</f>
        <v>0</v>
      </c>
      <c r="AB5491" s="265">
        <f>Z5491/AD5491</f>
        <v>0</v>
      </c>
      <c r="AC5491" s="255">
        <v>0</v>
      </c>
      <c r="AD5491" s="255">
        <v>5548929</v>
      </c>
      <c r="AE5491" s="49" t="s">
        <v>7060</v>
      </c>
      <c r="AF5491" s="527" t="s">
        <v>14028</v>
      </c>
      <c r="AG5491" s="49" t="s">
        <v>7040</v>
      </c>
      <c r="AH5491" s="525" t="s">
        <v>7173</v>
      </c>
    </row>
    <row r="5492" spans="1:34" ht="15" customHeight="1" x14ac:dyDescent="0.2">
      <c r="A5492" s="58">
        <v>69</v>
      </c>
      <c r="B5492" s="58">
        <v>70</v>
      </c>
      <c r="C5492" s="76" t="s">
        <v>474</v>
      </c>
      <c r="D5492" s="31">
        <v>70035</v>
      </c>
      <c r="E5492" s="60" t="s">
        <v>475</v>
      </c>
      <c r="F5492" s="25">
        <v>2014</v>
      </c>
      <c r="G5492" s="61">
        <v>41754.670138888891</v>
      </c>
      <c r="H5492" s="62">
        <v>41754.670138888891</v>
      </c>
      <c r="I5492" s="625" t="s">
        <v>36</v>
      </c>
      <c r="J5492" s="625" t="s">
        <v>36</v>
      </c>
      <c r="K5492" s="625"/>
      <c r="L5492" s="64">
        <f>N5492-G5492</f>
        <v>6.9444443943211809E-4</v>
      </c>
      <c r="M5492" s="65">
        <v>1</v>
      </c>
      <c r="N5492" s="61">
        <v>41754.67083333333</v>
      </c>
      <c r="O5492" s="62">
        <v>41754.67083333333</v>
      </c>
      <c r="P5492" s="66" t="s">
        <v>37</v>
      </c>
      <c r="Q5492" s="69" t="s">
        <v>1752</v>
      </c>
      <c r="R5492" s="69" t="s">
        <v>287</v>
      </c>
      <c r="S5492" s="87" t="s">
        <v>101</v>
      </c>
      <c r="T5492" s="99" t="s">
        <v>2145</v>
      </c>
      <c r="U5492" s="287" t="s">
        <v>40</v>
      </c>
      <c r="V5492" s="78" t="s">
        <v>788</v>
      </c>
      <c r="W5492" s="69" t="s">
        <v>2146</v>
      </c>
      <c r="X5492" s="32">
        <v>318</v>
      </c>
      <c r="Y5492" s="32">
        <v>0</v>
      </c>
      <c r="Z5492" s="83"/>
      <c r="AA5492" s="84"/>
      <c r="AB5492" s="85"/>
      <c r="AC5492" s="83"/>
    </row>
    <row r="5493" spans="1:34" ht="15" customHeight="1" x14ac:dyDescent="0.2">
      <c r="A5493" s="105">
        <v>69</v>
      </c>
      <c r="B5493" s="105">
        <v>70</v>
      </c>
      <c r="C5493" s="76" t="s">
        <v>474</v>
      </c>
      <c r="D5493" s="31">
        <v>70035</v>
      </c>
      <c r="E5493" s="60" t="s">
        <v>475</v>
      </c>
      <c r="F5493" s="25">
        <v>2014</v>
      </c>
      <c r="G5493" s="61">
        <v>41962.688194444447</v>
      </c>
      <c r="H5493" s="62">
        <v>41962.688194444447</v>
      </c>
      <c r="I5493" s="625" t="s">
        <v>36</v>
      </c>
      <c r="J5493" s="625" t="s">
        <v>36</v>
      </c>
      <c r="K5493" s="625"/>
      <c r="L5493" s="64">
        <f>N5493-G5493</f>
        <v>6.3888888886140194E-2</v>
      </c>
      <c r="M5493" s="65">
        <v>92</v>
      </c>
      <c r="N5493" s="61">
        <v>41962.752083333333</v>
      </c>
      <c r="O5493" s="62">
        <v>41962.752083333333</v>
      </c>
      <c r="P5493" s="66" t="s">
        <v>37</v>
      </c>
      <c r="Q5493" s="69" t="s">
        <v>38</v>
      </c>
      <c r="R5493" s="69" t="s">
        <v>413</v>
      </c>
      <c r="S5493" s="87" t="s">
        <v>101</v>
      </c>
      <c r="T5493" s="69" t="s">
        <v>3048</v>
      </c>
      <c r="U5493" s="287" t="s">
        <v>40</v>
      </c>
      <c r="V5493" s="87" t="s">
        <v>788</v>
      </c>
      <c r="W5493" s="69" t="s">
        <v>3049</v>
      </c>
      <c r="X5493" s="136"/>
      <c r="Y5493" s="32">
        <v>0</v>
      </c>
      <c r="Z5493" s="83"/>
      <c r="AA5493" s="84"/>
      <c r="AB5493" s="85"/>
      <c r="AC5493" s="83"/>
    </row>
    <row r="5494" spans="1:34" ht="15" customHeight="1" x14ac:dyDescent="0.2">
      <c r="A5494" s="105">
        <v>69</v>
      </c>
      <c r="B5494" s="105">
        <v>70</v>
      </c>
      <c r="C5494" s="76" t="s">
        <v>474</v>
      </c>
      <c r="D5494" s="31">
        <v>70035</v>
      </c>
      <c r="E5494" s="60" t="s">
        <v>475</v>
      </c>
      <c r="F5494" s="25">
        <v>2014</v>
      </c>
      <c r="G5494" s="61">
        <v>41976.401388888888</v>
      </c>
      <c r="H5494" s="62">
        <v>41976.401388888888</v>
      </c>
      <c r="I5494" s="628" t="s">
        <v>313</v>
      </c>
      <c r="J5494" s="625" t="s">
        <v>36</v>
      </c>
      <c r="K5494" s="625"/>
      <c r="L5494" s="64">
        <f>N5494-G5494</f>
        <v>0.33263888888905058</v>
      </c>
      <c r="M5494" s="65">
        <v>479</v>
      </c>
      <c r="N5494" s="61">
        <v>41976.734027777777</v>
      </c>
      <c r="O5494" s="62">
        <v>41976.734027777777</v>
      </c>
      <c r="P5494" s="66" t="s">
        <v>37</v>
      </c>
      <c r="Q5494" s="69" t="s">
        <v>155</v>
      </c>
      <c r="R5494" s="69" t="s">
        <v>155</v>
      </c>
      <c r="S5494" s="87" t="s">
        <v>106</v>
      </c>
      <c r="T5494" s="69" t="s">
        <v>3082</v>
      </c>
      <c r="U5494" s="287" t="s">
        <v>40</v>
      </c>
      <c r="V5494" s="87" t="s">
        <v>788</v>
      </c>
      <c r="W5494" s="69" t="s">
        <v>3083</v>
      </c>
      <c r="X5494" s="32">
        <v>0</v>
      </c>
      <c r="Y5494" s="32">
        <v>0</v>
      </c>
      <c r="Z5494" s="83"/>
      <c r="AA5494" s="84"/>
      <c r="AB5494" s="85"/>
      <c r="AC5494" s="83"/>
    </row>
    <row r="5495" spans="1:34" ht="15" customHeight="1" x14ac:dyDescent="0.2">
      <c r="A5495" s="175">
        <v>69</v>
      </c>
      <c r="B5495" s="175">
        <v>70</v>
      </c>
      <c r="C5495" s="24" t="s">
        <v>474</v>
      </c>
      <c r="D5495" s="175">
        <v>70035</v>
      </c>
      <c r="E5495" s="24" t="s">
        <v>475</v>
      </c>
      <c r="F5495" s="25">
        <v>2015</v>
      </c>
      <c r="G5495" s="156">
        <v>42138.487500000003</v>
      </c>
      <c r="H5495" s="157">
        <v>42138.487500000003</v>
      </c>
      <c r="I5495" s="620" t="s">
        <v>36</v>
      </c>
      <c r="J5495" s="620" t="s">
        <v>36</v>
      </c>
      <c r="K5495" s="620"/>
      <c r="L5495" s="159">
        <f>N5495-G5495</f>
        <v>6.9444443943211809E-4</v>
      </c>
      <c r="M5495" s="160">
        <v>1</v>
      </c>
      <c r="N5495" s="156">
        <v>42138.488194444442</v>
      </c>
      <c r="O5495" s="157">
        <v>42138.488194444442</v>
      </c>
      <c r="P5495" s="161" t="s">
        <v>37</v>
      </c>
      <c r="Q5495" s="35" t="s">
        <v>155</v>
      </c>
      <c r="R5495" s="35" t="s">
        <v>155</v>
      </c>
      <c r="S5495" s="35" t="s">
        <v>107</v>
      </c>
      <c r="T5495" s="35" t="s">
        <v>3966</v>
      </c>
      <c r="U5495" s="287" t="s">
        <v>40</v>
      </c>
      <c r="V5495" s="167" t="s">
        <v>788</v>
      </c>
      <c r="W5495" s="35" t="s">
        <v>3967</v>
      </c>
      <c r="X5495" s="55">
        <v>349</v>
      </c>
      <c r="Y5495" s="55">
        <v>0</v>
      </c>
      <c r="Z5495" s="168"/>
      <c r="AA5495" s="168"/>
      <c r="AB5495" s="168"/>
      <c r="AC5495" s="168"/>
    </row>
    <row r="5496" spans="1:34" ht="15" customHeight="1" x14ac:dyDescent="0.2">
      <c r="A5496" s="175">
        <v>69</v>
      </c>
      <c r="B5496" s="175">
        <v>70</v>
      </c>
      <c r="C5496" s="24" t="s">
        <v>474</v>
      </c>
      <c r="D5496" s="175">
        <v>70035</v>
      </c>
      <c r="E5496" s="43" t="s">
        <v>475</v>
      </c>
      <c r="F5496" s="25">
        <v>2015</v>
      </c>
      <c r="G5496" s="156">
        <v>42316.031944444447</v>
      </c>
      <c r="H5496" s="157">
        <v>42316.031944444447</v>
      </c>
      <c r="I5496" s="620" t="s">
        <v>36</v>
      </c>
      <c r="J5496" s="620" t="s">
        <v>36</v>
      </c>
      <c r="K5496" s="620"/>
      <c r="L5496" s="159">
        <f>N5496-G5496</f>
        <v>0.12638888888614019</v>
      </c>
      <c r="M5496" s="160">
        <v>1</v>
      </c>
      <c r="N5496" s="156">
        <v>42316.158333333333</v>
      </c>
      <c r="O5496" s="157">
        <v>42316.158333333333</v>
      </c>
      <c r="P5496" s="161" t="s">
        <v>37</v>
      </c>
      <c r="Q5496" s="162" t="s">
        <v>52</v>
      </c>
      <c r="R5496" s="162" t="s">
        <v>3651</v>
      </c>
      <c r="S5496" s="35" t="s">
        <v>80</v>
      </c>
      <c r="T5496" s="35" t="s">
        <v>5126</v>
      </c>
      <c r="U5496" s="287" t="s">
        <v>40</v>
      </c>
      <c r="V5496" s="167" t="s">
        <v>788</v>
      </c>
      <c r="W5496" s="35" t="s">
        <v>5127</v>
      </c>
      <c r="X5496" s="55">
        <v>0</v>
      </c>
      <c r="Y5496" s="168"/>
      <c r="Z5496" s="168"/>
      <c r="AA5496" s="168"/>
      <c r="AB5496" s="168"/>
      <c r="AC5496" s="168"/>
    </row>
    <row r="5497" spans="1:34" ht="15" customHeight="1" x14ac:dyDescent="0.2">
      <c r="A5497" s="257">
        <v>69</v>
      </c>
      <c r="B5497" s="257">
        <v>70</v>
      </c>
      <c r="C5497" s="258" t="s">
        <v>474</v>
      </c>
      <c r="D5497" s="257">
        <v>70035</v>
      </c>
      <c r="E5497" s="258" t="s">
        <v>475</v>
      </c>
      <c r="F5497" s="25">
        <v>2016</v>
      </c>
      <c r="G5497" s="232">
        <v>42476.713888888888</v>
      </c>
      <c r="H5497" s="233">
        <v>42476.713888888888</v>
      </c>
      <c r="I5497" s="412" t="s">
        <v>36</v>
      </c>
      <c r="J5497" s="412" t="s">
        <v>36</v>
      </c>
      <c r="K5497" s="412"/>
      <c r="L5497" s="235">
        <f>N5497-G5497</f>
        <v>6.944444467080757E-4</v>
      </c>
      <c r="M5497" s="236">
        <v>1</v>
      </c>
      <c r="N5497" s="232">
        <v>42476.714583333334</v>
      </c>
      <c r="O5497" s="233">
        <v>42476.714583333334</v>
      </c>
      <c r="P5497" s="237" t="s">
        <v>37</v>
      </c>
      <c r="Q5497" s="35" t="s">
        <v>52</v>
      </c>
      <c r="R5497" s="238" t="s">
        <v>169</v>
      </c>
      <c r="S5497" s="35" t="s">
        <v>170</v>
      </c>
      <c r="T5497" s="35" t="s">
        <v>5902</v>
      </c>
      <c r="U5497" s="282" t="s">
        <v>40</v>
      </c>
      <c r="V5497" s="240" t="s">
        <v>788</v>
      </c>
      <c r="W5497" s="35" t="s">
        <v>5906</v>
      </c>
      <c r="X5497" s="55">
        <v>351</v>
      </c>
      <c r="Y5497" s="55">
        <v>0</v>
      </c>
      <c r="Z5497" s="55">
        <v>0</v>
      </c>
      <c r="AA5497" s="266"/>
      <c r="AB5497" s="266"/>
      <c r="AC5497" s="266"/>
    </row>
    <row r="5498" spans="1:34" ht="15" customHeight="1" x14ac:dyDescent="0.2">
      <c r="A5498" s="257">
        <v>69</v>
      </c>
      <c r="B5498" s="257">
        <v>70</v>
      </c>
      <c r="C5498" s="258" t="s">
        <v>474</v>
      </c>
      <c r="D5498" s="257">
        <v>70035</v>
      </c>
      <c r="E5498" s="258" t="s">
        <v>475</v>
      </c>
      <c r="F5498" s="25">
        <v>2016</v>
      </c>
      <c r="G5498" s="284">
        <v>42540.595833333333</v>
      </c>
      <c r="H5498" s="234">
        <v>42540.595833333333</v>
      </c>
      <c r="I5498" s="412" t="s">
        <v>36</v>
      </c>
      <c r="J5498" s="412" t="s">
        <v>36</v>
      </c>
      <c r="K5498" s="412"/>
      <c r="L5498" s="235">
        <f>N5498-G5498</f>
        <v>6.944444467080757E-4</v>
      </c>
      <c r="M5498" s="236">
        <v>1</v>
      </c>
      <c r="N5498" s="284">
        <v>42540.59652777778</v>
      </c>
      <c r="O5498" s="234">
        <v>42540.59652777778</v>
      </c>
      <c r="P5498" s="237" t="s">
        <v>37</v>
      </c>
      <c r="Q5498" s="238" t="s">
        <v>48</v>
      </c>
      <c r="R5498" s="238" t="s">
        <v>49</v>
      </c>
      <c r="S5498" s="35" t="s">
        <v>40</v>
      </c>
      <c r="T5498" s="167" t="s">
        <v>6254</v>
      </c>
      <c r="U5498" s="287" t="s">
        <v>40</v>
      </c>
      <c r="V5498" s="240" t="s">
        <v>788</v>
      </c>
      <c r="W5498" s="167" t="s">
        <v>6257</v>
      </c>
      <c r="X5498" s="177">
        <v>399</v>
      </c>
      <c r="Y5498" s="177">
        <v>0</v>
      </c>
      <c r="Z5498" s="55">
        <v>0</v>
      </c>
      <c r="AA5498" s="35"/>
      <c r="AB5498" s="35"/>
      <c r="AC5498" s="35"/>
    </row>
    <row r="5499" spans="1:34" ht="15" customHeight="1" x14ac:dyDescent="0.2">
      <c r="A5499" s="257">
        <v>69</v>
      </c>
      <c r="B5499" s="257">
        <v>70</v>
      </c>
      <c r="C5499" s="258" t="s">
        <v>474</v>
      </c>
      <c r="D5499" s="257">
        <v>70035</v>
      </c>
      <c r="E5499" s="258" t="s">
        <v>475</v>
      </c>
      <c r="F5499" s="25">
        <v>2017</v>
      </c>
      <c r="G5499" s="232">
        <v>43076.513888888891</v>
      </c>
      <c r="H5499" s="233">
        <v>43076.513888888891</v>
      </c>
      <c r="I5499" s="412" t="s">
        <v>36</v>
      </c>
      <c r="J5499" s="412" t="s">
        <v>36</v>
      </c>
      <c r="K5499" s="412"/>
      <c r="L5499" s="235">
        <f>N5499-G5499</f>
        <v>9.6527777779556345E-2</v>
      </c>
      <c r="M5499" s="236">
        <v>139</v>
      </c>
      <c r="N5499" s="232">
        <v>43076.61041666667</v>
      </c>
      <c r="O5499" s="233">
        <v>43076.61041666667</v>
      </c>
      <c r="P5499" s="237" t="s">
        <v>37</v>
      </c>
      <c r="Q5499" s="167" t="s">
        <v>52</v>
      </c>
      <c r="R5499" s="167" t="s">
        <v>5649</v>
      </c>
      <c r="S5499" s="35" t="s">
        <v>106</v>
      </c>
      <c r="T5499" s="167" t="s">
        <v>10107</v>
      </c>
      <c r="U5499" s="332" t="s">
        <v>40</v>
      </c>
      <c r="V5499" s="240" t="s">
        <v>788</v>
      </c>
      <c r="W5499" s="167" t="s">
        <v>10108</v>
      </c>
      <c r="X5499" s="255">
        <v>0</v>
      </c>
      <c r="Y5499" s="241">
        <v>0</v>
      </c>
      <c r="Z5499" s="241">
        <v>0</v>
      </c>
      <c r="AA5499" s="266"/>
      <c r="AB5499" s="266"/>
      <c r="AC5499" s="266"/>
      <c r="AD5499" s="304">
        <v>5517212</v>
      </c>
      <c r="AE5499" s="333" t="s">
        <v>1270</v>
      </c>
      <c r="AF5499" s="333" t="s">
        <v>1270</v>
      </c>
      <c r="AG5499" s="167" t="s">
        <v>7066</v>
      </c>
      <c r="AH5499" s="29" t="s">
        <v>7067</v>
      </c>
    </row>
    <row r="5500" spans="1:34" ht="15" customHeight="1" x14ac:dyDescent="0.2">
      <c r="A5500" s="523">
        <v>69</v>
      </c>
      <c r="B5500" s="523">
        <v>70</v>
      </c>
      <c r="C5500" s="524" t="s">
        <v>474</v>
      </c>
      <c r="D5500" s="523">
        <v>70035</v>
      </c>
      <c r="E5500" s="524" t="s">
        <v>475</v>
      </c>
      <c r="F5500" s="25">
        <v>2019</v>
      </c>
      <c r="G5500" s="573">
        <v>43596.76458333333</v>
      </c>
      <c r="H5500" s="574">
        <v>43596.76458333333</v>
      </c>
      <c r="I5500" s="572" t="s">
        <v>36</v>
      </c>
      <c r="J5500" s="572" t="s">
        <v>36</v>
      </c>
      <c r="K5500" s="572" t="s">
        <v>36</v>
      </c>
      <c r="L5500" s="235">
        <f>N5500-G5500</f>
        <v>6.944444467080757E-4</v>
      </c>
      <c r="M5500" s="236">
        <v>1</v>
      </c>
      <c r="N5500" s="573">
        <v>43596.765277777777</v>
      </c>
      <c r="O5500" s="574">
        <v>43596.765277777777</v>
      </c>
      <c r="P5500" s="237" t="s">
        <v>37</v>
      </c>
      <c r="Q5500" s="162" t="s">
        <v>62</v>
      </c>
      <c r="R5500" s="167" t="s">
        <v>10303</v>
      </c>
      <c r="S5500" s="238" t="s">
        <v>40</v>
      </c>
      <c r="T5500" s="167" t="s">
        <v>14026</v>
      </c>
      <c r="U5500" s="593">
        <v>117220005</v>
      </c>
      <c r="V5500" s="49" t="s">
        <v>788</v>
      </c>
      <c r="W5500" s="167" t="s">
        <v>14033</v>
      </c>
      <c r="X5500" s="536">
        <v>0</v>
      </c>
      <c r="Y5500" s="255">
        <v>0</v>
      </c>
      <c r="Z5500" s="255">
        <v>0</v>
      </c>
      <c r="AA5500" s="264">
        <f>Y5500/AD5500</f>
        <v>0</v>
      </c>
      <c r="AB5500" s="265">
        <f>Z5500/AD5500</f>
        <v>0</v>
      </c>
      <c r="AC5500" s="255">
        <v>0</v>
      </c>
      <c r="AD5500" s="255">
        <v>5548929</v>
      </c>
      <c r="AE5500" s="49" t="s">
        <v>7060</v>
      </c>
      <c r="AF5500" s="527" t="s">
        <v>14028</v>
      </c>
      <c r="AG5500" s="49" t="s">
        <v>7040</v>
      </c>
      <c r="AH5500" s="525" t="s">
        <v>7173</v>
      </c>
    </row>
    <row r="5501" spans="1:34" ht="15" customHeight="1" x14ac:dyDescent="0.2">
      <c r="A5501" s="58">
        <v>69</v>
      </c>
      <c r="B5501" s="58">
        <v>70</v>
      </c>
      <c r="C5501" s="76" t="s">
        <v>259</v>
      </c>
      <c r="D5501" s="31">
        <v>70037</v>
      </c>
      <c r="E5501" s="60" t="s">
        <v>260</v>
      </c>
      <c r="F5501" s="25">
        <v>2014</v>
      </c>
      <c r="G5501" s="61">
        <v>41879.57708333333</v>
      </c>
      <c r="H5501" s="62">
        <v>41879.57708333333</v>
      </c>
      <c r="I5501" s="625" t="s">
        <v>36</v>
      </c>
      <c r="J5501" s="625" t="s">
        <v>36</v>
      </c>
      <c r="K5501" s="625"/>
      <c r="L5501" s="64">
        <f>N5501-G5501</f>
        <v>6.944444467080757E-4</v>
      </c>
      <c r="M5501" s="65">
        <v>1</v>
      </c>
      <c r="N5501" s="61">
        <v>41879.577777777777</v>
      </c>
      <c r="O5501" s="62">
        <v>41879.577777777777</v>
      </c>
      <c r="P5501" s="66" t="s">
        <v>37</v>
      </c>
      <c r="Q5501" s="69" t="s">
        <v>145</v>
      </c>
      <c r="R5501" s="69" t="s">
        <v>146</v>
      </c>
      <c r="S5501" s="87" t="s">
        <v>40</v>
      </c>
      <c r="T5501" s="69" t="s">
        <v>2651</v>
      </c>
      <c r="U5501" s="81"/>
      <c r="V5501" s="87" t="s">
        <v>788</v>
      </c>
      <c r="W5501" s="69" t="s">
        <v>2652</v>
      </c>
      <c r="X5501" s="32">
        <v>10883</v>
      </c>
      <c r="Y5501" s="32">
        <v>0</v>
      </c>
      <c r="Z5501" s="83"/>
      <c r="AA5501" s="84"/>
      <c r="AB5501" s="85"/>
      <c r="AC5501" s="83"/>
      <c r="AD5501" s="41"/>
      <c r="AE5501" s="41"/>
      <c r="AF5501" s="41"/>
      <c r="AG5501" s="41"/>
      <c r="AH5501" s="41"/>
    </row>
    <row r="5502" spans="1:34" ht="15" customHeight="1" x14ac:dyDescent="0.2">
      <c r="A5502" s="175">
        <v>69</v>
      </c>
      <c r="B5502" s="175">
        <v>70</v>
      </c>
      <c r="C5502" s="24" t="s">
        <v>259</v>
      </c>
      <c r="D5502" s="175">
        <v>70037</v>
      </c>
      <c r="E5502" s="43" t="s">
        <v>260</v>
      </c>
      <c r="F5502" s="25">
        <v>2015</v>
      </c>
      <c r="G5502" s="156">
        <v>42292.779861111114</v>
      </c>
      <c r="H5502" s="157">
        <v>42292.779861111114</v>
      </c>
      <c r="I5502" s="620" t="s">
        <v>36</v>
      </c>
      <c r="J5502" s="620" t="s">
        <v>36</v>
      </c>
      <c r="K5502" s="620"/>
      <c r="L5502" s="159">
        <f>N5502-G5502</f>
        <v>6.9444443943211809E-4</v>
      </c>
      <c r="M5502" s="160">
        <v>1</v>
      </c>
      <c r="N5502" s="156">
        <v>42292.780555555553</v>
      </c>
      <c r="O5502" s="157">
        <v>42292.780555555553</v>
      </c>
      <c r="P5502" s="161" t="s">
        <v>37</v>
      </c>
      <c r="Q5502" s="35" t="s">
        <v>213</v>
      </c>
      <c r="R5502" s="35" t="s">
        <v>287</v>
      </c>
      <c r="S5502" s="35" t="s">
        <v>40</v>
      </c>
      <c r="T5502" s="35" t="s">
        <v>4970</v>
      </c>
      <c r="U5502" s="192"/>
      <c r="V5502" s="167" t="s">
        <v>788</v>
      </c>
      <c r="W5502" s="35" t="s">
        <v>4971</v>
      </c>
      <c r="X5502" s="55">
        <v>11336</v>
      </c>
      <c r="Y5502" s="168"/>
      <c r="Z5502" s="168"/>
      <c r="AA5502" s="168"/>
      <c r="AB5502" s="168"/>
      <c r="AC5502" s="168"/>
    </row>
    <row r="5503" spans="1:34" ht="15" customHeight="1" x14ac:dyDescent="0.2">
      <c r="A5503" s="257">
        <v>69</v>
      </c>
      <c r="B5503" s="257">
        <v>70</v>
      </c>
      <c r="C5503" s="258" t="s">
        <v>259</v>
      </c>
      <c r="D5503" s="257">
        <v>70037</v>
      </c>
      <c r="E5503" s="258" t="s">
        <v>260</v>
      </c>
      <c r="F5503" s="25">
        <v>2016</v>
      </c>
      <c r="G5503" s="284">
        <v>42525.727083333331</v>
      </c>
      <c r="H5503" s="234">
        <v>42525.727083333331</v>
      </c>
      <c r="I5503" s="412" t="s">
        <v>36</v>
      </c>
      <c r="J5503" s="412" t="s">
        <v>36</v>
      </c>
      <c r="K5503" s="412"/>
      <c r="L5503" s="235">
        <f>N5503-G5503</f>
        <v>6.944444467080757E-4</v>
      </c>
      <c r="M5503" s="236">
        <v>1</v>
      </c>
      <c r="N5503" s="284">
        <v>42525.727777777778</v>
      </c>
      <c r="O5503" s="234">
        <v>42525.727777777778</v>
      </c>
      <c r="P5503" s="237" t="s">
        <v>37</v>
      </c>
      <c r="Q5503" s="238" t="s">
        <v>382</v>
      </c>
      <c r="R5503" s="238" t="s">
        <v>383</v>
      </c>
      <c r="S5503" s="35" t="s">
        <v>40</v>
      </c>
      <c r="T5503" s="35" t="s">
        <v>6161</v>
      </c>
      <c r="U5503" s="282" t="s">
        <v>40</v>
      </c>
      <c r="V5503" s="240" t="s">
        <v>788</v>
      </c>
      <c r="W5503" s="35" t="s">
        <v>6162</v>
      </c>
      <c r="X5503" s="55">
        <v>11523</v>
      </c>
      <c r="Y5503" s="55">
        <v>0</v>
      </c>
      <c r="Z5503" s="55">
        <v>0</v>
      </c>
      <c r="AA5503" s="35"/>
      <c r="AB5503" s="35"/>
      <c r="AC5503" s="35"/>
    </row>
    <row r="5504" spans="1:34" ht="15" customHeight="1" x14ac:dyDescent="0.2">
      <c r="A5504" s="257">
        <v>69</v>
      </c>
      <c r="B5504" s="257">
        <v>70</v>
      </c>
      <c r="C5504" s="258" t="s">
        <v>259</v>
      </c>
      <c r="D5504" s="257">
        <v>70037</v>
      </c>
      <c r="E5504" s="258" t="s">
        <v>260</v>
      </c>
      <c r="F5504" s="25">
        <v>2016</v>
      </c>
      <c r="G5504" s="284">
        <v>42525.772222222222</v>
      </c>
      <c r="H5504" s="234">
        <v>42525.772222222222</v>
      </c>
      <c r="I5504" s="412" t="s">
        <v>36</v>
      </c>
      <c r="J5504" s="412" t="s">
        <v>36</v>
      </c>
      <c r="K5504" s="412"/>
      <c r="L5504" s="235">
        <f>N5504-G5504</f>
        <v>6.944444467080757E-4</v>
      </c>
      <c r="M5504" s="236">
        <v>1</v>
      </c>
      <c r="N5504" s="284">
        <v>42525.772916666669</v>
      </c>
      <c r="O5504" s="234">
        <v>42525.772916666669</v>
      </c>
      <c r="P5504" s="237" t="s">
        <v>37</v>
      </c>
      <c r="Q5504" s="238" t="s">
        <v>382</v>
      </c>
      <c r="R5504" s="238" t="s">
        <v>383</v>
      </c>
      <c r="S5504" s="35" t="s">
        <v>40</v>
      </c>
      <c r="T5504" s="35" t="s">
        <v>6165</v>
      </c>
      <c r="U5504" s="282" t="s">
        <v>40</v>
      </c>
      <c r="V5504" s="240" t="s">
        <v>788</v>
      </c>
      <c r="W5504" s="35" t="s">
        <v>6166</v>
      </c>
      <c r="X5504" s="55">
        <v>11523</v>
      </c>
      <c r="Y5504" s="55">
        <v>0</v>
      </c>
      <c r="Z5504" s="55">
        <v>0</v>
      </c>
      <c r="AA5504" s="35"/>
      <c r="AB5504" s="35"/>
      <c r="AC5504" s="35"/>
    </row>
    <row r="5505" spans="1:34" ht="15" customHeight="1" x14ac:dyDescent="0.2">
      <c r="A5505" s="257">
        <v>69</v>
      </c>
      <c r="B5505" s="257">
        <v>70</v>
      </c>
      <c r="C5505" s="258" t="s">
        <v>259</v>
      </c>
      <c r="D5505" s="257">
        <v>70037</v>
      </c>
      <c r="E5505" s="258" t="s">
        <v>260</v>
      </c>
      <c r="F5505" s="25">
        <v>2016</v>
      </c>
      <c r="G5505" s="284">
        <v>42537.663888888892</v>
      </c>
      <c r="H5505" s="234">
        <v>42537.663888888892</v>
      </c>
      <c r="I5505" s="412" t="s">
        <v>36</v>
      </c>
      <c r="J5505" s="412" t="s">
        <v>36</v>
      </c>
      <c r="K5505" s="412"/>
      <c r="L5505" s="235">
        <f>N5505-G5505</f>
        <v>1.3888888861401938E-3</v>
      </c>
      <c r="M5505" s="236">
        <v>2</v>
      </c>
      <c r="N5505" s="284">
        <v>42537.665277777778</v>
      </c>
      <c r="O5505" s="234">
        <v>42537.665277777778</v>
      </c>
      <c r="P5505" s="237" t="s">
        <v>37</v>
      </c>
      <c r="Q5505" s="238" t="s">
        <v>52</v>
      </c>
      <c r="R5505" s="238" t="s">
        <v>106</v>
      </c>
      <c r="S5505" s="277" t="s">
        <v>1470</v>
      </c>
      <c r="T5505" s="35" t="s">
        <v>6225</v>
      </c>
      <c r="U5505" s="77">
        <v>12264</v>
      </c>
      <c r="V5505" s="240" t="s">
        <v>788</v>
      </c>
      <c r="W5505" s="35" t="s">
        <v>6238</v>
      </c>
      <c r="X5505" s="177">
        <v>11526</v>
      </c>
      <c r="Y5505" s="266"/>
      <c r="Z5505" s="266"/>
      <c r="AA5505" s="266"/>
      <c r="AB5505" s="266"/>
      <c r="AC5505" s="266"/>
    </row>
    <row r="5506" spans="1:34" ht="15" customHeight="1" x14ac:dyDescent="0.2">
      <c r="A5506" s="175">
        <v>69</v>
      </c>
      <c r="B5506" s="175">
        <v>70</v>
      </c>
      <c r="C5506" s="24" t="s">
        <v>261</v>
      </c>
      <c r="D5506" s="175">
        <v>70038</v>
      </c>
      <c r="E5506" s="43" t="s">
        <v>262</v>
      </c>
      <c r="F5506" s="25">
        <v>2015</v>
      </c>
      <c r="G5506" s="156">
        <v>42292.769444444442</v>
      </c>
      <c r="H5506" s="157">
        <v>42292.769444444442</v>
      </c>
      <c r="I5506" s="620" t="s">
        <v>36</v>
      </c>
      <c r="J5506" s="620" t="s">
        <v>36</v>
      </c>
      <c r="K5506" s="620"/>
      <c r="L5506" s="159">
        <f>N5506-G5506</f>
        <v>6.944444467080757E-4</v>
      </c>
      <c r="M5506" s="160">
        <v>1</v>
      </c>
      <c r="N5506" s="156">
        <v>42292.770138888889</v>
      </c>
      <c r="O5506" s="157">
        <v>42292.770138888889</v>
      </c>
      <c r="P5506" s="161" t="s">
        <v>37</v>
      </c>
      <c r="Q5506" s="35" t="s">
        <v>213</v>
      </c>
      <c r="R5506" s="35" t="s">
        <v>287</v>
      </c>
      <c r="S5506" s="35" t="s">
        <v>40</v>
      </c>
      <c r="T5506" s="35" t="s">
        <v>4968</v>
      </c>
      <c r="U5506" s="282" t="s">
        <v>40</v>
      </c>
      <c r="V5506" s="167" t="s">
        <v>788</v>
      </c>
      <c r="W5506" s="35" t="s">
        <v>4969</v>
      </c>
      <c r="X5506" s="55">
        <v>1</v>
      </c>
      <c r="Y5506" s="168"/>
      <c r="Z5506" s="168"/>
      <c r="AA5506" s="168"/>
      <c r="AB5506" s="168"/>
      <c r="AC5506" s="168"/>
    </row>
    <row r="5507" spans="1:34" ht="15" customHeight="1" x14ac:dyDescent="0.2">
      <c r="A5507" s="175">
        <v>69</v>
      </c>
      <c r="B5507" s="175">
        <v>70</v>
      </c>
      <c r="C5507" s="24" t="s">
        <v>261</v>
      </c>
      <c r="D5507" s="175">
        <v>70038</v>
      </c>
      <c r="E5507" s="43" t="s">
        <v>262</v>
      </c>
      <c r="F5507" s="25">
        <v>2015</v>
      </c>
      <c r="G5507" s="156">
        <v>42351.162499999999</v>
      </c>
      <c r="H5507" s="157">
        <v>42351.162499999999</v>
      </c>
      <c r="I5507" s="626" t="s">
        <v>313</v>
      </c>
      <c r="J5507" s="620" t="s">
        <v>36</v>
      </c>
      <c r="K5507" s="620"/>
      <c r="L5507" s="159">
        <f>N5507-G5507</f>
        <v>0.1756944444423425</v>
      </c>
      <c r="M5507" s="160">
        <v>253</v>
      </c>
      <c r="N5507" s="156">
        <v>42351.338194444441</v>
      </c>
      <c r="O5507" s="157">
        <v>42351.338194444441</v>
      </c>
      <c r="P5507" s="161" t="s">
        <v>37</v>
      </c>
      <c r="Q5507" s="162" t="s">
        <v>52</v>
      </c>
      <c r="R5507" s="35" t="s">
        <v>53</v>
      </c>
      <c r="S5507" s="35" t="s">
        <v>54</v>
      </c>
      <c r="T5507" s="35" t="s">
        <v>5331</v>
      </c>
      <c r="U5507" s="170">
        <v>11743</v>
      </c>
      <c r="V5507" s="167" t="s">
        <v>788</v>
      </c>
      <c r="W5507" s="35" t="s">
        <v>5333</v>
      </c>
      <c r="X5507" s="55">
        <v>0</v>
      </c>
      <c r="Y5507" s="168"/>
      <c r="Z5507" s="168"/>
      <c r="AA5507" s="168"/>
      <c r="AB5507" s="168"/>
      <c r="AC5507" s="168"/>
    </row>
    <row r="5508" spans="1:34" ht="15" customHeight="1" x14ac:dyDescent="0.2">
      <c r="A5508" s="257">
        <v>69</v>
      </c>
      <c r="B5508" s="257">
        <v>70</v>
      </c>
      <c r="C5508" s="258" t="s">
        <v>261</v>
      </c>
      <c r="D5508" s="257">
        <v>70038</v>
      </c>
      <c r="E5508" s="258" t="s">
        <v>262</v>
      </c>
      <c r="F5508" s="25">
        <v>2016</v>
      </c>
      <c r="G5508" s="284">
        <v>42537.663888888892</v>
      </c>
      <c r="H5508" s="234">
        <v>42537.663888888892</v>
      </c>
      <c r="I5508" s="412" t="s">
        <v>36</v>
      </c>
      <c r="J5508" s="412" t="s">
        <v>36</v>
      </c>
      <c r="K5508" s="412"/>
      <c r="L5508" s="235">
        <f>N5508-G5508</f>
        <v>1.3888888861401938E-3</v>
      </c>
      <c r="M5508" s="236">
        <v>2</v>
      </c>
      <c r="N5508" s="284">
        <v>42537.665277777778</v>
      </c>
      <c r="O5508" s="234">
        <v>42537.665277777778</v>
      </c>
      <c r="P5508" s="237" t="s">
        <v>37</v>
      </c>
      <c r="Q5508" s="238" t="s">
        <v>52</v>
      </c>
      <c r="R5508" s="238" t="s">
        <v>106</v>
      </c>
      <c r="S5508" s="277" t="s">
        <v>1470</v>
      </c>
      <c r="T5508" s="35" t="s">
        <v>6225</v>
      </c>
      <c r="U5508" s="77">
        <v>12264</v>
      </c>
      <c r="V5508" s="240" t="s">
        <v>788</v>
      </c>
      <c r="W5508" s="35" t="s">
        <v>6239</v>
      </c>
      <c r="X5508" s="177">
        <v>1</v>
      </c>
      <c r="Y5508" s="266"/>
      <c r="Z5508" s="266"/>
      <c r="AA5508" s="266"/>
      <c r="AB5508" s="266"/>
      <c r="AC5508" s="266"/>
    </row>
    <row r="5509" spans="1:34" ht="15" customHeight="1" x14ac:dyDescent="0.2">
      <c r="A5509" s="257">
        <v>69</v>
      </c>
      <c r="B5509" s="257">
        <v>70</v>
      </c>
      <c r="C5509" s="258" t="s">
        <v>261</v>
      </c>
      <c r="D5509" s="257">
        <v>70038</v>
      </c>
      <c r="E5509" s="258" t="s">
        <v>262</v>
      </c>
      <c r="F5509" s="25">
        <v>2016</v>
      </c>
      <c r="G5509" s="284">
        <v>42572.351388888892</v>
      </c>
      <c r="H5509" s="234">
        <v>42572.351388888892</v>
      </c>
      <c r="I5509" s="412" t="s">
        <v>36</v>
      </c>
      <c r="J5509" s="412" t="s">
        <v>36</v>
      </c>
      <c r="K5509" s="412"/>
      <c r="L5509" s="235">
        <f>N5509-G5509</f>
        <v>4.4444444443797693E-2</v>
      </c>
      <c r="M5509" s="236">
        <v>64</v>
      </c>
      <c r="N5509" s="284">
        <v>42572.395833333336</v>
      </c>
      <c r="O5509" s="234">
        <v>42572.395833333336</v>
      </c>
      <c r="P5509" s="237" t="s">
        <v>37</v>
      </c>
      <c r="Q5509" s="238" t="s">
        <v>38</v>
      </c>
      <c r="R5509" s="238" t="s">
        <v>352</v>
      </c>
      <c r="S5509" s="35" t="s">
        <v>54</v>
      </c>
      <c r="T5509" s="35" t="s">
        <v>6385</v>
      </c>
      <c r="U5509" s="170">
        <v>12335</v>
      </c>
      <c r="V5509" s="240" t="s">
        <v>788</v>
      </c>
      <c r="W5509" s="35" t="s">
        <v>6387</v>
      </c>
      <c r="X5509" s="177">
        <v>0</v>
      </c>
      <c r="Y5509" s="177">
        <v>0</v>
      </c>
      <c r="Z5509" s="55">
        <v>0</v>
      </c>
      <c r="AA5509" s="168"/>
      <c r="AB5509" s="168"/>
      <c r="AC5509" s="168"/>
    </row>
    <row r="5510" spans="1:34" ht="15" customHeight="1" x14ac:dyDescent="0.2">
      <c r="A5510" s="58">
        <v>69</v>
      </c>
      <c r="B5510" s="58">
        <v>70</v>
      </c>
      <c r="C5510" s="76" t="s">
        <v>389</v>
      </c>
      <c r="D5510" s="31">
        <v>70040</v>
      </c>
      <c r="E5510" s="60" t="s">
        <v>390</v>
      </c>
      <c r="F5510" s="25">
        <v>2014</v>
      </c>
      <c r="G5510" s="61">
        <v>41816.099305555559</v>
      </c>
      <c r="H5510" s="62">
        <v>41816.099305555559</v>
      </c>
      <c r="I5510" s="625" t="s">
        <v>36</v>
      </c>
      <c r="J5510" s="625" t="s">
        <v>36</v>
      </c>
      <c r="K5510" s="625"/>
      <c r="L5510" s="64">
        <f>N5510-G5510</f>
        <v>6.9444443943211809E-4</v>
      </c>
      <c r="M5510" s="65">
        <v>1</v>
      </c>
      <c r="N5510" s="61">
        <v>41816.1</v>
      </c>
      <c r="O5510" s="62">
        <v>41816.1</v>
      </c>
      <c r="P5510" s="66" t="s">
        <v>37</v>
      </c>
      <c r="Q5510" s="69" t="s">
        <v>222</v>
      </c>
      <c r="R5510" s="69" t="s">
        <v>223</v>
      </c>
      <c r="S5510" s="87" t="s">
        <v>170</v>
      </c>
      <c r="T5510" s="69" t="s">
        <v>2418</v>
      </c>
      <c r="U5510" s="282" t="s">
        <v>40</v>
      </c>
      <c r="V5510" s="87" t="s">
        <v>1336</v>
      </c>
      <c r="W5510" s="69" t="s">
        <v>2417</v>
      </c>
      <c r="X5510" s="32">
        <v>1259</v>
      </c>
      <c r="Y5510" s="32">
        <v>0</v>
      </c>
      <c r="Z5510" s="83"/>
      <c r="AA5510" s="84"/>
      <c r="AB5510" s="85"/>
      <c r="AC5510" s="83"/>
    </row>
    <row r="5511" spans="1:34" ht="15" customHeight="1" x14ac:dyDescent="0.2">
      <c r="A5511" s="257">
        <v>69</v>
      </c>
      <c r="B5511" s="257">
        <v>70</v>
      </c>
      <c r="C5511" s="258" t="s">
        <v>389</v>
      </c>
      <c r="D5511" s="257">
        <v>70040</v>
      </c>
      <c r="E5511" s="258" t="s">
        <v>390</v>
      </c>
      <c r="F5511" s="25">
        <v>2016</v>
      </c>
      <c r="G5511" s="232">
        <v>42427.107638888891</v>
      </c>
      <c r="H5511" s="233">
        <v>42427.107638888891</v>
      </c>
      <c r="I5511" s="412" t="s">
        <v>36</v>
      </c>
      <c r="J5511" s="412" t="s">
        <v>36</v>
      </c>
      <c r="K5511" s="412"/>
      <c r="L5511" s="235">
        <f>N5511-G5511</f>
        <v>0.63124999999854481</v>
      </c>
      <c r="M5511" s="236">
        <v>909</v>
      </c>
      <c r="N5511" s="232">
        <v>42427.738888888889</v>
      </c>
      <c r="O5511" s="233">
        <v>42427.738888888889</v>
      </c>
      <c r="P5511" s="237" t="s">
        <v>37</v>
      </c>
      <c r="Q5511" s="238" t="s">
        <v>38</v>
      </c>
      <c r="R5511" s="238" t="s">
        <v>135</v>
      </c>
      <c r="S5511" s="238" t="s">
        <v>68</v>
      </c>
      <c r="T5511" s="35" t="s">
        <v>5620</v>
      </c>
      <c r="U5511" s="88">
        <v>11949</v>
      </c>
      <c r="V5511" s="240" t="s">
        <v>1336</v>
      </c>
      <c r="W5511" s="168" t="s">
        <v>5622</v>
      </c>
      <c r="X5511" s="55">
        <v>1261</v>
      </c>
      <c r="Y5511" s="55">
        <v>1261</v>
      </c>
      <c r="Z5511" s="55">
        <v>240375</v>
      </c>
      <c r="AA5511" s="259">
        <v>2.3003103503567852E-4</v>
      </c>
      <c r="AB5511" s="260">
        <v>4.3849095992625875E-2</v>
      </c>
      <c r="AC5511" s="241">
        <v>190.62252180808881</v>
      </c>
    </row>
    <row r="5512" spans="1:34" ht="15" customHeight="1" x14ac:dyDescent="0.2">
      <c r="A5512" s="257">
        <v>69</v>
      </c>
      <c r="B5512" s="257">
        <v>70</v>
      </c>
      <c r="C5512" s="258" t="s">
        <v>389</v>
      </c>
      <c r="D5512" s="257">
        <v>70040</v>
      </c>
      <c r="E5512" s="258" t="s">
        <v>390</v>
      </c>
      <c r="F5512" s="25">
        <v>2017</v>
      </c>
      <c r="G5512" s="232">
        <v>43072.995833333334</v>
      </c>
      <c r="H5512" s="233">
        <v>43072.995833333334</v>
      </c>
      <c r="I5512" s="412" t="s">
        <v>36</v>
      </c>
      <c r="J5512" s="412" t="s">
        <v>36</v>
      </c>
      <c r="K5512" s="412"/>
      <c r="L5512" s="235">
        <f>N5512-G5512</f>
        <v>0.48402777777664596</v>
      </c>
      <c r="M5512" s="236">
        <v>697</v>
      </c>
      <c r="N5512" s="232">
        <v>43073.479861111111</v>
      </c>
      <c r="O5512" s="233">
        <v>43073.479861111111</v>
      </c>
      <c r="P5512" s="237" t="s">
        <v>37</v>
      </c>
      <c r="Q5512" s="167" t="s">
        <v>38</v>
      </c>
      <c r="R5512" s="167" t="s">
        <v>135</v>
      </c>
      <c r="S5512" s="35" t="s">
        <v>68</v>
      </c>
      <c r="T5512" s="167" t="s">
        <v>10077</v>
      </c>
      <c r="U5512" s="293">
        <v>114047889</v>
      </c>
      <c r="V5512" s="240" t="s">
        <v>1336</v>
      </c>
      <c r="W5512" s="167" t="s">
        <v>10078</v>
      </c>
      <c r="X5512" s="255">
        <v>0</v>
      </c>
      <c r="Y5512" s="241">
        <v>0</v>
      </c>
      <c r="Z5512" s="241">
        <v>0</v>
      </c>
      <c r="AA5512" s="266"/>
      <c r="AB5512" s="266"/>
      <c r="AC5512" s="266"/>
      <c r="AD5512" s="304">
        <v>5517212</v>
      </c>
      <c r="AE5512" s="333" t="s">
        <v>1270</v>
      </c>
      <c r="AF5512" s="333" t="s">
        <v>1270</v>
      </c>
      <c r="AG5512" s="167" t="s">
        <v>7066</v>
      </c>
      <c r="AH5512" s="29" t="s">
        <v>7067</v>
      </c>
    </row>
    <row r="5513" spans="1:34" ht="15" customHeight="1" x14ac:dyDescent="0.2">
      <c r="A5513" s="257">
        <v>69</v>
      </c>
      <c r="B5513" s="257">
        <v>70</v>
      </c>
      <c r="C5513" s="258" t="s">
        <v>389</v>
      </c>
      <c r="D5513" s="257">
        <v>70040</v>
      </c>
      <c r="E5513" s="258" t="s">
        <v>390</v>
      </c>
      <c r="F5513" s="25">
        <v>2018</v>
      </c>
      <c r="G5513" s="232">
        <v>43109.231249999997</v>
      </c>
      <c r="H5513" s="233">
        <v>43109.231249999997</v>
      </c>
      <c r="I5513" s="412" t="s">
        <v>36</v>
      </c>
      <c r="J5513" s="412" t="s">
        <v>36</v>
      </c>
      <c r="K5513" s="412" t="s">
        <v>36</v>
      </c>
      <c r="L5513" s="235">
        <f>N5513-G5513</f>
        <v>0.73402777778392192</v>
      </c>
      <c r="M5513" s="236">
        <v>1057</v>
      </c>
      <c r="N5513" s="232">
        <v>43109.965277777781</v>
      </c>
      <c r="O5513" s="233">
        <v>43109.965277777781</v>
      </c>
      <c r="P5513" s="237" t="s">
        <v>37</v>
      </c>
      <c r="Q5513" s="238" t="s">
        <v>1246</v>
      </c>
      <c r="R5513" s="35" t="s">
        <v>10189</v>
      </c>
      <c r="S5513" s="238" t="s">
        <v>68</v>
      </c>
      <c r="T5513" s="167" t="s">
        <v>10275</v>
      </c>
      <c r="U5513" s="170">
        <v>114176309</v>
      </c>
      <c r="V5513" s="240" t="s">
        <v>1336</v>
      </c>
      <c r="W5513" s="167" t="s">
        <v>10277</v>
      </c>
      <c r="X5513" s="236">
        <v>1527</v>
      </c>
      <c r="Y5513" s="236">
        <v>1527</v>
      </c>
      <c r="Z5513" s="236">
        <v>177789</v>
      </c>
      <c r="AA5513" s="259">
        <f>Y5513/AD5513</f>
        <v>2.7677022380144176E-4</v>
      </c>
      <c r="AB5513" s="260">
        <f>Z5513/AD5513</f>
        <v>3.2224427845078278E-2</v>
      </c>
      <c r="AC5513" s="241">
        <f>Z5513/Y5513</f>
        <v>116.43025540275049</v>
      </c>
      <c r="AD5513" s="241">
        <v>5517212</v>
      </c>
      <c r="AE5513" s="35" t="s">
        <v>1270</v>
      </c>
      <c r="AF5513" s="153" t="s">
        <v>10278</v>
      </c>
      <c r="AG5513" s="35" t="s">
        <v>7040</v>
      </c>
      <c r="AH5513" s="35" t="s">
        <v>7176</v>
      </c>
    </row>
    <row r="5514" spans="1:34" ht="15" customHeight="1" x14ac:dyDescent="0.2">
      <c r="A5514" s="257">
        <v>69</v>
      </c>
      <c r="B5514" s="257">
        <v>70</v>
      </c>
      <c r="C5514" s="258" t="s">
        <v>389</v>
      </c>
      <c r="D5514" s="257">
        <v>70040</v>
      </c>
      <c r="E5514" s="258" t="s">
        <v>390</v>
      </c>
      <c r="F5514" s="25">
        <v>2018</v>
      </c>
      <c r="G5514" s="284">
        <v>43361.335416666669</v>
      </c>
      <c r="H5514" s="234">
        <v>43361.335416666669</v>
      </c>
      <c r="I5514" s="412" t="s">
        <v>36</v>
      </c>
      <c r="J5514" s="412" t="s">
        <v>36</v>
      </c>
      <c r="K5514" s="412" t="s">
        <v>36</v>
      </c>
      <c r="L5514" s="235">
        <f>N5514-G5514</f>
        <v>1.8055555556202307E-2</v>
      </c>
      <c r="M5514" s="236">
        <v>26</v>
      </c>
      <c r="N5514" s="284">
        <v>43361.353472222225</v>
      </c>
      <c r="O5514" s="234">
        <v>43361.353472222225</v>
      </c>
      <c r="P5514" s="237" t="s">
        <v>37</v>
      </c>
      <c r="Q5514" s="162" t="s">
        <v>1285</v>
      </c>
      <c r="R5514" s="167" t="s">
        <v>10545</v>
      </c>
      <c r="S5514" s="163" t="s">
        <v>88</v>
      </c>
      <c r="T5514" s="167" t="s">
        <v>11919</v>
      </c>
      <c r="U5514" s="293">
        <v>114986005</v>
      </c>
      <c r="V5514" s="240" t="s">
        <v>1336</v>
      </c>
      <c r="W5514" s="167" t="s">
        <v>11920</v>
      </c>
      <c r="X5514" s="255">
        <v>1284</v>
      </c>
      <c r="Y5514" s="255">
        <v>1284</v>
      </c>
      <c r="Z5514" s="255">
        <v>37621</v>
      </c>
      <c r="AA5514" s="264">
        <f>Y5514/AD5514</f>
        <v>2.3272623926722411E-4</v>
      </c>
      <c r="AB5514" s="265">
        <f>Z5514/AD5514</f>
        <v>6.8188425603366342E-3</v>
      </c>
      <c r="AC5514" s="255">
        <f>Z5514/Y5514</f>
        <v>29.299844236760123</v>
      </c>
      <c r="AD5514" s="241">
        <v>5517212</v>
      </c>
      <c r="AE5514" s="461" t="s">
        <v>1270</v>
      </c>
      <c r="AF5514" s="462" t="s">
        <v>1270</v>
      </c>
      <c r="AG5514" s="163" t="s">
        <v>7040</v>
      </c>
      <c r="AH5514" s="277" t="s">
        <v>7041</v>
      </c>
    </row>
    <row r="5515" spans="1:34" ht="15" customHeight="1" x14ac:dyDescent="0.2">
      <c r="A5515" s="58">
        <v>69</v>
      </c>
      <c r="B5515" s="58">
        <v>70</v>
      </c>
      <c r="C5515" s="76" t="s">
        <v>881</v>
      </c>
      <c r="D5515" s="31">
        <v>70041</v>
      </c>
      <c r="E5515" s="60" t="s">
        <v>882</v>
      </c>
      <c r="F5515" s="25">
        <v>2014</v>
      </c>
      <c r="G5515" s="61">
        <v>41647.118055555555</v>
      </c>
      <c r="H5515" s="62">
        <v>41647.118055555555</v>
      </c>
      <c r="I5515" s="625" t="s">
        <v>36</v>
      </c>
      <c r="J5515" s="625" t="s">
        <v>36</v>
      </c>
      <c r="K5515" s="625"/>
      <c r="L5515" s="64">
        <f>N5515-G5515</f>
        <v>3.2638888886140194E-2</v>
      </c>
      <c r="M5515" s="65">
        <v>47</v>
      </c>
      <c r="N5515" s="61">
        <v>41647.150694444441</v>
      </c>
      <c r="O5515" s="62">
        <v>41647.150694444441</v>
      </c>
      <c r="P5515" s="66" t="s">
        <v>37</v>
      </c>
      <c r="Q5515" s="67" t="s">
        <v>155</v>
      </c>
      <c r="R5515" s="67" t="s">
        <v>155</v>
      </c>
      <c r="S5515" s="68" t="s">
        <v>162</v>
      </c>
      <c r="T5515" s="69" t="s">
        <v>1674</v>
      </c>
      <c r="U5515" s="282" t="s">
        <v>40</v>
      </c>
      <c r="V5515" s="78" t="s">
        <v>788</v>
      </c>
      <c r="W5515" s="69" t="s">
        <v>1675</v>
      </c>
      <c r="X5515" s="32">
        <v>0</v>
      </c>
      <c r="Y5515" s="32">
        <v>0</v>
      </c>
      <c r="Z5515" s="32"/>
      <c r="AA5515" s="79"/>
      <c r="AB5515" s="80"/>
      <c r="AC5515" s="32"/>
    </row>
    <row r="5516" spans="1:34" ht="15" customHeight="1" x14ac:dyDescent="0.2">
      <c r="A5516" s="58">
        <v>69</v>
      </c>
      <c r="B5516" s="58">
        <v>70</v>
      </c>
      <c r="C5516" s="76" t="s">
        <v>881</v>
      </c>
      <c r="D5516" s="31">
        <v>70041</v>
      </c>
      <c r="E5516" s="60" t="s">
        <v>882</v>
      </c>
      <c r="F5516" s="25">
        <v>2014</v>
      </c>
      <c r="G5516" s="61">
        <v>41655.431250000001</v>
      </c>
      <c r="H5516" s="62">
        <v>41655.431250000001</v>
      </c>
      <c r="I5516" s="625" t="s">
        <v>36</v>
      </c>
      <c r="J5516" s="625" t="s">
        <v>36</v>
      </c>
      <c r="K5516" s="625"/>
      <c r="L5516" s="64">
        <f>N5516-G5516</f>
        <v>3.125E-2</v>
      </c>
      <c r="M5516" s="65">
        <v>45</v>
      </c>
      <c r="N5516" s="61">
        <v>41655.462500000001</v>
      </c>
      <c r="O5516" s="62">
        <v>41655.462500000001</v>
      </c>
      <c r="P5516" s="66" t="s">
        <v>37</v>
      </c>
      <c r="Q5516" s="67" t="s">
        <v>155</v>
      </c>
      <c r="R5516" s="67" t="s">
        <v>155</v>
      </c>
      <c r="S5516" s="68" t="s">
        <v>162</v>
      </c>
      <c r="T5516" s="69" t="s">
        <v>1706</v>
      </c>
      <c r="U5516" s="282" t="s">
        <v>40</v>
      </c>
      <c r="V5516" s="78" t="s">
        <v>788</v>
      </c>
      <c r="W5516" s="69" t="s">
        <v>1675</v>
      </c>
      <c r="X5516" s="32">
        <v>0</v>
      </c>
      <c r="Y5516" s="32">
        <v>0</v>
      </c>
      <c r="Z5516" s="32"/>
      <c r="AA5516" s="79"/>
      <c r="AB5516" s="80"/>
      <c r="AC5516" s="32"/>
      <c r="AD5516" s="41"/>
      <c r="AE5516" s="41"/>
      <c r="AF5516" s="41"/>
      <c r="AG5516" s="41"/>
      <c r="AH5516" s="41"/>
    </row>
    <row r="5517" spans="1:34" ht="15" customHeight="1" x14ac:dyDescent="0.2">
      <c r="A5517" s="58">
        <v>69</v>
      </c>
      <c r="B5517" s="58">
        <v>70</v>
      </c>
      <c r="C5517" s="76" t="s">
        <v>881</v>
      </c>
      <c r="D5517" s="31">
        <v>70041</v>
      </c>
      <c r="E5517" s="60" t="s">
        <v>882</v>
      </c>
      <c r="F5517" s="25">
        <v>2014</v>
      </c>
      <c r="G5517" s="61">
        <v>41711.493750000001</v>
      </c>
      <c r="H5517" s="62">
        <v>41710.493750000001</v>
      </c>
      <c r="I5517" s="625" t="s">
        <v>36</v>
      </c>
      <c r="J5517" s="625" t="s">
        <v>36</v>
      </c>
      <c r="K5517" s="625"/>
      <c r="L5517" s="64">
        <f>N5517-G5517</f>
        <v>9.5833333332848269E-2</v>
      </c>
      <c r="M5517" s="65">
        <v>138</v>
      </c>
      <c r="N5517" s="61">
        <v>41711.589583333334</v>
      </c>
      <c r="O5517" s="62">
        <v>41711.589583333334</v>
      </c>
      <c r="P5517" s="66" t="s">
        <v>37</v>
      </c>
      <c r="Q5517" s="69" t="s">
        <v>52</v>
      </c>
      <c r="R5517" s="69" t="s">
        <v>59</v>
      </c>
      <c r="S5517" s="87" t="s">
        <v>54</v>
      </c>
      <c r="T5517" s="69" t="s">
        <v>1980</v>
      </c>
      <c r="U5517" s="282" t="s">
        <v>40</v>
      </c>
      <c r="V5517" s="78" t="s">
        <v>788</v>
      </c>
      <c r="W5517" s="69" t="s">
        <v>1981</v>
      </c>
      <c r="X5517" s="32">
        <v>0</v>
      </c>
      <c r="Y5517" s="32">
        <v>0</v>
      </c>
      <c r="Z5517" s="83"/>
      <c r="AA5517" s="84"/>
      <c r="AB5517" s="85"/>
      <c r="AC5517" s="83"/>
    </row>
    <row r="5518" spans="1:34" ht="15" customHeight="1" x14ac:dyDescent="0.2">
      <c r="A5518" s="105">
        <v>69</v>
      </c>
      <c r="B5518" s="105">
        <v>70</v>
      </c>
      <c r="C5518" s="76" t="s">
        <v>881</v>
      </c>
      <c r="D5518" s="31">
        <v>70041</v>
      </c>
      <c r="E5518" s="60" t="s">
        <v>882</v>
      </c>
      <c r="F5518" s="25">
        <v>2014</v>
      </c>
      <c r="G5518" s="61">
        <v>41933.506944444445</v>
      </c>
      <c r="H5518" s="62">
        <v>41933.506944444445</v>
      </c>
      <c r="I5518" s="625" t="s">
        <v>36</v>
      </c>
      <c r="J5518" s="625" t="s">
        <v>36</v>
      </c>
      <c r="K5518" s="625"/>
      <c r="L5518" s="64">
        <f>N5518-G5518</f>
        <v>6.944444467080757E-4</v>
      </c>
      <c r="M5518" s="65">
        <v>1</v>
      </c>
      <c r="N5518" s="61">
        <v>41933.507638888892</v>
      </c>
      <c r="O5518" s="62">
        <v>41933.507638888892</v>
      </c>
      <c r="P5518" s="66" t="s">
        <v>37</v>
      </c>
      <c r="Q5518" s="69" t="s">
        <v>71</v>
      </c>
      <c r="R5518" s="69" t="s">
        <v>72</v>
      </c>
      <c r="S5518" s="87" t="s">
        <v>579</v>
      </c>
      <c r="T5518" s="69" t="s">
        <v>2894</v>
      </c>
      <c r="U5518" s="77">
        <v>10647</v>
      </c>
      <c r="V5518" s="87" t="s">
        <v>788</v>
      </c>
      <c r="W5518" s="69" t="s">
        <v>2893</v>
      </c>
      <c r="X5518" s="32">
        <v>0</v>
      </c>
      <c r="Y5518" s="32">
        <v>0</v>
      </c>
      <c r="Z5518" s="83"/>
      <c r="AA5518" s="84"/>
      <c r="AB5518" s="85"/>
      <c r="AC5518" s="83"/>
      <c r="AD5518" s="41"/>
      <c r="AE5518" s="41"/>
      <c r="AF5518" s="41"/>
      <c r="AG5518" s="41"/>
      <c r="AH5518" s="41"/>
    </row>
    <row r="5519" spans="1:34" ht="15" customHeight="1" x14ac:dyDescent="0.2">
      <c r="A5519" s="58">
        <v>69</v>
      </c>
      <c r="B5519" s="58">
        <v>70</v>
      </c>
      <c r="C5519" s="76" t="s">
        <v>881</v>
      </c>
      <c r="D5519" s="31">
        <v>70041</v>
      </c>
      <c r="E5519" s="60" t="s">
        <v>882</v>
      </c>
      <c r="F5519" s="25">
        <v>2014</v>
      </c>
      <c r="G5519" s="61">
        <v>41999.361111111109</v>
      </c>
      <c r="H5519" s="62">
        <v>41999.361111111109</v>
      </c>
      <c r="I5519" s="625" t="s">
        <v>36</v>
      </c>
      <c r="J5519" s="625" t="s">
        <v>36</v>
      </c>
      <c r="K5519" s="625"/>
      <c r="L5519" s="64">
        <f>N5519-G5519</f>
        <v>0.35694444444379769</v>
      </c>
      <c r="M5519" s="65">
        <v>514</v>
      </c>
      <c r="N5519" s="61">
        <v>41999.718055555553</v>
      </c>
      <c r="O5519" s="62">
        <v>41999.718055555553</v>
      </c>
      <c r="P5519" s="66" t="s">
        <v>37</v>
      </c>
      <c r="Q5519" s="37" t="s">
        <v>71</v>
      </c>
      <c r="R5519" s="69" t="s">
        <v>72</v>
      </c>
      <c r="S5519" s="87" t="s">
        <v>579</v>
      </c>
      <c r="T5519" s="69" t="s">
        <v>3268</v>
      </c>
      <c r="U5519" s="77">
        <v>10800</v>
      </c>
      <c r="V5519" s="87" t="s">
        <v>788</v>
      </c>
      <c r="W5519" s="69" t="s">
        <v>3269</v>
      </c>
      <c r="X5519" s="32">
        <v>2599</v>
      </c>
      <c r="Y5519" s="32">
        <v>0</v>
      </c>
      <c r="Z5519" s="83"/>
      <c r="AA5519" s="84"/>
      <c r="AB5519" s="85"/>
      <c r="AC5519" s="83"/>
    </row>
    <row r="5520" spans="1:34" ht="15" customHeight="1" x14ac:dyDescent="0.2">
      <c r="A5520" s="257">
        <v>69</v>
      </c>
      <c r="B5520" s="257">
        <v>70</v>
      </c>
      <c r="C5520" s="258" t="s">
        <v>881</v>
      </c>
      <c r="D5520" s="257">
        <v>70041</v>
      </c>
      <c r="E5520" s="258" t="s">
        <v>882</v>
      </c>
      <c r="F5520" s="25">
        <v>2018</v>
      </c>
      <c r="G5520" s="284">
        <v>43240.95</v>
      </c>
      <c r="H5520" s="233">
        <v>43240.95</v>
      </c>
      <c r="I5520" s="412" t="s">
        <v>36</v>
      </c>
      <c r="J5520" s="412" t="s">
        <v>36</v>
      </c>
      <c r="K5520" s="412" t="s">
        <v>36</v>
      </c>
      <c r="L5520" s="235">
        <f>N5520-G5520</f>
        <v>6.944444467080757E-4</v>
      </c>
      <c r="M5520" s="236">
        <v>1</v>
      </c>
      <c r="N5520" s="284">
        <v>43240.950694444444</v>
      </c>
      <c r="O5520" s="233">
        <v>43240.950694444444</v>
      </c>
      <c r="P5520" s="237" t="s">
        <v>37</v>
      </c>
      <c r="Q5520" s="359" t="s">
        <v>1246</v>
      </c>
      <c r="R5520" s="35" t="s">
        <v>10189</v>
      </c>
      <c r="S5520" s="277" t="s">
        <v>40</v>
      </c>
      <c r="T5520" s="167" t="s">
        <v>11156</v>
      </c>
      <c r="U5520" s="77">
        <v>114620848</v>
      </c>
      <c r="V5520" s="240" t="s">
        <v>788</v>
      </c>
      <c r="W5520" s="167" t="s">
        <v>11157</v>
      </c>
      <c r="X5520" s="255">
        <v>2471</v>
      </c>
      <c r="Y5520" s="241">
        <v>0</v>
      </c>
      <c r="Z5520" s="241">
        <v>0</v>
      </c>
      <c r="AA5520" s="266"/>
      <c r="AB5520" s="266"/>
      <c r="AC5520" s="266"/>
      <c r="AD5520" s="241">
        <v>5517212</v>
      </c>
      <c r="AE5520" s="461" t="s">
        <v>7049</v>
      </c>
      <c r="AF5520" s="462" t="s">
        <v>11158</v>
      </c>
      <c r="AG5520" s="277" t="s">
        <v>7040</v>
      </c>
      <c r="AH5520" s="277" t="s">
        <v>7041</v>
      </c>
    </row>
    <row r="5521" spans="1:34" ht="15" customHeight="1" x14ac:dyDescent="0.2">
      <c r="A5521" s="257">
        <v>69</v>
      </c>
      <c r="B5521" s="257">
        <v>70</v>
      </c>
      <c r="C5521" s="258" t="s">
        <v>881</v>
      </c>
      <c r="D5521" s="257">
        <v>70041</v>
      </c>
      <c r="E5521" s="258" t="s">
        <v>882</v>
      </c>
      <c r="F5521" s="25">
        <v>2018</v>
      </c>
      <c r="G5521" s="284">
        <v>43241.100694444445</v>
      </c>
      <c r="H5521" s="233">
        <v>43241.100694444445</v>
      </c>
      <c r="I5521" s="412" t="s">
        <v>36</v>
      </c>
      <c r="J5521" s="412" t="s">
        <v>36</v>
      </c>
      <c r="K5521" s="412" t="s">
        <v>36</v>
      </c>
      <c r="L5521" s="235">
        <f>N5521-G5521</f>
        <v>0.36527777777519077</v>
      </c>
      <c r="M5521" s="236">
        <v>526</v>
      </c>
      <c r="N5521" s="284">
        <v>43241.46597222222</v>
      </c>
      <c r="O5521" s="233">
        <v>43241.46597222222</v>
      </c>
      <c r="P5521" s="237" t="s">
        <v>37</v>
      </c>
      <c r="Q5521" s="359" t="s">
        <v>1246</v>
      </c>
      <c r="R5521" s="35" t="s">
        <v>10189</v>
      </c>
      <c r="S5521" s="277" t="s">
        <v>68</v>
      </c>
      <c r="T5521" s="167" t="s">
        <v>11159</v>
      </c>
      <c r="U5521" s="77">
        <v>114620848</v>
      </c>
      <c r="V5521" s="240" t="s">
        <v>788</v>
      </c>
      <c r="W5521" s="167" t="s">
        <v>11157</v>
      </c>
      <c r="X5521" s="255">
        <v>0</v>
      </c>
      <c r="Y5521" s="241">
        <v>0</v>
      </c>
      <c r="Z5521" s="241">
        <v>0</v>
      </c>
      <c r="AA5521" s="266"/>
      <c r="AB5521" s="266"/>
      <c r="AC5521" s="266"/>
      <c r="AD5521" s="241">
        <v>5517212</v>
      </c>
      <c r="AE5521" s="461" t="s">
        <v>1270</v>
      </c>
      <c r="AF5521" s="462" t="s">
        <v>1270</v>
      </c>
      <c r="AG5521" s="277" t="s">
        <v>7066</v>
      </c>
      <c r="AH5521" s="277" t="s">
        <v>7067</v>
      </c>
    </row>
    <row r="5522" spans="1:34" ht="15" customHeight="1" x14ac:dyDescent="0.2">
      <c r="A5522" s="257">
        <v>69</v>
      </c>
      <c r="B5522" s="257">
        <v>70</v>
      </c>
      <c r="C5522" s="258" t="s">
        <v>881</v>
      </c>
      <c r="D5522" s="257">
        <v>70041</v>
      </c>
      <c r="E5522" s="258" t="s">
        <v>882</v>
      </c>
      <c r="F5522" s="25">
        <v>2018</v>
      </c>
      <c r="G5522" s="284">
        <v>43384.064583333333</v>
      </c>
      <c r="H5522" s="234">
        <v>43384.064583333333</v>
      </c>
      <c r="I5522" s="412" t="s">
        <v>36</v>
      </c>
      <c r="J5522" s="412" t="s">
        <v>36</v>
      </c>
      <c r="K5522" s="412" t="s">
        <v>36</v>
      </c>
      <c r="L5522" s="235">
        <f>N5522-G5522</f>
        <v>0.40277777778101154</v>
      </c>
      <c r="M5522" s="236">
        <v>580</v>
      </c>
      <c r="N5522" s="284">
        <v>43384.467361111114</v>
      </c>
      <c r="O5522" s="234">
        <v>43384.467361111114</v>
      </c>
      <c r="P5522" s="237" t="s">
        <v>37</v>
      </c>
      <c r="Q5522" s="162" t="s">
        <v>1246</v>
      </c>
      <c r="R5522" s="167" t="s">
        <v>10189</v>
      </c>
      <c r="S5522" s="163" t="s">
        <v>68</v>
      </c>
      <c r="T5522" s="167" t="s">
        <v>12107</v>
      </c>
      <c r="U5522" s="416" t="s">
        <v>40</v>
      </c>
      <c r="V5522" s="240" t="s">
        <v>788</v>
      </c>
      <c r="W5522" s="167" t="s">
        <v>12108</v>
      </c>
      <c r="X5522" s="255">
        <v>2472</v>
      </c>
      <c r="Y5522" s="241">
        <v>0</v>
      </c>
      <c r="Z5522" s="241">
        <v>0</v>
      </c>
      <c r="AA5522" s="266"/>
      <c r="AB5522" s="266"/>
      <c r="AC5522" s="266"/>
      <c r="AD5522" s="241">
        <v>5517212</v>
      </c>
      <c r="AE5522" s="461" t="s">
        <v>7049</v>
      </c>
      <c r="AF5522" s="468" t="s">
        <v>11277</v>
      </c>
      <c r="AG5522" s="163" t="s">
        <v>7040</v>
      </c>
      <c r="AH5522" s="277" t="s">
        <v>7041</v>
      </c>
    </row>
    <row r="5523" spans="1:34" ht="15" customHeight="1" x14ac:dyDescent="0.2">
      <c r="A5523" s="105">
        <v>69</v>
      </c>
      <c r="B5523" s="105">
        <v>70</v>
      </c>
      <c r="C5523" s="76" t="s">
        <v>883</v>
      </c>
      <c r="D5523" s="31">
        <v>70042</v>
      </c>
      <c r="E5523" s="60" t="s">
        <v>884</v>
      </c>
      <c r="F5523" s="25">
        <v>2014</v>
      </c>
      <c r="G5523" s="61">
        <v>41933.506944444445</v>
      </c>
      <c r="H5523" s="62">
        <v>41933.506944444445</v>
      </c>
      <c r="I5523" s="625" t="s">
        <v>36</v>
      </c>
      <c r="J5523" s="625" t="s">
        <v>36</v>
      </c>
      <c r="K5523" s="625"/>
      <c r="L5523" s="64">
        <f>N5523-G5523</f>
        <v>6.944444467080757E-4</v>
      </c>
      <c r="M5523" s="65">
        <v>1</v>
      </c>
      <c r="N5523" s="61">
        <v>41933.507638888892</v>
      </c>
      <c r="O5523" s="62">
        <v>41933.507638888892</v>
      </c>
      <c r="P5523" s="66" t="s">
        <v>37</v>
      </c>
      <c r="Q5523" s="69" t="s">
        <v>71</v>
      </c>
      <c r="R5523" s="69" t="s">
        <v>72</v>
      </c>
      <c r="S5523" s="87" t="s">
        <v>579</v>
      </c>
      <c r="T5523" s="69" t="s">
        <v>2892</v>
      </c>
      <c r="U5523" s="77">
        <v>10647</v>
      </c>
      <c r="V5523" s="87" t="s">
        <v>788</v>
      </c>
      <c r="W5523" s="69" t="s">
        <v>2893</v>
      </c>
      <c r="X5523" s="32">
        <v>0</v>
      </c>
      <c r="Y5523" s="32">
        <v>0</v>
      </c>
      <c r="Z5523" s="83"/>
      <c r="AA5523" s="84"/>
      <c r="AB5523" s="85"/>
      <c r="AC5523" s="83"/>
      <c r="AD5523" s="41"/>
      <c r="AE5523" s="41"/>
      <c r="AF5523" s="41"/>
      <c r="AG5523" s="41"/>
      <c r="AH5523" s="41"/>
    </row>
    <row r="5524" spans="1:34" ht="15" customHeight="1" x14ac:dyDescent="0.2">
      <c r="A5524" s="257">
        <v>69</v>
      </c>
      <c r="B5524" s="257">
        <v>70</v>
      </c>
      <c r="C5524" s="258" t="s">
        <v>883</v>
      </c>
      <c r="D5524" s="257">
        <v>70042</v>
      </c>
      <c r="E5524" s="258" t="s">
        <v>884</v>
      </c>
      <c r="F5524" s="25">
        <v>2016</v>
      </c>
      <c r="G5524" s="284">
        <v>42548.523611111108</v>
      </c>
      <c r="H5524" s="234">
        <v>42548.523611111108</v>
      </c>
      <c r="I5524" s="412" t="s">
        <v>36</v>
      </c>
      <c r="J5524" s="412" t="s">
        <v>36</v>
      </c>
      <c r="K5524" s="412"/>
      <c r="L5524" s="235">
        <f>N5524-G5524</f>
        <v>6.944444467080757E-4</v>
      </c>
      <c r="M5524" s="236">
        <v>1</v>
      </c>
      <c r="N5524" s="284">
        <v>42548.524305555555</v>
      </c>
      <c r="O5524" s="234">
        <v>42548.524305555555</v>
      </c>
      <c r="P5524" s="237" t="s">
        <v>37</v>
      </c>
      <c r="Q5524" s="238" t="s">
        <v>52</v>
      </c>
      <c r="R5524" s="238" t="s">
        <v>639</v>
      </c>
      <c r="S5524" s="35" t="s">
        <v>101</v>
      </c>
      <c r="T5524" s="35" t="s">
        <v>6292</v>
      </c>
      <c r="U5524" s="282" t="s">
        <v>40</v>
      </c>
      <c r="V5524" s="240" t="s">
        <v>788</v>
      </c>
      <c r="W5524" s="35" t="s">
        <v>6294</v>
      </c>
      <c r="X5524" s="177">
        <v>2750</v>
      </c>
      <c r="Y5524" s="177">
        <v>0</v>
      </c>
      <c r="Z5524" s="55">
        <v>0</v>
      </c>
      <c r="AA5524" s="35"/>
      <c r="AB5524" s="35"/>
      <c r="AC5524" s="35"/>
    </row>
    <row r="5525" spans="1:34" ht="15" customHeight="1" x14ac:dyDescent="0.2">
      <c r="A5525" s="257">
        <v>69</v>
      </c>
      <c r="B5525" s="257">
        <v>70</v>
      </c>
      <c r="C5525" s="258" t="s">
        <v>883</v>
      </c>
      <c r="D5525" s="257">
        <v>70042</v>
      </c>
      <c r="E5525" s="258" t="s">
        <v>884</v>
      </c>
      <c r="F5525" s="25">
        <v>2016</v>
      </c>
      <c r="G5525" s="284">
        <v>42550.469444444447</v>
      </c>
      <c r="H5525" s="234">
        <v>42550.469444444447</v>
      </c>
      <c r="I5525" s="412" t="s">
        <v>36</v>
      </c>
      <c r="J5525" s="412" t="s">
        <v>36</v>
      </c>
      <c r="K5525" s="412"/>
      <c r="L5525" s="235">
        <f>N5525-G5525</f>
        <v>6.9444443943211809E-4</v>
      </c>
      <c r="M5525" s="236">
        <v>1</v>
      </c>
      <c r="N5525" s="284">
        <v>42550.470138888886</v>
      </c>
      <c r="O5525" s="234">
        <v>42550.470138888886</v>
      </c>
      <c r="P5525" s="237" t="s">
        <v>37</v>
      </c>
      <c r="Q5525" s="238" t="s">
        <v>52</v>
      </c>
      <c r="R5525" s="238" t="s">
        <v>639</v>
      </c>
      <c r="S5525" s="35" t="s">
        <v>101</v>
      </c>
      <c r="T5525" s="35" t="s">
        <v>6298</v>
      </c>
      <c r="U5525" s="282" t="s">
        <v>40</v>
      </c>
      <c r="V5525" s="240" t="s">
        <v>788</v>
      </c>
      <c r="W5525" s="35" t="s">
        <v>6300</v>
      </c>
      <c r="X5525" s="177">
        <v>2750</v>
      </c>
      <c r="Y5525" s="177">
        <v>0</v>
      </c>
      <c r="Z5525" s="55">
        <v>0</v>
      </c>
      <c r="AA5525" s="35"/>
      <c r="AB5525" s="35"/>
      <c r="AC5525" s="35"/>
    </row>
    <row r="5526" spans="1:34" ht="15" customHeight="1" x14ac:dyDescent="0.2">
      <c r="A5526" s="257">
        <v>69</v>
      </c>
      <c r="B5526" s="257">
        <v>70</v>
      </c>
      <c r="C5526" s="258" t="s">
        <v>883</v>
      </c>
      <c r="D5526" s="257">
        <v>70042</v>
      </c>
      <c r="E5526" s="258" t="s">
        <v>884</v>
      </c>
      <c r="F5526" s="25">
        <v>2016</v>
      </c>
      <c r="G5526" s="284">
        <v>42694.84375</v>
      </c>
      <c r="H5526" s="234">
        <v>42694.84375</v>
      </c>
      <c r="I5526" s="412" t="s">
        <v>36</v>
      </c>
      <c r="J5526" s="412" t="s">
        <v>36</v>
      </c>
      <c r="K5526" s="412"/>
      <c r="L5526" s="235">
        <f>N5526-G5526</f>
        <v>19.545138888890506</v>
      </c>
      <c r="M5526" s="236">
        <v>28145</v>
      </c>
      <c r="N5526" s="284">
        <v>42714.388888888891</v>
      </c>
      <c r="O5526" s="234">
        <v>42714.388888888891</v>
      </c>
      <c r="P5526" s="237" t="s">
        <v>173</v>
      </c>
      <c r="Q5526" s="35" t="s">
        <v>52</v>
      </c>
      <c r="R5526" s="35" t="s">
        <v>858</v>
      </c>
      <c r="S5526" s="35" t="s">
        <v>45</v>
      </c>
      <c r="T5526" s="35" t="s">
        <v>6894</v>
      </c>
      <c r="U5526" s="282" t="s">
        <v>40</v>
      </c>
      <c r="V5526" s="240" t="s">
        <v>788</v>
      </c>
      <c r="W5526" s="35" t="s">
        <v>6895</v>
      </c>
      <c r="X5526" s="177">
        <v>2760</v>
      </c>
      <c r="Y5526" s="177">
        <v>2760</v>
      </c>
      <c r="Z5526" s="177">
        <v>284336</v>
      </c>
      <c r="AA5526" s="289">
        <v>5.0673545049607753E-4</v>
      </c>
      <c r="AB5526" s="290">
        <v>5.2204032989946629E-2</v>
      </c>
      <c r="AC5526" s="291">
        <v>103.02028985507246</v>
      </c>
    </row>
    <row r="5527" spans="1:34" ht="15" customHeight="1" x14ac:dyDescent="0.2">
      <c r="A5527" s="257">
        <v>69</v>
      </c>
      <c r="B5527" s="257">
        <v>70</v>
      </c>
      <c r="C5527" s="258" t="s">
        <v>883</v>
      </c>
      <c r="D5527" s="257">
        <v>70042</v>
      </c>
      <c r="E5527" s="258" t="s">
        <v>884</v>
      </c>
      <c r="F5527" s="25">
        <v>2018</v>
      </c>
      <c r="G5527" s="284">
        <v>43326.384027777778</v>
      </c>
      <c r="H5527" s="234">
        <v>43326.384027777778</v>
      </c>
      <c r="I5527" s="412" t="s">
        <v>36</v>
      </c>
      <c r="J5527" s="412" t="s">
        <v>36</v>
      </c>
      <c r="K5527" s="412" t="s">
        <v>36</v>
      </c>
      <c r="L5527" s="235">
        <f>N5527-G5527</f>
        <v>0.36388888888905058</v>
      </c>
      <c r="M5527" s="236">
        <v>524</v>
      </c>
      <c r="N5527" s="284">
        <v>43326.747916666667</v>
      </c>
      <c r="O5527" s="234">
        <v>43326.747916666667</v>
      </c>
      <c r="P5527" s="237" t="s">
        <v>37</v>
      </c>
      <c r="Q5527" s="162" t="s">
        <v>1246</v>
      </c>
      <c r="R5527" s="167" t="s">
        <v>10189</v>
      </c>
      <c r="S5527" s="163" t="s">
        <v>68</v>
      </c>
      <c r="T5527" s="167" t="s">
        <v>11750</v>
      </c>
      <c r="U5527" s="293">
        <v>114889675</v>
      </c>
      <c r="V5527" s="240" t="s">
        <v>788</v>
      </c>
      <c r="W5527" s="167" t="s">
        <v>11751</v>
      </c>
      <c r="X5527" s="255">
        <v>2749</v>
      </c>
      <c r="Y5527" s="255">
        <v>2749</v>
      </c>
      <c r="Z5527" s="255">
        <v>423950</v>
      </c>
      <c r="AA5527" s="264">
        <f>Y5527/AD5527</f>
        <v>4.9825890322865974E-4</v>
      </c>
      <c r="AB5527" s="265">
        <f>Z5527/AD5527</f>
        <v>7.6841346680171077E-2</v>
      </c>
      <c r="AC5527" s="255">
        <f>Z5527/Y5527</f>
        <v>154.21971626045834</v>
      </c>
      <c r="AD5527" s="241">
        <v>5517212</v>
      </c>
      <c r="AE5527" s="467" t="s">
        <v>7049</v>
      </c>
      <c r="AF5527" s="468" t="s">
        <v>10623</v>
      </c>
      <c r="AG5527" s="163" t="s">
        <v>7040</v>
      </c>
      <c r="AH5527" s="277" t="s">
        <v>7041</v>
      </c>
    </row>
    <row r="5528" spans="1:34" ht="15" customHeight="1" x14ac:dyDescent="0.2">
      <c r="A5528" s="175">
        <v>69</v>
      </c>
      <c r="B5528" s="175">
        <v>70</v>
      </c>
      <c r="C5528" s="24" t="s">
        <v>791</v>
      </c>
      <c r="D5528" s="175">
        <v>70043</v>
      </c>
      <c r="E5528" s="24" t="s">
        <v>792</v>
      </c>
      <c r="F5528" s="25">
        <v>2015</v>
      </c>
      <c r="G5528" s="156">
        <v>42244.134722222225</v>
      </c>
      <c r="H5528" s="157">
        <v>42244.134722222225</v>
      </c>
      <c r="I5528" s="620" t="s">
        <v>36</v>
      </c>
      <c r="J5528" s="626" t="s">
        <v>313</v>
      </c>
      <c r="K5528" s="626"/>
      <c r="L5528" s="159">
        <f>N5528-G5528</f>
        <v>0.55555555555474712</v>
      </c>
      <c r="M5528" s="160">
        <v>800</v>
      </c>
      <c r="N5528" s="156">
        <v>42244.69027777778</v>
      </c>
      <c r="O5528" s="157">
        <v>42244.69027777778</v>
      </c>
      <c r="P5528" s="161" t="s">
        <v>37</v>
      </c>
      <c r="Q5528" s="35" t="s">
        <v>38</v>
      </c>
      <c r="R5528" s="35" t="s">
        <v>135</v>
      </c>
      <c r="S5528" s="35" t="s">
        <v>54</v>
      </c>
      <c r="T5528" s="35" t="s">
        <v>4661</v>
      </c>
      <c r="U5528" s="170">
        <v>11448</v>
      </c>
      <c r="V5528" s="167" t="s">
        <v>788</v>
      </c>
      <c r="W5528" s="35" t="s">
        <v>4660</v>
      </c>
      <c r="X5528" s="55">
        <v>2993</v>
      </c>
      <c r="Y5528" s="55">
        <v>2993</v>
      </c>
      <c r="Z5528" s="55">
        <v>122314</v>
      </c>
      <c r="AA5528" s="173">
        <f>Y5528/5412924</f>
        <v>5.5293589934017173E-4</v>
      </c>
      <c r="AB5528" s="174">
        <f>Z5528/5412924</f>
        <v>2.259665940257059E-2</v>
      </c>
      <c r="AC5528" s="55">
        <f>Z5528/Y5528</f>
        <v>40.866688940862012</v>
      </c>
    </row>
    <row r="5529" spans="1:34" ht="15" customHeight="1" x14ac:dyDescent="0.2">
      <c r="A5529" s="257">
        <v>69</v>
      </c>
      <c r="B5529" s="257">
        <v>70</v>
      </c>
      <c r="C5529" s="258" t="s">
        <v>791</v>
      </c>
      <c r="D5529" s="257">
        <v>70043</v>
      </c>
      <c r="E5529" s="258" t="s">
        <v>792</v>
      </c>
      <c r="F5529" s="25">
        <v>2016</v>
      </c>
      <c r="G5529" s="284">
        <v>42548.523611111108</v>
      </c>
      <c r="H5529" s="234">
        <v>42548.523611111108</v>
      </c>
      <c r="I5529" s="412" t="s">
        <v>36</v>
      </c>
      <c r="J5529" s="412" t="s">
        <v>36</v>
      </c>
      <c r="K5529" s="412"/>
      <c r="L5529" s="235">
        <f>N5529-G5529</f>
        <v>6.944444467080757E-4</v>
      </c>
      <c r="M5529" s="236">
        <v>1</v>
      </c>
      <c r="N5529" s="284">
        <v>42548.524305555555</v>
      </c>
      <c r="O5529" s="234">
        <v>42548.524305555555</v>
      </c>
      <c r="P5529" s="237" t="s">
        <v>37</v>
      </c>
      <c r="Q5529" s="238" t="s">
        <v>52</v>
      </c>
      <c r="R5529" s="238" t="s">
        <v>639</v>
      </c>
      <c r="S5529" s="35" t="s">
        <v>101</v>
      </c>
      <c r="T5529" s="35" t="s">
        <v>6292</v>
      </c>
      <c r="U5529" s="282" t="s">
        <v>40</v>
      </c>
      <c r="V5529" s="240" t="s">
        <v>788</v>
      </c>
      <c r="W5529" s="35" t="s">
        <v>6295</v>
      </c>
      <c r="X5529" s="177">
        <v>1500</v>
      </c>
      <c r="Y5529" s="177">
        <v>0</v>
      </c>
      <c r="Z5529" s="55">
        <v>0</v>
      </c>
      <c r="AA5529" s="35"/>
      <c r="AB5529" s="35"/>
      <c r="AC5529" s="35"/>
    </row>
    <row r="5530" spans="1:34" ht="15" customHeight="1" x14ac:dyDescent="0.2">
      <c r="A5530" s="257">
        <v>69</v>
      </c>
      <c r="B5530" s="257">
        <v>70</v>
      </c>
      <c r="C5530" s="258" t="s">
        <v>791</v>
      </c>
      <c r="D5530" s="257">
        <v>70043</v>
      </c>
      <c r="E5530" s="258" t="s">
        <v>792</v>
      </c>
      <c r="F5530" s="25">
        <v>2016</v>
      </c>
      <c r="G5530" s="284">
        <v>42550.469444444447</v>
      </c>
      <c r="H5530" s="234">
        <v>42550.469444444447</v>
      </c>
      <c r="I5530" s="412" t="s">
        <v>36</v>
      </c>
      <c r="J5530" s="412" t="s">
        <v>36</v>
      </c>
      <c r="K5530" s="412"/>
      <c r="L5530" s="235">
        <f>N5530-G5530</f>
        <v>6.9444443943211809E-4</v>
      </c>
      <c r="M5530" s="236">
        <v>1</v>
      </c>
      <c r="N5530" s="284">
        <v>42550.470138888886</v>
      </c>
      <c r="O5530" s="234">
        <v>42550.470138888886</v>
      </c>
      <c r="P5530" s="237" t="s">
        <v>37</v>
      </c>
      <c r="Q5530" s="238" t="s">
        <v>52</v>
      </c>
      <c r="R5530" s="238" t="s">
        <v>639</v>
      </c>
      <c r="S5530" s="35" t="s">
        <v>101</v>
      </c>
      <c r="T5530" s="35" t="s">
        <v>6298</v>
      </c>
      <c r="U5530" s="282" t="s">
        <v>40</v>
      </c>
      <c r="V5530" s="240" t="s">
        <v>788</v>
      </c>
      <c r="W5530" s="35" t="s">
        <v>6301</v>
      </c>
      <c r="X5530" s="177">
        <v>1500</v>
      </c>
      <c r="Y5530" s="177">
        <v>0</v>
      </c>
      <c r="Z5530" s="55">
        <v>0</v>
      </c>
      <c r="AA5530" s="35"/>
      <c r="AB5530" s="35"/>
      <c r="AC5530" s="35"/>
    </row>
    <row r="5531" spans="1:34" ht="15" customHeight="1" x14ac:dyDescent="0.2">
      <c r="A5531" s="257">
        <v>69</v>
      </c>
      <c r="B5531" s="257">
        <v>70</v>
      </c>
      <c r="C5531" s="258" t="s">
        <v>791</v>
      </c>
      <c r="D5531" s="257">
        <v>70043</v>
      </c>
      <c r="E5531" s="258" t="s">
        <v>792</v>
      </c>
      <c r="F5531" s="25">
        <v>2016</v>
      </c>
      <c r="G5531" s="284">
        <v>42552.088194444441</v>
      </c>
      <c r="H5531" s="234">
        <v>42552.088194444441</v>
      </c>
      <c r="I5531" s="412" t="s">
        <v>36</v>
      </c>
      <c r="J5531" s="412" t="s">
        <v>36</v>
      </c>
      <c r="K5531" s="412"/>
      <c r="L5531" s="235">
        <f>N5531-G5531</f>
        <v>0.34236111111385981</v>
      </c>
      <c r="M5531" s="236">
        <v>493</v>
      </c>
      <c r="N5531" s="284">
        <v>42552.430555555555</v>
      </c>
      <c r="O5531" s="234">
        <v>42552.430555555555</v>
      </c>
      <c r="P5531" s="237" t="s">
        <v>37</v>
      </c>
      <c r="Q5531" s="238" t="s">
        <v>52</v>
      </c>
      <c r="R5531" s="238" t="s">
        <v>639</v>
      </c>
      <c r="S5531" s="35" t="s">
        <v>101</v>
      </c>
      <c r="T5531" s="35" t="s">
        <v>6311</v>
      </c>
      <c r="U5531" s="88">
        <v>12285</v>
      </c>
      <c r="V5531" s="240" t="s">
        <v>788</v>
      </c>
      <c r="W5531" s="168" t="s">
        <v>6312</v>
      </c>
      <c r="X5531" s="177">
        <v>0</v>
      </c>
      <c r="Y5531" s="177">
        <v>0</v>
      </c>
      <c r="Z5531" s="55">
        <v>0</v>
      </c>
      <c r="AA5531" s="266"/>
      <c r="AB5531" s="266"/>
      <c r="AC5531" s="266"/>
    </row>
    <row r="5532" spans="1:34" ht="15" customHeight="1" x14ac:dyDescent="0.2">
      <c r="A5532" s="257">
        <v>69</v>
      </c>
      <c r="B5532" s="257">
        <v>70</v>
      </c>
      <c r="C5532" s="258" t="s">
        <v>791</v>
      </c>
      <c r="D5532" s="257">
        <v>70043</v>
      </c>
      <c r="E5532" s="258" t="s">
        <v>792</v>
      </c>
      <c r="F5532" s="25">
        <v>2017</v>
      </c>
      <c r="G5532" s="232">
        <v>42966.347916666666</v>
      </c>
      <c r="H5532" s="233">
        <v>42966.347916666666</v>
      </c>
      <c r="I5532" s="412" t="s">
        <v>36</v>
      </c>
      <c r="J5532" s="412" t="s">
        <v>36</v>
      </c>
      <c r="K5532" s="412"/>
      <c r="L5532" s="235">
        <f>N5532-G5532</f>
        <v>0.37083333333430346</v>
      </c>
      <c r="M5532" s="236">
        <v>534</v>
      </c>
      <c r="N5532" s="232">
        <v>42966.71875</v>
      </c>
      <c r="O5532" s="233">
        <v>42966.71875</v>
      </c>
      <c r="P5532" s="237" t="s">
        <v>37</v>
      </c>
      <c r="Q5532" s="35" t="s">
        <v>38</v>
      </c>
      <c r="R5532" s="35" t="s">
        <v>135</v>
      </c>
      <c r="S5532" s="35" t="s">
        <v>68</v>
      </c>
      <c r="T5532" s="167" t="s">
        <v>9224</v>
      </c>
      <c r="U5532" s="293">
        <v>113172460</v>
      </c>
      <c r="V5532" s="240" t="s">
        <v>788</v>
      </c>
      <c r="W5532" s="167" t="s">
        <v>9225</v>
      </c>
      <c r="X5532" s="241">
        <v>3050</v>
      </c>
      <c r="Y5532" s="241">
        <v>0</v>
      </c>
      <c r="Z5532" s="241">
        <v>0</v>
      </c>
      <c r="AA5532" s="266"/>
      <c r="AB5532" s="266"/>
      <c r="AC5532" s="266"/>
      <c r="AD5532" s="304">
        <v>5517212</v>
      </c>
      <c r="AE5532" s="305" t="s">
        <v>7049</v>
      </c>
      <c r="AF5532" s="305" t="s">
        <v>9226</v>
      </c>
      <c r="AG5532" s="35" t="s">
        <v>7040</v>
      </c>
      <c r="AH5532" s="29" t="s">
        <v>7041</v>
      </c>
    </row>
    <row r="5533" spans="1:34" ht="15" customHeight="1" x14ac:dyDescent="0.2">
      <c r="A5533" s="175">
        <v>69</v>
      </c>
      <c r="B5533" s="175">
        <v>70</v>
      </c>
      <c r="C5533" s="24" t="s">
        <v>885</v>
      </c>
      <c r="D5533" s="175">
        <v>70044</v>
      </c>
      <c r="E5533" s="24" t="s">
        <v>886</v>
      </c>
      <c r="F5533" s="25">
        <v>2015</v>
      </c>
      <c r="G5533" s="156">
        <v>42203.867361111108</v>
      </c>
      <c r="H5533" s="157">
        <v>42203.867361111108</v>
      </c>
      <c r="I5533" s="620" t="s">
        <v>36</v>
      </c>
      <c r="J5533" s="620" t="s">
        <v>36</v>
      </c>
      <c r="K5533" s="620"/>
      <c r="L5533" s="159">
        <f>N5533-G5533</f>
        <v>6.944444467080757E-4</v>
      </c>
      <c r="M5533" s="160">
        <v>1</v>
      </c>
      <c r="N5533" s="156">
        <v>42203.868055555555</v>
      </c>
      <c r="O5533" s="157">
        <v>42203.868055555555</v>
      </c>
      <c r="P5533" s="161" t="s">
        <v>37</v>
      </c>
      <c r="Q5533" s="35" t="s">
        <v>213</v>
      </c>
      <c r="R5533" s="35" t="s">
        <v>287</v>
      </c>
      <c r="S5533" s="35" t="s">
        <v>101</v>
      </c>
      <c r="T5533" s="35" t="s">
        <v>4372</v>
      </c>
      <c r="U5533" s="166"/>
      <c r="V5533" s="167" t="s">
        <v>788</v>
      </c>
      <c r="W5533" s="35" t="s">
        <v>4373</v>
      </c>
      <c r="X5533" s="55">
        <v>3500</v>
      </c>
      <c r="Y5533" s="55">
        <v>0</v>
      </c>
      <c r="Z5533" s="168"/>
      <c r="AA5533" s="168"/>
      <c r="AB5533" s="168"/>
      <c r="AC5533" s="168"/>
    </row>
    <row r="5534" spans="1:34" ht="15" customHeight="1" x14ac:dyDescent="0.2">
      <c r="A5534" s="175">
        <v>69</v>
      </c>
      <c r="B5534" s="175">
        <v>70</v>
      </c>
      <c r="C5534" s="24" t="s">
        <v>885</v>
      </c>
      <c r="D5534" s="175">
        <v>70044</v>
      </c>
      <c r="E5534" s="24" t="s">
        <v>886</v>
      </c>
      <c r="F5534" s="25">
        <v>2015</v>
      </c>
      <c r="G5534" s="156">
        <v>42203.868055555555</v>
      </c>
      <c r="H5534" s="157">
        <v>42203.868055555555</v>
      </c>
      <c r="I5534" s="620" t="s">
        <v>36</v>
      </c>
      <c r="J5534" s="620" t="s">
        <v>36</v>
      </c>
      <c r="K5534" s="620"/>
      <c r="L5534" s="159">
        <f>N5534-G5534</f>
        <v>6.944444467080757E-4</v>
      </c>
      <c r="M5534" s="160">
        <v>1</v>
      </c>
      <c r="N5534" s="156">
        <v>42203.868750000001</v>
      </c>
      <c r="O5534" s="157">
        <v>42203.868750000001</v>
      </c>
      <c r="P5534" s="161" t="s">
        <v>37</v>
      </c>
      <c r="Q5534" s="35" t="s">
        <v>213</v>
      </c>
      <c r="R5534" s="35" t="s">
        <v>287</v>
      </c>
      <c r="S5534" s="35" t="s">
        <v>101</v>
      </c>
      <c r="T5534" s="35" t="s">
        <v>4372</v>
      </c>
      <c r="U5534" s="282" t="s">
        <v>40</v>
      </c>
      <c r="V5534" s="167" t="s">
        <v>788</v>
      </c>
      <c r="W5534" s="35" t="s">
        <v>4374</v>
      </c>
      <c r="X5534" s="55">
        <v>3500</v>
      </c>
      <c r="Y5534" s="55">
        <v>0</v>
      </c>
      <c r="Z5534" s="168"/>
      <c r="AA5534" s="168"/>
      <c r="AB5534" s="168"/>
      <c r="AC5534" s="168"/>
    </row>
    <row r="5535" spans="1:34" ht="15" customHeight="1" x14ac:dyDescent="0.2">
      <c r="A5535" s="175">
        <v>69</v>
      </c>
      <c r="B5535" s="175">
        <v>70</v>
      </c>
      <c r="C5535" s="24" t="s">
        <v>885</v>
      </c>
      <c r="D5535" s="175">
        <v>70044</v>
      </c>
      <c r="E5535" s="24" t="s">
        <v>886</v>
      </c>
      <c r="F5535" s="25">
        <v>2015</v>
      </c>
      <c r="G5535" s="156">
        <v>42203.871527777781</v>
      </c>
      <c r="H5535" s="157">
        <v>42203.871527777781</v>
      </c>
      <c r="I5535" s="620" t="s">
        <v>36</v>
      </c>
      <c r="J5535" s="620" t="s">
        <v>36</v>
      </c>
      <c r="K5535" s="620"/>
      <c r="L5535" s="159">
        <f>N5535-G5535</f>
        <v>6.9444443943211809E-4</v>
      </c>
      <c r="M5535" s="160">
        <v>1</v>
      </c>
      <c r="N5535" s="156">
        <v>42203.87222222222</v>
      </c>
      <c r="O5535" s="157">
        <v>42203.87222222222</v>
      </c>
      <c r="P5535" s="161" t="s">
        <v>37</v>
      </c>
      <c r="Q5535" s="35" t="s">
        <v>213</v>
      </c>
      <c r="R5535" s="35" t="s">
        <v>287</v>
      </c>
      <c r="S5535" s="35" t="s">
        <v>101</v>
      </c>
      <c r="T5535" s="35" t="s">
        <v>4372</v>
      </c>
      <c r="U5535" s="282" t="s">
        <v>40</v>
      </c>
      <c r="V5535" s="167" t="s">
        <v>788</v>
      </c>
      <c r="W5535" s="35" t="s">
        <v>4375</v>
      </c>
      <c r="X5535" s="55">
        <v>3500</v>
      </c>
      <c r="Y5535" s="55">
        <v>0</v>
      </c>
      <c r="Z5535" s="168"/>
      <c r="AA5535" s="168"/>
      <c r="AB5535" s="168"/>
      <c r="AC5535" s="168"/>
    </row>
    <row r="5536" spans="1:34" ht="15" customHeight="1" x14ac:dyDescent="0.2">
      <c r="A5536" s="175">
        <v>69</v>
      </c>
      <c r="B5536" s="175">
        <v>70</v>
      </c>
      <c r="C5536" s="24" t="s">
        <v>885</v>
      </c>
      <c r="D5536" s="175">
        <v>70044</v>
      </c>
      <c r="E5536" s="24" t="s">
        <v>886</v>
      </c>
      <c r="F5536" s="25">
        <v>2015</v>
      </c>
      <c r="G5536" s="156">
        <v>42203.881249999999</v>
      </c>
      <c r="H5536" s="157">
        <v>42203.881249999999</v>
      </c>
      <c r="I5536" s="620" t="s">
        <v>36</v>
      </c>
      <c r="J5536" s="620" t="s">
        <v>36</v>
      </c>
      <c r="K5536" s="620"/>
      <c r="L5536" s="159">
        <f>N5536-G5536</f>
        <v>0.60694444444379769</v>
      </c>
      <c r="M5536" s="160">
        <v>874</v>
      </c>
      <c r="N5536" s="156">
        <v>42204.488194444442</v>
      </c>
      <c r="O5536" s="157">
        <v>42204.488194444442</v>
      </c>
      <c r="P5536" s="161" t="s">
        <v>37</v>
      </c>
      <c r="Q5536" s="35" t="s">
        <v>213</v>
      </c>
      <c r="R5536" s="35" t="s">
        <v>287</v>
      </c>
      <c r="S5536" s="35" t="s">
        <v>101</v>
      </c>
      <c r="T5536" s="35" t="s">
        <v>4376</v>
      </c>
      <c r="U5536" s="282" t="s">
        <v>40</v>
      </c>
      <c r="V5536" s="167" t="s">
        <v>788</v>
      </c>
      <c r="W5536" s="35" t="s">
        <v>4377</v>
      </c>
      <c r="X5536" s="208">
        <v>6125</v>
      </c>
      <c r="Y5536" s="208">
        <v>6125</v>
      </c>
      <c r="Z5536" s="208">
        <v>514500</v>
      </c>
      <c r="AA5536" s="209">
        <v>1.1315510803403114E-3</v>
      </c>
      <c r="AB5536" s="210">
        <v>9.5050290748586161E-2</v>
      </c>
      <c r="AC5536" s="211">
        <v>84</v>
      </c>
    </row>
    <row r="5537" spans="1:34" ht="15" customHeight="1" x14ac:dyDescent="0.2">
      <c r="A5537" s="257">
        <v>69</v>
      </c>
      <c r="B5537" s="257">
        <v>70</v>
      </c>
      <c r="C5537" s="258" t="s">
        <v>885</v>
      </c>
      <c r="D5537" s="257">
        <v>70044</v>
      </c>
      <c r="E5537" s="258" t="s">
        <v>886</v>
      </c>
      <c r="F5537" s="25">
        <v>2016</v>
      </c>
      <c r="G5537" s="284">
        <v>42548.523611111108</v>
      </c>
      <c r="H5537" s="234">
        <v>42548.523611111108</v>
      </c>
      <c r="I5537" s="412" t="s">
        <v>36</v>
      </c>
      <c r="J5537" s="412" t="s">
        <v>36</v>
      </c>
      <c r="K5537" s="412"/>
      <c r="L5537" s="235">
        <f>N5537-G5537</f>
        <v>6.944444467080757E-4</v>
      </c>
      <c r="M5537" s="236">
        <v>1</v>
      </c>
      <c r="N5537" s="284">
        <v>42548.524305555555</v>
      </c>
      <c r="O5537" s="234">
        <v>42548.524305555555</v>
      </c>
      <c r="P5537" s="237" t="s">
        <v>37</v>
      </c>
      <c r="Q5537" s="238" t="s">
        <v>52</v>
      </c>
      <c r="R5537" s="238" t="s">
        <v>639</v>
      </c>
      <c r="S5537" s="35" t="s">
        <v>101</v>
      </c>
      <c r="T5537" s="35" t="s">
        <v>6292</v>
      </c>
      <c r="U5537" s="282" t="s">
        <v>40</v>
      </c>
      <c r="V5537" s="240" t="s">
        <v>788</v>
      </c>
      <c r="W5537" s="35" t="s">
        <v>6293</v>
      </c>
      <c r="X5537" s="177">
        <v>4000</v>
      </c>
      <c r="Y5537" s="177">
        <v>0</v>
      </c>
      <c r="Z5537" s="55">
        <v>0</v>
      </c>
      <c r="AA5537" s="35"/>
      <c r="AB5537" s="35"/>
      <c r="AC5537" s="35"/>
    </row>
    <row r="5538" spans="1:34" ht="15" customHeight="1" x14ac:dyDescent="0.2">
      <c r="A5538" s="257">
        <v>69</v>
      </c>
      <c r="B5538" s="257">
        <v>70</v>
      </c>
      <c r="C5538" s="258" t="s">
        <v>885</v>
      </c>
      <c r="D5538" s="257">
        <v>70044</v>
      </c>
      <c r="E5538" s="258" t="s">
        <v>886</v>
      </c>
      <c r="F5538" s="25">
        <v>2016</v>
      </c>
      <c r="G5538" s="284">
        <v>42550.469444444447</v>
      </c>
      <c r="H5538" s="234">
        <v>42550.469444444447</v>
      </c>
      <c r="I5538" s="412" t="s">
        <v>36</v>
      </c>
      <c r="J5538" s="412" t="s">
        <v>36</v>
      </c>
      <c r="K5538" s="412"/>
      <c r="L5538" s="235">
        <f>N5538-G5538</f>
        <v>6.9444443943211809E-4</v>
      </c>
      <c r="M5538" s="236">
        <v>1</v>
      </c>
      <c r="N5538" s="284">
        <v>42550.470138888886</v>
      </c>
      <c r="O5538" s="234">
        <v>42550.470138888886</v>
      </c>
      <c r="P5538" s="237" t="s">
        <v>37</v>
      </c>
      <c r="Q5538" s="238" t="s">
        <v>52</v>
      </c>
      <c r="R5538" s="238" t="s">
        <v>639</v>
      </c>
      <c r="S5538" s="35" t="s">
        <v>101</v>
      </c>
      <c r="T5538" s="35" t="s">
        <v>6298</v>
      </c>
      <c r="U5538" s="282" t="s">
        <v>40</v>
      </c>
      <c r="V5538" s="240" t="s">
        <v>788</v>
      </c>
      <c r="W5538" s="35" t="s">
        <v>6302</v>
      </c>
      <c r="X5538" s="177">
        <v>4000</v>
      </c>
      <c r="Y5538" s="177">
        <v>0</v>
      </c>
      <c r="Z5538" s="55">
        <v>0</v>
      </c>
      <c r="AA5538" s="35"/>
      <c r="AB5538" s="35"/>
      <c r="AC5538" s="35"/>
    </row>
    <row r="5539" spans="1:34" ht="15" customHeight="1" x14ac:dyDescent="0.2">
      <c r="A5539" s="257">
        <v>69</v>
      </c>
      <c r="B5539" s="257">
        <v>70</v>
      </c>
      <c r="C5539" s="258" t="s">
        <v>885</v>
      </c>
      <c r="D5539" s="257">
        <v>70044</v>
      </c>
      <c r="E5539" s="258" t="s">
        <v>886</v>
      </c>
      <c r="F5539" s="25">
        <v>2017</v>
      </c>
      <c r="G5539" s="232">
        <v>43083.285416666666</v>
      </c>
      <c r="H5539" s="233">
        <v>43083.285416666666</v>
      </c>
      <c r="I5539" s="412" t="s">
        <v>36</v>
      </c>
      <c r="J5539" s="417" t="s">
        <v>7042</v>
      </c>
      <c r="K5539" s="417"/>
      <c r="L5539" s="235">
        <f>N5539-G5539</f>
        <v>0.28819444444525288</v>
      </c>
      <c r="M5539" s="236">
        <v>415</v>
      </c>
      <c r="N5539" s="232">
        <v>43083.573611111111</v>
      </c>
      <c r="O5539" s="233">
        <v>43083.573611111111</v>
      </c>
      <c r="P5539" s="237" t="s">
        <v>37</v>
      </c>
      <c r="Q5539" s="167" t="s">
        <v>38</v>
      </c>
      <c r="R5539" s="167" t="s">
        <v>39</v>
      </c>
      <c r="S5539" s="35" t="s">
        <v>54</v>
      </c>
      <c r="T5539" s="167" t="s">
        <v>10135</v>
      </c>
      <c r="U5539" s="410">
        <v>114105882</v>
      </c>
      <c r="V5539" s="240" t="s">
        <v>788</v>
      </c>
      <c r="W5539" s="167" t="s">
        <v>10136</v>
      </c>
      <c r="X5539" s="255">
        <v>8565</v>
      </c>
      <c r="Y5539" s="255">
        <v>8565</v>
      </c>
      <c r="Z5539" s="255">
        <v>761668</v>
      </c>
      <c r="AA5539" s="215">
        <v>1.552414516607301E-3</v>
      </c>
      <c r="AB5539" s="216">
        <v>0.1380530601325452</v>
      </c>
      <c r="AC5539" s="255">
        <v>88.927962638645653</v>
      </c>
      <c r="AD5539" s="304">
        <v>5517212</v>
      </c>
      <c r="AE5539" s="333" t="s">
        <v>1270</v>
      </c>
      <c r="AF5539" s="333" t="s">
        <v>1270</v>
      </c>
      <c r="AG5539" s="167" t="s">
        <v>7040</v>
      </c>
      <c r="AH5539" s="29" t="s">
        <v>7041</v>
      </c>
    </row>
    <row r="5540" spans="1:34" ht="15" customHeight="1" x14ac:dyDescent="0.2">
      <c r="A5540" s="58">
        <v>69</v>
      </c>
      <c r="B5540" s="58">
        <v>70</v>
      </c>
      <c r="C5540" s="76" t="s">
        <v>65</v>
      </c>
      <c r="D5540" s="31">
        <v>70045</v>
      </c>
      <c r="E5540" s="60" t="s">
        <v>66</v>
      </c>
      <c r="F5540" s="25">
        <v>2014</v>
      </c>
      <c r="G5540" s="61">
        <v>41878.148611111108</v>
      </c>
      <c r="H5540" s="62">
        <v>41878.148611111108</v>
      </c>
      <c r="I5540" s="625" t="s">
        <v>36</v>
      </c>
      <c r="J5540" s="625" t="s">
        <v>36</v>
      </c>
      <c r="K5540" s="625"/>
      <c r="L5540" s="64">
        <f>N5540-G5540</f>
        <v>2.7777777795563452E-3</v>
      </c>
      <c r="M5540" s="65">
        <v>4</v>
      </c>
      <c r="N5540" s="61">
        <v>41878.151388888888</v>
      </c>
      <c r="O5540" s="62">
        <v>41878.151388888888</v>
      </c>
      <c r="P5540" s="66" t="s">
        <v>37</v>
      </c>
      <c r="Q5540" s="37" t="s">
        <v>71</v>
      </c>
      <c r="R5540" s="69" t="s">
        <v>349</v>
      </c>
      <c r="S5540" s="87" t="s">
        <v>88</v>
      </c>
      <c r="T5540" s="69" t="s">
        <v>2642</v>
      </c>
      <c r="U5540" s="77">
        <v>10519</v>
      </c>
      <c r="V5540" s="87" t="s">
        <v>788</v>
      </c>
      <c r="W5540" s="69" t="s">
        <v>2643</v>
      </c>
      <c r="X5540" s="32">
        <v>1</v>
      </c>
      <c r="Y5540" s="32">
        <v>0</v>
      </c>
      <c r="Z5540" s="83"/>
      <c r="AA5540" s="84"/>
      <c r="AB5540" s="85"/>
      <c r="AC5540" s="83"/>
    </row>
    <row r="5541" spans="1:34" ht="15" customHeight="1" x14ac:dyDescent="0.2">
      <c r="A5541" s="105">
        <v>69</v>
      </c>
      <c r="B5541" s="105">
        <v>70</v>
      </c>
      <c r="C5541" s="76" t="s">
        <v>65</v>
      </c>
      <c r="D5541" s="31">
        <v>70045</v>
      </c>
      <c r="E5541" s="60" t="s">
        <v>66</v>
      </c>
      <c r="F5541" s="25">
        <v>2014</v>
      </c>
      <c r="G5541" s="61">
        <v>41976.174305555556</v>
      </c>
      <c r="H5541" s="62">
        <v>41976.174305555556</v>
      </c>
      <c r="I5541" s="628" t="s">
        <v>313</v>
      </c>
      <c r="J5541" s="625" t="s">
        <v>36</v>
      </c>
      <c r="K5541" s="625"/>
      <c r="L5541" s="64">
        <f>N5541-G5541</f>
        <v>1.3888888861401938E-3</v>
      </c>
      <c r="M5541" s="65">
        <v>2</v>
      </c>
      <c r="N5541" s="61">
        <v>41976.175694444442</v>
      </c>
      <c r="O5541" s="62">
        <v>41976.175694444442</v>
      </c>
      <c r="P5541" s="66" t="s">
        <v>37</v>
      </c>
      <c r="Q5541" s="37" t="s">
        <v>71</v>
      </c>
      <c r="R5541" s="69" t="s">
        <v>600</v>
      </c>
      <c r="S5541" s="87" t="s">
        <v>40</v>
      </c>
      <c r="T5541" s="69" t="s">
        <v>3080</v>
      </c>
      <c r="U5541" s="77">
        <v>10729</v>
      </c>
      <c r="V5541" s="87" t="s">
        <v>788</v>
      </c>
      <c r="W5541" s="69" t="s">
        <v>3081</v>
      </c>
      <c r="X5541" s="32">
        <v>2721</v>
      </c>
      <c r="Y5541" s="32">
        <v>0</v>
      </c>
      <c r="Z5541" s="83"/>
      <c r="AA5541" s="84"/>
      <c r="AB5541" s="85"/>
      <c r="AC5541" s="83"/>
    </row>
    <row r="5542" spans="1:34" ht="15" customHeight="1" x14ac:dyDescent="0.2">
      <c r="A5542" s="153">
        <v>69</v>
      </c>
      <c r="B5542" s="153">
        <v>70</v>
      </c>
      <c r="C5542" s="24" t="s">
        <v>65</v>
      </c>
      <c r="D5542" s="175">
        <v>70045</v>
      </c>
      <c r="E5542" s="24" t="s">
        <v>66</v>
      </c>
      <c r="F5542" s="25">
        <v>2015</v>
      </c>
      <c r="G5542" s="156">
        <v>42097.401388888888</v>
      </c>
      <c r="H5542" s="157">
        <v>42097.401388888888</v>
      </c>
      <c r="I5542" s="620" t="s">
        <v>36</v>
      </c>
      <c r="J5542" s="620" t="s">
        <v>36</v>
      </c>
      <c r="K5542" s="620"/>
      <c r="L5542" s="159">
        <f>N5542-G5542</f>
        <v>6.944444467080757E-4</v>
      </c>
      <c r="M5542" s="160">
        <v>1</v>
      </c>
      <c r="N5542" s="156">
        <v>42097.402083333334</v>
      </c>
      <c r="O5542" s="157">
        <v>42097.402083333334</v>
      </c>
      <c r="P5542" s="161" t="s">
        <v>37</v>
      </c>
      <c r="Q5542" s="35" t="s">
        <v>1285</v>
      </c>
      <c r="R5542" s="35" t="s">
        <v>1584</v>
      </c>
      <c r="S5542" s="35" t="s">
        <v>162</v>
      </c>
      <c r="T5542" s="35" t="s">
        <v>3675</v>
      </c>
      <c r="U5542" s="282" t="s">
        <v>40</v>
      </c>
      <c r="V5542" s="167" t="s">
        <v>788</v>
      </c>
      <c r="W5542" s="35" t="s">
        <v>3676</v>
      </c>
      <c r="X5542" s="55">
        <v>165</v>
      </c>
      <c r="Y5542" s="55">
        <v>165</v>
      </c>
      <c r="Z5542" s="55">
        <v>20790</v>
      </c>
      <c r="AA5542" s="173">
        <f>Y5542/5412924</f>
        <v>3.0482600531616555E-5</v>
      </c>
      <c r="AB5542" s="174">
        <f>Z5542/5412924</f>
        <v>3.8408076669836856E-3</v>
      </c>
      <c r="AC5542" s="55">
        <f>Z5542/Y5542</f>
        <v>126</v>
      </c>
    </row>
    <row r="5543" spans="1:34" ht="15" customHeight="1" x14ac:dyDescent="0.2">
      <c r="A5543" s="175">
        <v>69</v>
      </c>
      <c r="B5543" s="175">
        <v>70</v>
      </c>
      <c r="C5543" s="24" t="s">
        <v>65</v>
      </c>
      <c r="D5543" s="175">
        <v>70045</v>
      </c>
      <c r="E5543" s="24" t="s">
        <v>66</v>
      </c>
      <c r="F5543" s="25">
        <v>2015</v>
      </c>
      <c r="G5543" s="156">
        <v>42203.795138888891</v>
      </c>
      <c r="H5543" s="157">
        <v>42203.795138888891</v>
      </c>
      <c r="I5543" s="620" t="s">
        <v>36</v>
      </c>
      <c r="J5543" s="620" t="s">
        <v>36</v>
      </c>
      <c r="K5543" s="620"/>
      <c r="L5543" s="159">
        <f>N5543-G5543</f>
        <v>6.9444443943211809E-4</v>
      </c>
      <c r="M5543" s="160">
        <v>1</v>
      </c>
      <c r="N5543" s="156">
        <v>42203.79583333333</v>
      </c>
      <c r="O5543" s="157">
        <v>42203.79583333333</v>
      </c>
      <c r="P5543" s="161" t="s">
        <v>37</v>
      </c>
      <c r="Q5543" s="35" t="s">
        <v>213</v>
      </c>
      <c r="R5543" s="35" t="s">
        <v>287</v>
      </c>
      <c r="S5543" s="35" t="s">
        <v>40</v>
      </c>
      <c r="T5543" s="35" t="s">
        <v>4354</v>
      </c>
      <c r="U5543" s="282" t="s">
        <v>40</v>
      </c>
      <c r="V5543" s="167" t="s">
        <v>788</v>
      </c>
      <c r="W5543" s="35" t="s">
        <v>4355</v>
      </c>
      <c r="X5543" s="206"/>
      <c r="Y5543" s="168"/>
      <c r="Z5543" s="168"/>
      <c r="AA5543" s="168"/>
      <c r="AB5543" s="168"/>
      <c r="AC5543" s="168"/>
      <c r="AD5543" s="41"/>
      <c r="AE5543" s="41"/>
      <c r="AF5543" s="41"/>
      <c r="AG5543" s="41"/>
      <c r="AH5543" s="41"/>
    </row>
    <row r="5544" spans="1:34" ht="15" customHeight="1" x14ac:dyDescent="0.2">
      <c r="A5544" s="175">
        <v>69</v>
      </c>
      <c r="B5544" s="175">
        <v>70</v>
      </c>
      <c r="C5544" s="24" t="s">
        <v>65</v>
      </c>
      <c r="D5544" s="175">
        <v>70045</v>
      </c>
      <c r="E5544" s="43" t="s">
        <v>66</v>
      </c>
      <c r="F5544" s="25">
        <v>2015</v>
      </c>
      <c r="G5544" s="156">
        <v>42248.067361111112</v>
      </c>
      <c r="H5544" s="157">
        <v>42248.067361111112</v>
      </c>
      <c r="I5544" s="620" t="s">
        <v>36</v>
      </c>
      <c r="J5544" s="620" t="s">
        <v>36</v>
      </c>
      <c r="K5544" s="620"/>
      <c r="L5544" s="159">
        <f>N5544-G5544</f>
        <v>6.944444467080757E-4</v>
      </c>
      <c r="M5544" s="160">
        <v>1</v>
      </c>
      <c r="N5544" s="156">
        <v>42248.068055555559</v>
      </c>
      <c r="O5544" s="157">
        <v>42248.068055555559</v>
      </c>
      <c r="P5544" s="161" t="s">
        <v>37</v>
      </c>
      <c r="Q5544" s="162" t="s">
        <v>48</v>
      </c>
      <c r="R5544" s="162" t="s">
        <v>49</v>
      </c>
      <c r="S5544" s="35" t="s">
        <v>40</v>
      </c>
      <c r="T5544" s="35" t="s">
        <v>4678</v>
      </c>
      <c r="U5544" s="282" t="s">
        <v>40</v>
      </c>
      <c r="V5544" s="167" t="s">
        <v>788</v>
      </c>
      <c r="W5544" s="35" t="s">
        <v>4679</v>
      </c>
      <c r="X5544" s="55">
        <v>0</v>
      </c>
      <c r="Y5544" s="168"/>
      <c r="Z5544" s="168"/>
      <c r="AA5544" s="168"/>
      <c r="AB5544" s="168"/>
      <c r="AC5544" s="168"/>
    </row>
    <row r="5545" spans="1:34" ht="15" customHeight="1" x14ac:dyDescent="0.2">
      <c r="A5545" s="175">
        <v>69</v>
      </c>
      <c r="B5545" s="175">
        <v>70</v>
      </c>
      <c r="C5545" s="24" t="s">
        <v>65</v>
      </c>
      <c r="D5545" s="175">
        <v>70045</v>
      </c>
      <c r="E5545" s="43" t="s">
        <v>66</v>
      </c>
      <c r="F5545" s="25">
        <v>2015</v>
      </c>
      <c r="G5545" s="156">
        <v>42291.904166666667</v>
      </c>
      <c r="H5545" s="157">
        <v>42291.904166666667</v>
      </c>
      <c r="I5545" s="620" t="s">
        <v>36</v>
      </c>
      <c r="J5545" s="620" t="s">
        <v>36</v>
      </c>
      <c r="K5545" s="620"/>
      <c r="L5545" s="159">
        <f>N5545-G5545</f>
        <v>6.944444467080757E-4</v>
      </c>
      <c r="M5545" s="160">
        <v>1</v>
      </c>
      <c r="N5545" s="156">
        <v>42291.904861111114</v>
      </c>
      <c r="O5545" s="157">
        <v>42291.904861111114</v>
      </c>
      <c r="P5545" s="161" t="s">
        <v>37</v>
      </c>
      <c r="Q5545" s="35" t="s">
        <v>213</v>
      </c>
      <c r="R5545" s="35" t="s">
        <v>287</v>
      </c>
      <c r="S5545" s="35" t="s">
        <v>40</v>
      </c>
      <c r="T5545" s="35" t="s">
        <v>4925</v>
      </c>
      <c r="U5545" s="282" t="s">
        <v>40</v>
      </c>
      <c r="V5545" s="167" t="s">
        <v>788</v>
      </c>
      <c r="W5545" s="35" t="s">
        <v>4926</v>
      </c>
      <c r="X5545" s="55">
        <v>0</v>
      </c>
      <c r="Y5545" s="168"/>
      <c r="Z5545" s="168"/>
      <c r="AA5545" s="168"/>
      <c r="AB5545" s="168"/>
      <c r="AC5545" s="168"/>
    </row>
    <row r="5546" spans="1:34" ht="15" customHeight="1" x14ac:dyDescent="0.2">
      <c r="A5546" s="175">
        <v>69</v>
      </c>
      <c r="B5546" s="175">
        <v>70</v>
      </c>
      <c r="C5546" s="24" t="s">
        <v>65</v>
      </c>
      <c r="D5546" s="175">
        <v>70045</v>
      </c>
      <c r="E5546" s="43" t="s">
        <v>66</v>
      </c>
      <c r="F5546" s="25">
        <v>2015</v>
      </c>
      <c r="G5546" s="156">
        <v>42291.97152777778</v>
      </c>
      <c r="H5546" s="157">
        <v>42291.97152777778</v>
      </c>
      <c r="I5546" s="620" t="s">
        <v>36</v>
      </c>
      <c r="J5546" s="620" t="s">
        <v>36</v>
      </c>
      <c r="K5546" s="620"/>
      <c r="L5546" s="159">
        <f>N5546-G5546</f>
        <v>6.9444443943211809E-4</v>
      </c>
      <c r="M5546" s="160">
        <v>1</v>
      </c>
      <c r="N5546" s="156">
        <v>42291.972222222219</v>
      </c>
      <c r="O5546" s="157">
        <v>42291.972222222219</v>
      </c>
      <c r="P5546" s="161" t="s">
        <v>37</v>
      </c>
      <c r="Q5546" s="35" t="s">
        <v>213</v>
      </c>
      <c r="R5546" s="35" t="s">
        <v>287</v>
      </c>
      <c r="S5546" s="35" t="s">
        <v>40</v>
      </c>
      <c r="T5546" s="35" t="s">
        <v>4925</v>
      </c>
      <c r="U5546" s="282" t="s">
        <v>40</v>
      </c>
      <c r="V5546" s="167" t="s">
        <v>788</v>
      </c>
      <c r="W5546" s="35" t="s">
        <v>4944</v>
      </c>
      <c r="X5546" s="55">
        <v>0</v>
      </c>
      <c r="Y5546" s="168"/>
      <c r="Z5546" s="168"/>
      <c r="AA5546" s="168"/>
      <c r="AB5546" s="168"/>
      <c r="AC5546" s="168"/>
    </row>
    <row r="5547" spans="1:34" ht="15" customHeight="1" x14ac:dyDescent="0.2">
      <c r="A5547" s="175">
        <v>69</v>
      </c>
      <c r="B5547" s="175">
        <v>70</v>
      </c>
      <c r="C5547" s="24" t="s">
        <v>65</v>
      </c>
      <c r="D5547" s="175">
        <v>70045</v>
      </c>
      <c r="E5547" s="43" t="s">
        <v>66</v>
      </c>
      <c r="F5547" s="25">
        <v>2015</v>
      </c>
      <c r="G5547" s="156">
        <v>42316.012499999997</v>
      </c>
      <c r="H5547" s="157">
        <v>42316.012499999997</v>
      </c>
      <c r="I5547" s="620" t="s">
        <v>36</v>
      </c>
      <c r="J5547" s="620" t="s">
        <v>36</v>
      </c>
      <c r="K5547" s="620"/>
      <c r="L5547" s="159">
        <f>N5547-G5547</f>
        <v>6.944444467080757E-4</v>
      </c>
      <c r="M5547" s="160">
        <v>1</v>
      </c>
      <c r="N5547" s="156">
        <v>42316.013194444444</v>
      </c>
      <c r="O5547" s="157">
        <v>42316.013194444444</v>
      </c>
      <c r="P5547" s="161" t="s">
        <v>37</v>
      </c>
      <c r="Q5547" s="162" t="s">
        <v>48</v>
      </c>
      <c r="R5547" s="162" t="s">
        <v>49</v>
      </c>
      <c r="S5547" s="35" t="s">
        <v>40</v>
      </c>
      <c r="T5547" s="35" t="s">
        <v>5124</v>
      </c>
      <c r="U5547" s="282" t="s">
        <v>40</v>
      </c>
      <c r="V5547" s="167" t="s">
        <v>788</v>
      </c>
      <c r="W5547" s="35" t="s">
        <v>5125</v>
      </c>
      <c r="X5547" s="177">
        <v>19545</v>
      </c>
      <c r="Y5547" s="168"/>
      <c r="Z5547" s="168"/>
      <c r="AA5547" s="168"/>
      <c r="AB5547" s="168"/>
      <c r="AC5547" s="168"/>
    </row>
    <row r="5548" spans="1:34" ht="15" customHeight="1" x14ac:dyDescent="0.2">
      <c r="A5548" s="175">
        <v>69</v>
      </c>
      <c r="B5548" s="175">
        <v>70</v>
      </c>
      <c r="C5548" s="24" t="s">
        <v>65</v>
      </c>
      <c r="D5548" s="175">
        <v>70045</v>
      </c>
      <c r="E5548" s="43" t="s">
        <v>66</v>
      </c>
      <c r="F5548" s="25">
        <v>2015</v>
      </c>
      <c r="G5548" s="156">
        <v>42325.234027777777</v>
      </c>
      <c r="H5548" s="157">
        <v>42325.234027777777</v>
      </c>
      <c r="I5548" s="620" t="s">
        <v>36</v>
      </c>
      <c r="J5548" s="620" t="s">
        <v>36</v>
      </c>
      <c r="K5548" s="620"/>
      <c r="L5548" s="159">
        <f>N5548-G5548</f>
        <v>6.944444467080757E-4</v>
      </c>
      <c r="M5548" s="160">
        <v>1</v>
      </c>
      <c r="N5548" s="156">
        <v>42325.234722222223</v>
      </c>
      <c r="O5548" s="157">
        <v>42325.234722222223</v>
      </c>
      <c r="P5548" s="161" t="s">
        <v>37</v>
      </c>
      <c r="Q5548" s="162" t="s">
        <v>48</v>
      </c>
      <c r="R5548" s="162" t="s">
        <v>49</v>
      </c>
      <c r="S5548" s="35" t="s">
        <v>40</v>
      </c>
      <c r="T5548" s="35" t="s">
        <v>5176</v>
      </c>
      <c r="U5548" s="282" t="s">
        <v>40</v>
      </c>
      <c r="V5548" s="167" t="s">
        <v>788</v>
      </c>
      <c r="W5548" s="35" t="s">
        <v>5177</v>
      </c>
      <c r="X5548" s="55">
        <v>0</v>
      </c>
      <c r="Y5548" s="168"/>
      <c r="Z5548" s="168"/>
      <c r="AA5548" s="168"/>
      <c r="AB5548" s="168"/>
      <c r="AC5548" s="168"/>
    </row>
    <row r="5549" spans="1:34" ht="15" customHeight="1" x14ac:dyDescent="0.2">
      <c r="A5549" s="257">
        <v>69</v>
      </c>
      <c r="B5549" s="257">
        <v>70</v>
      </c>
      <c r="C5549" s="258" t="s">
        <v>65</v>
      </c>
      <c r="D5549" s="257">
        <v>70045</v>
      </c>
      <c r="E5549" s="258" t="s">
        <v>66</v>
      </c>
      <c r="F5549" s="25">
        <v>2016</v>
      </c>
      <c r="G5549" s="232">
        <v>42440.679861111108</v>
      </c>
      <c r="H5549" s="233">
        <v>42440.679861111108</v>
      </c>
      <c r="I5549" s="412" t="s">
        <v>36</v>
      </c>
      <c r="J5549" s="412" t="s">
        <v>36</v>
      </c>
      <c r="K5549" s="412"/>
      <c r="L5549" s="235">
        <f>N5549-G5549</f>
        <v>0.38402777777810115</v>
      </c>
      <c r="M5549" s="236">
        <v>553</v>
      </c>
      <c r="N5549" s="232">
        <v>42441.063888888886</v>
      </c>
      <c r="O5549" s="233">
        <v>42441.063888888886</v>
      </c>
      <c r="P5549" s="237" t="s">
        <v>37</v>
      </c>
      <c r="Q5549" s="238" t="s">
        <v>213</v>
      </c>
      <c r="R5549" s="238" t="s">
        <v>287</v>
      </c>
      <c r="S5549" s="35" t="s">
        <v>68</v>
      </c>
      <c r="T5549" s="35" t="s">
        <v>5754</v>
      </c>
      <c r="U5549" s="254" t="s">
        <v>40</v>
      </c>
      <c r="V5549" s="240" t="s">
        <v>788</v>
      </c>
      <c r="W5549" s="35" t="s">
        <v>5755</v>
      </c>
      <c r="X5549" s="55">
        <v>2</v>
      </c>
      <c r="Y5549" s="55">
        <v>0</v>
      </c>
      <c r="Z5549" s="55">
        <v>0</v>
      </c>
      <c r="AA5549" s="168"/>
      <c r="AB5549" s="168"/>
      <c r="AC5549" s="168"/>
    </row>
    <row r="5550" spans="1:34" ht="15" customHeight="1" x14ac:dyDescent="0.2">
      <c r="A5550" s="257">
        <v>69</v>
      </c>
      <c r="B5550" s="257">
        <v>70</v>
      </c>
      <c r="C5550" s="258" t="s">
        <v>65</v>
      </c>
      <c r="D5550" s="257">
        <v>70045</v>
      </c>
      <c r="E5550" s="258" t="s">
        <v>66</v>
      </c>
      <c r="F5550" s="25">
        <v>2017</v>
      </c>
      <c r="G5550" s="232">
        <v>42802.598611111112</v>
      </c>
      <c r="H5550" s="233">
        <v>42802.598611111112</v>
      </c>
      <c r="I5550" s="412" t="s">
        <v>36</v>
      </c>
      <c r="J5550" s="412" t="s">
        <v>36</v>
      </c>
      <c r="K5550" s="412"/>
      <c r="L5550" s="235">
        <f>N5550-G5550</f>
        <v>0.18263888888759539</v>
      </c>
      <c r="M5550" s="236">
        <v>263</v>
      </c>
      <c r="N5550" s="232">
        <v>42802.78125</v>
      </c>
      <c r="O5550" s="233">
        <v>42802.78125</v>
      </c>
      <c r="P5550" s="237" t="s">
        <v>37</v>
      </c>
      <c r="Q5550" s="35" t="s">
        <v>52</v>
      </c>
      <c r="R5550" s="35" t="s">
        <v>302</v>
      </c>
      <c r="S5550" s="35" t="s">
        <v>68</v>
      </c>
      <c r="T5550" s="52" t="s">
        <v>8076</v>
      </c>
      <c r="U5550" s="303" t="s">
        <v>40</v>
      </c>
      <c r="V5550" s="49" t="s">
        <v>788</v>
      </c>
      <c r="W5550" s="44" t="s">
        <v>8077</v>
      </c>
      <c r="X5550" s="255">
        <v>0</v>
      </c>
      <c r="Y5550" s="241">
        <v>0</v>
      </c>
      <c r="Z5550" s="241">
        <v>0</v>
      </c>
      <c r="AA5550" s="168"/>
      <c r="AB5550" s="168"/>
      <c r="AC5550" s="168"/>
      <c r="AD5550" s="304">
        <v>5517212</v>
      </c>
      <c r="AE5550" s="305" t="s">
        <v>1270</v>
      </c>
      <c r="AF5550" s="305" t="s">
        <v>1270</v>
      </c>
      <c r="AG5550" s="35" t="s">
        <v>7066</v>
      </c>
      <c r="AH5550" s="52" t="s">
        <v>7067</v>
      </c>
    </row>
    <row r="5551" spans="1:34" ht="15" customHeight="1" x14ac:dyDescent="0.2">
      <c r="A5551" s="257">
        <v>69</v>
      </c>
      <c r="B5551" s="257">
        <v>70</v>
      </c>
      <c r="C5551" s="258" t="s">
        <v>65</v>
      </c>
      <c r="D5551" s="257">
        <v>70045</v>
      </c>
      <c r="E5551" s="258" t="s">
        <v>66</v>
      </c>
      <c r="F5551" s="25">
        <v>2017</v>
      </c>
      <c r="G5551" s="284">
        <v>42917.157638888886</v>
      </c>
      <c r="H5551" s="234">
        <v>42917.157638888886</v>
      </c>
      <c r="I5551" s="412" t="s">
        <v>36</v>
      </c>
      <c r="J5551" s="412" t="s">
        <v>36</v>
      </c>
      <c r="K5551" s="412"/>
      <c r="L5551" s="235">
        <f>N5551-G5551</f>
        <v>0.12777777777955635</v>
      </c>
      <c r="M5551" s="236">
        <v>184</v>
      </c>
      <c r="N5551" s="284">
        <v>42917.285416666666</v>
      </c>
      <c r="O5551" s="234">
        <v>42917.285416666666</v>
      </c>
      <c r="P5551" s="237" t="s">
        <v>37</v>
      </c>
      <c r="Q5551" s="35" t="s">
        <v>38</v>
      </c>
      <c r="R5551" s="35" t="s">
        <v>135</v>
      </c>
      <c r="S5551" s="35" t="s">
        <v>68</v>
      </c>
      <c r="T5551" s="52" t="s">
        <v>8833</v>
      </c>
      <c r="U5551" s="170">
        <v>113012304</v>
      </c>
      <c r="V5551" s="240" t="s">
        <v>788</v>
      </c>
      <c r="W5551" s="44" t="s">
        <v>8834</v>
      </c>
      <c r="X5551" s="241">
        <v>0</v>
      </c>
      <c r="Y5551" s="241">
        <v>0</v>
      </c>
      <c r="Z5551" s="241">
        <v>0</v>
      </c>
      <c r="AA5551" s="168"/>
      <c r="AB5551" s="168"/>
      <c r="AC5551" s="168"/>
      <c r="AD5551" s="304">
        <v>5517212</v>
      </c>
      <c r="AE5551" s="333" t="s">
        <v>1270</v>
      </c>
      <c r="AF5551" s="333" t="s">
        <v>1270</v>
      </c>
      <c r="AG5551" s="35" t="s">
        <v>7040</v>
      </c>
      <c r="AH5551" s="44" t="s">
        <v>7176</v>
      </c>
    </row>
    <row r="5552" spans="1:34" ht="15" customHeight="1" x14ac:dyDescent="0.2">
      <c r="A5552" s="257">
        <v>69</v>
      </c>
      <c r="B5552" s="257">
        <v>70</v>
      </c>
      <c r="C5552" s="258" t="s">
        <v>65</v>
      </c>
      <c r="D5552" s="257">
        <v>70045</v>
      </c>
      <c r="E5552" s="258" t="s">
        <v>66</v>
      </c>
      <c r="F5552" s="25">
        <v>2018</v>
      </c>
      <c r="G5552" s="232">
        <v>43172.580555555556</v>
      </c>
      <c r="H5552" s="233">
        <v>43172.580555555556</v>
      </c>
      <c r="I5552" s="412" t="s">
        <v>36</v>
      </c>
      <c r="J5552" s="412" t="s">
        <v>36</v>
      </c>
      <c r="K5552" s="412" t="s">
        <v>36</v>
      </c>
      <c r="L5552" s="235">
        <f>N5552-G5552</f>
        <v>6.944444467080757E-4</v>
      </c>
      <c r="M5552" s="236">
        <v>1</v>
      </c>
      <c r="N5552" s="232">
        <v>43172.581250000003</v>
      </c>
      <c r="O5552" s="233">
        <v>43172.581250000003</v>
      </c>
      <c r="P5552" s="237" t="s">
        <v>37</v>
      </c>
      <c r="Q5552" s="359" t="s">
        <v>48</v>
      </c>
      <c r="R5552" s="35" t="s">
        <v>10200</v>
      </c>
      <c r="S5552" s="277" t="s">
        <v>40</v>
      </c>
      <c r="T5552" s="167" t="s">
        <v>10681</v>
      </c>
      <c r="U5552" s="282" t="s">
        <v>40</v>
      </c>
      <c r="V5552" s="240" t="s">
        <v>788</v>
      </c>
      <c r="W5552" s="167" t="s">
        <v>10682</v>
      </c>
      <c r="X5552" s="255">
        <v>0</v>
      </c>
      <c r="Y5552" s="241">
        <v>0</v>
      </c>
      <c r="Z5552" s="241">
        <v>0</v>
      </c>
      <c r="AA5552" s="266"/>
      <c r="AB5552" s="266"/>
      <c r="AC5552" s="266"/>
      <c r="AD5552" s="241">
        <v>5517212</v>
      </c>
      <c r="AE5552" s="461" t="s">
        <v>7063</v>
      </c>
      <c r="AF5552" s="462" t="s">
        <v>10683</v>
      </c>
      <c r="AG5552" s="277" t="s">
        <v>7040</v>
      </c>
      <c r="AH5552" s="277" t="s">
        <v>7041</v>
      </c>
    </row>
    <row r="5553" spans="1:34" ht="15" customHeight="1" x14ac:dyDescent="0.2">
      <c r="A5553" s="257">
        <v>69</v>
      </c>
      <c r="B5553" s="257">
        <v>70</v>
      </c>
      <c r="C5553" s="258" t="s">
        <v>65</v>
      </c>
      <c r="D5553" s="257">
        <v>70045</v>
      </c>
      <c r="E5553" s="258" t="s">
        <v>66</v>
      </c>
      <c r="F5553" s="25">
        <v>2018</v>
      </c>
      <c r="G5553" s="284">
        <v>43245.240277777775</v>
      </c>
      <c r="H5553" s="233">
        <v>43245.240277777775</v>
      </c>
      <c r="I5553" s="412" t="s">
        <v>36</v>
      </c>
      <c r="J5553" s="412" t="s">
        <v>36</v>
      </c>
      <c r="K5553" s="412" t="s">
        <v>36</v>
      </c>
      <c r="L5553" s="235">
        <f>N5553-G5553</f>
        <v>6.944444467080757E-4</v>
      </c>
      <c r="M5553" s="236">
        <v>1</v>
      </c>
      <c r="N5553" s="284">
        <v>43245.240972222222</v>
      </c>
      <c r="O5553" s="233">
        <v>43245.240972222222</v>
      </c>
      <c r="P5553" s="237" t="s">
        <v>37</v>
      </c>
      <c r="Q5553" s="359" t="s">
        <v>48</v>
      </c>
      <c r="R5553" s="35" t="s">
        <v>10200</v>
      </c>
      <c r="S5553" s="277" t="s">
        <v>40</v>
      </c>
      <c r="T5553" s="167" t="s">
        <v>11193</v>
      </c>
      <c r="U5553" s="282" t="s">
        <v>40</v>
      </c>
      <c r="V5553" s="240" t="s">
        <v>788</v>
      </c>
      <c r="W5553" s="167" t="s">
        <v>11194</v>
      </c>
      <c r="X5553" s="255">
        <v>0</v>
      </c>
      <c r="Y5553" s="241">
        <v>0</v>
      </c>
      <c r="Z5553" s="241">
        <v>0</v>
      </c>
      <c r="AA5553" s="266"/>
      <c r="AB5553" s="266"/>
      <c r="AC5553" s="266"/>
      <c r="AD5553" s="241">
        <v>5517212</v>
      </c>
      <c r="AE5553" s="461" t="s">
        <v>7063</v>
      </c>
      <c r="AF5553" s="462" t="s">
        <v>8916</v>
      </c>
      <c r="AG5553" s="277" t="s">
        <v>7040</v>
      </c>
      <c r="AH5553" s="277" t="s">
        <v>7041</v>
      </c>
    </row>
    <row r="5554" spans="1:34" ht="15" customHeight="1" x14ac:dyDescent="0.2">
      <c r="A5554" s="521">
        <v>69</v>
      </c>
      <c r="B5554" s="521">
        <v>70</v>
      </c>
      <c r="C5554" s="522" t="s">
        <v>65</v>
      </c>
      <c r="D5554" s="521">
        <v>70045</v>
      </c>
      <c r="E5554" s="522" t="s">
        <v>66</v>
      </c>
      <c r="F5554" s="25">
        <v>2019</v>
      </c>
      <c r="G5554" s="573">
        <v>43583.174305555556</v>
      </c>
      <c r="H5554" s="574">
        <v>43583.174305555556</v>
      </c>
      <c r="I5554" s="572" t="s">
        <v>36</v>
      </c>
      <c r="J5554" s="572" t="s">
        <v>36</v>
      </c>
      <c r="K5554" s="572" t="s">
        <v>36</v>
      </c>
      <c r="L5554" s="235">
        <f>N5554-G5554</f>
        <v>6.944444467080757E-4</v>
      </c>
      <c r="M5554" s="236">
        <v>1</v>
      </c>
      <c r="N5554" s="573">
        <v>43583.175000000003</v>
      </c>
      <c r="O5554" s="574">
        <v>43583.175000000003</v>
      </c>
      <c r="P5554" s="237" t="s">
        <v>37</v>
      </c>
      <c r="Q5554" s="162" t="s">
        <v>213</v>
      </c>
      <c r="R5554" s="167" t="s">
        <v>10774</v>
      </c>
      <c r="S5554" s="238" t="s">
        <v>101</v>
      </c>
      <c r="T5554" s="167" t="s">
        <v>13918</v>
      </c>
      <c r="U5554" s="459" t="s">
        <v>40</v>
      </c>
      <c r="V5554" s="240" t="s">
        <v>788</v>
      </c>
      <c r="W5554" s="167" t="s">
        <v>13919</v>
      </c>
      <c r="X5554" s="536">
        <v>0</v>
      </c>
      <c r="Y5554" s="255">
        <v>0</v>
      </c>
      <c r="Z5554" s="255">
        <v>0</v>
      </c>
      <c r="AA5554" s="264">
        <f>Y5554/AD5554</f>
        <v>0</v>
      </c>
      <c r="AB5554" s="265">
        <f>Z5554/AD5554</f>
        <v>0</v>
      </c>
      <c r="AC5554" s="255">
        <v>0</v>
      </c>
      <c r="AD5554" s="255">
        <v>5548929</v>
      </c>
      <c r="AE5554" s="240" t="s">
        <v>7063</v>
      </c>
      <c r="AF5554" s="527" t="s">
        <v>7626</v>
      </c>
      <c r="AG5554" s="240" t="s">
        <v>7040</v>
      </c>
      <c r="AH5554" s="525" t="s">
        <v>7041</v>
      </c>
    </row>
    <row r="5555" spans="1:34" ht="15" customHeight="1" x14ac:dyDescent="0.2">
      <c r="A5555" s="58">
        <v>69</v>
      </c>
      <c r="B5555" s="58">
        <v>70</v>
      </c>
      <c r="C5555" s="76" t="s">
        <v>2092</v>
      </c>
      <c r="D5555" s="31">
        <v>70046</v>
      </c>
      <c r="E5555" s="60" t="s">
        <v>2093</v>
      </c>
      <c r="F5555" s="25">
        <v>2014</v>
      </c>
      <c r="G5555" s="61">
        <v>41744.621527777781</v>
      </c>
      <c r="H5555" s="62">
        <v>41744.621527777781</v>
      </c>
      <c r="I5555" s="625" t="s">
        <v>36</v>
      </c>
      <c r="J5555" s="625" t="s">
        <v>36</v>
      </c>
      <c r="K5555" s="625"/>
      <c r="L5555" s="64">
        <f>N5555-G5555</f>
        <v>6.1111111106583849E-2</v>
      </c>
      <c r="M5555" s="65">
        <v>88</v>
      </c>
      <c r="N5555" s="61">
        <v>41744.682638888888</v>
      </c>
      <c r="O5555" s="62">
        <v>41744.682638888888</v>
      </c>
      <c r="P5555" s="66" t="s">
        <v>37</v>
      </c>
      <c r="Q5555" s="69" t="s">
        <v>52</v>
      </c>
      <c r="R5555" s="69" t="s">
        <v>124</v>
      </c>
      <c r="S5555" s="87" t="s">
        <v>88</v>
      </c>
      <c r="T5555" s="69" t="s">
        <v>2094</v>
      </c>
      <c r="U5555" s="77">
        <v>10216</v>
      </c>
      <c r="V5555" s="78" t="s">
        <v>788</v>
      </c>
      <c r="W5555" s="69" t="s">
        <v>2095</v>
      </c>
      <c r="X5555" s="32">
        <v>5572</v>
      </c>
      <c r="Y5555" s="32">
        <v>5572</v>
      </c>
      <c r="Z5555" s="32">
        <v>480429</v>
      </c>
      <c r="AA5555" s="79">
        <f>Y5555/5380759</f>
        <v>1.0355416401292086E-3</v>
      </c>
      <c r="AB5555" s="80">
        <f>Z5555/5380759</f>
        <v>8.9286474268778809E-2</v>
      </c>
      <c r="AC5555" s="32">
        <f>Z5555/Y5555</f>
        <v>86.222002871500365</v>
      </c>
    </row>
    <row r="5556" spans="1:34" ht="15" customHeight="1" x14ac:dyDescent="0.2">
      <c r="A5556" s="58">
        <v>69</v>
      </c>
      <c r="B5556" s="58">
        <v>70</v>
      </c>
      <c r="C5556" s="76" t="s">
        <v>2092</v>
      </c>
      <c r="D5556" s="31">
        <v>70046</v>
      </c>
      <c r="E5556" s="60" t="s">
        <v>2093</v>
      </c>
      <c r="F5556" s="25">
        <v>2014</v>
      </c>
      <c r="G5556" s="61">
        <v>41878.148611111108</v>
      </c>
      <c r="H5556" s="62">
        <v>41878.148611111108</v>
      </c>
      <c r="I5556" s="625" t="s">
        <v>36</v>
      </c>
      <c r="J5556" s="625" t="s">
        <v>36</v>
      </c>
      <c r="K5556" s="625"/>
      <c r="L5556" s="64">
        <f>N5556-G5556</f>
        <v>6.944444467080757E-4</v>
      </c>
      <c r="M5556" s="65">
        <v>1</v>
      </c>
      <c r="N5556" s="61">
        <v>41878.149305555555</v>
      </c>
      <c r="O5556" s="62">
        <v>41878.149305555555</v>
      </c>
      <c r="P5556" s="66" t="s">
        <v>37</v>
      </c>
      <c r="Q5556" s="37" t="s">
        <v>71</v>
      </c>
      <c r="R5556" s="69" t="s">
        <v>349</v>
      </c>
      <c r="S5556" s="87" t="s">
        <v>88</v>
      </c>
      <c r="T5556" s="69" t="s">
        <v>2642</v>
      </c>
      <c r="U5556" s="77">
        <v>10519</v>
      </c>
      <c r="V5556" s="87" t="s">
        <v>788</v>
      </c>
      <c r="W5556" s="69" t="s">
        <v>2643</v>
      </c>
      <c r="X5556" s="32">
        <v>5561</v>
      </c>
      <c r="Y5556" s="32">
        <v>0</v>
      </c>
      <c r="Z5556" s="83"/>
      <c r="AA5556" s="84"/>
      <c r="AB5556" s="85"/>
      <c r="AC5556" s="83"/>
    </row>
    <row r="5557" spans="1:34" ht="15" customHeight="1" x14ac:dyDescent="0.2">
      <c r="A5557" s="58">
        <v>69</v>
      </c>
      <c r="B5557" s="58">
        <v>70</v>
      </c>
      <c r="C5557" s="76" t="s">
        <v>1211</v>
      </c>
      <c r="D5557" s="31">
        <v>70047</v>
      </c>
      <c r="E5557" s="60" t="s">
        <v>1212</v>
      </c>
      <c r="F5557" s="25">
        <v>2014</v>
      </c>
      <c r="G5557" s="61">
        <v>41698.532638888886</v>
      </c>
      <c r="H5557" s="62">
        <v>41698.532638888886</v>
      </c>
      <c r="I5557" s="625" t="s">
        <v>36</v>
      </c>
      <c r="J5557" s="625" t="s">
        <v>36</v>
      </c>
      <c r="K5557" s="625"/>
      <c r="L5557" s="64">
        <f>N5557-G5557</f>
        <v>5.7638888894871343E-2</v>
      </c>
      <c r="M5557" s="65">
        <v>83</v>
      </c>
      <c r="N5557" s="61">
        <v>41698.590277777781</v>
      </c>
      <c r="O5557" s="62">
        <v>41698.590277777781</v>
      </c>
      <c r="P5557" s="66" t="s">
        <v>37</v>
      </c>
      <c r="Q5557" s="67" t="s">
        <v>222</v>
      </c>
      <c r="R5557" s="67" t="s">
        <v>223</v>
      </c>
      <c r="S5557" s="68" t="s">
        <v>54</v>
      </c>
      <c r="T5557" s="69" t="s">
        <v>1883</v>
      </c>
      <c r="U5557" s="332" t="s">
        <v>40</v>
      </c>
      <c r="V5557" s="78" t="s">
        <v>788</v>
      </c>
      <c r="W5557" s="69" t="s">
        <v>1884</v>
      </c>
      <c r="X5557" s="32">
        <v>1</v>
      </c>
      <c r="Y5557" s="32">
        <v>0</v>
      </c>
      <c r="Z5557" s="83"/>
      <c r="AA5557" s="84"/>
      <c r="AB5557" s="85"/>
      <c r="AC5557" s="83"/>
    </row>
    <row r="5558" spans="1:34" ht="15" customHeight="1" x14ac:dyDescent="0.2">
      <c r="A5558" s="58">
        <v>69</v>
      </c>
      <c r="B5558" s="58">
        <v>70</v>
      </c>
      <c r="C5558" s="76" t="s">
        <v>1211</v>
      </c>
      <c r="D5558" s="31">
        <v>70047</v>
      </c>
      <c r="E5558" s="60" t="s">
        <v>1212</v>
      </c>
      <c r="F5558" s="25">
        <v>2014</v>
      </c>
      <c r="G5558" s="61">
        <v>41802.780555555553</v>
      </c>
      <c r="H5558" s="62">
        <v>41802.780555555553</v>
      </c>
      <c r="I5558" s="625" t="s">
        <v>36</v>
      </c>
      <c r="J5558" s="625" t="s">
        <v>36</v>
      </c>
      <c r="K5558" s="625"/>
      <c r="L5558" s="64">
        <f>N5558-G5558</f>
        <v>0.17638888888905058</v>
      </c>
      <c r="M5558" s="65">
        <v>254</v>
      </c>
      <c r="N5558" s="61">
        <v>41802.956944444442</v>
      </c>
      <c r="O5558" s="62">
        <v>41802.956944444442</v>
      </c>
      <c r="P5558" s="66" t="s">
        <v>37</v>
      </c>
      <c r="Q5558" s="69" t="s">
        <v>38</v>
      </c>
      <c r="R5558" s="69" t="s">
        <v>135</v>
      </c>
      <c r="S5558" s="87" t="s">
        <v>68</v>
      </c>
      <c r="T5558" s="69" t="s">
        <v>2364</v>
      </c>
      <c r="U5558" s="332" t="s">
        <v>40</v>
      </c>
      <c r="V5558" s="87" t="s">
        <v>788</v>
      </c>
      <c r="W5558" s="69" t="s">
        <v>2365</v>
      </c>
      <c r="X5558" s="32">
        <v>0</v>
      </c>
      <c r="Y5558" s="32">
        <v>0</v>
      </c>
      <c r="Z5558" s="83"/>
      <c r="AA5558" s="84"/>
      <c r="AB5558" s="85"/>
      <c r="AC5558" s="83"/>
    </row>
    <row r="5559" spans="1:34" ht="15" customHeight="1" x14ac:dyDescent="0.2">
      <c r="A5559" s="58">
        <v>69</v>
      </c>
      <c r="B5559" s="58">
        <v>70</v>
      </c>
      <c r="C5559" s="76" t="s">
        <v>1211</v>
      </c>
      <c r="D5559" s="31">
        <v>70047</v>
      </c>
      <c r="E5559" s="60" t="s">
        <v>1212</v>
      </c>
      <c r="F5559" s="25">
        <v>2014</v>
      </c>
      <c r="G5559" s="61">
        <v>41878.148611111108</v>
      </c>
      <c r="H5559" s="62">
        <v>41878.148611111108</v>
      </c>
      <c r="I5559" s="625" t="s">
        <v>36</v>
      </c>
      <c r="J5559" s="625" t="s">
        <v>36</v>
      </c>
      <c r="K5559" s="625"/>
      <c r="L5559" s="64">
        <f>N5559-G5559</f>
        <v>1.3888888934161514E-3</v>
      </c>
      <c r="M5559" s="65">
        <v>2</v>
      </c>
      <c r="N5559" s="61">
        <v>41878.15</v>
      </c>
      <c r="O5559" s="62">
        <v>41878.15</v>
      </c>
      <c r="P5559" s="66" t="s">
        <v>37</v>
      </c>
      <c r="Q5559" s="37" t="s">
        <v>71</v>
      </c>
      <c r="R5559" s="69" t="s">
        <v>349</v>
      </c>
      <c r="S5559" s="87" t="s">
        <v>88</v>
      </c>
      <c r="T5559" s="69" t="s">
        <v>2642</v>
      </c>
      <c r="U5559" s="77">
        <v>10519</v>
      </c>
      <c r="V5559" s="87" t="s">
        <v>788</v>
      </c>
      <c r="W5559" s="69" t="s">
        <v>2643</v>
      </c>
      <c r="X5559" s="32">
        <v>0</v>
      </c>
      <c r="Y5559" s="32">
        <v>0</v>
      </c>
      <c r="Z5559" s="83"/>
      <c r="AA5559" s="84"/>
      <c r="AB5559" s="85"/>
      <c r="AC5559" s="83"/>
    </row>
    <row r="5560" spans="1:34" ht="15" customHeight="1" x14ac:dyDescent="0.2">
      <c r="A5560" s="105">
        <v>69</v>
      </c>
      <c r="B5560" s="105">
        <v>70</v>
      </c>
      <c r="C5560" s="76" t="s">
        <v>1211</v>
      </c>
      <c r="D5560" s="31">
        <v>70047</v>
      </c>
      <c r="E5560" s="60" t="s">
        <v>1212</v>
      </c>
      <c r="F5560" s="25">
        <v>2014</v>
      </c>
      <c r="G5560" s="61">
        <v>41920.758333333331</v>
      </c>
      <c r="H5560" s="62">
        <v>41920.758333333331</v>
      </c>
      <c r="I5560" s="625" t="s">
        <v>36</v>
      </c>
      <c r="J5560" s="625" t="s">
        <v>36</v>
      </c>
      <c r="K5560" s="625"/>
      <c r="L5560" s="64">
        <f>N5560-G5560</f>
        <v>6.944444467080757E-4</v>
      </c>
      <c r="M5560" s="65">
        <v>1</v>
      </c>
      <c r="N5560" s="61">
        <v>41920.759027777778</v>
      </c>
      <c r="O5560" s="62">
        <v>41920.759027777778</v>
      </c>
      <c r="P5560" s="66" t="s">
        <v>37</v>
      </c>
      <c r="Q5560" s="69" t="s">
        <v>38</v>
      </c>
      <c r="R5560" s="69" t="s">
        <v>135</v>
      </c>
      <c r="S5560" s="87" t="s">
        <v>40</v>
      </c>
      <c r="T5560" s="69" t="s">
        <v>2841</v>
      </c>
      <c r="U5560" s="332" t="s">
        <v>40</v>
      </c>
      <c r="V5560" s="87" t="s">
        <v>788</v>
      </c>
      <c r="W5560" s="69" t="s">
        <v>2842</v>
      </c>
      <c r="X5560" s="32">
        <v>3044</v>
      </c>
      <c r="Y5560" s="32">
        <v>0</v>
      </c>
      <c r="Z5560" s="83"/>
      <c r="AA5560" s="84"/>
      <c r="AB5560" s="85"/>
      <c r="AC5560" s="83"/>
    </row>
    <row r="5561" spans="1:34" ht="15" customHeight="1" x14ac:dyDescent="0.2">
      <c r="A5561" s="175">
        <v>69</v>
      </c>
      <c r="B5561" s="175">
        <v>70</v>
      </c>
      <c r="C5561" s="24" t="s">
        <v>1211</v>
      </c>
      <c r="D5561" s="175">
        <v>70047</v>
      </c>
      <c r="E5561" s="24" t="s">
        <v>1212</v>
      </c>
      <c r="F5561" s="25">
        <v>2015</v>
      </c>
      <c r="G5561" s="156">
        <v>42114.602083333331</v>
      </c>
      <c r="H5561" s="157">
        <v>42114.602083333331</v>
      </c>
      <c r="I5561" s="620" t="s">
        <v>36</v>
      </c>
      <c r="J5561" s="620" t="s">
        <v>36</v>
      </c>
      <c r="K5561" s="620"/>
      <c r="L5561" s="159">
        <f>N5561-G5561</f>
        <v>0.35972222222335404</v>
      </c>
      <c r="M5561" s="160">
        <v>518</v>
      </c>
      <c r="N5561" s="156">
        <v>42114.961805555555</v>
      </c>
      <c r="O5561" s="157">
        <v>42114.961805555555</v>
      </c>
      <c r="P5561" s="161" t="s">
        <v>37</v>
      </c>
      <c r="Q5561" s="35" t="s">
        <v>38</v>
      </c>
      <c r="R5561" s="35" t="s">
        <v>135</v>
      </c>
      <c r="S5561" s="35" t="s">
        <v>68</v>
      </c>
      <c r="T5561" s="35" t="s">
        <v>3799</v>
      </c>
      <c r="U5561" s="332" t="s">
        <v>40</v>
      </c>
      <c r="V5561" s="167" t="s">
        <v>788</v>
      </c>
      <c r="W5561" s="35" t="s">
        <v>3800</v>
      </c>
      <c r="X5561" s="55">
        <v>1</v>
      </c>
      <c r="Y5561" s="55">
        <v>0</v>
      </c>
      <c r="Z5561" s="168"/>
      <c r="AA5561" s="168"/>
      <c r="AB5561" s="168"/>
      <c r="AC5561" s="168"/>
    </row>
    <row r="5562" spans="1:34" ht="15" customHeight="1" x14ac:dyDescent="0.2">
      <c r="A5562" s="175">
        <v>69</v>
      </c>
      <c r="B5562" s="175">
        <v>70</v>
      </c>
      <c r="C5562" s="24" t="s">
        <v>1211</v>
      </c>
      <c r="D5562" s="175">
        <v>70047</v>
      </c>
      <c r="E5562" s="43" t="s">
        <v>1212</v>
      </c>
      <c r="F5562" s="25">
        <v>2015</v>
      </c>
      <c r="G5562" s="156">
        <v>42291.957638888889</v>
      </c>
      <c r="H5562" s="157">
        <v>42291.957638888889</v>
      </c>
      <c r="I5562" s="620" t="s">
        <v>36</v>
      </c>
      <c r="J5562" s="620" t="s">
        <v>36</v>
      </c>
      <c r="K5562" s="620"/>
      <c r="L5562" s="159">
        <f>N5562-G5562</f>
        <v>6.944444467080757E-4</v>
      </c>
      <c r="M5562" s="160">
        <v>1</v>
      </c>
      <c r="N5562" s="156">
        <v>42291.958333333336</v>
      </c>
      <c r="O5562" s="157">
        <v>42291.958333333336</v>
      </c>
      <c r="P5562" s="161" t="s">
        <v>37</v>
      </c>
      <c r="Q5562" s="35" t="s">
        <v>213</v>
      </c>
      <c r="R5562" s="35" t="s">
        <v>287</v>
      </c>
      <c r="S5562" s="35" t="s">
        <v>40</v>
      </c>
      <c r="T5562" s="35" t="s">
        <v>4937</v>
      </c>
      <c r="U5562" s="332" t="s">
        <v>40</v>
      </c>
      <c r="V5562" s="167" t="s">
        <v>788</v>
      </c>
      <c r="W5562" s="35" t="s">
        <v>4938</v>
      </c>
      <c r="X5562" s="55">
        <v>3080</v>
      </c>
      <c r="Y5562" s="168"/>
      <c r="Z5562" s="168"/>
      <c r="AA5562" s="168"/>
      <c r="AB5562" s="168"/>
      <c r="AC5562" s="168"/>
    </row>
    <row r="5563" spans="1:34" ht="15" customHeight="1" x14ac:dyDescent="0.2">
      <c r="A5563" s="175">
        <v>69</v>
      </c>
      <c r="B5563" s="175">
        <v>70</v>
      </c>
      <c r="C5563" s="24" t="s">
        <v>1211</v>
      </c>
      <c r="D5563" s="175">
        <v>70047</v>
      </c>
      <c r="E5563" s="43" t="s">
        <v>1212</v>
      </c>
      <c r="F5563" s="25">
        <v>2015</v>
      </c>
      <c r="G5563" s="156">
        <v>42295.383333333331</v>
      </c>
      <c r="H5563" s="157">
        <v>42295.383333333331</v>
      </c>
      <c r="I5563" s="626" t="s">
        <v>313</v>
      </c>
      <c r="J5563" s="620" t="s">
        <v>36</v>
      </c>
      <c r="K5563" s="620"/>
      <c r="L5563" s="159">
        <f>N5563-G5563</f>
        <v>0.15763888889341615</v>
      </c>
      <c r="M5563" s="160">
        <v>227</v>
      </c>
      <c r="N5563" s="156">
        <v>42295.540972222225</v>
      </c>
      <c r="O5563" s="157">
        <v>42295.540972222225</v>
      </c>
      <c r="P5563" s="161" t="s">
        <v>37</v>
      </c>
      <c r="Q5563" s="35" t="s">
        <v>38</v>
      </c>
      <c r="R5563" s="35" t="s">
        <v>135</v>
      </c>
      <c r="S5563" s="35" t="s">
        <v>68</v>
      </c>
      <c r="T5563" s="35" t="s">
        <v>4999</v>
      </c>
      <c r="U5563" s="332" t="s">
        <v>40</v>
      </c>
      <c r="V5563" s="167" t="s">
        <v>788</v>
      </c>
      <c r="W5563" s="35" t="s">
        <v>5000</v>
      </c>
      <c r="X5563" s="55">
        <v>0</v>
      </c>
      <c r="Y5563" s="168"/>
      <c r="Z5563" s="168"/>
      <c r="AA5563" s="168"/>
      <c r="AB5563" s="168"/>
      <c r="AC5563" s="168"/>
    </row>
    <row r="5564" spans="1:34" ht="15" customHeight="1" x14ac:dyDescent="0.2">
      <c r="A5564" s="272">
        <v>69</v>
      </c>
      <c r="B5564" s="272">
        <v>70</v>
      </c>
      <c r="C5564" s="331" t="s">
        <v>1211</v>
      </c>
      <c r="D5564" s="272">
        <v>70047</v>
      </c>
      <c r="E5564" s="331" t="s">
        <v>1212</v>
      </c>
      <c r="F5564" s="25">
        <v>2017</v>
      </c>
      <c r="G5564" s="284">
        <v>42889.256944444445</v>
      </c>
      <c r="H5564" s="234">
        <v>42889.256944444445</v>
      </c>
      <c r="I5564" s="412" t="s">
        <v>36</v>
      </c>
      <c r="J5564" s="412" t="s">
        <v>36</v>
      </c>
      <c r="K5564" s="412"/>
      <c r="L5564" s="235">
        <f>N5564-G5564</f>
        <v>6.944444467080757E-4</v>
      </c>
      <c r="M5564" s="236">
        <v>1</v>
      </c>
      <c r="N5564" s="284">
        <v>42889.257638888892</v>
      </c>
      <c r="O5564" s="234">
        <v>42889.257638888892</v>
      </c>
      <c r="P5564" s="237" t="s">
        <v>37</v>
      </c>
      <c r="Q5564" s="167" t="s">
        <v>48</v>
      </c>
      <c r="R5564" s="167" t="s">
        <v>49</v>
      </c>
      <c r="S5564" s="167" t="s">
        <v>40</v>
      </c>
      <c r="T5564" s="167" t="s">
        <v>8660</v>
      </c>
      <c r="U5564" s="332" t="s">
        <v>40</v>
      </c>
      <c r="V5564" s="240" t="s">
        <v>788</v>
      </c>
      <c r="W5564" s="52" t="s">
        <v>8661</v>
      </c>
      <c r="X5564" s="255">
        <v>3112</v>
      </c>
      <c r="Y5564" s="255">
        <v>0</v>
      </c>
      <c r="Z5564" s="255">
        <v>0</v>
      </c>
      <c r="AA5564" s="184"/>
      <c r="AB5564" s="184"/>
      <c r="AC5564" s="184"/>
      <c r="AD5564" s="304">
        <v>5517212</v>
      </c>
      <c r="AE5564" s="333" t="s">
        <v>7056</v>
      </c>
      <c r="AF5564" s="333" t="s">
        <v>8662</v>
      </c>
      <c r="AG5564" s="167" t="s">
        <v>7040</v>
      </c>
      <c r="AH5564" s="52" t="s">
        <v>7176</v>
      </c>
    </row>
    <row r="5565" spans="1:34" ht="15" customHeight="1" x14ac:dyDescent="0.2">
      <c r="A5565" s="257">
        <v>69</v>
      </c>
      <c r="B5565" s="257">
        <v>70</v>
      </c>
      <c r="C5565" s="258" t="s">
        <v>1211</v>
      </c>
      <c r="D5565" s="257">
        <v>70047</v>
      </c>
      <c r="E5565" s="258" t="s">
        <v>1212</v>
      </c>
      <c r="F5565" s="25">
        <v>2017</v>
      </c>
      <c r="G5565" s="232">
        <v>42981.743055555555</v>
      </c>
      <c r="H5565" s="233">
        <v>42981.743055555555</v>
      </c>
      <c r="I5565" s="417" t="s">
        <v>7042</v>
      </c>
      <c r="J5565" s="412" t="s">
        <v>36</v>
      </c>
      <c r="K5565" s="412"/>
      <c r="L5565" s="235">
        <f>N5565-G5565</f>
        <v>6.944444467080757E-4</v>
      </c>
      <c r="M5565" s="236">
        <v>1</v>
      </c>
      <c r="N5565" s="232">
        <v>42981.743750000001</v>
      </c>
      <c r="O5565" s="233">
        <v>42981.743750000001</v>
      </c>
      <c r="P5565" s="237" t="s">
        <v>37</v>
      </c>
      <c r="Q5565" s="35" t="s">
        <v>213</v>
      </c>
      <c r="R5565" s="35" t="s">
        <v>287</v>
      </c>
      <c r="S5565" s="35" t="s">
        <v>101</v>
      </c>
      <c r="T5565" s="167" t="s">
        <v>9310</v>
      </c>
      <c r="U5565" s="303" t="s">
        <v>40</v>
      </c>
      <c r="V5565" s="240" t="s">
        <v>788</v>
      </c>
      <c r="W5565" s="167" t="s">
        <v>9311</v>
      </c>
      <c r="X5565" s="241">
        <v>3095</v>
      </c>
      <c r="Y5565" s="241">
        <v>0</v>
      </c>
      <c r="Z5565" s="241">
        <v>0</v>
      </c>
      <c r="AA5565" s="266"/>
      <c r="AB5565" s="266"/>
      <c r="AC5565" s="266"/>
      <c r="AD5565" s="304">
        <v>5517212</v>
      </c>
      <c r="AE5565" s="333" t="s">
        <v>7049</v>
      </c>
      <c r="AF5565" s="333" t="s">
        <v>9312</v>
      </c>
      <c r="AG5565" s="167" t="s">
        <v>7040</v>
      </c>
      <c r="AH5565" s="29" t="s">
        <v>7041</v>
      </c>
    </row>
    <row r="5566" spans="1:34" ht="15" customHeight="1" x14ac:dyDescent="0.2">
      <c r="A5566" s="257">
        <v>69</v>
      </c>
      <c r="B5566" s="257">
        <v>70</v>
      </c>
      <c r="C5566" s="258" t="s">
        <v>1211</v>
      </c>
      <c r="D5566" s="257">
        <v>70047</v>
      </c>
      <c r="E5566" s="331" t="s">
        <v>1212</v>
      </c>
      <c r="F5566" s="25">
        <v>2017</v>
      </c>
      <c r="G5566" s="284">
        <v>43017.533333333333</v>
      </c>
      <c r="H5566" s="233">
        <v>43017.533333333333</v>
      </c>
      <c r="I5566" s="417" t="s">
        <v>7042</v>
      </c>
      <c r="J5566" s="412" t="s">
        <v>36</v>
      </c>
      <c r="K5566" s="412"/>
      <c r="L5566" s="235">
        <f>N5566-G5566</f>
        <v>6.944444467080757E-4</v>
      </c>
      <c r="M5566" s="236">
        <v>1</v>
      </c>
      <c r="N5566" s="232">
        <v>43017.53402777778</v>
      </c>
      <c r="O5566" s="233">
        <v>43017.53402777778</v>
      </c>
      <c r="P5566" s="237" t="s">
        <v>37</v>
      </c>
      <c r="Q5566" s="35" t="s">
        <v>52</v>
      </c>
      <c r="R5566" s="35" t="s">
        <v>59</v>
      </c>
      <c r="S5566" s="35" t="s">
        <v>40</v>
      </c>
      <c r="T5566" s="167" t="s">
        <v>9742</v>
      </c>
      <c r="U5566" s="332" t="s">
        <v>40</v>
      </c>
      <c r="V5566" s="240" t="s">
        <v>788</v>
      </c>
      <c r="W5566" s="167" t="s">
        <v>9743</v>
      </c>
      <c r="X5566" s="241">
        <v>1</v>
      </c>
      <c r="Y5566" s="241">
        <v>0</v>
      </c>
      <c r="Z5566" s="241">
        <v>0</v>
      </c>
      <c r="AA5566" s="266"/>
      <c r="AB5566" s="266"/>
      <c r="AC5566" s="266"/>
      <c r="AD5566" s="304">
        <v>5517212</v>
      </c>
      <c r="AE5566" s="333" t="s">
        <v>7172</v>
      </c>
      <c r="AF5566" s="383" t="s">
        <v>9744</v>
      </c>
      <c r="AG5566" s="167" t="s">
        <v>7040</v>
      </c>
      <c r="AH5566" s="29" t="s">
        <v>7041</v>
      </c>
    </row>
    <row r="5567" spans="1:34" ht="15" customHeight="1" x14ac:dyDescent="0.2">
      <c r="A5567" s="257">
        <v>69</v>
      </c>
      <c r="B5567" s="257">
        <v>70</v>
      </c>
      <c r="C5567" s="258" t="s">
        <v>1211</v>
      </c>
      <c r="D5567" s="257">
        <v>70047</v>
      </c>
      <c r="E5567" s="258" t="s">
        <v>1212</v>
      </c>
      <c r="F5567" s="25">
        <v>2017</v>
      </c>
      <c r="G5567" s="232">
        <v>43018.313888888886</v>
      </c>
      <c r="H5567" s="233">
        <v>43018.313888888886</v>
      </c>
      <c r="I5567" s="412" t="s">
        <v>36</v>
      </c>
      <c r="J5567" s="412" t="s">
        <v>36</v>
      </c>
      <c r="K5567" s="412"/>
      <c r="L5567" s="235">
        <f>N5567-G5567</f>
        <v>1.3902777777839219</v>
      </c>
      <c r="M5567" s="236">
        <v>2002</v>
      </c>
      <c r="N5567" s="232">
        <v>43019.70416666667</v>
      </c>
      <c r="O5567" s="233">
        <v>43019.70416666667</v>
      </c>
      <c r="P5567" s="237" t="s">
        <v>37</v>
      </c>
      <c r="Q5567" s="35" t="s">
        <v>52</v>
      </c>
      <c r="R5567" s="35" t="s">
        <v>59</v>
      </c>
      <c r="S5567" s="35" t="s">
        <v>68</v>
      </c>
      <c r="T5567" s="167" t="s">
        <v>9760</v>
      </c>
      <c r="U5567" s="293">
        <v>113723690</v>
      </c>
      <c r="V5567" s="240" t="s">
        <v>788</v>
      </c>
      <c r="W5567" s="167" t="s">
        <v>9761</v>
      </c>
      <c r="X5567" s="241">
        <v>466</v>
      </c>
      <c r="Y5567" s="241">
        <v>466</v>
      </c>
      <c r="Z5567" s="241">
        <v>17756</v>
      </c>
      <c r="AA5567" s="215">
        <v>8.4462949765207499E-5</v>
      </c>
      <c r="AB5567" s="216">
        <v>3.2182921374056318E-3</v>
      </c>
      <c r="AC5567" s="255">
        <v>38.103004291845494</v>
      </c>
      <c r="AD5567" s="304">
        <v>5517212</v>
      </c>
      <c r="AE5567" s="333" t="s">
        <v>1270</v>
      </c>
      <c r="AF5567" s="333" t="s">
        <v>1270</v>
      </c>
      <c r="AG5567" s="167" t="s">
        <v>7066</v>
      </c>
      <c r="AH5567" s="29" t="s">
        <v>7067</v>
      </c>
    </row>
    <row r="5568" spans="1:34" ht="15" customHeight="1" x14ac:dyDescent="0.2">
      <c r="A5568" s="257">
        <v>69</v>
      </c>
      <c r="B5568" s="257">
        <v>70</v>
      </c>
      <c r="C5568" s="258" t="s">
        <v>1211</v>
      </c>
      <c r="D5568" s="257">
        <v>70047</v>
      </c>
      <c r="E5568" s="258" t="s">
        <v>1212</v>
      </c>
      <c r="F5568" s="25">
        <v>2018</v>
      </c>
      <c r="G5568" s="232">
        <v>43181.675694444442</v>
      </c>
      <c r="H5568" s="233">
        <v>43181.675694444442</v>
      </c>
      <c r="I5568" s="412" t="s">
        <v>36</v>
      </c>
      <c r="J5568" s="412" t="s">
        <v>36</v>
      </c>
      <c r="K5568" s="412" t="s">
        <v>36</v>
      </c>
      <c r="L5568" s="235">
        <f>N5568-G5568</f>
        <v>6.944444467080757E-4</v>
      </c>
      <c r="M5568" s="236">
        <v>1</v>
      </c>
      <c r="N5568" s="232">
        <v>43181.676388888889</v>
      </c>
      <c r="O5568" s="233">
        <v>43181.676388888889</v>
      </c>
      <c r="P5568" s="237" t="s">
        <v>37</v>
      </c>
      <c r="Q5568" s="359" t="s">
        <v>213</v>
      </c>
      <c r="R5568" s="35" t="s">
        <v>10774</v>
      </c>
      <c r="S5568" s="277" t="s">
        <v>101</v>
      </c>
      <c r="T5568" s="167" t="s">
        <v>10782</v>
      </c>
      <c r="U5568" s="282" t="s">
        <v>40</v>
      </c>
      <c r="V5568" s="240" t="s">
        <v>788</v>
      </c>
      <c r="W5568" s="167" t="s">
        <v>10783</v>
      </c>
      <c r="X5568" s="255">
        <v>1</v>
      </c>
      <c r="Y5568" s="241">
        <v>0</v>
      </c>
      <c r="Z5568" s="241">
        <v>0</v>
      </c>
      <c r="AA5568" s="266"/>
      <c r="AB5568" s="266"/>
      <c r="AC5568" s="266"/>
      <c r="AD5568" s="241">
        <v>5517212</v>
      </c>
      <c r="AE5568" s="461" t="s">
        <v>7083</v>
      </c>
      <c r="AF5568" s="462" t="s">
        <v>10784</v>
      </c>
      <c r="AG5568" s="277" t="s">
        <v>7040</v>
      </c>
      <c r="AH5568" s="277" t="s">
        <v>7041</v>
      </c>
    </row>
    <row r="5569" spans="1:34" ht="15" customHeight="1" x14ac:dyDescent="0.2">
      <c r="A5569" s="257">
        <v>69</v>
      </c>
      <c r="B5569" s="257">
        <v>70</v>
      </c>
      <c r="C5569" s="258" t="s">
        <v>1211</v>
      </c>
      <c r="D5569" s="257">
        <v>70047</v>
      </c>
      <c r="E5569" s="258" t="s">
        <v>1212</v>
      </c>
      <c r="F5569" s="25">
        <v>2018</v>
      </c>
      <c r="G5569" s="284">
        <v>43273.282638888886</v>
      </c>
      <c r="H5569" s="233">
        <v>43273.282638888886</v>
      </c>
      <c r="I5569" s="412" t="s">
        <v>36</v>
      </c>
      <c r="J5569" s="412" t="s">
        <v>36</v>
      </c>
      <c r="K5569" s="412" t="s">
        <v>36</v>
      </c>
      <c r="L5569" s="235">
        <f>N5569-G5569</f>
        <v>0.367361111115315</v>
      </c>
      <c r="M5569" s="236">
        <v>529</v>
      </c>
      <c r="N5569" s="284">
        <v>43273.65</v>
      </c>
      <c r="O5569" s="233">
        <v>43273.65</v>
      </c>
      <c r="P5569" s="237" t="s">
        <v>37</v>
      </c>
      <c r="Q5569" s="359" t="s">
        <v>1285</v>
      </c>
      <c r="R5569" s="35" t="s">
        <v>10545</v>
      </c>
      <c r="S5569" s="277" t="s">
        <v>88</v>
      </c>
      <c r="T5569" s="167" t="s">
        <v>11366</v>
      </c>
      <c r="U5569" s="282" t="s">
        <v>40</v>
      </c>
      <c r="V5569" s="240" t="s">
        <v>788</v>
      </c>
      <c r="W5569" s="167" t="s">
        <v>11367</v>
      </c>
      <c r="X5569" s="255">
        <v>0</v>
      </c>
      <c r="Y5569" s="241">
        <v>0</v>
      </c>
      <c r="Z5569" s="241">
        <v>0</v>
      </c>
      <c r="AA5569" s="266"/>
      <c r="AB5569" s="266"/>
      <c r="AC5569" s="266"/>
      <c r="AD5569" s="241">
        <v>5517212</v>
      </c>
      <c r="AE5569" s="461" t="s">
        <v>1270</v>
      </c>
      <c r="AF5569" s="462" t="s">
        <v>1270</v>
      </c>
      <c r="AG5569" s="277" t="s">
        <v>7066</v>
      </c>
      <c r="AH5569" s="277" t="s">
        <v>7067</v>
      </c>
    </row>
    <row r="5570" spans="1:34" ht="15" customHeight="1" x14ac:dyDescent="0.2">
      <c r="A5570" s="58">
        <v>69</v>
      </c>
      <c r="B5570" s="58">
        <v>70</v>
      </c>
      <c r="C5570" s="76" t="s">
        <v>409</v>
      </c>
      <c r="D5570" s="31">
        <v>70048</v>
      </c>
      <c r="E5570" s="60" t="s">
        <v>410</v>
      </c>
      <c r="F5570" s="25">
        <v>2014</v>
      </c>
      <c r="G5570" s="61">
        <v>41878.148611111108</v>
      </c>
      <c r="H5570" s="62">
        <v>41878.148611111108</v>
      </c>
      <c r="I5570" s="625" t="s">
        <v>36</v>
      </c>
      <c r="J5570" s="625" t="s">
        <v>36</v>
      </c>
      <c r="K5570" s="625"/>
      <c r="L5570" s="64">
        <f>N5570-G5570</f>
        <v>1.3888888934161514E-3</v>
      </c>
      <c r="M5570" s="65">
        <v>2</v>
      </c>
      <c r="N5570" s="61">
        <v>41878.15</v>
      </c>
      <c r="O5570" s="62">
        <v>41878.15</v>
      </c>
      <c r="P5570" s="66" t="s">
        <v>37</v>
      </c>
      <c r="Q5570" s="37" t="s">
        <v>71</v>
      </c>
      <c r="R5570" s="69" t="s">
        <v>349</v>
      </c>
      <c r="S5570" s="87" t="s">
        <v>88</v>
      </c>
      <c r="T5570" s="69" t="s">
        <v>2642</v>
      </c>
      <c r="U5570" s="77">
        <v>10519</v>
      </c>
      <c r="V5570" s="87" t="s">
        <v>788</v>
      </c>
      <c r="W5570" s="69" t="s">
        <v>2643</v>
      </c>
      <c r="X5570" s="32">
        <v>1</v>
      </c>
      <c r="Y5570" s="32">
        <v>0</v>
      </c>
      <c r="Z5570" s="83"/>
      <c r="AA5570" s="84"/>
      <c r="AB5570" s="85"/>
      <c r="AC5570" s="83"/>
    </row>
    <row r="5571" spans="1:34" ht="15" customHeight="1" x14ac:dyDescent="0.2">
      <c r="A5571" s="175">
        <v>69</v>
      </c>
      <c r="B5571" s="175">
        <v>70</v>
      </c>
      <c r="C5571" s="24" t="s">
        <v>65</v>
      </c>
      <c r="D5571" s="175">
        <v>70048</v>
      </c>
      <c r="E5571" s="24" t="s">
        <v>66</v>
      </c>
      <c r="F5571" s="25">
        <v>2015</v>
      </c>
      <c r="G5571" s="156">
        <v>42138.988888888889</v>
      </c>
      <c r="H5571" s="157">
        <v>42138.988888888889</v>
      </c>
      <c r="I5571" s="620" t="s">
        <v>36</v>
      </c>
      <c r="J5571" s="620" t="s">
        <v>36</v>
      </c>
      <c r="K5571" s="620"/>
      <c r="L5571" s="159">
        <f>N5571-G5571</f>
        <v>0.30833333333430346</v>
      </c>
      <c r="M5571" s="160">
        <v>444</v>
      </c>
      <c r="N5571" s="156">
        <v>42139.297222222223</v>
      </c>
      <c r="O5571" s="157">
        <v>42139.297222222223</v>
      </c>
      <c r="P5571" s="161" t="s">
        <v>37</v>
      </c>
      <c r="Q5571" s="35" t="s">
        <v>43</v>
      </c>
      <c r="R5571" s="35" t="s">
        <v>535</v>
      </c>
      <c r="S5571" s="35" t="s">
        <v>68</v>
      </c>
      <c r="T5571" s="35" t="s">
        <v>4003</v>
      </c>
      <c r="U5571" s="170">
        <v>11129</v>
      </c>
      <c r="V5571" s="167" t="s">
        <v>788</v>
      </c>
      <c r="W5571" s="35" t="s">
        <v>4004</v>
      </c>
      <c r="X5571" s="55">
        <v>91</v>
      </c>
      <c r="Y5571" s="55">
        <v>91</v>
      </c>
      <c r="Z5571" s="55">
        <v>3549</v>
      </c>
      <c r="AA5571" s="173">
        <f>Y5571/5412924</f>
        <v>1.6811616050770342E-5</v>
      </c>
      <c r="AB5571" s="174">
        <f>Z5571/5412924</f>
        <v>6.5565302598004328E-4</v>
      </c>
      <c r="AC5571" s="55">
        <f>Z5571/Y5571</f>
        <v>39</v>
      </c>
    </row>
    <row r="5572" spans="1:34" ht="15" customHeight="1" x14ac:dyDescent="0.2">
      <c r="A5572" s="175">
        <v>69</v>
      </c>
      <c r="B5572" s="175">
        <v>70</v>
      </c>
      <c r="C5572" s="24" t="s">
        <v>409</v>
      </c>
      <c r="D5572" s="175">
        <v>70048</v>
      </c>
      <c r="E5572" s="43" t="s">
        <v>410</v>
      </c>
      <c r="F5572" s="25">
        <v>2015</v>
      </c>
      <c r="G5572" s="156">
        <v>42248.067361111112</v>
      </c>
      <c r="H5572" s="157">
        <v>42248.067361111112</v>
      </c>
      <c r="I5572" s="620" t="s">
        <v>36</v>
      </c>
      <c r="J5572" s="620" t="s">
        <v>36</v>
      </c>
      <c r="K5572" s="620"/>
      <c r="L5572" s="159">
        <f>N5572-G5572</f>
        <v>6.944444467080757E-4</v>
      </c>
      <c r="M5572" s="160">
        <v>1</v>
      </c>
      <c r="N5572" s="156">
        <v>42248.068055555559</v>
      </c>
      <c r="O5572" s="157">
        <v>42248.068055555559</v>
      </c>
      <c r="P5572" s="161" t="s">
        <v>37</v>
      </c>
      <c r="Q5572" s="162" t="s">
        <v>48</v>
      </c>
      <c r="R5572" s="162" t="s">
        <v>49</v>
      </c>
      <c r="S5572" s="35" t="s">
        <v>40</v>
      </c>
      <c r="T5572" s="35" t="s">
        <v>4678</v>
      </c>
      <c r="U5572" s="282" t="s">
        <v>40</v>
      </c>
      <c r="V5572" s="167" t="s">
        <v>788</v>
      </c>
      <c r="W5572" s="35" t="s">
        <v>4680</v>
      </c>
      <c r="X5572" s="55">
        <v>0</v>
      </c>
      <c r="Y5572" s="168"/>
      <c r="Z5572" s="168"/>
      <c r="AA5572" s="168"/>
      <c r="AB5572" s="168"/>
      <c r="AC5572" s="168"/>
    </row>
    <row r="5573" spans="1:34" ht="15" customHeight="1" x14ac:dyDescent="0.2">
      <c r="A5573" s="175">
        <v>69</v>
      </c>
      <c r="B5573" s="175">
        <v>70</v>
      </c>
      <c r="C5573" s="24" t="s">
        <v>409</v>
      </c>
      <c r="D5573" s="175">
        <v>70048</v>
      </c>
      <c r="E5573" s="43" t="s">
        <v>410</v>
      </c>
      <c r="F5573" s="25">
        <v>2015</v>
      </c>
      <c r="G5573" s="156">
        <v>42325.234027777777</v>
      </c>
      <c r="H5573" s="157">
        <v>42325.234027777777</v>
      </c>
      <c r="I5573" s="620" t="s">
        <v>36</v>
      </c>
      <c r="J5573" s="620" t="s">
        <v>36</v>
      </c>
      <c r="K5573" s="620"/>
      <c r="L5573" s="159">
        <f>N5573-G5573</f>
        <v>6.944444467080757E-4</v>
      </c>
      <c r="M5573" s="160">
        <v>1</v>
      </c>
      <c r="N5573" s="156">
        <v>42325.234722222223</v>
      </c>
      <c r="O5573" s="157">
        <v>42325.234722222223</v>
      </c>
      <c r="P5573" s="161" t="s">
        <v>37</v>
      </c>
      <c r="Q5573" s="162" t="s">
        <v>48</v>
      </c>
      <c r="R5573" s="162" t="s">
        <v>49</v>
      </c>
      <c r="S5573" s="35" t="s">
        <v>40</v>
      </c>
      <c r="T5573" s="35" t="s">
        <v>5176</v>
      </c>
      <c r="U5573" s="282" t="s">
        <v>40</v>
      </c>
      <c r="V5573" s="167" t="s">
        <v>788</v>
      </c>
      <c r="W5573" s="35" t="s">
        <v>5178</v>
      </c>
      <c r="X5573" s="55">
        <v>1200</v>
      </c>
      <c r="Y5573" s="168"/>
      <c r="Z5573" s="168"/>
      <c r="AA5573" s="168"/>
      <c r="AB5573" s="168"/>
      <c r="AC5573" s="168"/>
    </row>
    <row r="5574" spans="1:34" ht="15" customHeight="1" x14ac:dyDescent="0.2">
      <c r="A5574" s="257">
        <v>69</v>
      </c>
      <c r="B5574" s="257">
        <v>70</v>
      </c>
      <c r="C5574" s="258" t="s">
        <v>409</v>
      </c>
      <c r="D5574" s="257">
        <v>70048</v>
      </c>
      <c r="E5574" s="258" t="s">
        <v>410</v>
      </c>
      <c r="F5574" s="25">
        <v>2016</v>
      </c>
      <c r="G5574" s="284">
        <v>42720.231249999997</v>
      </c>
      <c r="H5574" s="234">
        <v>42720.231249999997</v>
      </c>
      <c r="I5574" s="412" t="s">
        <v>36</v>
      </c>
      <c r="J5574" s="412" t="s">
        <v>36</v>
      </c>
      <c r="K5574" s="412"/>
      <c r="L5574" s="235">
        <f>N5574-G5574</f>
        <v>0.33125000000291038</v>
      </c>
      <c r="M5574" s="236">
        <v>477</v>
      </c>
      <c r="N5574" s="284">
        <v>42720.5625</v>
      </c>
      <c r="O5574" s="234">
        <v>42720.5625</v>
      </c>
      <c r="P5574" s="237" t="s">
        <v>37</v>
      </c>
      <c r="Q5574" s="35" t="s">
        <v>38</v>
      </c>
      <c r="R5574" s="35" t="s">
        <v>135</v>
      </c>
      <c r="S5574" s="35" t="s">
        <v>68</v>
      </c>
      <c r="T5574" s="35" t="s">
        <v>6997</v>
      </c>
      <c r="U5574" s="282" t="s">
        <v>40</v>
      </c>
      <c r="V5574" s="240" t="s">
        <v>788</v>
      </c>
      <c r="W5574" s="35" t="s">
        <v>6998</v>
      </c>
      <c r="X5574" s="177">
        <v>1</v>
      </c>
      <c r="Y5574" s="55">
        <v>0</v>
      </c>
      <c r="Z5574" s="55">
        <v>0</v>
      </c>
      <c r="AA5574" s="168"/>
      <c r="AB5574" s="168"/>
      <c r="AC5574" s="168"/>
    </row>
    <row r="5575" spans="1:34" ht="15" customHeight="1" x14ac:dyDescent="0.2">
      <c r="A5575" s="521">
        <v>69</v>
      </c>
      <c r="B5575" s="521">
        <v>70</v>
      </c>
      <c r="C5575" s="522" t="s">
        <v>409</v>
      </c>
      <c r="D5575" s="521">
        <v>70048</v>
      </c>
      <c r="E5575" s="522" t="s">
        <v>410</v>
      </c>
      <c r="F5575" s="25">
        <v>2019</v>
      </c>
      <c r="G5575" s="573">
        <v>43613.274305555555</v>
      </c>
      <c r="H5575" s="574">
        <v>43613.274305555555</v>
      </c>
      <c r="I5575" s="572" t="s">
        <v>36</v>
      </c>
      <c r="J5575" s="572" t="s">
        <v>36</v>
      </c>
      <c r="K5575" s="572" t="s">
        <v>36</v>
      </c>
      <c r="L5575" s="235">
        <f>N5575-G5575</f>
        <v>6.944444467080757E-4</v>
      </c>
      <c r="M5575" s="236">
        <v>1</v>
      </c>
      <c r="N5575" s="573">
        <v>43613.275000000001</v>
      </c>
      <c r="O5575" s="574">
        <v>43613.275000000001</v>
      </c>
      <c r="P5575" s="237" t="s">
        <v>37</v>
      </c>
      <c r="Q5575" s="359" t="s">
        <v>145</v>
      </c>
      <c r="R5575" s="35" t="s">
        <v>10207</v>
      </c>
      <c r="S5575" s="277" t="s">
        <v>40</v>
      </c>
      <c r="T5575" s="167" t="s">
        <v>14196</v>
      </c>
      <c r="U5575" s="77">
        <v>117335586</v>
      </c>
      <c r="V5575" s="49" t="s">
        <v>788</v>
      </c>
      <c r="W5575" s="167" t="s">
        <v>14197</v>
      </c>
      <c r="X5575" s="536">
        <v>1</v>
      </c>
      <c r="Y5575" s="255">
        <v>0</v>
      </c>
      <c r="Z5575" s="255">
        <v>0</v>
      </c>
      <c r="AA5575" s="264">
        <f>Y5575/AD5575</f>
        <v>0</v>
      </c>
      <c r="AB5575" s="265">
        <f>Z5575/AD5575</f>
        <v>0</v>
      </c>
      <c r="AC5575" s="255">
        <v>0</v>
      </c>
      <c r="AD5575" s="255">
        <v>5548929</v>
      </c>
      <c r="AE5575" s="240" t="s">
        <v>7102</v>
      </c>
      <c r="AF5575" s="527" t="s">
        <v>14198</v>
      </c>
      <c r="AG5575" s="49" t="s">
        <v>7040</v>
      </c>
      <c r="AH5575" s="525" t="s">
        <v>7041</v>
      </c>
    </row>
    <row r="5576" spans="1:34" ht="15" customHeight="1" x14ac:dyDescent="0.2">
      <c r="A5576" s="58">
        <v>69</v>
      </c>
      <c r="B5576" s="58">
        <v>70</v>
      </c>
      <c r="C5576" s="76" t="s">
        <v>2644</v>
      </c>
      <c r="D5576" s="31">
        <v>70049</v>
      </c>
      <c r="E5576" s="60" t="s">
        <v>2645</v>
      </c>
      <c r="F5576" s="25">
        <v>2014</v>
      </c>
      <c r="G5576" s="61">
        <v>41878.148611111108</v>
      </c>
      <c r="H5576" s="62">
        <v>41878.148611111108</v>
      </c>
      <c r="I5576" s="625" t="s">
        <v>36</v>
      </c>
      <c r="J5576" s="625" t="s">
        <v>36</v>
      </c>
      <c r="K5576" s="625"/>
      <c r="L5576" s="64">
        <f>N5576-G5576</f>
        <v>1.3888888934161514E-3</v>
      </c>
      <c r="M5576" s="65">
        <v>2</v>
      </c>
      <c r="N5576" s="61">
        <v>41878.15</v>
      </c>
      <c r="O5576" s="62">
        <v>41878.15</v>
      </c>
      <c r="P5576" s="66" t="s">
        <v>37</v>
      </c>
      <c r="Q5576" s="37" t="s">
        <v>71</v>
      </c>
      <c r="R5576" s="69" t="s">
        <v>349</v>
      </c>
      <c r="S5576" s="87" t="s">
        <v>88</v>
      </c>
      <c r="T5576" s="69" t="s">
        <v>2642</v>
      </c>
      <c r="U5576" s="77">
        <v>10519</v>
      </c>
      <c r="V5576" s="87" t="s">
        <v>788</v>
      </c>
      <c r="W5576" s="69" t="s">
        <v>2643</v>
      </c>
      <c r="X5576" s="32">
        <v>1462</v>
      </c>
      <c r="Y5576" s="32">
        <v>0</v>
      </c>
      <c r="Z5576" s="83"/>
      <c r="AA5576" s="84"/>
      <c r="AB5576" s="85"/>
      <c r="AC5576" s="83"/>
      <c r="AD5576" s="41"/>
      <c r="AE5576" s="41"/>
      <c r="AF5576" s="41"/>
      <c r="AG5576" s="41"/>
      <c r="AH5576" s="41"/>
    </row>
    <row r="5577" spans="1:34" ht="15" customHeight="1" x14ac:dyDescent="0.2">
      <c r="A5577" s="249">
        <v>69</v>
      </c>
      <c r="B5577" s="249">
        <v>70</v>
      </c>
      <c r="C5577" s="250" t="s">
        <v>2644</v>
      </c>
      <c r="D5577" s="249">
        <v>70049</v>
      </c>
      <c r="E5577" s="250" t="s">
        <v>2645</v>
      </c>
      <c r="F5577" s="25">
        <v>2016</v>
      </c>
      <c r="G5577" s="232">
        <v>42395.773611111108</v>
      </c>
      <c r="H5577" s="233">
        <v>42395.773611111108</v>
      </c>
      <c r="I5577" s="412" t="s">
        <v>36</v>
      </c>
      <c r="J5577" s="412" t="s">
        <v>36</v>
      </c>
      <c r="K5577" s="412"/>
      <c r="L5577" s="235">
        <f>N5577-G5577</f>
        <v>6.944444467080757E-4</v>
      </c>
      <c r="M5577" s="236">
        <v>1</v>
      </c>
      <c r="N5577" s="232">
        <v>42395.774305555555</v>
      </c>
      <c r="O5577" s="233">
        <v>42395.774305555555</v>
      </c>
      <c r="P5577" s="237" t="s">
        <v>37</v>
      </c>
      <c r="Q5577" s="239" t="s">
        <v>5502</v>
      </c>
      <c r="R5577" s="239" t="s">
        <v>600</v>
      </c>
      <c r="S5577" s="239" t="s">
        <v>579</v>
      </c>
      <c r="T5577" s="239" t="s">
        <v>5525</v>
      </c>
      <c r="U5577" s="88">
        <v>11870</v>
      </c>
      <c r="V5577" s="240" t="s">
        <v>788</v>
      </c>
      <c r="W5577" s="239" t="s">
        <v>5527</v>
      </c>
      <c r="X5577" s="241">
        <v>173</v>
      </c>
      <c r="Y5577" s="241">
        <v>173</v>
      </c>
      <c r="Z5577" s="241">
        <v>1903</v>
      </c>
      <c r="AA5577" s="259">
        <v>3.1558579747162873E-5</v>
      </c>
      <c r="AB5577" s="260">
        <v>3.471443772187916E-4</v>
      </c>
      <c r="AC5577" s="241">
        <v>11</v>
      </c>
    </row>
    <row r="5578" spans="1:34" ht="15" customHeight="1" x14ac:dyDescent="0.2">
      <c r="A5578" s="257">
        <v>69</v>
      </c>
      <c r="B5578" s="257">
        <v>70</v>
      </c>
      <c r="C5578" s="258" t="s">
        <v>2644</v>
      </c>
      <c r="D5578" s="257">
        <v>70049</v>
      </c>
      <c r="E5578" s="258" t="s">
        <v>2645</v>
      </c>
      <c r="F5578" s="25">
        <v>2017</v>
      </c>
      <c r="G5578" s="232">
        <v>42988.967361111114</v>
      </c>
      <c r="H5578" s="233">
        <v>42988.967361111114</v>
      </c>
      <c r="I5578" s="412" t="s">
        <v>36</v>
      </c>
      <c r="J5578" s="412" t="s">
        <v>36</v>
      </c>
      <c r="K5578" s="412"/>
      <c r="L5578" s="235">
        <f>N5578-G5578</f>
        <v>6.9444443943211809E-4</v>
      </c>
      <c r="M5578" s="236">
        <v>1</v>
      </c>
      <c r="N5578" s="232">
        <v>42988.968055555553</v>
      </c>
      <c r="O5578" s="233">
        <v>42988.968055555553</v>
      </c>
      <c r="P5578" s="237" t="s">
        <v>37</v>
      </c>
      <c r="Q5578" s="35" t="s">
        <v>213</v>
      </c>
      <c r="R5578" s="35" t="s">
        <v>287</v>
      </c>
      <c r="S5578" s="35" t="s">
        <v>40</v>
      </c>
      <c r="T5578" s="167" t="s">
        <v>9400</v>
      </c>
      <c r="U5578" s="303" t="s">
        <v>40</v>
      </c>
      <c r="V5578" s="240" t="s">
        <v>788</v>
      </c>
      <c r="W5578" s="167" t="s">
        <v>9401</v>
      </c>
      <c r="X5578" s="241">
        <v>0</v>
      </c>
      <c r="Y5578" s="241">
        <v>0</v>
      </c>
      <c r="Z5578" s="241">
        <v>0</v>
      </c>
      <c r="AA5578" s="266"/>
      <c r="AB5578" s="266"/>
      <c r="AC5578" s="266"/>
      <c r="AD5578" s="304">
        <v>5517212</v>
      </c>
      <c r="AE5578" s="382" t="s">
        <v>7083</v>
      </c>
      <c r="AF5578" s="383" t="s">
        <v>9402</v>
      </c>
      <c r="AG5578" s="167" t="s">
        <v>7040</v>
      </c>
      <c r="AH5578" s="29" t="s">
        <v>7041</v>
      </c>
    </row>
    <row r="5579" spans="1:34" ht="15" customHeight="1" x14ac:dyDescent="0.2">
      <c r="A5579" s="58">
        <v>69</v>
      </c>
      <c r="B5579" s="58">
        <v>70</v>
      </c>
      <c r="C5579" s="76" t="s">
        <v>896</v>
      </c>
      <c r="D5579" s="31">
        <v>70050</v>
      </c>
      <c r="E5579" s="60" t="s">
        <v>897</v>
      </c>
      <c r="F5579" s="25">
        <v>2014</v>
      </c>
      <c r="G5579" s="61">
        <v>41709.023611111108</v>
      </c>
      <c r="H5579" s="62">
        <v>41709.023611111108</v>
      </c>
      <c r="I5579" s="625" t="s">
        <v>36</v>
      </c>
      <c r="J5579" s="625" t="s">
        <v>36</v>
      </c>
      <c r="K5579" s="625"/>
      <c r="L5579" s="64">
        <f>N5579-G5579</f>
        <v>2.7777777795563452E-3</v>
      </c>
      <c r="M5579" s="65">
        <v>4</v>
      </c>
      <c r="N5579" s="61">
        <v>41709.026388888888</v>
      </c>
      <c r="O5579" s="62">
        <v>41709.026388888888</v>
      </c>
      <c r="P5579" s="66" t="s">
        <v>37</v>
      </c>
      <c r="Q5579" s="69" t="s">
        <v>43</v>
      </c>
      <c r="R5579" s="69" t="s">
        <v>44</v>
      </c>
      <c r="S5579" s="87" t="s">
        <v>40</v>
      </c>
      <c r="T5579" s="69" t="s">
        <v>1957</v>
      </c>
      <c r="U5579" s="282" t="s">
        <v>40</v>
      </c>
      <c r="V5579" s="78" t="s">
        <v>788</v>
      </c>
      <c r="W5579" s="69" t="s">
        <v>1958</v>
      </c>
      <c r="X5579" s="32">
        <v>1052</v>
      </c>
      <c r="Y5579" s="32">
        <v>0</v>
      </c>
      <c r="Z5579" s="83"/>
      <c r="AA5579" s="84"/>
      <c r="AB5579" s="85"/>
      <c r="AC5579" s="83"/>
    </row>
    <row r="5580" spans="1:34" ht="15" customHeight="1" x14ac:dyDescent="0.2">
      <c r="A5580" s="58">
        <v>69</v>
      </c>
      <c r="B5580" s="58">
        <v>70</v>
      </c>
      <c r="C5580" s="76" t="s">
        <v>896</v>
      </c>
      <c r="D5580" s="31">
        <v>70050</v>
      </c>
      <c r="E5580" s="60" t="s">
        <v>897</v>
      </c>
      <c r="F5580" s="25">
        <v>2014</v>
      </c>
      <c r="G5580" s="61">
        <v>41710.058333333334</v>
      </c>
      <c r="H5580" s="62">
        <v>41710.058333333334</v>
      </c>
      <c r="I5580" s="625" t="s">
        <v>36</v>
      </c>
      <c r="J5580" s="625" t="s">
        <v>36</v>
      </c>
      <c r="K5580" s="625"/>
      <c r="L5580" s="64">
        <f>N5580-G5580</f>
        <v>0.91597222222480923</v>
      </c>
      <c r="M5580" s="65">
        <v>1319</v>
      </c>
      <c r="N5580" s="61">
        <v>41710.974305555559</v>
      </c>
      <c r="O5580" s="62">
        <v>41710.974305555559</v>
      </c>
      <c r="P5580" s="66" t="s">
        <v>37</v>
      </c>
      <c r="Q5580" s="69" t="s">
        <v>43</v>
      </c>
      <c r="R5580" s="69" t="s">
        <v>44</v>
      </c>
      <c r="S5580" s="87" t="s">
        <v>80</v>
      </c>
      <c r="T5580" s="69" t="s">
        <v>1963</v>
      </c>
      <c r="U5580" s="282" t="s">
        <v>40</v>
      </c>
      <c r="V5580" s="78" t="s">
        <v>788</v>
      </c>
      <c r="W5580" s="69" t="s">
        <v>1964</v>
      </c>
      <c r="X5580" s="32">
        <v>0</v>
      </c>
      <c r="Y5580" s="32">
        <v>0</v>
      </c>
      <c r="Z5580" s="83"/>
      <c r="AA5580" s="84"/>
      <c r="AB5580" s="85"/>
      <c r="AC5580" s="83"/>
    </row>
    <row r="5581" spans="1:34" ht="15" customHeight="1" x14ac:dyDescent="0.2">
      <c r="A5581" s="58">
        <v>69</v>
      </c>
      <c r="B5581" s="58">
        <v>70</v>
      </c>
      <c r="C5581" s="76" t="s">
        <v>896</v>
      </c>
      <c r="D5581" s="31">
        <v>70050</v>
      </c>
      <c r="E5581" s="60" t="s">
        <v>897</v>
      </c>
      <c r="F5581" s="25">
        <v>2014</v>
      </c>
      <c r="G5581" s="61">
        <v>41878.148611111108</v>
      </c>
      <c r="H5581" s="62">
        <v>41878.148611111108</v>
      </c>
      <c r="I5581" s="625" t="s">
        <v>36</v>
      </c>
      <c r="J5581" s="625" t="s">
        <v>36</v>
      </c>
      <c r="K5581" s="625"/>
      <c r="L5581" s="64">
        <f>N5581-G5581</f>
        <v>1.3888888934161514E-3</v>
      </c>
      <c r="M5581" s="65">
        <v>2</v>
      </c>
      <c r="N5581" s="61">
        <v>41878.15</v>
      </c>
      <c r="O5581" s="62">
        <v>41878.15</v>
      </c>
      <c r="P5581" s="66" t="s">
        <v>37</v>
      </c>
      <c r="Q5581" s="37" t="s">
        <v>71</v>
      </c>
      <c r="R5581" s="69" t="s">
        <v>349</v>
      </c>
      <c r="S5581" s="87" t="s">
        <v>88</v>
      </c>
      <c r="T5581" s="69" t="s">
        <v>2642</v>
      </c>
      <c r="U5581" s="77">
        <v>10519</v>
      </c>
      <c r="V5581" s="87" t="s">
        <v>788</v>
      </c>
      <c r="W5581" s="69" t="s">
        <v>2643</v>
      </c>
      <c r="X5581" s="32">
        <v>7213</v>
      </c>
      <c r="Y5581" s="32">
        <v>0</v>
      </c>
      <c r="Z5581" s="83"/>
      <c r="AA5581" s="84"/>
      <c r="AB5581" s="85"/>
      <c r="AC5581" s="83"/>
      <c r="AD5581" s="41"/>
      <c r="AE5581" s="41"/>
      <c r="AF5581" s="41"/>
      <c r="AG5581" s="41"/>
      <c r="AH5581" s="41"/>
    </row>
    <row r="5582" spans="1:34" ht="15" customHeight="1" x14ac:dyDescent="0.2">
      <c r="A5582" s="105">
        <v>69</v>
      </c>
      <c r="B5582" s="105">
        <v>70</v>
      </c>
      <c r="C5582" s="76" t="s">
        <v>896</v>
      </c>
      <c r="D5582" s="31">
        <v>70050</v>
      </c>
      <c r="E5582" s="60" t="s">
        <v>897</v>
      </c>
      <c r="F5582" s="25">
        <v>2014</v>
      </c>
      <c r="G5582" s="61">
        <v>41943.907638888886</v>
      </c>
      <c r="H5582" s="62">
        <v>41943.907638888886</v>
      </c>
      <c r="I5582" s="625" t="s">
        <v>36</v>
      </c>
      <c r="J5582" s="625" t="s">
        <v>36</v>
      </c>
      <c r="K5582" s="625"/>
      <c r="L5582" s="64">
        <f>N5582-G5582</f>
        <v>6.944444467080757E-4</v>
      </c>
      <c r="M5582" s="65">
        <v>1</v>
      </c>
      <c r="N5582" s="61">
        <v>41943.908333333333</v>
      </c>
      <c r="O5582" s="62">
        <v>41943.908333333333</v>
      </c>
      <c r="P5582" s="66" t="s">
        <v>37</v>
      </c>
      <c r="Q5582" s="69" t="s">
        <v>48</v>
      </c>
      <c r="R5582" s="69" t="s">
        <v>49</v>
      </c>
      <c r="S5582" s="87" t="s">
        <v>40</v>
      </c>
      <c r="T5582" s="69" t="s">
        <v>2966</v>
      </c>
      <c r="U5582" s="282" t="s">
        <v>40</v>
      </c>
      <c r="V5582" s="87" t="s">
        <v>788</v>
      </c>
      <c r="W5582" s="69" t="s">
        <v>2967</v>
      </c>
      <c r="X5582" s="32">
        <v>9943</v>
      </c>
      <c r="Y5582" s="32">
        <v>0</v>
      </c>
      <c r="Z5582" s="83"/>
      <c r="AA5582" s="84"/>
      <c r="AB5582" s="85"/>
      <c r="AC5582" s="83"/>
    </row>
    <row r="5583" spans="1:34" ht="15" customHeight="1" x14ac:dyDescent="0.2">
      <c r="A5583" s="105">
        <v>69</v>
      </c>
      <c r="B5583" s="105">
        <v>70</v>
      </c>
      <c r="C5583" s="76" t="s">
        <v>896</v>
      </c>
      <c r="D5583" s="31">
        <v>70050</v>
      </c>
      <c r="E5583" s="60" t="s">
        <v>897</v>
      </c>
      <c r="F5583" s="25">
        <v>2014</v>
      </c>
      <c r="G5583" s="106">
        <v>41985.057638888888</v>
      </c>
      <c r="H5583" s="63">
        <v>41985.057638888888</v>
      </c>
      <c r="I5583" s="628" t="s">
        <v>313</v>
      </c>
      <c r="J5583" s="625" t="s">
        <v>36</v>
      </c>
      <c r="K5583" s="625"/>
      <c r="L5583" s="64">
        <f>N5583-G5583</f>
        <v>6.944444467080757E-4</v>
      </c>
      <c r="M5583" s="65">
        <v>1</v>
      </c>
      <c r="N5583" s="106">
        <v>41985.058333333334</v>
      </c>
      <c r="O5583" s="63">
        <v>41985.058333333334</v>
      </c>
      <c r="P5583" s="66" t="s">
        <v>37</v>
      </c>
      <c r="Q5583" s="99" t="s">
        <v>222</v>
      </c>
      <c r="R5583" s="99" t="s">
        <v>223</v>
      </c>
      <c r="S5583" s="78" t="s">
        <v>40</v>
      </c>
      <c r="T5583" s="69" t="s">
        <v>3187</v>
      </c>
      <c r="U5583" s="282" t="s">
        <v>40</v>
      </c>
      <c r="V5583" s="87" t="s">
        <v>761</v>
      </c>
      <c r="W5583" s="69" t="s">
        <v>3188</v>
      </c>
      <c r="X5583" s="32">
        <v>9926</v>
      </c>
      <c r="Y5583" s="32">
        <v>0</v>
      </c>
      <c r="Z5583" s="83"/>
      <c r="AA5583" s="84"/>
      <c r="AB5583" s="85"/>
      <c r="AC5583" s="83"/>
    </row>
    <row r="5584" spans="1:34" ht="15" customHeight="1" x14ac:dyDescent="0.2">
      <c r="A5584" s="175">
        <v>69</v>
      </c>
      <c r="B5584" s="175">
        <v>70</v>
      </c>
      <c r="C5584" s="24" t="s">
        <v>896</v>
      </c>
      <c r="D5584" s="175">
        <v>70050</v>
      </c>
      <c r="E5584" s="24" t="s">
        <v>897</v>
      </c>
      <c r="F5584" s="25">
        <v>2015</v>
      </c>
      <c r="G5584" s="156">
        <v>42150.377083333333</v>
      </c>
      <c r="H5584" s="157">
        <v>42150.377083333333</v>
      </c>
      <c r="I5584" s="620" t="s">
        <v>36</v>
      </c>
      <c r="J5584" s="620" t="s">
        <v>36</v>
      </c>
      <c r="K5584" s="620"/>
      <c r="L5584" s="159">
        <f>N5584-G5584</f>
        <v>6.944444467080757E-4</v>
      </c>
      <c r="M5584" s="160">
        <v>1</v>
      </c>
      <c r="N5584" s="156">
        <v>42150.37777777778</v>
      </c>
      <c r="O5584" s="157">
        <v>42150.37777777778</v>
      </c>
      <c r="P5584" s="161" t="s">
        <v>37</v>
      </c>
      <c r="Q5584" s="35" t="s">
        <v>38</v>
      </c>
      <c r="R5584" s="35" t="s">
        <v>413</v>
      </c>
      <c r="S5584" s="35" t="s">
        <v>40</v>
      </c>
      <c r="T5584" s="35" t="s">
        <v>4054</v>
      </c>
      <c r="U5584" s="282" t="s">
        <v>40</v>
      </c>
      <c r="V5584" s="167" t="s">
        <v>788</v>
      </c>
      <c r="W5584" s="35" t="s">
        <v>4055</v>
      </c>
      <c r="X5584" s="55">
        <v>2</v>
      </c>
      <c r="Y5584" s="55">
        <v>0</v>
      </c>
      <c r="Z5584" s="168"/>
      <c r="AA5584" s="168"/>
      <c r="AB5584" s="168"/>
      <c r="AC5584" s="168"/>
    </row>
    <row r="5585" spans="1:34" ht="15" customHeight="1" x14ac:dyDescent="0.2">
      <c r="A5585" s="175">
        <v>69</v>
      </c>
      <c r="B5585" s="175">
        <v>70</v>
      </c>
      <c r="C5585" s="24" t="s">
        <v>896</v>
      </c>
      <c r="D5585" s="175">
        <v>70050</v>
      </c>
      <c r="E5585" s="43" t="s">
        <v>897</v>
      </c>
      <c r="F5585" s="25">
        <v>2015</v>
      </c>
      <c r="G5585" s="156">
        <v>42291.95208333333</v>
      </c>
      <c r="H5585" s="157">
        <v>42291.95208333333</v>
      </c>
      <c r="I5585" s="620" t="s">
        <v>36</v>
      </c>
      <c r="J5585" s="620" t="s">
        <v>36</v>
      </c>
      <c r="K5585" s="620"/>
      <c r="L5585" s="159">
        <f>N5585-G5585</f>
        <v>6.944444467080757E-4</v>
      </c>
      <c r="M5585" s="160">
        <v>1</v>
      </c>
      <c r="N5585" s="156">
        <v>42291.952777777777</v>
      </c>
      <c r="O5585" s="157">
        <v>42291.952777777777</v>
      </c>
      <c r="P5585" s="161" t="s">
        <v>37</v>
      </c>
      <c r="Q5585" s="35" t="s">
        <v>213</v>
      </c>
      <c r="R5585" s="35" t="s">
        <v>287</v>
      </c>
      <c r="S5585" s="35" t="s">
        <v>40</v>
      </c>
      <c r="T5585" s="35" t="s">
        <v>4935</v>
      </c>
      <c r="U5585" s="282" t="s">
        <v>40</v>
      </c>
      <c r="V5585" s="167" t="s">
        <v>788</v>
      </c>
      <c r="W5585" s="35" t="s">
        <v>4936</v>
      </c>
      <c r="X5585" s="55">
        <v>9957</v>
      </c>
      <c r="Y5585" s="168"/>
      <c r="Z5585" s="168"/>
      <c r="AA5585" s="168"/>
      <c r="AB5585" s="168"/>
      <c r="AC5585" s="168"/>
    </row>
    <row r="5586" spans="1:34" ht="15" customHeight="1" x14ac:dyDescent="0.2">
      <c r="A5586" s="257">
        <v>69</v>
      </c>
      <c r="B5586" s="257">
        <v>70</v>
      </c>
      <c r="C5586" s="258" t="s">
        <v>896</v>
      </c>
      <c r="D5586" s="257">
        <v>70050</v>
      </c>
      <c r="E5586" s="258" t="s">
        <v>897</v>
      </c>
      <c r="F5586" s="25">
        <v>2017</v>
      </c>
      <c r="G5586" s="232">
        <v>42988.96597222222</v>
      </c>
      <c r="H5586" s="233">
        <v>42988.96597222222</v>
      </c>
      <c r="I5586" s="412" t="s">
        <v>36</v>
      </c>
      <c r="J5586" s="412" t="s">
        <v>36</v>
      </c>
      <c r="K5586" s="412"/>
      <c r="L5586" s="235">
        <f>N5586-G5586</f>
        <v>6.944444467080757E-4</v>
      </c>
      <c r="M5586" s="236">
        <v>1</v>
      </c>
      <c r="N5586" s="232">
        <v>42988.966666666667</v>
      </c>
      <c r="O5586" s="233">
        <v>42988.966666666667</v>
      </c>
      <c r="P5586" s="237" t="s">
        <v>37</v>
      </c>
      <c r="Q5586" s="35" t="s">
        <v>213</v>
      </c>
      <c r="R5586" s="35" t="s">
        <v>287</v>
      </c>
      <c r="S5586" s="35" t="s">
        <v>101</v>
      </c>
      <c r="T5586" s="167" t="s">
        <v>9397</v>
      </c>
      <c r="U5586" s="282" t="s">
        <v>40</v>
      </c>
      <c r="V5586" s="240" t="s">
        <v>788</v>
      </c>
      <c r="W5586" s="167" t="s">
        <v>9398</v>
      </c>
      <c r="X5586" s="241">
        <v>10329</v>
      </c>
      <c r="Y5586" s="241">
        <v>0</v>
      </c>
      <c r="Z5586" s="241">
        <v>0</v>
      </c>
      <c r="AA5586" s="266"/>
      <c r="AB5586" s="266"/>
      <c r="AC5586" s="266"/>
      <c r="AD5586" s="304">
        <v>5517212</v>
      </c>
      <c r="AE5586" s="382" t="s">
        <v>7102</v>
      </c>
      <c r="AF5586" s="383" t="s">
        <v>9399</v>
      </c>
      <c r="AG5586" s="167" t="s">
        <v>7040</v>
      </c>
      <c r="AH5586" s="29" t="s">
        <v>7041</v>
      </c>
    </row>
    <row r="5587" spans="1:34" ht="15" customHeight="1" x14ac:dyDescent="0.2">
      <c r="A5587" s="58">
        <v>69</v>
      </c>
      <c r="B5587" s="58">
        <v>70</v>
      </c>
      <c r="C5587" s="76" t="s">
        <v>311</v>
      </c>
      <c r="D5587" s="31">
        <v>70051</v>
      </c>
      <c r="E5587" s="60" t="s">
        <v>312</v>
      </c>
      <c r="F5587" s="25">
        <v>2014</v>
      </c>
      <c r="G5587" s="61">
        <v>41730.577777777777</v>
      </c>
      <c r="H5587" s="62">
        <v>41730.577777777777</v>
      </c>
      <c r="I5587" s="625" t="s">
        <v>36</v>
      </c>
      <c r="J5587" s="625" t="s">
        <v>36</v>
      </c>
      <c r="K5587" s="625"/>
      <c r="L5587" s="64">
        <f>N5587-G5587</f>
        <v>6.944444467080757E-4</v>
      </c>
      <c r="M5587" s="65">
        <v>1</v>
      </c>
      <c r="N5587" s="61">
        <v>41730.578472222223</v>
      </c>
      <c r="O5587" s="62">
        <v>41730.578472222223</v>
      </c>
      <c r="P5587" s="66" t="s">
        <v>37</v>
      </c>
      <c r="Q5587" s="69" t="s">
        <v>38</v>
      </c>
      <c r="R5587" s="69" t="s">
        <v>135</v>
      </c>
      <c r="S5587" s="87" t="s">
        <v>68</v>
      </c>
      <c r="T5587" s="69" t="s">
        <v>2048</v>
      </c>
      <c r="U5587" s="77">
        <v>10191</v>
      </c>
      <c r="V5587" s="78" t="s">
        <v>788</v>
      </c>
      <c r="W5587" s="69" t="s">
        <v>2049</v>
      </c>
      <c r="X5587" s="32">
        <v>10769</v>
      </c>
      <c r="Y5587" s="32">
        <v>21</v>
      </c>
      <c r="Z5587" s="32">
        <v>1176</v>
      </c>
      <c r="AA5587" s="79">
        <f>Y5587/5380759</f>
        <v>3.9027951261151072E-6</v>
      </c>
      <c r="AB5587" s="80">
        <f>Z5587/5380759</f>
        <v>2.1855652706244603E-4</v>
      </c>
      <c r="AC5587" s="32">
        <f>Z5587/Y5587</f>
        <v>56</v>
      </c>
    </row>
    <row r="5588" spans="1:34" ht="15" customHeight="1" x14ac:dyDescent="0.2">
      <c r="A5588" s="58">
        <v>69</v>
      </c>
      <c r="B5588" s="58">
        <v>70</v>
      </c>
      <c r="C5588" s="76" t="s">
        <v>311</v>
      </c>
      <c r="D5588" s="31">
        <v>70051</v>
      </c>
      <c r="E5588" s="60" t="s">
        <v>312</v>
      </c>
      <c r="F5588" s="25">
        <v>2014</v>
      </c>
      <c r="G5588" s="61">
        <v>41730.759722222225</v>
      </c>
      <c r="H5588" s="62">
        <v>41730.759722222225</v>
      </c>
      <c r="I5588" s="625" t="s">
        <v>36</v>
      </c>
      <c r="J5588" s="625" t="s">
        <v>36</v>
      </c>
      <c r="K5588" s="625"/>
      <c r="L5588" s="64">
        <f>N5588-G5588</f>
        <v>0.51458333332993789</v>
      </c>
      <c r="M5588" s="65">
        <v>741</v>
      </c>
      <c r="N5588" s="61">
        <v>41731.274305555555</v>
      </c>
      <c r="O5588" s="62">
        <v>41731.274305555555</v>
      </c>
      <c r="P5588" s="66" t="s">
        <v>37</v>
      </c>
      <c r="Q5588" s="69" t="s">
        <v>38</v>
      </c>
      <c r="R5588" s="69" t="s">
        <v>135</v>
      </c>
      <c r="S5588" s="87" t="s">
        <v>68</v>
      </c>
      <c r="T5588" s="69" t="s">
        <v>2055</v>
      </c>
      <c r="U5588" s="77">
        <v>10191</v>
      </c>
      <c r="V5588" s="78" t="s">
        <v>788</v>
      </c>
      <c r="W5588" s="69" t="s">
        <v>2056</v>
      </c>
      <c r="X5588" s="32">
        <v>0</v>
      </c>
      <c r="Y5588" s="32">
        <v>0</v>
      </c>
      <c r="Z5588" s="83"/>
      <c r="AA5588" s="84"/>
      <c r="AB5588" s="85"/>
      <c r="AC5588" s="83"/>
    </row>
    <row r="5589" spans="1:34" ht="15" customHeight="1" x14ac:dyDescent="0.2">
      <c r="A5589" s="58">
        <v>69</v>
      </c>
      <c r="B5589" s="58">
        <v>70</v>
      </c>
      <c r="C5589" s="76" t="s">
        <v>311</v>
      </c>
      <c r="D5589" s="31">
        <v>70051</v>
      </c>
      <c r="E5589" s="60" t="s">
        <v>312</v>
      </c>
      <c r="F5589" s="25">
        <v>2014</v>
      </c>
      <c r="G5589" s="61">
        <v>41745.18472222222</v>
      </c>
      <c r="H5589" s="62">
        <v>41745.18472222222</v>
      </c>
      <c r="I5589" s="625" t="s">
        <v>36</v>
      </c>
      <c r="J5589" s="625" t="s">
        <v>36</v>
      </c>
      <c r="K5589" s="625"/>
      <c r="L5589" s="64">
        <f>N5589-G5589</f>
        <v>0.15763888889341615</v>
      </c>
      <c r="M5589" s="65">
        <v>227</v>
      </c>
      <c r="N5589" s="61">
        <v>41745.342361111114</v>
      </c>
      <c r="O5589" s="62">
        <v>41745.342361111114</v>
      </c>
      <c r="P5589" s="66" t="s">
        <v>37</v>
      </c>
      <c r="Q5589" s="69" t="s">
        <v>52</v>
      </c>
      <c r="R5589" s="69" t="s">
        <v>59</v>
      </c>
      <c r="S5589" s="87" t="s">
        <v>54</v>
      </c>
      <c r="T5589" s="69" t="s">
        <v>2096</v>
      </c>
      <c r="U5589" s="77">
        <v>10219</v>
      </c>
      <c r="V5589" s="78" t="s">
        <v>788</v>
      </c>
      <c r="W5589" s="69" t="s">
        <v>2097</v>
      </c>
      <c r="X5589" s="32">
        <v>0</v>
      </c>
      <c r="Y5589" s="32">
        <v>0</v>
      </c>
      <c r="Z5589" s="83"/>
      <c r="AA5589" s="84"/>
      <c r="AB5589" s="85"/>
      <c r="AC5589" s="83"/>
    </row>
    <row r="5590" spans="1:34" ht="15" customHeight="1" x14ac:dyDescent="0.2">
      <c r="A5590" s="175">
        <v>69</v>
      </c>
      <c r="B5590" s="175">
        <v>70</v>
      </c>
      <c r="C5590" s="24" t="s">
        <v>311</v>
      </c>
      <c r="D5590" s="175">
        <v>70051</v>
      </c>
      <c r="E5590" s="24" t="s">
        <v>312</v>
      </c>
      <c r="F5590" s="25">
        <v>2015</v>
      </c>
      <c r="G5590" s="156">
        <v>42101.698611111111</v>
      </c>
      <c r="H5590" s="157">
        <v>42101.698611111111</v>
      </c>
      <c r="I5590" s="620" t="s">
        <v>36</v>
      </c>
      <c r="J5590" s="620" t="s">
        <v>36</v>
      </c>
      <c r="K5590" s="620"/>
      <c r="L5590" s="159">
        <f>N5590-G5590</f>
        <v>6.944444467080757E-4</v>
      </c>
      <c r="M5590" s="160">
        <v>1</v>
      </c>
      <c r="N5590" s="156">
        <v>42101.699305555558</v>
      </c>
      <c r="O5590" s="157">
        <v>42101.699305555558</v>
      </c>
      <c r="P5590" s="161" t="s">
        <v>37</v>
      </c>
      <c r="Q5590" s="35" t="s">
        <v>213</v>
      </c>
      <c r="R5590" s="35" t="s">
        <v>287</v>
      </c>
      <c r="S5590" s="35" t="s">
        <v>101</v>
      </c>
      <c r="T5590" s="35" t="s">
        <v>3740</v>
      </c>
      <c r="U5590" s="282" t="s">
        <v>40</v>
      </c>
      <c r="V5590" s="167" t="s">
        <v>788</v>
      </c>
      <c r="W5590" s="35" t="s">
        <v>3741</v>
      </c>
      <c r="X5590" s="55">
        <v>0</v>
      </c>
      <c r="Y5590" s="55">
        <v>0</v>
      </c>
      <c r="Z5590" s="168"/>
      <c r="AA5590" s="168"/>
      <c r="AB5590" s="168"/>
      <c r="AC5590" s="168"/>
      <c r="AD5590" s="41"/>
      <c r="AE5590" s="41"/>
      <c r="AF5590" s="41"/>
      <c r="AG5590" s="41"/>
      <c r="AH5590" s="41"/>
    </row>
    <row r="5591" spans="1:34" ht="15" customHeight="1" x14ac:dyDescent="0.2">
      <c r="A5591" s="175">
        <v>69</v>
      </c>
      <c r="B5591" s="175">
        <v>70</v>
      </c>
      <c r="C5591" s="24" t="s">
        <v>311</v>
      </c>
      <c r="D5591" s="175">
        <v>70051</v>
      </c>
      <c r="E5591" s="24" t="s">
        <v>312</v>
      </c>
      <c r="F5591" s="25">
        <v>2015</v>
      </c>
      <c r="G5591" s="156">
        <v>42108.314583333333</v>
      </c>
      <c r="H5591" s="157">
        <v>42108.314583333333</v>
      </c>
      <c r="I5591" s="620" t="s">
        <v>36</v>
      </c>
      <c r="J5591" s="620" t="s">
        <v>36</v>
      </c>
      <c r="K5591" s="620"/>
      <c r="L5591" s="159">
        <f>N5591-G5591</f>
        <v>6.944444467080757E-4</v>
      </c>
      <c r="M5591" s="160">
        <v>1</v>
      </c>
      <c r="N5591" s="156">
        <v>42108.31527777778</v>
      </c>
      <c r="O5591" s="157">
        <v>42108.31527777778</v>
      </c>
      <c r="P5591" s="161" t="s">
        <v>37</v>
      </c>
      <c r="Q5591" s="35" t="s">
        <v>1285</v>
      </c>
      <c r="R5591" s="35" t="s">
        <v>59</v>
      </c>
      <c r="S5591" s="35" t="s">
        <v>54</v>
      </c>
      <c r="T5591" s="35" t="s">
        <v>3771</v>
      </c>
      <c r="U5591" s="282" t="s">
        <v>40</v>
      </c>
      <c r="V5591" s="167" t="s">
        <v>788</v>
      </c>
      <c r="W5591" s="35" t="s">
        <v>3772</v>
      </c>
      <c r="X5591" s="55">
        <v>2168</v>
      </c>
      <c r="Y5591" s="55">
        <v>2168</v>
      </c>
      <c r="Z5591" s="55">
        <v>267422</v>
      </c>
      <c r="AA5591" s="173">
        <f>Y5591/5412924</f>
        <v>4.0052289668208904E-4</v>
      </c>
      <c r="AB5591" s="174">
        <f>Z5591/5412924</f>
        <v>4.9404351511308862E-2</v>
      </c>
      <c r="AC5591" s="55">
        <f>Z5591/Y5591</f>
        <v>123.34963099630997</v>
      </c>
      <c r="AD5591" s="41"/>
      <c r="AE5591" s="41"/>
      <c r="AF5591" s="41"/>
      <c r="AG5591" s="41"/>
      <c r="AH5591" s="41"/>
    </row>
    <row r="5592" spans="1:34" ht="15" customHeight="1" x14ac:dyDescent="0.2">
      <c r="A5592" s="175">
        <v>69</v>
      </c>
      <c r="B5592" s="175">
        <v>70</v>
      </c>
      <c r="C5592" s="24" t="s">
        <v>311</v>
      </c>
      <c r="D5592" s="175">
        <v>70051</v>
      </c>
      <c r="E5592" s="24" t="s">
        <v>312</v>
      </c>
      <c r="F5592" s="25">
        <v>2015</v>
      </c>
      <c r="G5592" s="156">
        <v>42138.408333333333</v>
      </c>
      <c r="H5592" s="157">
        <v>42138.408333333333</v>
      </c>
      <c r="I5592" s="620" t="s">
        <v>36</v>
      </c>
      <c r="J5592" s="620" t="s">
        <v>36</v>
      </c>
      <c r="K5592" s="620"/>
      <c r="L5592" s="159">
        <f>N5592-G5592</f>
        <v>6.944444467080757E-4</v>
      </c>
      <c r="M5592" s="160">
        <v>1</v>
      </c>
      <c r="N5592" s="156">
        <v>42138.40902777778</v>
      </c>
      <c r="O5592" s="157">
        <v>42138.40902777778</v>
      </c>
      <c r="P5592" s="161" t="s">
        <v>37</v>
      </c>
      <c r="Q5592" s="37" t="s">
        <v>71</v>
      </c>
      <c r="R5592" s="35" t="s">
        <v>600</v>
      </c>
      <c r="S5592" s="35" t="s">
        <v>107</v>
      </c>
      <c r="T5592" s="35" t="s">
        <v>3964</v>
      </c>
      <c r="U5592" s="170">
        <v>11126</v>
      </c>
      <c r="V5592" s="167" t="s">
        <v>788</v>
      </c>
      <c r="W5592" s="35" t="s">
        <v>3965</v>
      </c>
      <c r="X5592" s="55">
        <v>2035</v>
      </c>
      <c r="Y5592" s="55">
        <v>0</v>
      </c>
      <c r="Z5592" s="168"/>
      <c r="AA5592" s="168"/>
      <c r="AB5592" s="168"/>
      <c r="AC5592" s="168"/>
    </row>
    <row r="5593" spans="1:34" ht="15" customHeight="1" x14ac:dyDescent="0.2">
      <c r="A5593" s="175">
        <v>69</v>
      </c>
      <c r="B5593" s="175">
        <v>70</v>
      </c>
      <c r="C5593" s="24" t="s">
        <v>311</v>
      </c>
      <c r="D5593" s="175">
        <v>70051</v>
      </c>
      <c r="E5593" s="24" t="s">
        <v>312</v>
      </c>
      <c r="F5593" s="25">
        <v>2015</v>
      </c>
      <c r="G5593" s="156">
        <v>42141.861805555556</v>
      </c>
      <c r="H5593" s="157">
        <v>42141.861805555556</v>
      </c>
      <c r="I5593" s="620" t="s">
        <v>36</v>
      </c>
      <c r="J5593" s="620" t="s">
        <v>36</v>
      </c>
      <c r="K5593" s="620"/>
      <c r="L5593" s="159">
        <f>N5593-G5593</f>
        <v>6.944444467080757E-4</v>
      </c>
      <c r="M5593" s="160">
        <v>1</v>
      </c>
      <c r="N5593" s="156">
        <v>42141.862500000003</v>
      </c>
      <c r="O5593" s="157">
        <v>42141.862500000003</v>
      </c>
      <c r="P5593" s="161" t="s">
        <v>37</v>
      </c>
      <c r="Q5593" s="35" t="s">
        <v>213</v>
      </c>
      <c r="R5593" s="35" t="s">
        <v>287</v>
      </c>
      <c r="S5593" s="35" t="s">
        <v>101</v>
      </c>
      <c r="T5593" s="35" t="s">
        <v>4011</v>
      </c>
      <c r="U5593" s="282" t="s">
        <v>40</v>
      </c>
      <c r="V5593" s="167" t="s">
        <v>788</v>
      </c>
      <c r="W5593" s="35" t="s">
        <v>4012</v>
      </c>
      <c r="X5593" s="55">
        <v>2055</v>
      </c>
      <c r="Y5593" s="55">
        <v>20</v>
      </c>
      <c r="Z5593" s="168"/>
      <c r="AA5593" s="168"/>
      <c r="AB5593" s="168"/>
      <c r="AC5593" s="168"/>
    </row>
    <row r="5594" spans="1:34" ht="15" customHeight="1" x14ac:dyDescent="0.2">
      <c r="A5594" s="175">
        <v>69</v>
      </c>
      <c r="B5594" s="175">
        <v>70</v>
      </c>
      <c r="C5594" s="24" t="s">
        <v>311</v>
      </c>
      <c r="D5594" s="175">
        <v>70051</v>
      </c>
      <c r="E5594" s="24" t="s">
        <v>312</v>
      </c>
      <c r="F5594" s="25">
        <v>2015</v>
      </c>
      <c r="G5594" s="156">
        <v>42203.784722222219</v>
      </c>
      <c r="H5594" s="157">
        <v>42203.784722222219</v>
      </c>
      <c r="I5594" s="620" t="s">
        <v>36</v>
      </c>
      <c r="J5594" s="620" t="s">
        <v>36</v>
      </c>
      <c r="K5594" s="620"/>
      <c r="L5594" s="159">
        <f>N5594-G5594</f>
        <v>6.944444467080757E-4</v>
      </c>
      <c r="M5594" s="160">
        <v>1</v>
      </c>
      <c r="N5594" s="156">
        <v>42203.785416666666</v>
      </c>
      <c r="O5594" s="157">
        <v>42203.785416666666</v>
      </c>
      <c r="P5594" s="161" t="s">
        <v>37</v>
      </c>
      <c r="Q5594" s="35" t="s">
        <v>213</v>
      </c>
      <c r="R5594" s="35" t="s">
        <v>287</v>
      </c>
      <c r="S5594" s="35" t="s">
        <v>40</v>
      </c>
      <c r="T5594" s="35" t="s">
        <v>4352</v>
      </c>
      <c r="U5594" s="282" t="s">
        <v>40</v>
      </c>
      <c r="V5594" s="167" t="s">
        <v>788</v>
      </c>
      <c r="W5594" s="35" t="s">
        <v>4353</v>
      </c>
      <c r="X5594" s="55">
        <v>2055</v>
      </c>
      <c r="Y5594" s="55">
        <v>0</v>
      </c>
      <c r="Z5594" s="168"/>
      <c r="AA5594" s="168"/>
      <c r="AB5594" s="168"/>
      <c r="AC5594" s="168"/>
    </row>
    <row r="5595" spans="1:34" ht="15" customHeight="1" x14ac:dyDescent="0.2">
      <c r="A5595" s="175">
        <v>69</v>
      </c>
      <c r="B5595" s="175">
        <v>70</v>
      </c>
      <c r="C5595" s="24" t="s">
        <v>311</v>
      </c>
      <c r="D5595" s="175">
        <v>70051</v>
      </c>
      <c r="E5595" s="24" t="s">
        <v>312</v>
      </c>
      <c r="F5595" s="25">
        <v>2015</v>
      </c>
      <c r="G5595" s="156">
        <v>42230.593055555553</v>
      </c>
      <c r="H5595" s="157">
        <v>42230.593055555553</v>
      </c>
      <c r="I5595" s="620" t="s">
        <v>36</v>
      </c>
      <c r="J5595" s="620" t="s">
        <v>36</v>
      </c>
      <c r="K5595" s="620"/>
      <c r="L5595" s="159">
        <f>N5595-G5595</f>
        <v>3.0618055555605679</v>
      </c>
      <c r="M5595" s="160">
        <v>4409</v>
      </c>
      <c r="N5595" s="156">
        <v>42233.654861111114</v>
      </c>
      <c r="O5595" s="157">
        <v>42233.654861111114</v>
      </c>
      <c r="P5595" s="161" t="s">
        <v>173</v>
      </c>
      <c r="Q5595" s="35" t="s">
        <v>1285</v>
      </c>
      <c r="R5595" s="35" t="s">
        <v>142</v>
      </c>
      <c r="S5595" s="35" t="s">
        <v>107</v>
      </c>
      <c r="T5595" s="35" t="s">
        <v>4595</v>
      </c>
      <c r="U5595" s="170">
        <v>11415</v>
      </c>
      <c r="V5595" s="167" t="s">
        <v>788</v>
      </c>
      <c r="W5595" s="35" t="s">
        <v>4596</v>
      </c>
      <c r="X5595" s="55">
        <v>0</v>
      </c>
      <c r="Y5595" s="168"/>
      <c r="Z5595" s="168"/>
      <c r="AA5595" s="168"/>
      <c r="AB5595" s="168"/>
      <c r="AC5595" s="168"/>
    </row>
    <row r="5596" spans="1:34" ht="15" customHeight="1" x14ac:dyDescent="0.2">
      <c r="A5596" s="175">
        <v>69</v>
      </c>
      <c r="B5596" s="175">
        <v>70</v>
      </c>
      <c r="C5596" s="24" t="s">
        <v>311</v>
      </c>
      <c r="D5596" s="175">
        <v>70051</v>
      </c>
      <c r="E5596" s="43" t="s">
        <v>312</v>
      </c>
      <c r="F5596" s="25">
        <v>2015</v>
      </c>
      <c r="G5596" s="156">
        <v>42310.950694444444</v>
      </c>
      <c r="H5596" s="157">
        <v>42310.950694444444</v>
      </c>
      <c r="I5596" s="620" t="s">
        <v>36</v>
      </c>
      <c r="J5596" s="620" t="s">
        <v>36</v>
      </c>
      <c r="K5596" s="620"/>
      <c r="L5596" s="159">
        <f>N5596-G5596</f>
        <v>1.9444444442342501E-2</v>
      </c>
      <c r="M5596" s="160">
        <v>28</v>
      </c>
      <c r="N5596" s="156">
        <v>42310.970138888886</v>
      </c>
      <c r="O5596" s="157">
        <v>42310.970138888886</v>
      </c>
      <c r="P5596" s="161" t="s">
        <v>37</v>
      </c>
      <c r="Q5596" s="162" t="s">
        <v>52</v>
      </c>
      <c r="R5596" s="162" t="s">
        <v>3651</v>
      </c>
      <c r="S5596" s="35" t="s">
        <v>80</v>
      </c>
      <c r="T5596" s="35" t="s">
        <v>5107</v>
      </c>
      <c r="U5596" s="282" t="s">
        <v>40</v>
      </c>
      <c r="V5596" s="167" t="s">
        <v>788</v>
      </c>
      <c r="W5596" s="35" t="s">
        <v>5109</v>
      </c>
      <c r="X5596" s="55">
        <v>0</v>
      </c>
      <c r="Y5596" s="191"/>
      <c r="Z5596" s="191"/>
      <c r="AA5596" s="191"/>
      <c r="AB5596" s="191"/>
      <c r="AC5596" s="191"/>
    </row>
    <row r="5597" spans="1:34" ht="15" customHeight="1" x14ac:dyDescent="0.2">
      <c r="A5597" s="257">
        <v>69</v>
      </c>
      <c r="B5597" s="257">
        <v>70</v>
      </c>
      <c r="C5597" s="258" t="s">
        <v>311</v>
      </c>
      <c r="D5597" s="257">
        <v>70051</v>
      </c>
      <c r="E5597" s="258" t="s">
        <v>312</v>
      </c>
      <c r="F5597" s="25">
        <v>2016</v>
      </c>
      <c r="G5597" s="232">
        <v>42430.206250000003</v>
      </c>
      <c r="H5597" s="233">
        <v>42430.206250000003</v>
      </c>
      <c r="I5597" s="412" t="s">
        <v>36</v>
      </c>
      <c r="J5597" s="412" t="s">
        <v>36</v>
      </c>
      <c r="K5597" s="412"/>
      <c r="L5597" s="235">
        <f>N5597-G5597</f>
        <v>0.76041666666424135</v>
      </c>
      <c r="M5597" s="236">
        <v>1095</v>
      </c>
      <c r="N5597" s="232">
        <v>42430.966666666667</v>
      </c>
      <c r="O5597" s="233">
        <v>42430.966666666667</v>
      </c>
      <c r="P5597" s="237" t="s">
        <v>37</v>
      </c>
      <c r="Q5597" s="238" t="s">
        <v>38</v>
      </c>
      <c r="R5597" s="238" t="s">
        <v>135</v>
      </c>
      <c r="S5597" s="238" t="s">
        <v>68</v>
      </c>
      <c r="T5597" s="35" t="s">
        <v>5630</v>
      </c>
      <c r="U5597" s="88">
        <v>11958</v>
      </c>
      <c r="V5597" s="240" t="s">
        <v>788</v>
      </c>
      <c r="W5597" s="35" t="s">
        <v>5631</v>
      </c>
      <c r="X5597" s="55">
        <v>2055</v>
      </c>
      <c r="Y5597" s="55">
        <v>2055</v>
      </c>
      <c r="Z5597" s="55">
        <v>215304</v>
      </c>
      <c r="AA5597" s="259">
        <v>3.7487214670762836E-4</v>
      </c>
      <c r="AB5597" s="260">
        <v>3.9275655802792804E-2</v>
      </c>
      <c r="AC5597" s="241">
        <v>104.77080291970803</v>
      </c>
    </row>
    <row r="5598" spans="1:34" ht="15" customHeight="1" x14ac:dyDescent="0.2">
      <c r="A5598" s="257">
        <v>69</v>
      </c>
      <c r="B5598" s="257">
        <v>70</v>
      </c>
      <c r="C5598" s="258" t="s">
        <v>311</v>
      </c>
      <c r="D5598" s="257">
        <v>70051</v>
      </c>
      <c r="E5598" s="258" t="s">
        <v>312</v>
      </c>
      <c r="F5598" s="25">
        <v>2016</v>
      </c>
      <c r="G5598" s="232">
        <v>42458.28125</v>
      </c>
      <c r="H5598" s="233">
        <v>42458.28125</v>
      </c>
      <c r="I5598" s="412" t="s">
        <v>36</v>
      </c>
      <c r="J5598" s="412" t="s">
        <v>36</v>
      </c>
      <c r="K5598" s="412"/>
      <c r="L5598" s="235">
        <f>N5598-G5598</f>
        <v>0.40763888888614019</v>
      </c>
      <c r="M5598" s="236">
        <v>587</v>
      </c>
      <c r="N5598" s="232">
        <v>42458.688888888886</v>
      </c>
      <c r="O5598" s="233">
        <v>42458.688888888886</v>
      </c>
      <c r="P5598" s="237" t="s">
        <v>37</v>
      </c>
      <c r="Q5598" s="238" t="s">
        <v>38</v>
      </c>
      <c r="R5598" s="238" t="s">
        <v>135</v>
      </c>
      <c r="S5598" s="35" t="s">
        <v>68</v>
      </c>
      <c r="T5598" s="35" t="s">
        <v>5807</v>
      </c>
      <c r="U5598" s="170">
        <v>12047</v>
      </c>
      <c r="V5598" s="240" t="s">
        <v>788</v>
      </c>
      <c r="W5598" s="35" t="s">
        <v>5808</v>
      </c>
      <c r="X5598" s="55">
        <v>2059</v>
      </c>
      <c r="Y5598" s="55">
        <v>2059</v>
      </c>
      <c r="Z5598" s="55">
        <v>146189</v>
      </c>
      <c r="AA5598" s="259">
        <v>3.7560182485207145E-4</v>
      </c>
      <c r="AB5598" s="260">
        <v>2.6667729564497072E-2</v>
      </c>
      <c r="AC5598" s="241">
        <v>71</v>
      </c>
    </row>
    <row r="5599" spans="1:34" ht="15" customHeight="1" x14ac:dyDescent="0.2">
      <c r="A5599" s="257">
        <v>69</v>
      </c>
      <c r="B5599" s="257">
        <v>70</v>
      </c>
      <c r="C5599" s="258" t="s">
        <v>311</v>
      </c>
      <c r="D5599" s="257">
        <v>70051</v>
      </c>
      <c r="E5599" s="258" t="s">
        <v>312</v>
      </c>
      <c r="F5599" s="25">
        <v>2016</v>
      </c>
      <c r="G5599" s="232">
        <v>42484.988888888889</v>
      </c>
      <c r="H5599" s="233">
        <v>42484.988888888889</v>
      </c>
      <c r="I5599" s="412" t="s">
        <v>36</v>
      </c>
      <c r="J5599" s="417" t="s">
        <v>313</v>
      </c>
      <c r="K5599" s="417"/>
      <c r="L5599" s="235">
        <f>N5599-G5599</f>
        <v>0.65763888888614019</v>
      </c>
      <c r="M5599" s="236">
        <v>947</v>
      </c>
      <c r="N5599" s="232">
        <v>42485.646527777775</v>
      </c>
      <c r="O5599" s="233">
        <v>42485.646527777775</v>
      </c>
      <c r="P5599" s="237" t="s">
        <v>37</v>
      </c>
      <c r="Q5599" s="238" t="s">
        <v>38</v>
      </c>
      <c r="R5599" s="238" t="s">
        <v>135</v>
      </c>
      <c r="S5599" s="35" t="s">
        <v>54</v>
      </c>
      <c r="T5599" s="35" t="s">
        <v>5958</v>
      </c>
      <c r="U5599" s="88">
        <v>12129</v>
      </c>
      <c r="V5599" s="240" t="s">
        <v>788</v>
      </c>
      <c r="W5599" s="35" t="s">
        <v>5959</v>
      </c>
      <c r="X5599" s="55">
        <v>2606</v>
      </c>
      <c r="Y5599" s="55">
        <v>2606</v>
      </c>
      <c r="Z5599" s="55">
        <v>181808</v>
      </c>
      <c r="AA5599" s="259">
        <v>4.7538531110466155E-4</v>
      </c>
      <c r="AB5599" s="260">
        <v>3.316533102122652E-2</v>
      </c>
      <c r="AC5599" s="241">
        <v>69.765157329240211</v>
      </c>
    </row>
    <row r="5600" spans="1:34" ht="15" customHeight="1" x14ac:dyDescent="0.2">
      <c r="A5600" s="257">
        <v>69</v>
      </c>
      <c r="B5600" s="257">
        <v>70</v>
      </c>
      <c r="C5600" s="258" t="s">
        <v>311</v>
      </c>
      <c r="D5600" s="257">
        <v>70051</v>
      </c>
      <c r="E5600" s="258" t="s">
        <v>312</v>
      </c>
      <c r="F5600" s="25">
        <v>2016</v>
      </c>
      <c r="G5600" s="232">
        <v>42495.377083333333</v>
      </c>
      <c r="H5600" s="233">
        <v>42495.377083333333</v>
      </c>
      <c r="I5600" s="412" t="s">
        <v>36</v>
      </c>
      <c r="J5600" s="412" t="s">
        <v>36</v>
      </c>
      <c r="K5600" s="412"/>
      <c r="L5600" s="235">
        <f>N5600-G5600</f>
        <v>6.944444467080757E-4</v>
      </c>
      <c r="M5600" s="236">
        <v>1</v>
      </c>
      <c r="N5600" s="232">
        <v>42495.37777777778</v>
      </c>
      <c r="O5600" s="233">
        <v>42495.37777777778</v>
      </c>
      <c r="P5600" s="237" t="s">
        <v>37</v>
      </c>
      <c r="Q5600" s="238" t="s">
        <v>48</v>
      </c>
      <c r="R5600" s="238" t="s">
        <v>49</v>
      </c>
      <c r="S5600" s="35" t="s">
        <v>40</v>
      </c>
      <c r="T5600" s="35" t="s">
        <v>6028</v>
      </c>
      <c r="U5600" s="282" t="s">
        <v>40</v>
      </c>
      <c r="V5600" s="240" t="s">
        <v>788</v>
      </c>
      <c r="W5600" s="35" t="s">
        <v>6029</v>
      </c>
      <c r="X5600" s="55">
        <v>2064</v>
      </c>
      <c r="Y5600" s="55">
        <v>0</v>
      </c>
      <c r="Z5600" s="55">
        <v>0</v>
      </c>
      <c r="AA5600" s="168"/>
      <c r="AB5600" s="168"/>
      <c r="AC5600" s="168"/>
    </row>
    <row r="5601" spans="1:34" ht="15" customHeight="1" x14ac:dyDescent="0.2">
      <c r="A5601" s="257">
        <v>69</v>
      </c>
      <c r="B5601" s="257">
        <v>70</v>
      </c>
      <c r="C5601" s="258" t="s">
        <v>311</v>
      </c>
      <c r="D5601" s="257">
        <v>70051</v>
      </c>
      <c r="E5601" s="258" t="s">
        <v>312</v>
      </c>
      <c r="F5601" s="25">
        <v>2016</v>
      </c>
      <c r="G5601" s="232">
        <v>42495.922222222223</v>
      </c>
      <c r="H5601" s="233">
        <v>42495.922222222223</v>
      </c>
      <c r="I5601" s="412" t="s">
        <v>36</v>
      </c>
      <c r="J5601" s="412" t="s">
        <v>36</v>
      </c>
      <c r="K5601" s="412"/>
      <c r="L5601" s="235">
        <f>N5601-G5601</f>
        <v>6.944444467080757E-4</v>
      </c>
      <c r="M5601" s="236">
        <v>1</v>
      </c>
      <c r="N5601" s="232">
        <v>42495.92291666667</v>
      </c>
      <c r="O5601" s="233">
        <v>42495.92291666667</v>
      </c>
      <c r="P5601" s="237" t="s">
        <v>37</v>
      </c>
      <c r="Q5601" s="238" t="s">
        <v>213</v>
      </c>
      <c r="R5601" s="238" t="s">
        <v>287</v>
      </c>
      <c r="S5601" s="35" t="s">
        <v>101</v>
      </c>
      <c r="T5601" s="35" t="s">
        <v>6055</v>
      </c>
      <c r="U5601" s="282" t="s">
        <v>40</v>
      </c>
      <c r="V5601" s="240" t="s">
        <v>788</v>
      </c>
      <c r="W5601" s="35" t="s">
        <v>6056</v>
      </c>
      <c r="X5601" s="55">
        <v>2064</v>
      </c>
      <c r="Y5601" s="55">
        <v>0</v>
      </c>
      <c r="Z5601" s="55">
        <v>0</v>
      </c>
      <c r="AA5601" s="168"/>
      <c r="AB5601" s="168"/>
      <c r="AC5601" s="168"/>
    </row>
    <row r="5602" spans="1:34" ht="15" customHeight="1" x14ac:dyDescent="0.2">
      <c r="A5602" s="257">
        <v>69</v>
      </c>
      <c r="B5602" s="257">
        <v>70</v>
      </c>
      <c r="C5602" s="258" t="s">
        <v>311</v>
      </c>
      <c r="D5602" s="257">
        <v>70051</v>
      </c>
      <c r="E5602" s="258" t="s">
        <v>312</v>
      </c>
      <c r="F5602" s="25">
        <v>2017</v>
      </c>
      <c r="G5602" s="232">
        <v>42805.228472222225</v>
      </c>
      <c r="H5602" s="233">
        <v>42805.228472222225</v>
      </c>
      <c r="I5602" s="412" t="s">
        <v>36</v>
      </c>
      <c r="J5602" s="417" t="s">
        <v>7042</v>
      </c>
      <c r="K5602" s="417"/>
      <c r="L5602" s="235">
        <f>N5602-G5602</f>
        <v>0.5</v>
      </c>
      <c r="M5602" s="236">
        <v>720</v>
      </c>
      <c r="N5602" s="232">
        <v>42805.728472222225</v>
      </c>
      <c r="O5602" s="233">
        <v>42805.728472222225</v>
      </c>
      <c r="P5602" s="237" t="s">
        <v>37</v>
      </c>
      <c r="Q5602" s="35" t="s">
        <v>38</v>
      </c>
      <c r="R5602" s="35" t="s">
        <v>135</v>
      </c>
      <c r="S5602" s="35" t="s">
        <v>54</v>
      </c>
      <c r="T5602" s="52" t="s">
        <v>8086</v>
      </c>
      <c r="U5602" s="303" t="s">
        <v>40</v>
      </c>
      <c r="V5602" s="49" t="s">
        <v>788</v>
      </c>
      <c r="W5602" s="44" t="s">
        <v>8087</v>
      </c>
      <c r="X5602" s="255">
        <v>2002</v>
      </c>
      <c r="Y5602" s="255">
        <v>2002</v>
      </c>
      <c r="Z5602" s="255">
        <v>142142</v>
      </c>
      <c r="AA5602" s="173">
        <v>3.6286443225310176E-4</v>
      </c>
      <c r="AB5602" s="174">
        <v>2.5763374689970225E-2</v>
      </c>
      <c r="AC5602" s="241">
        <v>71</v>
      </c>
      <c r="AD5602" s="304">
        <v>5517212</v>
      </c>
      <c r="AE5602" s="35" t="s">
        <v>7056</v>
      </c>
      <c r="AF5602" s="305" t="s">
        <v>7831</v>
      </c>
      <c r="AG5602" s="35" t="s">
        <v>7040</v>
      </c>
      <c r="AH5602" s="52" t="s">
        <v>7041</v>
      </c>
    </row>
    <row r="5603" spans="1:34" ht="15" customHeight="1" x14ac:dyDescent="0.2">
      <c r="A5603" s="257">
        <v>69</v>
      </c>
      <c r="B5603" s="257">
        <v>70</v>
      </c>
      <c r="C5603" s="258" t="s">
        <v>311</v>
      </c>
      <c r="D5603" s="257">
        <v>70051</v>
      </c>
      <c r="E5603" s="258" t="s">
        <v>312</v>
      </c>
      <c r="F5603" s="25">
        <v>2017</v>
      </c>
      <c r="G5603" s="232">
        <v>42936.054166666669</v>
      </c>
      <c r="H5603" s="233">
        <v>42936.054166666669</v>
      </c>
      <c r="I5603" s="412" t="s">
        <v>36</v>
      </c>
      <c r="J5603" s="412" t="s">
        <v>36</v>
      </c>
      <c r="K5603" s="412"/>
      <c r="L5603" s="235">
        <f>N5603-G5603</f>
        <v>6.9444443943211809E-4</v>
      </c>
      <c r="M5603" s="236">
        <v>1</v>
      </c>
      <c r="N5603" s="232">
        <v>42936.054861111108</v>
      </c>
      <c r="O5603" s="233">
        <v>42936.054861111108</v>
      </c>
      <c r="P5603" s="237" t="s">
        <v>37</v>
      </c>
      <c r="Q5603" s="35" t="s">
        <v>38</v>
      </c>
      <c r="R5603" s="35" t="s">
        <v>135</v>
      </c>
      <c r="S5603" s="35" t="s">
        <v>68</v>
      </c>
      <c r="T5603" s="167" t="s">
        <v>9007</v>
      </c>
      <c r="U5603" s="77">
        <v>113068555</v>
      </c>
      <c r="V5603" s="240" t="s">
        <v>788</v>
      </c>
      <c r="W5603" s="163" t="s">
        <v>9008</v>
      </c>
      <c r="X5603" s="241">
        <v>2007</v>
      </c>
      <c r="Y5603" s="241">
        <v>0</v>
      </c>
      <c r="Z5603" s="241">
        <v>0</v>
      </c>
      <c r="AA5603" s="168"/>
      <c r="AB5603" s="168"/>
      <c r="AC5603" s="168"/>
      <c r="AD5603" s="304">
        <v>5517212</v>
      </c>
      <c r="AE5603" s="305" t="s">
        <v>7102</v>
      </c>
      <c r="AF5603" s="305" t="s">
        <v>9009</v>
      </c>
      <c r="AG5603" s="35" t="s">
        <v>7040</v>
      </c>
      <c r="AH5603" s="29" t="s">
        <v>7041</v>
      </c>
    </row>
    <row r="5604" spans="1:34" ht="15" customHeight="1" x14ac:dyDescent="0.2">
      <c r="A5604" s="175">
        <v>69</v>
      </c>
      <c r="B5604" s="175">
        <v>70</v>
      </c>
      <c r="C5604" s="24" t="s">
        <v>311</v>
      </c>
      <c r="D5604" s="175">
        <v>70051</v>
      </c>
      <c r="E5604" s="24" t="s">
        <v>312</v>
      </c>
      <c r="F5604" s="25">
        <v>2017</v>
      </c>
      <c r="G5604" s="232">
        <v>42936.159722222219</v>
      </c>
      <c r="H5604" s="233">
        <v>42936.159722222219</v>
      </c>
      <c r="I5604" s="412" t="s">
        <v>36</v>
      </c>
      <c r="J5604" s="412" t="s">
        <v>36</v>
      </c>
      <c r="K5604" s="412"/>
      <c r="L5604" s="235">
        <f>N5604-G5604</f>
        <v>0.37569444444670808</v>
      </c>
      <c r="M5604" s="236">
        <v>541</v>
      </c>
      <c r="N5604" s="232">
        <v>42936.535416666666</v>
      </c>
      <c r="O5604" s="233">
        <v>42936.535416666666</v>
      </c>
      <c r="P5604" s="237" t="s">
        <v>37</v>
      </c>
      <c r="Q5604" s="35" t="s">
        <v>38</v>
      </c>
      <c r="R5604" s="35" t="s">
        <v>135</v>
      </c>
      <c r="S5604" s="35" t="s">
        <v>68</v>
      </c>
      <c r="T5604" s="167" t="s">
        <v>9010</v>
      </c>
      <c r="U5604" s="170">
        <v>113068555</v>
      </c>
      <c r="V5604" s="240" t="s">
        <v>788</v>
      </c>
      <c r="W5604" s="167" t="s">
        <v>9011</v>
      </c>
      <c r="X5604" s="241">
        <v>0</v>
      </c>
      <c r="Y5604" s="241">
        <v>0</v>
      </c>
      <c r="Z5604" s="241">
        <v>0</v>
      </c>
      <c r="AA5604" s="168"/>
      <c r="AB5604" s="168"/>
      <c r="AC5604" s="168"/>
      <c r="AD5604" s="304">
        <v>5517212</v>
      </c>
      <c r="AE5604" s="305" t="s">
        <v>1270</v>
      </c>
      <c r="AF5604" s="305" t="s">
        <v>1270</v>
      </c>
      <c r="AG5604" s="35" t="s">
        <v>7066</v>
      </c>
      <c r="AH5604" s="29" t="s">
        <v>7067</v>
      </c>
    </row>
    <row r="5605" spans="1:34" ht="15" customHeight="1" x14ac:dyDescent="0.2">
      <c r="A5605" s="257">
        <v>69</v>
      </c>
      <c r="B5605" s="257">
        <v>70</v>
      </c>
      <c r="C5605" s="258" t="s">
        <v>311</v>
      </c>
      <c r="D5605" s="257">
        <v>70051</v>
      </c>
      <c r="E5605" s="258" t="s">
        <v>312</v>
      </c>
      <c r="F5605" s="25">
        <v>2017</v>
      </c>
      <c r="G5605" s="232">
        <v>42989.742361111108</v>
      </c>
      <c r="H5605" s="233">
        <v>42989.742361111108</v>
      </c>
      <c r="I5605" s="417" t="s">
        <v>7042</v>
      </c>
      <c r="J5605" s="417" t="s">
        <v>7042</v>
      </c>
      <c r="K5605" s="417"/>
      <c r="L5605" s="235">
        <f>N5605-G5605</f>
        <v>1.2354166666700621</v>
      </c>
      <c r="M5605" s="236">
        <v>1779</v>
      </c>
      <c r="N5605" s="232">
        <v>42990.977777777778</v>
      </c>
      <c r="O5605" s="233">
        <v>42990.977777777778</v>
      </c>
      <c r="P5605" s="237" t="s">
        <v>37</v>
      </c>
      <c r="Q5605" s="35" t="s">
        <v>222</v>
      </c>
      <c r="R5605" s="35" t="s">
        <v>223</v>
      </c>
      <c r="S5605" s="35" t="s">
        <v>54</v>
      </c>
      <c r="T5605" s="167" t="s">
        <v>9438</v>
      </c>
      <c r="U5605" s="303" t="s">
        <v>40</v>
      </c>
      <c r="V5605" s="240" t="s">
        <v>788</v>
      </c>
      <c r="W5605" s="167" t="s">
        <v>9439</v>
      </c>
      <c r="X5605" s="241">
        <v>2010</v>
      </c>
      <c r="Y5605" s="241">
        <v>2010</v>
      </c>
      <c r="Z5605" s="241">
        <v>154770</v>
      </c>
      <c r="AA5605" s="215">
        <v>3.6431443997439288E-4</v>
      </c>
      <c r="AB5605" s="216">
        <v>2.8052211878028251E-2</v>
      </c>
      <c r="AC5605" s="255">
        <v>77</v>
      </c>
      <c r="AD5605" s="304">
        <v>5517212</v>
      </c>
      <c r="AE5605" s="382" t="s">
        <v>7083</v>
      </c>
      <c r="AF5605" s="383" t="s">
        <v>9440</v>
      </c>
      <c r="AG5605" s="167" t="s">
        <v>7040</v>
      </c>
      <c r="AH5605" s="29" t="s">
        <v>7041</v>
      </c>
    </row>
    <row r="5606" spans="1:34" ht="15" customHeight="1" x14ac:dyDescent="0.2">
      <c r="A5606" s="257">
        <v>69</v>
      </c>
      <c r="B5606" s="257">
        <v>70</v>
      </c>
      <c r="C5606" s="258" t="s">
        <v>311</v>
      </c>
      <c r="D5606" s="257">
        <v>70051</v>
      </c>
      <c r="E5606" s="258" t="s">
        <v>312</v>
      </c>
      <c r="F5606" s="25">
        <v>2017</v>
      </c>
      <c r="G5606" s="232">
        <v>43075.69027777778</v>
      </c>
      <c r="H5606" s="233">
        <v>43075.69027777778</v>
      </c>
      <c r="I5606" s="412" t="s">
        <v>36</v>
      </c>
      <c r="J5606" s="412" t="s">
        <v>36</v>
      </c>
      <c r="K5606" s="412"/>
      <c r="L5606" s="235">
        <f>N5606-G5606</f>
        <v>6.9444443943211809E-4</v>
      </c>
      <c r="M5606" s="236">
        <v>1</v>
      </c>
      <c r="N5606" s="232">
        <v>43075.690972222219</v>
      </c>
      <c r="O5606" s="233">
        <v>43075.690972222219</v>
      </c>
      <c r="P5606" s="237" t="s">
        <v>37</v>
      </c>
      <c r="Q5606" s="167" t="s">
        <v>48</v>
      </c>
      <c r="R5606" s="167" t="s">
        <v>49</v>
      </c>
      <c r="S5606" s="35" t="s">
        <v>40</v>
      </c>
      <c r="T5606" s="167" t="s">
        <v>10098</v>
      </c>
      <c r="U5606" s="332" t="s">
        <v>40</v>
      </c>
      <c r="V5606" s="240" t="s">
        <v>788</v>
      </c>
      <c r="W5606" s="167" t="s">
        <v>10099</v>
      </c>
      <c r="X5606" s="255">
        <v>1001</v>
      </c>
      <c r="Y5606" s="241">
        <v>0</v>
      </c>
      <c r="Z5606" s="241">
        <v>0</v>
      </c>
      <c r="AA5606" s="266"/>
      <c r="AB5606" s="266"/>
      <c r="AC5606" s="266"/>
      <c r="AD5606" s="304">
        <v>5517212</v>
      </c>
      <c r="AE5606" s="333" t="s">
        <v>7182</v>
      </c>
      <c r="AF5606" s="383" t="s">
        <v>10100</v>
      </c>
      <c r="AG5606" s="167" t="s">
        <v>7040</v>
      </c>
      <c r="AH5606" s="29" t="s">
        <v>7041</v>
      </c>
    </row>
    <row r="5607" spans="1:34" ht="15" customHeight="1" x14ac:dyDescent="0.2">
      <c r="A5607" s="257">
        <v>69</v>
      </c>
      <c r="B5607" s="257">
        <v>70</v>
      </c>
      <c r="C5607" s="258" t="s">
        <v>311</v>
      </c>
      <c r="D5607" s="257">
        <v>70051</v>
      </c>
      <c r="E5607" s="258" t="s">
        <v>312</v>
      </c>
      <c r="F5607" s="25">
        <v>2018</v>
      </c>
      <c r="G5607" s="284">
        <v>43431.613888888889</v>
      </c>
      <c r="H5607" s="234">
        <v>43431.613888888889</v>
      </c>
      <c r="I5607" s="412" t="s">
        <v>36</v>
      </c>
      <c r="J5607" s="412" t="s">
        <v>36</v>
      </c>
      <c r="K5607" s="412" t="s">
        <v>36</v>
      </c>
      <c r="L5607" s="235">
        <f>N5607-G5607</f>
        <v>0.23194444444379769</v>
      </c>
      <c r="M5607" s="236">
        <v>334</v>
      </c>
      <c r="N5607" s="284">
        <v>43431.845833333333</v>
      </c>
      <c r="O5607" s="234">
        <v>43431.845833333333</v>
      </c>
      <c r="P5607" s="237" t="s">
        <v>37</v>
      </c>
      <c r="Q5607" s="162" t="s">
        <v>1246</v>
      </c>
      <c r="R5607" s="167" t="s">
        <v>10509</v>
      </c>
      <c r="S5607" s="163" t="s">
        <v>68</v>
      </c>
      <c r="T5607" s="167" t="s">
        <v>12421</v>
      </c>
      <c r="U5607" s="416" t="s">
        <v>40</v>
      </c>
      <c r="V5607" s="240" t="s">
        <v>788</v>
      </c>
      <c r="W5607" s="167" t="s">
        <v>12422</v>
      </c>
      <c r="X5607" s="255">
        <v>0</v>
      </c>
      <c r="Y5607" s="241">
        <v>0</v>
      </c>
      <c r="Z5607" s="241">
        <v>0</v>
      </c>
      <c r="AA5607" s="266"/>
      <c r="AB5607" s="266"/>
      <c r="AC5607" s="266"/>
      <c r="AD5607" s="241">
        <v>5517212</v>
      </c>
      <c r="AE5607" s="461" t="s">
        <v>1270</v>
      </c>
      <c r="AF5607" s="462" t="s">
        <v>1270</v>
      </c>
      <c r="AG5607" s="277" t="s">
        <v>7066</v>
      </c>
      <c r="AH5607" s="277" t="s">
        <v>7067</v>
      </c>
    </row>
    <row r="5608" spans="1:34" ht="15" customHeight="1" x14ac:dyDescent="0.2">
      <c r="A5608" s="58">
        <v>69</v>
      </c>
      <c r="B5608" s="58">
        <v>70</v>
      </c>
      <c r="C5608" s="76" t="s">
        <v>50</v>
      </c>
      <c r="D5608" s="31">
        <v>70052</v>
      </c>
      <c r="E5608" s="60" t="s">
        <v>51</v>
      </c>
      <c r="F5608" s="25">
        <v>2014</v>
      </c>
      <c r="G5608" s="61">
        <v>41688.118055555555</v>
      </c>
      <c r="H5608" s="62">
        <v>41688.118055555555</v>
      </c>
      <c r="I5608" s="625" t="s">
        <v>36</v>
      </c>
      <c r="J5608" s="625" t="s">
        <v>36</v>
      </c>
      <c r="K5608" s="625"/>
      <c r="L5608" s="64">
        <f>N5608-G5608</f>
        <v>0.30972222222044365</v>
      </c>
      <c r="M5608" s="65">
        <v>446</v>
      </c>
      <c r="N5608" s="61">
        <v>41688.427777777775</v>
      </c>
      <c r="O5608" s="62">
        <v>41688.427777777775</v>
      </c>
      <c r="P5608" s="66" t="s">
        <v>37</v>
      </c>
      <c r="Q5608" s="67" t="s">
        <v>38</v>
      </c>
      <c r="R5608" s="67" t="s">
        <v>135</v>
      </c>
      <c r="S5608" s="68" t="s">
        <v>68</v>
      </c>
      <c r="T5608" s="69" t="s">
        <v>1838</v>
      </c>
      <c r="U5608" s="416" t="s">
        <v>40</v>
      </c>
      <c r="V5608" s="78" t="s">
        <v>1336</v>
      </c>
      <c r="W5608" s="69" t="s">
        <v>1839</v>
      </c>
      <c r="X5608" s="32">
        <v>0</v>
      </c>
      <c r="Y5608" s="32">
        <v>0</v>
      </c>
      <c r="Z5608" s="83"/>
      <c r="AA5608" s="84"/>
      <c r="AB5608" s="85"/>
      <c r="AC5608" s="83"/>
    </row>
    <row r="5609" spans="1:34" ht="15" customHeight="1" x14ac:dyDescent="0.2">
      <c r="A5609" s="58">
        <v>69</v>
      </c>
      <c r="B5609" s="58">
        <v>70</v>
      </c>
      <c r="C5609" s="76" t="s">
        <v>50</v>
      </c>
      <c r="D5609" s="31">
        <v>70052</v>
      </c>
      <c r="E5609" s="60" t="s">
        <v>51</v>
      </c>
      <c r="F5609" s="25">
        <v>2014</v>
      </c>
      <c r="G5609" s="61">
        <v>41716.90625</v>
      </c>
      <c r="H5609" s="62">
        <v>41716.90625</v>
      </c>
      <c r="I5609" s="625" t="s">
        <v>36</v>
      </c>
      <c r="J5609" s="625" t="s">
        <v>36</v>
      </c>
      <c r="K5609" s="625"/>
      <c r="L5609" s="64">
        <f>N5609-G5609</f>
        <v>3.5951388888861402</v>
      </c>
      <c r="M5609" s="65">
        <v>5177</v>
      </c>
      <c r="N5609" s="61">
        <v>41720.501388888886</v>
      </c>
      <c r="O5609" s="62">
        <v>41720.501388888886</v>
      </c>
      <c r="P5609" s="90" t="s">
        <v>173</v>
      </c>
      <c r="Q5609" s="69" t="s">
        <v>52</v>
      </c>
      <c r="R5609" s="69" t="s">
        <v>142</v>
      </c>
      <c r="S5609" s="87" t="s">
        <v>107</v>
      </c>
      <c r="T5609" s="69" t="s">
        <v>1990</v>
      </c>
      <c r="U5609" s="416" t="s">
        <v>40</v>
      </c>
      <c r="V5609" s="78" t="s">
        <v>1336</v>
      </c>
      <c r="W5609" s="69" t="s">
        <v>1991</v>
      </c>
      <c r="X5609" s="32">
        <v>596</v>
      </c>
      <c r="Y5609" s="32">
        <v>596</v>
      </c>
      <c r="Z5609" s="32">
        <v>44104</v>
      </c>
      <c r="AA5609" s="79">
        <f>Y5609/5380759</f>
        <v>1.1076504262688591E-4</v>
      </c>
      <c r="AB5609" s="80">
        <f>Z5609/5380759</f>
        <v>8.1966131543895569E-3</v>
      </c>
      <c r="AC5609" s="32">
        <f>Z5609/Y5609</f>
        <v>74</v>
      </c>
    </row>
    <row r="5610" spans="1:34" ht="15" customHeight="1" x14ac:dyDescent="0.2">
      <c r="A5610" s="257">
        <v>69</v>
      </c>
      <c r="B5610" s="257">
        <v>70</v>
      </c>
      <c r="C5610" s="258" t="s">
        <v>50</v>
      </c>
      <c r="D5610" s="257">
        <v>70052</v>
      </c>
      <c r="E5610" s="258" t="s">
        <v>51</v>
      </c>
      <c r="F5610" s="25">
        <v>2017</v>
      </c>
      <c r="G5610" s="232">
        <v>42755.357638888891</v>
      </c>
      <c r="H5610" s="233">
        <v>42755.357638888891</v>
      </c>
      <c r="I5610" s="417" t="s">
        <v>7042</v>
      </c>
      <c r="J5610" s="412" t="s">
        <v>36</v>
      </c>
      <c r="K5610" s="412"/>
      <c r="L5610" s="235">
        <f>N5610-G5610</f>
        <v>0.26736111110949423</v>
      </c>
      <c r="M5610" s="236">
        <v>385</v>
      </c>
      <c r="N5610" s="232">
        <v>42755.625</v>
      </c>
      <c r="O5610" s="233">
        <v>42755.625</v>
      </c>
      <c r="P5610" s="237" t="s">
        <v>37</v>
      </c>
      <c r="Q5610" s="35" t="s">
        <v>52</v>
      </c>
      <c r="R5610" s="35" t="s">
        <v>302</v>
      </c>
      <c r="S5610" s="35" t="s">
        <v>68</v>
      </c>
      <c r="T5610" s="167" t="s">
        <v>7459</v>
      </c>
      <c r="U5610" s="303" t="s">
        <v>40</v>
      </c>
      <c r="V5610" s="49" t="s">
        <v>1336</v>
      </c>
      <c r="W5610" s="35" t="s">
        <v>7460</v>
      </c>
      <c r="X5610" s="255">
        <v>0</v>
      </c>
      <c r="Y5610" s="241">
        <v>0</v>
      </c>
      <c r="Z5610" s="241">
        <v>0</v>
      </c>
      <c r="AA5610" s="168"/>
      <c r="AB5610" s="168"/>
      <c r="AC5610" s="168"/>
      <c r="AD5610" s="304">
        <v>5517212</v>
      </c>
      <c r="AE5610" s="35" t="s">
        <v>1270</v>
      </c>
      <c r="AF5610" s="305" t="s">
        <v>1270</v>
      </c>
      <c r="AG5610" s="35" t="s">
        <v>7066</v>
      </c>
      <c r="AH5610" s="44" t="s">
        <v>7067</v>
      </c>
    </row>
    <row r="5611" spans="1:34" ht="15" customHeight="1" x14ac:dyDescent="0.2">
      <c r="A5611" s="257">
        <v>69</v>
      </c>
      <c r="B5611" s="257">
        <v>70</v>
      </c>
      <c r="C5611" s="258" t="s">
        <v>50</v>
      </c>
      <c r="D5611" s="257">
        <v>70052</v>
      </c>
      <c r="E5611" s="258" t="s">
        <v>51</v>
      </c>
      <c r="F5611" s="25">
        <v>2018</v>
      </c>
      <c r="G5611" s="284">
        <v>43397.309027777781</v>
      </c>
      <c r="H5611" s="234">
        <v>43397.309027777781</v>
      </c>
      <c r="I5611" s="412" t="s">
        <v>36</v>
      </c>
      <c r="J5611" s="412" t="s">
        <v>36</v>
      </c>
      <c r="K5611" s="412" t="s">
        <v>36</v>
      </c>
      <c r="L5611" s="235">
        <f>N5611-G5611</f>
        <v>6.9444443943211809E-4</v>
      </c>
      <c r="M5611" s="236">
        <v>1</v>
      </c>
      <c r="N5611" s="284">
        <v>43397.30972222222</v>
      </c>
      <c r="O5611" s="234">
        <v>43397.30972222222</v>
      </c>
      <c r="P5611" s="237" t="s">
        <v>37</v>
      </c>
      <c r="Q5611" s="162" t="s">
        <v>1285</v>
      </c>
      <c r="R5611" s="167" t="s">
        <v>10231</v>
      </c>
      <c r="S5611" s="163" t="s">
        <v>101</v>
      </c>
      <c r="T5611" s="167" t="s">
        <v>12194</v>
      </c>
      <c r="U5611" s="416" t="s">
        <v>40</v>
      </c>
      <c r="V5611" s="240" t="s">
        <v>1336</v>
      </c>
      <c r="W5611" s="167" t="s">
        <v>12195</v>
      </c>
      <c r="X5611" s="255">
        <v>0</v>
      </c>
      <c r="Y5611" s="241">
        <v>0</v>
      </c>
      <c r="Z5611" s="241">
        <v>0</v>
      </c>
      <c r="AA5611" s="266"/>
      <c r="AB5611" s="266"/>
      <c r="AC5611" s="266"/>
      <c r="AD5611" s="241">
        <v>5517212</v>
      </c>
      <c r="AE5611" s="461" t="s">
        <v>7172</v>
      </c>
      <c r="AF5611" s="468" t="s">
        <v>12196</v>
      </c>
      <c r="AG5611" s="163" t="s">
        <v>7040</v>
      </c>
      <c r="AH5611" s="277" t="s">
        <v>7041</v>
      </c>
    </row>
    <row r="5612" spans="1:34" ht="15" customHeight="1" x14ac:dyDescent="0.2">
      <c r="A5612" s="257">
        <v>69</v>
      </c>
      <c r="B5612" s="257">
        <v>70</v>
      </c>
      <c r="C5612" s="258" t="s">
        <v>50</v>
      </c>
      <c r="D5612" s="257">
        <v>70052</v>
      </c>
      <c r="E5612" s="258" t="s">
        <v>51</v>
      </c>
      <c r="F5612" s="25">
        <v>2018</v>
      </c>
      <c r="G5612" s="284">
        <v>43425.831250000003</v>
      </c>
      <c r="H5612" s="234">
        <v>43425.831250000003</v>
      </c>
      <c r="I5612" s="417" t="s">
        <v>7042</v>
      </c>
      <c r="J5612" s="412" t="s">
        <v>36</v>
      </c>
      <c r="K5612" s="412" t="s">
        <v>36</v>
      </c>
      <c r="L5612" s="235">
        <f>N5612-G5612</f>
        <v>6.9444443943211809E-4</v>
      </c>
      <c r="M5612" s="236">
        <v>1</v>
      </c>
      <c r="N5612" s="284">
        <v>43425.831944444442</v>
      </c>
      <c r="O5612" s="234">
        <v>43425.831944444442</v>
      </c>
      <c r="P5612" s="237" t="s">
        <v>37</v>
      </c>
      <c r="Q5612" s="162" t="s">
        <v>1285</v>
      </c>
      <c r="R5612" s="167" t="s">
        <v>10231</v>
      </c>
      <c r="S5612" s="163" t="s">
        <v>101</v>
      </c>
      <c r="T5612" s="167" t="s">
        <v>12374</v>
      </c>
      <c r="U5612" s="416" t="s">
        <v>40</v>
      </c>
      <c r="V5612" s="240" t="s">
        <v>1336</v>
      </c>
      <c r="W5612" s="167" t="s">
        <v>12375</v>
      </c>
      <c r="X5612" s="255">
        <v>0</v>
      </c>
      <c r="Y5612" s="241">
        <v>0</v>
      </c>
      <c r="Z5612" s="241">
        <v>0</v>
      </c>
      <c r="AA5612" s="266"/>
      <c r="AB5612" s="266"/>
      <c r="AC5612" s="266"/>
      <c r="AD5612" s="241">
        <v>5517212</v>
      </c>
      <c r="AE5612" s="461" t="s">
        <v>7172</v>
      </c>
      <c r="AF5612" s="468" t="s">
        <v>12376</v>
      </c>
      <c r="AG5612" s="163" t="s">
        <v>7040</v>
      </c>
      <c r="AH5612" s="277" t="s">
        <v>7041</v>
      </c>
    </row>
    <row r="5613" spans="1:34" ht="15" customHeight="1" x14ac:dyDescent="0.2">
      <c r="A5613" s="257">
        <v>69</v>
      </c>
      <c r="B5613" s="257">
        <v>70</v>
      </c>
      <c r="C5613" s="258" t="s">
        <v>50</v>
      </c>
      <c r="D5613" s="257">
        <v>70052</v>
      </c>
      <c r="E5613" s="258" t="s">
        <v>51</v>
      </c>
      <c r="F5613" s="25">
        <v>2018</v>
      </c>
      <c r="G5613" s="284">
        <v>43425.930555555555</v>
      </c>
      <c r="H5613" s="234">
        <v>43425.930555555555</v>
      </c>
      <c r="I5613" s="417" t="s">
        <v>7042</v>
      </c>
      <c r="J5613" s="412" t="s">
        <v>36</v>
      </c>
      <c r="K5613" s="412" t="s">
        <v>36</v>
      </c>
      <c r="L5613" s="235">
        <f>N5613-G5613</f>
        <v>6.944444467080757E-4</v>
      </c>
      <c r="M5613" s="236">
        <v>1</v>
      </c>
      <c r="N5613" s="284">
        <v>43425.931250000001</v>
      </c>
      <c r="O5613" s="234">
        <v>43425.931250000001</v>
      </c>
      <c r="P5613" s="237" t="s">
        <v>37</v>
      </c>
      <c r="Q5613" s="162" t="s">
        <v>1285</v>
      </c>
      <c r="R5613" s="167" t="s">
        <v>10231</v>
      </c>
      <c r="S5613" s="163" t="s">
        <v>101</v>
      </c>
      <c r="T5613" s="167" t="s">
        <v>12380</v>
      </c>
      <c r="U5613" s="416" t="s">
        <v>40</v>
      </c>
      <c r="V5613" s="240" t="s">
        <v>1336</v>
      </c>
      <c r="W5613" s="167" t="s">
        <v>12381</v>
      </c>
      <c r="X5613" s="255">
        <v>500</v>
      </c>
      <c r="Y5613" s="241">
        <v>0</v>
      </c>
      <c r="Z5613" s="241">
        <v>0</v>
      </c>
      <c r="AA5613" s="266"/>
      <c r="AB5613" s="266"/>
      <c r="AC5613" s="266"/>
      <c r="AD5613" s="241">
        <v>5517212</v>
      </c>
      <c r="AE5613" s="461" t="s">
        <v>7172</v>
      </c>
      <c r="AF5613" s="468" t="s">
        <v>12376</v>
      </c>
      <c r="AG5613" s="163" t="s">
        <v>7040</v>
      </c>
      <c r="AH5613" s="277" t="s">
        <v>7041</v>
      </c>
    </row>
    <row r="5614" spans="1:34" ht="15" customHeight="1" x14ac:dyDescent="0.2">
      <c r="A5614" s="521">
        <v>69</v>
      </c>
      <c r="B5614" s="521">
        <v>70</v>
      </c>
      <c r="C5614" s="522" t="s">
        <v>50</v>
      </c>
      <c r="D5614" s="521">
        <v>70052</v>
      </c>
      <c r="E5614" s="522" t="s">
        <v>51</v>
      </c>
      <c r="F5614" s="25">
        <v>2019</v>
      </c>
      <c r="G5614" s="232">
        <v>43496.682638888888</v>
      </c>
      <c r="H5614" s="233">
        <v>43496.682638888888</v>
      </c>
      <c r="I5614" s="412" t="s">
        <v>36</v>
      </c>
      <c r="J5614" s="412" t="s">
        <v>36</v>
      </c>
      <c r="K5614" s="412" t="s">
        <v>36</v>
      </c>
      <c r="L5614" s="235">
        <f>N5614-G5614</f>
        <v>6.944444467080757E-4</v>
      </c>
      <c r="M5614" s="236">
        <v>1</v>
      </c>
      <c r="N5614" s="232">
        <v>43496.683333333334</v>
      </c>
      <c r="O5614" s="233">
        <v>43496.683333333334</v>
      </c>
      <c r="P5614" s="237" t="s">
        <v>37</v>
      </c>
      <c r="Q5614" s="359" t="s">
        <v>1285</v>
      </c>
      <c r="R5614" s="35" t="s">
        <v>10192</v>
      </c>
      <c r="S5614" s="238" t="s">
        <v>40</v>
      </c>
      <c r="T5614" s="167" t="s">
        <v>12962</v>
      </c>
      <c r="U5614" s="416" t="s">
        <v>40</v>
      </c>
      <c r="V5614" s="240" t="s">
        <v>1336</v>
      </c>
      <c r="W5614" s="167" t="s">
        <v>12963</v>
      </c>
      <c r="X5614" s="164">
        <v>0</v>
      </c>
      <c r="Y5614" s="241">
        <v>0</v>
      </c>
      <c r="Z5614" s="241">
        <v>0</v>
      </c>
      <c r="AA5614" s="264">
        <f>Y5614/AD5614</f>
        <v>0</v>
      </c>
      <c r="AB5614" s="265">
        <f>Z5614/AD5614</f>
        <v>0</v>
      </c>
      <c r="AC5614" s="255">
        <v>0</v>
      </c>
      <c r="AD5614" s="241">
        <v>5548929</v>
      </c>
      <c r="AE5614" s="239" t="s">
        <v>1270</v>
      </c>
      <c r="AF5614" s="229" t="s">
        <v>1270</v>
      </c>
      <c r="AG5614" s="239" t="s">
        <v>7040</v>
      </c>
      <c r="AH5614" s="57" t="s">
        <v>7173</v>
      </c>
    </row>
    <row r="5615" spans="1:34" ht="15" customHeight="1" x14ac:dyDescent="0.2">
      <c r="A5615" s="521">
        <v>69</v>
      </c>
      <c r="B5615" s="521">
        <v>70</v>
      </c>
      <c r="C5615" s="522" t="s">
        <v>50</v>
      </c>
      <c r="D5615" s="521">
        <v>70052</v>
      </c>
      <c r="E5615" s="522" t="s">
        <v>51</v>
      </c>
      <c r="F5615" s="25">
        <v>2019</v>
      </c>
      <c r="G5615" s="232">
        <v>43496.683333333334</v>
      </c>
      <c r="H5615" s="233">
        <v>43496.683333333334</v>
      </c>
      <c r="I5615" s="412" t="s">
        <v>36</v>
      </c>
      <c r="J5615" s="412" t="s">
        <v>36</v>
      </c>
      <c r="K5615" s="412" t="s">
        <v>36</v>
      </c>
      <c r="L5615" s="235">
        <f>N5615-G5615</f>
        <v>6.944444467080757E-4</v>
      </c>
      <c r="M5615" s="236">
        <v>1</v>
      </c>
      <c r="N5615" s="232">
        <v>43496.684027777781</v>
      </c>
      <c r="O5615" s="233">
        <v>43496.684027777781</v>
      </c>
      <c r="P5615" s="237" t="s">
        <v>37</v>
      </c>
      <c r="Q5615" s="359" t="s">
        <v>1285</v>
      </c>
      <c r="R5615" s="35" t="s">
        <v>10192</v>
      </c>
      <c r="S5615" s="238" t="s">
        <v>40</v>
      </c>
      <c r="T5615" s="167" t="s">
        <v>12962</v>
      </c>
      <c r="U5615" s="416" t="s">
        <v>40</v>
      </c>
      <c r="V5615" s="240" t="s">
        <v>1336</v>
      </c>
      <c r="W5615" s="167" t="s">
        <v>12965</v>
      </c>
      <c r="X5615" s="164">
        <v>0</v>
      </c>
      <c r="Y5615" s="241">
        <v>0</v>
      </c>
      <c r="Z5615" s="241">
        <v>0</v>
      </c>
      <c r="AA5615" s="264">
        <f>Y5615/AD5615</f>
        <v>0</v>
      </c>
      <c r="AB5615" s="265">
        <f>Z5615/AD5615</f>
        <v>0</v>
      </c>
      <c r="AC5615" s="255">
        <v>0</v>
      </c>
      <c r="AD5615" s="241">
        <v>5548929</v>
      </c>
      <c r="AE5615" s="239" t="s">
        <v>1270</v>
      </c>
      <c r="AF5615" s="229" t="s">
        <v>1270</v>
      </c>
      <c r="AG5615" s="239" t="s">
        <v>7040</v>
      </c>
      <c r="AH5615" s="57" t="s">
        <v>7173</v>
      </c>
    </row>
    <row r="5616" spans="1:34" ht="15" customHeight="1" x14ac:dyDescent="0.2">
      <c r="A5616" s="58">
        <v>69</v>
      </c>
      <c r="B5616" s="58">
        <v>70</v>
      </c>
      <c r="C5616" s="76" t="s">
        <v>486</v>
      </c>
      <c r="D5616" s="31">
        <v>70053</v>
      </c>
      <c r="E5616" s="60" t="s">
        <v>487</v>
      </c>
      <c r="F5616" s="25">
        <v>2014</v>
      </c>
      <c r="G5616" s="61">
        <v>41799.759027777778</v>
      </c>
      <c r="H5616" s="62">
        <v>41799.759027777778</v>
      </c>
      <c r="I5616" s="625" t="s">
        <v>36</v>
      </c>
      <c r="J5616" s="625" t="s">
        <v>36</v>
      </c>
      <c r="K5616" s="625"/>
      <c r="L5616" s="64">
        <f>N5616-G5616</f>
        <v>1.1923611111124046</v>
      </c>
      <c r="M5616" s="65">
        <v>1717</v>
      </c>
      <c r="N5616" s="61">
        <v>41800.951388888891</v>
      </c>
      <c r="O5616" s="62">
        <v>41800.951388888891</v>
      </c>
      <c r="P5616" s="86" t="s">
        <v>242</v>
      </c>
      <c r="Q5616" s="69" t="s">
        <v>43</v>
      </c>
      <c r="R5616" s="69" t="s">
        <v>1663</v>
      </c>
      <c r="S5616" s="87" t="s">
        <v>526</v>
      </c>
      <c r="T5616" s="69" t="s">
        <v>2350</v>
      </c>
      <c r="U5616" s="416" t="s">
        <v>40</v>
      </c>
      <c r="V5616" s="87" t="s">
        <v>1336</v>
      </c>
      <c r="W5616" s="69" t="s">
        <v>2351</v>
      </c>
      <c r="X5616" s="32">
        <v>0</v>
      </c>
      <c r="Y5616" s="32">
        <v>0</v>
      </c>
      <c r="Z5616" s="83"/>
      <c r="AA5616" s="84"/>
      <c r="AB5616" s="85"/>
      <c r="AC5616" s="83"/>
    </row>
    <row r="5617" spans="1:34" ht="15" customHeight="1" x14ac:dyDescent="0.2">
      <c r="A5617" s="105">
        <v>69</v>
      </c>
      <c r="B5617" s="105">
        <v>70</v>
      </c>
      <c r="C5617" s="76" t="s">
        <v>486</v>
      </c>
      <c r="D5617" s="31">
        <v>70053</v>
      </c>
      <c r="E5617" s="60" t="s">
        <v>487</v>
      </c>
      <c r="F5617" s="25">
        <v>2014</v>
      </c>
      <c r="G5617" s="61">
        <v>41918.782638888886</v>
      </c>
      <c r="H5617" s="62">
        <v>41918.782638888886</v>
      </c>
      <c r="I5617" s="625" t="s">
        <v>36</v>
      </c>
      <c r="J5617" s="625" t="s">
        <v>36</v>
      </c>
      <c r="K5617" s="625"/>
      <c r="L5617" s="64">
        <f>N5617-G5617</f>
        <v>0.16736111111094942</v>
      </c>
      <c r="M5617" s="65">
        <v>241</v>
      </c>
      <c r="N5617" s="61">
        <v>41918.949999999997</v>
      </c>
      <c r="O5617" s="62">
        <v>41918.949999999997</v>
      </c>
      <c r="P5617" s="86" t="s">
        <v>242</v>
      </c>
      <c r="Q5617" s="69" t="s">
        <v>43</v>
      </c>
      <c r="R5617" s="69" t="s">
        <v>1663</v>
      </c>
      <c r="S5617" s="87" t="s">
        <v>40</v>
      </c>
      <c r="T5617" s="69" t="s">
        <v>2824</v>
      </c>
      <c r="U5617" s="416" t="s">
        <v>40</v>
      </c>
      <c r="V5617" s="87" t="s">
        <v>1336</v>
      </c>
      <c r="W5617" s="69" t="s">
        <v>2825</v>
      </c>
      <c r="X5617" s="32">
        <v>0</v>
      </c>
      <c r="Y5617" s="32">
        <v>0</v>
      </c>
      <c r="Z5617" s="83"/>
      <c r="AA5617" s="84"/>
      <c r="AB5617" s="85"/>
      <c r="AC5617" s="83"/>
    </row>
    <row r="5618" spans="1:34" ht="15" customHeight="1" x14ac:dyDescent="0.2">
      <c r="A5618" s="105">
        <v>69</v>
      </c>
      <c r="B5618" s="105">
        <v>70</v>
      </c>
      <c r="C5618" s="76" t="s">
        <v>486</v>
      </c>
      <c r="D5618" s="31">
        <v>70053</v>
      </c>
      <c r="E5618" s="60" t="s">
        <v>487</v>
      </c>
      <c r="F5618" s="25">
        <v>2014</v>
      </c>
      <c r="G5618" s="61">
        <v>41980.847222222219</v>
      </c>
      <c r="H5618" s="62">
        <v>41980.847222222219</v>
      </c>
      <c r="I5618" s="625" t="s">
        <v>36</v>
      </c>
      <c r="J5618" s="625" t="s">
        <v>36</v>
      </c>
      <c r="K5618" s="625"/>
      <c r="L5618" s="64">
        <f>N5618-G5618</f>
        <v>6.944444467080757E-4</v>
      </c>
      <c r="M5618" s="65">
        <v>1</v>
      </c>
      <c r="N5618" s="61">
        <v>41980.847916666666</v>
      </c>
      <c r="O5618" s="62">
        <v>41980.847916666666</v>
      </c>
      <c r="P5618" s="66" t="s">
        <v>37</v>
      </c>
      <c r="Q5618" s="69" t="s">
        <v>145</v>
      </c>
      <c r="R5618" s="69" t="s">
        <v>146</v>
      </c>
      <c r="S5618" s="87" t="s">
        <v>101</v>
      </c>
      <c r="T5618" s="69" t="s">
        <v>3109</v>
      </c>
      <c r="U5618" s="416" t="s">
        <v>40</v>
      </c>
      <c r="V5618" s="87" t="s">
        <v>1336</v>
      </c>
      <c r="W5618" s="69" t="s">
        <v>3110</v>
      </c>
      <c r="X5618" s="32">
        <v>2740</v>
      </c>
      <c r="Y5618" s="32">
        <v>0</v>
      </c>
      <c r="Z5618" s="83"/>
      <c r="AA5618" s="84"/>
      <c r="AB5618" s="85"/>
      <c r="AC5618" s="83"/>
      <c r="AD5618" s="41"/>
      <c r="AE5618" s="41"/>
      <c r="AF5618" s="41"/>
      <c r="AG5618" s="41"/>
      <c r="AH5618" s="41"/>
    </row>
    <row r="5619" spans="1:34" ht="15" customHeight="1" x14ac:dyDescent="0.2">
      <c r="A5619" s="58">
        <v>69</v>
      </c>
      <c r="B5619" s="58">
        <v>70</v>
      </c>
      <c r="C5619" s="76" t="s">
        <v>156</v>
      </c>
      <c r="D5619" s="31">
        <v>70054</v>
      </c>
      <c r="E5619" s="60" t="s">
        <v>157</v>
      </c>
      <c r="F5619" s="25">
        <v>2014</v>
      </c>
      <c r="G5619" s="61">
        <v>41716.90625</v>
      </c>
      <c r="H5619" s="62">
        <v>41716.90625</v>
      </c>
      <c r="I5619" s="625" t="s">
        <v>36</v>
      </c>
      <c r="J5619" s="625" t="s">
        <v>36</v>
      </c>
      <c r="K5619" s="625"/>
      <c r="L5619" s="64">
        <f>N5619-G5619</f>
        <v>3.5951388888861402</v>
      </c>
      <c r="M5619" s="65">
        <v>5177</v>
      </c>
      <c r="N5619" s="61">
        <v>41720.501388888886</v>
      </c>
      <c r="O5619" s="62">
        <v>41720.501388888886</v>
      </c>
      <c r="P5619" s="90" t="s">
        <v>173</v>
      </c>
      <c r="Q5619" s="69" t="s">
        <v>52</v>
      </c>
      <c r="R5619" s="69" t="s">
        <v>142</v>
      </c>
      <c r="S5619" s="87" t="s">
        <v>107</v>
      </c>
      <c r="T5619" s="69" t="s">
        <v>1990</v>
      </c>
      <c r="U5619" s="416" t="s">
        <v>40</v>
      </c>
      <c r="V5619" s="78" t="s">
        <v>1336</v>
      </c>
      <c r="W5619" s="69" t="s">
        <v>1991</v>
      </c>
      <c r="X5619" s="32">
        <v>0</v>
      </c>
      <c r="Y5619" s="32">
        <v>0</v>
      </c>
      <c r="Z5619" s="83"/>
      <c r="AA5619" s="84"/>
      <c r="AB5619" s="85"/>
      <c r="AC5619" s="83"/>
    </row>
    <row r="5620" spans="1:34" ht="15" customHeight="1" x14ac:dyDescent="0.2">
      <c r="A5620" s="257">
        <v>69</v>
      </c>
      <c r="B5620" s="257">
        <v>70</v>
      </c>
      <c r="C5620" s="258" t="s">
        <v>156</v>
      </c>
      <c r="D5620" s="257">
        <v>70054</v>
      </c>
      <c r="E5620" s="258" t="s">
        <v>157</v>
      </c>
      <c r="F5620" s="25">
        <v>2016</v>
      </c>
      <c r="G5620" s="284">
        <v>42670.964583333334</v>
      </c>
      <c r="H5620" s="234">
        <v>42670.964583333334</v>
      </c>
      <c r="I5620" s="412" t="s">
        <v>36</v>
      </c>
      <c r="J5620" s="412" t="s">
        <v>36</v>
      </c>
      <c r="K5620" s="412"/>
      <c r="L5620" s="235">
        <f>N5620-G5620</f>
        <v>6.944444467080757E-4</v>
      </c>
      <c r="M5620" s="236">
        <v>1</v>
      </c>
      <c r="N5620" s="284">
        <v>42670.965277777781</v>
      </c>
      <c r="O5620" s="234">
        <v>42670.965277777781</v>
      </c>
      <c r="P5620" s="237" t="s">
        <v>37</v>
      </c>
      <c r="Q5620" s="35" t="s">
        <v>48</v>
      </c>
      <c r="R5620" s="35" t="s">
        <v>49</v>
      </c>
      <c r="S5620" s="35" t="s">
        <v>40</v>
      </c>
      <c r="T5620" s="35" t="s">
        <v>6808</v>
      </c>
      <c r="U5620" s="282" t="s">
        <v>40</v>
      </c>
      <c r="V5620" s="240" t="s">
        <v>761</v>
      </c>
      <c r="W5620" s="35" t="s">
        <v>6809</v>
      </c>
      <c r="X5620" s="177">
        <v>6764</v>
      </c>
      <c r="Y5620" s="55">
        <v>0</v>
      </c>
      <c r="Z5620" s="55">
        <v>0</v>
      </c>
      <c r="AA5620" s="35"/>
      <c r="AB5620" s="35"/>
      <c r="AC5620" s="241"/>
    </row>
    <row r="5621" spans="1:34" ht="15" customHeight="1" x14ac:dyDescent="0.2">
      <c r="A5621" s="257">
        <v>69</v>
      </c>
      <c r="B5621" s="257">
        <v>70</v>
      </c>
      <c r="C5621" s="258" t="s">
        <v>156</v>
      </c>
      <c r="D5621" s="257">
        <v>70054</v>
      </c>
      <c r="E5621" s="258" t="s">
        <v>157</v>
      </c>
      <c r="F5621" s="25">
        <v>2016</v>
      </c>
      <c r="G5621" s="284">
        <v>42722.505555555559</v>
      </c>
      <c r="H5621" s="234">
        <v>42722.505555555559</v>
      </c>
      <c r="I5621" s="412" t="s">
        <v>36</v>
      </c>
      <c r="J5621" s="412" t="s">
        <v>36</v>
      </c>
      <c r="K5621" s="412"/>
      <c r="L5621" s="235">
        <f>N5621-G5621</f>
        <v>6.9444443943211809E-4</v>
      </c>
      <c r="M5621" s="236">
        <v>1</v>
      </c>
      <c r="N5621" s="284">
        <v>42722.506249999999</v>
      </c>
      <c r="O5621" s="234">
        <v>42722.506249999999</v>
      </c>
      <c r="P5621" s="237" t="s">
        <v>37</v>
      </c>
      <c r="Q5621" s="35" t="s">
        <v>48</v>
      </c>
      <c r="R5621" s="35" t="s">
        <v>49</v>
      </c>
      <c r="S5621" s="35" t="s">
        <v>40</v>
      </c>
      <c r="T5621" s="35" t="s">
        <v>7008</v>
      </c>
      <c r="U5621" s="282" t="s">
        <v>40</v>
      </c>
      <c r="V5621" s="240" t="s">
        <v>1336</v>
      </c>
      <c r="W5621" s="35" t="s">
        <v>7009</v>
      </c>
      <c r="X5621" s="177">
        <v>6765</v>
      </c>
      <c r="Y5621" s="55">
        <v>0</v>
      </c>
      <c r="Z5621" s="55">
        <v>0</v>
      </c>
      <c r="AA5621" s="168"/>
      <c r="AB5621" s="168"/>
      <c r="AC5621" s="168"/>
    </row>
    <row r="5622" spans="1:34" ht="15" customHeight="1" x14ac:dyDescent="0.2">
      <c r="A5622" s="257">
        <v>69</v>
      </c>
      <c r="B5622" s="257">
        <v>70</v>
      </c>
      <c r="C5622" s="258" t="s">
        <v>156</v>
      </c>
      <c r="D5622" s="257">
        <v>70054</v>
      </c>
      <c r="E5622" s="258" t="s">
        <v>157</v>
      </c>
      <c r="F5622" s="25">
        <v>2017</v>
      </c>
      <c r="G5622" s="284">
        <v>42924.530555555553</v>
      </c>
      <c r="H5622" s="234">
        <v>42924.530555555553</v>
      </c>
      <c r="I5622" s="412" t="s">
        <v>36</v>
      </c>
      <c r="J5622" s="412" t="s">
        <v>36</v>
      </c>
      <c r="K5622" s="412"/>
      <c r="L5622" s="235">
        <f>N5622-G5622</f>
        <v>6.3888888893416151E-2</v>
      </c>
      <c r="M5622" s="236">
        <v>92</v>
      </c>
      <c r="N5622" s="284">
        <v>42924.594444444447</v>
      </c>
      <c r="O5622" s="234">
        <v>42924.594444444447</v>
      </c>
      <c r="P5622" s="237" t="s">
        <v>37</v>
      </c>
      <c r="Q5622" s="35" t="s">
        <v>145</v>
      </c>
      <c r="R5622" s="35" t="s">
        <v>146</v>
      </c>
      <c r="S5622" s="35" t="s">
        <v>88</v>
      </c>
      <c r="T5622" s="52" t="s">
        <v>8864</v>
      </c>
      <c r="U5622" s="293">
        <v>113027881</v>
      </c>
      <c r="V5622" s="240" t="s">
        <v>1336</v>
      </c>
      <c r="W5622" s="35" t="s">
        <v>8870</v>
      </c>
      <c r="X5622" s="241">
        <v>13740</v>
      </c>
      <c r="Y5622" s="241">
        <v>13740</v>
      </c>
      <c r="Z5622" s="241">
        <v>553558</v>
      </c>
      <c r="AA5622" s="215">
        <v>2.4903882613174916E-3</v>
      </c>
      <c r="AB5622" s="216">
        <v>0.10033292177280843</v>
      </c>
      <c r="AC5622" s="255">
        <v>40.288064046579329</v>
      </c>
      <c r="AD5622" s="304">
        <v>5517212</v>
      </c>
      <c r="AE5622" s="305" t="s">
        <v>1270</v>
      </c>
      <c r="AF5622" s="305" t="s">
        <v>1270</v>
      </c>
      <c r="AG5622" s="35" t="s">
        <v>7040</v>
      </c>
      <c r="AH5622" s="29" t="s">
        <v>7303</v>
      </c>
    </row>
    <row r="5623" spans="1:34" ht="15" customHeight="1" x14ac:dyDescent="0.2">
      <c r="A5623" s="257">
        <v>69</v>
      </c>
      <c r="B5623" s="257">
        <v>70</v>
      </c>
      <c r="C5623" s="258" t="s">
        <v>156</v>
      </c>
      <c r="D5623" s="257">
        <v>70054</v>
      </c>
      <c r="E5623" s="258" t="s">
        <v>157</v>
      </c>
      <c r="F5623" s="25">
        <v>2018</v>
      </c>
      <c r="G5623" s="284">
        <v>43349.054861111108</v>
      </c>
      <c r="H5623" s="234">
        <v>43349.054861111108</v>
      </c>
      <c r="I5623" s="412" t="s">
        <v>36</v>
      </c>
      <c r="J5623" s="412" t="s">
        <v>36</v>
      </c>
      <c r="K5623" s="412" t="s">
        <v>36</v>
      </c>
      <c r="L5623" s="235">
        <f>N5623-G5623</f>
        <v>0.48611111111677019</v>
      </c>
      <c r="M5623" s="236">
        <v>700</v>
      </c>
      <c r="N5623" s="284">
        <v>43349.540972222225</v>
      </c>
      <c r="O5623" s="234">
        <v>43349.540972222225</v>
      </c>
      <c r="P5623" s="237" t="s">
        <v>37</v>
      </c>
      <c r="Q5623" s="162" t="s">
        <v>1285</v>
      </c>
      <c r="R5623" s="167" t="s">
        <v>10192</v>
      </c>
      <c r="S5623" s="163" t="s">
        <v>68</v>
      </c>
      <c r="T5623" s="167" t="s">
        <v>11851</v>
      </c>
      <c r="U5623" s="376">
        <v>114943754</v>
      </c>
      <c r="V5623" s="240" t="s">
        <v>1336</v>
      </c>
      <c r="W5623" s="163" t="s">
        <v>11852</v>
      </c>
      <c r="X5623" s="255">
        <v>1218</v>
      </c>
      <c r="Y5623" s="255">
        <v>230</v>
      </c>
      <c r="Z5623" s="255">
        <v>105728</v>
      </c>
      <c r="AA5623" s="264">
        <f>Y5623/AD5623</f>
        <v>4.1687721987119581E-5</v>
      </c>
      <c r="AB5623" s="265">
        <f>Z5623/AD5623</f>
        <v>1.9163302044583386E-2</v>
      </c>
      <c r="AC5623" s="255">
        <f>Z5623/Y5623</f>
        <v>459.68695652173915</v>
      </c>
      <c r="AD5623" s="241">
        <v>5517212</v>
      </c>
      <c r="AE5623" s="467" t="s">
        <v>7172</v>
      </c>
      <c r="AF5623" s="468" t="s">
        <v>11853</v>
      </c>
      <c r="AG5623" s="163" t="s">
        <v>7040</v>
      </c>
      <c r="AH5623" s="277" t="s">
        <v>7041</v>
      </c>
    </row>
    <row r="5624" spans="1:34" ht="15" customHeight="1" x14ac:dyDescent="0.2">
      <c r="A5624" s="521">
        <v>69</v>
      </c>
      <c r="B5624" s="521">
        <v>70</v>
      </c>
      <c r="C5624" s="522" t="s">
        <v>156</v>
      </c>
      <c r="D5624" s="521">
        <v>70054</v>
      </c>
      <c r="E5624" s="522" t="s">
        <v>157</v>
      </c>
      <c r="F5624" s="25">
        <v>2019</v>
      </c>
      <c r="G5624" s="232">
        <v>43496.682638888888</v>
      </c>
      <c r="H5624" s="233">
        <v>43496.682638888888</v>
      </c>
      <c r="I5624" s="412" t="s">
        <v>36</v>
      </c>
      <c r="J5624" s="412" t="s">
        <v>36</v>
      </c>
      <c r="K5624" s="412" t="s">
        <v>36</v>
      </c>
      <c r="L5624" s="235">
        <f>N5624-G5624</f>
        <v>6.944444467080757E-4</v>
      </c>
      <c r="M5624" s="236">
        <v>1</v>
      </c>
      <c r="N5624" s="232">
        <v>43496.683333333334</v>
      </c>
      <c r="O5624" s="233">
        <v>43496.683333333334</v>
      </c>
      <c r="P5624" s="237" t="s">
        <v>37</v>
      </c>
      <c r="Q5624" s="359" t="s">
        <v>1285</v>
      </c>
      <c r="R5624" s="35" t="s">
        <v>10192</v>
      </c>
      <c r="S5624" s="238" t="s">
        <v>40</v>
      </c>
      <c r="T5624" s="167" t="s">
        <v>12962</v>
      </c>
      <c r="U5624" s="416" t="s">
        <v>40</v>
      </c>
      <c r="V5624" s="240" t="s">
        <v>1336</v>
      </c>
      <c r="W5624" s="167" t="s">
        <v>12964</v>
      </c>
      <c r="X5624" s="164">
        <v>1219</v>
      </c>
      <c r="Y5624" s="241">
        <v>0</v>
      </c>
      <c r="Z5624" s="241">
        <v>0</v>
      </c>
      <c r="AA5624" s="264">
        <f>Y5624/AD5624</f>
        <v>0</v>
      </c>
      <c r="AB5624" s="265">
        <f>Z5624/AD5624</f>
        <v>0</v>
      </c>
      <c r="AC5624" s="255">
        <v>0</v>
      </c>
      <c r="AD5624" s="241">
        <v>5548929</v>
      </c>
      <c r="AE5624" s="239" t="s">
        <v>7182</v>
      </c>
      <c r="AF5624" s="229" t="s">
        <v>8629</v>
      </c>
      <c r="AG5624" s="239" t="s">
        <v>7040</v>
      </c>
      <c r="AH5624" s="57" t="s">
        <v>12286</v>
      </c>
    </row>
    <row r="5625" spans="1:34" ht="15" customHeight="1" x14ac:dyDescent="0.2">
      <c r="A5625" s="521">
        <v>69</v>
      </c>
      <c r="B5625" s="521">
        <v>70</v>
      </c>
      <c r="C5625" s="522" t="s">
        <v>156</v>
      </c>
      <c r="D5625" s="521">
        <v>70054</v>
      </c>
      <c r="E5625" s="522" t="s">
        <v>157</v>
      </c>
      <c r="F5625" s="25">
        <v>2019</v>
      </c>
      <c r="G5625" s="232">
        <v>43496.683333333334</v>
      </c>
      <c r="H5625" s="233">
        <v>43496.683333333334</v>
      </c>
      <c r="I5625" s="412" t="s">
        <v>36</v>
      </c>
      <c r="J5625" s="412" t="s">
        <v>36</v>
      </c>
      <c r="K5625" s="412" t="s">
        <v>36</v>
      </c>
      <c r="L5625" s="235">
        <f>N5625-G5625</f>
        <v>6.944444467080757E-4</v>
      </c>
      <c r="M5625" s="236">
        <v>1</v>
      </c>
      <c r="N5625" s="232">
        <v>43496.684027777781</v>
      </c>
      <c r="O5625" s="233">
        <v>43496.684027777781</v>
      </c>
      <c r="P5625" s="237" t="s">
        <v>37</v>
      </c>
      <c r="Q5625" s="359" t="s">
        <v>1285</v>
      </c>
      <c r="R5625" s="35" t="s">
        <v>10192</v>
      </c>
      <c r="S5625" s="238" t="s">
        <v>40</v>
      </c>
      <c r="T5625" s="167" t="s">
        <v>12962</v>
      </c>
      <c r="U5625" s="416" t="s">
        <v>40</v>
      </c>
      <c r="V5625" s="240" t="s">
        <v>1336</v>
      </c>
      <c r="W5625" s="167" t="s">
        <v>12966</v>
      </c>
      <c r="X5625" s="164">
        <v>1219</v>
      </c>
      <c r="Y5625" s="241">
        <v>0</v>
      </c>
      <c r="Z5625" s="241">
        <v>0</v>
      </c>
      <c r="AA5625" s="264">
        <f>Y5625/AD5625</f>
        <v>0</v>
      </c>
      <c r="AB5625" s="265">
        <f>Z5625/AD5625</f>
        <v>0</v>
      </c>
      <c r="AC5625" s="255">
        <v>0</v>
      </c>
      <c r="AD5625" s="241">
        <v>5548929</v>
      </c>
      <c r="AE5625" s="239" t="s">
        <v>7102</v>
      </c>
      <c r="AF5625" s="229" t="s">
        <v>8629</v>
      </c>
      <c r="AG5625" s="239" t="s">
        <v>7040</v>
      </c>
      <c r="AH5625" s="57" t="s">
        <v>12286</v>
      </c>
    </row>
    <row r="5626" spans="1:34" ht="15" customHeight="1" x14ac:dyDescent="0.2">
      <c r="A5626" s="521">
        <v>69</v>
      </c>
      <c r="B5626" s="521">
        <v>70</v>
      </c>
      <c r="C5626" s="522" t="s">
        <v>156</v>
      </c>
      <c r="D5626" s="521">
        <v>70054</v>
      </c>
      <c r="E5626" s="522" t="s">
        <v>157</v>
      </c>
      <c r="F5626" s="25">
        <v>2019</v>
      </c>
      <c r="G5626" s="232">
        <v>43497.433333333334</v>
      </c>
      <c r="H5626" s="233">
        <v>43497.433333333334</v>
      </c>
      <c r="I5626" s="412" t="s">
        <v>36</v>
      </c>
      <c r="J5626" s="412" t="s">
        <v>36</v>
      </c>
      <c r="K5626" s="412" t="s">
        <v>36</v>
      </c>
      <c r="L5626" s="235">
        <f>N5626-G5626</f>
        <v>0.47430555555183673</v>
      </c>
      <c r="M5626" s="236">
        <v>683</v>
      </c>
      <c r="N5626" s="232">
        <v>43497.907638888886</v>
      </c>
      <c r="O5626" s="233">
        <v>43497.907638888886</v>
      </c>
      <c r="P5626" s="237" t="s">
        <v>37</v>
      </c>
      <c r="Q5626" s="359" t="s">
        <v>1285</v>
      </c>
      <c r="R5626" s="35" t="s">
        <v>10192</v>
      </c>
      <c r="S5626" s="238" t="s">
        <v>68</v>
      </c>
      <c r="T5626" s="167" t="s">
        <v>12969</v>
      </c>
      <c r="U5626" s="416" t="s">
        <v>40</v>
      </c>
      <c r="V5626" s="240" t="s">
        <v>1336</v>
      </c>
      <c r="W5626" s="167" t="s">
        <v>12970</v>
      </c>
      <c r="X5626" s="164">
        <v>0</v>
      </c>
      <c r="Y5626" s="241">
        <v>0</v>
      </c>
      <c r="Z5626" s="241">
        <v>0</v>
      </c>
      <c r="AA5626" s="264">
        <f>Y5626/AD5626</f>
        <v>0</v>
      </c>
      <c r="AB5626" s="265">
        <f>Z5626/AD5626</f>
        <v>0</v>
      </c>
      <c r="AC5626" s="255">
        <v>0</v>
      </c>
      <c r="AD5626" s="255">
        <v>5548929</v>
      </c>
      <c r="AE5626" s="239" t="s">
        <v>1270</v>
      </c>
      <c r="AF5626" s="229" t="s">
        <v>1270</v>
      </c>
      <c r="AG5626" s="545" t="s">
        <v>7066</v>
      </c>
      <c r="AH5626" s="57" t="s">
        <v>12671</v>
      </c>
    </row>
    <row r="5627" spans="1:34" ht="15" customHeight="1" x14ac:dyDescent="0.2">
      <c r="A5627" s="58">
        <v>69</v>
      </c>
      <c r="B5627" s="58">
        <v>70</v>
      </c>
      <c r="C5627" s="76" t="s">
        <v>1547</v>
      </c>
      <c r="D5627" s="31">
        <v>70055</v>
      </c>
      <c r="E5627" s="60" t="s">
        <v>1548</v>
      </c>
      <c r="F5627" s="25">
        <v>2014</v>
      </c>
      <c r="G5627" s="61">
        <v>41801.102777777778</v>
      </c>
      <c r="H5627" s="62">
        <v>41801.102777777778</v>
      </c>
      <c r="I5627" s="625" t="s">
        <v>36</v>
      </c>
      <c r="J5627" s="625" t="s">
        <v>36</v>
      </c>
      <c r="K5627" s="625"/>
      <c r="L5627" s="64">
        <f>N5627-G5627</f>
        <v>5.5555555518367328E-3</v>
      </c>
      <c r="M5627" s="65">
        <v>8</v>
      </c>
      <c r="N5627" s="61">
        <v>41801.10833333333</v>
      </c>
      <c r="O5627" s="62">
        <v>41801.10833333333</v>
      </c>
      <c r="P5627" s="86" t="s">
        <v>242</v>
      </c>
      <c r="Q5627" s="69" t="s">
        <v>43</v>
      </c>
      <c r="R5627" s="69" t="s">
        <v>266</v>
      </c>
      <c r="S5627" s="87" t="s">
        <v>80</v>
      </c>
      <c r="T5627" s="69" t="s">
        <v>2357</v>
      </c>
      <c r="U5627" s="416" t="s">
        <v>40</v>
      </c>
      <c r="V5627" s="87" t="s">
        <v>1336</v>
      </c>
      <c r="W5627" s="69" t="s">
        <v>2358</v>
      </c>
      <c r="X5627" s="32">
        <v>0</v>
      </c>
      <c r="Y5627" s="32">
        <v>0</v>
      </c>
      <c r="Z5627" s="83"/>
      <c r="AA5627" s="84"/>
      <c r="AB5627" s="85"/>
      <c r="AC5627" s="83"/>
    </row>
    <row r="5628" spans="1:34" ht="15" customHeight="1" x14ac:dyDescent="0.2">
      <c r="A5628" s="58">
        <v>69</v>
      </c>
      <c r="B5628" s="58">
        <v>70</v>
      </c>
      <c r="C5628" s="76" t="s">
        <v>1547</v>
      </c>
      <c r="D5628" s="31">
        <v>70055</v>
      </c>
      <c r="E5628" s="60" t="s">
        <v>1548</v>
      </c>
      <c r="F5628" s="25">
        <v>2014</v>
      </c>
      <c r="G5628" s="61">
        <v>41801.452777777777</v>
      </c>
      <c r="H5628" s="62">
        <v>41801.452777777777</v>
      </c>
      <c r="I5628" s="625" t="s">
        <v>36</v>
      </c>
      <c r="J5628" s="625" t="s">
        <v>36</v>
      </c>
      <c r="K5628" s="625"/>
      <c r="L5628" s="64">
        <f>N5628-G5628</f>
        <v>0.51805555555620231</v>
      </c>
      <c r="M5628" s="65">
        <v>746</v>
      </c>
      <c r="N5628" s="61">
        <v>41801.970833333333</v>
      </c>
      <c r="O5628" s="62">
        <v>41801.970833333333</v>
      </c>
      <c r="P5628" s="86" t="s">
        <v>242</v>
      </c>
      <c r="Q5628" s="69" t="s">
        <v>43</v>
      </c>
      <c r="R5628" s="69" t="s">
        <v>266</v>
      </c>
      <c r="S5628" s="87" t="s">
        <v>80</v>
      </c>
      <c r="T5628" s="69" t="s">
        <v>2359</v>
      </c>
      <c r="U5628" s="416" t="s">
        <v>40</v>
      </c>
      <c r="V5628" s="87" t="s">
        <v>1336</v>
      </c>
      <c r="W5628" s="69" t="s">
        <v>2360</v>
      </c>
      <c r="X5628" s="32">
        <v>0</v>
      </c>
      <c r="Y5628" s="32">
        <v>0</v>
      </c>
      <c r="Z5628" s="83"/>
      <c r="AA5628" s="84"/>
      <c r="AB5628" s="85"/>
      <c r="AC5628" s="83"/>
    </row>
    <row r="5629" spans="1:34" ht="15" customHeight="1" x14ac:dyDescent="0.2">
      <c r="A5629" s="257">
        <v>69</v>
      </c>
      <c r="B5629" s="257">
        <v>70</v>
      </c>
      <c r="C5629" s="258" t="s">
        <v>1547</v>
      </c>
      <c r="D5629" s="257">
        <v>70055</v>
      </c>
      <c r="E5629" s="258" t="s">
        <v>1548</v>
      </c>
      <c r="F5629" s="25">
        <v>2017</v>
      </c>
      <c r="G5629" s="284">
        <v>42924.530555555553</v>
      </c>
      <c r="H5629" s="234">
        <v>42924.530555555553</v>
      </c>
      <c r="I5629" s="412" t="s">
        <v>36</v>
      </c>
      <c r="J5629" s="412" t="s">
        <v>36</v>
      </c>
      <c r="K5629" s="412"/>
      <c r="L5629" s="235">
        <f>N5629-G5629</f>
        <v>7.6388888890505768E-2</v>
      </c>
      <c r="M5629" s="236">
        <v>110</v>
      </c>
      <c r="N5629" s="284">
        <v>42924.606944444444</v>
      </c>
      <c r="O5629" s="234">
        <v>42924.606944444444</v>
      </c>
      <c r="P5629" s="237" t="s">
        <v>37</v>
      </c>
      <c r="Q5629" s="35" t="s">
        <v>145</v>
      </c>
      <c r="R5629" s="35" t="s">
        <v>146</v>
      </c>
      <c r="S5629" s="35" t="s">
        <v>88</v>
      </c>
      <c r="T5629" s="52" t="s">
        <v>8864</v>
      </c>
      <c r="U5629" s="293">
        <v>113027881</v>
      </c>
      <c r="V5629" s="240" t="s">
        <v>1336</v>
      </c>
      <c r="W5629" s="35" t="s">
        <v>8867</v>
      </c>
      <c r="X5629" s="255">
        <v>0</v>
      </c>
      <c r="Y5629" s="241">
        <v>0</v>
      </c>
      <c r="Z5629" s="241">
        <v>0</v>
      </c>
      <c r="AA5629" s="168"/>
      <c r="AB5629" s="168"/>
      <c r="AC5629" s="168"/>
      <c r="AD5629" s="304">
        <v>5517212</v>
      </c>
      <c r="AE5629" s="305" t="s">
        <v>1270</v>
      </c>
      <c r="AF5629" s="305" t="s">
        <v>1270</v>
      </c>
      <c r="AG5629" s="35" t="s">
        <v>7040</v>
      </c>
      <c r="AH5629" s="29" t="s">
        <v>7303</v>
      </c>
    </row>
    <row r="5630" spans="1:34" ht="15" customHeight="1" x14ac:dyDescent="0.2">
      <c r="A5630" s="257">
        <v>69</v>
      </c>
      <c r="B5630" s="257">
        <v>70</v>
      </c>
      <c r="C5630" s="258" t="s">
        <v>1547</v>
      </c>
      <c r="D5630" s="257">
        <v>70055</v>
      </c>
      <c r="E5630" s="258" t="s">
        <v>1548</v>
      </c>
      <c r="F5630" s="25">
        <v>2018</v>
      </c>
      <c r="G5630" s="284">
        <v>43349.6875</v>
      </c>
      <c r="H5630" s="234">
        <v>43349.6875</v>
      </c>
      <c r="I5630" s="412" t="s">
        <v>36</v>
      </c>
      <c r="J5630" s="412" t="s">
        <v>36</v>
      </c>
      <c r="K5630" s="412" t="s">
        <v>36</v>
      </c>
      <c r="L5630" s="235">
        <f>N5630-G5630</f>
        <v>0.1444444444423425</v>
      </c>
      <c r="M5630" s="236">
        <v>208</v>
      </c>
      <c r="N5630" s="284">
        <v>43349.831944444442</v>
      </c>
      <c r="O5630" s="234">
        <v>43349.831944444442</v>
      </c>
      <c r="P5630" s="237" t="s">
        <v>37</v>
      </c>
      <c r="Q5630" s="162" t="s">
        <v>1285</v>
      </c>
      <c r="R5630" s="167" t="s">
        <v>10192</v>
      </c>
      <c r="S5630" s="163" t="s">
        <v>68</v>
      </c>
      <c r="T5630" s="167" t="s">
        <v>11854</v>
      </c>
      <c r="U5630" s="376">
        <v>114947897</v>
      </c>
      <c r="V5630" s="240" t="s">
        <v>1336</v>
      </c>
      <c r="W5630" s="167" t="s">
        <v>11855</v>
      </c>
      <c r="X5630" s="255">
        <v>1</v>
      </c>
      <c r="Y5630" s="241">
        <v>0</v>
      </c>
      <c r="Z5630" s="241">
        <v>0</v>
      </c>
      <c r="AA5630" s="266"/>
      <c r="AB5630" s="266"/>
      <c r="AC5630" s="266"/>
      <c r="AD5630" s="241">
        <v>5517212</v>
      </c>
      <c r="AE5630" s="461" t="s">
        <v>1270</v>
      </c>
      <c r="AF5630" s="462" t="s">
        <v>1270</v>
      </c>
      <c r="AG5630" s="277" t="s">
        <v>7066</v>
      </c>
      <c r="AH5630" s="277" t="s">
        <v>7067</v>
      </c>
    </row>
    <row r="5631" spans="1:34" ht="15" customHeight="1" x14ac:dyDescent="0.2">
      <c r="A5631" s="58">
        <v>69</v>
      </c>
      <c r="B5631" s="58">
        <v>70</v>
      </c>
      <c r="C5631" s="76" t="s">
        <v>307</v>
      </c>
      <c r="D5631" s="31">
        <v>70056</v>
      </c>
      <c r="E5631" s="60" t="s">
        <v>308</v>
      </c>
      <c r="F5631" s="25">
        <v>2014</v>
      </c>
      <c r="G5631" s="61">
        <v>41804.459027777775</v>
      </c>
      <c r="H5631" s="62">
        <v>41804.459027777775</v>
      </c>
      <c r="I5631" s="625" t="s">
        <v>36</v>
      </c>
      <c r="J5631" s="625" t="s">
        <v>36</v>
      </c>
      <c r="K5631" s="625"/>
      <c r="L5631" s="64">
        <f>N5631-G5631</f>
        <v>0.35277777777810115</v>
      </c>
      <c r="M5631" s="65">
        <v>508</v>
      </c>
      <c r="N5631" s="61">
        <v>41804.811805555553</v>
      </c>
      <c r="O5631" s="62">
        <v>41804.811805555553</v>
      </c>
      <c r="P5631" s="66" t="s">
        <v>37</v>
      </c>
      <c r="Q5631" s="69" t="s">
        <v>52</v>
      </c>
      <c r="R5631" s="69" t="s">
        <v>302</v>
      </c>
      <c r="S5631" s="87" t="s">
        <v>68</v>
      </c>
      <c r="T5631" s="69" t="s">
        <v>2376</v>
      </c>
      <c r="U5631" s="282" t="s">
        <v>40</v>
      </c>
      <c r="V5631" s="87" t="s">
        <v>1336</v>
      </c>
      <c r="W5631" s="69" t="s">
        <v>2377</v>
      </c>
      <c r="X5631" s="32">
        <v>2</v>
      </c>
      <c r="Y5631" s="32">
        <v>0</v>
      </c>
      <c r="Z5631" s="83"/>
      <c r="AA5631" s="84"/>
      <c r="AB5631" s="85"/>
      <c r="AC5631" s="83"/>
    </row>
    <row r="5632" spans="1:34" ht="15" customHeight="1" x14ac:dyDescent="0.2">
      <c r="A5632" s="175">
        <v>69</v>
      </c>
      <c r="B5632" s="175">
        <v>70</v>
      </c>
      <c r="C5632" s="24" t="s">
        <v>307</v>
      </c>
      <c r="D5632" s="175">
        <v>70056</v>
      </c>
      <c r="E5632" s="24" t="s">
        <v>308</v>
      </c>
      <c r="F5632" s="25">
        <v>2015</v>
      </c>
      <c r="G5632" s="156">
        <v>42217.227083333331</v>
      </c>
      <c r="H5632" s="157">
        <v>42217.227083333331</v>
      </c>
      <c r="I5632" s="620" t="s">
        <v>36</v>
      </c>
      <c r="J5632" s="626" t="s">
        <v>313</v>
      </c>
      <c r="K5632" s="626"/>
      <c r="L5632" s="159">
        <f>N5632-G5632</f>
        <v>0.70138888889050577</v>
      </c>
      <c r="M5632" s="160">
        <v>1010</v>
      </c>
      <c r="N5632" s="156">
        <v>42217.928472222222</v>
      </c>
      <c r="O5632" s="157">
        <v>42217.928472222222</v>
      </c>
      <c r="P5632" s="161" t="s">
        <v>37</v>
      </c>
      <c r="Q5632" s="35" t="s">
        <v>382</v>
      </c>
      <c r="R5632" s="35" t="s">
        <v>383</v>
      </c>
      <c r="S5632" s="35" t="s">
        <v>68</v>
      </c>
      <c r="T5632" s="35" t="s">
        <v>4501</v>
      </c>
      <c r="U5632" s="170">
        <v>11314</v>
      </c>
      <c r="V5632" s="167" t="s">
        <v>1336</v>
      </c>
      <c r="W5632" s="35" t="s">
        <v>4502</v>
      </c>
      <c r="X5632" s="55">
        <v>1</v>
      </c>
      <c r="Y5632" s="168"/>
      <c r="Z5632" s="168"/>
      <c r="AA5632" s="168"/>
      <c r="AB5632" s="168"/>
      <c r="AC5632" s="168"/>
    </row>
    <row r="5633" spans="1:34" ht="15" customHeight="1" x14ac:dyDescent="0.2">
      <c r="A5633" s="257">
        <v>69</v>
      </c>
      <c r="B5633" s="257">
        <v>70</v>
      </c>
      <c r="C5633" s="258" t="s">
        <v>307</v>
      </c>
      <c r="D5633" s="257">
        <v>70056</v>
      </c>
      <c r="E5633" s="258" t="s">
        <v>308</v>
      </c>
      <c r="F5633" s="25">
        <v>2016</v>
      </c>
      <c r="G5633" s="284">
        <v>42528.668749999997</v>
      </c>
      <c r="H5633" s="234">
        <v>42528.668749999997</v>
      </c>
      <c r="I5633" s="412" t="s">
        <v>36</v>
      </c>
      <c r="J5633" s="417" t="s">
        <v>313</v>
      </c>
      <c r="K5633" s="417"/>
      <c r="L5633" s="235">
        <f>N5633-G5633</f>
        <v>0.89513888888905058</v>
      </c>
      <c r="M5633" s="236">
        <v>1289</v>
      </c>
      <c r="N5633" s="284">
        <v>42529.563888888886</v>
      </c>
      <c r="O5633" s="234">
        <v>42529.563888888886</v>
      </c>
      <c r="P5633" s="237" t="s">
        <v>37</v>
      </c>
      <c r="Q5633" s="238" t="s">
        <v>52</v>
      </c>
      <c r="R5633" s="238" t="s">
        <v>53</v>
      </c>
      <c r="S5633" s="35" t="s">
        <v>54</v>
      </c>
      <c r="T5633" s="35" t="s">
        <v>6180</v>
      </c>
      <c r="U5633" s="88">
        <v>12236</v>
      </c>
      <c r="V5633" s="240" t="s">
        <v>1336</v>
      </c>
      <c r="W5633" s="35" t="s">
        <v>6181</v>
      </c>
      <c r="X5633" s="177">
        <v>2</v>
      </c>
      <c r="Y5633" s="177">
        <v>0</v>
      </c>
      <c r="Z5633" s="55">
        <v>0</v>
      </c>
      <c r="AA5633" s="35"/>
      <c r="AB5633" s="35"/>
      <c r="AC5633" s="35"/>
    </row>
    <row r="5634" spans="1:34" ht="15" customHeight="1" x14ac:dyDescent="0.2">
      <c r="A5634" s="257">
        <v>69</v>
      </c>
      <c r="B5634" s="257">
        <v>70</v>
      </c>
      <c r="C5634" s="258" t="s">
        <v>307</v>
      </c>
      <c r="D5634" s="257">
        <v>70056</v>
      </c>
      <c r="E5634" s="258" t="s">
        <v>308</v>
      </c>
      <c r="F5634" s="25">
        <v>2017</v>
      </c>
      <c r="G5634" s="284">
        <v>42924.530555555553</v>
      </c>
      <c r="H5634" s="234">
        <v>42924.530555555553</v>
      </c>
      <c r="I5634" s="412" t="s">
        <v>36</v>
      </c>
      <c r="J5634" s="412" t="s">
        <v>36</v>
      </c>
      <c r="K5634" s="412"/>
      <c r="L5634" s="235">
        <f>N5634-G5634</f>
        <v>0.14791666666860692</v>
      </c>
      <c r="M5634" s="236">
        <v>213</v>
      </c>
      <c r="N5634" s="284">
        <v>42924.678472222222</v>
      </c>
      <c r="O5634" s="234">
        <v>42924.678472222222</v>
      </c>
      <c r="P5634" s="237" t="s">
        <v>37</v>
      </c>
      <c r="Q5634" s="35" t="s">
        <v>145</v>
      </c>
      <c r="R5634" s="35" t="s">
        <v>146</v>
      </c>
      <c r="S5634" s="35" t="s">
        <v>88</v>
      </c>
      <c r="T5634" s="52" t="s">
        <v>8864</v>
      </c>
      <c r="U5634" s="293">
        <v>113027881</v>
      </c>
      <c r="V5634" s="240" t="s">
        <v>1336</v>
      </c>
      <c r="W5634" s="35" t="s">
        <v>8865</v>
      </c>
      <c r="X5634" s="255">
        <v>0</v>
      </c>
      <c r="Y5634" s="241">
        <v>0</v>
      </c>
      <c r="Z5634" s="241">
        <v>0</v>
      </c>
      <c r="AA5634" s="168"/>
      <c r="AB5634" s="168"/>
      <c r="AC5634" s="168"/>
      <c r="AD5634" s="304">
        <v>5517212</v>
      </c>
      <c r="AE5634" s="305" t="s">
        <v>1270</v>
      </c>
      <c r="AF5634" s="305" t="s">
        <v>1270</v>
      </c>
      <c r="AG5634" s="35" t="s">
        <v>7040</v>
      </c>
      <c r="AH5634" s="29" t="s">
        <v>7303</v>
      </c>
    </row>
    <row r="5635" spans="1:34" ht="15" customHeight="1" x14ac:dyDescent="0.2">
      <c r="A5635" s="58">
        <v>69</v>
      </c>
      <c r="B5635" s="58">
        <v>70</v>
      </c>
      <c r="C5635" s="76" t="s">
        <v>518</v>
      </c>
      <c r="D5635" s="31">
        <v>70058</v>
      </c>
      <c r="E5635" s="60" t="s">
        <v>519</v>
      </c>
      <c r="F5635" s="25">
        <v>2014</v>
      </c>
      <c r="G5635" s="61">
        <v>41783.050694444442</v>
      </c>
      <c r="H5635" s="62">
        <v>41783.050694444442</v>
      </c>
      <c r="I5635" s="625" t="s">
        <v>36</v>
      </c>
      <c r="J5635" s="625" t="s">
        <v>36</v>
      </c>
      <c r="K5635" s="625"/>
      <c r="L5635" s="64">
        <f>N5635-G5635</f>
        <v>6.944444467080757E-4</v>
      </c>
      <c r="M5635" s="65">
        <v>1</v>
      </c>
      <c r="N5635" s="61">
        <v>41783.051388888889</v>
      </c>
      <c r="O5635" s="62">
        <v>41783.051388888889</v>
      </c>
      <c r="P5635" s="66" t="s">
        <v>37</v>
      </c>
      <c r="Q5635" s="69" t="s">
        <v>38</v>
      </c>
      <c r="R5635" s="69" t="s">
        <v>39</v>
      </c>
      <c r="S5635" s="87" t="s">
        <v>68</v>
      </c>
      <c r="T5635" s="69" t="s">
        <v>2284</v>
      </c>
      <c r="U5635" s="77">
        <v>10298</v>
      </c>
      <c r="V5635" s="78" t="s">
        <v>788</v>
      </c>
      <c r="W5635" s="69" t="s">
        <v>2285</v>
      </c>
      <c r="X5635" s="32">
        <v>416</v>
      </c>
      <c r="Y5635" s="32">
        <v>0</v>
      </c>
      <c r="Z5635" s="83"/>
      <c r="AA5635" s="84"/>
      <c r="AB5635" s="85"/>
      <c r="AC5635" s="83"/>
    </row>
    <row r="5636" spans="1:34" ht="15" customHeight="1" x14ac:dyDescent="0.2">
      <c r="A5636" s="58">
        <v>69</v>
      </c>
      <c r="B5636" s="58">
        <v>70</v>
      </c>
      <c r="C5636" s="76" t="s">
        <v>518</v>
      </c>
      <c r="D5636" s="31">
        <v>70058</v>
      </c>
      <c r="E5636" s="60" t="s">
        <v>519</v>
      </c>
      <c r="F5636" s="25">
        <v>2014</v>
      </c>
      <c r="G5636" s="61">
        <v>41783.756944444445</v>
      </c>
      <c r="H5636" s="62">
        <v>41783.756944444445</v>
      </c>
      <c r="I5636" s="625" t="s">
        <v>36</v>
      </c>
      <c r="J5636" s="625" t="s">
        <v>36</v>
      </c>
      <c r="K5636" s="625"/>
      <c r="L5636" s="64">
        <f>N5636-G5636</f>
        <v>9.3055555553291924E-2</v>
      </c>
      <c r="M5636" s="65">
        <v>134</v>
      </c>
      <c r="N5636" s="61">
        <v>41783.85</v>
      </c>
      <c r="O5636" s="62">
        <v>41783.85</v>
      </c>
      <c r="P5636" s="66" t="s">
        <v>37</v>
      </c>
      <c r="Q5636" s="69" t="s">
        <v>38</v>
      </c>
      <c r="R5636" s="69" t="s">
        <v>39</v>
      </c>
      <c r="S5636" s="87" t="s">
        <v>68</v>
      </c>
      <c r="T5636" s="69" t="s">
        <v>2288</v>
      </c>
      <c r="U5636" s="77">
        <v>10298</v>
      </c>
      <c r="V5636" s="78" t="s">
        <v>788</v>
      </c>
      <c r="W5636" s="69" t="s">
        <v>2289</v>
      </c>
      <c r="X5636" s="32">
        <v>0</v>
      </c>
      <c r="Y5636" s="32">
        <v>0</v>
      </c>
      <c r="Z5636" s="83"/>
      <c r="AA5636" s="84"/>
      <c r="AB5636" s="85"/>
      <c r="AC5636" s="83"/>
    </row>
    <row r="5637" spans="1:34" ht="15" customHeight="1" x14ac:dyDescent="0.2">
      <c r="A5637" s="58">
        <v>69</v>
      </c>
      <c r="B5637" s="58">
        <v>70</v>
      </c>
      <c r="C5637" s="76" t="s">
        <v>518</v>
      </c>
      <c r="D5637" s="31">
        <v>70058</v>
      </c>
      <c r="E5637" s="60" t="s">
        <v>519</v>
      </c>
      <c r="F5637" s="25">
        <v>2014</v>
      </c>
      <c r="G5637" s="61">
        <v>41886.820833333331</v>
      </c>
      <c r="H5637" s="62">
        <v>41886.820833333331</v>
      </c>
      <c r="I5637" s="625" t="s">
        <v>36</v>
      </c>
      <c r="J5637" s="625" t="s">
        <v>36</v>
      </c>
      <c r="K5637" s="625"/>
      <c r="L5637" s="64">
        <f>N5637-G5637</f>
        <v>0.24305555555474712</v>
      </c>
      <c r="M5637" s="65">
        <v>350</v>
      </c>
      <c r="N5637" s="61">
        <v>41887.063888888886</v>
      </c>
      <c r="O5637" s="62">
        <v>41887.063888888886</v>
      </c>
      <c r="P5637" s="66" t="s">
        <v>37</v>
      </c>
      <c r="Q5637" s="69" t="s">
        <v>38</v>
      </c>
      <c r="R5637" s="69" t="s">
        <v>135</v>
      </c>
      <c r="S5637" s="87" t="s">
        <v>68</v>
      </c>
      <c r="T5637" s="69" t="s">
        <v>2678</v>
      </c>
      <c r="U5637" s="77">
        <v>10531</v>
      </c>
      <c r="V5637" s="87" t="s">
        <v>1336</v>
      </c>
      <c r="W5637" s="69" t="s">
        <v>2679</v>
      </c>
      <c r="X5637" s="32">
        <v>0</v>
      </c>
      <c r="Y5637" s="32">
        <v>0</v>
      </c>
      <c r="Z5637" s="83"/>
      <c r="AA5637" s="84"/>
      <c r="AB5637" s="85"/>
      <c r="AC5637" s="83"/>
      <c r="AD5637" s="41"/>
      <c r="AE5637" s="41"/>
      <c r="AF5637" s="41"/>
      <c r="AG5637" s="41"/>
      <c r="AH5637" s="41"/>
    </row>
    <row r="5638" spans="1:34" ht="15" customHeight="1" x14ac:dyDescent="0.2">
      <c r="A5638" s="105">
        <v>69</v>
      </c>
      <c r="B5638" s="105">
        <v>70</v>
      </c>
      <c r="C5638" s="76" t="s">
        <v>518</v>
      </c>
      <c r="D5638" s="31">
        <v>70058</v>
      </c>
      <c r="E5638" s="60" t="s">
        <v>519</v>
      </c>
      <c r="F5638" s="25">
        <v>2014</v>
      </c>
      <c r="G5638" s="61">
        <v>41962.688194444447</v>
      </c>
      <c r="H5638" s="62">
        <v>41962.688194444447</v>
      </c>
      <c r="I5638" s="625" t="s">
        <v>36</v>
      </c>
      <c r="J5638" s="625" t="s">
        <v>36</v>
      </c>
      <c r="K5638" s="625"/>
      <c r="L5638" s="64">
        <f>N5638-G5638</f>
        <v>6.9444443943211809E-4</v>
      </c>
      <c r="M5638" s="65">
        <v>1</v>
      </c>
      <c r="N5638" s="61">
        <v>41962.688888888886</v>
      </c>
      <c r="O5638" s="62">
        <v>41962.688888888886</v>
      </c>
      <c r="P5638" s="66" t="s">
        <v>37</v>
      </c>
      <c r="Q5638" s="69" t="s">
        <v>38</v>
      </c>
      <c r="R5638" s="69" t="s">
        <v>413</v>
      </c>
      <c r="S5638" s="87" t="s">
        <v>101</v>
      </c>
      <c r="T5638" s="69" t="s">
        <v>3048</v>
      </c>
      <c r="U5638" s="282" t="s">
        <v>40</v>
      </c>
      <c r="V5638" s="87" t="s">
        <v>788</v>
      </c>
      <c r="W5638" s="69" t="s">
        <v>3049</v>
      </c>
      <c r="X5638" s="136"/>
      <c r="Y5638" s="32">
        <v>0</v>
      </c>
      <c r="Z5638" s="83"/>
      <c r="AA5638" s="84"/>
      <c r="AB5638" s="85"/>
      <c r="AC5638" s="83"/>
    </row>
    <row r="5639" spans="1:34" ht="15" customHeight="1" x14ac:dyDescent="0.2">
      <c r="A5639" s="153">
        <v>69</v>
      </c>
      <c r="B5639" s="153">
        <v>70</v>
      </c>
      <c r="C5639" s="24" t="s">
        <v>518</v>
      </c>
      <c r="D5639" s="175">
        <v>70058</v>
      </c>
      <c r="E5639" s="24" t="s">
        <v>519</v>
      </c>
      <c r="F5639" s="25">
        <v>2015</v>
      </c>
      <c r="G5639" s="156">
        <v>42016.113888888889</v>
      </c>
      <c r="H5639" s="157">
        <v>42016.113888888889</v>
      </c>
      <c r="I5639" s="620" t="s">
        <v>36</v>
      </c>
      <c r="J5639" s="620" t="s">
        <v>36</v>
      </c>
      <c r="K5639" s="620"/>
      <c r="L5639" s="159">
        <f>N5639-G5639</f>
        <v>6.944444467080757E-4</v>
      </c>
      <c r="M5639" s="160">
        <v>1</v>
      </c>
      <c r="N5639" s="156">
        <v>42016.114583333336</v>
      </c>
      <c r="O5639" s="157">
        <v>42016.114583333336</v>
      </c>
      <c r="P5639" s="161" t="s">
        <v>37</v>
      </c>
      <c r="Q5639" s="35" t="s">
        <v>1285</v>
      </c>
      <c r="R5639" s="35" t="s">
        <v>67</v>
      </c>
      <c r="S5639" s="35" t="s">
        <v>101</v>
      </c>
      <c r="T5639" s="35" t="s">
        <v>3328</v>
      </c>
      <c r="U5639" s="282" t="s">
        <v>40</v>
      </c>
      <c r="V5639" s="167" t="s">
        <v>1336</v>
      </c>
      <c r="W5639" s="35" t="s">
        <v>3329</v>
      </c>
      <c r="X5639" s="55">
        <v>390</v>
      </c>
      <c r="Y5639" s="55">
        <v>0</v>
      </c>
      <c r="Z5639" s="168"/>
      <c r="AA5639" s="168"/>
      <c r="AB5639" s="168"/>
      <c r="AC5639" s="168"/>
    </row>
    <row r="5640" spans="1:34" ht="15" customHeight="1" x14ac:dyDescent="0.2">
      <c r="A5640" s="175">
        <v>69</v>
      </c>
      <c r="B5640" s="175">
        <v>70</v>
      </c>
      <c r="C5640" s="24" t="s">
        <v>518</v>
      </c>
      <c r="D5640" s="175">
        <v>70058</v>
      </c>
      <c r="E5640" s="24" t="s">
        <v>519</v>
      </c>
      <c r="F5640" s="25">
        <v>2015</v>
      </c>
      <c r="G5640" s="156">
        <v>42138.487500000003</v>
      </c>
      <c r="H5640" s="157">
        <v>42138.487500000003</v>
      </c>
      <c r="I5640" s="620" t="s">
        <v>36</v>
      </c>
      <c r="J5640" s="620" t="s">
        <v>36</v>
      </c>
      <c r="K5640" s="620"/>
      <c r="L5640" s="159">
        <f>N5640-G5640</f>
        <v>6.9444443943211809E-4</v>
      </c>
      <c r="M5640" s="160">
        <v>1</v>
      </c>
      <c r="N5640" s="156">
        <v>42138.488194444442</v>
      </c>
      <c r="O5640" s="157">
        <v>42138.488194444442</v>
      </c>
      <c r="P5640" s="161" t="s">
        <v>37</v>
      </c>
      <c r="Q5640" s="35" t="s">
        <v>155</v>
      </c>
      <c r="R5640" s="35" t="s">
        <v>155</v>
      </c>
      <c r="S5640" s="35" t="s">
        <v>107</v>
      </c>
      <c r="T5640" s="35" t="s">
        <v>3966</v>
      </c>
      <c r="U5640" s="282" t="s">
        <v>40</v>
      </c>
      <c r="V5640" s="167" t="s">
        <v>788</v>
      </c>
      <c r="W5640" s="35" t="s">
        <v>3967</v>
      </c>
      <c r="X5640" s="55">
        <v>394</v>
      </c>
      <c r="Y5640" s="55">
        <v>0</v>
      </c>
      <c r="Z5640" s="168"/>
      <c r="AA5640" s="168"/>
      <c r="AB5640" s="168"/>
      <c r="AC5640" s="168"/>
    </row>
    <row r="5641" spans="1:34" ht="15" customHeight="1" x14ac:dyDescent="0.2">
      <c r="A5641" s="175">
        <v>69</v>
      </c>
      <c r="B5641" s="175">
        <v>70</v>
      </c>
      <c r="C5641" s="24" t="s">
        <v>518</v>
      </c>
      <c r="D5641" s="175">
        <v>70058</v>
      </c>
      <c r="E5641" s="43" t="s">
        <v>519</v>
      </c>
      <c r="F5641" s="25">
        <v>2015</v>
      </c>
      <c r="G5641" s="156">
        <v>42357.506249999999</v>
      </c>
      <c r="H5641" s="157">
        <v>42357.506249999999</v>
      </c>
      <c r="I5641" s="620" t="s">
        <v>36</v>
      </c>
      <c r="J5641" s="620" t="s">
        <v>36</v>
      </c>
      <c r="K5641" s="620"/>
      <c r="L5641" s="159">
        <f>N5641-G5641</f>
        <v>6.944444467080757E-4</v>
      </c>
      <c r="M5641" s="160">
        <v>1</v>
      </c>
      <c r="N5641" s="156">
        <v>42357.506944444445</v>
      </c>
      <c r="O5641" s="157">
        <v>42357.506944444445</v>
      </c>
      <c r="P5641" s="161" t="s">
        <v>37</v>
      </c>
      <c r="Q5641" s="35" t="s">
        <v>52</v>
      </c>
      <c r="R5641" s="35" t="s">
        <v>639</v>
      </c>
      <c r="S5641" s="35" t="s">
        <v>40</v>
      </c>
      <c r="T5641" s="35" t="s">
        <v>5367</v>
      </c>
      <c r="U5641" s="282" t="s">
        <v>40</v>
      </c>
      <c r="V5641" s="167" t="s">
        <v>788</v>
      </c>
      <c r="W5641" s="35" t="s">
        <v>5370</v>
      </c>
      <c r="X5641" s="55">
        <v>2011</v>
      </c>
      <c r="Y5641" s="168"/>
      <c r="Z5641" s="168"/>
      <c r="AA5641" s="168"/>
      <c r="AB5641" s="168"/>
      <c r="AC5641" s="168"/>
    </row>
    <row r="5642" spans="1:34" ht="15" customHeight="1" x14ac:dyDescent="0.2">
      <c r="A5642" s="257">
        <v>69</v>
      </c>
      <c r="B5642" s="257">
        <v>70</v>
      </c>
      <c r="C5642" s="258" t="s">
        <v>518</v>
      </c>
      <c r="D5642" s="257">
        <v>70058</v>
      </c>
      <c r="E5642" s="258" t="s">
        <v>519</v>
      </c>
      <c r="F5642" s="25">
        <v>2016</v>
      </c>
      <c r="G5642" s="232">
        <v>42469.36041666667</v>
      </c>
      <c r="H5642" s="233">
        <v>42469.36041666667</v>
      </c>
      <c r="I5642" s="412" t="s">
        <v>36</v>
      </c>
      <c r="J5642" s="412" t="s">
        <v>36</v>
      </c>
      <c r="K5642" s="412"/>
      <c r="L5642" s="235">
        <f>N5642-G5642</f>
        <v>0.40277777777373558</v>
      </c>
      <c r="M5642" s="236">
        <v>580</v>
      </c>
      <c r="N5642" s="232">
        <v>42469.763194444444</v>
      </c>
      <c r="O5642" s="233">
        <v>42469.763194444444</v>
      </c>
      <c r="P5642" s="237" t="s">
        <v>37</v>
      </c>
      <c r="Q5642" s="238" t="s">
        <v>52</v>
      </c>
      <c r="R5642" s="238" t="s">
        <v>302</v>
      </c>
      <c r="S5642" s="35" t="s">
        <v>68</v>
      </c>
      <c r="T5642" s="35" t="s">
        <v>5863</v>
      </c>
      <c r="U5642" s="88">
        <v>12081</v>
      </c>
      <c r="V5642" s="240" t="s">
        <v>788</v>
      </c>
      <c r="W5642" s="35" t="s">
        <v>5864</v>
      </c>
      <c r="X5642" s="55">
        <v>402</v>
      </c>
      <c r="Y5642" s="55">
        <v>402</v>
      </c>
      <c r="Z5642" s="55">
        <v>45701</v>
      </c>
      <c r="AA5642" s="259">
        <v>7.3332653516528757E-5</v>
      </c>
      <c r="AB5642" s="260">
        <v>8.3367552197982104E-3</v>
      </c>
      <c r="AC5642" s="241">
        <v>113.68407960199005</v>
      </c>
    </row>
    <row r="5643" spans="1:34" ht="15" customHeight="1" x14ac:dyDescent="0.2">
      <c r="A5643" s="257">
        <v>69</v>
      </c>
      <c r="B5643" s="257">
        <v>70</v>
      </c>
      <c r="C5643" s="258" t="s">
        <v>518</v>
      </c>
      <c r="D5643" s="257">
        <v>70058</v>
      </c>
      <c r="E5643" s="258" t="s">
        <v>519</v>
      </c>
      <c r="F5643" s="25">
        <v>2016</v>
      </c>
      <c r="G5643" s="232">
        <v>42476.713888888888</v>
      </c>
      <c r="H5643" s="233">
        <v>42476.713888888888</v>
      </c>
      <c r="I5643" s="412" t="s">
        <v>36</v>
      </c>
      <c r="J5643" s="412" t="s">
        <v>36</v>
      </c>
      <c r="K5643" s="412"/>
      <c r="L5643" s="235">
        <f>N5643-G5643</f>
        <v>6.944444467080757E-4</v>
      </c>
      <c r="M5643" s="236">
        <v>1</v>
      </c>
      <c r="N5643" s="232">
        <v>42476.714583333334</v>
      </c>
      <c r="O5643" s="233">
        <v>42476.714583333334</v>
      </c>
      <c r="P5643" s="237" t="s">
        <v>37</v>
      </c>
      <c r="Q5643" s="35" t="s">
        <v>38</v>
      </c>
      <c r="R5643" s="238" t="s">
        <v>413</v>
      </c>
      <c r="S5643" s="35" t="s">
        <v>40</v>
      </c>
      <c r="T5643" s="35" t="s">
        <v>5902</v>
      </c>
      <c r="U5643" s="282" t="s">
        <v>40</v>
      </c>
      <c r="V5643" s="240" t="s">
        <v>788</v>
      </c>
      <c r="W5643" s="35" t="s">
        <v>5907</v>
      </c>
      <c r="X5643" s="55">
        <v>2021</v>
      </c>
      <c r="Y5643" s="55">
        <v>0</v>
      </c>
      <c r="Z5643" s="55">
        <v>0</v>
      </c>
      <c r="AA5643" s="266"/>
      <c r="AB5643" s="266"/>
      <c r="AC5643" s="266"/>
    </row>
    <row r="5644" spans="1:34" ht="15" customHeight="1" x14ac:dyDescent="0.2">
      <c r="A5644" s="257">
        <v>69</v>
      </c>
      <c r="B5644" s="257">
        <v>70</v>
      </c>
      <c r="C5644" s="258" t="s">
        <v>518</v>
      </c>
      <c r="D5644" s="257">
        <v>70058</v>
      </c>
      <c r="E5644" s="258" t="s">
        <v>519</v>
      </c>
      <c r="F5644" s="25">
        <v>2016</v>
      </c>
      <c r="G5644" s="284">
        <v>42540.595833333333</v>
      </c>
      <c r="H5644" s="234">
        <v>42540.595833333333</v>
      </c>
      <c r="I5644" s="412" t="s">
        <v>36</v>
      </c>
      <c r="J5644" s="412" t="s">
        <v>36</v>
      </c>
      <c r="K5644" s="412"/>
      <c r="L5644" s="235">
        <f>N5644-G5644</f>
        <v>6.944444467080757E-4</v>
      </c>
      <c r="M5644" s="236">
        <v>1</v>
      </c>
      <c r="N5644" s="284">
        <v>42540.59652777778</v>
      </c>
      <c r="O5644" s="234">
        <v>42540.59652777778</v>
      </c>
      <c r="P5644" s="237" t="s">
        <v>37</v>
      </c>
      <c r="Q5644" s="238" t="s">
        <v>48</v>
      </c>
      <c r="R5644" s="238" t="s">
        <v>49</v>
      </c>
      <c r="S5644" s="35" t="s">
        <v>40</v>
      </c>
      <c r="T5644" s="167" t="s">
        <v>6254</v>
      </c>
      <c r="U5644" s="287" t="s">
        <v>40</v>
      </c>
      <c r="V5644" s="240" t="s">
        <v>788</v>
      </c>
      <c r="W5644" s="167" t="s">
        <v>6258</v>
      </c>
      <c r="X5644" s="177">
        <v>2040</v>
      </c>
      <c r="Y5644" s="177">
        <v>0</v>
      </c>
      <c r="Z5644" s="55">
        <v>0</v>
      </c>
      <c r="AA5644" s="35"/>
      <c r="AB5644" s="35"/>
      <c r="AC5644" s="35"/>
    </row>
    <row r="5645" spans="1:34" ht="15" customHeight="1" x14ac:dyDescent="0.2">
      <c r="A5645" s="257">
        <v>69</v>
      </c>
      <c r="B5645" s="257">
        <v>70</v>
      </c>
      <c r="C5645" s="258" t="s">
        <v>518</v>
      </c>
      <c r="D5645" s="257">
        <v>70058</v>
      </c>
      <c r="E5645" s="258" t="s">
        <v>519</v>
      </c>
      <c r="F5645" s="25">
        <v>2016</v>
      </c>
      <c r="G5645" s="284">
        <v>42601.582638888889</v>
      </c>
      <c r="H5645" s="234">
        <v>42601.582638888889</v>
      </c>
      <c r="I5645" s="412" t="s">
        <v>36</v>
      </c>
      <c r="J5645" s="412" t="s">
        <v>36</v>
      </c>
      <c r="K5645" s="412"/>
      <c r="L5645" s="235">
        <f>N5645-G5645</f>
        <v>0.25833333333139308</v>
      </c>
      <c r="M5645" s="236">
        <v>372</v>
      </c>
      <c r="N5645" s="284">
        <v>42601.84097222222</v>
      </c>
      <c r="O5645" s="234">
        <v>42601.84097222222</v>
      </c>
      <c r="P5645" s="237" t="s">
        <v>37</v>
      </c>
      <c r="Q5645" s="238" t="s">
        <v>52</v>
      </c>
      <c r="R5645" s="238" t="s">
        <v>53</v>
      </c>
      <c r="S5645" s="35" t="s">
        <v>107</v>
      </c>
      <c r="T5645" s="35" t="s">
        <v>6477</v>
      </c>
      <c r="U5645" s="88">
        <v>12412</v>
      </c>
      <c r="V5645" s="240" t="s">
        <v>1390</v>
      </c>
      <c r="W5645" s="35" t="s">
        <v>6478</v>
      </c>
      <c r="X5645" s="177">
        <v>0</v>
      </c>
      <c r="Y5645" s="55">
        <v>0</v>
      </c>
      <c r="Z5645" s="55">
        <v>0</v>
      </c>
      <c r="AA5645" s="35"/>
      <c r="AB5645" s="35"/>
      <c r="AC5645" s="241"/>
    </row>
    <row r="5646" spans="1:34" ht="15" customHeight="1" x14ac:dyDescent="0.2">
      <c r="A5646" s="257">
        <v>69</v>
      </c>
      <c r="B5646" s="257">
        <v>70</v>
      </c>
      <c r="C5646" s="258" t="s">
        <v>518</v>
      </c>
      <c r="D5646" s="257">
        <v>70058</v>
      </c>
      <c r="E5646" s="258" t="s">
        <v>519</v>
      </c>
      <c r="F5646" s="25">
        <v>2016</v>
      </c>
      <c r="G5646" s="284">
        <v>42604.429166666669</v>
      </c>
      <c r="H5646" s="234">
        <v>42604.429166666669</v>
      </c>
      <c r="I5646" s="412" t="s">
        <v>36</v>
      </c>
      <c r="J5646" s="412" t="s">
        <v>36</v>
      </c>
      <c r="K5646" s="412"/>
      <c r="L5646" s="235">
        <f>N5646-G5646</f>
        <v>6.9444443943211809E-4</v>
      </c>
      <c r="M5646" s="236">
        <v>1</v>
      </c>
      <c r="N5646" s="284">
        <v>42604.429861111108</v>
      </c>
      <c r="O5646" s="234">
        <v>42604.429861111108</v>
      </c>
      <c r="P5646" s="237" t="s">
        <v>37</v>
      </c>
      <c r="Q5646" s="238" t="s">
        <v>48</v>
      </c>
      <c r="R5646" s="238" t="s">
        <v>49</v>
      </c>
      <c r="S5646" s="35" t="s">
        <v>40</v>
      </c>
      <c r="T5646" s="35" t="s">
        <v>6496</v>
      </c>
      <c r="U5646" s="282" t="s">
        <v>40</v>
      </c>
      <c r="V5646" s="240" t="s">
        <v>788</v>
      </c>
      <c r="W5646" s="35" t="s">
        <v>6497</v>
      </c>
      <c r="X5646" s="177">
        <v>399</v>
      </c>
      <c r="Y5646" s="55">
        <v>0</v>
      </c>
      <c r="Z5646" s="55">
        <v>0</v>
      </c>
      <c r="AA5646" s="35"/>
      <c r="AB5646" s="35"/>
      <c r="AC5646" s="241"/>
    </row>
    <row r="5647" spans="1:34" ht="15" customHeight="1" x14ac:dyDescent="0.2">
      <c r="A5647" s="257">
        <v>69</v>
      </c>
      <c r="B5647" s="257">
        <v>70</v>
      </c>
      <c r="C5647" s="258" t="s">
        <v>518</v>
      </c>
      <c r="D5647" s="257">
        <v>70058</v>
      </c>
      <c r="E5647" s="258" t="s">
        <v>519</v>
      </c>
      <c r="F5647" s="25">
        <v>2016</v>
      </c>
      <c r="G5647" s="284">
        <v>42679.797222222223</v>
      </c>
      <c r="H5647" s="234">
        <v>42679.797222222223</v>
      </c>
      <c r="I5647" s="412" t="s">
        <v>36</v>
      </c>
      <c r="J5647" s="412" t="s">
        <v>36</v>
      </c>
      <c r="K5647" s="412"/>
      <c r="L5647" s="235">
        <f>N5647-G5647</f>
        <v>6.944444467080757E-4</v>
      </c>
      <c r="M5647" s="236">
        <v>1</v>
      </c>
      <c r="N5647" s="284">
        <v>42679.79791666667</v>
      </c>
      <c r="O5647" s="234">
        <v>42679.79791666667</v>
      </c>
      <c r="P5647" s="237" t="s">
        <v>37</v>
      </c>
      <c r="Q5647" s="35" t="s">
        <v>48</v>
      </c>
      <c r="R5647" s="35" t="s">
        <v>49</v>
      </c>
      <c r="S5647" s="35" t="s">
        <v>40</v>
      </c>
      <c r="T5647" s="35" t="s">
        <v>6832</v>
      </c>
      <c r="U5647" s="282" t="s">
        <v>40</v>
      </c>
      <c r="V5647" s="240" t="s">
        <v>788</v>
      </c>
      <c r="W5647" s="35" t="s">
        <v>6833</v>
      </c>
      <c r="X5647" s="177">
        <v>398</v>
      </c>
      <c r="Y5647" s="55">
        <v>0</v>
      </c>
      <c r="Z5647" s="55">
        <v>0</v>
      </c>
      <c r="AA5647" s="55"/>
      <c r="AB5647" s="55"/>
      <c r="AC5647" s="55"/>
    </row>
    <row r="5648" spans="1:34" ht="15" customHeight="1" x14ac:dyDescent="0.2">
      <c r="A5648" s="257">
        <v>69</v>
      </c>
      <c r="B5648" s="257">
        <v>70</v>
      </c>
      <c r="C5648" s="258" t="s">
        <v>518</v>
      </c>
      <c r="D5648" s="257">
        <v>70058</v>
      </c>
      <c r="E5648" s="258" t="s">
        <v>519</v>
      </c>
      <c r="F5648" s="25">
        <v>2017</v>
      </c>
      <c r="G5648" s="232">
        <v>42972.504861111112</v>
      </c>
      <c r="H5648" s="233">
        <v>42972.504861111112</v>
      </c>
      <c r="I5648" s="412" t="s">
        <v>36</v>
      </c>
      <c r="J5648" s="412" t="s">
        <v>36</v>
      </c>
      <c r="K5648" s="412"/>
      <c r="L5648" s="235">
        <f>N5648-G5648</f>
        <v>6.944444467080757E-4</v>
      </c>
      <c r="M5648" s="236">
        <v>1</v>
      </c>
      <c r="N5648" s="232">
        <v>42972.505555555559</v>
      </c>
      <c r="O5648" s="233">
        <v>42972.505555555559</v>
      </c>
      <c r="P5648" s="237" t="s">
        <v>37</v>
      </c>
      <c r="Q5648" s="35" t="s">
        <v>145</v>
      </c>
      <c r="R5648" s="35" t="s">
        <v>146</v>
      </c>
      <c r="S5648" s="35" t="s">
        <v>40</v>
      </c>
      <c r="T5648" s="167" t="s">
        <v>9251</v>
      </c>
      <c r="U5648" s="303" t="s">
        <v>40</v>
      </c>
      <c r="V5648" s="240" t="s">
        <v>788</v>
      </c>
      <c r="W5648" s="167" t="s">
        <v>9252</v>
      </c>
      <c r="X5648" s="241">
        <v>0</v>
      </c>
      <c r="Y5648" s="241">
        <v>0</v>
      </c>
      <c r="Z5648" s="241">
        <v>0</v>
      </c>
      <c r="AA5648" s="266"/>
      <c r="AB5648" s="266"/>
      <c r="AC5648" s="266"/>
      <c r="AD5648" s="304">
        <v>5517212</v>
      </c>
      <c r="AE5648" s="305" t="s">
        <v>7102</v>
      </c>
      <c r="AF5648" s="305" t="s">
        <v>9253</v>
      </c>
      <c r="AG5648" s="35" t="s">
        <v>7040</v>
      </c>
      <c r="AH5648" s="29" t="s">
        <v>7041</v>
      </c>
    </row>
    <row r="5649" spans="1:34" ht="15" customHeight="1" x14ac:dyDescent="0.2">
      <c r="A5649" s="257">
        <v>69</v>
      </c>
      <c r="B5649" s="257">
        <v>70</v>
      </c>
      <c r="C5649" s="258" t="s">
        <v>518</v>
      </c>
      <c r="D5649" s="257">
        <v>70058</v>
      </c>
      <c r="E5649" s="258" t="s">
        <v>519</v>
      </c>
      <c r="F5649" s="25">
        <v>2017</v>
      </c>
      <c r="G5649" s="232">
        <v>42989.779166666667</v>
      </c>
      <c r="H5649" s="233">
        <v>42989.779166666667</v>
      </c>
      <c r="I5649" s="417" t="s">
        <v>7042</v>
      </c>
      <c r="J5649" s="417" t="s">
        <v>7042</v>
      </c>
      <c r="K5649" s="417"/>
      <c r="L5649" s="235">
        <f>N5649-G5649</f>
        <v>0.61805555555474712</v>
      </c>
      <c r="M5649" s="236">
        <v>890</v>
      </c>
      <c r="N5649" s="232">
        <v>42990.397222222222</v>
      </c>
      <c r="O5649" s="233">
        <v>42990.397222222222</v>
      </c>
      <c r="P5649" s="237" t="s">
        <v>37</v>
      </c>
      <c r="Q5649" s="35" t="s">
        <v>52</v>
      </c>
      <c r="R5649" s="35" t="s">
        <v>302</v>
      </c>
      <c r="S5649" s="35" t="s">
        <v>54</v>
      </c>
      <c r="T5649" s="167" t="s">
        <v>9456</v>
      </c>
      <c r="U5649" s="303" t="s">
        <v>40</v>
      </c>
      <c r="V5649" s="240" t="s">
        <v>1336</v>
      </c>
      <c r="W5649" s="167" t="s">
        <v>9457</v>
      </c>
      <c r="X5649" s="241">
        <v>389</v>
      </c>
      <c r="Y5649" s="241">
        <v>389</v>
      </c>
      <c r="Z5649" s="255">
        <v>175523</v>
      </c>
      <c r="AA5649" s="215">
        <v>7.0506625447780514E-5</v>
      </c>
      <c r="AB5649" s="216">
        <v>3.1813713158022568E-2</v>
      </c>
      <c r="AC5649" s="255">
        <v>451.21593830334189</v>
      </c>
      <c r="AD5649" s="304">
        <v>5517212</v>
      </c>
      <c r="AE5649" s="382" t="s">
        <v>7083</v>
      </c>
      <c r="AF5649" s="383" t="s">
        <v>9458</v>
      </c>
      <c r="AG5649" s="167" t="s">
        <v>7040</v>
      </c>
      <c r="AH5649" s="29" t="s">
        <v>7041</v>
      </c>
    </row>
    <row r="5650" spans="1:34" ht="15" customHeight="1" x14ac:dyDescent="0.2">
      <c r="A5650" s="257">
        <v>69</v>
      </c>
      <c r="B5650" s="257">
        <v>70</v>
      </c>
      <c r="C5650" s="258" t="s">
        <v>518</v>
      </c>
      <c r="D5650" s="257">
        <v>70058</v>
      </c>
      <c r="E5650" s="258" t="s">
        <v>519</v>
      </c>
      <c r="F5650" s="25">
        <v>2017</v>
      </c>
      <c r="G5650" s="232">
        <v>43003.30972222222</v>
      </c>
      <c r="H5650" s="233">
        <v>43003.30972222222</v>
      </c>
      <c r="I5650" s="412" t="s">
        <v>36</v>
      </c>
      <c r="J5650" s="417" t="s">
        <v>7042</v>
      </c>
      <c r="K5650" s="417"/>
      <c r="L5650" s="235">
        <f>N5650-G5650</f>
        <v>0.45763888888905058</v>
      </c>
      <c r="M5650" s="236">
        <v>659</v>
      </c>
      <c r="N5650" s="232">
        <v>43003.767361111109</v>
      </c>
      <c r="O5650" s="233">
        <v>43003.767361111109</v>
      </c>
      <c r="P5650" s="237" t="s">
        <v>37</v>
      </c>
      <c r="Q5650" s="35" t="s">
        <v>38</v>
      </c>
      <c r="R5650" s="35" t="s">
        <v>413</v>
      </c>
      <c r="S5650" s="35" t="s">
        <v>54</v>
      </c>
      <c r="T5650" s="167" t="s">
        <v>9587</v>
      </c>
      <c r="U5650" s="88">
        <v>113612610</v>
      </c>
      <c r="V5650" s="240" t="s">
        <v>1336</v>
      </c>
      <c r="W5650" s="277" t="s">
        <v>9588</v>
      </c>
      <c r="X5650" s="255">
        <v>389</v>
      </c>
      <c r="Y5650" s="255">
        <v>389</v>
      </c>
      <c r="Z5650" s="255">
        <v>59731</v>
      </c>
      <c r="AA5650" s="215">
        <v>7.0506625447780514E-5</v>
      </c>
      <c r="AB5650" s="216">
        <v>1.0826301400054956E-2</v>
      </c>
      <c r="AC5650" s="255">
        <v>153.55012853470436</v>
      </c>
      <c r="AD5650" s="304">
        <v>5517212</v>
      </c>
      <c r="AE5650" s="333" t="s">
        <v>7076</v>
      </c>
      <c r="AF5650" s="383" t="s">
        <v>9543</v>
      </c>
      <c r="AG5650" s="167" t="s">
        <v>7040</v>
      </c>
      <c r="AH5650" s="29" t="s">
        <v>7041</v>
      </c>
    </row>
    <row r="5651" spans="1:34" ht="15" customHeight="1" x14ac:dyDescent="0.2">
      <c r="A5651" s="257">
        <v>69</v>
      </c>
      <c r="B5651" s="257">
        <v>70</v>
      </c>
      <c r="C5651" s="258" t="s">
        <v>518</v>
      </c>
      <c r="D5651" s="257">
        <v>70058</v>
      </c>
      <c r="E5651" s="258" t="s">
        <v>519</v>
      </c>
      <c r="F5651" s="25">
        <v>2018</v>
      </c>
      <c r="G5651" s="232">
        <v>43126.413194444445</v>
      </c>
      <c r="H5651" s="233">
        <v>43126.413194444445</v>
      </c>
      <c r="I5651" s="412" t="s">
        <v>36</v>
      </c>
      <c r="J5651" s="417" t="s">
        <v>7042</v>
      </c>
      <c r="K5651" s="412" t="s">
        <v>36</v>
      </c>
      <c r="L5651" s="235">
        <f>N5651-G5651</f>
        <v>0.45208333332993789</v>
      </c>
      <c r="M5651" s="236">
        <v>651</v>
      </c>
      <c r="N5651" s="232">
        <v>43126.865277777775</v>
      </c>
      <c r="O5651" s="233">
        <v>43126.865277777775</v>
      </c>
      <c r="P5651" s="237" t="s">
        <v>37</v>
      </c>
      <c r="Q5651" s="238" t="s">
        <v>1285</v>
      </c>
      <c r="R5651" s="35" t="s">
        <v>10214</v>
      </c>
      <c r="S5651" s="238" t="s">
        <v>64</v>
      </c>
      <c r="T5651" s="167" t="s">
        <v>10392</v>
      </c>
      <c r="U5651" s="170">
        <v>114253569</v>
      </c>
      <c r="V5651" s="240" t="s">
        <v>788</v>
      </c>
      <c r="W5651" s="163" t="s">
        <v>10393</v>
      </c>
      <c r="X5651" s="255">
        <v>390</v>
      </c>
      <c r="Y5651" s="255">
        <v>390</v>
      </c>
      <c r="Z5651" s="255">
        <v>52618</v>
      </c>
      <c r="AA5651" s="259">
        <f>Y5651/AD5651</f>
        <v>7.0687876412941903E-5</v>
      </c>
      <c r="AB5651" s="260">
        <f>Z5651/AD5651</f>
        <v>9.5370632848619918E-3</v>
      </c>
      <c r="AC5651" s="241">
        <f>Z5651/Y5651</f>
        <v>134.91794871794872</v>
      </c>
      <c r="AD5651" s="241">
        <v>5517212</v>
      </c>
      <c r="AE5651" s="35" t="s">
        <v>7060</v>
      </c>
      <c r="AF5651" s="153" t="s">
        <v>10394</v>
      </c>
      <c r="AG5651" s="35" t="s">
        <v>7040</v>
      </c>
      <c r="AH5651" s="35" t="s">
        <v>7041</v>
      </c>
    </row>
    <row r="5652" spans="1:34" ht="15" customHeight="1" x14ac:dyDescent="0.2">
      <c r="A5652" s="521">
        <v>69</v>
      </c>
      <c r="B5652" s="521">
        <v>70</v>
      </c>
      <c r="C5652" s="522" t="s">
        <v>518</v>
      </c>
      <c r="D5652" s="521">
        <v>70058</v>
      </c>
      <c r="E5652" s="522" t="s">
        <v>519</v>
      </c>
      <c r="F5652" s="25">
        <v>2019</v>
      </c>
      <c r="G5652" s="573">
        <v>43567.413888888892</v>
      </c>
      <c r="H5652" s="574">
        <v>43567.413888888892</v>
      </c>
      <c r="I5652" s="572" t="s">
        <v>36</v>
      </c>
      <c r="J5652" s="572" t="s">
        <v>36</v>
      </c>
      <c r="K5652" s="572" t="s">
        <v>36</v>
      </c>
      <c r="L5652" s="235">
        <f>N5652-G5652</f>
        <v>6.9444443943211809E-4</v>
      </c>
      <c r="M5652" s="236">
        <v>1</v>
      </c>
      <c r="N5652" s="573">
        <v>43567.414583333331</v>
      </c>
      <c r="O5652" s="574">
        <v>43567.414583333331</v>
      </c>
      <c r="P5652" s="237" t="s">
        <v>37</v>
      </c>
      <c r="Q5652" s="162" t="s">
        <v>1246</v>
      </c>
      <c r="R5652" s="167" t="s">
        <v>10509</v>
      </c>
      <c r="S5652" s="238" t="s">
        <v>40</v>
      </c>
      <c r="T5652" s="167" t="s">
        <v>13820</v>
      </c>
      <c r="U5652" s="459" t="s">
        <v>40</v>
      </c>
      <c r="V5652" s="240" t="s">
        <v>788</v>
      </c>
      <c r="W5652" s="167" t="s">
        <v>13821</v>
      </c>
      <c r="X5652" s="536">
        <v>0</v>
      </c>
      <c r="Y5652" s="255">
        <v>0</v>
      </c>
      <c r="Z5652" s="255">
        <v>0</v>
      </c>
      <c r="AA5652" s="264">
        <f>Y5652/AD5652</f>
        <v>0</v>
      </c>
      <c r="AB5652" s="265">
        <f>Z5652/AD5652</f>
        <v>0</v>
      </c>
      <c r="AC5652" s="255">
        <v>0</v>
      </c>
      <c r="AD5652" s="255">
        <v>5548929</v>
      </c>
      <c r="AE5652" s="240" t="s">
        <v>7102</v>
      </c>
      <c r="AF5652" s="527" t="s">
        <v>13822</v>
      </c>
      <c r="AG5652" s="240" t="s">
        <v>7040</v>
      </c>
      <c r="AH5652" s="525" t="s">
        <v>7041</v>
      </c>
    </row>
    <row r="5653" spans="1:34" ht="15" customHeight="1" x14ac:dyDescent="0.2">
      <c r="A5653" s="523">
        <v>69</v>
      </c>
      <c r="B5653" s="523">
        <v>70</v>
      </c>
      <c r="C5653" s="524" t="s">
        <v>518</v>
      </c>
      <c r="D5653" s="523">
        <v>70058</v>
      </c>
      <c r="E5653" s="524" t="s">
        <v>519</v>
      </c>
      <c r="F5653" s="25">
        <v>2019</v>
      </c>
      <c r="G5653" s="573">
        <v>43596.76458333333</v>
      </c>
      <c r="H5653" s="574">
        <v>43596.76458333333</v>
      </c>
      <c r="I5653" s="572" t="s">
        <v>36</v>
      </c>
      <c r="J5653" s="572" t="s">
        <v>36</v>
      </c>
      <c r="K5653" s="572" t="s">
        <v>36</v>
      </c>
      <c r="L5653" s="235">
        <f>N5653-G5653</f>
        <v>6.944444467080757E-4</v>
      </c>
      <c r="M5653" s="236">
        <v>1</v>
      </c>
      <c r="N5653" s="573">
        <v>43596.765277777777</v>
      </c>
      <c r="O5653" s="574">
        <v>43596.765277777777</v>
      </c>
      <c r="P5653" s="237" t="s">
        <v>37</v>
      </c>
      <c r="Q5653" s="162" t="s">
        <v>62</v>
      </c>
      <c r="R5653" s="167" t="s">
        <v>10303</v>
      </c>
      <c r="S5653" s="238" t="s">
        <v>40</v>
      </c>
      <c r="T5653" s="167" t="s">
        <v>14026</v>
      </c>
      <c r="U5653" s="593">
        <v>117220005</v>
      </c>
      <c r="V5653" s="49" t="s">
        <v>788</v>
      </c>
      <c r="W5653" s="167" t="s">
        <v>14034</v>
      </c>
      <c r="X5653" s="536">
        <v>0</v>
      </c>
      <c r="Y5653" s="255">
        <v>0</v>
      </c>
      <c r="Z5653" s="255">
        <v>0</v>
      </c>
      <c r="AA5653" s="264">
        <f>Y5653/AD5653</f>
        <v>0</v>
      </c>
      <c r="AB5653" s="265">
        <f>Z5653/AD5653</f>
        <v>0</v>
      </c>
      <c r="AC5653" s="255">
        <v>0</v>
      </c>
      <c r="AD5653" s="255">
        <v>5548929</v>
      </c>
      <c r="AE5653" s="49" t="s">
        <v>7060</v>
      </c>
      <c r="AF5653" s="527" t="s">
        <v>14028</v>
      </c>
      <c r="AG5653" s="49" t="s">
        <v>7040</v>
      </c>
      <c r="AH5653" s="525" t="s">
        <v>7173</v>
      </c>
    </row>
    <row r="5654" spans="1:34" ht="15" customHeight="1" x14ac:dyDescent="0.2">
      <c r="A5654" s="58">
        <v>69</v>
      </c>
      <c r="B5654" s="58">
        <v>70</v>
      </c>
      <c r="C5654" s="76" t="s">
        <v>202</v>
      </c>
      <c r="D5654" s="31">
        <v>70059</v>
      </c>
      <c r="E5654" s="60" t="s">
        <v>203</v>
      </c>
      <c r="F5654" s="25">
        <v>2014</v>
      </c>
      <c r="G5654" s="61">
        <v>41653.308333333334</v>
      </c>
      <c r="H5654" s="62">
        <v>41653.308333333334</v>
      </c>
      <c r="I5654" s="625" t="s">
        <v>36</v>
      </c>
      <c r="J5654" s="628" t="s">
        <v>313</v>
      </c>
      <c r="K5654" s="628"/>
      <c r="L5654" s="64">
        <f>N5654-G5654</f>
        <v>0.37222222222044365</v>
      </c>
      <c r="M5654" s="65">
        <v>536</v>
      </c>
      <c r="N5654" s="61">
        <v>41653.680555555555</v>
      </c>
      <c r="O5654" s="62">
        <v>41653.680555555555</v>
      </c>
      <c r="P5654" s="66" t="s">
        <v>37</v>
      </c>
      <c r="Q5654" s="67" t="s">
        <v>52</v>
      </c>
      <c r="R5654" s="67" t="s">
        <v>53</v>
      </c>
      <c r="S5654" s="68" t="s">
        <v>54</v>
      </c>
      <c r="T5654" s="69" t="s">
        <v>1698</v>
      </c>
      <c r="U5654" s="77">
        <v>10029</v>
      </c>
      <c r="V5654" s="78" t="s">
        <v>1336</v>
      </c>
      <c r="W5654" s="69" t="s">
        <v>1699</v>
      </c>
      <c r="X5654" s="32">
        <v>0</v>
      </c>
      <c r="Y5654" s="32">
        <v>0</v>
      </c>
      <c r="Z5654" s="83"/>
      <c r="AA5654" s="84"/>
      <c r="AB5654" s="85"/>
      <c r="AC5654" s="83"/>
      <c r="AD5654" s="41"/>
      <c r="AE5654" s="41"/>
      <c r="AF5654" s="41"/>
      <c r="AG5654" s="41"/>
      <c r="AH5654" s="41"/>
    </row>
    <row r="5655" spans="1:34" ht="15" customHeight="1" x14ac:dyDescent="0.2">
      <c r="A5655" s="58">
        <v>69</v>
      </c>
      <c r="B5655" s="58">
        <v>70</v>
      </c>
      <c r="C5655" s="76" t="s">
        <v>202</v>
      </c>
      <c r="D5655" s="31">
        <v>70059</v>
      </c>
      <c r="E5655" s="60" t="s">
        <v>203</v>
      </c>
      <c r="F5655" s="25">
        <v>2014</v>
      </c>
      <c r="G5655" s="61">
        <v>41804.150694444441</v>
      </c>
      <c r="H5655" s="62">
        <v>41804.150694444441</v>
      </c>
      <c r="I5655" s="625" t="s">
        <v>36</v>
      </c>
      <c r="J5655" s="625" t="s">
        <v>36</v>
      </c>
      <c r="K5655" s="625"/>
      <c r="L5655" s="64">
        <f>N5655-G5655</f>
        <v>6.944444467080757E-4</v>
      </c>
      <c r="M5655" s="65">
        <v>1</v>
      </c>
      <c r="N5655" s="61">
        <v>41804.151388888888</v>
      </c>
      <c r="O5655" s="62">
        <v>41804.151388888888</v>
      </c>
      <c r="P5655" s="66" t="s">
        <v>37</v>
      </c>
      <c r="Q5655" s="69" t="s">
        <v>48</v>
      </c>
      <c r="R5655" s="69" t="s">
        <v>49</v>
      </c>
      <c r="S5655" s="87" t="s">
        <v>40</v>
      </c>
      <c r="T5655" s="69" t="s">
        <v>2374</v>
      </c>
      <c r="U5655" s="282" t="s">
        <v>40</v>
      </c>
      <c r="V5655" s="87" t="s">
        <v>1336</v>
      </c>
      <c r="W5655" s="69" t="s">
        <v>2375</v>
      </c>
      <c r="X5655" s="32">
        <v>1</v>
      </c>
      <c r="Y5655" s="32">
        <v>0</v>
      </c>
      <c r="Z5655" s="83"/>
      <c r="AA5655" s="84"/>
      <c r="AB5655" s="85"/>
      <c r="AC5655" s="83"/>
    </row>
    <row r="5656" spans="1:34" ht="15" customHeight="1" x14ac:dyDescent="0.2">
      <c r="A5656" s="58">
        <v>69</v>
      </c>
      <c r="B5656" s="58">
        <v>70</v>
      </c>
      <c r="C5656" s="76" t="s">
        <v>202</v>
      </c>
      <c r="D5656" s="31">
        <v>70059</v>
      </c>
      <c r="E5656" s="60" t="s">
        <v>203</v>
      </c>
      <c r="F5656" s="25">
        <v>2014</v>
      </c>
      <c r="G5656" s="61">
        <v>41815.392361111109</v>
      </c>
      <c r="H5656" s="62">
        <v>41815.392361111109</v>
      </c>
      <c r="I5656" s="625" t="s">
        <v>36</v>
      </c>
      <c r="J5656" s="625" t="s">
        <v>36</v>
      </c>
      <c r="K5656" s="625"/>
      <c r="L5656" s="64">
        <f>N5656-G5656</f>
        <v>0.28125</v>
      </c>
      <c r="M5656" s="65">
        <v>405</v>
      </c>
      <c r="N5656" s="61">
        <v>41815.673611111109</v>
      </c>
      <c r="O5656" s="62">
        <v>41815.673611111109</v>
      </c>
      <c r="P5656" s="86" t="s">
        <v>242</v>
      </c>
      <c r="Q5656" s="69" t="s">
        <v>43</v>
      </c>
      <c r="R5656" s="69" t="s">
        <v>266</v>
      </c>
      <c r="S5656" s="87" t="s">
        <v>80</v>
      </c>
      <c r="T5656" s="69" t="s">
        <v>2412</v>
      </c>
      <c r="U5656" s="282" t="s">
        <v>40</v>
      </c>
      <c r="V5656" s="87" t="s">
        <v>1336</v>
      </c>
      <c r="W5656" s="69" t="s">
        <v>2413</v>
      </c>
      <c r="X5656" s="32">
        <v>0</v>
      </c>
      <c r="Y5656" s="32">
        <v>0</v>
      </c>
      <c r="Z5656" s="83"/>
      <c r="AA5656" s="84"/>
      <c r="AB5656" s="85"/>
      <c r="AC5656" s="83"/>
    </row>
    <row r="5657" spans="1:34" ht="15" customHeight="1" x14ac:dyDescent="0.2">
      <c r="A5657" s="153">
        <v>69</v>
      </c>
      <c r="B5657" s="153">
        <v>70</v>
      </c>
      <c r="C5657" s="24" t="s">
        <v>202</v>
      </c>
      <c r="D5657" s="175">
        <v>70059</v>
      </c>
      <c r="E5657" s="24" t="s">
        <v>203</v>
      </c>
      <c r="F5657" s="25">
        <v>2015</v>
      </c>
      <c r="G5657" s="156">
        <v>42074.285416666666</v>
      </c>
      <c r="H5657" s="157">
        <v>42074.285416666666</v>
      </c>
      <c r="I5657" s="620" t="s">
        <v>36</v>
      </c>
      <c r="J5657" s="620" t="s">
        <v>36</v>
      </c>
      <c r="K5657" s="620"/>
      <c r="L5657" s="159">
        <f>N5657-G5657</f>
        <v>6.944444467080757E-4</v>
      </c>
      <c r="M5657" s="160">
        <v>1</v>
      </c>
      <c r="N5657" s="156">
        <v>42074.286111111112</v>
      </c>
      <c r="O5657" s="157">
        <v>42074.286111111112</v>
      </c>
      <c r="P5657" s="161" t="s">
        <v>37</v>
      </c>
      <c r="Q5657" s="35" t="s">
        <v>48</v>
      </c>
      <c r="R5657" s="35" t="s">
        <v>49</v>
      </c>
      <c r="S5657" s="35" t="s">
        <v>40</v>
      </c>
      <c r="T5657" s="35" t="s">
        <v>3606</v>
      </c>
      <c r="U5657" s="282" t="s">
        <v>40</v>
      </c>
      <c r="V5657" s="167" t="s">
        <v>1336</v>
      </c>
      <c r="W5657" s="35" t="s">
        <v>3607</v>
      </c>
      <c r="X5657" s="55">
        <v>1</v>
      </c>
      <c r="Y5657" s="55">
        <v>0</v>
      </c>
      <c r="Z5657" s="168"/>
      <c r="AA5657" s="168"/>
      <c r="AB5657" s="168"/>
      <c r="AC5657" s="168"/>
    </row>
    <row r="5658" spans="1:34" ht="15" customHeight="1" x14ac:dyDescent="0.2">
      <c r="A5658" s="175">
        <v>69</v>
      </c>
      <c r="B5658" s="175">
        <v>70</v>
      </c>
      <c r="C5658" s="24" t="s">
        <v>202</v>
      </c>
      <c r="D5658" s="175">
        <v>70059</v>
      </c>
      <c r="E5658" s="24" t="s">
        <v>203</v>
      </c>
      <c r="F5658" s="25">
        <v>2015</v>
      </c>
      <c r="G5658" s="156">
        <v>42218.338888888888</v>
      </c>
      <c r="H5658" s="157">
        <v>42218.338888888888</v>
      </c>
      <c r="I5658" s="620" t="s">
        <v>36</v>
      </c>
      <c r="J5658" s="626" t="s">
        <v>313</v>
      </c>
      <c r="K5658" s="626"/>
      <c r="L5658" s="159">
        <f>N5658-G5658</f>
        <v>0.48541666667006211</v>
      </c>
      <c r="M5658" s="160">
        <v>699</v>
      </c>
      <c r="N5658" s="156">
        <v>42218.824305555558</v>
      </c>
      <c r="O5658" s="157">
        <v>42218.824305555558</v>
      </c>
      <c r="P5658" s="161" t="s">
        <v>37</v>
      </c>
      <c r="Q5658" s="35" t="s">
        <v>145</v>
      </c>
      <c r="R5658" s="35" t="s">
        <v>146</v>
      </c>
      <c r="S5658" s="35" t="s">
        <v>54</v>
      </c>
      <c r="T5658" s="35" t="s">
        <v>4509</v>
      </c>
      <c r="U5658" s="170">
        <v>11315</v>
      </c>
      <c r="V5658" s="167" t="s">
        <v>1336</v>
      </c>
      <c r="W5658" s="35" t="s">
        <v>4510</v>
      </c>
      <c r="X5658" s="55">
        <v>2321</v>
      </c>
      <c r="Y5658" s="55">
        <v>2321</v>
      </c>
      <c r="Z5658" s="55">
        <v>1072946</v>
      </c>
      <c r="AA5658" s="173">
        <f>Y5658/5412924</f>
        <v>4.2878858081140617E-4</v>
      </c>
      <c r="AB5658" s="174">
        <f>Z5658/5412924</f>
        <v>0.19821929884845974</v>
      </c>
      <c r="AC5658" s="55">
        <f>Z5658/Y5658</f>
        <v>462.27746660922014</v>
      </c>
    </row>
    <row r="5659" spans="1:34" ht="15" customHeight="1" x14ac:dyDescent="0.2">
      <c r="A5659" s="175">
        <v>69</v>
      </c>
      <c r="B5659" s="175">
        <v>70</v>
      </c>
      <c r="C5659" s="24" t="s">
        <v>202</v>
      </c>
      <c r="D5659" s="175">
        <v>70059</v>
      </c>
      <c r="E5659" s="43" t="s">
        <v>203</v>
      </c>
      <c r="F5659" s="25">
        <v>2015</v>
      </c>
      <c r="G5659" s="156">
        <v>42290.339583333334</v>
      </c>
      <c r="H5659" s="157">
        <v>42290.339583333334</v>
      </c>
      <c r="I5659" s="620" t="s">
        <v>36</v>
      </c>
      <c r="J5659" s="620" t="s">
        <v>36</v>
      </c>
      <c r="K5659" s="620"/>
      <c r="L5659" s="159">
        <f>N5659-G5659</f>
        <v>0.36944444444088731</v>
      </c>
      <c r="M5659" s="160">
        <v>532</v>
      </c>
      <c r="N5659" s="156">
        <v>42290.709027777775</v>
      </c>
      <c r="O5659" s="157">
        <v>42290.709027777775</v>
      </c>
      <c r="P5659" s="171" t="s">
        <v>242</v>
      </c>
      <c r="Q5659" s="35" t="s">
        <v>43</v>
      </c>
      <c r="R5659" s="162" t="s">
        <v>266</v>
      </c>
      <c r="S5659" s="35" t="s">
        <v>526</v>
      </c>
      <c r="T5659" s="35" t="s">
        <v>4910</v>
      </c>
      <c r="U5659" s="282" t="s">
        <v>40</v>
      </c>
      <c r="V5659" s="167" t="s">
        <v>1336</v>
      </c>
      <c r="W5659" s="35" t="s">
        <v>4911</v>
      </c>
      <c r="X5659" s="55">
        <v>0</v>
      </c>
      <c r="Y5659" s="168"/>
      <c r="Z5659" s="168"/>
      <c r="AA5659" s="168"/>
      <c r="AB5659" s="168"/>
      <c r="AC5659" s="168"/>
    </row>
    <row r="5660" spans="1:34" ht="15" customHeight="1" x14ac:dyDescent="0.2">
      <c r="A5660" s="175">
        <v>69</v>
      </c>
      <c r="B5660" s="175">
        <v>70</v>
      </c>
      <c r="C5660" s="24" t="s">
        <v>202</v>
      </c>
      <c r="D5660" s="175">
        <v>70059</v>
      </c>
      <c r="E5660" s="43" t="s">
        <v>203</v>
      </c>
      <c r="F5660" s="25">
        <v>2015</v>
      </c>
      <c r="G5660" s="156">
        <v>42303.297222222223</v>
      </c>
      <c r="H5660" s="157">
        <v>42303.297222222223</v>
      </c>
      <c r="I5660" s="620" t="s">
        <v>36</v>
      </c>
      <c r="J5660" s="626" t="s">
        <v>313</v>
      </c>
      <c r="K5660" s="626"/>
      <c r="L5660" s="159">
        <f>N5660-G5660</f>
        <v>0.44444444444525288</v>
      </c>
      <c r="M5660" s="160">
        <v>640</v>
      </c>
      <c r="N5660" s="156">
        <v>42303.741666666669</v>
      </c>
      <c r="O5660" s="157">
        <v>42303.741666666669</v>
      </c>
      <c r="P5660" s="161" t="s">
        <v>37</v>
      </c>
      <c r="Q5660" s="35" t="s">
        <v>62</v>
      </c>
      <c r="R5660" s="35" t="s">
        <v>397</v>
      </c>
      <c r="S5660" s="35" t="s">
        <v>101</v>
      </c>
      <c r="T5660" s="35" t="s">
        <v>5048</v>
      </c>
      <c r="U5660" s="170">
        <v>11616</v>
      </c>
      <c r="V5660" s="167" t="s">
        <v>1336</v>
      </c>
      <c r="W5660" s="35" t="s">
        <v>5049</v>
      </c>
      <c r="X5660" s="55">
        <v>1</v>
      </c>
      <c r="Y5660" s="168"/>
      <c r="Z5660" s="168"/>
      <c r="AA5660" s="168"/>
      <c r="AB5660" s="168"/>
      <c r="AC5660" s="168"/>
    </row>
    <row r="5661" spans="1:34" ht="15" customHeight="1" x14ac:dyDescent="0.2">
      <c r="A5661" s="249">
        <v>69</v>
      </c>
      <c r="B5661" s="249">
        <v>70</v>
      </c>
      <c r="C5661" s="250" t="s">
        <v>202</v>
      </c>
      <c r="D5661" s="249">
        <v>70059</v>
      </c>
      <c r="E5661" s="250" t="s">
        <v>203</v>
      </c>
      <c r="F5661" s="25">
        <v>2016</v>
      </c>
      <c r="G5661" s="232">
        <v>42392.896527777775</v>
      </c>
      <c r="H5661" s="233">
        <v>42392.896527777775</v>
      </c>
      <c r="I5661" s="412" t="s">
        <v>36</v>
      </c>
      <c r="J5661" s="412" t="s">
        <v>36</v>
      </c>
      <c r="K5661" s="412"/>
      <c r="L5661" s="235">
        <f>N5661-G5661</f>
        <v>6.944444467080757E-4</v>
      </c>
      <c r="M5661" s="236">
        <v>1</v>
      </c>
      <c r="N5661" s="232">
        <v>42392.897222222222</v>
      </c>
      <c r="O5661" s="233">
        <v>42392.897222222222</v>
      </c>
      <c r="P5661" s="237" t="s">
        <v>37</v>
      </c>
      <c r="Q5661" s="238" t="s">
        <v>48</v>
      </c>
      <c r="R5661" s="238" t="s">
        <v>49</v>
      </c>
      <c r="S5661" s="238" t="s">
        <v>40</v>
      </c>
      <c r="T5661" s="239" t="s">
        <v>5511</v>
      </c>
      <c r="U5661" s="254" t="s">
        <v>40</v>
      </c>
      <c r="V5661" s="240" t="s">
        <v>1336</v>
      </c>
      <c r="W5661" s="239" t="s">
        <v>5512</v>
      </c>
      <c r="X5661" s="241">
        <v>0</v>
      </c>
      <c r="Y5661" s="241">
        <v>0</v>
      </c>
      <c r="Z5661" s="241">
        <v>0</v>
      </c>
      <c r="AA5661" s="251"/>
      <c r="AB5661" s="251"/>
      <c r="AC5661" s="251"/>
    </row>
    <row r="5662" spans="1:34" ht="15" customHeight="1" x14ac:dyDescent="0.2">
      <c r="A5662" s="257">
        <v>69</v>
      </c>
      <c r="B5662" s="257">
        <v>70</v>
      </c>
      <c r="C5662" s="258" t="s">
        <v>202</v>
      </c>
      <c r="D5662" s="257">
        <v>70059</v>
      </c>
      <c r="E5662" s="258" t="s">
        <v>203</v>
      </c>
      <c r="F5662" s="25">
        <v>2017</v>
      </c>
      <c r="G5662" s="232">
        <v>42775.640277777777</v>
      </c>
      <c r="H5662" s="233">
        <v>42775.640277777777</v>
      </c>
      <c r="I5662" s="417" t="s">
        <v>7042</v>
      </c>
      <c r="J5662" s="412" t="s">
        <v>36</v>
      </c>
      <c r="K5662" s="412"/>
      <c r="L5662" s="235">
        <f>N5662-G5662</f>
        <v>6.944444467080757E-4</v>
      </c>
      <c r="M5662" s="236">
        <v>1</v>
      </c>
      <c r="N5662" s="232">
        <v>42775.640972222223</v>
      </c>
      <c r="O5662" s="233">
        <v>42775.640972222223</v>
      </c>
      <c r="P5662" s="237" t="s">
        <v>37</v>
      </c>
      <c r="Q5662" s="35" t="s">
        <v>52</v>
      </c>
      <c r="R5662" s="35" t="s">
        <v>67</v>
      </c>
      <c r="S5662" s="35" t="s">
        <v>101</v>
      </c>
      <c r="T5662" s="52" t="s">
        <v>7754</v>
      </c>
      <c r="U5662" s="303" t="s">
        <v>40</v>
      </c>
      <c r="V5662" s="49" t="s">
        <v>1336</v>
      </c>
      <c r="W5662" s="44" t="s">
        <v>7755</v>
      </c>
      <c r="X5662" s="255">
        <v>0</v>
      </c>
      <c r="Y5662" s="241">
        <v>0</v>
      </c>
      <c r="Z5662" s="241">
        <v>0</v>
      </c>
      <c r="AA5662" s="168"/>
      <c r="AB5662" s="168"/>
      <c r="AC5662" s="168"/>
      <c r="AD5662" s="304">
        <v>5517212</v>
      </c>
      <c r="AE5662" s="35" t="s">
        <v>7060</v>
      </c>
      <c r="AF5662" s="305" t="s">
        <v>7756</v>
      </c>
      <c r="AG5662" s="35" t="s">
        <v>7040</v>
      </c>
      <c r="AH5662" s="44" t="s">
        <v>7041</v>
      </c>
    </row>
    <row r="5663" spans="1:34" ht="15" customHeight="1" x14ac:dyDescent="0.2">
      <c r="A5663" s="257">
        <v>69</v>
      </c>
      <c r="B5663" s="257">
        <v>70</v>
      </c>
      <c r="C5663" s="258" t="s">
        <v>202</v>
      </c>
      <c r="D5663" s="257">
        <v>70059</v>
      </c>
      <c r="E5663" s="258" t="s">
        <v>203</v>
      </c>
      <c r="F5663" s="25">
        <v>2017</v>
      </c>
      <c r="G5663" s="232">
        <v>42815.642361111109</v>
      </c>
      <c r="H5663" s="233">
        <v>42815.642361111109</v>
      </c>
      <c r="I5663" s="412" t="s">
        <v>36</v>
      </c>
      <c r="J5663" s="412" t="s">
        <v>36</v>
      </c>
      <c r="K5663" s="412"/>
      <c r="L5663" s="235">
        <f>N5663-G5663</f>
        <v>9.930555555911269E-2</v>
      </c>
      <c r="M5663" s="236">
        <v>143</v>
      </c>
      <c r="N5663" s="232">
        <v>42815.741666666669</v>
      </c>
      <c r="O5663" s="233">
        <v>42815.741666666669</v>
      </c>
      <c r="P5663" s="237" t="s">
        <v>37</v>
      </c>
      <c r="Q5663" s="35" t="s">
        <v>213</v>
      </c>
      <c r="R5663" s="35" t="s">
        <v>287</v>
      </c>
      <c r="S5663" s="35" t="s">
        <v>106</v>
      </c>
      <c r="T5663" s="52" t="s">
        <v>8153</v>
      </c>
      <c r="U5663" s="348">
        <v>112710152</v>
      </c>
      <c r="V5663" s="49" t="s">
        <v>1336</v>
      </c>
      <c r="W5663" s="44" t="s">
        <v>8155</v>
      </c>
      <c r="X5663" s="255">
        <v>0</v>
      </c>
      <c r="Y5663" s="241">
        <v>0</v>
      </c>
      <c r="Z5663" s="241">
        <v>0</v>
      </c>
      <c r="AA5663" s="168"/>
      <c r="AB5663" s="168"/>
      <c r="AC5663" s="168"/>
      <c r="AD5663" s="304">
        <v>5517212</v>
      </c>
      <c r="AE5663" s="305" t="s">
        <v>1270</v>
      </c>
      <c r="AF5663" s="305" t="s">
        <v>1270</v>
      </c>
      <c r="AG5663" s="35" t="s">
        <v>7040</v>
      </c>
      <c r="AH5663" s="52" t="s">
        <v>7173</v>
      </c>
    </row>
    <row r="5664" spans="1:34" ht="15" customHeight="1" x14ac:dyDescent="0.2">
      <c r="A5664" s="257">
        <v>69</v>
      </c>
      <c r="B5664" s="257">
        <v>70</v>
      </c>
      <c r="C5664" s="258" t="s">
        <v>202</v>
      </c>
      <c r="D5664" s="257">
        <v>70059</v>
      </c>
      <c r="E5664" s="258" t="s">
        <v>203</v>
      </c>
      <c r="F5664" s="25">
        <v>2018</v>
      </c>
      <c r="G5664" s="232">
        <v>43120.220138888886</v>
      </c>
      <c r="H5664" s="233">
        <v>43120.220138888886</v>
      </c>
      <c r="I5664" s="412" t="s">
        <v>36</v>
      </c>
      <c r="J5664" s="412" t="s">
        <v>36</v>
      </c>
      <c r="K5664" s="412" t="s">
        <v>36</v>
      </c>
      <c r="L5664" s="235">
        <f>N5664-G5664</f>
        <v>6.944444467080757E-4</v>
      </c>
      <c r="M5664" s="236">
        <v>1</v>
      </c>
      <c r="N5664" s="232">
        <v>43120.220833333333</v>
      </c>
      <c r="O5664" s="233">
        <v>43120.220833333333</v>
      </c>
      <c r="P5664" s="237" t="s">
        <v>37</v>
      </c>
      <c r="Q5664" s="238" t="s">
        <v>1285</v>
      </c>
      <c r="R5664" s="35" t="s">
        <v>10231</v>
      </c>
      <c r="S5664" s="238" t="s">
        <v>101</v>
      </c>
      <c r="T5664" s="167" t="s">
        <v>10334</v>
      </c>
      <c r="U5664" s="192" t="s">
        <v>40</v>
      </c>
      <c r="V5664" s="240" t="s">
        <v>1336</v>
      </c>
      <c r="W5664" s="167" t="s">
        <v>10335</v>
      </c>
      <c r="X5664" s="255">
        <v>0</v>
      </c>
      <c r="Y5664" s="241">
        <v>0</v>
      </c>
      <c r="Z5664" s="241">
        <v>0</v>
      </c>
      <c r="AA5664" s="266"/>
      <c r="AB5664" s="266"/>
      <c r="AC5664" s="266"/>
      <c r="AD5664" s="241">
        <v>5517212</v>
      </c>
      <c r="AE5664" s="35" t="s">
        <v>7060</v>
      </c>
      <c r="AF5664" s="153" t="s">
        <v>7922</v>
      </c>
      <c r="AG5664" s="35" t="s">
        <v>7040</v>
      </c>
      <c r="AH5664" s="35" t="s">
        <v>7041</v>
      </c>
    </row>
    <row r="5665" spans="1:34" ht="15" customHeight="1" x14ac:dyDescent="0.2">
      <c r="A5665" s="257">
        <v>69</v>
      </c>
      <c r="B5665" s="257">
        <v>70</v>
      </c>
      <c r="C5665" s="258" t="s">
        <v>202</v>
      </c>
      <c r="D5665" s="257">
        <v>70059</v>
      </c>
      <c r="E5665" s="258" t="s">
        <v>203</v>
      </c>
      <c r="F5665" s="25">
        <v>2018</v>
      </c>
      <c r="G5665" s="232">
        <v>43185.259027777778</v>
      </c>
      <c r="H5665" s="233">
        <v>43185.259027777778</v>
      </c>
      <c r="I5665" s="412" t="s">
        <v>36</v>
      </c>
      <c r="J5665" s="412" t="s">
        <v>36</v>
      </c>
      <c r="K5665" s="412" t="s">
        <v>36</v>
      </c>
      <c r="L5665" s="235">
        <f>N5665-G5665</f>
        <v>6.944444467080757E-4</v>
      </c>
      <c r="M5665" s="236">
        <v>1</v>
      </c>
      <c r="N5665" s="232">
        <v>43185.259722222225</v>
      </c>
      <c r="O5665" s="233">
        <v>43185.259722222225</v>
      </c>
      <c r="P5665" s="237" t="s">
        <v>37</v>
      </c>
      <c r="Q5665" s="359" t="s">
        <v>1285</v>
      </c>
      <c r="R5665" s="35" t="s">
        <v>10231</v>
      </c>
      <c r="S5665" s="277" t="s">
        <v>40</v>
      </c>
      <c r="T5665" s="167" t="s">
        <v>10799</v>
      </c>
      <c r="U5665" s="282" t="s">
        <v>40</v>
      </c>
      <c r="V5665" s="240" t="s">
        <v>1336</v>
      </c>
      <c r="W5665" s="167" t="s">
        <v>10800</v>
      </c>
      <c r="X5665" s="255">
        <v>0</v>
      </c>
      <c r="Y5665" s="241">
        <v>0</v>
      </c>
      <c r="Z5665" s="241">
        <v>0</v>
      </c>
      <c r="AA5665" s="266"/>
      <c r="AB5665" s="266"/>
      <c r="AC5665" s="266"/>
      <c r="AD5665" s="241">
        <v>5517212</v>
      </c>
      <c r="AE5665" s="461" t="s">
        <v>7060</v>
      </c>
      <c r="AF5665" s="462" t="s">
        <v>9273</v>
      </c>
      <c r="AG5665" s="277" t="s">
        <v>7040</v>
      </c>
      <c r="AH5665" s="277" t="s">
        <v>7041</v>
      </c>
    </row>
    <row r="5666" spans="1:34" ht="15" customHeight="1" x14ac:dyDescent="0.2">
      <c r="A5666" s="257">
        <v>69</v>
      </c>
      <c r="B5666" s="257">
        <v>70</v>
      </c>
      <c r="C5666" s="258" t="s">
        <v>202</v>
      </c>
      <c r="D5666" s="257">
        <v>70059</v>
      </c>
      <c r="E5666" s="258" t="s">
        <v>203</v>
      </c>
      <c r="F5666" s="25">
        <v>2018</v>
      </c>
      <c r="G5666" s="284">
        <v>43233.461111111108</v>
      </c>
      <c r="H5666" s="233">
        <v>43233.461111111108</v>
      </c>
      <c r="I5666" s="412" t="s">
        <v>36</v>
      </c>
      <c r="J5666" s="412" t="s">
        <v>36</v>
      </c>
      <c r="K5666" s="417" t="s">
        <v>7042</v>
      </c>
      <c r="L5666" s="235">
        <f>N5666-G5666</f>
        <v>2.0833333328482695E-3</v>
      </c>
      <c r="M5666" s="236">
        <v>3</v>
      </c>
      <c r="N5666" s="284">
        <v>43233.463194444441</v>
      </c>
      <c r="O5666" s="233">
        <v>43233.463194444441</v>
      </c>
      <c r="P5666" s="237" t="s">
        <v>37</v>
      </c>
      <c r="Q5666" s="359" t="s">
        <v>145</v>
      </c>
      <c r="R5666" s="35" t="s">
        <v>10207</v>
      </c>
      <c r="S5666" s="277" t="s">
        <v>526</v>
      </c>
      <c r="T5666" s="167" t="s">
        <v>11103</v>
      </c>
      <c r="U5666" s="88">
        <v>114605460</v>
      </c>
      <c r="V5666" s="240" t="s">
        <v>1336</v>
      </c>
      <c r="W5666" s="167" t="s">
        <v>11104</v>
      </c>
      <c r="X5666" s="255">
        <v>0</v>
      </c>
      <c r="Y5666" s="241">
        <v>0</v>
      </c>
      <c r="Z5666" s="241">
        <v>0</v>
      </c>
      <c r="AA5666" s="277"/>
      <c r="AB5666" s="277"/>
      <c r="AC5666" s="277"/>
      <c r="AD5666" s="241">
        <v>5517212</v>
      </c>
      <c r="AE5666" s="461" t="s">
        <v>7063</v>
      </c>
      <c r="AF5666" s="462" t="s">
        <v>11105</v>
      </c>
      <c r="AG5666" s="277" t="s">
        <v>7040</v>
      </c>
      <c r="AH5666" s="277" t="s">
        <v>7041</v>
      </c>
    </row>
    <row r="5667" spans="1:34" ht="15" customHeight="1" x14ac:dyDescent="0.2">
      <c r="A5667" s="257">
        <v>69</v>
      </c>
      <c r="B5667" s="257">
        <v>70</v>
      </c>
      <c r="C5667" s="258" t="s">
        <v>202</v>
      </c>
      <c r="D5667" s="257">
        <v>70059</v>
      </c>
      <c r="E5667" s="258" t="s">
        <v>203</v>
      </c>
      <c r="F5667" s="25">
        <v>2018</v>
      </c>
      <c r="G5667" s="284">
        <v>43362.25277777778</v>
      </c>
      <c r="H5667" s="234">
        <v>43362.25277777778</v>
      </c>
      <c r="I5667" s="412" t="s">
        <v>36</v>
      </c>
      <c r="J5667" s="412" t="s">
        <v>36</v>
      </c>
      <c r="K5667" s="417" t="s">
        <v>7042</v>
      </c>
      <c r="L5667" s="235">
        <f>N5667-G5667</f>
        <v>2.7777777795563452E-3</v>
      </c>
      <c r="M5667" s="236">
        <v>4</v>
      </c>
      <c r="N5667" s="284">
        <v>43362.255555555559</v>
      </c>
      <c r="O5667" s="234">
        <v>43362.255555555559</v>
      </c>
      <c r="P5667" s="237" t="s">
        <v>37</v>
      </c>
      <c r="Q5667" s="162" t="s">
        <v>62</v>
      </c>
      <c r="R5667" s="167" t="s">
        <v>10303</v>
      </c>
      <c r="S5667" s="163" t="s">
        <v>101</v>
      </c>
      <c r="T5667" s="167" t="s">
        <v>11925</v>
      </c>
      <c r="U5667" s="376">
        <v>114985817</v>
      </c>
      <c r="V5667" s="240" t="s">
        <v>1336</v>
      </c>
      <c r="W5667" s="167" t="s">
        <v>11926</v>
      </c>
      <c r="X5667" s="255">
        <v>0</v>
      </c>
      <c r="Y5667" s="241">
        <v>0</v>
      </c>
      <c r="Z5667" s="241">
        <v>0</v>
      </c>
      <c r="AA5667" s="266"/>
      <c r="AB5667" s="266"/>
      <c r="AC5667" s="266"/>
      <c r="AD5667" s="241">
        <v>5517212</v>
      </c>
      <c r="AE5667" s="467" t="s">
        <v>7060</v>
      </c>
      <c r="AF5667" s="468" t="s">
        <v>8851</v>
      </c>
      <c r="AG5667" s="163" t="s">
        <v>7040</v>
      </c>
      <c r="AH5667" s="277" t="s">
        <v>7041</v>
      </c>
    </row>
    <row r="5668" spans="1:34" ht="15" customHeight="1" x14ac:dyDescent="0.2">
      <c r="A5668" s="257">
        <v>69</v>
      </c>
      <c r="B5668" s="257">
        <v>70</v>
      </c>
      <c r="C5668" s="258" t="s">
        <v>202</v>
      </c>
      <c r="D5668" s="257">
        <v>70059</v>
      </c>
      <c r="E5668" s="258" t="s">
        <v>203</v>
      </c>
      <c r="F5668" s="25">
        <v>2018</v>
      </c>
      <c r="G5668" s="284">
        <v>43370.152777777781</v>
      </c>
      <c r="H5668" s="234">
        <v>43370.152777777781</v>
      </c>
      <c r="I5668" s="412" t="s">
        <v>36</v>
      </c>
      <c r="J5668" s="412" t="s">
        <v>36</v>
      </c>
      <c r="K5668" s="417" t="s">
        <v>7042</v>
      </c>
      <c r="L5668" s="235">
        <f>N5668-G5668</f>
        <v>0.34236111110658385</v>
      </c>
      <c r="M5668" s="236">
        <v>493</v>
      </c>
      <c r="N5668" s="284">
        <v>43370.495138888888</v>
      </c>
      <c r="O5668" s="234">
        <v>43370.495138888888</v>
      </c>
      <c r="P5668" s="237" t="s">
        <v>37</v>
      </c>
      <c r="Q5668" s="162" t="s">
        <v>62</v>
      </c>
      <c r="R5668" s="167" t="s">
        <v>10303</v>
      </c>
      <c r="S5668" s="163" t="s">
        <v>101</v>
      </c>
      <c r="T5668" s="167" t="s">
        <v>11963</v>
      </c>
      <c r="U5668" s="293">
        <v>115003714</v>
      </c>
      <c r="V5668" s="240" t="s">
        <v>1336</v>
      </c>
      <c r="W5668" s="167" t="s">
        <v>11964</v>
      </c>
      <c r="X5668" s="255">
        <v>1</v>
      </c>
      <c r="Y5668" s="241">
        <v>0</v>
      </c>
      <c r="Z5668" s="241">
        <v>0</v>
      </c>
      <c r="AA5668" s="266"/>
      <c r="AB5668" s="266"/>
      <c r="AC5668" s="266"/>
      <c r="AD5668" s="241">
        <v>5517212</v>
      </c>
      <c r="AE5668" s="461" t="s">
        <v>7060</v>
      </c>
      <c r="AF5668" s="468" t="s">
        <v>9273</v>
      </c>
      <c r="AG5668" s="163" t="s">
        <v>7040</v>
      </c>
      <c r="AH5668" s="277" t="s">
        <v>7041</v>
      </c>
    </row>
    <row r="5669" spans="1:34" ht="15" customHeight="1" x14ac:dyDescent="0.2">
      <c r="A5669" s="521">
        <v>69</v>
      </c>
      <c r="B5669" s="521">
        <v>70</v>
      </c>
      <c r="C5669" s="522" t="s">
        <v>202</v>
      </c>
      <c r="D5669" s="521">
        <v>70059</v>
      </c>
      <c r="E5669" s="522" t="s">
        <v>203</v>
      </c>
      <c r="F5669" s="25">
        <v>2019</v>
      </c>
      <c r="G5669" s="232">
        <v>43483.666666666664</v>
      </c>
      <c r="H5669" s="233">
        <v>43483.666666666664</v>
      </c>
      <c r="I5669" s="412" t="s">
        <v>36</v>
      </c>
      <c r="J5669" s="412" t="s">
        <v>36</v>
      </c>
      <c r="K5669" s="412" t="s">
        <v>36</v>
      </c>
      <c r="L5669" s="235">
        <f>N5669-G5669</f>
        <v>0.38611111111094942</v>
      </c>
      <c r="M5669" s="236">
        <v>556</v>
      </c>
      <c r="N5669" s="232">
        <v>43484.052777777775</v>
      </c>
      <c r="O5669" s="233">
        <v>43484.052777777775</v>
      </c>
      <c r="P5669" s="237" t="s">
        <v>37</v>
      </c>
      <c r="Q5669" s="359" t="s">
        <v>1285</v>
      </c>
      <c r="R5669" s="35" t="s">
        <v>10331</v>
      </c>
      <c r="S5669" s="238" t="s">
        <v>54</v>
      </c>
      <c r="T5669" s="167" t="s">
        <v>12885</v>
      </c>
      <c r="U5669" s="416" t="s">
        <v>40</v>
      </c>
      <c r="V5669" s="240" t="s">
        <v>1336</v>
      </c>
      <c r="W5669" s="167" t="s">
        <v>12886</v>
      </c>
      <c r="X5669" s="164">
        <v>0</v>
      </c>
      <c r="Y5669" s="241">
        <v>0</v>
      </c>
      <c r="Z5669" s="241">
        <v>0</v>
      </c>
      <c r="AA5669" s="264">
        <f>Y5669/AD5669</f>
        <v>0</v>
      </c>
      <c r="AB5669" s="265">
        <f>Z5669/AD5669</f>
        <v>0</v>
      </c>
      <c r="AC5669" s="255">
        <v>0</v>
      </c>
      <c r="AD5669" s="241">
        <v>5548929</v>
      </c>
      <c r="AE5669" s="239" t="s">
        <v>1270</v>
      </c>
      <c r="AF5669" s="229" t="s">
        <v>1270</v>
      </c>
      <c r="AG5669" s="239" t="s">
        <v>7066</v>
      </c>
      <c r="AH5669" s="57" t="s">
        <v>12671</v>
      </c>
    </row>
    <row r="5670" spans="1:34" ht="15" customHeight="1" x14ac:dyDescent="0.2">
      <c r="A5670" s="521">
        <v>69</v>
      </c>
      <c r="B5670" s="521">
        <v>70</v>
      </c>
      <c r="C5670" s="522" t="s">
        <v>202</v>
      </c>
      <c r="D5670" s="521">
        <v>70059</v>
      </c>
      <c r="E5670" s="522" t="s">
        <v>203</v>
      </c>
      <c r="F5670" s="25">
        <v>2019</v>
      </c>
      <c r="G5670" s="573">
        <v>43595.240972222222</v>
      </c>
      <c r="H5670" s="574">
        <v>43595.240972222222</v>
      </c>
      <c r="I5670" s="572" t="s">
        <v>36</v>
      </c>
      <c r="J5670" s="572" t="s">
        <v>36</v>
      </c>
      <c r="K5670" s="572" t="s">
        <v>36</v>
      </c>
      <c r="L5670" s="235">
        <f>N5670-G5670</f>
        <v>6.944444467080757E-4</v>
      </c>
      <c r="M5670" s="236">
        <v>1</v>
      </c>
      <c r="N5670" s="573">
        <v>43595.241666666669</v>
      </c>
      <c r="O5670" s="574">
        <v>43595.241666666669</v>
      </c>
      <c r="P5670" s="237" t="s">
        <v>37</v>
      </c>
      <c r="Q5670" s="162" t="s">
        <v>213</v>
      </c>
      <c r="R5670" s="167" t="s">
        <v>10774</v>
      </c>
      <c r="S5670" s="238" t="s">
        <v>101</v>
      </c>
      <c r="T5670" s="167" t="s">
        <v>14012</v>
      </c>
      <c r="U5670" s="459" t="s">
        <v>40</v>
      </c>
      <c r="V5670" s="49" t="s">
        <v>788</v>
      </c>
      <c r="W5670" s="167" t="s">
        <v>14013</v>
      </c>
      <c r="X5670" s="536">
        <v>1</v>
      </c>
      <c r="Y5670" s="255">
        <v>0</v>
      </c>
      <c r="Z5670" s="255">
        <v>0</v>
      </c>
      <c r="AA5670" s="264">
        <f>Y5670/AD5670</f>
        <v>0</v>
      </c>
      <c r="AB5670" s="265">
        <f>Z5670/AD5670</f>
        <v>0</v>
      </c>
      <c r="AC5670" s="255">
        <v>0</v>
      </c>
      <c r="AD5670" s="255">
        <v>5548929</v>
      </c>
      <c r="AE5670" s="240" t="s">
        <v>1270</v>
      </c>
      <c r="AF5670" s="527" t="s">
        <v>1270</v>
      </c>
      <c r="AG5670" s="49" t="s">
        <v>7040</v>
      </c>
      <c r="AH5670" s="525" t="s">
        <v>7041</v>
      </c>
    </row>
    <row r="5671" spans="1:34" ht="15" customHeight="1" x14ac:dyDescent="0.2">
      <c r="A5671" s="58">
        <v>69</v>
      </c>
      <c r="B5671" s="58">
        <v>70</v>
      </c>
      <c r="C5671" s="76" t="s">
        <v>548</v>
      </c>
      <c r="D5671" s="31">
        <v>70060</v>
      </c>
      <c r="E5671" s="60" t="s">
        <v>549</v>
      </c>
      <c r="F5671" s="25">
        <v>2014</v>
      </c>
      <c r="G5671" s="61">
        <v>41652.331250000003</v>
      </c>
      <c r="H5671" s="62">
        <v>41652.331250000003</v>
      </c>
      <c r="I5671" s="625" t="s">
        <v>36</v>
      </c>
      <c r="J5671" s="625" t="s">
        <v>36</v>
      </c>
      <c r="K5671" s="625"/>
      <c r="L5671" s="64">
        <f>N5671-G5671</f>
        <v>6.3888888886140194E-2</v>
      </c>
      <c r="M5671" s="65">
        <v>92</v>
      </c>
      <c r="N5671" s="61">
        <v>41652.395138888889</v>
      </c>
      <c r="O5671" s="62">
        <v>41652.395138888889</v>
      </c>
      <c r="P5671" s="66" t="s">
        <v>37</v>
      </c>
      <c r="Q5671" s="67" t="s">
        <v>43</v>
      </c>
      <c r="R5671" s="67" t="s">
        <v>535</v>
      </c>
      <c r="S5671" s="68" t="s">
        <v>101</v>
      </c>
      <c r="T5671" s="69" t="s">
        <v>1696</v>
      </c>
      <c r="U5671" s="77">
        <v>10028</v>
      </c>
      <c r="V5671" s="78" t="s">
        <v>1336</v>
      </c>
      <c r="W5671" s="69" t="s">
        <v>1697</v>
      </c>
      <c r="X5671" s="32">
        <v>0</v>
      </c>
      <c r="Y5671" s="32">
        <v>0</v>
      </c>
      <c r="Z5671" s="83"/>
      <c r="AA5671" s="84"/>
      <c r="AB5671" s="85"/>
      <c r="AC5671" s="83"/>
      <c r="AD5671" s="41"/>
      <c r="AE5671" s="41"/>
      <c r="AF5671" s="41"/>
      <c r="AG5671" s="41"/>
      <c r="AH5671" s="41"/>
    </row>
    <row r="5672" spans="1:34" ht="15" customHeight="1" x14ac:dyDescent="0.2">
      <c r="A5672" s="105">
        <v>69</v>
      </c>
      <c r="B5672" s="105">
        <v>70</v>
      </c>
      <c r="C5672" s="76" t="s">
        <v>548</v>
      </c>
      <c r="D5672" s="31">
        <v>70060</v>
      </c>
      <c r="E5672" s="60" t="s">
        <v>549</v>
      </c>
      <c r="F5672" s="25">
        <v>2014</v>
      </c>
      <c r="G5672" s="61">
        <v>41938.01666666667</v>
      </c>
      <c r="H5672" s="62">
        <v>41938.01666666667</v>
      </c>
      <c r="I5672" s="625" t="s">
        <v>36</v>
      </c>
      <c r="J5672" s="625" t="s">
        <v>36</v>
      </c>
      <c r="K5672" s="625"/>
      <c r="L5672" s="64">
        <f>N5672-G5672</f>
        <v>0.52986111110658385</v>
      </c>
      <c r="M5672" s="65">
        <v>763</v>
      </c>
      <c r="N5672" s="61">
        <v>41938.546527777777</v>
      </c>
      <c r="O5672" s="62">
        <v>41938.546527777777</v>
      </c>
      <c r="P5672" s="66" t="s">
        <v>37</v>
      </c>
      <c r="Q5672" s="69" t="s">
        <v>52</v>
      </c>
      <c r="R5672" s="69" t="s">
        <v>302</v>
      </c>
      <c r="S5672" s="87" t="s">
        <v>68</v>
      </c>
      <c r="T5672" s="69" t="s">
        <v>2932</v>
      </c>
      <c r="U5672" s="77">
        <v>10656</v>
      </c>
      <c r="V5672" s="87" t="s">
        <v>1336</v>
      </c>
      <c r="W5672" s="69" t="s">
        <v>2933</v>
      </c>
      <c r="X5672" s="32">
        <v>0</v>
      </c>
      <c r="Y5672" s="32">
        <v>0</v>
      </c>
      <c r="Z5672" s="83"/>
      <c r="AA5672" s="84"/>
      <c r="AB5672" s="85"/>
      <c r="AC5672" s="83"/>
    </row>
    <row r="5673" spans="1:34" ht="15" customHeight="1" x14ac:dyDescent="0.2">
      <c r="A5673" s="58">
        <v>69</v>
      </c>
      <c r="B5673" s="58">
        <v>70</v>
      </c>
      <c r="C5673" s="76" t="s">
        <v>548</v>
      </c>
      <c r="D5673" s="31">
        <v>70060</v>
      </c>
      <c r="E5673" s="60" t="s">
        <v>549</v>
      </c>
      <c r="F5673" s="25">
        <v>2014</v>
      </c>
      <c r="G5673" s="61">
        <v>41997.368750000001</v>
      </c>
      <c r="H5673" s="62">
        <v>41997.368750000001</v>
      </c>
      <c r="I5673" s="625" t="s">
        <v>36</v>
      </c>
      <c r="J5673" s="625" t="s">
        <v>36</v>
      </c>
      <c r="K5673" s="625"/>
      <c r="L5673" s="64">
        <f>N5673-G5673</f>
        <v>8.8888888887595385E-2</v>
      </c>
      <c r="M5673" s="65">
        <v>128</v>
      </c>
      <c r="N5673" s="61">
        <v>41997.457638888889</v>
      </c>
      <c r="O5673" s="62">
        <v>41997.457638888889</v>
      </c>
      <c r="P5673" s="66" t="s">
        <v>37</v>
      </c>
      <c r="Q5673" s="69" t="s">
        <v>38</v>
      </c>
      <c r="R5673" s="69" t="s">
        <v>39</v>
      </c>
      <c r="S5673" s="87" t="s">
        <v>54</v>
      </c>
      <c r="T5673" s="69" t="s">
        <v>3244</v>
      </c>
      <c r="U5673" s="77">
        <v>10799</v>
      </c>
      <c r="V5673" s="87" t="s">
        <v>1336</v>
      </c>
      <c r="W5673" s="69" t="s">
        <v>3245</v>
      </c>
      <c r="X5673" s="32">
        <v>1</v>
      </c>
      <c r="Y5673" s="32">
        <v>0</v>
      </c>
      <c r="Z5673" s="83"/>
      <c r="AA5673" s="84"/>
      <c r="AB5673" s="85"/>
      <c r="AC5673" s="83"/>
    </row>
    <row r="5674" spans="1:34" ht="15" customHeight="1" x14ac:dyDescent="0.2">
      <c r="A5674" s="153">
        <v>69</v>
      </c>
      <c r="B5674" s="153">
        <v>70</v>
      </c>
      <c r="C5674" s="24" t="s">
        <v>548</v>
      </c>
      <c r="D5674" s="175">
        <v>70060</v>
      </c>
      <c r="E5674" s="24" t="s">
        <v>549</v>
      </c>
      <c r="F5674" s="25">
        <v>2015</v>
      </c>
      <c r="G5674" s="156">
        <v>42065.57916666667</v>
      </c>
      <c r="H5674" s="157">
        <v>42065.57916666667</v>
      </c>
      <c r="I5674" s="620" t="s">
        <v>36</v>
      </c>
      <c r="J5674" s="620" t="s">
        <v>36</v>
      </c>
      <c r="K5674" s="620"/>
      <c r="L5674" s="159">
        <f>N5674-G5674</f>
        <v>6.9444443943211809E-4</v>
      </c>
      <c r="M5674" s="160">
        <v>1</v>
      </c>
      <c r="N5674" s="156">
        <v>42065.579861111109</v>
      </c>
      <c r="O5674" s="157">
        <v>42065.579861111109</v>
      </c>
      <c r="P5674" s="161" t="s">
        <v>37</v>
      </c>
      <c r="Q5674" s="35" t="s">
        <v>213</v>
      </c>
      <c r="R5674" s="35" t="s">
        <v>287</v>
      </c>
      <c r="S5674" s="35" t="s">
        <v>40</v>
      </c>
      <c r="T5674" s="35" t="s">
        <v>3573</v>
      </c>
      <c r="U5674" s="166"/>
      <c r="V5674" s="167" t="s">
        <v>1336</v>
      </c>
      <c r="W5674" s="35" t="s">
        <v>3574</v>
      </c>
      <c r="X5674" s="55">
        <v>1</v>
      </c>
      <c r="Y5674" s="55">
        <v>0</v>
      </c>
      <c r="Z5674" s="168"/>
      <c r="AA5674" s="168"/>
      <c r="AB5674" s="168"/>
      <c r="AC5674" s="168"/>
    </row>
    <row r="5675" spans="1:34" ht="15" customHeight="1" x14ac:dyDescent="0.2">
      <c r="A5675" s="153">
        <v>69</v>
      </c>
      <c r="B5675" s="153">
        <v>70</v>
      </c>
      <c r="C5675" s="24" t="s">
        <v>548</v>
      </c>
      <c r="D5675" s="175">
        <v>70060</v>
      </c>
      <c r="E5675" s="24" t="s">
        <v>549</v>
      </c>
      <c r="F5675" s="25">
        <v>2015</v>
      </c>
      <c r="G5675" s="156">
        <v>42065.708333333336</v>
      </c>
      <c r="H5675" s="157">
        <v>42065.708333333336</v>
      </c>
      <c r="I5675" s="620" t="s">
        <v>36</v>
      </c>
      <c r="J5675" s="620" t="s">
        <v>36</v>
      </c>
      <c r="K5675" s="620"/>
      <c r="L5675" s="159">
        <f>N5675-G5675</f>
        <v>0.37708333333284827</v>
      </c>
      <c r="M5675" s="160">
        <v>543</v>
      </c>
      <c r="N5675" s="156">
        <v>42066.085416666669</v>
      </c>
      <c r="O5675" s="157">
        <v>42066.085416666669</v>
      </c>
      <c r="P5675" s="161" t="s">
        <v>37</v>
      </c>
      <c r="Q5675" s="35" t="s">
        <v>1285</v>
      </c>
      <c r="R5675" s="35" t="s">
        <v>67</v>
      </c>
      <c r="S5675" s="35" t="s">
        <v>101</v>
      </c>
      <c r="T5675" s="35" t="s">
        <v>3577</v>
      </c>
      <c r="U5675" s="170">
        <v>10950</v>
      </c>
      <c r="V5675" s="167" t="s">
        <v>1336</v>
      </c>
      <c r="W5675" s="35" t="s">
        <v>3578</v>
      </c>
      <c r="X5675" s="55">
        <v>1</v>
      </c>
      <c r="Y5675" s="55">
        <v>0</v>
      </c>
      <c r="Z5675" s="168"/>
      <c r="AA5675" s="168"/>
      <c r="AB5675" s="168"/>
      <c r="AC5675" s="168"/>
    </row>
    <row r="5676" spans="1:34" ht="15" customHeight="1" x14ac:dyDescent="0.2">
      <c r="A5676" s="175">
        <v>69</v>
      </c>
      <c r="B5676" s="175">
        <v>70</v>
      </c>
      <c r="C5676" s="24" t="s">
        <v>548</v>
      </c>
      <c r="D5676" s="175">
        <v>70060</v>
      </c>
      <c r="E5676" s="24" t="s">
        <v>549</v>
      </c>
      <c r="F5676" s="25">
        <v>2015</v>
      </c>
      <c r="G5676" s="156">
        <v>42192.693055555559</v>
      </c>
      <c r="H5676" s="157">
        <v>42192.693055555559</v>
      </c>
      <c r="I5676" s="620" t="s">
        <v>36</v>
      </c>
      <c r="J5676" s="620" t="s">
        <v>36</v>
      </c>
      <c r="K5676" s="620"/>
      <c r="L5676" s="159">
        <f>N5676-G5676</f>
        <v>6.9444443943211809E-4</v>
      </c>
      <c r="M5676" s="160">
        <v>1</v>
      </c>
      <c r="N5676" s="156">
        <v>42192.693749999999</v>
      </c>
      <c r="O5676" s="157">
        <v>42192.693749999999</v>
      </c>
      <c r="P5676" s="161" t="s">
        <v>37</v>
      </c>
      <c r="Q5676" s="35" t="s">
        <v>38</v>
      </c>
      <c r="R5676" s="35" t="s">
        <v>135</v>
      </c>
      <c r="S5676" s="35" t="s">
        <v>40</v>
      </c>
      <c r="T5676" s="35" t="s">
        <v>4260</v>
      </c>
      <c r="U5676" s="170">
        <v>11243</v>
      </c>
      <c r="V5676" s="167" t="s">
        <v>1336</v>
      </c>
      <c r="W5676" s="35" t="s">
        <v>4261</v>
      </c>
      <c r="X5676" s="55">
        <v>1</v>
      </c>
      <c r="Y5676" s="55">
        <v>0</v>
      </c>
      <c r="Z5676" s="168"/>
      <c r="AA5676" s="168"/>
      <c r="AB5676" s="168"/>
      <c r="AC5676" s="168"/>
    </row>
    <row r="5677" spans="1:34" ht="15" customHeight="1" x14ac:dyDescent="0.2">
      <c r="A5677" s="175">
        <v>69</v>
      </c>
      <c r="B5677" s="175">
        <v>70</v>
      </c>
      <c r="C5677" s="24" t="s">
        <v>548</v>
      </c>
      <c r="D5677" s="175">
        <v>70060</v>
      </c>
      <c r="E5677" s="24" t="s">
        <v>549</v>
      </c>
      <c r="F5677" s="25">
        <v>2015</v>
      </c>
      <c r="G5677" s="156">
        <v>42192.727083333331</v>
      </c>
      <c r="H5677" s="157">
        <v>42192.727083333331</v>
      </c>
      <c r="I5677" s="620" t="s">
        <v>36</v>
      </c>
      <c r="J5677" s="620" t="s">
        <v>36</v>
      </c>
      <c r="K5677" s="620"/>
      <c r="L5677" s="159">
        <f>N5677-G5677</f>
        <v>0.31944444444525288</v>
      </c>
      <c r="M5677" s="160">
        <v>460</v>
      </c>
      <c r="N5677" s="156">
        <v>42193.046527777777</v>
      </c>
      <c r="O5677" s="157">
        <v>42193.046527777777</v>
      </c>
      <c r="P5677" s="161" t="s">
        <v>37</v>
      </c>
      <c r="Q5677" s="35" t="s">
        <v>38</v>
      </c>
      <c r="R5677" s="35" t="s">
        <v>135</v>
      </c>
      <c r="S5677" s="35" t="s">
        <v>68</v>
      </c>
      <c r="T5677" s="35" t="s">
        <v>4262</v>
      </c>
      <c r="U5677" s="170">
        <v>11243</v>
      </c>
      <c r="V5677" s="167" t="s">
        <v>1336</v>
      </c>
      <c r="W5677" s="35" t="s">
        <v>4263</v>
      </c>
      <c r="X5677" s="55">
        <v>1</v>
      </c>
      <c r="Y5677" s="55">
        <v>0</v>
      </c>
      <c r="Z5677" s="168"/>
      <c r="AA5677" s="168"/>
      <c r="AB5677" s="168"/>
      <c r="AC5677" s="168"/>
    </row>
    <row r="5678" spans="1:34" ht="15" customHeight="1" x14ac:dyDescent="0.2">
      <c r="A5678" s="257">
        <v>69</v>
      </c>
      <c r="B5678" s="257">
        <v>70</v>
      </c>
      <c r="C5678" s="258" t="s">
        <v>548</v>
      </c>
      <c r="D5678" s="257">
        <v>70060</v>
      </c>
      <c r="E5678" s="258" t="s">
        <v>549</v>
      </c>
      <c r="F5678" s="25">
        <v>2016</v>
      </c>
      <c r="G5678" s="232">
        <v>42457.774305555555</v>
      </c>
      <c r="H5678" s="233">
        <v>42457.774305555555</v>
      </c>
      <c r="I5678" s="412" t="s">
        <v>36</v>
      </c>
      <c r="J5678" s="412" t="s">
        <v>36</v>
      </c>
      <c r="K5678" s="412"/>
      <c r="L5678" s="235">
        <f>N5678-G5678</f>
        <v>0.35416666666424135</v>
      </c>
      <c r="M5678" s="236">
        <v>510</v>
      </c>
      <c r="N5678" s="232">
        <v>42458.128472222219</v>
      </c>
      <c r="O5678" s="233">
        <v>42458.128472222219</v>
      </c>
      <c r="P5678" s="237" t="s">
        <v>37</v>
      </c>
      <c r="Q5678" s="238" t="s">
        <v>38</v>
      </c>
      <c r="R5678" s="238" t="s">
        <v>135</v>
      </c>
      <c r="S5678" s="35" t="s">
        <v>68</v>
      </c>
      <c r="T5678" s="35" t="s">
        <v>5803</v>
      </c>
      <c r="U5678" s="278">
        <v>12042</v>
      </c>
      <c r="V5678" s="240" t="s">
        <v>1336</v>
      </c>
      <c r="W5678" s="35" t="s">
        <v>5804</v>
      </c>
      <c r="X5678" s="55">
        <v>1</v>
      </c>
      <c r="Y5678" s="55">
        <v>0</v>
      </c>
      <c r="Z5678" s="55">
        <v>0</v>
      </c>
      <c r="AA5678" s="35"/>
      <c r="AB5678" s="35"/>
      <c r="AC5678" s="35"/>
    </row>
    <row r="5679" spans="1:34" ht="15" customHeight="1" x14ac:dyDescent="0.2">
      <c r="A5679" s="257">
        <v>69</v>
      </c>
      <c r="B5679" s="257">
        <v>70</v>
      </c>
      <c r="C5679" s="258" t="s">
        <v>548</v>
      </c>
      <c r="D5679" s="257">
        <v>70060</v>
      </c>
      <c r="E5679" s="258" t="s">
        <v>549</v>
      </c>
      <c r="F5679" s="25">
        <v>2016</v>
      </c>
      <c r="G5679" s="284">
        <v>42579.856944444444</v>
      </c>
      <c r="H5679" s="234">
        <v>42579.856944444444</v>
      </c>
      <c r="I5679" s="412" t="s">
        <v>36</v>
      </c>
      <c r="J5679" s="412" t="s">
        <v>36</v>
      </c>
      <c r="K5679" s="412"/>
      <c r="L5679" s="235">
        <f>N5679-G5679</f>
        <v>0.47361111111240461</v>
      </c>
      <c r="M5679" s="236">
        <v>682</v>
      </c>
      <c r="N5679" s="284">
        <v>42580.330555555556</v>
      </c>
      <c r="O5679" s="234">
        <v>42580.330555555556</v>
      </c>
      <c r="P5679" s="237" t="s">
        <v>37</v>
      </c>
      <c r="Q5679" s="238" t="s">
        <v>38</v>
      </c>
      <c r="R5679" s="238" t="s">
        <v>135</v>
      </c>
      <c r="S5679" s="35" t="s">
        <v>68</v>
      </c>
      <c r="T5679" s="35" t="s">
        <v>6419</v>
      </c>
      <c r="U5679" s="88">
        <v>12357</v>
      </c>
      <c r="V5679" s="240" t="s">
        <v>384</v>
      </c>
      <c r="W5679" s="35" t="s">
        <v>6420</v>
      </c>
      <c r="X5679" s="177">
        <v>1</v>
      </c>
      <c r="Y5679" s="177">
        <v>0</v>
      </c>
      <c r="Z5679" s="55">
        <v>0</v>
      </c>
      <c r="AA5679" s="168"/>
      <c r="AB5679" s="168"/>
      <c r="AC5679" s="168"/>
    </row>
    <row r="5680" spans="1:34" ht="15" customHeight="1" x14ac:dyDescent="0.2">
      <c r="A5680" s="257">
        <v>69</v>
      </c>
      <c r="B5680" s="257">
        <v>70</v>
      </c>
      <c r="C5680" s="258" t="s">
        <v>548</v>
      </c>
      <c r="D5680" s="257">
        <v>70060</v>
      </c>
      <c r="E5680" s="258" t="s">
        <v>549</v>
      </c>
      <c r="F5680" s="25">
        <v>2017</v>
      </c>
      <c r="G5680" s="284">
        <v>42910.344444444447</v>
      </c>
      <c r="H5680" s="234">
        <v>42910.344444444447</v>
      </c>
      <c r="I5680" s="412" t="s">
        <v>36</v>
      </c>
      <c r="J5680" s="412" t="s">
        <v>36</v>
      </c>
      <c r="K5680" s="412"/>
      <c r="L5680" s="235">
        <f>N5680-G5680</f>
        <v>0.26874999999563443</v>
      </c>
      <c r="M5680" s="236">
        <v>387</v>
      </c>
      <c r="N5680" s="284">
        <v>42910.613194444442</v>
      </c>
      <c r="O5680" s="234">
        <v>42910.613194444442</v>
      </c>
      <c r="P5680" s="237" t="s">
        <v>37</v>
      </c>
      <c r="Q5680" s="35" t="s">
        <v>38</v>
      </c>
      <c r="R5680" s="35" t="s">
        <v>135</v>
      </c>
      <c r="S5680" s="35" t="s">
        <v>68</v>
      </c>
      <c r="T5680" s="167" t="s">
        <v>8803</v>
      </c>
      <c r="U5680" s="293">
        <v>112992319</v>
      </c>
      <c r="V5680" s="240" t="s">
        <v>1336</v>
      </c>
      <c r="W5680" s="35" t="s">
        <v>8804</v>
      </c>
      <c r="X5680" s="241">
        <v>1</v>
      </c>
      <c r="Y5680" s="241">
        <v>0</v>
      </c>
      <c r="Z5680" s="241">
        <v>0</v>
      </c>
      <c r="AA5680" s="168"/>
      <c r="AB5680" s="168"/>
      <c r="AC5680" s="168"/>
      <c r="AD5680" s="304">
        <v>5517212</v>
      </c>
      <c r="AE5680" s="305" t="s">
        <v>7063</v>
      </c>
      <c r="AF5680" s="305" t="s">
        <v>8805</v>
      </c>
      <c r="AG5680" s="35" t="s">
        <v>7040</v>
      </c>
      <c r="AH5680" s="44" t="s">
        <v>7041</v>
      </c>
    </row>
    <row r="5681" spans="1:34" ht="15" customHeight="1" x14ac:dyDescent="0.2">
      <c r="A5681" s="257">
        <v>69</v>
      </c>
      <c r="B5681" s="257">
        <v>70</v>
      </c>
      <c r="C5681" s="258" t="s">
        <v>548</v>
      </c>
      <c r="D5681" s="257">
        <v>70060</v>
      </c>
      <c r="E5681" s="258" t="s">
        <v>549</v>
      </c>
      <c r="F5681" s="25">
        <v>2017</v>
      </c>
      <c r="G5681" s="232">
        <v>43054.353472222225</v>
      </c>
      <c r="H5681" s="233">
        <v>43054.353472222225</v>
      </c>
      <c r="I5681" s="412" t="s">
        <v>36</v>
      </c>
      <c r="J5681" s="412" t="s">
        <v>36</v>
      </c>
      <c r="K5681" s="412"/>
      <c r="L5681" s="235">
        <f>N5681-G5681</f>
        <v>6.9444443943211809E-4</v>
      </c>
      <c r="M5681" s="236">
        <v>1</v>
      </c>
      <c r="N5681" s="232">
        <v>43054.354166666664</v>
      </c>
      <c r="O5681" s="233">
        <v>43054.354166666664</v>
      </c>
      <c r="P5681" s="237" t="s">
        <v>37</v>
      </c>
      <c r="Q5681" s="167" t="s">
        <v>38</v>
      </c>
      <c r="R5681" s="167" t="s">
        <v>413</v>
      </c>
      <c r="S5681" s="35" t="s">
        <v>40</v>
      </c>
      <c r="T5681" s="167" t="s">
        <v>9980</v>
      </c>
      <c r="U5681" s="360">
        <v>113820691</v>
      </c>
      <c r="V5681" s="240" t="s">
        <v>1336</v>
      </c>
      <c r="W5681" s="167" t="s">
        <v>9981</v>
      </c>
      <c r="X5681" s="255">
        <v>1</v>
      </c>
      <c r="Y5681" s="241">
        <v>0</v>
      </c>
      <c r="Z5681" s="241">
        <v>0</v>
      </c>
      <c r="AA5681" s="266"/>
      <c r="AB5681" s="266"/>
      <c r="AC5681" s="266"/>
      <c r="AD5681" s="304">
        <v>5517212</v>
      </c>
      <c r="AE5681" s="333" t="s">
        <v>7049</v>
      </c>
      <c r="AF5681" s="383" t="s">
        <v>9982</v>
      </c>
      <c r="AG5681" s="167" t="s">
        <v>7040</v>
      </c>
      <c r="AH5681" s="29" t="s">
        <v>7041</v>
      </c>
    </row>
    <row r="5682" spans="1:34" ht="15" customHeight="1" x14ac:dyDescent="0.2">
      <c r="A5682" s="257">
        <v>69</v>
      </c>
      <c r="B5682" s="257">
        <v>70</v>
      </c>
      <c r="C5682" s="258" t="s">
        <v>548</v>
      </c>
      <c r="D5682" s="257">
        <v>70060</v>
      </c>
      <c r="E5682" s="258" t="s">
        <v>549</v>
      </c>
      <c r="F5682" s="25">
        <v>2017</v>
      </c>
      <c r="G5682" s="232">
        <v>43089.806944444441</v>
      </c>
      <c r="H5682" s="233">
        <v>43089.806944444441</v>
      </c>
      <c r="I5682" s="412" t="s">
        <v>36</v>
      </c>
      <c r="J5682" s="417" t="s">
        <v>7042</v>
      </c>
      <c r="K5682" s="417"/>
      <c r="L5682" s="235">
        <f>N5682-G5682</f>
        <v>0.2930555555576575</v>
      </c>
      <c r="M5682" s="236">
        <v>422</v>
      </c>
      <c r="N5682" s="232">
        <v>43090.1</v>
      </c>
      <c r="O5682" s="233">
        <v>43090.1</v>
      </c>
      <c r="P5682" s="237" t="s">
        <v>37</v>
      </c>
      <c r="Q5682" s="167" t="s">
        <v>52</v>
      </c>
      <c r="R5682" s="167" t="s">
        <v>53</v>
      </c>
      <c r="S5682" s="35" t="s">
        <v>54</v>
      </c>
      <c r="T5682" s="167" t="s">
        <v>10176</v>
      </c>
      <c r="U5682" s="410">
        <v>114120620</v>
      </c>
      <c r="V5682" s="240" t="s">
        <v>1336</v>
      </c>
      <c r="W5682" s="167" t="s">
        <v>10177</v>
      </c>
      <c r="X5682" s="255">
        <v>470</v>
      </c>
      <c r="Y5682" s="255">
        <v>470</v>
      </c>
      <c r="Z5682" s="255">
        <v>85091</v>
      </c>
      <c r="AA5682" s="264">
        <v>8.5187953625853058E-5</v>
      </c>
      <c r="AB5682" s="265">
        <v>1.5422825876547792E-2</v>
      </c>
      <c r="AC5682" s="255">
        <v>181.04468085106382</v>
      </c>
      <c r="AD5682" s="304">
        <v>5517212</v>
      </c>
      <c r="AE5682" s="411" t="s">
        <v>7063</v>
      </c>
      <c r="AF5682" s="383" t="s">
        <v>10178</v>
      </c>
      <c r="AG5682" s="167" t="s">
        <v>7040</v>
      </c>
      <c r="AH5682" s="29" t="s">
        <v>7041</v>
      </c>
    </row>
    <row r="5683" spans="1:34" ht="15" customHeight="1" x14ac:dyDescent="0.2">
      <c r="A5683" s="257">
        <v>69</v>
      </c>
      <c r="B5683" s="257">
        <v>70</v>
      </c>
      <c r="C5683" s="258" t="s">
        <v>548</v>
      </c>
      <c r="D5683" s="257">
        <v>70060</v>
      </c>
      <c r="E5683" s="258" t="s">
        <v>549</v>
      </c>
      <c r="F5683" s="25">
        <v>2018</v>
      </c>
      <c r="G5683" s="284">
        <v>43334.248611111114</v>
      </c>
      <c r="H5683" s="234">
        <v>43334.248611111114</v>
      </c>
      <c r="I5683" s="412" t="s">
        <v>36</v>
      </c>
      <c r="J5683" s="412" t="s">
        <v>36</v>
      </c>
      <c r="K5683" s="412" t="s">
        <v>36</v>
      </c>
      <c r="L5683" s="235">
        <f>N5683-G5683</f>
        <v>6.9444443943211809E-4</v>
      </c>
      <c r="M5683" s="236">
        <v>1</v>
      </c>
      <c r="N5683" s="284">
        <v>43334.249305555553</v>
      </c>
      <c r="O5683" s="234">
        <v>43334.249305555553</v>
      </c>
      <c r="P5683" s="328" t="s">
        <v>242</v>
      </c>
      <c r="Q5683" s="162" t="s">
        <v>43</v>
      </c>
      <c r="R5683" s="167" t="s">
        <v>10204</v>
      </c>
      <c r="S5683" s="163" t="s">
        <v>40</v>
      </c>
      <c r="T5683" s="167" t="s">
        <v>11764</v>
      </c>
      <c r="U5683" s="287" t="s">
        <v>40</v>
      </c>
      <c r="V5683" s="240" t="s">
        <v>1336</v>
      </c>
      <c r="W5683" s="167" t="s">
        <v>11765</v>
      </c>
      <c r="X5683" s="255">
        <v>0</v>
      </c>
      <c r="Y5683" s="241">
        <v>0</v>
      </c>
      <c r="Z5683" s="241">
        <v>0</v>
      </c>
      <c r="AA5683" s="266"/>
      <c r="AB5683" s="266"/>
      <c r="AC5683" s="266"/>
      <c r="AD5683" s="241">
        <v>5517212</v>
      </c>
      <c r="AE5683" s="467" t="s">
        <v>7102</v>
      </c>
      <c r="AF5683" s="468" t="s">
        <v>8529</v>
      </c>
      <c r="AG5683" s="163" t="s">
        <v>7040</v>
      </c>
      <c r="AH5683" s="277" t="s">
        <v>7041</v>
      </c>
    </row>
    <row r="5684" spans="1:34" ht="15" customHeight="1" x14ac:dyDescent="0.2">
      <c r="A5684" s="257">
        <v>69</v>
      </c>
      <c r="B5684" s="257">
        <v>70</v>
      </c>
      <c r="C5684" s="258" t="s">
        <v>548</v>
      </c>
      <c r="D5684" s="257">
        <v>70060</v>
      </c>
      <c r="E5684" s="258" t="s">
        <v>549</v>
      </c>
      <c r="F5684" s="25">
        <v>2018</v>
      </c>
      <c r="G5684" s="284">
        <v>43334.395138888889</v>
      </c>
      <c r="H5684" s="234">
        <v>43334.395138888889</v>
      </c>
      <c r="I5684" s="412" t="s">
        <v>36</v>
      </c>
      <c r="J5684" s="412" t="s">
        <v>36</v>
      </c>
      <c r="K5684" s="412" t="s">
        <v>36</v>
      </c>
      <c r="L5684" s="235">
        <f>N5684-G5684</f>
        <v>0.48333333332993789</v>
      </c>
      <c r="M5684" s="236">
        <v>696</v>
      </c>
      <c r="N5684" s="284">
        <v>43334.878472222219</v>
      </c>
      <c r="O5684" s="234">
        <v>43334.878472222219</v>
      </c>
      <c r="P5684" s="328" t="s">
        <v>242</v>
      </c>
      <c r="Q5684" s="162" t="s">
        <v>43</v>
      </c>
      <c r="R5684" s="167" t="s">
        <v>10204</v>
      </c>
      <c r="S5684" s="163" t="s">
        <v>101</v>
      </c>
      <c r="T5684" s="167" t="s">
        <v>11770</v>
      </c>
      <c r="U5684" s="287" t="s">
        <v>40</v>
      </c>
      <c r="V5684" s="240" t="s">
        <v>1336</v>
      </c>
      <c r="W5684" s="167" t="s">
        <v>11771</v>
      </c>
      <c r="X5684" s="255">
        <v>0</v>
      </c>
      <c r="Y5684" s="241">
        <v>0</v>
      </c>
      <c r="Z5684" s="241">
        <v>0</v>
      </c>
      <c r="AA5684" s="266"/>
      <c r="AB5684" s="266"/>
      <c r="AC5684" s="266"/>
      <c r="AD5684" s="241">
        <v>5517212</v>
      </c>
      <c r="AE5684" s="461" t="s">
        <v>1270</v>
      </c>
      <c r="AF5684" s="462" t="s">
        <v>1270</v>
      </c>
      <c r="AG5684" s="277" t="s">
        <v>7066</v>
      </c>
      <c r="AH5684" s="277" t="s">
        <v>7067</v>
      </c>
    </row>
    <row r="5685" spans="1:34" ht="15" customHeight="1" x14ac:dyDescent="0.2">
      <c r="A5685" s="257">
        <v>69</v>
      </c>
      <c r="B5685" s="257">
        <v>70</v>
      </c>
      <c r="C5685" s="258" t="s">
        <v>548</v>
      </c>
      <c r="D5685" s="257">
        <v>70060</v>
      </c>
      <c r="E5685" s="258" t="s">
        <v>549</v>
      </c>
      <c r="F5685" s="25">
        <v>2018</v>
      </c>
      <c r="G5685" s="284">
        <v>43373.253472222219</v>
      </c>
      <c r="H5685" s="234">
        <v>43373.253472222219</v>
      </c>
      <c r="I5685" s="412" t="s">
        <v>36</v>
      </c>
      <c r="J5685" s="412" t="s">
        <v>36</v>
      </c>
      <c r="K5685" s="412" t="s">
        <v>36</v>
      </c>
      <c r="L5685" s="235">
        <f>N5685-G5685</f>
        <v>6.944444467080757E-4</v>
      </c>
      <c r="M5685" s="236">
        <v>1</v>
      </c>
      <c r="N5685" s="284">
        <v>43373.254166666666</v>
      </c>
      <c r="O5685" s="234">
        <v>43373.254166666666</v>
      </c>
      <c r="P5685" s="248" t="s">
        <v>242</v>
      </c>
      <c r="Q5685" s="162" t="s">
        <v>43</v>
      </c>
      <c r="R5685" s="167" t="s">
        <v>10204</v>
      </c>
      <c r="S5685" s="163" t="s">
        <v>40</v>
      </c>
      <c r="T5685" s="167" t="s">
        <v>11981</v>
      </c>
      <c r="U5685" s="293">
        <v>115011521</v>
      </c>
      <c r="V5685" s="240" t="s">
        <v>1336</v>
      </c>
      <c r="W5685" s="167" t="s">
        <v>11982</v>
      </c>
      <c r="X5685" s="255">
        <v>1637</v>
      </c>
      <c r="Y5685" s="241">
        <v>0</v>
      </c>
      <c r="Z5685" s="241">
        <v>0</v>
      </c>
      <c r="AA5685" s="266"/>
      <c r="AB5685" s="266"/>
      <c r="AC5685" s="266"/>
      <c r="AD5685" s="241">
        <v>5517212</v>
      </c>
      <c r="AE5685" s="461" t="s">
        <v>7060</v>
      </c>
      <c r="AF5685" s="468" t="s">
        <v>8529</v>
      </c>
      <c r="AG5685" s="163" t="s">
        <v>7040</v>
      </c>
      <c r="AH5685" s="277" t="s">
        <v>7041</v>
      </c>
    </row>
    <row r="5686" spans="1:34" ht="15" customHeight="1" x14ac:dyDescent="0.2">
      <c r="A5686" s="257">
        <v>69</v>
      </c>
      <c r="B5686" s="257">
        <v>70</v>
      </c>
      <c r="C5686" s="258" t="s">
        <v>548</v>
      </c>
      <c r="D5686" s="257">
        <v>70060</v>
      </c>
      <c r="E5686" s="258" t="s">
        <v>549</v>
      </c>
      <c r="F5686" s="25">
        <v>2018</v>
      </c>
      <c r="G5686" s="284">
        <v>43373.267361111109</v>
      </c>
      <c r="H5686" s="234">
        <v>43373.267361111109</v>
      </c>
      <c r="I5686" s="412" t="s">
        <v>36</v>
      </c>
      <c r="J5686" s="412" t="s">
        <v>36</v>
      </c>
      <c r="K5686" s="412" t="s">
        <v>36</v>
      </c>
      <c r="L5686" s="235">
        <f>N5686-G5686</f>
        <v>6.944444467080757E-4</v>
      </c>
      <c r="M5686" s="236">
        <v>1</v>
      </c>
      <c r="N5686" s="284">
        <v>43373.268055555556</v>
      </c>
      <c r="O5686" s="234">
        <v>43373.268055555556</v>
      </c>
      <c r="P5686" s="248" t="s">
        <v>242</v>
      </c>
      <c r="Q5686" s="162" t="s">
        <v>43</v>
      </c>
      <c r="R5686" s="167" t="s">
        <v>10204</v>
      </c>
      <c r="S5686" s="163" t="s">
        <v>40</v>
      </c>
      <c r="T5686" s="167" t="s">
        <v>11983</v>
      </c>
      <c r="U5686" s="293">
        <v>115011521</v>
      </c>
      <c r="V5686" s="240" t="s">
        <v>1336</v>
      </c>
      <c r="W5686" s="167" t="s">
        <v>11984</v>
      </c>
      <c r="X5686" s="255">
        <v>1637</v>
      </c>
      <c r="Y5686" s="241">
        <v>0</v>
      </c>
      <c r="Z5686" s="241">
        <v>0</v>
      </c>
      <c r="AA5686" s="266"/>
      <c r="AB5686" s="266"/>
      <c r="AC5686" s="266"/>
      <c r="AD5686" s="241">
        <v>5517212</v>
      </c>
      <c r="AE5686" s="461" t="s">
        <v>7063</v>
      </c>
      <c r="AF5686" s="468" t="s">
        <v>11985</v>
      </c>
      <c r="AG5686" s="163" t="s">
        <v>7040</v>
      </c>
      <c r="AH5686" s="277" t="s">
        <v>7041</v>
      </c>
    </row>
    <row r="5687" spans="1:34" ht="15" customHeight="1" x14ac:dyDescent="0.2">
      <c r="A5687" s="257">
        <v>69</v>
      </c>
      <c r="B5687" s="257">
        <v>70</v>
      </c>
      <c r="C5687" s="258" t="s">
        <v>548</v>
      </c>
      <c r="D5687" s="257">
        <v>70060</v>
      </c>
      <c r="E5687" s="258" t="s">
        <v>549</v>
      </c>
      <c r="F5687" s="25">
        <v>2018</v>
      </c>
      <c r="G5687" s="284">
        <v>43373.279166666667</v>
      </c>
      <c r="H5687" s="234">
        <v>43373.279166666667</v>
      </c>
      <c r="I5687" s="412" t="s">
        <v>36</v>
      </c>
      <c r="J5687" s="412" t="s">
        <v>36</v>
      </c>
      <c r="K5687" s="417" t="s">
        <v>7042</v>
      </c>
      <c r="L5687" s="235">
        <f>N5687-G5687</f>
        <v>7.013888889196096E-2</v>
      </c>
      <c r="M5687" s="236">
        <v>101</v>
      </c>
      <c r="N5687" s="284">
        <v>43373.349305555559</v>
      </c>
      <c r="O5687" s="234">
        <v>43373.349305555559</v>
      </c>
      <c r="P5687" s="248" t="s">
        <v>242</v>
      </c>
      <c r="Q5687" s="162" t="s">
        <v>43</v>
      </c>
      <c r="R5687" s="167" t="s">
        <v>10204</v>
      </c>
      <c r="S5687" s="163" t="s">
        <v>101</v>
      </c>
      <c r="T5687" s="167" t="s">
        <v>11986</v>
      </c>
      <c r="U5687" s="293">
        <v>115011521</v>
      </c>
      <c r="V5687" s="240" t="s">
        <v>1336</v>
      </c>
      <c r="W5687" s="167" t="s">
        <v>11987</v>
      </c>
      <c r="X5687" s="255">
        <v>1637</v>
      </c>
      <c r="Y5687" s="241">
        <v>0</v>
      </c>
      <c r="Z5687" s="241">
        <v>0</v>
      </c>
      <c r="AA5687" s="266"/>
      <c r="AB5687" s="266"/>
      <c r="AC5687" s="266"/>
      <c r="AD5687" s="241">
        <v>5517212</v>
      </c>
      <c r="AE5687" s="461" t="s">
        <v>7063</v>
      </c>
      <c r="AF5687" s="468" t="s">
        <v>11988</v>
      </c>
      <c r="AG5687" s="163" t="s">
        <v>7040</v>
      </c>
      <c r="AH5687" s="277" t="s">
        <v>7041</v>
      </c>
    </row>
    <row r="5688" spans="1:34" ht="15" customHeight="1" x14ac:dyDescent="0.2">
      <c r="A5688" s="175">
        <v>69</v>
      </c>
      <c r="B5688" s="175">
        <v>70</v>
      </c>
      <c r="C5688" s="24" t="s">
        <v>838</v>
      </c>
      <c r="D5688" s="175">
        <v>70061</v>
      </c>
      <c r="E5688" s="24" t="s">
        <v>839</v>
      </c>
      <c r="F5688" s="25">
        <v>2015</v>
      </c>
      <c r="G5688" s="156">
        <v>42218.399305555555</v>
      </c>
      <c r="H5688" s="157">
        <v>42218.399305555555</v>
      </c>
      <c r="I5688" s="620" t="s">
        <v>36</v>
      </c>
      <c r="J5688" s="620" t="s">
        <v>36</v>
      </c>
      <c r="K5688" s="620"/>
      <c r="L5688" s="159">
        <f>N5688-G5688</f>
        <v>0.21180555555474712</v>
      </c>
      <c r="M5688" s="160">
        <v>305</v>
      </c>
      <c r="N5688" s="156">
        <v>42218.611111111109</v>
      </c>
      <c r="O5688" s="157">
        <v>42218.611111111109</v>
      </c>
      <c r="P5688" s="161" t="s">
        <v>37</v>
      </c>
      <c r="Q5688" s="35" t="s">
        <v>1285</v>
      </c>
      <c r="R5688" s="35" t="s">
        <v>59</v>
      </c>
      <c r="S5688" s="35" t="s">
        <v>54</v>
      </c>
      <c r="T5688" s="35" t="s">
        <v>4511</v>
      </c>
      <c r="U5688" s="170">
        <v>11313</v>
      </c>
      <c r="V5688" s="167" t="s">
        <v>1336</v>
      </c>
      <c r="W5688" s="35" t="s">
        <v>4512</v>
      </c>
      <c r="X5688" s="55">
        <v>0</v>
      </c>
      <c r="Y5688" s="168"/>
      <c r="Z5688" s="168"/>
      <c r="AA5688" s="168"/>
      <c r="AB5688" s="168"/>
      <c r="AC5688" s="168"/>
    </row>
    <row r="5689" spans="1:34" ht="15" customHeight="1" x14ac:dyDescent="0.2">
      <c r="A5689" s="175">
        <v>69</v>
      </c>
      <c r="B5689" s="175">
        <v>70</v>
      </c>
      <c r="C5689" s="24" t="s">
        <v>838</v>
      </c>
      <c r="D5689" s="175">
        <v>70061</v>
      </c>
      <c r="E5689" s="43" t="s">
        <v>839</v>
      </c>
      <c r="F5689" s="25">
        <v>2015</v>
      </c>
      <c r="G5689" s="156">
        <v>42278.477777777778</v>
      </c>
      <c r="H5689" s="157">
        <v>42276.477777777778</v>
      </c>
      <c r="I5689" s="620" t="s">
        <v>36</v>
      </c>
      <c r="J5689" s="620" t="s">
        <v>36</v>
      </c>
      <c r="K5689" s="620"/>
      <c r="L5689" s="159">
        <f>N5689-G5689</f>
        <v>6.944444467080757E-4</v>
      </c>
      <c r="M5689" s="160">
        <v>1</v>
      </c>
      <c r="N5689" s="156">
        <v>42278.478472222225</v>
      </c>
      <c r="O5689" s="157">
        <v>42276.478472222225</v>
      </c>
      <c r="P5689" s="161" t="s">
        <v>37</v>
      </c>
      <c r="Q5689" s="35" t="s">
        <v>62</v>
      </c>
      <c r="R5689" s="35" t="s">
        <v>703</v>
      </c>
      <c r="S5689" s="35" t="s">
        <v>40</v>
      </c>
      <c r="T5689" s="35" t="s">
        <v>4851</v>
      </c>
      <c r="U5689" s="170">
        <v>11556</v>
      </c>
      <c r="V5689" s="167" t="s">
        <v>1336</v>
      </c>
      <c r="W5689" s="35" t="s">
        <v>4852</v>
      </c>
      <c r="X5689" s="55">
        <v>0</v>
      </c>
      <c r="Y5689" s="168"/>
      <c r="Z5689" s="168"/>
      <c r="AA5689" s="168"/>
      <c r="AB5689" s="168"/>
      <c r="AC5689" s="168"/>
    </row>
    <row r="5690" spans="1:34" ht="15" customHeight="1" x14ac:dyDescent="0.2">
      <c r="A5690" s="175">
        <v>69</v>
      </c>
      <c r="B5690" s="175">
        <v>70</v>
      </c>
      <c r="C5690" s="24" t="s">
        <v>838</v>
      </c>
      <c r="D5690" s="175">
        <v>70061</v>
      </c>
      <c r="E5690" s="43" t="s">
        <v>839</v>
      </c>
      <c r="F5690" s="25">
        <v>2015</v>
      </c>
      <c r="G5690" s="156">
        <v>42278.508333333331</v>
      </c>
      <c r="H5690" s="157">
        <v>42276.508333333331</v>
      </c>
      <c r="I5690" s="620" t="s">
        <v>36</v>
      </c>
      <c r="J5690" s="620" t="s">
        <v>36</v>
      </c>
      <c r="K5690" s="620"/>
      <c r="L5690" s="159">
        <f>N5690-G5690</f>
        <v>2.8472222227719612E-2</v>
      </c>
      <c r="M5690" s="160">
        <v>41</v>
      </c>
      <c r="N5690" s="156">
        <v>42278.536805555559</v>
      </c>
      <c r="O5690" s="157">
        <v>42278.536805555559</v>
      </c>
      <c r="P5690" s="161" t="s">
        <v>37</v>
      </c>
      <c r="Q5690" s="35" t="s">
        <v>62</v>
      </c>
      <c r="R5690" s="35" t="s">
        <v>703</v>
      </c>
      <c r="S5690" s="35" t="s">
        <v>40</v>
      </c>
      <c r="T5690" s="35" t="s">
        <v>4853</v>
      </c>
      <c r="U5690" s="170">
        <v>11556</v>
      </c>
      <c r="V5690" s="167" t="s">
        <v>1336</v>
      </c>
      <c r="W5690" s="35" t="s">
        <v>4854</v>
      </c>
      <c r="X5690" s="55">
        <v>0</v>
      </c>
      <c r="Y5690" s="168"/>
      <c r="Z5690" s="168"/>
      <c r="AA5690" s="168"/>
      <c r="AB5690" s="168"/>
      <c r="AC5690" s="168"/>
    </row>
    <row r="5691" spans="1:34" ht="15" customHeight="1" x14ac:dyDescent="0.2">
      <c r="A5691" s="175">
        <v>69</v>
      </c>
      <c r="B5691" s="175">
        <v>70</v>
      </c>
      <c r="C5691" s="24" t="s">
        <v>838</v>
      </c>
      <c r="D5691" s="175">
        <v>70061</v>
      </c>
      <c r="E5691" s="43" t="s">
        <v>839</v>
      </c>
      <c r="F5691" s="25">
        <v>2015</v>
      </c>
      <c r="G5691" s="156">
        <v>42278.567361111112</v>
      </c>
      <c r="H5691" s="157">
        <v>42276.567361111112</v>
      </c>
      <c r="I5691" s="620" t="s">
        <v>36</v>
      </c>
      <c r="J5691" s="626" t="s">
        <v>313</v>
      </c>
      <c r="K5691" s="626"/>
      <c r="L5691" s="159">
        <f>N5691-G5691</f>
        <v>0.53819444444525288</v>
      </c>
      <c r="M5691" s="160">
        <v>775</v>
      </c>
      <c r="N5691" s="156">
        <v>42279.105555555558</v>
      </c>
      <c r="O5691" s="157">
        <v>42279.105555555558</v>
      </c>
      <c r="P5691" s="161" t="s">
        <v>37</v>
      </c>
      <c r="Q5691" s="35" t="s">
        <v>62</v>
      </c>
      <c r="R5691" s="35" t="s">
        <v>703</v>
      </c>
      <c r="S5691" s="35" t="s">
        <v>54</v>
      </c>
      <c r="T5691" s="35" t="s">
        <v>4855</v>
      </c>
      <c r="U5691" s="170">
        <v>11556</v>
      </c>
      <c r="V5691" s="167" t="s">
        <v>1336</v>
      </c>
      <c r="W5691" s="35" t="s">
        <v>4856</v>
      </c>
      <c r="X5691" s="55">
        <v>0</v>
      </c>
      <c r="Y5691" s="168"/>
      <c r="Z5691" s="168"/>
      <c r="AA5691" s="168"/>
      <c r="AB5691" s="168"/>
      <c r="AC5691" s="168"/>
    </row>
    <row r="5692" spans="1:34" ht="15" customHeight="1" x14ac:dyDescent="0.2">
      <c r="A5692" s="257">
        <v>69</v>
      </c>
      <c r="B5692" s="257">
        <v>70</v>
      </c>
      <c r="C5692" s="258" t="s">
        <v>838</v>
      </c>
      <c r="D5692" s="257">
        <v>70061</v>
      </c>
      <c r="E5692" s="258" t="s">
        <v>839</v>
      </c>
      <c r="F5692" s="25">
        <v>2016</v>
      </c>
      <c r="G5692" s="232">
        <v>42440.816666666666</v>
      </c>
      <c r="H5692" s="233">
        <v>42440.816666666666</v>
      </c>
      <c r="I5692" s="412" t="s">
        <v>36</v>
      </c>
      <c r="J5692" s="412" t="s">
        <v>36</v>
      </c>
      <c r="K5692" s="412"/>
      <c r="L5692" s="235">
        <f>N5692-G5692</f>
        <v>2.7083333334303461E-2</v>
      </c>
      <c r="M5692" s="236">
        <v>39</v>
      </c>
      <c r="N5692" s="232">
        <v>42440.84375</v>
      </c>
      <c r="O5692" s="233">
        <v>42440.84375</v>
      </c>
      <c r="P5692" s="237" t="s">
        <v>37</v>
      </c>
      <c r="Q5692" s="238" t="s">
        <v>52</v>
      </c>
      <c r="R5692" s="238" t="s">
        <v>243</v>
      </c>
      <c r="S5692" s="238" t="s">
        <v>106</v>
      </c>
      <c r="T5692" s="35" t="s">
        <v>5756</v>
      </c>
      <c r="U5692" s="254" t="s">
        <v>40</v>
      </c>
      <c r="V5692" s="240" t="s">
        <v>1336</v>
      </c>
      <c r="W5692" s="35" t="s">
        <v>5757</v>
      </c>
      <c r="X5692" s="55">
        <v>0</v>
      </c>
      <c r="Y5692" s="55">
        <v>0</v>
      </c>
      <c r="Z5692" s="55">
        <v>0</v>
      </c>
      <c r="AA5692" s="168"/>
      <c r="AB5692" s="168"/>
      <c r="AC5692" s="168"/>
    </row>
    <row r="5693" spans="1:34" ht="15" customHeight="1" x14ac:dyDescent="0.2">
      <c r="A5693" s="257">
        <v>69</v>
      </c>
      <c r="B5693" s="257">
        <v>70</v>
      </c>
      <c r="C5693" s="258" t="s">
        <v>838</v>
      </c>
      <c r="D5693" s="257">
        <v>70061</v>
      </c>
      <c r="E5693" s="258" t="s">
        <v>839</v>
      </c>
      <c r="F5693" s="25">
        <v>2017</v>
      </c>
      <c r="G5693" s="232">
        <v>42815.642361111109</v>
      </c>
      <c r="H5693" s="233">
        <v>42815.642361111109</v>
      </c>
      <c r="I5693" s="412" t="s">
        <v>36</v>
      </c>
      <c r="J5693" s="412" t="s">
        <v>36</v>
      </c>
      <c r="K5693" s="412"/>
      <c r="L5693" s="235">
        <f>N5693-G5693</f>
        <v>0.40486111111385981</v>
      </c>
      <c r="M5693" s="236">
        <v>583</v>
      </c>
      <c r="N5693" s="232">
        <v>42816.047222222223</v>
      </c>
      <c r="O5693" s="233">
        <v>42816.047222222223</v>
      </c>
      <c r="P5693" s="237" t="s">
        <v>37</v>
      </c>
      <c r="Q5693" s="35" t="s">
        <v>52</v>
      </c>
      <c r="R5693" s="35" t="s">
        <v>59</v>
      </c>
      <c r="S5693" s="35" t="s">
        <v>54</v>
      </c>
      <c r="T5693" s="52" t="s">
        <v>8153</v>
      </c>
      <c r="U5693" s="348">
        <v>112710152</v>
      </c>
      <c r="V5693" s="49" t="s">
        <v>1336</v>
      </c>
      <c r="W5693" s="44" t="s">
        <v>8154</v>
      </c>
      <c r="X5693" s="255">
        <v>2205</v>
      </c>
      <c r="Y5693" s="255">
        <v>2205</v>
      </c>
      <c r="Z5693" s="255">
        <v>269103</v>
      </c>
      <c r="AA5693" s="173">
        <v>3.996583781808638E-4</v>
      </c>
      <c r="AB5693" s="174">
        <v>4.8775178477825393E-2</v>
      </c>
      <c r="AC5693" s="241">
        <v>122.04217687074829</v>
      </c>
      <c r="AD5693" s="304">
        <v>5517212</v>
      </c>
      <c r="AE5693" s="305" t="s">
        <v>1270</v>
      </c>
      <c r="AF5693" s="305" t="s">
        <v>1270</v>
      </c>
      <c r="AG5693" s="35" t="s">
        <v>7040</v>
      </c>
      <c r="AH5693" s="52" t="s">
        <v>7176</v>
      </c>
    </row>
    <row r="5694" spans="1:34" ht="15" customHeight="1" x14ac:dyDescent="0.2">
      <c r="A5694" s="257">
        <v>69</v>
      </c>
      <c r="B5694" s="257">
        <v>70</v>
      </c>
      <c r="C5694" s="258" t="s">
        <v>838</v>
      </c>
      <c r="D5694" s="257">
        <v>70061</v>
      </c>
      <c r="E5694" s="258" t="s">
        <v>839</v>
      </c>
      <c r="F5694" s="25">
        <v>2017</v>
      </c>
      <c r="G5694" s="232">
        <v>42897.805555555555</v>
      </c>
      <c r="H5694" s="233">
        <v>42897.805555555555</v>
      </c>
      <c r="I5694" s="412" t="s">
        <v>36</v>
      </c>
      <c r="J5694" s="412" t="s">
        <v>36</v>
      </c>
      <c r="K5694" s="412"/>
      <c r="L5694" s="235">
        <f>N5694-G5694</f>
        <v>6.944444467080757E-4</v>
      </c>
      <c r="M5694" s="236">
        <v>1</v>
      </c>
      <c r="N5694" s="232">
        <v>42897.806250000001</v>
      </c>
      <c r="O5694" s="233">
        <v>42897.806250000001</v>
      </c>
      <c r="P5694" s="237" t="s">
        <v>37</v>
      </c>
      <c r="Q5694" s="35" t="s">
        <v>213</v>
      </c>
      <c r="R5694" s="35" t="s">
        <v>287</v>
      </c>
      <c r="S5694" s="35" t="s">
        <v>40</v>
      </c>
      <c r="T5694" s="52" t="s">
        <v>8733</v>
      </c>
      <c r="U5694" s="332" t="s">
        <v>40</v>
      </c>
      <c r="V5694" s="240" t="s">
        <v>1336</v>
      </c>
      <c r="W5694" s="44" t="s">
        <v>8734</v>
      </c>
      <c r="X5694" s="241">
        <v>0</v>
      </c>
      <c r="Y5694" s="241">
        <v>0</v>
      </c>
      <c r="Z5694" s="241">
        <v>0</v>
      </c>
      <c r="AA5694" s="168"/>
      <c r="AB5694" s="168"/>
      <c r="AC5694" s="168"/>
      <c r="AD5694" s="304">
        <v>5517212</v>
      </c>
      <c r="AE5694" s="305" t="s">
        <v>7083</v>
      </c>
      <c r="AF5694" s="305" t="s">
        <v>7196</v>
      </c>
      <c r="AG5694" s="35" t="s">
        <v>7040</v>
      </c>
      <c r="AH5694" s="44" t="s">
        <v>7041</v>
      </c>
    </row>
    <row r="5695" spans="1:34" ht="15" customHeight="1" x14ac:dyDescent="0.2">
      <c r="A5695" s="257">
        <v>69</v>
      </c>
      <c r="B5695" s="257">
        <v>70</v>
      </c>
      <c r="C5695" s="258" t="s">
        <v>838</v>
      </c>
      <c r="D5695" s="257">
        <v>70061</v>
      </c>
      <c r="E5695" s="258" t="s">
        <v>839</v>
      </c>
      <c r="F5695" s="25">
        <v>2017</v>
      </c>
      <c r="G5695" s="232">
        <v>43053.799305555556</v>
      </c>
      <c r="H5695" s="233">
        <v>43053.799305555556</v>
      </c>
      <c r="I5695" s="412" t="s">
        <v>36</v>
      </c>
      <c r="J5695" s="412" t="s">
        <v>36</v>
      </c>
      <c r="K5695" s="412"/>
      <c r="L5695" s="235">
        <f>N5695-G5695</f>
        <v>0.47361111111240461</v>
      </c>
      <c r="M5695" s="236">
        <v>682</v>
      </c>
      <c r="N5695" s="232">
        <v>43054.272916666669</v>
      </c>
      <c r="O5695" s="233">
        <v>43054.272916666669</v>
      </c>
      <c r="P5695" s="237" t="s">
        <v>37</v>
      </c>
      <c r="Q5695" s="167" t="s">
        <v>38</v>
      </c>
      <c r="R5695" s="167" t="s">
        <v>135</v>
      </c>
      <c r="S5695" s="35" t="s">
        <v>68</v>
      </c>
      <c r="T5695" s="167" t="s">
        <v>9976</v>
      </c>
      <c r="U5695" s="360">
        <v>113816615</v>
      </c>
      <c r="V5695" s="240" t="s">
        <v>1336</v>
      </c>
      <c r="W5695" s="167" t="s">
        <v>9977</v>
      </c>
      <c r="X5695" s="255">
        <v>0</v>
      </c>
      <c r="Y5695" s="241">
        <v>0</v>
      </c>
      <c r="Z5695" s="241">
        <v>0</v>
      </c>
      <c r="AA5695" s="266"/>
      <c r="AB5695" s="266"/>
      <c r="AC5695" s="266"/>
      <c r="AD5695" s="304">
        <v>5517212</v>
      </c>
      <c r="AE5695" s="333" t="s">
        <v>1270</v>
      </c>
      <c r="AF5695" s="333" t="s">
        <v>1270</v>
      </c>
      <c r="AG5695" s="167" t="s">
        <v>7066</v>
      </c>
      <c r="AH5695" s="29" t="s">
        <v>7067</v>
      </c>
    </row>
    <row r="5696" spans="1:34" ht="15" customHeight="1" x14ac:dyDescent="0.2">
      <c r="A5696" s="257">
        <v>69</v>
      </c>
      <c r="B5696" s="257">
        <v>70</v>
      </c>
      <c r="C5696" s="258" t="s">
        <v>838</v>
      </c>
      <c r="D5696" s="257">
        <v>70061</v>
      </c>
      <c r="E5696" s="258" t="s">
        <v>839</v>
      </c>
      <c r="F5696" s="25">
        <v>2018</v>
      </c>
      <c r="G5696" s="232">
        <v>43117.602083333331</v>
      </c>
      <c r="H5696" s="233">
        <v>43117.602083333331</v>
      </c>
      <c r="I5696" s="412" t="s">
        <v>36</v>
      </c>
      <c r="J5696" s="412" t="s">
        <v>36</v>
      </c>
      <c r="K5696" s="412" t="s">
        <v>36</v>
      </c>
      <c r="L5696" s="235">
        <f>N5696-G5696</f>
        <v>6.944444467080757E-4</v>
      </c>
      <c r="M5696" s="236">
        <v>1</v>
      </c>
      <c r="N5696" s="232">
        <v>43117.602777777778</v>
      </c>
      <c r="O5696" s="233">
        <v>43117.602777777778</v>
      </c>
      <c r="P5696" s="237" t="s">
        <v>37</v>
      </c>
      <c r="Q5696" s="238" t="s">
        <v>145</v>
      </c>
      <c r="R5696" s="35" t="s">
        <v>10207</v>
      </c>
      <c r="S5696" s="238" t="s">
        <v>40</v>
      </c>
      <c r="T5696" s="167" t="s">
        <v>10323</v>
      </c>
      <c r="U5696" s="192" t="s">
        <v>40</v>
      </c>
      <c r="V5696" s="240" t="s">
        <v>1336</v>
      </c>
      <c r="W5696" s="167" t="s">
        <v>10324</v>
      </c>
      <c r="X5696" s="255">
        <v>0</v>
      </c>
      <c r="Y5696" s="241">
        <v>0</v>
      </c>
      <c r="Z5696" s="241">
        <v>0</v>
      </c>
      <c r="AA5696" s="266"/>
      <c r="AB5696" s="266"/>
      <c r="AC5696" s="266"/>
      <c r="AD5696" s="241">
        <v>5517212</v>
      </c>
      <c r="AE5696" s="35" t="s">
        <v>7060</v>
      </c>
      <c r="AF5696" s="153" t="s">
        <v>10325</v>
      </c>
      <c r="AG5696" s="35" t="s">
        <v>7040</v>
      </c>
      <c r="AH5696" s="35" t="s">
        <v>7041</v>
      </c>
    </row>
    <row r="5697" spans="1:34" ht="15" customHeight="1" x14ac:dyDescent="0.2">
      <c r="A5697" s="257">
        <v>69</v>
      </c>
      <c r="B5697" s="257">
        <v>70</v>
      </c>
      <c r="C5697" s="258" t="s">
        <v>838</v>
      </c>
      <c r="D5697" s="257">
        <v>70061</v>
      </c>
      <c r="E5697" s="258" t="s">
        <v>839</v>
      </c>
      <c r="F5697" s="25">
        <v>2018</v>
      </c>
      <c r="G5697" s="284">
        <v>43425.859027777777</v>
      </c>
      <c r="H5697" s="234">
        <v>43425.859027777777</v>
      </c>
      <c r="I5697" s="417" t="s">
        <v>7042</v>
      </c>
      <c r="J5697" s="412" t="s">
        <v>36</v>
      </c>
      <c r="K5697" s="412" t="s">
        <v>36</v>
      </c>
      <c r="L5697" s="235">
        <f>N5697-G5697</f>
        <v>0.21388888888759539</v>
      </c>
      <c r="M5697" s="236">
        <v>308</v>
      </c>
      <c r="N5697" s="284">
        <v>43426.072916666664</v>
      </c>
      <c r="O5697" s="234">
        <v>43426.072916666664</v>
      </c>
      <c r="P5697" s="237" t="s">
        <v>37</v>
      </c>
      <c r="Q5697" s="162" t="s">
        <v>1285</v>
      </c>
      <c r="R5697" s="167" t="s">
        <v>10231</v>
      </c>
      <c r="S5697" s="163" t="s">
        <v>101</v>
      </c>
      <c r="T5697" s="167" t="s">
        <v>12377</v>
      </c>
      <c r="U5697" s="416" t="s">
        <v>40</v>
      </c>
      <c r="V5697" s="240" t="s">
        <v>1336</v>
      </c>
      <c r="W5697" s="167" t="s">
        <v>12378</v>
      </c>
      <c r="X5697" s="255">
        <v>0</v>
      </c>
      <c r="Y5697" s="241">
        <v>0</v>
      </c>
      <c r="Z5697" s="241">
        <v>0</v>
      </c>
      <c r="AA5697" s="266"/>
      <c r="AB5697" s="266"/>
      <c r="AC5697" s="266"/>
      <c r="AD5697" s="241">
        <v>5517212</v>
      </c>
      <c r="AE5697" s="461" t="s">
        <v>7060</v>
      </c>
      <c r="AF5697" s="468" t="s">
        <v>12379</v>
      </c>
      <c r="AG5697" s="163" t="s">
        <v>7040</v>
      </c>
      <c r="AH5697" s="277" t="s">
        <v>7041</v>
      </c>
    </row>
    <row r="5698" spans="1:34" ht="15" customHeight="1" x14ac:dyDescent="0.2">
      <c r="A5698" s="257">
        <v>69</v>
      </c>
      <c r="B5698" s="257">
        <v>70</v>
      </c>
      <c r="C5698" s="258" t="s">
        <v>838</v>
      </c>
      <c r="D5698" s="257">
        <v>70061</v>
      </c>
      <c r="E5698" s="258" t="s">
        <v>839</v>
      </c>
      <c r="F5698" s="25">
        <v>2018</v>
      </c>
      <c r="G5698" s="284">
        <v>43427.554166666669</v>
      </c>
      <c r="H5698" s="234">
        <v>43427.554166666669</v>
      </c>
      <c r="I5698" s="412" t="s">
        <v>36</v>
      </c>
      <c r="J5698" s="412" t="s">
        <v>36</v>
      </c>
      <c r="K5698" s="412" t="s">
        <v>36</v>
      </c>
      <c r="L5698" s="235">
        <f>N5698-G5698</f>
        <v>6.9444443943211809E-4</v>
      </c>
      <c r="M5698" s="236">
        <v>1</v>
      </c>
      <c r="N5698" s="284">
        <v>43427.554861111108</v>
      </c>
      <c r="O5698" s="234">
        <v>43427.554861111108</v>
      </c>
      <c r="P5698" s="237" t="s">
        <v>37</v>
      </c>
      <c r="Q5698" s="162" t="s">
        <v>1285</v>
      </c>
      <c r="R5698" s="167" t="s">
        <v>10231</v>
      </c>
      <c r="S5698" s="163" t="s">
        <v>101</v>
      </c>
      <c r="T5698" s="167" t="s">
        <v>12397</v>
      </c>
      <c r="U5698" s="416" t="s">
        <v>40</v>
      </c>
      <c r="V5698" s="240" t="s">
        <v>1336</v>
      </c>
      <c r="W5698" s="167" t="s">
        <v>12398</v>
      </c>
      <c r="X5698" s="255">
        <v>0</v>
      </c>
      <c r="Y5698" s="241">
        <v>0</v>
      </c>
      <c r="Z5698" s="241">
        <v>0</v>
      </c>
      <c r="AA5698" s="266"/>
      <c r="AB5698" s="266"/>
      <c r="AC5698" s="266"/>
      <c r="AD5698" s="241">
        <v>5517212</v>
      </c>
      <c r="AE5698" s="461" t="s">
        <v>7060</v>
      </c>
      <c r="AF5698" s="468" t="s">
        <v>9229</v>
      </c>
      <c r="AG5698" s="163" t="s">
        <v>7040</v>
      </c>
      <c r="AH5698" s="277" t="s">
        <v>7041</v>
      </c>
    </row>
    <row r="5699" spans="1:34" ht="15" customHeight="1" x14ac:dyDescent="0.2">
      <c r="A5699" s="523">
        <v>69</v>
      </c>
      <c r="B5699" s="523">
        <v>70</v>
      </c>
      <c r="C5699" s="524" t="s">
        <v>838</v>
      </c>
      <c r="D5699" s="523">
        <v>70061</v>
      </c>
      <c r="E5699" s="524" t="s">
        <v>839</v>
      </c>
      <c r="F5699" s="25">
        <v>2019</v>
      </c>
      <c r="G5699" s="284">
        <v>43472.129166666666</v>
      </c>
      <c r="H5699" s="234">
        <v>43472.129166666666</v>
      </c>
      <c r="I5699" s="412" t="s">
        <v>36</v>
      </c>
      <c r="J5699" s="412" t="s">
        <v>36</v>
      </c>
      <c r="K5699" s="412" t="s">
        <v>36</v>
      </c>
      <c r="L5699" s="235">
        <f>N5699-G5699</f>
        <v>0.34861111111240461</v>
      </c>
      <c r="M5699" s="236">
        <v>502</v>
      </c>
      <c r="N5699" s="284">
        <v>43472.477777777778</v>
      </c>
      <c r="O5699" s="234">
        <v>43472.477777777778</v>
      </c>
      <c r="P5699" s="237" t="s">
        <v>37</v>
      </c>
      <c r="Q5699" s="162" t="s">
        <v>1285</v>
      </c>
      <c r="R5699" s="167" t="s">
        <v>10214</v>
      </c>
      <c r="S5699" s="238" t="s">
        <v>68</v>
      </c>
      <c r="T5699" s="167" t="s">
        <v>12733</v>
      </c>
      <c r="U5699" s="376">
        <v>115651047</v>
      </c>
      <c r="V5699" s="240" t="s">
        <v>1336</v>
      </c>
      <c r="W5699" s="167" t="s">
        <v>12734</v>
      </c>
      <c r="X5699" s="403">
        <v>0</v>
      </c>
      <c r="Y5699" s="255">
        <v>0</v>
      </c>
      <c r="Z5699" s="255">
        <v>0</v>
      </c>
      <c r="AA5699" s="264">
        <f>Y5699/AD5699</f>
        <v>0</v>
      </c>
      <c r="AB5699" s="265">
        <f>Z5699/AD5699</f>
        <v>0</v>
      </c>
      <c r="AC5699" s="255">
        <v>0</v>
      </c>
      <c r="AD5699" s="255">
        <v>5548929</v>
      </c>
      <c r="AE5699" s="240" t="s">
        <v>1270</v>
      </c>
      <c r="AF5699" s="527" t="s">
        <v>1270</v>
      </c>
      <c r="AG5699" s="240" t="s">
        <v>7066</v>
      </c>
      <c r="AH5699" s="525" t="s">
        <v>12671</v>
      </c>
    </row>
    <row r="5700" spans="1:34" ht="15" customHeight="1" x14ac:dyDescent="0.2">
      <c r="A5700" s="58">
        <v>69</v>
      </c>
      <c r="B5700" s="58">
        <v>70</v>
      </c>
      <c r="C5700" s="76" t="s">
        <v>582</v>
      </c>
      <c r="D5700" s="31">
        <v>70062</v>
      </c>
      <c r="E5700" s="60" t="s">
        <v>583</v>
      </c>
      <c r="F5700" s="25">
        <v>2014</v>
      </c>
      <c r="G5700" s="61">
        <v>41698.9375</v>
      </c>
      <c r="H5700" s="62">
        <v>41698.9375</v>
      </c>
      <c r="I5700" s="625" t="s">
        <v>36</v>
      </c>
      <c r="J5700" s="625" t="s">
        <v>36</v>
      </c>
      <c r="K5700" s="625"/>
      <c r="L5700" s="64">
        <f>N5700-G5700</f>
        <v>6.944444467080757E-4</v>
      </c>
      <c r="M5700" s="65">
        <v>1</v>
      </c>
      <c r="N5700" s="61">
        <v>41698.938194444447</v>
      </c>
      <c r="O5700" s="62">
        <v>41698.938194444447</v>
      </c>
      <c r="P5700" s="66" t="s">
        <v>37</v>
      </c>
      <c r="Q5700" s="67" t="s">
        <v>38</v>
      </c>
      <c r="R5700" s="67" t="s">
        <v>135</v>
      </c>
      <c r="S5700" s="68" t="s">
        <v>68</v>
      </c>
      <c r="T5700" s="69" t="s">
        <v>1889</v>
      </c>
      <c r="U5700" s="416" t="s">
        <v>40</v>
      </c>
      <c r="V5700" s="78" t="s">
        <v>1336</v>
      </c>
      <c r="W5700" s="69" t="s">
        <v>1890</v>
      </c>
      <c r="X5700" s="32">
        <v>4387</v>
      </c>
      <c r="Y5700" s="32">
        <v>0</v>
      </c>
      <c r="Z5700" s="83"/>
      <c r="AA5700" s="84"/>
      <c r="AB5700" s="85"/>
      <c r="AC5700" s="83"/>
    </row>
    <row r="5701" spans="1:34" ht="15" customHeight="1" x14ac:dyDescent="0.2">
      <c r="A5701" s="58">
        <v>69</v>
      </c>
      <c r="B5701" s="58">
        <v>70</v>
      </c>
      <c r="C5701" s="76" t="s">
        <v>582</v>
      </c>
      <c r="D5701" s="31">
        <v>70062</v>
      </c>
      <c r="E5701" s="60" t="s">
        <v>583</v>
      </c>
      <c r="F5701" s="25">
        <v>2014</v>
      </c>
      <c r="G5701" s="61">
        <v>41699.091666666667</v>
      </c>
      <c r="H5701" s="62">
        <v>41699.091666666667</v>
      </c>
      <c r="I5701" s="625" t="s">
        <v>36</v>
      </c>
      <c r="J5701" s="625" t="s">
        <v>36</v>
      </c>
      <c r="K5701" s="625"/>
      <c r="L5701" s="64">
        <f>N5701-G5701</f>
        <v>0.23472222222335404</v>
      </c>
      <c r="M5701" s="65">
        <v>338</v>
      </c>
      <c r="N5701" s="61">
        <v>41699.326388888891</v>
      </c>
      <c r="O5701" s="62">
        <v>41699.326388888891</v>
      </c>
      <c r="P5701" s="66" t="s">
        <v>37</v>
      </c>
      <c r="Q5701" s="67" t="s">
        <v>38</v>
      </c>
      <c r="R5701" s="67" t="s">
        <v>135</v>
      </c>
      <c r="S5701" s="68" t="s">
        <v>68</v>
      </c>
      <c r="T5701" s="69" t="s">
        <v>1893</v>
      </c>
      <c r="U5701" s="416" t="s">
        <v>40</v>
      </c>
      <c r="V5701" s="78" t="s">
        <v>1336</v>
      </c>
      <c r="W5701" s="69" t="s">
        <v>1894</v>
      </c>
      <c r="X5701" s="32">
        <v>0</v>
      </c>
      <c r="Y5701" s="32">
        <v>0</v>
      </c>
      <c r="Z5701" s="83"/>
      <c r="AA5701" s="84"/>
      <c r="AB5701" s="85"/>
      <c r="AC5701" s="83"/>
    </row>
    <row r="5702" spans="1:34" ht="15" customHeight="1" x14ac:dyDescent="0.2">
      <c r="A5702" s="58">
        <v>69</v>
      </c>
      <c r="B5702" s="58">
        <v>70</v>
      </c>
      <c r="C5702" s="76" t="s">
        <v>582</v>
      </c>
      <c r="D5702" s="31">
        <v>70062</v>
      </c>
      <c r="E5702" s="60" t="s">
        <v>583</v>
      </c>
      <c r="F5702" s="25">
        <v>2014</v>
      </c>
      <c r="G5702" s="61">
        <v>41735.009722222225</v>
      </c>
      <c r="H5702" s="62">
        <v>41735.009722222225</v>
      </c>
      <c r="I5702" s="625" t="s">
        <v>36</v>
      </c>
      <c r="J5702" s="625" t="s">
        <v>36</v>
      </c>
      <c r="K5702" s="625"/>
      <c r="L5702" s="64">
        <f>N5702-G5702</f>
        <v>0.26319444444379769</v>
      </c>
      <c r="M5702" s="65">
        <v>379</v>
      </c>
      <c r="N5702" s="61">
        <v>41735.272916666669</v>
      </c>
      <c r="O5702" s="62">
        <v>41735.272916666669</v>
      </c>
      <c r="P5702" s="66" t="s">
        <v>37</v>
      </c>
      <c r="Q5702" s="69" t="s">
        <v>38</v>
      </c>
      <c r="R5702" s="69" t="s">
        <v>135</v>
      </c>
      <c r="S5702" s="87" t="s">
        <v>68</v>
      </c>
      <c r="T5702" s="69" t="s">
        <v>2065</v>
      </c>
      <c r="U5702" s="77">
        <v>10197</v>
      </c>
      <c r="V5702" s="78" t="s">
        <v>1336</v>
      </c>
      <c r="W5702" s="69" t="s">
        <v>2066</v>
      </c>
      <c r="X5702" s="32">
        <v>0</v>
      </c>
      <c r="Y5702" s="32">
        <v>0</v>
      </c>
      <c r="Z5702" s="83"/>
      <c r="AA5702" s="84"/>
      <c r="AB5702" s="85"/>
      <c r="AC5702" s="83"/>
    </row>
    <row r="5703" spans="1:34" ht="15" customHeight="1" x14ac:dyDescent="0.2">
      <c r="A5703" s="175">
        <v>69</v>
      </c>
      <c r="B5703" s="175">
        <v>70</v>
      </c>
      <c r="C5703" s="24" t="s">
        <v>582</v>
      </c>
      <c r="D5703" s="175">
        <v>70062</v>
      </c>
      <c r="E5703" s="24" t="s">
        <v>583</v>
      </c>
      <c r="F5703" s="25">
        <v>2015</v>
      </c>
      <c r="G5703" s="156">
        <v>42181.811111111114</v>
      </c>
      <c r="H5703" s="157">
        <v>42181.811111111114</v>
      </c>
      <c r="I5703" s="620" t="s">
        <v>36</v>
      </c>
      <c r="J5703" s="620" t="s">
        <v>36</v>
      </c>
      <c r="K5703" s="620"/>
      <c r="L5703" s="159">
        <f>N5703-G5703</f>
        <v>0.14930555555474712</v>
      </c>
      <c r="M5703" s="160">
        <v>215</v>
      </c>
      <c r="N5703" s="156">
        <v>42181.960416666669</v>
      </c>
      <c r="O5703" s="157">
        <v>42181.960416666669</v>
      </c>
      <c r="P5703" s="161" t="s">
        <v>37</v>
      </c>
      <c r="Q5703" s="35" t="s">
        <v>1285</v>
      </c>
      <c r="R5703" s="35" t="s">
        <v>67</v>
      </c>
      <c r="S5703" s="35" t="s">
        <v>101</v>
      </c>
      <c r="T5703" s="35" t="s">
        <v>4203</v>
      </c>
      <c r="U5703" s="416" t="s">
        <v>40</v>
      </c>
      <c r="V5703" s="167" t="s">
        <v>1336</v>
      </c>
      <c r="W5703" s="201" t="s">
        <v>4204</v>
      </c>
      <c r="X5703" s="55">
        <v>0</v>
      </c>
      <c r="Y5703" s="55">
        <v>0</v>
      </c>
      <c r="Z5703" s="168"/>
      <c r="AA5703" s="168"/>
      <c r="AB5703" s="168"/>
      <c r="AC5703" s="168"/>
    </row>
    <row r="5704" spans="1:34" ht="15" customHeight="1" x14ac:dyDescent="0.2">
      <c r="A5704" s="175">
        <v>69</v>
      </c>
      <c r="B5704" s="175">
        <v>70</v>
      </c>
      <c r="C5704" s="24" t="s">
        <v>582</v>
      </c>
      <c r="D5704" s="175">
        <v>70062</v>
      </c>
      <c r="E5704" s="24" t="s">
        <v>583</v>
      </c>
      <c r="F5704" s="25">
        <v>2015</v>
      </c>
      <c r="G5704" s="156">
        <v>42187.540972222225</v>
      </c>
      <c r="H5704" s="157">
        <v>42187.540972222225</v>
      </c>
      <c r="I5704" s="620" t="s">
        <v>36</v>
      </c>
      <c r="J5704" s="620" t="s">
        <v>36</v>
      </c>
      <c r="K5704" s="620"/>
      <c r="L5704" s="159">
        <f>N5704-G5704</f>
        <v>6.9444443943211809E-4</v>
      </c>
      <c r="M5704" s="160">
        <v>1</v>
      </c>
      <c r="N5704" s="156">
        <v>42187.541666666664</v>
      </c>
      <c r="O5704" s="157">
        <v>42187.541666666664</v>
      </c>
      <c r="P5704" s="161" t="s">
        <v>37</v>
      </c>
      <c r="Q5704" s="35" t="s">
        <v>222</v>
      </c>
      <c r="R5704" s="35" t="s">
        <v>223</v>
      </c>
      <c r="S5704" s="35" t="s">
        <v>526</v>
      </c>
      <c r="T5704" s="35" t="s">
        <v>4238</v>
      </c>
      <c r="U5704" s="416" t="s">
        <v>40</v>
      </c>
      <c r="V5704" s="167" t="s">
        <v>1336</v>
      </c>
      <c r="W5704" s="35" t="s">
        <v>4220</v>
      </c>
      <c r="X5704" s="55">
        <v>4310</v>
      </c>
      <c r="Y5704" s="55">
        <v>0</v>
      </c>
      <c r="Z5704" s="168"/>
      <c r="AA5704" s="168"/>
      <c r="AB5704" s="168"/>
      <c r="AC5704" s="168"/>
    </row>
    <row r="5705" spans="1:34" ht="15" customHeight="1" x14ac:dyDescent="0.2">
      <c r="A5705" s="175">
        <v>69</v>
      </c>
      <c r="B5705" s="175">
        <v>70</v>
      </c>
      <c r="C5705" s="24" t="s">
        <v>582</v>
      </c>
      <c r="D5705" s="175">
        <v>70062</v>
      </c>
      <c r="E5705" s="24" t="s">
        <v>583</v>
      </c>
      <c r="F5705" s="25">
        <v>2015</v>
      </c>
      <c r="G5705" s="156">
        <v>42223.161111111112</v>
      </c>
      <c r="H5705" s="157">
        <v>42223.161111111112</v>
      </c>
      <c r="I5705" s="620" t="s">
        <v>36</v>
      </c>
      <c r="J5705" s="620" t="s">
        <v>36</v>
      </c>
      <c r="K5705" s="620"/>
      <c r="L5705" s="159">
        <f>N5705-G5705</f>
        <v>6.944444467080757E-4</v>
      </c>
      <c r="M5705" s="160">
        <v>1</v>
      </c>
      <c r="N5705" s="156">
        <v>42223.161805555559</v>
      </c>
      <c r="O5705" s="157">
        <v>42223.161805555559</v>
      </c>
      <c r="P5705" s="161" t="s">
        <v>37</v>
      </c>
      <c r="Q5705" s="35" t="s">
        <v>213</v>
      </c>
      <c r="R5705" s="35" t="s">
        <v>287</v>
      </c>
      <c r="S5705" s="35" t="s">
        <v>101</v>
      </c>
      <c r="T5705" s="35" t="s">
        <v>4558</v>
      </c>
      <c r="U5705" s="416" t="s">
        <v>40</v>
      </c>
      <c r="V5705" s="167" t="s">
        <v>1336</v>
      </c>
      <c r="W5705" s="35" t="s">
        <v>4559</v>
      </c>
      <c r="X5705" s="55">
        <v>4222</v>
      </c>
      <c r="Y5705" s="168"/>
      <c r="Z5705" s="168"/>
      <c r="AA5705" s="168"/>
      <c r="AB5705" s="168"/>
      <c r="AC5705" s="168"/>
    </row>
    <row r="5706" spans="1:34" ht="15" customHeight="1" x14ac:dyDescent="0.2">
      <c r="A5706" s="175">
        <v>69</v>
      </c>
      <c r="B5706" s="175">
        <v>70</v>
      </c>
      <c r="C5706" s="24" t="s">
        <v>582</v>
      </c>
      <c r="D5706" s="175">
        <v>70062</v>
      </c>
      <c r="E5706" s="43" t="s">
        <v>583</v>
      </c>
      <c r="F5706" s="25">
        <v>2015</v>
      </c>
      <c r="G5706" s="156">
        <v>42295.213888888888</v>
      </c>
      <c r="H5706" s="157">
        <v>42295.213888888888</v>
      </c>
      <c r="I5706" s="626" t="s">
        <v>313</v>
      </c>
      <c r="J5706" s="620" t="s">
        <v>36</v>
      </c>
      <c r="K5706" s="620"/>
      <c r="L5706" s="159">
        <f>N5706-G5706</f>
        <v>0.36388888888905058</v>
      </c>
      <c r="M5706" s="160">
        <v>524</v>
      </c>
      <c r="N5706" s="156">
        <v>42295.577777777777</v>
      </c>
      <c r="O5706" s="157">
        <v>42295.577777777777</v>
      </c>
      <c r="P5706" s="161" t="s">
        <v>37</v>
      </c>
      <c r="Q5706" s="35" t="s">
        <v>38</v>
      </c>
      <c r="R5706" s="35" t="s">
        <v>135</v>
      </c>
      <c r="S5706" s="35" t="s">
        <v>68</v>
      </c>
      <c r="T5706" s="35" t="s">
        <v>4985</v>
      </c>
      <c r="U5706" s="170">
        <v>11601</v>
      </c>
      <c r="V5706" s="167" t="s">
        <v>1336</v>
      </c>
      <c r="W5706" s="35" t="s">
        <v>4986</v>
      </c>
      <c r="X5706" s="55">
        <v>0</v>
      </c>
      <c r="Y5706" s="168"/>
      <c r="Z5706" s="168"/>
      <c r="AA5706" s="168"/>
      <c r="AB5706" s="168"/>
      <c r="AC5706" s="168"/>
    </row>
    <row r="5707" spans="1:34" ht="15" customHeight="1" x14ac:dyDescent="0.2">
      <c r="A5707" s="257">
        <v>69</v>
      </c>
      <c r="B5707" s="257">
        <v>70</v>
      </c>
      <c r="C5707" s="258" t="s">
        <v>582</v>
      </c>
      <c r="D5707" s="257">
        <v>70062</v>
      </c>
      <c r="E5707" s="258" t="s">
        <v>583</v>
      </c>
      <c r="F5707" s="25">
        <v>2016</v>
      </c>
      <c r="G5707" s="284">
        <v>42555.919444444444</v>
      </c>
      <c r="H5707" s="234">
        <v>42555.919444444444</v>
      </c>
      <c r="I5707" s="412" t="s">
        <v>36</v>
      </c>
      <c r="J5707" s="412" t="s">
        <v>36</v>
      </c>
      <c r="K5707" s="412"/>
      <c r="L5707" s="235">
        <f>N5707-G5707</f>
        <v>0.20208333333721384</v>
      </c>
      <c r="M5707" s="236">
        <v>291</v>
      </c>
      <c r="N5707" s="284">
        <v>42556.121527777781</v>
      </c>
      <c r="O5707" s="234">
        <v>42556.121527777781</v>
      </c>
      <c r="P5707" s="237" t="s">
        <v>37</v>
      </c>
      <c r="Q5707" s="238" t="s">
        <v>43</v>
      </c>
      <c r="R5707" s="238" t="s">
        <v>5438</v>
      </c>
      <c r="S5707" s="35" t="s">
        <v>68</v>
      </c>
      <c r="T5707" s="35" t="s">
        <v>6338</v>
      </c>
      <c r="U5707" s="282" t="s">
        <v>40</v>
      </c>
      <c r="V5707" s="240" t="s">
        <v>1336</v>
      </c>
      <c r="W5707" s="35" t="s">
        <v>6339</v>
      </c>
      <c r="X5707" s="177">
        <v>0</v>
      </c>
      <c r="Y5707" s="177">
        <v>0</v>
      </c>
      <c r="Z5707" s="55">
        <v>0</v>
      </c>
      <c r="AA5707" s="168"/>
      <c r="AB5707" s="168"/>
      <c r="AC5707" s="168"/>
    </row>
    <row r="5708" spans="1:34" ht="15" customHeight="1" x14ac:dyDescent="0.2">
      <c r="A5708" s="257">
        <v>69</v>
      </c>
      <c r="B5708" s="257">
        <v>70</v>
      </c>
      <c r="C5708" s="258" t="s">
        <v>582</v>
      </c>
      <c r="D5708" s="257">
        <v>70062</v>
      </c>
      <c r="E5708" s="258" t="s">
        <v>583</v>
      </c>
      <c r="F5708" s="25">
        <v>2017</v>
      </c>
      <c r="G5708" s="232">
        <v>42859.253472222219</v>
      </c>
      <c r="H5708" s="233">
        <v>42859.253472222219</v>
      </c>
      <c r="I5708" s="412" t="s">
        <v>36</v>
      </c>
      <c r="J5708" s="412" t="s">
        <v>36</v>
      </c>
      <c r="K5708" s="412"/>
      <c r="L5708" s="235">
        <f>N5708-G5708</f>
        <v>6.944444467080757E-4</v>
      </c>
      <c r="M5708" s="236">
        <v>1</v>
      </c>
      <c r="N5708" s="232">
        <v>42859.254166666666</v>
      </c>
      <c r="O5708" s="233">
        <v>42859.254166666666</v>
      </c>
      <c r="P5708" s="237" t="s">
        <v>37</v>
      </c>
      <c r="Q5708" s="35" t="s">
        <v>145</v>
      </c>
      <c r="R5708" s="35" t="s">
        <v>146</v>
      </c>
      <c r="S5708" s="35" t="s">
        <v>45</v>
      </c>
      <c r="T5708" s="52" t="s">
        <v>8475</v>
      </c>
      <c r="U5708" s="332" t="s">
        <v>40</v>
      </c>
      <c r="V5708" s="240" t="s">
        <v>1336</v>
      </c>
      <c r="W5708" s="358" t="s">
        <v>8478</v>
      </c>
      <c r="X5708" s="241">
        <v>0</v>
      </c>
      <c r="Y5708" s="241">
        <v>0</v>
      </c>
      <c r="Z5708" s="241">
        <v>0</v>
      </c>
      <c r="AA5708" s="35"/>
      <c r="AB5708" s="35"/>
      <c r="AC5708" s="35"/>
      <c r="AD5708" s="304">
        <v>5517212</v>
      </c>
      <c r="AE5708" s="305" t="s">
        <v>7102</v>
      </c>
      <c r="AF5708" s="305" t="s">
        <v>8477</v>
      </c>
      <c r="AG5708" s="35" t="s">
        <v>7040</v>
      </c>
      <c r="AH5708" s="44" t="s">
        <v>7173</v>
      </c>
    </row>
    <row r="5709" spans="1:34" ht="15" customHeight="1" x14ac:dyDescent="0.2">
      <c r="A5709" s="257">
        <v>69</v>
      </c>
      <c r="B5709" s="257">
        <v>70</v>
      </c>
      <c r="C5709" s="258" t="s">
        <v>582</v>
      </c>
      <c r="D5709" s="257">
        <v>70062</v>
      </c>
      <c r="E5709" s="258" t="s">
        <v>583</v>
      </c>
      <c r="F5709" s="25">
        <v>2017</v>
      </c>
      <c r="G5709" s="232">
        <v>42860.098611111112</v>
      </c>
      <c r="H5709" s="233">
        <v>42860.098611111112</v>
      </c>
      <c r="I5709" s="412" t="s">
        <v>36</v>
      </c>
      <c r="J5709" s="412" t="s">
        <v>36</v>
      </c>
      <c r="K5709" s="412"/>
      <c r="L5709" s="235">
        <f>N5709-G5709</f>
        <v>6.944444467080757E-4</v>
      </c>
      <c r="M5709" s="236">
        <v>1</v>
      </c>
      <c r="N5709" s="232">
        <v>42860.099305555559</v>
      </c>
      <c r="O5709" s="233">
        <v>42860.099305555559</v>
      </c>
      <c r="P5709" s="237" t="s">
        <v>37</v>
      </c>
      <c r="Q5709" s="35" t="s">
        <v>145</v>
      </c>
      <c r="R5709" s="35" t="s">
        <v>146</v>
      </c>
      <c r="S5709" s="35" t="s">
        <v>45</v>
      </c>
      <c r="T5709" s="52" t="s">
        <v>8483</v>
      </c>
      <c r="U5709" s="293">
        <v>112843047</v>
      </c>
      <c r="V5709" s="240" t="s">
        <v>1336</v>
      </c>
      <c r="W5709" s="44" t="s">
        <v>8485</v>
      </c>
      <c r="X5709" s="241">
        <v>0</v>
      </c>
      <c r="Y5709" s="241">
        <v>0</v>
      </c>
      <c r="Z5709" s="241">
        <v>0</v>
      </c>
      <c r="AA5709" s="35"/>
      <c r="AB5709" s="35"/>
      <c r="AC5709" s="35"/>
      <c r="AD5709" s="304">
        <v>5517212</v>
      </c>
      <c r="AE5709" s="305" t="s">
        <v>7063</v>
      </c>
      <c r="AF5709" s="305" t="s">
        <v>8477</v>
      </c>
      <c r="AG5709" s="35" t="s">
        <v>7040</v>
      </c>
      <c r="AH5709" s="44" t="s">
        <v>7173</v>
      </c>
    </row>
    <row r="5710" spans="1:34" ht="15" customHeight="1" x14ac:dyDescent="0.2">
      <c r="A5710" s="257">
        <v>69</v>
      </c>
      <c r="B5710" s="257">
        <v>70</v>
      </c>
      <c r="C5710" s="258" t="s">
        <v>582</v>
      </c>
      <c r="D5710" s="257">
        <v>70062</v>
      </c>
      <c r="E5710" s="258" t="s">
        <v>583</v>
      </c>
      <c r="F5710" s="25">
        <v>2018</v>
      </c>
      <c r="G5710" s="232">
        <v>43140.4</v>
      </c>
      <c r="H5710" s="233">
        <v>43140.4</v>
      </c>
      <c r="I5710" s="412" t="s">
        <v>36</v>
      </c>
      <c r="J5710" s="412" t="s">
        <v>36</v>
      </c>
      <c r="K5710" s="412" t="s">
        <v>36</v>
      </c>
      <c r="L5710" s="235">
        <f>N5710-G5710</f>
        <v>0.17847222222189885</v>
      </c>
      <c r="M5710" s="236">
        <v>257</v>
      </c>
      <c r="N5710" s="232">
        <v>43140.578472222223</v>
      </c>
      <c r="O5710" s="233">
        <v>43140.578472222223</v>
      </c>
      <c r="P5710" s="237" t="s">
        <v>37</v>
      </c>
      <c r="Q5710" s="359" t="s">
        <v>1285</v>
      </c>
      <c r="R5710" s="35" t="s">
        <v>10447</v>
      </c>
      <c r="S5710" s="277" t="s">
        <v>106</v>
      </c>
      <c r="T5710" s="167" t="s">
        <v>10453</v>
      </c>
      <c r="U5710" s="192" t="s">
        <v>40</v>
      </c>
      <c r="V5710" s="240" t="s">
        <v>1336</v>
      </c>
      <c r="W5710" s="167" t="s">
        <v>10454</v>
      </c>
      <c r="X5710" s="255">
        <v>0</v>
      </c>
      <c r="Y5710" s="241">
        <v>0</v>
      </c>
      <c r="Z5710" s="241">
        <v>0</v>
      </c>
      <c r="AA5710" s="266"/>
      <c r="AB5710" s="266"/>
      <c r="AC5710" s="266"/>
      <c r="AD5710" s="241">
        <v>5517212</v>
      </c>
      <c r="AE5710" s="35" t="s">
        <v>1270</v>
      </c>
      <c r="AF5710" s="153" t="s">
        <v>1270</v>
      </c>
      <c r="AG5710" s="35" t="s">
        <v>7066</v>
      </c>
      <c r="AH5710" s="35" t="s">
        <v>7067</v>
      </c>
    </row>
    <row r="5711" spans="1:34" ht="15" customHeight="1" x14ac:dyDescent="0.2">
      <c r="A5711" s="257">
        <v>69</v>
      </c>
      <c r="B5711" s="257">
        <v>70</v>
      </c>
      <c r="C5711" s="258" t="s">
        <v>582</v>
      </c>
      <c r="D5711" s="257">
        <v>70062</v>
      </c>
      <c r="E5711" s="258" t="s">
        <v>583</v>
      </c>
      <c r="F5711" s="25">
        <v>2018</v>
      </c>
      <c r="G5711" s="284">
        <v>43145.943749999999</v>
      </c>
      <c r="H5711" s="234">
        <v>43145.943749999999</v>
      </c>
      <c r="I5711" s="412" t="s">
        <v>36</v>
      </c>
      <c r="J5711" s="417" t="s">
        <v>7042</v>
      </c>
      <c r="K5711" s="412" t="s">
        <v>36</v>
      </c>
      <c r="L5711" s="235">
        <f>N5711-G5711</f>
        <v>0.38402777777810115</v>
      </c>
      <c r="M5711" s="236">
        <v>553</v>
      </c>
      <c r="N5711" s="232">
        <v>43146.327777777777</v>
      </c>
      <c r="O5711" s="233">
        <v>43146.327777777777</v>
      </c>
      <c r="P5711" s="237" t="s">
        <v>37</v>
      </c>
      <c r="Q5711" s="359" t="s">
        <v>222</v>
      </c>
      <c r="R5711" s="35" t="s">
        <v>10220</v>
      </c>
      <c r="S5711" s="277" t="s">
        <v>54</v>
      </c>
      <c r="T5711" s="167" t="s">
        <v>10467</v>
      </c>
      <c r="U5711" s="253">
        <v>114313507</v>
      </c>
      <c r="V5711" s="240" t="s">
        <v>1336</v>
      </c>
      <c r="W5711" s="167" t="s">
        <v>10468</v>
      </c>
      <c r="X5711" s="255">
        <v>3046</v>
      </c>
      <c r="Y5711" s="255">
        <v>2140</v>
      </c>
      <c r="Z5711" s="255">
        <v>25680</v>
      </c>
      <c r="AA5711" s="259">
        <f>Y5711/AD5711</f>
        <v>3.8787706544537347E-4</v>
      </c>
      <c r="AB5711" s="260">
        <f>Z5711/AD5711</f>
        <v>4.6545247853444823E-3</v>
      </c>
      <c r="AC5711" s="241">
        <f>Z5711/Y5711</f>
        <v>12</v>
      </c>
      <c r="AD5711" s="241">
        <v>5517212</v>
      </c>
      <c r="AE5711" s="277" t="s">
        <v>7189</v>
      </c>
      <c r="AF5711" s="439" t="s">
        <v>10469</v>
      </c>
      <c r="AG5711" s="277" t="s">
        <v>7040</v>
      </c>
      <c r="AH5711" s="277" t="s">
        <v>7041</v>
      </c>
    </row>
    <row r="5712" spans="1:34" ht="15" customHeight="1" x14ac:dyDescent="0.2">
      <c r="A5712" s="257">
        <v>69</v>
      </c>
      <c r="B5712" s="257">
        <v>70</v>
      </c>
      <c r="C5712" s="258" t="s">
        <v>582</v>
      </c>
      <c r="D5712" s="257">
        <v>70062</v>
      </c>
      <c r="E5712" s="258" t="s">
        <v>583</v>
      </c>
      <c r="F5712" s="25">
        <v>2018</v>
      </c>
      <c r="G5712" s="284">
        <v>43305.503472222219</v>
      </c>
      <c r="H5712" s="234">
        <v>43305.503472222219</v>
      </c>
      <c r="I5712" s="412" t="s">
        <v>36</v>
      </c>
      <c r="J5712" s="412" t="s">
        <v>36</v>
      </c>
      <c r="K5712" s="412" t="s">
        <v>36</v>
      </c>
      <c r="L5712" s="235">
        <f>N5712-G5712</f>
        <v>6.944444467080757E-4</v>
      </c>
      <c r="M5712" s="236">
        <v>1</v>
      </c>
      <c r="N5712" s="284">
        <v>43305.504166666666</v>
      </c>
      <c r="O5712" s="234">
        <v>43305.504166666666</v>
      </c>
      <c r="P5712" s="237" t="s">
        <v>37</v>
      </c>
      <c r="Q5712" s="359" t="s">
        <v>10316</v>
      </c>
      <c r="R5712" s="35" t="s">
        <v>10542</v>
      </c>
      <c r="S5712" s="277" t="s">
        <v>579</v>
      </c>
      <c r="T5712" s="167" t="s">
        <v>11604</v>
      </c>
      <c r="U5712" s="88">
        <v>114817429</v>
      </c>
      <c r="V5712" s="240" t="s">
        <v>788</v>
      </c>
      <c r="W5712" s="167" t="s">
        <v>11605</v>
      </c>
      <c r="X5712" s="255">
        <v>2225</v>
      </c>
      <c r="Y5712" s="241">
        <v>0</v>
      </c>
      <c r="Z5712" s="241">
        <v>0</v>
      </c>
      <c r="AA5712" s="266"/>
      <c r="AB5712" s="266"/>
      <c r="AC5712" s="266"/>
      <c r="AD5712" s="241">
        <v>5517212</v>
      </c>
      <c r="AE5712" s="461" t="s">
        <v>1270</v>
      </c>
      <c r="AF5712" s="462" t="s">
        <v>1270</v>
      </c>
      <c r="AG5712" s="277" t="s">
        <v>7040</v>
      </c>
      <c r="AH5712" s="277" t="s">
        <v>7173</v>
      </c>
    </row>
    <row r="5713" spans="1:34" ht="15" customHeight="1" x14ac:dyDescent="0.2">
      <c r="A5713" s="257">
        <v>69</v>
      </c>
      <c r="B5713" s="257">
        <v>70</v>
      </c>
      <c r="C5713" s="258" t="s">
        <v>582</v>
      </c>
      <c r="D5713" s="257">
        <v>70062</v>
      </c>
      <c r="E5713" s="258" t="s">
        <v>583</v>
      </c>
      <c r="F5713" s="25">
        <v>2018</v>
      </c>
      <c r="G5713" s="284">
        <v>43371.413194444445</v>
      </c>
      <c r="H5713" s="234">
        <v>43371.413194444445</v>
      </c>
      <c r="I5713" s="412" t="s">
        <v>36</v>
      </c>
      <c r="J5713" s="417" t="s">
        <v>7042</v>
      </c>
      <c r="K5713" s="412" t="s">
        <v>36</v>
      </c>
      <c r="L5713" s="235">
        <f>N5713-G5713</f>
        <v>0.32777777777664596</v>
      </c>
      <c r="M5713" s="236">
        <v>472</v>
      </c>
      <c r="N5713" s="284">
        <v>43371.740972222222</v>
      </c>
      <c r="O5713" s="234">
        <v>43371.740972222222</v>
      </c>
      <c r="P5713" s="237" t="s">
        <v>37</v>
      </c>
      <c r="Q5713" s="162" t="s">
        <v>1246</v>
      </c>
      <c r="R5713" s="167" t="s">
        <v>10189</v>
      </c>
      <c r="S5713" s="163" t="s">
        <v>54</v>
      </c>
      <c r="T5713" s="167" t="s">
        <v>11969</v>
      </c>
      <c r="U5713" s="293">
        <v>115011600</v>
      </c>
      <c r="V5713" s="240" t="s">
        <v>1336</v>
      </c>
      <c r="W5713" s="167" t="s">
        <v>11970</v>
      </c>
      <c r="X5713" s="255">
        <f>2430+902</f>
        <v>3332</v>
      </c>
      <c r="Y5713" s="241">
        <v>0</v>
      </c>
      <c r="Z5713" s="241">
        <v>0</v>
      </c>
      <c r="AA5713" s="266"/>
      <c r="AB5713" s="266"/>
      <c r="AC5713" s="266"/>
      <c r="AD5713" s="241">
        <v>5517212</v>
      </c>
      <c r="AE5713" s="461" t="s">
        <v>7056</v>
      </c>
      <c r="AF5713" s="468" t="s">
        <v>11971</v>
      </c>
      <c r="AG5713" s="163" t="s">
        <v>7040</v>
      </c>
      <c r="AH5713" s="277" t="s">
        <v>7041</v>
      </c>
    </row>
    <row r="5714" spans="1:34" ht="15" customHeight="1" x14ac:dyDescent="0.2">
      <c r="A5714" s="521">
        <v>69</v>
      </c>
      <c r="B5714" s="521">
        <v>70</v>
      </c>
      <c r="C5714" s="522" t="s">
        <v>582</v>
      </c>
      <c r="D5714" s="521">
        <v>70062</v>
      </c>
      <c r="E5714" s="522" t="s">
        <v>583</v>
      </c>
      <c r="F5714" s="25">
        <v>2019</v>
      </c>
      <c r="G5714" s="232">
        <v>43471.852083333331</v>
      </c>
      <c r="H5714" s="233">
        <v>43471.852083333331</v>
      </c>
      <c r="I5714" s="417" t="s">
        <v>7042</v>
      </c>
      <c r="J5714" s="417" t="s">
        <v>7042</v>
      </c>
      <c r="K5714" s="412" t="s">
        <v>36</v>
      </c>
      <c r="L5714" s="235">
        <f>N5714-G5714</f>
        <v>0.33055555555620231</v>
      </c>
      <c r="M5714" s="236">
        <v>476</v>
      </c>
      <c r="N5714" s="232">
        <v>43472.182638888888</v>
      </c>
      <c r="O5714" s="233">
        <v>43472.182638888888</v>
      </c>
      <c r="P5714" s="237" t="s">
        <v>37</v>
      </c>
      <c r="Q5714" s="238" t="s">
        <v>222</v>
      </c>
      <c r="R5714" s="240" t="s">
        <v>10220</v>
      </c>
      <c r="S5714" s="238" t="s">
        <v>54</v>
      </c>
      <c r="T5714" s="167" t="s">
        <v>12723</v>
      </c>
      <c r="U5714" s="376">
        <v>115647759</v>
      </c>
      <c r="V5714" s="240" t="s">
        <v>1336</v>
      </c>
      <c r="W5714" s="167" t="s">
        <v>12724</v>
      </c>
      <c r="X5714" s="241">
        <v>1190</v>
      </c>
      <c r="Y5714" s="241">
        <v>288</v>
      </c>
      <c r="Z5714" s="241">
        <v>51840</v>
      </c>
      <c r="AA5714" s="259">
        <f>Y5714/AD5714</f>
        <v>5.1901907557296191E-5</v>
      </c>
      <c r="AB5714" s="260">
        <f>Z5714/AD5714</f>
        <v>9.3423433603133151E-3</v>
      </c>
      <c r="AC5714" s="241">
        <f>Z5714/Y5714</f>
        <v>180</v>
      </c>
      <c r="AD5714" s="241">
        <v>5548929</v>
      </c>
      <c r="AE5714" s="239" t="s">
        <v>7076</v>
      </c>
      <c r="AF5714" s="229" t="s">
        <v>9273</v>
      </c>
      <c r="AG5714" s="239" t="s">
        <v>7040</v>
      </c>
      <c r="AH5714" s="57" t="s">
        <v>7041</v>
      </c>
    </row>
    <row r="5715" spans="1:34" ht="15" customHeight="1" x14ac:dyDescent="0.2">
      <c r="A5715" s="521">
        <v>69</v>
      </c>
      <c r="B5715" s="521">
        <v>70</v>
      </c>
      <c r="C5715" s="522" t="s">
        <v>582</v>
      </c>
      <c r="D5715" s="521">
        <v>70062</v>
      </c>
      <c r="E5715" s="522" t="s">
        <v>583</v>
      </c>
      <c r="F5715" s="25">
        <v>2019</v>
      </c>
      <c r="G5715" s="232">
        <v>43509.49722222222</v>
      </c>
      <c r="H5715" s="233">
        <v>43509.49722222222</v>
      </c>
      <c r="I5715" s="417" t="s">
        <v>7042</v>
      </c>
      <c r="J5715" s="417" t="s">
        <v>7042</v>
      </c>
      <c r="K5715" s="412" t="s">
        <v>36</v>
      </c>
      <c r="L5715" s="235">
        <f>N5715-G5715</f>
        <v>0.58125000000291038</v>
      </c>
      <c r="M5715" s="236">
        <v>837</v>
      </c>
      <c r="N5715" s="232">
        <v>43510.078472222223</v>
      </c>
      <c r="O5715" s="233">
        <v>43510.078472222223</v>
      </c>
      <c r="P5715" s="237" t="s">
        <v>37</v>
      </c>
      <c r="Q5715" s="162" t="s">
        <v>1246</v>
      </c>
      <c r="R5715" s="167" t="s">
        <v>10189</v>
      </c>
      <c r="S5715" s="238" t="s">
        <v>54</v>
      </c>
      <c r="T5715" s="167" t="s">
        <v>13277</v>
      </c>
      <c r="U5715" s="483">
        <v>116485893</v>
      </c>
      <c r="V5715" s="240" t="s">
        <v>1336</v>
      </c>
      <c r="W5715" s="167" t="s">
        <v>13278</v>
      </c>
      <c r="X5715" s="164">
        <v>3382</v>
      </c>
      <c r="Y5715" s="241">
        <v>0</v>
      </c>
      <c r="Z5715" s="241">
        <v>0</v>
      </c>
      <c r="AA5715" s="264">
        <f>Y5715/AD5715</f>
        <v>0</v>
      </c>
      <c r="AB5715" s="265">
        <f>Z5715/AD5715</f>
        <v>0</v>
      </c>
      <c r="AC5715" s="255">
        <v>0</v>
      </c>
      <c r="AD5715" s="255">
        <v>5548929</v>
      </c>
      <c r="AE5715" s="239" t="s">
        <v>7083</v>
      </c>
      <c r="AF5715" s="229" t="s">
        <v>13279</v>
      </c>
      <c r="AG5715" s="239" t="s">
        <v>7040</v>
      </c>
      <c r="AH5715" s="57" t="s">
        <v>7041</v>
      </c>
    </row>
    <row r="5716" spans="1:34" ht="15" customHeight="1" x14ac:dyDescent="0.2">
      <c r="A5716" s="153">
        <v>69</v>
      </c>
      <c r="B5716" s="153">
        <v>70</v>
      </c>
      <c r="C5716" s="24" t="s">
        <v>73</v>
      </c>
      <c r="D5716" s="175">
        <v>70063</v>
      </c>
      <c r="E5716" s="24" t="s">
        <v>74</v>
      </c>
      <c r="F5716" s="25">
        <v>2015</v>
      </c>
      <c r="G5716" s="156">
        <v>42065.57916666667</v>
      </c>
      <c r="H5716" s="157">
        <v>42065.57916666667</v>
      </c>
      <c r="I5716" s="620" t="s">
        <v>36</v>
      </c>
      <c r="J5716" s="620" t="s">
        <v>36</v>
      </c>
      <c r="K5716" s="620"/>
      <c r="L5716" s="159">
        <f>N5716-G5716</f>
        <v>6.9444443943211809E-4</v>
      </c>
      <c r="M5716" s="160">
        <v>1</v>
      </c>
      <c r="N5716" s="156">
        <v>42065.579861111109</v>
      </c>
      <c r="O5716" s="157">
        <v>42065.579861111109</v>
      </c>
      <c r="P5716" s="161" t="s">
        <v>37</v>
      </c>
      <c r="Q5716" s="35" t="s">
        <v>213</v>
      </c>
      <c r="R5716" s="35" t="s">
        <v>287</v>
      </c>
      <c r="S5716" s="35" t="s">
        <v>101</v>
      </c>
      <c r="T5716" s="35" t="s">
        <v>3575</v>
      </c>
      <c r="U5716" s="192" t="s">
        <v>40</v>
      </c>
      <c r="V5716" s="167" t="s">
        <v>1336</v>
      </c>
      <c r="W5716" s="35" t="s">
        <v>3576</v>
      </c>
      <c r="X5716" s="55">
        <v>3398</v>
      </c>
      <c r="Y5716" s="55">
        <v>0</v>
      </c>
      <c r="Z5716" s="168"/>
      <c r="AA5716" s="168"/>
      <c r="AB5716" s="168"/>
      <c r="AC5716" s="168"/>
    </row>
    <row r="5717" spans="1:34" ht="15" customHeight="1" x14ac:dyDescent="0.2">
      <c r="A5717" s="175">
        <v>69</v>
      </c>
      <c r="B5717" s="175">
        <v>70</v>
      </c>
      <c r="C5717" s="24" t="s">
        <v>73</v>
      </c>
      <c r="D5717" s="175">
        <v>70063</v>
      </c>
      <c r="E5717" s="24" t="s">
        <v>74</v>
      </c>
      <c r="F5717" s="25">
        <v>2015</v>
      </c>
      <c r="G5717" s="156">
        <v>42235.718055555553</v>
      </c>
      <c r="H5717" s="157">
        <v>42235.718055555553</v>
      </c>
      <c r="I5717" s="620" t="s">
        <v>36</v>
      </c>
      <c r="J5717" s="620" t="s">
        <v>36</v>
      </c>
      <c r="K5717" s="620"/>
      <c r="L5717" s="159">
        <f>N5717-G5717</f>
        <v>0.47569444444525288</v>
      </c>
      <c r="M5717" s="160">
        <v>685</v>
      </c>
      <c r="N5717" s="156">
        <v>42236.193749999999</v>
      </c>
      <c r="O5717" s="157">
        <v>42236.193749999999</v>
      </c>
      <c r="P5717" s="161" t="s">
        <v>37</v>
      </c>
      <c r="Q5717" s="35" t="s">
        <v>38</v>
      </c>
      <c r="R5717" s="35" t="s">
        <v>135</v>
      </c>
      <c r="S5717" s="35" t="s">
        <v>68</v>
      </c>
      <c r="T5717" s="35" t="s">
        <v>4614</v>
      </c>
      <c r="U5717" s="170">
        <v>11423</v>
      </c>
      <c r="V5717" s="167" t="s">
        <v>1336</v>
      </c>
      <c r="W5717" s="35" t="s">
        <v>4615</v>
      </c>
      <c r="X5717" s="55">
        <v>3307</v>
      </c>
      <c r="Y5717" s="55">
        <v>3307</v>
      </c>
      <c r="Z5717" s="55">
        <v>345303</v>
      </c>
      <c r="AA5717" s="173">
        <f>Y5717/5412924</f>
        <v>6.1094521186700571E-4</v>
      </c>
      <c r="AB5717" s="174">
        <f>Z5717/5412924</f>
        <v>6.37923237052654E-2</v>
      </c>
      <c r="AC5717" s="55">
        <f>Z5717/Y5717</f>
        <v>104.41578469912307</v>
      </c>
    </row>
    <row r="5718" spans="1:34" ht="15" customHeight="1" x14ac:dyDescent="0.2">
      <c r="A5718" s="257">
        <v>69</v>
      </c>
      <c r="B5718" s="257">
        <v>70</v>
      </c>
      <c r="C5718" s="258" t="s">
        <v>73</v>
      </c>
      <c r="D5718" s="257">
        <v>70063</v>
      </c>
      <c r="E5718" s="258" t="s">
        <v>74</v>
      </c>
      <c r="F5718" s="25">
        <v>2016</v>
      </c>
      <c r="G5718" s="232">
        <v>42495.893750000003</v>
      </c>
      <c r="H5718" s="233">
        <v>42495.893750000003</v>
      </c>
      <c r="I5718" s="412" t="s">
        <v>36</v>
      </c>
      <c r="J5718" s="412" t="s">
        <v>36</v>
      </c>
      <c r="K5718" s="412"/>
      <c r="L5718" s="235">
        <f>N5718-G5718</f>
        <v>6.9444443943211809E-4</v>
      </c>
      <c r="M5718" s="236">
        <v>1</v>
      </c>
      <c r="N5718" s="232">
        <v>42495.894444444442</v>
      </c>
      <c r="O5718" s="233">
        <v>42495.894444444442</v>
      </c>
      <c r="P5718" s="237" t="s">
        <v>37</v>
      </c>
      <c r="Q5718" s="283" t="s">
        <v>213</v>
      </c>
      <c r="R5718" s="238" t="s">
        <v>287</v>
      </c>
      <c r="S5718" s="35" t="s">
        <v>68</v>
      </c>
      <c r="T5718" s="35" t="s">
        <v>6053</v>
      </c>
      <c r="U5718" s="282" t="s">
        <v>40</v>
      </c>
      <c r="V5718" s="240" t="s">
        <v>1336</v>
      </c>
      <c r="W5718" s="35" t="s">
        <v>6054</v>
      </c>
      <c r="X5718" s="55">
        <v>3318</v>
      </c>
      <c r="Y5718" s="55">
        <v>0</v>
      </c>
      <c r="Z5718" s="55">
        <v>0</v>
      </c>
      <c r="AA5718" s="168"/>
      <c r="AB5718" s="168"/>
      <c r="AC5718" s="168"/>
    </row>
    <row r="5719" spans="1:34" ht="15" customHeight="1" x14ac:dyDescent="0.2">
      <c r="A5719" s="257">
        <v>69</v>
      </c>
      <c r="B5719" s="257">
        <v>70</v>
      </c>
      <c r="C5719" s="258" t="s">
        <v>73</v>
      </c>
      <c r="D5719" s="257">
        <v>70063</v>
      </c>
      <c r="E5719" s="258" t="s">
        <v>74</v>
      </c>
      <c r="F5719" s="25">
        <v>2017</v>
      </c>
      <c r="G5719" s="232">
        <v>42859.253472222219</v>
      </c>
      <c r="H5719" s="233">
        <v>42859.253472222219</v>
      </c>
      <c r="I5719" s="412" t="s">
        <v>36</v>
      </c>
      <c r="J5719" s="412" t="s">
        <v>36</v>
      </c>
      <c r="K5719" s="412"/>
      <c r="L5719" s="235">
        <f>N5719-G5719</f>
        <v>6.944444467080757E-4</v>
      </c>
      <c r="M5719" s="236">
        <v>1</v>
      </c>
      <c r="N5719" s="232">
        <v>42859.254166666666</v>
      </c>
      <c r="O5719" s="233">
        <v>42859.254166666666</v>
      </c>
      <c r="P5719" s="237" t="s">
        <v>37</v>
      </c>
      <c r="Q5719" s="35" t="s">
        <v>145</v>
      </c>
      <c r="R5719" s="35" t="s">
        <v>146</v>
      </c>
      <c r="S5719" s="35" t="s">
        <v>45</v>
      </c>
      <c r="T5719" s="52" t="s">
        <v>8475</v>
      </c>
      <c r="U5719" s="332" t="s">
        <v>40</v>
      </c>
      <c r="V5719" s="240" t="s">
        <v>1336</v>
      </c>
      <c r="W5719" s="358" t="s">
        <v>8479</v>
      </c>
      <c r="X5719" s="241">
        <v>7729</v>
      </c>
      <c r="Y5719" s="241">
        <v>0</v>
      </c>
      <c r="Z5719" s="241">
        <v>0</v>
      </c>
      <c r="AA5719" s="35"/>
      <c r="AB5719" s="35"/>
      <c r="AC5719" s="35"/>
      <c r="AD5719" s="304">
        <v>5517212</v>
      </c>
      <c r="AE5719" s="305" t="s">
        <v>7102</v>
      </c>
      <c r="AF5719" s="305" t="s">
        <v>8477</v>
      </c>
      <c r="AG5719" s="35" t="s">
        <v>7040</v>
      </c>
      <c r="AH5719" s="44" t="s">
        <v>7173</v>
      </c>
    </row>
    <row r="5720" spans="1:34" ht="15" customHeight="1" x14ac:dyDescent="0.2">
      <c r="A5720" s="257">
        <v>69</v>
      </c>
      <c r="B5720" s="257">
        <v>70</v>
      </c>
      <c r="C5720" s="258" t="s">
        <v>73</v>
      </c>
      <c r="D5720" s="257">
        <v>70063</v>
      </c>
      <c r="E5720" s="258" t="s">
        <v>74</v>
      </c>
      <c r="F5720" s="25">
        <v>2017</v>
      </c>
      <c r="G5720" s="232">
        <v>42860.098611111112</v>
      </c>
      <c r="H5720" s="233">
        <v>42860.098611111112</v>
      </c>
      <c r="I5720" s="412" t="s">
        <v>36</v>
      </c>
      <c r="J5720" s="412" t="s">
        <v>36</v>
      </c>
      <c r="K5720" s="412"/>
      <c r="L5720" s="235">
        <f>N5720-G5720</f>
        <v>6.944444467080757E-4</v>
      </c>
      <c r="M5720" s="236">
        <v>1</v>
      </c>
      <c r="N5720" s="232">
        <v>42860.099305555559</v>
      </c>
      <c r="O5720" s="233">
        <v>42860.099305555559</v>
      </c>
      <c r="P5720" s="237" t="s">
        <v>37</v>
      </c>
      <c r="Q5720" s="35" t="s">
        <v>145</v>
      </c>
      <c r="R5720" s="35" t="s">
        <v>146</v>
      </c>
      <c r="S5720" s="35" t="s">
        <v>45</v>
      </c>
      <c r="T5720" s="52" t="s">
        <v>8483</v>
      </c>
      <c r="U5720" s="293">
        <v>112843047</v>
      </c>
      <c r="V5720" s="240" t="s">
        <v>1336</v>
      </c>
      <c r="W5720" s="44" t="s">
        <v>8486</v>
      </c>
      <c r="X5720" s="241">
        <v>7729</v>
      </c>
      <c r="Y5720" s="241">
        <v>0</v>
      </c>
      <c r="Z5720" s="241">
        <v>0</v>
      </c>
      <c r="AA5720" s="35"/>
      <c r="AB5720" s="35"/>
      <c r="AC5720" s="35"/>
      <c r="AD5720" s="304">
        <v>5517212</v>
      </c>
      <c r="AE5720" s="305" t="s">
        <v>7063</v>
      </c>
      <c r="AF5720" s="305" t="s">
        <v>8477</v>
      </c>
      <c r="AG5720" s="35" t="s">
        <v>7040</v>
      </c>
      <c r="AH5720" s="44" t="s">
        <v>7173</v>
      </c>
    </row>
    <row r="5721" spans="1:34" ht="15" customHeight="1" x14ac:dyDescent="0.2">
      <c r="A5721" s="257">
        <v>69</v>
      </c>
      <c r="B5721" s="257">
        <v>70</v>
      </c>
      <c r="C5721" s="258" t="s">
        <v>73</v>
      </c>
      <c r="D5721" s="257">
        <v>70063</v>
      </c>
      <c r="E5721" s="258" t="s">
        <v>74</v>
      </c>
      <c r="F5721" s="25">
        <v>2017</v>
      </c>
      <c r="G5721" s="232">
        <v>43064.643055555556</v>
      </c>
      <c r="H5721" s="233">
        <v>43064.643055555556</v>
      </c>
      <c r="I5721" s="412" t="s">
        <v>36</v>
      </c>
      <c r="J5721" s="412" t="s">
        <v>36</v>
      </c>
      <c r="K5721" s="412"/>
      <c r="L5721" s="235">
        <f>N5721-G5721</f>
        <v>6.944444467080757E-4</v>
      </c>
      <c r="M5721" s="236">
        <v>1</v>
      </c>
      <c r="N5721" s="232">
        <v>43064.643750000003</v>
      </c>
      <c r="O5721" s="233">
        <v>43064.643750000003</v>
      </c>
      <c r="P5721" s="237" t="s">
        <v>37</v>
      </c>
      <c r="Q5721" s="167" t="s">
        <v>52</v>
      </c>
      <c r="R5721" s="167" t="s">
        <v>67</v>
      </c>
      <c r="S5721" s="35" t="s">
        <v>101</v>
      </c>
      <c r="T5721" s="167" t="s">
        <v>10040</v>
      </c>
      <c r="U5721" s="332" t="s">
        <v>40</v>
      </c>
      <c r="V5721" s="240" t="s">
        <v>1336</v>
      </c>
      <c r="W5721" s="167" t="s">
        <v>10041</v>
      </c>
      <c r="X5721" s="255">
        <v>3325</v>
      </c>
      <c r="Y5721" s="241">
        <v>0</v>
      </c>
      <c r="Z5721" s="241">
        <v>0</v>
      </c>
      <c r="AA5721" s="266"/>
      <c r="AB5721" s="266"/>
      <c r="AC5721" s="266"/>
      <c r="AD5721" s="304">
        <v>5517212</v>
      </c>
      <c r="AE5721" s="333" t="s">
        <v>7063</v>
      </c>
      <c r="AF5721" s="383" t="s">
        <v>10042</v>
      </c>
      <c r="AG5721" s="167" t="s">
        <v>7040</v>
      </c>
      <c r="AH5721" s="29" t="s">
        <v>7041</v>
      </c>
    </row>
    <row r="5722" spans="1:34" ht="15" customHeight="1" x14ac:dyDescent="0.2">
      <c r="A5722" s="257">
        <v>69</v>
      </c>
      <c r="B5722" s="257">
        <v>70</v>
      </c>
      <c r="C5722" s="258" t="s">
        <v>73</v>
      </c>
      <c r="D5722" s="257">
        <v>70063</v>
      </c>
      <c r="E5722" s="258" t="s">
        <v>74</v>
      </c>
      <c r="F5722" s="25">
        <v>2018</v>
      </c>
      <c r="G5722" s="284">
        <v>43277.626388888886</v>
      </c>
      <c r="H5722" s="233">
        <v>43277.626388888886</v>
      </c>
      <c r="I5722" s="412" t="s">
        <v>36</v>
      </c>
      <c r="J5722" s="412" t="s">
        <v>36</v>
      </c>
      <c r="K5722" s="412" t="s">
        <v>36</v>
      </c>
      <c r="L5722" s="235">
        <f>N5722-G5722</f>
        <v>6.944444467080757E-4</v>
      </c>
      <c r="M5722" s="236">
        <v>1</v>
      </c>
      <c r="N5722" s="284">
        <v>43277.627083333333</v>
      </c>
      <c r="O5722" s="233">
        <v>43277.627083333333</v>
      </c>
      <c r="P5722" s="237" t="s">
        <v>37</v>
      </c>
      <c r="Q5722" s="359" t="s">
        <v>43</v>
      </c>
      <c r="R5722" s="35" t="s">
        <v>10388</v>
      </c>
      <c r="S5722" s="277" t="s">
        <v>40</v>
      </c>
      <c r="T5722" s="167" t="s">
        <v>11388</v>
      </c>
      <c r="U5722" s="282" t="s">
        <v>40</v>
      </c>
      <c r="V5722" s="240" t="s">
        <v>1336</v>
      </c>
      <c r="W5722" s="167" t="s">
        <v>11389</v>
      </c>
      <c r="X5722" s="255">
        <v>2904</v>
      </c>
      <c r="Y5722" s="241">
        <v>0</v>
      </c>
      <c r="Z5722" s="241">
        <v>0</v>
      </c>
      <c r="AA5722" s="266"/>
      <c r="AB5722" s="266"/>
      <c r="AC5722" s="266"/>
      <c r="AD5722" s="241">
        <v>5517212</v>
      </c>
      <c r="AE5722" s="461" t="s">
        <v>7060</v>
      </c>
      <c r="AF5722" s="462" t="s">
        <v>11390</v>
      </c>
      <c r="AG5722" s="277" t="s">
        <v>7040</v>
      </c>
      <c r="AH5722" s="277" t="s">
        <v>7041</v>
      </c>
    </row>
    <row r="5723" spans="1:34" ht="15" customHeight="1" x14ac:dyDescent="0.2">
      <c r="A5723" s="257">
        <v>69</v>
      </c>
      <c r="B5723" s="257">
        <v>70</v>
      </c>
      <c r="C5723" s="258" t="s">
        <v>73</v>
      </c>
      <c r="D5723" s="257">
        <v>70063</v>
      </c>
      <c r="E5723" s="258" t="s">
        <v>74</v>
      </c>
      <c r="F5723" s="25">
        <v>2018</v>
      </c>
      <c r="G5723" s="284">
        <v>43305.503472222219</v>
      </c>
      <c r="H5723" s="234">
        <v>43305.503472222219</v>
      </c>
      <c r="I5723" s="412" t="s">
        <v>36</v>
      </c>
      <c r="J5723" s="412" t="s">
        <v>36</v>
      </c>
      <c r="K5723" s="412" t="s">
        <v>36</v>
      </c>
      <c r="L5723" s="235">
        <f>N5723-G5723</f>
        <v>6.944444467080757E-4</v>
      </c>
      <c r="M5723" s="236">
        <v>1</v>
      </c>
      <c r="N5723" s="284">
        <v>43305.504166666666</v>
      </c>
      <c r="O5723" s="234">
        <v>43305.504166666666</v>
      </c>
      <c r="P5723" s="237" t="s">
        <v>37</v>
      </c>
      <c r="Q5723" s="359" t="s">
        <v>10316</v>
      </c>
      <c r="R5723" s="35" t="s">
        <v>10542</v>
      </c>
      <c r="S5723" s="277" t="s">
        <v>579</v>
      </c>
      <c r="T5723" s="167" t="s">
        <v>11604</v>
      </c>
      <c r="U5723" s="88">
        <v>114817429</v>
      </c>
      <c r="V5723" s="240" t="s">
        <v>788</v>
      </c>
      <c r="W5723" s="167" t="s">
        <v>11606</v>
      </c>
      <c r="X5723" s="255">
        <v>2225</v>
      </c>
      <c r="Y5723" s="241">
        <v>0</v>
      </c>
      <c r="Z5723" s="241">
        <v>0</v>
      </c>
      <c r="AA5723" s="266"/>
      <c r="AB5723" s="266"/>
      <c r="AC5723" s="266"/>
      <c r="AD5723" s="241">
        <v>5517212</v>
      </c>
      <c r="AE5723" s="461" t="s">
        <v>1270</v>
      </c>
      <c r="AF5723" s="462" t="s">
        <v>1270</v>
      </c>
      <c r="AG5723" s="277" t="s">
        <v>7040</v>
      </c>
      <c r="AH5723" s="277" t="s">
        <v>7173</v>
      </c>
    </row>
    <row r="5724" spans="1:34" ht="15" customHeight="1" x14ac:dyDescent="0.2">
      <c r="A5724" s="521">
        <v>69</v>
      </c>
      <c r="B5724" s="521">
        <v>70</v>
      </c>
      <c r="C5724" s="522" t="s">
        <v>73</v>
      </c>
      <c r="D5724" s="521">
        <v>70063</v>
      </c>
      <c r="E5724" s="522" t="s">
        <v>74</v>
      </c>
      <c r="F5724" s="25">
        <v>2019</v>
      </c>
      <c r="G5724" s="573">
        <v>43578.293749999997</v>
      </c>
      <c r="H5724" s="574">
        <v>43578.293749999997</v>
      </c>
      <c r="I5724" s="572" t="s">
        <v>36</v>
      </c>
      <c r="J5724" s="572" t="s">
        <v>36</v>
      </c>
      <c r="K5724" s="572" t="s">
        <v>36</v>
      </c>
      <c r="L5724" s="235">
        <f>N5724-G5724</f>
        <v>4.1666666729724966E-3</v>
      </c>
      <c r="M5724" s="236">
        <v>6</v>
      </c>
      <c r="N5724" s="573">
        <v>43578.29791666667</v>
      </c>
      <c r="O5724" s="574">
        <v>43578.29791666667</v>
      </c>
      <c r="P5724" s="237" t="s">
        <v>37</v>
      </c>
      <c r="Q5724" s="162" t="s">
        <v>10316</v>
      </c>
      <c r="R5724" s="167" t="s">
        <v>10542</v>
      </c>
      <c r="S5724" s="238" t="s">
        <v>579</v>
      </c>
      <c r="T5724" s="167" t="s">
        <v>13886</v>
      </c>
      <c r="U5724" s="77">
        <v>117083174</v>
      </c>
      <c r="V5724" s="240" t="s">
        <v>1336</v>
      </c>
      <c r="W5724" s="167" t="s">
        <v>13887</v>
      </c>
      <c r="X5724" s="536">
        <v>3337</v>
      </c>
      <c r="Y5724" s="536">
        <v>3337</v>
      </c>
      <c r="Z5724" s="536">
        <v>20022</v>
      </c>
      <c r="AA5724" s="264">
        <f>Y5724/AD5724</f>
        <v>6.0137731082881033E-4</v>
      </c>
      <c r="AB5724" s="265">
        <f>Z5724/AD5724</f>
        <v>3.6082638649728624E-3</v>
      </c>
      <c r="AC5724" s="255">
        <f>Z5724/Y5724</f>
        <v>6</v>
      </c>
      <c r="AD5724" s="255">
        <v>5548929</v>
      </c>
      <c r="AE5724" s="240" t="s">
        <v>1270</v>
      </c>
      <c r="AF5724" s="527" t="s">
        <v>1270</v>
      </c>
      <c r="AG5724" s="240" t="s">
        <v>7040</v>
      </c>
      <c r="AH5724" s="525" t="s">
        <v>7041</v>
      </c>
    </row>
    <row r="5725" spans="1:34" ht="15" customHeight="1" x14ac:dyDescent="0.2">
      <c r="A5725" s="257">
        <v>69</v>
      </c>
      <c r="B5725" s="257">
        <v>70</v>
      </c>
      <c r="C5725" s="258" t="s">
        <v>935</v>
      </c>
      <c r="D5725" s="257">
        <v>70064</v>
      </c>
      <c r="E5725" s="258" t="s">
        <v>936</v>
      </c>
      <c r="F5725" s="25">
        <v>2016</v>
      </c>
      <c r="G5725" s="284">
        <v>42605.156944444447</v>
      </c>
      <c r="H5725" s="234">
        <v>42605.156944444447</v>
      </c>
      <c r="I5725" s="412" t="s">
        <v>36</v>
      </c>
      <c r="J5725" s="412" t="s">
        <v>36</v>
      </c>
      <c r="K5725" s="412"/>
      <c r="L5725" s="235">
        <f>N5725-G5725</f>
        <v>0.49722222222044365</v>
      </c>
      <c r="M5725" s="236">
        <v>716</v>
      </c>
      <c r="N5725" s="284">
        <v>42605.654166666667</v>
      </c>
      <c r="O5725" s="234">
        <v>42605.654166666667</v>
      </c>
      <c r="P5725" s="237" t="s">
        <v>37</v>
      </c>
      <c r="Q5725" s="238" t="s">
        <v>382</v>
      </c>
      <c r="R5725" s="238" t="s">
        <v>383</v>
      </c>
      <c r="S5725" s="35" t="s">
        <v>526</v>
      </c>
      <c r="T5725" s="35" t="s">
        <v>6498</v>
      </c>
      <c r="U5725" s="282" t="s">
        <v>40</v>
      </c>
      <c r="V5725" s="240" t="s">
        <v>788</v>
      </c>
      <c r="W5725" s="35" t="s">
        <v>6499</v>
      </c>
      <c r="X5725" s="177">
        <v>1</v>
      </c>
      <c r="Y5725" s="55">
        <v>0</v>
      </c>
      <c r="Z5725" s="55">
        <v>0</v>
      </c>
      <c r="AA5725" s="35"/>
      <c r="AB5725" s="35"/>
      <c r="AC5725" s="241"/>
    </row>
    <row r="5726" spans="1:34" ht="15" customHeight="1" x14ac:dyDescent="0.2">
      <c r="A5726" s="257">
        <v>69</v>
      </c>
      <c r="B5726" s="257">
        <v>70</v>
      </c>
      <c r="C5726" s="258" t="s">
        <v>935</v>
      </c>
      <c r="D5726" s="257">
        <v>70064</v>
      </c>
      <c r="E5726" s="258" t="s">
        <v>936</v>
      </c>
      <c r="F5726" s="25">
        <v>2017</v>
      </c>
      <c r="G5726" s="232">
        <v>42979.974999999999</v>
      </c>
      <c r="H5726" s="233">
        <v>42979.974999999999</v>
      </c>
      <c r="I5726" s="412" t="s">
        <v>36</v>
      </c>
      <c r="J5726" s="412" t="s">
        <v>36</v>
      </c>
      <c r="K5726" s="412"/>
      <c r="L5726" s="235">
        <f>N5726-G5726</f>
        <v>12.660416666665697</v>
      </c>
      <c r="M5726" s="236">
        <v>18231</v>
      </c>
      <c r="N5726" s="232">
        <v>42992.635416666664</v>
      </c>
      <c r="O5726" s="233">
        <v>42992.635416666664</v>
      </c>
      <c r="P5726" s="294" t="s">
        <v>173</v>
      </c>
      <c r="Q5726" s="35" t="s">
        <v>382</v>
      </c>
      <c r="R5726" s="35" t="s">
        <v>383</v>
      </c>
      <c r="S5726" s="35" t="s">
        <v>526</v>
      </c>
      <c r="T5726" s="167" t="s">
        <v>9290</v>
      </c>
      <c r="U5726" s="293">
        <v>113216864</v>
      </c>
      <c r="V5726" s="240" t="s">
        <v>788</v>
      </c>
      <c r="W5726" s="379"/>
      <c r="X5726" s="241">
        <v>0</v>
      </c>
      <c r="Y5726" s="241">
        <v>0</v>
      </c>
      <c r="Z5726" s="241">
        <v>0</v>
      </c>
      <c r="AA5726" s="266"/>
      <c r="AB5726" s="266"/>
      <c r="AC5726" s="266"/>
      <c r="AD5726" s="304">
        <v>5517212</v>
      </c>
      <c r="AE5726" s="333" t="s">
        <v>1270</v>
      </c>
      <c r="AF5726" s="333" t="s">
        <v>1270</v>
      </c>
      <c r="AG5726" s="167" t="s">
        <v>7040</v>
      </c>
      <c r="AH5726" s="29" t="s">
        <v>7041</v>
      </c>
    </row>
    <row r="5727" spans="1:34" ht="15" customHeight="1" x14ac:dyDescent="0.2">
      <c r="A5727" s="105">
        <v>69</v>
      </c>
      <c r="B5727" s="105">
        <v>70</v>
      </c>
      <c r="C5727" s="76" t="s">
        <v>668</v>
      </c>
      <c r="D5727" s="31">
        <v>70065</v>
      </c>
      <c r="E5727" s="60" t="s">
        <v>669</v>
      </c>
      <c r="F5727" s="25">
        <v>2014</v>
      </c>
      <c r="G5727" s="61">
        <v>41920.508333333331</v>
      </c>
      <c r="H5727" s="62">
        <v>41920.508333333331</v>
      </c>
      <c r="I5727" s="625" t="s">
        <v>36</v>
      </c>
      <c r="J5727" s="625" t="s">
        <v>36</v>
      </c>
      <c r="K5727" s="625"/>
      <c r="L5727" s="64">
        <f>N5727-G5727</f>
        <v>6.944444467080757E-4</v>
      </c>
      <c r="M5727" s="65">
        <v>1</v>
      </c>
      <c r="N5727" s="61">
        <v>41920.509027777778</v>
      </c>
      <c r="O5727" s="62">
        <v>41920.509027777778</v>
      </c>
      <c r="P5727" s="86" t="s">
        <v>242</v>
      </c>
      <c r="Q5727" s="69" t="s">
        <v>43</v>
      </c>
      <c r="R5727" s="69" t="s">
        <v>266</v>
      </c>
      <c r="S5727" s="87" t="s">
        <v>106</v>
      </c>
      <c r="T5727" s="69" t="s">
        <v>2839</v>
      </c>
      <c r="U5727" s="332" t="s">
        <v>40</v>
      </c>
      <c r="V5727" s="87" t="s">
        <v>788</v>
      </c>
      <c r="W5727" s="69" t="s">
        <v>2840</v>
      </c>
      <c r="X5727" s="32">
        <v>8110</v>
      </c>
      <c r="Y5727" s="32">
        <v>0</v>
      </c>
      <c r="Z5727" s="83"/>
      <c r="AA5727" s="84"/>
      <c r="AB5727" s="85"/>
      <c r="AC5727" s="83"/>
      <c r="AD5727" s="41"/>
      <c r="AE5727" s="41"/>
      <c r="AF5727" s="41"/>
      <c r="AG5727" s="41"/>
      <c r="AH5727" s="41"/>
    </row>
    <row r="5728" spans="1:34" ht="15" customHeight="1" x14ac:dyDescent="0.2">
      <c r="A5728" s="175">
        <v>69</v>
      </c>
      <c r="B5728" s="175">
        <v>70</v>
      </c>
      <c r="C5728" s="24" t="s">
        <v>668</v>
      </c>
      <c r="D5728" s="175">
        <v>70065</v>
      </c>
      <c r="E5728" s="24" t="s">
        <v>669</v>
      </c>
      <c r="F5728" s="25">
        <v>2015</v>
      </c>
      <c r="G5728" s="156">
        <v>42108.502083333333</v>
      </c>
      <c r="H5728" s="157">
        <v>42108.502083333333</v>
      </c>
      <c r="I5728" s="620" t="s">
        <v>36</v>
      </c>
      <c r="J5728" s="620" t="s">
        <v>36</v>
      </c>
      <c r="K5728" s="620"/>
      <c r="L5728" s="159">
        <f>N5728-G5728</f>
        <v>0.24722222222044365</v>
      </c>
      <c r="M5728" s="160">
        <v>356</v>
      </c>
      <c r="N5728" s="156">
        <v>42108.749305555553</v>
      </c>
      <c r="O5728" s="157">
        <v>42108.749305555553</v>
      </c>
      <c r="P5728" s="161" t="s">
        <v>37</v>
      </c>
      <c r="Q5728" s="35" t="s">
        <v>43</v>
      </c>
      <c r="R5728" s="35" t="s">
        <v>535</v>
      </c>
      <c r="S5728" s="35" t="s">
        <v>162</v>
      </c>
      <c r="T5728" s="35" t="s">
        <v>3779</v>
      </c>
      <c r="U5728" s="332" t="s">
        <v>40</v>
      </c>
      <c r="V5728" s="167" t="s">
        <v>788</v>
      </c>
      <c r="W5728" s="35" t="s">
        <v>3780</v>
      </c>
      <c r="X5728" s="55">
        <v>0</v>
      </c>
      <c r="Y5728" s="55">
        <v>0</v>
      </c>
      <c r="Z5728" s="168"/>
      <c r="AA5728" s="168"/>
      <c r="AB5728" s="168"/>
      <c r="AC5728" s="168"/>
    </row>
    <row r="5729" spans="1:34" ht="15" customHeight="1" x14ac:dyDescent="0.2">
      <c r="A5729" s="272">
        <v>69</v>
      </c>
      <c r="B5729" s="272">
        <v>70</v>
      </c>
      <c r="C5729" s="331" t="s">
        <v>668</v>
      </c>
      <c r="D5729" s="272">
        <v>70065</v>
      </c>
      <c r="E5729" s="331" t="s">
        <v>669</v>
      </c>
      <c r="F5729" s="25">
        <v>2017</v>
      </c>
      <c r="G5729" s="284">
        <v>42838.063888888886</v>
      </c>
      <c r="H5729" s="234">
        <v>42838.063888888886</v>
      </c>
      <c r="I5729" s="412" t="s">
        <v>36</v>
      </c>
      <c r="J5729" s="412" t="s">
        <v>36</v>
      </c>
      <c r="K5729" s="412"/>
      <c r="L5729" s="235">
        <f>N5729-G5729</f>
        <v>6.944444467080757E-4</v>
      </c>
      <c r="M5729" s="236">
        <v>1</v>
      </c>
      <c r="N5729" s="284">
        <v>42838.064583333333</v>
      </c>
      <c r="O5729" s="234">
        <v>42838.064583333333</v>
      </c>
      <c r="P5729" s="237" t="s">
        <v>37</v>
      </c>
      <c r="Q5729" s="167" t="s">
        <v>145</v>
      </c>
      <c r="R5729" s="167" t="s">
        <v>146</v>
      </c>
      <c r="S5729" s="167" t="s">
        <v>68</v>
      </c>
      <c r="T5729" s="52" t="s">
        <v>8338</v>
      </c>
      <c r="U5729" s="332" t="s">
        <v>40</v>
      </c>
      <c r="V5729" s="240" t="s">
        <v>788</v>
      </c>
      <c r="W5729" s="52" t="s">
        <v>8342</v>
      </c>
      <c r="X5729" s="177">
        <v>6490</v>
      </c>
      <c r="Y5729" s="177">
        <v>1609</v>
      </c>
      <c r="Z5729" s="177">
        <v>12872</v>
      </c>
      <c r="AA5729" s="215">
        <v>2.916328029446757E-4</v>
      </c>
      <c r="AB5729" s="216">
        <v>2.3330624235574056E-3</v>
      </c>
      <c r="AC5729" s="255">
        <v>8</v>
      </c>
      <c r="AD5729" s="304">
        <v>5517212</v>
      </c>
      <c r="AE5729" s="333" t="s">
        <v>1270</v>
      </c>
      <c r="AF5729" s="333" t="s">
        <v>1270</v>
      </c>
      <c r="AG5729" s="167" t="s">
        <v>7040</v>
      </c>
      <c r="AH5729" s="52" t="s">
        <v>7173</v>
      </c>
    </row>
    <row r="5730" spans="1:34" ht="15" customHeight="1" x14ac:dyDescent="0.2">
      <c r="A5730" s="257">
        <v>69</v>
      </c>
      <c r="B5730" s="257">
        <v>70</v>
      </c>
      <c r="C5730" s="258" t="s">
        <v>668</v>
      </c>
      <c r="D5730" s="257">
        <v>70065</v>
      </c>
      <c r="E5730" s="258" t="s">
        <v>669</v>
      </c>
      <c r="F5730" s="25">
        <v>2018</v>
      </c>
      <c r="G5730" s="284">
        <v>43217.37222222222</v>
      </c>
      <c r="H5730" s="233">
        <v>43217.37222222222</v>
      </c>
      <c r="I5730" s="412" t="s">
        <v>36</v>
      </c>
      <c r="J5730" s="412" t="s">
        <v>36</v>
      </c>
      <c r="K5730" s="412" t="s">
        <v>36</v>
      </c>
      <c r="L5730" s="235">
        <f>N5730-G5730</f>
        <v>4.5138888890505768E-2</v>
      </c>
      <c r="M5730" s="236">
        <v>65</v>
      </c>
      <c r="N5730" s="284">
        <v>43217.417361111111</v>
      </c>
      <c r="O5730" s="233">
        <v>43217.417361111111</v>
      </c>
      <c r="P5730" s="237" t="s">
        <v>37</v>
      </c>
      <c r="Q5730" s="359" t="s">
        <v>10316</v>
      </c>
      <c r="R5730" s="35" t="s">
        <v>10554</v>
      </c>
      <c r="S5730" s="277" t="s">
        <v>88</v>
      </c>
      <c r="T5730" s="167" t="s">
        <v>11039</v>
      </c>
      <c r="U5730" s="88">
        <v>114542884</v>
      </c>
      <c r="V5730" s="240" t="s">
        <v>788</v>
      </c>
      <c r="W5730" s="277" t="s">
        <v>11040</v>
      </c>
      <c r="X5730" s="255">
        <v>7426</v>
      </c>
      <c r="Y5730" s="255">
        <v>7426</v>
      </c>
      <c r="Z5730" s="255">
        <v>532895</v>
      </c>
      <c r="AA5730" s="264">
        <f>Y5730/AD5730</f>
        <v>1.3459696672884784E-3</v>
      </c>
      <c r="AB5730" s="265">
        <f>Z5730/AD5730</f>
        <v>9.6587733079678648E-2</v>
      </c>
      <c r="AC5730" s="255">
        <f>Z5730/Y5730</f>
        <v>71.760705628871534</v>
      </c>
      <c r="AD5730" s="241">
        <v>5517212</v>
      </c>
      <c r="AE5730" s="461" t="s">
        <v>1270</v>
      </c>
      <c r="AF5730" s="462" t="s">
        <v>1270</v>
      </c>
      <c r="AG5730" s="277" t="s">
        <v>7040</v>
      </c>
      <c r="AH5730" s="277" t="s">
        <v>7173</v>
      </c>
    </row>
    <row r="5731" spans="1:34" ht="15" customHeight="1" x14ac:dyDescent="0.2">
      <c r="A5731" s="257">
        <v>69</v>
      </c>
      <c r="B5731" s="257">
        <v>70</v>
      </c>
      <c r="C5731" s="258" t="s">
        <v>668</v>
      </c>
      <c r="D5731" s="257">
        <v>70065</v>
      </c>
      <c r="E5731" s="258" t="s">
        <v>669</v>
      </c>
      <c r="F5731" s="25">
        <v>2018</v>
      </c>
      <c r="G5731" s="284">
        <v>43241.695833333331</v>
      </c>
      <c r="H5731" s="233">
        <v>43241.695833333331</v>
      </c>
      <c r="I5731" s="412" t="s">
        <v>36</v>
      </c>
      <c r="J5731" s="412" t="s">
        <v>36</v>
      </c>
      <c r="K5731" s="412" t="s">
        <v>36</v>
      </c>
      <c r="L5731" s="235">
        <f>N5731-G5731</f>
        <v>5.5555555554747116E-2</v>
      </c>
      <c r="M5731" s="236">
        <v>80</v>
      </c>
      <c r="N5731" s="284">
        <v>43241.751388888886</v>
      </c>
      <c r="O5731" s="233">
        <v>43241.751388888886</v>
      </c>
      <c r="P5731" s="237" t="s">
        <v>37</v>
      </c>
      <c r="Q5731" s="359" t="s">
        <v>1246</v>
      </c>
      <c r="R5731" s="35" t="s">
        <v>10189</v>
      </c>
      <c r="S5731" s="277" t="s">
        <v>68</v>
      </c>
      <c r="T5731" s="167" t="s">
        <v>11166</v>
      </c>
      <c r="U5731" s="77">
        <v>114624724</v>
      </c>
      <c r="V5731" s="240" t="s">
        <v>788</v>
      </c>
      <c r="W5731" s="167" t="s">
        <v>11168</v>
      </c>
      <c r="X5731" s="164">
        <f>6568+5261+1801</f>
        <v>13630</v>
      </c>
      <c r="Y5731" s="164">
        <f>6568+5261+1801</f>
        <v>13630</v>
      </c>
      <c r="Z5731" s="164">
        <f>144448+88414+32418</f>
        <v>265280</v>
      </c>
      <c r="AA5731" s="264">
        <f>Y5731/AD5731</f>
        <v>2.4704506551497386E-3</v>
      </c>
      <c r="AB5731" s="265">
        <f>Z5731/AD5731</f>
        <v>4.8082256038013402E-2</v>
      </c>
      <c r="AC5731" s="255">
        <f>Z5731/Y5731</f>
        <v>19.462949376375644</v>
      </c>
      <c r="AD5731" s="241">
        <v>5517212</v>
      </c>
      <c r="AE5731" s="461" t="s">
        <v>1270</v>
      </c>
      <c r="AF5731" s="462" t="s">
        <v>1270</v>
      </c>
      <c r="AG5731" s="277" t="s">
        <v>7040</v>
      </c>
      <c r="AH5731" s="277" t="s">
        <v>7176</v>
      </c>
    </row>
    <row r="5732" spans="1:34" ht="15" customHeight="1" x14ac:dyDescent="0.2">
      <c r="A5732" s="257">
        <v>69</v>
      </c>
      <c r="B5732" s="257">
        <v>70</v>
      </c>
      <c r="C5732" s="258" t="s">
        <v>668</v>
      </c>
      <c r="D5732" s="257">
        <v>70065</v>
      </c>
      <c r="E5732" s="258" t="s">
        <v>669</v>
      </c>
      <c r="F5732" s="25">
        <v>2018</v>
      </c>
      <c r="G5732" s="284">
        <v>43248.236111111109</v>
      </c>
      <c r="H5732" s="233">
        <v>43248.236111111109</v>
      </c>
      <c r="I5732" s="412" t="s">
        <v>36</v>
      </c>
      <c r="J5732" s="417" t="s">
        <v>7042</v>
      </c>
      <c r="K5732" s="412" t="s">
        <v>36</v>
      </c>
      <c r="L5732" s="235">
        <f>N5732-G5732</f>
        <v>0.54722222222335404</v>
      </c>
      <c r="M5732" s="236">
        <v>788</v>
      </c>
      <c r="N5732" s="284">
        <v>43248.783333333333</v>
      </c>
      <c r="O5732" s="233">
        <v>43248.783333333333</v>
      </c>
      <c r="P5732" s="237" t="s">
        <v>37</v>
      </c>
      <c r="Q5732" s="359" t="s">
        <v>1246</v>
      </c>
      <c r="R5732" s="35" t="s">
        <v>10189</v>
      </c>
      <c r="S5732" s="277" t="s">
        <v>68</v>
      </c>
      <c r="T5732" s="167" t="s">
        <v>11206</v>
      </c>
      <c r="U5732" s="77">
        <v>114638795</v>
      </c>
      <c r="V5732" s="240" t="s">
        <v>788</v>
      </c>
      <c r="W5732" s="167" t="s">
        <v>11207</v>
      </c>
      <c r="X5732" s="255">
        <v>0</v>
      </c>
      <c r="Y5732" s="241">
        <v>0</v>
      </c>
      <c r="Z5732" s="241">
        <v>0</v>
      </c>
      <c r="AA5732" s="266"/>
      <c r="AB5732" s="266"/>
      <c r="AC5732" s="266"/>
      <c r="AD5732" s="241">
        <v>5517212</v>
      </c>
      <c r="AE5732" s="461" t="s">
        <v>7427</v>
      </c>
      <c r="AF5732" s="462" t="s">
        <v>11208</v>
      </c>
      <c r="AG5732" s="277" t="s">
        <v>7040</v>
      </c>
      <c r="AH5732" s="277" t="s">
        <v>7041</v>
      </c>
    </row>
    <row r="5733" spans="1:34" ht="15" customHeight="1" x14ac:dyDescent="0.2">
      <c r="A5733" s="257">
        <v>69</v>
      </c>
      <c r="B5733" s="257">
        <v>70</v>
      </c>
      <c r="C5733" s="258" t="s">
        <v>668</v>
      </c>
      <c r="D5733" s="257">
        <v>70065</v>
      </c>
      <c r="E5733" s="258" t="s">
        <v>669</v>
      </c>
      <c r="F5733" s="25">
        <v>2018</v>
      </c>
      <c r="G5733" s="284">
        <v>43387.342361111114</v>
      </c>
      <c r="H5733" s="234">
        <v>43387.342361111114</v>
      </c>
      <c r="I5733" s="417" t="s">
        <v>7042</v>
      </c>
      <c r="J5733" s="412" t="s">
        <v>36</v>
      </c>
      <c r="K5733" s="412" t="s">
        <v>36</v>
      </c>
      <c r="L5733" s="235">
        <f>N5733-G5733</f>
        <v>6.9444443943211809E-4</v>
      </c>
      <c r="M5733" s="236">
        <v>1</v>
      </c>
      <c r="N5733" s="284">
        <v>43387.343055555553</v>
      </c>
      <c r="O5733" s="234">
        <v>43387.343055555553</v>
      </c>
      <c r="P5733" s="237" t="s">
        <v>37</v>
      </c>
      <c r="Q5733" s="162" t="s">
        <v>10316</v>
      </c>
      <c r="R5733" s="167" t="s">
        <v>10554</v>
      </c>
      <c r="S5733" s="163" t="s">
        <v>579</v>
      </c>
      <c r="T5733" s="359" t="s">
        <v>12128</v>
      </c>
      <c r="U5733" s="293">
        <v>115061248</v>
      </c>
      <c r="V5733" s="240" t="s">
        <v>788</v>
      </c>
      <c r="W5733" s="167" t="s">
        <v>12131</v>
      </c>
      <c r="X5733" s="255">
        <v>0</v>
      </c>
      <c r="Y5733" s="241">
        <v>0</v>
      </c>
      <c r="Z5733" s="241">
        <v>0</v>
      </c>
      <c r="AA5733" s="266"/>
      <c r="AB5733" s="266"/>
      <c r="AC5733" s="266"/>
      <c r="AD5733" s="241">
        <v>5517212</v>
      </c>
      <c r="AE5733" s="461" t="s">
        <v>1270</v>
      </c>
      <c r="AF5733" s="462" t="s">
        <v>1270</v>
      </c>
      <c r="AG5733" s="163" t="s">
        <v>7040</v>
      </c>
      <c r="AH5733" s="277" t="s">
        <v>7041</v>
      </c>
    </row>
    <row r="5734" spans="1:34" ht="15" customHeight="1" x14ac:dyDescent="0.2">
      <c r="A5734" s="58">
        <v>69</v>
      </c>
      <c r="B5734" s="58">
        <v>70</v>
      </c>
      <c r="C5734" s="76" t="s">
        <v>269</v>
      </c>
      <c r="D5734" s="31">
        <v>70066</v>
      </c>
      <c r="E5734" s="60" t="s">
        <v>270</v>
      </c>
      <c r="F5734" s="25">
        <v>2014</v>
      </c>
      <c r="G5734" s="61">
        <v>41739.341666666667</v>
      </c>
      <c r="H5734" s="62">
        <v>41739.341666666667</v>
      </c>
      <c r="I5734" s="625" t="s">
        <v>36</v>
      </c>
      <c r="J5734" s="625" t="s">
        <v>36</v>
      </c>
      <c r="K5734" s="625"/>
      <c r="L5734" s="64">
        <f>N5734-G5734</f>
        <v>0.30277777777519077</v>
      </c>
      <c r="M5734" s="65">
        <v>436</v>
      </c>
      <c r="N5734" s="61">
        <v>41739.644444444442</v>
      </c>
      <c r="O5734" s="62">
        <v>41739.644444444442</v>
      </c>
      <c r="P5734" s="66" t="s">
        <v>37</v>
      </c>
      <c r="Q5734" s="69" t="s">
        <v>38</v>
      </c>
      <c r="R5734" s="69" t="s">
        <v>135</v>
      </c>
      <c r="S5734" s="87" t="s">
        <v>68</v>
      </c>
      <c r="T5734" s="69" t="s">
        <v>2078</v>
      </c>
      <c r="U5734" s="77">
        <v>10209</v>
      </c>
      <c r="V5734" s="78" t="s">
        <v>788</v>
      </c>
      <c r="W5734" s="69" t="s">
        <v>2079</v>
      </c>
      <c r="X5734" s="32">
        <v>0</v>
      </c>
      <c r="Y5734" s="32">
        <v>0</v>
      </c>
      <c r="Z5734" s="83"/>
      <c r="AA5734" s="84"/>
      <c r="AB5734" s="85"/>
      <c r="AC5734" s="83"/>
    </row>
    <row r="5735" spans="1:34" ht="15" customHeight="1" x14ac:dyDescent="0.2">
      <c r="A5735" s="175">
        <v>69</v>
      </c>
      <c r="B5735" s="175">
        <v>70</v>
      </c>
      <c r="C5735" s="24" t="s">
        <v>269</v>
      </c>
      <c r="D5735" s="175">
        <v>70066</v>
      </c>
      <c r="E5735" s="24" t="s">
        <v>270</v>
      </c>
      <c r="F5735" s="25">
        <v>2015</v>
      </c>
      <c r="G5735" s="156">
        <v>42141.878472222219</v>
      </c>
      <c r="H5735" s="157">
        <v>42141.878472222219</v>
      </c>
      <c r="I5735" s="620" t="s">
        <v>36</v>
      </c>
      <c r="J5735" s="620" t="s">
        <v>36</v>
      </c>
      <c r="K5735" s="620"/>
      <c r="L5735" s="159">
        <f>N5735-G5735</f>
        <v>0.11250000000291038</v>
      </c>
      <c r="M5735" s="160">
        <v>162</v>
      </c>
      <c r="N5735" s="156">
        <v>42141.990972222222</v>
      </c>
      <c r="O5735" s="157">
        <v>42141.990972222222</v>
      </c>
      <c r="P5735" s="161" t="s">
        <v>37</v>
      </c>
      <c r="Q5735" s="35" t="s">
        <v>213</v>
      </c>
      <c r="R5735" s="35" t="s">
        <v>287</v>
      </c>
      <c r="S5735" s="35" t="s">
        <v>40</v>
      </c>
      <c r="T5735" s="35" t="s">
        <v>4013</v>
      </c>
      <c r="U5735" s="332" t="s">
        <v>40</v>
      </c>
      <c r="V5735" s="167" t="s">
        <v>788</v>
      </c>
      <c r="W5735" s="35" t="s">
        <v>4014</v>
      </c>
      <c r="X5735" s="55">
        <v>3455</v>
      </c>
      <c r="Y5735" s="55">
        <v>3455</v>
      </c>
      <c r="Z5735" s="55">
        <v>544456</v>
      </c>
      <c r="AA5735" s="173">
        <f>Y5735/5412924</f>
        <v>6.3828718082869812E-4</v>
      </c>
      <c r="AB5735" s="174">
        <f>Z5735/5412924</f>
        <v>0.10058445306085953</v>
      </c>
      <c r="AC5735" s="55">
        <f>Z5735/Y5735</f>
        <v>157.5849493487699</v>
      </c>
    </row>
    <row r="5736" spans="1:34" ht="15" customHeight="1" x14ac:dyDescent="0.2">
      <c r="A5736" s="175">
        <v>69</v>
      </c>
      <c r="B5736" s="175">
        <v>70</v>
      </c>
      <c r="C5736" s="24" t="s">
        <v>269</v>
      </c>
      <c r="D5736" s="175">
        <v>70066</v>
      </c>
      <c r="E5736" s="43" t="s">
        <v>270</v>
      </c>
      <c r="F5736" s="25">
        <v>2015</v>
      </c>
      <c r="G5736" s="156">
        <v>42323.816666666666</v>
      </c>
      <c r="H5736" s="157">
        <v>42323.816666666666</v>
      </c>
      <c r="I5736" s="620" t="s">
        <v>36</v>
      </c>
      <c r="J5736" s="620" t="s">
        <v>36</v>
      </c>
      <c r="K5736" s="620"/>
      <c r="L5736" s="159">
        <f>N5736-G5736</f>
        <v>6.944444467080757E-4</v>
      </c>
      <c r="M5736" s="160">
        <v>1</v>
      </c>
      <c r="N5736" s="156">
        <v>42323.817361111112</v>
      </c>
      <c r="O5736" s="157">
        <v>42323.817361111112</v>
      </c>
      <c r="P5736" s="161" t="s">
        <v>37</v>
      </c>
      <c r="Q5736" s="35" t="s">
        <v>213</v>
      </c>
      <c r="R5736" s="35" t="s">
        <v>287</v>
      </c>
      <c r="S5736" s="35" t="s">
        <v>101</v>
      </c>
      <c r="T5736" s="35" t="s">
        <v>5170</v>
      </c>
      <c r="U5736" s="332" t="s">
        <v>40</v>
      </c>
      <c r="V5736" s="167" t="s">
        <v>788</v>
      </c>
      <c r="W5736" s="35" t="s">
        <v>5171</v>
      </c>
      <c r="X5736" s="55">
        <v>3272</v>
      </c>
      <c r="Y5736" s="168"/>
      <c r="Z5736" s="168"/>
      <c r="AA5736" s="168"/>
      <c r="AB5736" s="168"/>
      <c r="AC5736" s="168"/>
    </row>
    <row r="5737" spans="1:34" ht="15" customHeight="1" x14ac:dyDescent="0.2">
      <c r="A5737" s="175">
        <v>69</v>
      </c>
      <c r="B5737" s="175">
        <v>70</v>
      </c>
      <c r="C5737" s="24" t="s">
        <v>269</v>
      </c>
      <c r="D5737" s="175">
        <v>70066</v>
      </c>
      <c r="E5737" s="43" t="s">
        <v>270</v>
      </c>
      <c r="F5737" s="25">
        <v>2015</v>
      </c>
      <c r="G5737" s="156">
        <v>42351.477083333331</v>
      </c>
      <c r="H5737" s="157">
        <v>42351.477083333331</v>
      </c>
      <c r="I5737" s="626" t="s">
        <v>313</v>
      </c>
      <c r="J5737" s="620" t="s">
        <v>36</v>
      </c>
      <c r="K5737" s="620"/>
      <c r="L5737" s="159">
        <f>N5737-G5737</f>
        <v>6.944444467080757E-4</v>
      </c>
      <c r="M5737" s="160">
        <v>1</v>
      </c>
      <c r="N5737" s="156">
        <v>42351.477777777778</v>
      </c>
      <c r="O5737" s="157">
        <v>42351.477777777778</v>
      </c>
      <c r="P5737" s="161" t="s">
        <v>37</v>
      </c>
      <c r="Q5737" s="162" t="s">
        <v>48</v>
      </c>
      <c r="R5737" s="162" t="s">
        <v>49</v>
      </c>
      <c r="S5737" s="35" t="s">
        <v>40</v>
      </c>
      <c r="T5737" s="35" t="s">
        <v>5352</v>
      </c>
      <c r="U5737" s="332" t="s">
        <v>40</v>
      </c>
      <c r="V5737" s="167" t="s">
        <v>788</v>
      </c>
      <c r="W5737" s="35" t="s">
        <v>5353</v>
      </c>
      <c r="X5737" s="55">
        <v>3285</v>
      </c>
      <c r="Y5737" s="168"/>
      <c r="Z5737" s="168"/>
      <c r="AA5737" s="168"/>
      <c r="AB5737" s="168"/>
      <c r="AC5737" s="168"/>
    </row>
    <row r="5738" spans="1:34" ht="15" customHeight="1" x14ac:dyDescent="0.2">
      <c r="A5738" s="257">
        <v>69</v>
      </c>
      <c r="B5738" s="257">
        <v>70</v>
      </c>
      <c r="C5738" s="258" t="s">
        <v>269</v>
      </c>
      <c r="D5738" s="257">
        <v>70066</v>
      </c>
      <c r="E5738" s="258" t="s">
        <v>270</v>
      </c>
      <c r="F5738" s="25">
        <v>2016</v>
      </c>
      <c r="G5738" s="232">
        <v>42400.802777777775</v>
      </c>
      <c r="H5738" s="233">
        <v>42400.802777777775</v>
      </c>
      <c r="I5738" s="412" t="s">
        <v>36</v>
      </c>
      <c r="J5738" s="412" t="s">
        <v>36</v>
      </c>
      <c r="K5738" s="412"/>
      <c r="L5738" s="235">
        <f>N5738-G5738</f>
        <v>7.7083333337213844E-2</v>
      </c>
      <c r="M5738" s="236">
        <v>111</v>
      </c>
      <c r="N5738" s="232">
        <v>42400.879861111112</v>
      </c>
      <c r="O5738" s="233">
        <v>42400.879861111112</v>
      </c>
      <c r="P5738" s="237" t="s">
        <v>37</v>
      </c>
      <c r="Q5738" s="238" t="s">
        <v>52</v>
      </c>
      <c r="R5738" s="238" t="s">
        <v>67</v>
      </c>
      <c r="S5738" s="238" t="s">
        <v>101</v>
      </c>
      <c r="T5738" s="35" t="s">
        <v>5533</v>
      </c>
      <c r="U5738" s="88">
        <v>11869</v>
      </c>
      <c r="V5738" s="240" t="s">
        <v>788</v>
      </c>
      <c r="W5738" s="35" t="s">
        <v>5534</v>
      </c>
      <c r="X5738" s="255">
        <v>2966</v>
      </c>
      <c r="Y5738" s="255">
        <v>2966</v>
      </c>
      <c r="Z5738" s="177">
        <v>286019</v>
      </c>
      <c r="AA5738" s="264">
        <v>5.4455700948237895E-4</v>
      </c>
      <c r="AB5738" s="265">
        <v>5.2513031454868693E-2</v>
      </c>
      <c r="AC5738" s="255">
        <v>96.432569116655429</v>
      </c>
    </row>
    <row r="5739" spans="1:34" ht="15" customHeight="1" x14ac:dyDescent="0.2">
      <c r="A5739" s="257">
        <v>69</v>
      </c>
      <c r="B5739" s="257">
        <v>70</v>
      </c>
      <c r="C5739" s="258" t="s">
        <v>269</v>
      </c>
      <c r="D5739" s="257">
        <v>70066</v>
      </c>
      <c r="E5739" s="258" t="s">
        <v>270</v>
      </c>
      <c r="F5739" s="25">
        <v>2016</v>
      </c>
      <c r="G5739" s="232">
        <v>42401.163888888892</v>
      </c>
      <c r="H5739" s="233">
        <v>42401.163888888892</v>
      </c>
      <c r="I5739" s="412" t="s">
        <v>36</v>
      </c>
      <c r="J5739" s="412" t="s">
        <v>36</v>
      </c>
      <c r="K5739" s="412"/>
      <c r="L5739" s="235">
        <f>N5739-G5739</f>
        <v>0.1208333333270275</v>
      </c>
      <c r="M5739" s="236">
        <v>174</v>
      </c>
      <c r="N5739" s="232">
        <v>42401.284722222219</v>
      </c>
      <c r="O5739" s="233">
        <v>42401.284722222219</v>
      </c>
      <c r="P5739" s="237" t="s">
        <v>37</v>
      </c>
      <c r="Q5739" s="238" t="s">
        <v>52</v>
      </c>
      <c r="R5739" s="238" t="s">
        <v>67</v>
      </c>
      <c r="S5739" s="238" t="s">
        <v>101</v>
      </c>
      <c r="T5739" s="35" t="s">
        <v>5536</v>
      </c>
      <c r="U5739" s="88">
        <v>11869</v>
      </c>
      <c r="V5739" s="240" t="s">
        <v>788</v>
      </c>
      <c r="W5739" s="35" t="s">
        <v>5537</v>
      </c>
      <c r="X5739" s="241">
        <v>934</v>
      </c>
      <c r="Y5739" s="241">
        <v>934</v>
      </c>
      <c r="Z5739" s="241">
        <v>190536</v>
      </c>
      <c r="AA5739" s="259">
        <v>1.7148221404468709E-4</v>
      </c>
      <c r="AB5739" s="260">
        <v>3.4982371665116169E-2</v>
      </c>
      <c r="AC5739" s="241">
        <v>204</v>
      </c>
    </row>
    <row r="5740" spans="1:34" ht="15" customHeight="1" x14ac:dyDescent="0.2">
      <c r="A5740" s="257">
        <v>69</v>
      </c>
      <c r="B5740" s="257">
        <v>70</v>
      </c>
      <c r="C5740" s="258" t="s">
        <v>269</v>
      </c>
      <c r="D5740" s="257">
        <v>70066</v>
      </c>
      <c r="E5740" s="258" t="s">
        <v>270</v>
      </c>
      <c r="F5740" s="25">
        <v>2016</v>
      </c>
      <c r="G5740" s="284">
        <v>42510.52847222222</v>
      </c>
      <c r="H5740" s="234">
        <v>42510.52847222222</v>
      </c>
      <c r="I5740" s="412" t="s">
        <v>36</v>
      </c>
      <c r="J5740" s="412" t="s">
        <v>36</v>
      </c>
      <c r="K5740" s="412"/>
      <c r="L5740" s="235">
        <f>N5740-G5740</f>
        <v>6.944444467080757E-4</v>
      </c>
      <c r="M5740" s="236">
        <v>1</v>
      </c>
      <c r="N5740" s="284">
        <v>42510.529166666667</v>
      </c>
      <c r="O5740" s="234">
        <v>42510.529166666667</v>
      </c>
      <c r="P5740" s="237" t="s">
        <v>37</v>
      </c>
      <c r="Q5740" s="238" t="s">
        <v>38</v>
      </c>
      <c r="R5740" s="238" t="s">
        <v>413</v>
      </c>
      <c r="S5740" s="35" t="s">
        <v>40</v>
      </c>
      <c r="T5740" s="35" t="s">
        <v>6089</v>
      </c>
      <c r="U5740" s="282" t="s">
        <v>40</v>
      </c>
      <c r="V5740" s="240" t="s">
        <v>384</v>
      </c>
      <c r="W5740" s="35" t="s">
        <v>6090</v>
      </c>
      <c r="X5740" s="55">
        <v>3290</v>
      </c>
      <c r="Y5740" s="55">
        <v>0</v>
      </c>
      <c r="Z5740" s="55">
        <v>0</v>
      </c>
      <c r="AA5740" s="35"/>
      <c r="AB5740" s="35"/>
      <c r="AC5740" s="35"/>
    </row>
    <row r="5741" spans="1:34" ht="15" customHeight="1" x14ac:dyDescent="0.2">
      <c r="A5741" s="257">
        <v>69</v>
      </c>
      <c r="B5741" s="257">
        <v>70</v>
      </c>
      <c r="C5741" s="258" t="s">
        <v>269</v>
      </c>
      <c r="D5741" s="257">
        <v>70066</v>
      </c>
      <c r="E5741" s="258" t="s">
        <v>270</v>
      </c>
      <c r="F5741" s="25">
        <v>2017</v>
      </c>
      <c r="G5741" s="232">
        <v>42778.638194444444</v>
      </c>
      <c r="H5741" s="233">
        <v>42778.638194444444</v>
      </c>
      <c r="I5741" s="412" t="s">
        <v>36</v>
      </c>
      <c r="J5741" s="412" t="s">
        <v>36</v>
      </c>
      <c r="K5741" s="412"/>
      <c r="L5741" s="235">
        <f>N5741-G5741</f>
        <v>6.944444467080757E-4</v>
      </c>
      <c r="M5741" s="236">
        <v>1</v>
      </c>
      <c r="N5741" s="232">
        <v>42778.638888888891</v>
      </c>
      <c r="O5741" s="233">
        <v>42778.638888888891</v>
      </c>
      <c r="P5741" s="237" t="s">
        <v>37</v>
      </c>
      <c r="Q5741" s="35" t="s">
        <v>52</v>
      </c>
      <c r="R5741" s="35" t="s">
        <v>67</v>
      </c>
      <c r="S5741" s="35" t="s">
        <v>40</v>
      </c>
      <c r="T5741" s="52" t="s">
        <v>7801</v>
      </c>
      <c r="U5741" s="303" t="s">
        <v>40</v>
      </c>
      <c r="V5741" s="49" t="s">
        <v>788</v>
      </c>
      <c r="W5741" s="44" t="s">
        <v>7802</v>
      </c>
      <c r="X5741" s="255">
        <v>3316</v>
      </c>
      <c r="Y5741" s="241">
        <v>0</v>
      </c>
      <c r="Z5741" s="241">
        <v>0</v>
      </c>
      <c r="AA5741" s="168"/>
      <c r="AB5741" s="168"/>
      <c r="AC5741" s="168"/>
      <c r="AD5741" s="304">
        <v>5517212</v>
      </c>
      <c r="AE5741" s="35" t="s">
        <v>7102</v>
      </c>
      <c r="AF5741" s="305" t="s">
        <v>7803</v>
      </c>
      <c r="AG5741" s="35" t="s">
        <v>7040</v>
      </c>
      <c r="AH5741" s="44" t="s">
        <v>7041</v>
      </c>
    </row>
    <row r="5742" spans="1:34" ht="15" customHeight="1" x14ac:dyDescent="0.2">
      <c r="A5742" s="257">
        <v>69</v>
      </c>
      <c r="B5742" s="257">
        <v>70</v>
      </c>
      <c r="C5742" s="258" t="s">
        <v>269</v>
      </c>
      <c r="D5742" s="257">
        <v>70066</v>
      </c>
      <c r="E5742" s="258" t="s">
        <v>270</v>
      </c>
      <c r="F5742" s="25">
        <v>2017</v>
      </c>
      <c r="G5742" s="232">
        <v>42779.938194444447</v>
      </c>
      <c r="H5742" s="233">
        <v>42779.938194444447</v>
      </c>
      <c r="I5742" s="412" t="s">
        <v>36</v>
      </c>
      <c r="J5742" s="412" t="s">
        <v>36</v>
      </c>
      <c r="K5742" s="412"/>
      <c r="L5742" s="235">
        <f>N5742-G5742</f>
        <v>0.21249999999417923</v>
      </c>
      <c r="M5742" s="236">
        <v>306</v>
      </c>
      <c r="N5742" s="232">
        <v>42780.150694444441</v>
      </c>
      <c r="O5742" s="233">
        <v>42780.150694444441</v>
      </c>
      <c r="P5742" s="237" t="s">
        <v>37</v>
      </c>
      <c r="Q5742" s="35" t="s">
        <v>52</v>
      </c>
      <c r="R5742" s="35" t="s">
        <v>67</v>
      </c>
      <c r="S5742" s="35" t="s">
        <v>54</v>
      </c>
      <c r="T5742" s="52" t="s">
        <v>7811</v>
      </c>
      <c r="U5742" s="303" t="s">
        <v>40</v>
      </c>
      <c r="V5742" s="49" t="s">
        <v>788</v>
      </c>
      <c r="W5742" s="44" t="s">
        <v>7812</v>
      </c>
      <c r="X5742" s="255">
        <v>1654</v>
      </c>
      <c r="Y5742" s="255">
        <v>1654</v>
      </c>
      <c r="Z5742" s="255">
        <v>565822</v>
      </c>
      <c r="AA5742" s="173">
        <v>2.9978909637693818E-4</v>
      </c>
      <c r="AB5742" s="174">
        <v>0.10255578360954772</v>
      </c>
      <c r="AC5742" s="241">
        <v>342.09310761789601</v>
      </c>
      <c r="AD5742" s="304">
        <v>5517212</v>
      </c>
      <c r="AE5742" s="35" t="s">
        <v>1270</v>
      </c>
      <c r="AF5742" s="305" t="s">
        <v>1270</v>
      </c>
      <c r="AG5742" s="35" t="s">
        <v>7066</v>
      </c>
      <c r="AH5742" s="44" t="s">
        <v>7067</v>
      </c>
    </row>
    <row r="5743" spans="1:34" ht="15" customHeight="1" x14ac:dyDescent="0.2">
      <c r="A5743" s="257">
        <v>69</v>
      </c>
      <c r="B5743" s="257">
        <v>70</v>
      </c>
      <c r="C5743" s="258" t="s">
        <v>269</v>
      </c>
      <c r="D5743" s="257">
        <v>70066</v>
      </c>
      <c r="E5743" s="258" t="s">
        <v>270</v>
      </c>
      <c r="F5743" s="25">
        <v>2017</v>
      </c>
      <c r="G5743" s="232">
        <v>42812.2</v>
      </c>
      <c r="H5743" s="233">
        <v>42812.2</v>
      </c>
      <c r="I5743" s="412" t="s">
        <v>36</v>
      </c>
      <c r="J5743" s="412" t="s">
        <v>36</v>
      </c>
      <c r="K5743" s="412"/>
      <c r="L5743" s="235">
        <f>N5743-G5743</f>
        <v>6.944444467080757E-4</v>
      </c>
      <c r="M5743" s="236">
        <v>1</v>
      </c>
      <c r="N5743" s="232">
        <v>42812.200694444444</v>
      </c>
      <c r="O5743" s="233">
        <v>42812.200694444444</v>
      </c>
      <c r="P5743" s="237" t="s">
        <v>37</v>
      </c>
      <c r="Q5743" s="35" t="s">
        <v>38</v>
      </c>
      <c r="R5743" s="35" t="s">
        <v>135</v>
      </c>
      <c r="S5743" s="35" t="s">
        <v>40</v>
      </c>
      <c r="T5743" s="52" t="s">
        <v>8110</v>
      </c>
      <c r="U5743" s="303" t="s">
        <v>40</v>
      </c>
      <c r="V5743" s="49" t="s">
        <v>788</v>
      </c>
      <c r="W5743" s="44" t="s">
        <v>8111</v>
      </c>
      <c r="X5743" s="255">
        <v>3315</v>
      </c>
      <c r="Y5743" s="241">
        <v>0</v>
      </c>
      <c r="Z5743" s="241">
        <v>0</v>
      </c>
      <c r="AA5743" s="35"/>
      <c r="AB5743" s="35"/>
      <c r="AC5743" s="35"/>
      <c r="AD5743" s="304">
        <v>5517212</v>
      </c>
      <c r="AE5743" s="35" t="s">
        <v>7060</v>
      </c>
      <c r="AF5743" s="305" t="s">
        <v>8112</v>
      </c>
      <c r="AG5743" s="35" t="s">
        <v>7040</v>
      </c>
      <c r="AH5743" s="52" t="s">
        <v>7041</v>
      </c>
    </row>
    <row r="5744" spans="1:34" ht="15" customHeight="1" x14ac:dyDescent="0.2">
      <c r="A5744" s="257">
        <v>69</v>
      </c>
      <c r="B5744" s="257">
        <v>70</v>
      </c>
      <c r="C5744" s="258" t="s">
        <v>269</v>
      </c>
      <c r="D5744" s="257">
        <v>70066</v>
      </c>
      <c r="E5744" s="258" t="s">
        <v>270</v>
      </c>
      <c r="F5744" s="25">
        <v>2017</v>
      </c>
      <c r="G5744" s="232">
        <v>42812.331944444442</v>
      </c>
      <c r="H5744" s="233">
        <v>42812.331944444442</v>
      </c>
      <c r="I5744" s="412" t="s">
        <v>36</v>
      </c>
      <c r="J5744" s="412" t="s">
        <v>36</v>
      </c>
      <c r="K5744" s="412"/>
      <c r="L5744" s="235">
        <f>N5744-G5744</f>
        <v>0.33125000000291038</v>
      </c>
      <c r="M5744" s="236">
        <v>477</v>
      </c>
      <c r="N5744" s="232">
        <v>42812.663194444445</v>
      </c>
      <c r="O5744" s="233">
        <v>42812.663194444445</v>
      </c>
      <c r="P5744" s="237" t="s">
        <v>37</v>
      </c>
      <c r="Q5744" s="35" t="s">
        <v>38</v>
      </c>
      <c r="R5744" s="35" t="s">
        <v>135</v>
      </c>
      <c r="S5744" s="35" t="s">
        <v>68</v>
      </c>
      <c r="T5744" s="52" t="s">
        <v>8115</v>
      </c>
      <c r="U5744" s="303" t="s">
        <v>40</v>
      </c>
      <c r="V5744" s="49" t="s">
        <v>788</v>
      </c>
      <c r="W5744" s="44" t="s">
        <v>8116</v>
      </c>
      <c r="X5744" s="255">
        <v>0</v>
      </c>
      <c r="Y5744" s="241">
        <v>0</v>
      </c>
      <c r="Z5744" s="241">
        <v>0</v>
      </c>
      <c r="AA5744" s="35"/>
      <c r="AB5744" s="35"/>
      <c r="AC5744" s="35"/>
      <c r="AD5744" s="304">
        <v>5517212</v>
      </c>
      <c r="AE5744" s="305" t="s">
        <v>1270</v>
      </c>
      <c r="AF5744" s="305" t="s">
        <v>1270</v>
      </c>
      <c r="AG5744" s="35" t="s">
        <v>7066</v>
      </c>
      <c r="AH5744" s="52" t="s">
        <v>7067</v>
      </c>
    </row>
    <row r="5745" spans="1:34" ht="15" customHeight="1" x14ac:dyDescent="0.2">
      <c r="A5745" s="272">
        <v>69</v>
      </c>
      <c r="B5745" s="272">
        <v>70</v>
      </c>
      <c r="C5745" s="331" t="s">
        <v>269</v>
      </c>
      <c r="D5745" s="272">
        <v>70066</v>
      </c>
      <c r="E5745" s="331" t="s">
        <v>270</v>
      </c>
      <c r="F5745" s="25">
        <v>2017</v>
      </c>
      <c r="G5745" s="284">
        <v>42838.063888888886</v>
      </c>
      <c r="H5745" s="234">
        <v>42838.063888888886</v>
      </c>
      <c r="I5745" s="412" t="s">
        <v>36</v>
      </c>
      <c r="J5745" s="412" t="s">
        <v>36</v>
      </c>
      <c r="K5745" s="412"/>
      <c r="L5745" s="235">
        <f>N5745-G5745</f>
        <v>0.44722222222480923</v>
      </c>
      <c r="M5745" s="236">
        <v>644</v>
      </c>
      <c r="N5745" s="284">
        <v>42838.511111111111</v>
      </c>
      <c r="O5745" s="234">
        <v>42838.511111111111</v>
      </c>
      <c r="P5745" s="237" t="s">
        <v>37</v>
      </c>
      <c r="Q5745" s="167" t="s">
        <v>145</v>
      </c>
      <c r="R5745" s="167" t="s">
        <v>146</v>
      </c>
      <c r="S5745" s="167" t="s">
        <v>68</v>
      </c>
      <c r="T5745" s="52" t="s">
        <v>8338</v>
      </c>
      <c r="U5745" s="332" t="s">
        <v>40</v>
      </c>
      <c r="V5745" s="240" t="s">
        <v>788</v>
      </c>
      <c r="W5745" s="52" t="s">
        <v>8339</v>
      </c>
      <c r="X5745" s="177">
        <v>3315</v>
      </c>
      <c r="Y5745" s="177">
        <v>1654</v>
      </c>
      <c r="Z5745" s="177">
        <v>832679</v>
      </c>
      <c r="AA5745" s="215">
        <v>2.9978909637693818E-4</v>
      </c>
      <c r="AB5745" s="216">
        <v>0.15092387241962063</v>
      </c>
      <c r="AC5745" s="255">
        <v>503.43349455864569</v>
      </c>
      <c r="AD5745" s="304">
        <v>5517212</v>
      </c>
      <c r="AE5745" s="333" t="s">
        <v>7060</v>
      </c>
      <c r="AF5745" s="333" t="s">
        <v>8340</v>
      </c>
      <c r="AG5745" s="167" t="s">
        <v>7040</v>
      </c>
      <c r="AH5745" s="52" t="s">
        <v>7176</v>
      </c>
    </row>
    <row r="5746" spans="1:34" ht="15" customHeight="1" x14ac:dyDescent="0.2">
      <c r="A5746" s="257">
        <v>69</v>
      </c>
      <c r="B5746" s="257">
        <v>70</v>
      </c>
      <c r="C5746" s="258" t="s">
        <v>269</v>
      </c>
      <c r="D5746" s="257">
        <v>70066</v>
      </c>
      <c r="E5746" s="258" t="s">
        <v>270</v>
      </c>
      <c r="F5746" s="25">
        <v>2017</v>
      </c>
      <c r="G5746" s="232">
        <v>43028.319444444445</v>
      </c>
      <c r="H5746" s="233">
        <v>43028.319444444445</v>
      </c>
      <c r="I5746" s="417" t="s">
        <v>7042</v>
      </c>
      <c r="J5746" s="412" t="s">
        <v>36</v>
      </c>
      <c r="K5746" s="412"/>
      <c r="L5746" s="235">
        <f>N5746-G5746</f>
        <v>6.944444467080757E-4</v>
      </c>
      <c r="M5746" s="236">
        <v>1</v>
      </c>
      <c r="N5746" s="232">
        <v>43028.320138888892</v>
      </c>
      <c r="O5746" s="233">
        <v>43028.320138888892</v>
      </c>
      <c r="P5746" s="237" t="s">
        <v>37</v>
      </c>
      <c r="Q5746" s="35" t="s">
        <v>48</v>
      </c>
      <c r="R5746" s="35" t="s">
        <v>49</v>
      </c>
      <c r="S5746" s="277" t="s">
        <v>40</v>
      </c>
      <c r="T5746" s="167" t="s">
        <v>9828</v>
      </c>
      <c r="U5746" s="332" t="s">
        <v>40</v>
      </c>
      <c r="V5746" s="240" t="s">
        <v>788</v>
      </c>
      <c r="W5746" s="167" t="s">
        <v>9829</v>
      </c>
      <c r="X5746" s="241">
        <v>7249</v>
      </c>
      <c r="Y5746" s="241">
        <v>0</v>
      </c>
      <c r="Z5746" s="241">
        <v>0</v>
      </c>
      <c r="AA5746" s="266"/>
      <c r="AB5746" s="266"/>
      <c r="AC5746" s="266"/>
      <c r="AD5746" s="304">
        <v>5517212</v>
      </c>
      <c r="AE5746" s="333" t="s">
        <v>7427</v>
      </c>
      <c r="AF5746" s="383" t="s">
        <v>9830</v>
      </c>
      <c r="AG5746" s="167" t="s">
        <v>7040</v>
      </c>
      <c r="AH5746" s="29" t="s">
        <v>7041</v>
      </c>
    </row>
    <row r="5747" spans="1:34" ht="15" customHeight="1" x14ac:dyDescent="0.2">
      <c r="A5747" s="257">
        <v>69</v>
      </c>
      <c r="B5747" s="257">
        <v>70</v>
      </c>
      <c r="C5747" s="258" t="s">
        <v>269</v>
      </c>
      <c r="D5747" s="257">
        <v>70066</v>
      </c>
      <c r="E5747" s="258" t="s">
        <v>270</v>
      </c>
      <c r="F5747" s="25">
        <v>2017</v>
      </c>
      <c r="G5747" s="232">
        <v>43036.39166666667</v>
      </c>
      <c r="H5747" s="233">
        <v>43036.39166666667</v>
      </c>
      <c r="I5747" s="412" t="s">
        <v>36</v>
      </c>
      <c r="J5747" s="412" t="s">
        <v>36</v>
      </c>
      <c r="K5747" s="412"/>
      <c r="L5747" s="235">
        <f>N5747-G5747</f>
        <v>3.1944444439432118E-2</v>
      </c>
      <c r="M5747" s="236">
        <v>46</v>
      </c>
      <c r="N5747" s="232">
        <v>43036.423611111109</v>
      </c>
      <c r="O5747" s="233">
        <v>43036.423611111109</v>
      </c>
      <c r="P5747" s="237" t="s">
        <v>37</v>
      </c>
      <c r="Q5747" s="35" t="s">
        <v>38</v>
      </c>
      <c r="R5747" s="35" t="s">
        <v>39</v>
      </c>
      <c r="S5747" s="35" t="s">
        <v>54</v>
      </c>
      <c r="T5747" s="167" t="s">
        <v>9876</v>
      </c>
      <c r="U5747" s="332" t="s">
        <v>40</v>
      </c>
      <c r="V5747" s="240" t="s">
        <v>788</v>
      </c>
      <c r="W5747" s="167" t="s">
        <v>9877</v>
      </c>
      <c r="X5747" s="241">
        <v>1005</v>
      </c>
      <c r="Y5747" s="241">
        <v>1005</v>
      </c>
      <c r="Z5747" s="241">
        <v>80922</v>
      </c>
      <c r="AA5747" s="215">
        <v>1.8215721998719644E-4</v>
      </c>
      <c r="AB5747" s="216">
        <v>1.466719060278996E-2</v>
      </c>
      <c r="AC5747" s="255">
        <v>80.51940298507462</v>
      </c>
      <c r="AD5747" s="304">
        <v>5517212</v>
      </c>
      <c r="AE5747" s="333" t="s">
        <v>1270</v>
      </c>
      <c r="AF5747" s="333" t="s">
        <v>1270</v>
      </c>
      <c r="AG5747" s="167" t="s">
        <v>7066</v>
      </c>
      <c r="AH5747" s="29" t="s">
        <v>7067</v>
      </c>
    </row>
    <row r="5748" spans="1:34" ht="15" customHeight="1" x14ac:dyDescent="0.2">
      <c r="A5748" s="257">
        <v>69</v>
      </c>
      <c r="B5748" s="257">
        <v>70</v>
      </c>
      <c r="C5748" s="258" t="s">
        <v>269</v>
      </c>
      <c r="D5748" s="257">
        <v>70066</v>
      </c>
      <c r="E5748" s="258" t="s">
        <v>270</v>
      </c>
      <c r="F5748" s="25">
        <v>2018</v>
      </c>
      <c r="G5748" s="284">
        <v>43217.37222222222</v>
      </c>
      <c r="H5748" s="233">
        <v>43217.37222222222</v>
      </c>
      <c r="I5748" s="412" t="s">
        <v>36</v>
      </c>
      <c r="J5748" s="412" t="s">
        <v>36</v>
      </c>
      <c r="K5748" s="412" t="s">
        <v>36</v>
      </c>
      <c r="L5748" s="235">
        <f>N5748-G5748</f>
        <v>4.5833333337213844E-2</v>
      </c>
      <c r="M5748" s="236">
        <v>66</v>
      </c>
      <c r="N5748" s="284">
        <v>43217.418055555558</v>
      </c>
      <c r="O5748" s="233">
        <v>43217.418055555558</v>
      </c>
      <c r="P5748" s="237" t="s">
        <v>37</v>
      </c>
      <c r="Q5748" s="359" t="s">
        <v>10316</v>
      </c>
      <c r="R5748" s="35" t="s">
        <v>10554</v>
      </c>
      <c r="S5748" s="277" t="s">
        <v>88</v>
      </c>
      <c r="T5748" s="167" t="s">
        <v>11039</v>
      </c>
      <c r="U5748" s="88">
        <v>114542884</v>
      </c>
      <c r="V5748" s="240" t="s">
        <v>788</v>
      </c>
      <c r="W5748" s="277" t="s">
        <v>11041</v>
      </c>
      <c r="X5748" s="255">
        <v>7426</v>
      </c>
      <c r="Y5748" s="255">
        <v>7426</v>
      </c>
      <c r="Z5748" s="255">
        <v>532895</v>
      </c>
      <c r="AA5748" s="264">
        <f>Y5748/AD5748</f>
        <v>1.3459696672884784E-3</v>
      </c>
      <c r="AB5748" s="265">
        <f>Z5748/AD5748</f>
        <v>9.6587733079678648E-2</v>
      </c>
      <c r="AC5748" s="255">
        <f>Z5748/Y5748</f>
        <v>71.760705628871534</v>
      </c>
      <c r="AD5748" s="241">
        <v>5517212</v>
      </c>
      <c r="AE5748" s="461" t="s">
        <v>1270</v>
      </c>
      <c r="AF5748" s="462" t="s">
        <v>1270</v>
      </c>
      <c r="AG5748" s="277" t="s">
        <v>7040</v>
      </c>
      <c r="AH5748" s="277" t="s">
        <v>7173</v>
      </c>
    </row>
    <row r="5749" spans="1:34" ht="15" customHeight="1" x14ac:dyDescent="0.2">
      <c r="A5749" s="257">
        <v>69</v>
      </c>
      <c r="B5749" s="257">
        <v>70</v>
      </c>
      <c r="C5749" s="258" t="s">
        <v>269</v>
      </c>
      <c r="D5749" s="257">
        <v>70066</v>
      </c>
      <c r="E5749" s="258" t="s">
        <v>270</v>
      </c>
      <c r="F5749" s="25">
        <v>2018</v>
      </c>
      <c r="G5749" s="284">
        <v>43241.695833333331</v>
      </c>
      <c r="H5749" s="233">
        <v>43241.695833333331</v>
      </c>
      <c r="I5749" s="412" t="s">
        <v>36</v>
      </c>
      <c r="J5749" s="412" t="s">
        <v>36</v>
      </c>
      <c r="K5749" s="412" t="s">
        <v>36</v>
      </c>
      <c r="L5749" s="235">
        <f>N5749-G5749</f>
        <v>1.1111111110949423E-2</v>
      </c>
      <c r="M5749" s="236">
        <v>16</v>
      </c>
      <c r="N5749" s="284">
        <v>43241.706944444442</v>
      </c>
      <c r="O5749" s="233">
        <v>43241.706944444442</v>
      </c>
      <c r="P5749" s="237" t="s">
        <v>37</v>
      </c>
      <c r="Q5749" s="359" t="s">
        <v>1246</v>
      </c>
      <c r="R5749" s="35" t="s">
        <v>10189</v>
      </c>
      <c r="S5749" s="277" t="s">
        <v>68</v>
      </c>
      <c r="T5749" s="167" t="s">
        <v>11166</v>
      </c>
      <c r="U5749" s="77">
        <v>114624724</v>
      </c>
      <c r="V5749" s="240" t="s">
        <v>788</v>
      </c>
      <c r="W5749" s="167" t="s">
        <v>11169</v>
      </c>
      <c r="X5749" s="255">
        <v>0</v>
      </c>
      <c r="Y5749" s="241">
        <v>0</v>
      </c>
      <c r="Z5749" s="241">
        <v>0</v>
      </c>
      <c r="AA5749" s="266"/>
      <c r="AB5749" s="266"/>
      <c r="AC5749" s="266"/>
      <c r="AD5749" s="241">
        <v>5517212</v>
      </c>
      <c r="AE5749" s="461" t="s">
        <v>1270</v>
      </c>
      <c r="AF5749" s="462" t="s">
        <v>1270</v>
      </c>
      <c r="AG5749" s="277" t="s">
        <v>7040</v>
      </c>
      <c r="AH5749" s="277" t="s">
        <v>7173</v>
      </c>
    </row>
    <row r="5750" spans="1:34" ht="15" customHeight="1" x14ac:dyDescent="0.2">
      <c r="A5750" s="523">
        <v>69</v>
      </c>
      <c r="B5750" s="523">
        <v>70</v>
      </c>
      <c r="C5750" s="524" t="s">
        <v>269</v>
      </c>
      <c r="D5750" s="523">
        <v>70066</v>
      </c>
      <c r="E5750" s="524" t="s">
        <v>270</v>
      </c>
      <c r="F5750" s="25">
        <v>2019</v>
      </c>
      <c r="G5750" s="284">
        <v>43517.661111111112</v>
      </c>
      <c r="H5750" s="234">
        <v>43517.661111111112</v>
      </c>
      <c r="I5750" s="412" t="s">
        <v>36</v>
      </c>
      <c r="J5750" s="412" t="s">
        <v>36</v>
      </c>
      <c r="K5750" s="412" t="s">
        <v>36</v>
      </c>
      <c r="L5750" s="235">
        <f>N5750-G5750</f>
        <v>6.944444467080757E-4</v>
      </c>
      <c r="M5750" s="236">
        <v>1</v>
      </c>
      <c r="N5750" s="284">
        <v>43517.661805555559</v>
      </c>
      <c r="O5750" s="234">
        <v>43517.661805555559</v>
      </c>
      <c r="P5750" s="237" t="s">
        <v>37</v>
      </c>
      <c r="Q5750" s="162" t="s">
        <v>48</v>
      </c>
      <c r="R5750" s="167" t="s">
        <v>10200</v>
      </c>
      <c r="S5750" s="238" t="s">
        <v>40</v>
      </c>
      <c r="T5750" s="167" t="s">
        <v>13381</v>
      </c>
      <c r="U5750" s="459" t="s">
        <v>40</v>
      </c>
      <c r="V5750" s="240" t="s">
        <v>788</v>
      </c>
      <c r="W5750" s="167" t="s">
        <v>13382</v>
      </c>
      <c r="X5750" s="536">
        <v>3310</v>
      </c>
      <c r="Y5750" s="255">
        <v>0</v>
      </c>
      <c r="Z5750" s="255">
        <v>0</v>
      </c>
      <c r="AA5750" s="264">
        <f>Y5750/AD5750</f>
        <v>0</v>
      </c>
      <c r="AB5750" s="265">
        <f>Z5750/AD5750</f>
        <v>0</v>
      </c>
      <c r="AC5750" s="255">
        <v>0</v>
      </c>
      <c r="AD5750" s="255">
        <v>5548929</v>
      </c>
      <c r="AE5750" s="240" t="s">
        <v>7076</v>
      </c>
      <c r="AF5750" s="527" t="s">
        <v>13383</v>
      </c>
      <c r="AG5750" s="240" t="s">
        <v>7040</v>
      </c>
      <c r="AH5750" s="525" t="s">
        <v>7041</v>
      </c>
    </row>
    <row r="5751" spans="1:34" ht="15" customHeight="1" x14ac:dyDescent="0.2">
      <c r="A5751" s="58">
        <v>69</v>
      </c>
      <c r="B5751" s="58">
        <v>70</v>
      </c>
      <c r="C5751" s="76" t="s">
        <v>1061</v>
      </c>
      <c r="D5751" s="31">
        <v>70068</v>
      </c>
      <c r="E5751" s="60" t="s">
        <v>1062</v>
      </c>
      <c r="F5751" s="25">
        <v>2014</v>
      </c>
      <c r="G5751" s="61">
        <v>41727.299305555556</v>
      </c>
      <c r="H5751" s="62">
        <v>41727.299305555556</v>
      </c>
      <c r="I5751" s="625" t="s">
        <v>36</v>
      </c>
      <c r="J5751" s="625" t="s">
        <v>36</v>
      </c>
      <c r="K5751" s="625"/>
      <c r="L5751" s="64">
        <f>N5751-G5751</f>
        <v>6.944444467080757E-4</v>
      </c>
      <c r="M5751" s="65">
        <v>1</v>
      </c>
      <c r="N5751" s="61">
        <v>41727.300000000003</v>
      </c>
      <c r="O5751" s="62">
        <v>41727.300000000003</v>
      </c>
      <c r="P5751" s="66" t="s">
        <v>37</v>
      </c>
      <c r="Q5751" s="69" t="s">
        <v>48</v>
      </c>
      <c r="R5751" s="69" t="s">
        <v>49</v>
      </c>
      <c r="S5751" s="87" t="s">
        <v>40</v>
      </c>
      <c r="T5751" s="69" t="s">
        <v>2028</v>
      </c>
      <c r="U5751" s="332" t="s">
        <v>40</v>
      </c>
      <c r="V5751" s="78" t="s">
        <v>788</v>
      </c>
      <c r="W5751" s="69" t="s">
        <v>2029</v>
      </c>
      <c r="X5751" s="32">
        <v>0</v>
      </c>
      <c r="Y5751" s="32">
        <v>0</v>
      </c>
      <c r="Z5751" s="83"/>
      <c r="AA5751" s="84"/>
      <c r="AB5751" s="85"/>
      <c r="AC5751" s="83"/>
    </row>
    <row r="5752" spans="1:34" ht="15" customHeight="1" x14ac:dyDescent="0.2">
      <c r="A5752" s="175">
        <v>69</v>
      </c>
      <c r="B5752" s="175">
        <v>70</v>
      </c>
      <c r="C5752" s="24" t="s">
        <v>1061</v>
      </c>
      <c r="D5752" s="175">
        <v>70068</v>
      </c>
      <c r="E5752" s="24" t="s">
        <v>1062</v>
      </c>
      <c r="F5752" s="25">
        <v>2015</v>
      </c>
      <c r="G5752" s="156">
        <v>42203.652083333334</v>
      </c>
      <c r="H5752" s="157">
        <v>42203.652083333334</v>
      </c>
      <c r="I5752" s="620" t="s">
        <v>36</v>
      </c>
      <c r="J5752" s="620" t="s">
        <v>36</v>
      </c>
      <c r="K5752" s="620"/>
      <c r="L5752" s="159">
        <f>N5752-G5752</f>
        <v>0.10069444444525288</v>
      </c>
      <c r="M5752" s="160">
        <v>145</v>
      </c>
      <c r="N5752" s="156">
        <v>42203.75277777778</v>
      </c>
      <c r="O5752" s="157">
        <v>42203.75277777778</v>
      </c>
      <c r="P5752" s="161" t="s">
        <v>37</v>
      </c>
      <c r="Q5752" s="35" t="s">
        <v>213</v>
      </c>
      <c r="R5752" s="35" t="s">
        <v>287</v>
      </c>
      <c r="S5752" s="35" t="s">
        <v>107</v>
      </c>
      <c r="T5752" s="35" t="s">
        <v>4319</v>
      </c>
      <c r="U5752" s="176">
        <v>11282</v>
      </c>
      <c r="V5752" s="167" t="s">
        <v>788</v>
      </c>
      <c r="W5752" s="35" t="s">
        <v>4320</v>
      </c>
      <c r="X5752" s="188"/>
      <c r="Y5752" s="168"/>
      <c r="Z5752" s="168"/>
      <c r="AA5752" s="168"/>
      <c r="AB5752" s="168"/>
      <c r="AC5752" s="168"/>
    </row>
    <row r="5753" spans="1:34" ht="15" customHeight="1" x14ac:dyDescent="0.2">
      <c r="A5753" s="257">
        <v>69</v>
      </c>
      <c r="B5753" s="257">
        <v>70</v>
      </c>
      <c r="C5753" s="258" t="s">
        <v>1061</v>
      </c>
      <c r="D5753" s="257">
        <v>70068</v>
      </c>
      <c r="E5753" s="258" t="s">
        <v>1062</v>
      </c>
      <c r="F5753" s="25">
        <v>2017</v>
      </c>
      <c r="G5753" s="232">
        <v>42970.042361111111</v>
      </c>
      <c r="H5753" s="233">
        <v>42970.042361111111</v>
      </c>
      <c r="I5753" s="412" t="s">
        <v>36</v>
      </c>
      <c r="J5753" s="412" t="s">
        <v>36</v>
      </c>
      <c r="K5753" s="412"/>
      <c r="L5753" s="235">
        <f>N5753-G5753</f>
        <v>0.10416666666424135</v>
      </c>
      <c r="M5753" s="236">
        <v>150</v>
      </c>
      <c r="N5753" s="232">
        <v>42970.146527777775</v>
      </c>
      <c r="O5753" s="233">
        <v>42970.043055555558</v>
      </c>
      <c r="P5753" s="237" t="s">
        <v>37</v>
      </c>
      <c r="Q5753" s="35" t="s">
        <v>48</v>
      </c>
      <c r="R5753" s="35" t="s">
        <v>49</v>
      </c>
      <c r="S5753" s="35" t="s">
        <v>40</v>
      </c>
      <c r="T5753" s="167" t="s">
        <v>9235</v>
      </c>
      <c r="U5753" s="303" t="s">
        <v>40</v>
      </c>
      <c r="V5753" s="240" t="s">
        <v>788</v>
      </c>
      <c r="W5753" s="167" t="s">
        <v>9236</v>
      </c>
      <c r="X5753" s="255">
        <v>0</v>
      </c>
      <c r="Y5753" s="255">
        <v>0</v>
      </c>
      <c r="Z5753" s="255">
        <v>0</v>
      </c>
      <c r="AA5753" s="374"/>
      <c r="AB5753" s="374"/>
      <c r="AC5753" s="374"/>
      <c r="AD5753" s="304">
        <v>5517212</v>
      </c>
      <c r="AE5753" s="305" t="s">
        <v>7102</v>
      </c>
      <c r="AF5753" s="305" t="s">
        <v>9237</v>
      </c>
      <c r="AG5753" s="35" t="s">
        <v>7040</v>
      </c>
      <c r="AH5753" s="29" t="s">
        <v>7041</v>
      </c>
    </row>
    <row r="5754" spans="1:34" ht="15" customHeight="1" x14ac:dyDescent="0.2">
      <c r="A5754" s="257">
        <v>69</v>
      </c>
      <c r="B5754" s="257">
        <v>70</v>
      </c>
      <c r="C5754" s="258" t="s">
        <v>1061</v>
      </c>
      <c r="D5754" s="257">
        <v>70068</v>
      </c>
      <c r="E5754" s="258" t="s">
        <v>1062</v>
      </c>
      <c r="F5754" s="25">
        <v>2018</v>
      </c>
      <c r="G5754" s="284">
        <v>43418.65902777778</v>
      </c>
      <c r="H5754" s="234">
        <v>43418.65902777778</v>
      </c>
      <c r="I5754" s="412" t="s">
        <v>36</v>
      </c>
      <c r="J5754" s="412" t="s">
        <v>36</v>
      </c>
      <c r="K5754" s="412" t="s">
        <v>36</v>
      </c>
      <c r="L5754" s="235">
        <f>N5754-G5754</f>
        <v>0</v>
      </c>
      <c r="M5754" s="236">
        <v>0</v>
      </c>
      <c r="N5754" s="284">
        <v>43418.65902777778</v>
      </c>
      <c r="O5754" s="234">
        <v>43418.65902777778</v>
      </c>
      <c r="P5754" s="237" t="s">
        <v>37</v>
      </c>
      <c r="Q5754" s="162" t="s">
        <v>10316</v>
      </c>
      <c r="R5754" s="167" t="s">
        <v>10317</v>
      </c>
      <c r="S5754" s="163" t="s">
        <v>40</v>
      </c>
      <c r="T5754" s="167" t="s">
        <v>12340</v>
      </c>
      <c r="U5754" s="293">
        <v>115348002</v>
      </c>
      <c r="V5754" s="240" t="s">
        <v>788</v>
      </c>
      <c r="W5754" s="167" t="s">
        <v>12341</v>
      </c>
      <c r="X5754" s="255">
        <v>272</v>
      </c>
      <c r="Y5754" s="241">
        <v>0</v>
      </c>
      <c r="Z5754" s="241">
        <v>0</v>
      </c>
      <c r="AA5754" s="266"/>
      <c r="AB5754" s="266"/>
      <c r="AC5754" s="266"/>
      <c r="AD5754" s="241">
        <v>5517212</v>
      </c>
      <c r="AE5754" s="461" t="s">
        <v>1270</v>
      </c>
      <c r="AF5754" s="462" t="s">
        <v>1270</v>
      </c>
      <c r="AG5754" s="163" t="s">
        <v>7040</v>
      </c>
      <c r="AH5754" s="57" t="s">
        <v>7041</v>
      </c>
    </row>
    <row r="5755" spans="1:34" ht="15" customHeight="1" x14ac:dyDescent="0.2">
      <c r="A5755" s="175">
        <v>69</v>
      </c>
      <c r="B5755" s="175">
        <v>70</v>
      </c>
      <c r="C5755" s="24" t="s">
        <v>780</v>
      </c>
      <c r="D5755" s="175">
        <v>70069</v>
      </c>
      <c r="E5755" s="24" t="s">
        <v>781</v>
      </c>
      <c r="F5755" s="25">
        <v>2015</v>
      </c>
      <c r="G5755" s="156">
        <v>42204.057638888888</v>
      </c>
      <c r="H5755" s="157">
        <v>42204.057638888888</v>
      </c>
      <c r="I5755" s="620" t="s">
        <v>36</v>
      </c>
      <c r="J5755" s="620" t="s">
        <v>36</v>
      </c>
      <c r="K5755" s="620"/>
      <c r="L5755" s="159">
        <f>N5755-G5755</f>
        <v>6.944444467080757E-4</v>
      </c>
      <c r="M5755" s="160">
        <v>1</v>
      </c>
      <c r="N5755" s="156">
        <v>42204.058333333334</v>
      </c>
      <c r="O5755" s="157">
        <v>42204.058333333334</v>
      </c>
      <c r="P5755" s="161" t="s">
        <v>37</v>
      </c>
      <c r="Q5755" s="35" t="s">
        <v>213</v>
      </c>
      <c r="R5755" s="35" t="s">
        <v>287</v>
      </c>
      <c r="S5755" s="35" t="s">
        <v>40</v>
      </c>
      <c r="T5755" s="35" t="s">
        <v>4384</v>
      </c>
      <c r="U5755" s="332" t="s">
        <v>40</v>
      </c>
      <c r="V5755" s="167" t="s">
        <v>761</v>
      </c>
      <c r="W5755" s="35" t="s">
        <v>4385</v>
      </c>
      <c r="X5755" s="55">
        <v>282</v>
      </c>
      <c r="Y5755" s="55">
        <v>0</v>
      </c>
      <c r="Z5755" s="168"/>
      <c r="AA5755" s="168"/>
      <c r="AB5755" s="168"/>
      <c r="AC5755" s="168"/>
    </row>
    <row r="5756" spans="1:34" ht="15" customHeight="1" x14ac:dyDescent="0.2">
      <c r="A5756" s="257">
        <v>69</v>
      </c>
      <c r="B5756" s="257">
        <v>70</v>
      </c>
      <c r="C5756" s="258" t="s">
        <v>780</v>
      </c>
      <c r="D5756" s="257">
        <v>70069</v>
      </c>
      <c r="E5756" s="258" t="s">
        <v>781</v>
      </c>
      <c r="F5756" s="25">
        <v>2018</v>
      </c>
      <c r="G5756" s="284">
        <v>43359.351388888892</v>
      </c>
      <c r="H5756" s="234">
        <v>43359.351388888892</v>
      </c>
      <c r="I5756" s="412" t="s">
        <v>36</v>
      </c>
      <c r="J5756" s="417" t="s">
        <v>7042</v>
      </c>
      <c r="K5756" s="417" t="s">
        <v>7042</v>
      </c>
      <c r="L5756" s="235">
        <f>N5756-G5756</f>
        <v>0.51527777777664596</v>
      </c>
      <c r="M5756" s="236">
        <v>742</v>
      </c>
      <c r="N5756" s="284">
        <v>43359.866666666669</v>
      </c>
      <c r="O5756" s="234">
        <v>43359.866666666669</v>
      </c>
      <c r="P5756" s="237" t="s">
        <v>37</v>
      </c>
      <c r="Q5756" s="162" t="s">
        <v>1246</v>
      </c>
      <c r="R5756" s="167" t="s">
        <v>10421</v>
      </c>
      <c r="S5756" s="163" t="s">
        <v>54</v>
      </c>
      <c r="T5756" s="167" t="s">
        <v>11907</v>
      </c>
      <c r="U5756" s="293">
        <v>114976811</v>
      </c>
      <c r="V5756" s="240" t="s">
        <v>761</v>
      </c>
      <c r="W5756" s="167" t="s">
        <v>11908</v>
      </c>
      <c r="X5756" s="255">
        <v>286</v>
      </c>
      <c r="Y5756" s="255">
        <v>285</v>
      </c>
      <c r="Z5756" s="255">
        <v>29925</v>
      </c>
      <c r="AA5756" s="264">
        <f>Y5756/AD5756</f>
        <v>5.1656525070996002E-5</v>
      </c>
      <c r="AB5756" s="265">
        <f>Z5756/AD5756</f>
        <v>5.4239351324545807E-3</v>
      </c>
      <c r="AC5756" s="255">
        <f>Z5756/Y5756</f>
        <v>105</v>
      </c>
      <c r="AD5756" s="241">
        <v>5517212</v>
      </c>
      <c r="AE5756" s="467" t="s">
        <v>7102</v>
      </c>
      <c r="AF5756" s="468" t="s">
        <v>11909</v>
      </c>
      <c r="AG5756" s="163" t="s">
        <v>7040</v>
      </c>
      <c r="AH5756" s="277" t="s">
        <v>7041</v>
      </c>
    </row>
    <row r="5757" spans="1:34" ht="15" customHeight="1" x14ac:dyDescent="0.2">
      <c r="A5757" s="58">
        <v>69</v>
      </c>
      <c r="B5757" s="58">
        <v>70</v>
      </c>
      <c r="C5757" s="76" t="s">
        <v>504</v>
      </c>
      <c r="D5757" s="31">
        <v>70075</v>
      </c>
      <c r="E5757" s="60" t="s">
        <v>505</v>
      </c>
      <c r="F5757" s="25">
        <v>2014</v>
      </c>
      <c r="G5757" s="61">
        <v>41672.720138888886</v>
      </c>
      <c r="H5757" s="62">
        <v>41672.720138888886</v>
      </c>
      <c r="I5757" s="625" t="s">
        <v>36</v>
      </c>
      <c r="J5757" s="625" t="s">
        <v>36</v>
      </c>
      <c r="K5757" s="625"/>
      <c r="L5757" s="64">
        <f>N5757-G5757</f>
        <v>0.40555555556056788</v>
      </c>
      <c r="M5757" s="65">
        <v>584</v>
      </c>
      <c r="N5757" s="61">
        <v>41673.125694444447</v>
      </c>
      <c r="O5757" s="62">
        <v>41673.125694444447</v>
      </c>
      <c r="P5757" s="66" t="s">
        <v>37</v>
      </c>
      <c r="Q5757" s="67" t="s">
        <v>52</v>
      </c>
      <c r="R5757" s="67" t="s">
        <v>67</v>
      </c>
      <c r="S5757" s="68" t="s">
        <v>101</v>
      </c>
      <c r="T5757" s="69" t="s">
        <v>1769</v>
      </c>
      <c r="U5757" s="77">
        <v>10076</v>
      </c>
      <c r="V5757" s="78" t="s">
        <v>788</v>
      </c>
      <c r="W5757" s="89" t="s">
        <v>1770</v>
      </c>
      <c r="X5757" s="32">
        <v>1</v>
      </c>
      <c r="Y5757" s="32">
        <v>1</v>
      </c>
      <c r="Z5757" s="32">
        <v>0</v>
      </c>
      <c r="AA5757" s="79">
        <v>0</v>
      </c>
      <c r="AB5757" s="80">
        <v>0</v>
      </c>
      <c r="AC5757" s="32">
        <v>0</v>
      </c>
    </row>
    <row r="5758" spans="1:34" ht="15" customHeight="1" x14ac:dyDescent="0.2">
      <c r="A5758" s="105">
        <v>69</v>
      </c>
      <c r="B5758" s="105">
        <v>70</v>
      </c>
      <c r="C5758" s="76" t="s">
        <v>504</v>
      </c>
      <c r="D5758" s="31">
        <v>70075</v>
      </c>
      <c r="E5758" s="60" t="s">
        <v>505</v>
      </c>
      <c r="F5758" s="25">
        <v>2014</v>
      </c>
      <c r="G5758" s="61">
        <v>41963.438888888886</v>
      </c>
      <c r="H5758" s="62">
        <v>41963.438888888886</v>
      </c>
      <c r="I5758" s="625" t="s">
        <v>36</v>
      </c>
      <c r="J5758" s="625" t="s">
        <v>36</v>
      </c>
      <c r="K5758" s="625"/>
      <c r="L5758" s="64">
        <f>N5758-G5758</f>
        <v>6.944444467080757E-4</v>
      </c>
      <c r="M5758" s="65">
        <v>1</v>
      </c>
      <c r="N5758" s="61">
        <v>41963.439583333333</v>
      </c>
      <c r="O5758" s="62">
        <v>41963.439583333333</v>
      </c>
      <c r="P5758" s="66" t="s">
        <v>37</v>
      </c>
      <c r="Q5758" s="69" t="s">
        <v>48</v>
      </c>
      <c r="R5758" s="69" t="s">
        <v>49</v>
      </c>
      <c r="S5758" s="87" t="s">
        <v>40</v>
      </c>
      <c r="T5758" s="69" t="s">
        <v>3058</v>
      </c>
      <c r="U5758" s="332" t="s">
        <v>40</v>
      </c>
      <c r="V5758" s="87" t="s">
        <v>788</v>
      </c>
      <c r="W5758" s="69" t="s">
        <v>3059</v>
      </c>
      <c r="X5758" s="32">
        <v>0</v>
      </c>
      <c r="Y5758" s="32">
        <v>0</v>
      </c>
      <c r="Z5758" s="83"/>
      <c r="AA5758" s="84"/>
      <c r="AB5758" s="85"/>
      <c r="AC5758" s="83"/>
    </row>
    <row r="5759" spans="1:34" ht="15" customHeight="1" x14ac:dyDescent="0.2">
      <c r="A5759" s="153">
        <v>69</v>
      </c>
      <c r="B5759" s="153">
        <v>70</v>
      </c>
      <c r="C5759" s="24" t="s">
        <v>504</v>
      </c>
      <c r="D5759" s="175">
        <v>70075</v>
      </c>
      <c r="E5759" s="24" t="s">
        <v>505</v>
      </c>
      <c r="F5759" s="25">
        <v>2015</v>
      </c>
      <c r="G5759" s="156">
        <v>42099.347222222219</v>
      </c>
      <c r="H5759" s="157">
        <v>42099.347222222219</v>
      </c>
      <c r="I5759" s="620" t="s">
        <v>36</v>
      </c>
      <c r="J5759" s="620" t="s">
        <v>36</v>
      </c>
      <c r="K5759" s="620"/>
      <c r="L5759" s="159">
        <f>N5759-G5759</f>
        <v>0.36250000000291038</v>
      </c>
      <c r="M5759" s="160">
        <v>522</v>
      </c>
      <c r="N5759" s="156">
        <v>42099.709722222222</v>
      </c>
      <c r="O5759" s="157">
        <v>42099.709722222222</v>
      </c>
      <c r="P5759" s="161" t="s">
        <v>37</v>
      </c>
      <c r="Q5759" s="35" t="s">
        <v>38</v>
      </c>
      <c r="R5759" s="35" t="s">
        <v>135</v>
      </c>
      <c r="S5759" s="35" t="s">
        <v>68</v>
      </c>
      <c r="T5759" s="35" t="s">
        <v>3689</v>
      </c>
      <c r="U5759" s="332" t="s">
        <v>40</v>
      </c>
      <c r="V5759" s="167" t="s">
        <v>761</v>
      </c>
      <c r="W5759" s="35" t="s">
        <v>3690</v>
      </c>
      <c r="X5759" s="55">
        <v>0</v>
      </c>
      <c r="Y5759" s="55">
        <v>0</v>
      </c>
      <c r="Z5759" s="168"/>
      <c r="AA5759" s="168"/>
      <c r="AB5759" s="168"/>
      <c r="AC5759" s="168"/>
    </row>
    <row r="5760" spans="1:34" ht="15" customHeight="1" x14ac:dyDescent="0.2">
      <c r="A5760" s="257">
        <v>69</v>
      </c>
      <c r="B5760" s="257">
        <v>70</v>
      </c>
      <c r="C5760" s="258" t="s">
        <v>504</v>
      </c>
      <c r="D5760" s="257">
        <v>70075</v>
      </c>
      <c r="E5760" s="258" t="s">
        <v>505</v>
      </c>
      <c r="F5760" s="25">
        <v>2016</v>
      </c>
      <c r="G5760" s="284">
        <v>42537.490972222222</v>
      </c>
      <c r="H5760" s="234">
        <v>42537.490972222222</v>
      </c>
      <c r="I5760" s="412" t="s">
        <v>36</v>
      </c>
      <c r="J5760" s="412" t="s">
        <v>36</v>
      </c>
      <c r="K5760" s="412"/>
      <c r="L5760" s="235">
        <f>N5760-G5760</f>
        <v>6.944444467080757E-4</v>
      </c>
      <c r="M5760" s="236">
        <v>1</v>
      </c>
      <c r="N5760" s="284">
        <v>42537.491666666669</v>
      </c>
      <c r="O5760" s="234">
        <v>42537.491666666669</v>
      </c>
      <c r="P5760" s="237" t="s">
        <v>37</v>
      </c>
      <c r="Q5760" s="238" t="s">
        <v>71</v>
      </c>
      <c r="R5760" s="238" t="s">
        <v>600</v>
      </c>
      <c r="S5760" s="35" t="s">
        <v>579</v>
      </c>
      <c r="T5760" s="35" t="s">
        <v>6223</v>
      </c>
      <c r="U5760" s="282" t="s">
        <v>40</v>
      </c>
      <c r="V5760" s="240" t="s">
        <v>788</v>
      </c>
      <c r="W5760" s="35" t="s">
        <v>6224</v>
      </c>
      <c r="X5760" s="177">
        <v>0</v>
      </c>
      <c r="Y5760" s="177">
        <v>0</v>
      </c>
      <c r="Z5760" s="55">
        <v>0</v>
      </c>
      <c r="AA5760" s="35"/>
      <c r="AB5760" s="35"/>
      <c r="AC5760" s="35"/>
    </row>
    <row r="5761" spans="1:34" ht="15" customHeight="1" x14ac:dyDescent="0.2">
      <c r="A5761" s="257">
        <v>69</v>
      </c>
      <c r="B5761" s="257">
        <v>70</v>
      </c>
      <c r="C5761" s="258" t="s">
        <v>504</v>
      </c>
      <c r="D5761" s="257">
        <v>70075</v>
      </c>
      <c r="E5761" s="258" t="s">
        <v>505</v>
      </c>
      <c r="F5761" s="25">
        <v>2017</v>
      </c>
      <c r="G5761" s="232">
        <v>42783.62777777778</v>
      </c>
      <c r="H5761" s="233">
        <v>42783.62777777778</v>
      </c>
      <c r="I5761" s="417" t="s">
        <v>7042</v>
      </c>
      <c r="J5761" s="417" t="s">
        <v>7042</v>
      </c>
      <c r="K5761" s="417"/>
      <c r="L5761" s="235">
        <f>N5761-G5761</f>
        <v>0.976388888884685</v>
      </c>
      <c r="M5761" s="236">
        <v>1406</v>
      </c>
      <c r="N5761" s="232">
        <v>42784.604166666664</v>
      </c>
      <c r="O5761" s="233">
        <v>42784.604166666664</v>
      </c>
      <c r="P5761" s="237" t="s">
        <v>37</v>
      </c>
      <c r="Q5761" s="35" t="s">
        <v>52</v>
      </c>
      <c r="R5761" s="35" t="s">
        <v>302</v>
      </c>
      <c r="S5761" s="35" t="s">
        <v>54</v>
      </c>
      <c r="T5761" s="52" t="s">
        <v>7896</v>
      </c>
      <c r="U5761" s="303" t="s">
        <v>40</v>
      </c>
      <c r="V5761" s="49" t="s">
        <v>788</v>
      </c>
      <c r="W5761" s="44" t="s">
        <v>7897</v>
      </c>
      <c r="X5761" s="255">
        <v>0</v>
      </c>
      <c r="Y5761" s="241">
        <v>0</v>
      </c>
      <c r="Z5761" s="241">
        <v>0</v>
      </c>
      <c r="AA5761" s="168"/>
      <c r="AB5761" s="168"/>
      <c r="AC5761" s="168"/>
      <c r="AD5761" s="304">
        <v>5517212</v>
      </c>
      <c r="AE5761" s="35" t="s">
        <v>7083</v>
      </c>
      <c r="AF5761" s="305" t="s">
        <v>1270</v>
      </c>
      <c r="AG5761" s="35" t="s">
        <v>7040</v>
      </c>
      <c r="AH5761" s="52" t="s">
        <v>7041</v>
      </c>
    </row>
    <row r="5762" spans="1:34" ht="15" customHeight="1" x14ac:dyDescent="0.2">
      <c r="A5762" s="257">
        <v>69</v>
      </c>
      <c r="B5762" s="257">
        <v>70</v>
      </c>
      <c r="C5762" s="258" t="s">
        <v>504</v>
      </c>
      <c r="D5762" s="257">
        <v>70075</v>
      </c>
      <c r="E5762" s="258" t="s">
        <v>505</v>
      </c>
      <c r="F5762" s="25">
        <v>2017</v>
      </c>
      <c r="G5762" s="232">
        <v>42891.333333333336</v>
      </c>
      <c r="H5762" s="233">
        <v>42891.333333333336</v>
      </c>
      <c r="I5762" s="412" t="s">
        <v>36</v>
      </c>
      <c r="J5762" s="412" t="s">
        <v>36</v>
      </c>
      <c r="K5762" s="412"/>
      <c r="L5762" s="235">
        <f>N5762-G5762</f>
        <v>2.0833333328482695E-3</v>
      </c>
      <c r="M5762" s="236">
        <v>3</v>
      </c>
      <c r="N5762" s="232">
        <v>42891.335416666669</v>
      </c>
      <c r="O5762" s="233">
        <v>42891.335416666669</v>
      </c>
      <c r="P5762" s="237" t="s">
        <v>37</v>
      </c>
      <c r="Q5762" s="35" t="s">
        <v>52</v>
      </c>
      <c r="R5762" s="35" t="s">
        <v>5649</v>
      </c>
      <c r="S5762" s="35" t="s">
        <v>564</v>
      </c>
      <c r="T5762" s="52" t="s">
        <v>8668</v>
      </c>
      <c r="U5762" s="332" t="s">
        <v>40</v>
      </c>
      <c r="V5762" s="240" t="s">
        <v>788</v>
      </c>
      <c r="W5762" s="44" t="s">
        <v>8669</v>
      </c>
      <c r="X5762" s="241">
        <v>0</v>
      </c>
      <c r="Y5762" s="241">
        <v>0</v>
      </c>
      <c r="Z5762" s="241">
        <v>0</v>
      </c>
      <c r="AA5762" s="168"/>
      <c r="AB5762" s="168"/>
      <c r="AC5762" s="168"/>
      <c r="AD5762" s="304">
        <v>5517212</v>
      </c>
      <c r="AE5762" s="305" t="s">
        <v>1270</v>
      </c>
      <c r="AF5762" s="305" t="s">
        <v>1270</v>
      </c>
      <c r="AG5762" s="35" t="s">
        <v>7066</v>
      </c>
      <c r="AH5762" s="44" t="s">
        <v>7067</v>
      </c>
    </row>
    <row r="5763" spans="1:34" ht="15" customHeight="1" x14ac:dyDescent="0.2">
      <c r="A5763" s="257">
        <v>69</v>
      </c>
      <c r="B5763" s="257">
        <v>70</v>
      </c>
      <c r="C5763" s="258" t="s">
        <v>504</v>
      </c>
      <c r="D5763" s="257">
        <v>70075</v>
      </c>
      <c r="E5763" s="258" t="s">
        <v>505</v>
      </c>
      <c r="F5763" s="25">
        <v>2017</v>
      </c>
      <c r="G5763" s="232">
        <v>42894.231249999997</v>
      </c>
      <c r="H5763" s="233">
        <v>42894.231249999997</v>
      </c>
      <c r="I5763" s="412" t="s">
        <v>36</v>
      </c>
      <c r="J5763" s="412" t="s">
        <v>36</v>
      </c>
      <c r="K5763" s="412"/>
      <c r="L5763" s="235">
        <f>N5763-G5763</f>
        <v>6.944444467080757E-4</v>
      </c>
      <c r="M5763" s="236">
        <v>1</v>
      </c>
      <c r="N5763" s="232">
        <v>42894.231944444444</v>
      </c>
      <c r="O5763" s="233">
        <v>42894.231944444444</v>
      </c>
      <c r="P5763" s="237" t="s">
        <v>37</v>
      </c>
      <c r="Q5763" s="35" t="s">
        <v>145</v>
      </c>
      <c r="R5763" s="35" t="s">
        <v>146</v>
      </c>
      <c r="S5763" s="35" t="s">
        <v>40</v>
      </c>
      <c r="T5763" s="52" t="s">
        <v>8679</v>
      </c>
      <c r="U5763" s="332" t="s">
        <v>40</v>
      </c>
      <c r="V5763" s="240" t="s">
        <v>788</v>
      </c>
      <c r="W5763" s="44" t="s">
        <v>8680</v>
      </c>
      <c r="X5763" s="241">
        <v>1</v>
      </c>
      <c r="Y5763" s="241">
        <v>0</v>
      </c>
      <c r="Z5763" s="241">
        <v>0</v>
      </c>
      <c r="AA5763" s="168"/>
      <c r="AB5763" s="168"/>
      <c r="AC5763" s="168"/>
      <c r="AD5763" s="304">
        <v>5517212</v>
      </c>
      <c r="AE5763" s="305" t="s">
        <v>7063</v>
      </c>
      <c r="AF5763" s="305" t="s">
        <v>8681</v>
      </c>
      <c r="AG5763" s="35" t="s">
        <v>7040</v>
      </c>
      <c r="AH5763" s="44" t="s">
        <v>7041</v>
      </c>
    </row>
    <row r="5764" spans="1:34" ht="15" customHeight="1" x14ac:dyDescent="0.2">
      <c r="A5764" s="257">
        <v>69</v>
      </c>
      <c r="B5764" s="257">
        <v>70</v>
      </c>
      <c r="C5764" s="258" t="s">
        <v>504</v>
      </c>
      <c r="D5764" s="257">
        <v>70075</v>
      </c>
      <c r="E5764" s="258" t="s">
        <v>505</v>
      </c>
      <c r="F5764" s="25">
        <v>2017</v>
      </c>
      <c r="G5764" s="232">
        <v>43033.496527777781</v>
      </c>
      <c r="H5764" s="233">
        <v>43033.496527777781</v>
      </c>
      <c r="I5764" s="412" t="s">
        <v>36</v>
      </c>
      <c r="J5764" s="412" t="s">
        <v>36</v>
      </c>
      <c r="K5764" s="412"/>
      <c r="L5764" s="235">
        <f>N5764-G5764</f>
        <v>6.9444443943211809E-4</v>
      </c>
      <c r="M5764" s="236">
        <v>1</v>
      </c>
      <c r="N5764" s="232">
        <v>43033.49722222222</v>
      </c>
      <c r="O5764" s="233">
        <v>43033.49722222222</v>
      </c>
      <c r="P5764" s="237" t="s">
        <v>37</v>
      </c>
      <c r="Q5764" s="35" t="s">
        <v>6434</v>
      </c>
      <c r="R5764" s="35" t="s">
        <v>600</v>
      </c>
      <c r="S5764" s="35" t="s">
        <v>579</v>
      </c>
      <c r="T5764" s="167" t="s">
        <v>9856</v>
      </c>
      <c r="U5764" s="332" t="s">
        <v>40</v>
      </c>
      <c r="V5764" s="240" t="s">
        <v>788</v>
      </c>
      <c r="W5764" s="167" t="s">
        <v>9857</v>
      </c>
      <c r="X5764" s="241">
        <v>0</v>
      </c>
      <c r="Y5764" s="241">
        <v>0</v>
      </c>
      <c r="Z5764" s="241">
        <v>0</v>
      </c>
      <c r="AA5764" s="266"/>
      <c r="AB5764" s="266"/>
      <c r="AC5764" s="266"/>
      <c r="AD5764" s="304">
        <v>5517212</v>
      </c>
      <c r="AE5764" s="333" t="s">
        <v>1270</v>
      </c>
      <c r="AF5764" s="333" t="s">
        <v>1270</v>
      </c>
      <c r="AG5764" s="167" t="s">
        <v>7040</v>
      </c>
      <c r="AH5764" s="29" t="s">
        <v>7041</v>
      </c>
    </row>
    <row r="5765" spans="1:34" ht="15" customHeight="1" x14ac:dyDescent="0.2">
      <c r="A5765" s="257">
        <v>69</v>
      </c>
      <c r="B5765" s="257">
        <v>70</v>
      </c>
      <c r="C5765" s="258" t="s">
        <v>504</v>
      </c>
      <c r="D5765" s="257">
        <v>70075</v>
      </c>
      <c r="E5765" s="258" t="s">
        <v>505</v>
      </c>
      <c r="F5765" s="25">
        <v>2017</v>
      </c>
      <c r="G5765" s="232">
        <v>43034.37222222222</v>
      </c>
      <c r="H5765" s="233">
        <v>43034.37222222222</v>
      </c>
      <c r="I5765" s="412" t="s">
        <v>36</v>
      </c>
      <c r="J5765" s="412" t="s">
        <v>36</v>
      </c>
      <c r="K5765" s="412"/>
      <c r="L5765" s="235">
        <f>N5765-G5765</f>
        <v>6.944444467080757E-4</v>
      </c>
      <c r="M5765" s="236">
        <v>1</v>
      </c>
      <c r="N5765" s="232">
        <v>43034.372916666667</v>
      </c>
      <c r="O5765" s="233">
        <v>43034.372916666667</v>
      </c>
      <c r="P5765" s="237" t="s">
        <v>37</v>
      </c>
      <c r="Q5765" s="35" t="s">
        <v>6434</v>
      </c>
      <c r="R5765" s="35" t="s">
        <v>672</v>
      </c>
      <c r="S5765" s="35" t="s">
        <v>579</v>
      </c>
      <c r="T5765" s="167" t="s">
        <v>9861</v>
      </c>
      <c r="U5765" s="332" t="s">
        <v>40</v>
      </c>
      <c r="V5765" s="240" t="s">
        <v>788</v>
      </c>
      <c r="W5765" s="167" t="s">
        <v>9862</v>
      </c>
      <c r="X5765" s="241">
        <v>0</v>
      </c>
      <c r="Y5765" s="241">
        <v>0</v>
      </c>
      <c r="Z5765" s="241">
        <v>0</v>
      </c>
      <c r="AA5765" s="266"/>
      <c r="AB5765" s="266"/>
      <c r="AC5765" s="266"/>
      <c r="AD5765" s="304">
        <v>5517212</v>
      </c>
      <c r="AE5765" s="333" t="s">
        <v>1270</v>
      </c>
      <c r="AF5765" s="333" t="s">
        <v>1270</v>
      </c>
      <c r="AG5765" s="167" t="s">
        <v>7040</v>
      </c>
      <c r="AH5765" s="29" t="s">
        <v>7041</v>
      </c>
    </row>
    <row r="5766" spans="1:34" ht="15" customHeight="1" x14ac:dyDescent="0.2">
      <c r="A5766" s="521">
        <v>69</v>
      </c>
      <c r="B5766" s="521">
        <v>70</v>
      </c>
      <c r="C5766" s="522" t="s">
        <v>504</v>
      </c>
      <c r="D5766" s="521">
        <v>70075</v>
      </c>
      <c r="E5766" s="522" t="s">
        <v>505</v>
      </c>
      <c r="F5766" s="25">
        <v>2019</v>
      </c>
      <c r="G5766" s="573">
        <v>43611.914583333331</v>
      </c>
      <c r="H5766" s="574">
        <v>43611.914583333331</v>
      </c>
      <c r="I5766" s="572" t="s">
        <v>36</v>
      </c>
      <c r="J5766" s="598" t="s">
        <v>7042</v>
      </c>
      <c r="K5766" s="572" t="s">
        <v>36</v>
      </c>
      <c r="L5766" s="235">
        <f>N5766-G5766</f>
        <v>0.83333333333575865</v>
      </c>
      <c r="M5766" s="236">
        <v>1200</v>
      </c>
      <c r="N5766" s="573">
        <v>43612.747916666667</v>
      </c>
      <c r="O5766" s="574">
        <v>43612.747916666667</v>
      </c>
      <c r="P5766" s="237" t="s">
        <v>37</v>
      </c>
      <c r="Q5766" s="359" t="s">
        <v>62</v>
      </c>
      <c r="R5766" s="35" t="s">
        <v>10303</v>
      </c>
      <c r="S5766" s="277" t="s">
        <v>68</v>
      </c>
      <c r="T5766" s="167" t="s">
        <v>14192</v>
      </c>
      <c r="U5766" s="77">
        <v>117328836</v>
      </c>
      <c r="V5766" s="49" t="s">
        <v>788</v>
      </c>
      <c r="W5766" s="167" t="s">
        <v>14193</v>
      </c>
      <c r="X5766" s="536">
        <v>1</v>
      </c>
      <c r="Y5766" s="255">
        <v>0</v>
      </c>
      <c r="Z5766" s="255">
        <v>0</v>
      </c>
      <c r="AA5766" s="264">
        <f>Y5766/AD5766</f>
        <v>0</v>
      </c>
      <c r="AB5766" s="265">
        <f>Z5766/AD5766</f>
        <v>0</v>
      </c>
      <c r="AC5766" s="255">
        <v>0</v>
      </c>
      <c r="AD5766" s="255">
        <v>5548929</v>
      </c>
      <c r="AE5766" s="240" t="s">
        <v>7063</v>
      </c>
      <c r="AF5766" s="527" t="s">
        <v>13176</v>
      </c>
      <c r="AG5766" s="49" t="s">
        <v>7040</v>
      </c>
      <c r="AH5766" s="525" t="s">
        <v>7041</v>
      </c>
    </row>
    <row r="5767" spans="1:34" ht="15" customHeight="1" x14ac:dyDescent="0.2">
      <c r="A5767" s="257">
        <v>69</v>
      </c>
      <c r="B5767" s="257">
        <v>70</v>
      </c>
      <c r="C5767" s="258" t="s">
        <v>514</v>
      </c>
      <c r="D5767" s="257">
        <v>70076</v>
      </c>
      <c r="E5767" s="258" t="s">
        <v>515</v>
      </c>
      <c r="F5767" s="25">
        <v>2016</v>
      </c>
      <c r="G5767" s="232">
        <v>42487.634722222225</v>
      </c>
      <c r="H5767" s="233">
        <v>42487.634722222225</v>
      </c>
      <c r="I5767" s="412" t="s">
        <v>36</v>
      </c>
      <c r="J5767" s="412" t="s">
        <v>36</v>
      </c>
      <c r="K5767" s="412"/>
      <c r="L5767" s="235">
        <f>N5767-G5767</f>
        <v>6.9444443943211809E-4</v>
      </c>
      <c r="M5767" s="236">
        <v>1</v>
      </c>
      <c r="N5767" s="232">
        <v>42487.635416666664</v>
      </c>
      <c r="O5767" s="233">
        <v>42487.635416666664</v>
      </c>
      <c r="P5767" s="237" t="s">
        <v>37</v>
      </c>
      <c r="Q5767" s="238" t="s">
        <v>213</v>
      </c>
      <c r="R5767" s="238" t="s">
        <v>287</v>
      </c>
      <c r="S5767" s="35" t="s">
        <v>40</v>
      </c>
      <c r="T5767" s="35" t="s">
        <v>5988</v>
      </c>
      <c r="U5767" s="282" t="s">
        <v>40</v>
      </c>
      <c r="V5767" s="240" t="s">
        <v>788</v>
      </c>
      <c r="W5767" s="35" t="s">
        <v>5989</v>
      </c>
      <c r="X5767" s="55">
        <v>269</v>
      </c>
      <c r="Y5767" s="55">
        <v>0</v>
      </c>
      <c r="Z5767" s="55">
        <v>0</v>
      </c>
      <c r="AA5767" s="168"/>
      <c r="AB5767" s="168"/>
      <c r="AC5767" s="168"/>
    </row>
    <row r="5768" spans="1:34" ht="15" customHeight="1" x14ac:dyDescent="0.2">
      <c r="A5768" s="257">
        <v>69</v>
      </c>
      <c r="B5768" s="257">
        <v>70</v>
      </c>
      <c r="C5768" s="258" t="s">
        <v>514</v>
      </c>
      <c r="D5768" s="257">
        <v>70076</v>
      </c>
      <c r="E5768" s="258" t="s">
        <v>515</v>
      </c>
      <c r="F5768" s="25">
        <v>2016</v>
      </c>
      <c r="G5768" s="232">
        <v>42495.803472222222</v>
      </c>
      <c r="H5768" s="233">
        <v>42495.803472222222</v>
      </c>
      <c r="I5768" s="412" t="s">
        <v>36</v>
      </c>
      <c r="J5768" s="417" t="s">
        <v>313</v>
      </c>
      <c r="K5768" s="417"/>
      <c r="L5768" s="235">
        <f>N5768-G5768</f>
        <v>0.91249999999854481</v>
      </c>
      <c r="M5768" s="236">
        <v>1314</v>
      </c>
      <c r="N5768" s="232">
        <v>42496.71597222222</v>
      </c>
      <c r="O5768" s="233">
        <v>42496.71597222222</v>
      </c>
      <c r="P5768" s="237" t="s">
        <v>37</v>
      </c>
      <c r="Q5768" s="238" t="s">
        <v>213</v>
      </c>
      <c r="R5768" s="238" t="s">
        <v>287</v>
      </c>
      <c r="S5768" s="35" t="s">
        <v>54</v>
      </c>
      <c r="T5768" s="35" t="s">
        <v>6047</v>
      </c>
      <c r="U5768" s="170">
        <v>12162</v>
      </c>
      <c r="V5768" s="240" t="s">
        <v>788</v>
      </c>
      <c r="W5768" s="35" t="s">
        <v>6048</v>
      </c>
      <c r="X5768" s="55">
        <v>269</v>
      </c>
      <c r="Y5768" s="55">
        <v>269</v>
      </c>
      <c r="Z5768" s="55">
        <v>62320</v>
      </c>
      <c r="AA5768" s="259">
        <v>4.9070855213796606E-5</v>
      </c>
      <c r="AB5768" s="260">
        <v>1.1368385490423065E-2</v>
      </c>
      <c r="AC5768" s="241">
        <v>231.67286245353159</v>
      </c>
    </row>
    <row r="5769" spans="1:34" ht="15" customHeight="1" x14ac:dyDescent="0.2">
      <c r="A5769" s="257">
        <v>69</v>
      </c>
      <c r="B5769" s="257">
        <v>70</v>
      </c>
      <c r="C5769" s="258" t="s">
        <v>514</v>
      </c>
      <c r="D5769" s="257">
        <v>70076</v>
      </c>
      <c r="E5769" s="258" t="s">
        <v>515</v>
      </c>
      <c r="F5769" s="25">
        <v>2016</v>
      </c>
      <c r="G5769" s="284">
        <v>42628.408333333333</v>
      </c>
      <c r="H5769" s="234">
        <v>42628.408333333333</v>
      </c>
      <c r="I5769" s="412" t="s">
        <v>36</v>
      </c>
      <c r="J5769" s="417" t="s">
        <v>313</v>
      </c>
      <c r="K5769" s="417"/>
      <c r="L5769" s="235">
        <f>N5769-G5769</f>
        <v>0.52847222222044365</v>
      </c>
      <c r="M5769" s="236">
        <v>761</v>
      </c>
      <c r="N5769" s="284">
        <v>42628.936805555553</v>
      </c>
      <c r="O5769" s="234">
        <v>42628.936805555553</v>
      </c>
      <c r="P5769" s="237" t="s">
        <v>37</v>
      </c>
      <c r="Q5769" s="238" t="s">
        <v>38</v>
      </c>
      <c r="R5769" s="238" t="s">
        <v>135</v>
      </c>
      <c r="S5769" s="35" t="s">
        <v>54</v>
      </c>
      <c r="T5769" s="35" t="s">
        <v>6583</v>
      </c>
      <c r="U5769" s="170">
        <v>12496</v>
      </c>
      <c r="V5769" s="240" t="s">
        <v>788</v>
      </c>
      <c r="W5769" s="35" t="s">
        <v>6584</v>
      </c>
      <c r="X5769" s="298">
        <v>284</v>
      </c>
      <c r="Y5769" s="298">
        <v>284</v>
      </c>
      <c r="Z5769" s="298">
        <v>34168</v>
      </c>
      <c r="AA5769" s="289">
        <v>5.2142343456842756E-5</v>
      </c>
      <c r="AB5769" s="290">
        <v>6.2732379973007161E-3</v>
      </c>
      <c r="AC5769" s="291">
        <v>120.30985915492958</v>
      </c>
    </row>
    <row r="5770" spans="1:34" ht="15" customHeight="1" x14ac:dyDescent="0.2">
      <c r="A5770" s="257">
        <v>69</v>
      </c>
      <c r="B5770" s="257">
        <v>70</v>
      </c>
      <c r="C5770" s="258" t="s">
        <v>514</v>
      </c>
      <c r="D5770" s="257">
        <v>70076</v>
      </c>
      <c r="E5770" s="258" t="s">
        <v>515</v>
      </c>
      <c r="F5770" s="25">
        <v>2017</v>
      </c>
      <c r="G5770" s="232">
        <v>42796.473611111112</v>
      </c>
      <c r="H5770" s="233">
        <v>42796.473611111112</v>
      </c>
      <c r="I5770" s="412" t="s">
        <v>36</v>
      </c>
      <c r="J5770" s="412" t="s">
        <v>36</v>
      </c>
      <c r="K5770" s="412"/>
      <c r="L5770" s="235">
        <f>N5770-G5770</f>
        <v>6.944444467080757E-4</v>
      </c>
      <c r="M5770" s="236">
        <v>1</v>
      </c>
      <c r="N5770" s="232">
        <v>42796.474305555559</v>
      </c>
      <c r="O5770" s="233">
        <v>42796.474305555559</v>
      </c>
      <c r="P5770" s="237" t="s">
        <v>37</v>
      </c>
      <c r="Q5770" s="35" t="s">
        <v>52</v>
      </c>
      <c r="R5770" s="35" t="s">
        <v>67</v>
      </c>
      <c r="S5770" s="35" t="s">
        <v>101</v>
      </c>
      <c r="T5770" s="52" t="s">
        <v>8040</v>
      </c>
      <c r="U5770" s="303" t="s">
        <v>40</v>
      </c>
      <c r="V5770" s="49" t="s">
        <v>788</v>
      </c>
      <c r="W5770" s="44" t="s">
        <v>8041</v>
      </c>
      <c r="X5770" s="255">
        <v>289</v>
      </c>
      <c r="Y5770" s="241">
        <v>0</v>
      </c>
      <c r="Z5770" s="241">
        <v>0</v>
      </c>
      <c r="AA5770" s="168"/>
      <c r="AB5770" s="168"/>
      <c r="AC5770" s="168"/>
      <c r="AD5770" s="304">
        <v>5517212</v>
      </c>
      <c r="AE5770" s="35" t="s">
        <v>7063</v>
      </c>
      <c r="AF5770" s="305" t="s">
        <v>8042</v>
      </c>
      <c r="AG5770" s="35" t="s">
        <v>7040</v>
      </c>
      <c r="AH5770" s="52" t="s">
        <v>7041</v>
      </c>
    </row>
    <row r="5771" spans="1:34" ht="15" customHeight="1" x14ac:dyDescent="0.2">
      <c r="A5771" s="257">
        <v>69</v>
      </c>
      <c r="B5771" s="257">
        <v>70</v>
      </c>
      <c r="C5771" s="258" t="s">
        <v>514</v>
      </c>
      <c r="D5771" s="257">
        <v>70076</v>
      </c>
      <c r="E5771" s="258" t="s">
        <v>515</v>
      </c>
      <c r="F5771" s="25">
        <v>2017</v>
      </c>
      <c r="G5771" s="232">
        <v>42797.456944444442</v>
      </c>
      <c r="H5771" s="233">
        <v>42797.456944444442</v>
      </c>
      <c r="I5771" s="412" t="s">
        <v>36</v>
      </c>
      <c r="J5771" s="412" t="s">
        <v>36</v>
      </c>
      <c r="K5771" s="412"/>
      <c r="L5771" s="235">
        <f>N5771-G5771</f>
        <v>0.15625</v>
      </c>
      <c r="M5771" s="236">
        <v>225</v>
      </c>
      <c r="N5771" s="232">
        <v>42797.613194444442</v>
      </c>
      <c r="O5771" s="233">
        <v>42797.613194444442</v>
      </c>
      <c r="P5771" s="237" t="s">
        <v>37</v>
      </c>
      <c r="Q5771" s="35" t="s">
        <v>52</v>
      </c>
      <c r="R5771" s="35" t="s">
        <v>67</v>
      </c>
      <c r="S5771" s="35" t="s">
        <v>101</v>
      </c>
      <c r="T5771" s="52" t="s">
        <v>8043</v>
      </c>
      <c r="U5771" s="303" t="s">
        <v>40</v>
      </c>
      <c r="V5771" s="49" t="s">
        <v>788</v>
      </c>
      <c r="W5771" s="44" t="s">
        <v>8044</v>
      </c>
      <c r="X5771" s="255">
        <v>0</v>
      </c>
      <c r="Y5771" s="241">
        <v>0</v>
      </c>
      <c r="Z5771" s="241">
        <v>0</v>
      </c>
      <c r="AA5771" s="168"/>
      <c r="AB5771" s="168"/>
      <c r="AC5771" s="168"/>
      <c r="AD5771" s="304">
        <v>5517212</v>
      </c>
      <c r="AE5771" s="305" t="s">
        <v>1270</v>
      </c>
      <c r="AF5771" s="305" t="s">
        <v>1270</v>
      </c>
      <c r="AG5771" s="35" t="s">
        <v>7066</v>
      </c>
      <c r="AH5771" s="52" t="s">
        <v>7067</v>
      </c>
    </row>
    <row r="5772" spans="1:34" ht="15" customHeight="1" x14ac:dyDescent="0.2">
      <c r="A5772" s="58">
        <v>69</v>
      </c>
      <c r="B5772" s="58">
        <v>70</v>
      </c>
      <c r="C5772" s="76" t="s">
        <v>516</v>
      </c>
      <c r="D5772" s="31">
        <v>70078</v>
      </c>
      <c r="E5772" s="60" t="s">
        <v>517</v>
      </c>
      <c r="F5772" s="25">
        <v>2014</v>
      </c>
      <c r="G5772" s="61">
        <v>41676.493750000001</v>
      </c>
      <c r="H5772" s="62">
        <v>41676.493750000001</v>
      </c>
      <c r="I5772" s="625" t="s">
        <v>36</v>
      </c>
      <c r="J5772" s="625" t="s">
        <v>36</v>
      </c>
      <c r="K5772" s="625"/>
      <c r="L5772" s="64">
        <f>N5772-G5772</f>
        <v>6.9444443943211809E-4</v>
      </c>
      <c r="M5772" s="65">
        <v>1</v>
      </c>
      <c r="N5772" s="61">
        <v>41676.494444444441</v>
      </c>
      <c r="O5772" s="62">
        <v>41676.494444444441</v>
      </c>
      <c r="P5772" s="66" t="s">
        <v>37</v>
      </c>
      <c r="Q5772" s="67" t="s">
        <v>48</v>
      </c>
      <c r="R5772" s="67" t="s">
        <v>49</v>
      </c>
      <c r="S5772" s="68" t="s">
        <v>40</v>
      </c>
      <c r="T5772" s="69" t="s">
        <v>1781</v>
      </c>
      <c r="U5772" s="303" t="s">
        <v>40</v>
      </c>
      <c r="V5772" s="78" t="s">
        <v>788</v>
      </c>
      <c r="W5772" s="69" t="s">
        <v>1782</v>
      </c>
      <c r="X5772" s="32">
        <v>0</v>
      </c>
      <c r="Y5772" s="32">
        <v>0</v>
      </c>
      <c r="Z5772" s="83"/>
      <c r="AA5772" s="84"/>
      <c r="AB5772" s="85"/>
      <c r="AC5772" s="83"/>
    </row>
    <row r="5773" spans="1:34" ht="15" customHeight="1" x14ac:dyDescent="0.2">
      <c r="A5773" s="257">
        <v>69</v>
      </c>
      <c r="B5773" s="257">
        <v>70</v>
      </c>
      <c r="C5773" s="258" t="s">
        <v>516</v>
      </c>
      <c r="D5773" s="257">
        <v>70078</v>
      </c>
      <c r="E5773" s="258" t="s">
        <v>517</v>
      </c>
      <c r="F5773" s="25">
        <v>2016</v>
      </c>
      <c r="G5773" s="232">
        <v>42487.634722222225</v>
      </c>
      <c r="H5773" s="233">
        <v>42487.634722222225</v>
      </c>
      <c r="I5773" s="412" t="s">
        <v>36</v>
      </c>
      <c r="J5773" s="412" t="s">
        <v>36</v>
      </c>
      <c r="K5773" s="412"/>
      <c r="L5773" s="235">
        <f>N5773-G5773</f>
        <v>6.9444443943211809E-4</v>
      </c>
      <c r="M5773" s="236">
        <v>1</v>
      </c>
      <c r="N5773" s="232">
        <v>42487.635416666664</v>
      </c>
      <c r="O5773" s="233">
        <v>42487.635416666664</v>
      </c>
      <c r="P5773" s="237" t="s">
        <v>37</v>
      </c>
      <c r="Q5773" s="238" t="s">
        <v>213</v>
      </c>
      <c r="R5773" s="238" t="s">
        <v>287</v>
      </c>
      <c r="S5773" s="35" t="s">
        <v>40</v>
      </c>
      <c r="T5773" s="35" t="s">
        <v>5988</v>
      </c>
      <c r="U5773" s="282" t="s">
        <v>40</v>
      </c>
      <c r="V5773" s="240" t="s">
        <v>788</v>
      </c>
      <c r="W5773" s="35" t="s">
        <v>5989</v>
      </c>
      <c r="X5773" s="55">
        <v>0</v>
      </c>
      <c r="Y5773" s="55">
        <v>0</v>
      </c>
      <c r="Z5773" s="55">
        <v>0</v>
      </c>
      <c r="AA5773" s="168"/>
      <c r="AB5773" s="168"/>
      <c r="AC5773" s="168"/>
    </row>
    <row r="5774" spans="1:34" ht="15" customHeight="1" x14ac:dyDescent="0.2">
      <c r="A5774" s="257">
        <v>69</v>
      </c>
      <c r="B5774" s="257">
        <v>70</v>
      </c>
      <c r="C5774" s="258" t="s">
        <v>516</v>
      </c>
      <c r="D5774" s="257">
        <v>70078</v>
      </c>
      <c r="E5774" s="258" t="s">
        <v>517</v>
      </c>
      <c r="F5774" s="25">
        <v>2016</v>
      </c>
      <c r="G5774" s="232">
        <v>42495.803472222222</v>
      </c>
      <c r="H5774" s="233">
        <v>42495.803472222222</v>
      </c>
      <c r="I5774" s="412" t="s">
        <v>36</v>
      </c>
      <c r="J5774" s="412" t="s">
        <v>36</v>
      </c>
      <c r="K5774" s="412"/>
      <c r="L5774" s="235">
        <f>N5774-G5774</f>
        <v>0.91249999999854481</v>
      </c>
      <c r="M5774" s="236">
        <v>1314</v>
      </c>
      <c r="N5774" s="232">
        <v>42496.71597222222</v>
      </c>
      <c r="O5774" s="233">
        <v>42496.71597222222</v>
      </c>
      <c r="P5774" s="237" t="s">
        <v>37</v>
      </c>
      <c r="Q5774" s="238" t="s">
        <v>213</v>
      </c>
      <c r="R5774" s="238" t="s">
        <v>287</v>
      </c>
      <c r="S5774" s="35" t="s">
        <v>54</v>
      </c>
      <c r="T5774" s="35" t="s">
        <v>6049</v>
      </c>
      <c r="U5774" s="282" t="s">
        <v>40</v>
      </c>
      <c r="V5774" s="240" t="s">
        <v>788</v>
      </c>
      <c r="W5774" s="35" t="s">
        <v>6050</v>
      </c>
      <c r="X5774" s="55">
        <v>0</v>
      </c>
      <c r="Y5774" s="55">
        <v>0</v>
      </c>
      <c r="Z5774" s="55">
        <v>0</v>
      </c>
      <c r="AA5774" s="168"/>
      <c r="AB5774" s="168"/>
      <c r="AC5774" s="168"/>
    </row>
    <row r="5775" spans="1:34" ht="15" customHeight="1" x14ac:dyDescent="0.2">
      <c r="A5775" s="257">
        <v>69</v>
      </c>
      <c r="B5775" s="257">
        <v>70</v>
      </c>
      <c r="C5775" s="258" t="s">
        <v>516</v>
      </c>
      <c r="D5775" s="257">
        <v>70078</v>
      </c>
      <c r="E5775" s="258" t="s">
        <v>517</v>
      </c>
      <c r="F5775" s="25">
        <v>2017</v>
      </c>
      <c r="G5775" s="232">
        <v>42817.497916666667</v>
      </c>
      <c r="H5775" s="233">
        <v>42817.497916666667</v>
      </c>
      <c r="I5775" s="412" t="s">
        <v>36</v>
      </c>
      <c r="J5775" s="412" t="s">
        <v>36</v>
      </c>
      <c r="K5775" s="412"/>
      <c r="L5775" s="235">
        <f>N5775-G5775</f>
        <v>6.944444467080757E-4</v>
      </c>
      <c r="M5775" s="236">
        <v>1</v>
      </c>
      <c r="N5775" s="232">
        <v>42817.498611111114</v>
      </c>
      <c r="O5775" s="233">
        <v>42817.498611111114</v>
      </c>
      <c r="P5775" s="328" t="s">
        <v>242</v>
      </c>
      <c r="Q5775" s="35" t="s">
        <v>43</v>
      </c>
      <c r="R5775" s="35" t="s">
        <v>1663</v>
      </c>
      <c r="S5775" s="35" t="s">
        <v>40</v>
      </c>
      <c r="T5775" s="167" t="s">
        <v>8188</v>
      </c>
      <c r="U5775" s="303" t="s">
        <v>40</v>
      </c>
      <c r="V5775" s="49" t="s">
        <v>788</v>
      </c>
      <c r="W5775" s="35" t="s">
        <v>8189</v>
      </c>
      <c r="X5775" s="255">
        <v>0</v>
      </c>
      <c r="Y5775" s="241">
        <v>0</v>
      </c>
      <c r="Z5775" s="241">
        <v>0</v>
      </c>
      <c r="AA5775" s="168"/>
      <c r="AB5775" s="168"/>
      <c r="AC5775" s="168"/>
      <c r="AD5775" s="304">
        <v>5517212</v>
      </c>
      <c r="AE5775" s="305" t="s">
        <v>1270</v>
      </c>
      <c r="AF5775" s="305" t="s">
        <v>1270</v>
      </c>
      <c r="AG5775" s="35" t="s">
        <v>7066</v>
      </c>
      <c r="AH5775" s="52" t="s">
        <v>7067</v>
      </c>
    </row>
    <row r="5776" spans="1:34" ht="15" customHeight="1" x14ac:dyDescent="0.2">
      <c r="A5776" s="58">
        <v>69</v>
      </c>
      <c r="B5776" s="58">
        <v>70</v>
      </c>
      <c r="C5776" s="76" t="s">
        <v>478</v>
      </c>
      <c r="D5776" s="31">
        <v>70079</v>
      </c>
      <c r="E5776" s="60" t="s">
        <v>479</v>
      </c>
      <c r="F5776" s="25">
        <v>2014</v>
      </c>
      <c r="G5776" s="61">
        <v>41754.670138888891</v>
      </c>
      <c r="H5776" s="62">
        <v>41754.670138888891</v>
      </c>
      <c r="I5776" s="625" t="s">
        <v>36</v>
      </c>
      <c r="J5776" s="625" t="s">
        <v>36</v>
      </c>
      <c r="K5776" s="625"/>
      <c r="L5776" s="64">
        <f>N5776-G5776</f>
        <v>6.9444443943211809E-4</v>
      </c>
      <c r="M5776" s="65">
        <v>1</v>
      </c>
      <c r="N5776" s="61">
        <v>41754.67083333333</v>
      </c>
      <c r="O5776" s="62">
        <v>41754.67083333333</v>
      </c>
      <c r="P5776" s="66" t="s">
        <v>37</v>
      </c>
      <c r="Q5776" s="69" t="s">
        <v>1752</v>
      </c>
      <c r="R5776" s="69" t="s">
        <v>287</v>
      </c>
      <c r="S5776" s="87" t="s">
        <v>101</v>
      </c>
      <c r="T5776" s="69" t="s">
        <v>2147</v>
      </c>
      <c r="U5776" s="303" t="s">
        <v>40</v>
      </c>
      <c r="V5776" s="78" t="s">
        <v>788</v>
      </c>
      <c r="W5776" s="69" t="s">
        <v>2146</v>
      </c>
      <c r="X5776" s="32">
        <v>0</v>
      </c>
      <c r="Y5776" s="32">
        <v>0</v>
      </c>
      <c r="Z5776" s="83"/>
      <c r="AA5776" s="84"/>
      <c r="AB5776" s="85"/>
      <c r="AC5776" s="83"/>
    </row>
    <row r="5777" spans="1:34" ht="15" customHeight="1" x14ac:dyDescent="0.2">
      <c r="A5777" s="257">
        <v>69</v>
      </c>
      <c r="B5777" s="257">
        <v>70</v>
      </c>
      <c r="C5777" s="258" t="s">
        <v>478</v>
      </c>
      <c r="D5777" s="257">
        <v>70079</v>
      </c>
      <c r="E5777" s="258" t="s">
        <v>479</v>
      </c>
      <c r="F5777" s="25">
        <v>2017</v>
      </c>
      <c r="G5777" s="232">
        <v>42989.775694444441</v>
      </c>
      <c r="H5777" s="233">
        <v>42989.775694444441</v>
      </c>
      <c r="I5777" s="417" t="s">
        <v>7042</v>
      </c>
      <c r="J5777" s="412" t="s">
        <v>36</v>
      </c>
      <c r="K5777" s="412"/>
      <c r="L5777" s="235">
        <f>N5777-G5777</f>
        <v>0.34236111111385981</v>
      </c>
      <c r="M5777" s="236">
        <v>493</v>
      </c>
      <c r="N5777" s="232">
        <v>42990.118055555555</v>
      </c>
      <c r="O5777" s="233">
        <v>42990.118055555555</v>
      </c>
      <c r="P5777" s="237" t="s">
        <v>37</v>
      </c>
      <c r="Q5777" s="35" t="s">
        <v>52</v>
      </c>
      <c r="R5777" s="35" t="s">
        <v>59</v>
      </c>
      <c r="S5777" s="35" t="s">
        <v>54</v>
      </c>
      <c r="T5777" s="167" t="s">
        <v>9453</v>
      </c>
      <c r="U5777" s="303" t="s">
        <v>40</v>
      </c>
      <c r="V5777" s="240" t="s">
        <v>788</v>
      </c>
      <c r="W5777" s="167" t="s">
        <v>9454</v>
      </c>
      <c r="X5777" s="241">
        <v>356</v>
      </c>
      <c r="Y5777" s="241">
        <v>356</v>
      </c>
      <c r="Z5777" s="255">
        <v>99680</v>
      </c>
      <c r="AA5777" s="215">
        <v>6.4525343597454657E-5</v>
      </c>
      <c r="AB5777" s="216">
        <v>1.8067096207287303E-2</v>
      </c>
      <c r="AC5777" s="255">
        <v>280</v>
      </c>
      <c r="AD5777" s="304">
        <v>5517212</v>
      </c>
      <c r="AE5777" s="382" t="s">
        <v>7172</v>
      </c>
      <c r="AF5777" s="383" t="s">
        <v>9455</v>
      </c>
      <c r="AG5777" s="167" t="s">
        <v>7040</v>
      </c>
      <c r="AH5777" s="29" t="s">
        <v>7041</v>
      </c>
    </row>
    <row r="5778" spans="1:34" ht="15" customHeight="1" x14ac:dyDescent="0.2">
      <c r="A5778" s="58">
        <v>69</v>
      </c>
      <c r="B5778" s="58">
        <v>70</v>
      </c>
      <c r="C5778" s="76" t="s">
        <v>1223</v>
      </c>
      <c r="D5778" s="31">
        <v>70080</v>
      </c>
      <c r="E5778" s="60" t="s">
        <v>1224</v>
      </c>
      <c r="F5778" s="25">
        <v>2014</v>
      </c>
      <c r="G5778" s="61">
        <v>41668.054166666669</v>
      </c>
      <c r="H5778" s="62">
        <v>41668.054166666669</v>
      </c>
      <c r="I5778" s="625" t="s">
        <v>36</v>
      </c>
      <c r="J5778" s="625" t="s">
        <v>36</v>
      </c>
      <c r="K5778" s="625"/>
      <c r="L5778" s="64">
        <f>N5778-G5778</f>
        <v>6.9444443943211809E-4</v>
      </c>
      <c r="M5778" s="65">
        <v>1</v>
      </c>
      <c r="N5778" s="61">
        <v>41668.054861111108</v>
      </c>
      <c r="O5778" s="62">
        <v>41668.054861111108</v>
      </c>
      <c r="P5778" s="66" t="s">
        <v>37</v>
      </c>
      <c r="Q5778" s="67" t="s">
        <v>62</v>
      </c>
      <c r="R5778" s="67" t="s">
        <v>397</v>
      </c>
      <c r="S5778" s="68" t="s">
        <v>40</v>
      </c>
      <c r="T5778" s="69" t="s">
        <v>1746</v>
      </c>
      <c r="U5778" s="303" t="s">
        <v>40</v>
      </c>
      <c r="V5778" s="78" t="s">
        <v>788</v>
      </c>
      <c r="W5778" s="69" t="s">
        <v>1747</v>
      </c>
      <c r="X5778" s="32">
        <v>522</v>
      </c>
      <c r="Y5778" s="32">
        <v>0</v>
      </c>
      <c r="Z5778" s="83">
        <v>1162</v>
      </c>
      <c r="AA5778" s="79">
        <f>Y5778/5380759</f>
        <v>0</v>
      </c>
      <c r="AB5778" s="80">
        <f>Z5778/5380759</f>
        <v>2.1595466364503595E-4</v>
      </c>
      <c r="AC5778" s="32">
        <v>0</v>
      </c>
      <c r="AD5778" s="41"/>
      <c r="AE5778" s="41"/>
      <c r="AF5778" s="41"/>
      <c r="AG5778" s="41"/>
      <c r="AH5778" s="41"/>
    </row>
    <row r="5779" spans="1:34" ht="15" customHeight="1" x14ac:dyDescent="0.2">
      <c r="A5779" s="153">
        <v>69</v>
      </c>
      <c r="B5779" s="153">
        <v>70</v>
      </c>
      <c r="C5779" s="24" t="s">
        <v>1223</v>
      </c>
      <c r="D5779" s="172">
        <v>70080</v>
      </c>
      <c r="E5779" s="24" t="s">
        <v>1224</v>
      </c>
      <c r="F5779" s="25">
        <v>2015</v>
      </c>
      <c r="G5779" s="156">
        <v>42012.338888888888</v>
      </c>
      <c r="H5779" s="157">
        <v>42012.338888888888</v>
      </c>
      <c r="I5779" s="620" t="s">
        <v>36</v>
      </c>
      <c r="J5779" s="620" t="s">
        <v>36</v>
      </c>
      <c r="K5779" s="620"/>
      <c r="L5779" s="159">
        <f>N5779-G5779</f>
        <v>1.2500000004365575E-2</v>
      </c>
      <c r="M5779" s="160">
        <v>18</v>
      </c>
      <c r="N5779" s="156">
        <v>42012.351388888892</v>
      </c>
      <c r="O5779" s="157">
        <v>42012.351388888892</v>
      </c>
      <c r="P5779" s="161" t="s">
        <v>37</v>
      </c>
      <c r="Q5779" s="35" t="s">
        <v>71</v>
      </c>
      <c r="R5779" s="35" t="s">
        <v>72</v>
      </c>
      <c r="S5779" s="35" t="s">
        <v>579</v>
      </c>
      <c r="T5779" s="35" t="s">
        <v>3324</v>
      </c>
      <c r="U5779" s="170">
        <v>10822</v>
      </c>
      <c r="V5779" s="167" t="s">
        <v>788</v>
      </c>
      <c r="W5779" s="35" t="s">
        <v>3325</v>
      </c>
      <c r="X5779" s="55">
        <v>407</v>
      </c>
      <c r="Y5779" s="55">
        <v>407</v>
      </c>
      <c r="Z5779" s="55">
        <v>7724</v>
      </c>
      <c r="AA5779" s="173">
        <f>Y5779/5412924</f>
        <v>7.519041464465416E-5</v>
      </c>
      <c r="AB5779" s="174">
        <f>Z5779/5412924</f>
        <v>1.4269551909467046E-3</v>
      </c>
      <c r="AC5779" s="55">
        <f>Z5779/Y5779</f>
        <v>18.977886977886978</v>
      </c>
    </row>
    <row r="5780" spans="1:34" ht="15" customHeight="1" x14ac:dyDescent="0.2">
      <c r="A5780" s="175">
        <v>69</v>
      </c>
      <c r="B5780" s="175">
        <v>70</v>
      </c>
      <c r="C5780" s="24" t="s">
        <v>1223</v>
      </c>
      <c r="D5780" s="175">
        <v>70080</v>
      </c>
      <c r="E5780" s="24" t="s">
        <v>1224</v>
      </c>
      <c r="F5780" s="25">
        <v>2015</v>
      </c>
      <c r="G5780" s="156">
        <v>42235.876388888886</v>
      </c>
      <c r="H5780" s="157">
        <v>42235.876388888886</v>
      </c>
      <c r="I5780" s="620" t="s">
        <v>36</v>
      </c>
      <c r="J5780" s="620" t="s">
        <v>36</v>
      </c>
      <c r="K5780" s="620"/>
      <c r="L5780" s="159">
        <f>N5780-G5780</f>
        <v>6.5972222226264421E-2</v>
      </c>
      <c r="M5780" s="160">
        <v>95</v>
      </c>
      <c r="N5780" s="156">
        <v>42235.942361111112</v>
      </c>
      <c r="O5780" s="157">
        <v>42235.942361111112</v>
      </c>
      <c r="P5780" s="161" t="s">
        <v>37</v>
      </c>
      <c r="Q5780" s="35" t="s">
        <v>1285</v>
      </c>
      <c r="R5780" s="35" t="s">
        <v>302</v>
      </c>
      <c r="S5780" s="35" t="s">
        <v>68</v>
      </c>
      <c r="T5780" s="35" t="s">
        <v>4616</v>
      </c>
      <c r="U5780" s="303" t="s">
        <v>40</v>
      </c>
      <c r="V5780" s="167" t="s">
        <v>788</v>
      </c>
      <c r="W5780" s="35" t="s">
        <v>4617</v>
      </c>
      <c r="X5780" s="55">
        <v>0</v>
      </c>
      <c r="Y5780" s="168"/>
      <c r="Z5780" s="168"/>
      <c r="AA5780" s="168"/>
      <c r="AB5780" s="168"/>
      <c r="AC5780" s="168"/>
    </row>
    <row r="5781" spans="1:34" ht="15" customHeight="1" x14ac:dyDescent="0.2">
      <c r="A5781" s="175">
        <v>69</v>
      </c>
      <c r="B5781" s="175">
        <v>70</v>
      </c>
      <c r="C5781" s="24" t="s">
        <v>1223</v>
      </c>
      <c r="D5781" s="175">
        <v>70080</v>
      </c>
      <c r="E5781" s="43" t="s">
        <v>1224</v>
      </c>
      <c r="F5781" s="25">
        <v>2015</v>
      </c>
      <c r="G5781" s="156">
        <v>42349.67083333333</v>
      </c>
      <c r="H5781" s="157">
        <v>42349.67083333333</v>
      </c>
      <c r="I5781" s="620" t="s">
        <v>36</v>
      </c>
      <c r="J5781" s="620" t="s">
        <v>36</v>
      </c>
      <c r="K5781" s="620"/>
      <c r="L5781" s="159">
        <f>N5781-G5781</f>
        <v>6.944444467080757E-4</v>
      </c>
      <c r="M5781" s="160">
        <v>1</v>
      </c>
      <c r="N5781" s="156">
        <v>42349.671527777777</v>
      </c>
      <c r="O5781" s="157">
        <v>42349.671527777777</v>
      </c>
      <c r="P5781" s="161" t="s">
        <v>37</v>
      </c>
      <c r="Q5781" s="162" t="s">
        <v>145</v>
      </c>
      <c r="R5781" s="35" t="s">
        <v>146</v>
      </c>
      <c r="S5781" s="35" t="s">
        <v>40</v>
      </c>
      <c r="T5781" s="35" t="s">
        <v>5320</v>
      </c>
      <c r="U5781" s="303" t="s">
        <v>40</v>
      </c>
      <c r="V5781" s="167" t="s">
        <v>788</v>
      </c>
      <c r="W5781" s="35" t="s">
        <v>5321</v>
      </c>
      <c r="X5781" s="55">
        <v>522</v>
      </c>
      <c r="Y5781" s="168"/>
      <c r="Z5781" s="168"/>
      <c r="AA5781" s="168"/>
      <c r="AB5781" s="168"/>
      <c r="AC5781" s="168"/>
    </row>
    <row r="5782" spans="1:34" ht="15" customHeight="1" x14ac:dyDescent="0.2">
      <c r="A5782" s="231">
        <v>69</v>
      </c>
      <c r="B5782" s="231">
        <v>70</v>
      </c>
      <c r="C5782" s="230" t="s">
        <v>1223</v>
      </c>
      <c r="D5782" s="231">
        <v>70080</v>
      </c>
      <c r="E5782" s="230" t="s">
        <v>1224</v>
      </c>
      <c r="F5782" s="25">
        <v>2016</v>
      </c>
      <c r="G5782" s="232">
        <v>42381.722916666666</v>
      </c>
      <c r="H5782" s="233">
        <v>42381.722916666666</v>
      </c>
      <c r="I5782" s="412" t="s">
        <v>36</v>
      </c>
      <c r="J5782" s="412" t="s">
        <v>36</v>
      </c>
      <c r="K5782" s="412"/>
      <c r="L5782" s="235">
        <f>N5782-G5782</f>
        <v>6.944444467080757E-4</v>
      </c>
      <c r="M5782" s="236">
        <v>1</v>
      </c>
      <c r="N5782" s="232">
        <v>42381.723611111112</v>
      </c>
      <c r="O5782" s="233">
        <v>42381.723611111112</v>
      </c>
      <c r="P5782" s="237" t="s">
        <v>37</v>
      </c>
      <c r="Q5782" s="238" t="s">
        <v>145</v>
      </c>
      <c r="R5782" s="238" t="s">
        <v>146</v>
      </c>
      <c r="S5782" s="238" t="s">
        <v>40</v>
      </c>
      <c r="T5782" s="239" t="s">
        <v>5456</v>
      </c>
      <c r="U5782" s="243" t="s">
        <v>40</v>
      </c>
      <c r="V5782" s="240" t="s">
        <v>788</v>
      </c>
      <c r="W5782" s="239" t="s">
        <v>5457</v>
      </c>
      <c r="X5782" s="241">
        <v>400</v>
      </c>
      <c r="Y5782" s="241">
        <v>0</v>
      </c>
      <c r="Z5782" s="241">
        <v>0</v>
      </c>
      <c r="AA5782" s="242"/>
      <c r="AB5782" s="242"/>
      <c r="AC5782" s="242"/>
    </row>
    <row r="5783" spans="1:34" ht="15" customHeight="1" x14ac:dyDescent="0.2">
      <c r="A5783" s="257">
        <v>69</v>
      </c>
      <c r="B5783" s="257">
        <v>70</v>
      </c>
      <c r="C5783" s="258" t="s">
        <v>1223</v>
      </c>
      <c r="D5783" s="257">
        <v>70080</v>
      </c>
      <c r="E5783" s="258" t="s">
        <v>1224</v>
      </c>
      <c r="F5783" s="25">
        <v>2016</v>
      </c>
      <c r="G5783" s="284">
        <v>42521.714583333334</v>
      </c>
      <c r="H5783" s="234">
        <v>42521.714583333334</v>
      </c>
      <c r="I5783" s="412" t="s">
        <v>36</v>
      </c>
      <c r="J5783" s="412" t="s">
        <v>36</v>
      </c>
      <c r="K5783" s="412"/>
      <c r="L5783" s="235">
        <f>N5783-G5783</f>
        <v>0.13333333333139308</v>
      </c>
      <c r="M5783" s="236">
        <v>192</v>
      </c>
      <c r="N5783" s="284">
        <v>42521.847916666666</v>
      </c>
      <c r="O5783" s="234">
        <v>42521.847916666666</v>
      </c>
      <c r="P5783" s="237" t="s">
        <v>37</v>
      </c>
      <c r="Q5783" s="238" t="s">
        <v>145</v>
      </c>
      <c r="R5783" s="238" t="s">
        <v>146</v>
      </c>
      <c r="S5783" s="35" t="s">
        <v>80</v>
      </c>
      <c r="T5783" s="35" t="s">
        <v>6142</v>
      </c>
      <c r="U5783" s="196">
        <v>12212</v>
      </c>
      <c r="V5783" s="240" t="s">
        <v>788</v>
      </c>
      <c r="W5783" s="35" t="s">
        <v>6143</v>
      </c>
      <c r="X5783" s="55">
        <v>410</v>
      </c>
      <c r="Y5783" s="55">
        <v>410</v>
      </c>
      <c r="Z5783" s="55">
        <v>78720</v>
      </c>
      <c r="AA5783" s="259">
        <v>7.4792009805414901E-5</v>
      </c>
      <c r="AB5783" s="260">
        <v>1.4360065882639661E-2</v>
      </c>
      <c r="AC5783" s="241">
        <v>192</v>
      </c>
    </row>
    <row r="5784" spans="1:34" ht="15" customHeight="1" x14ac:dyDescent="0.2">
      <c r="A5784" s="257">
        <v>69</v>
      </c>
      <c r="B5784" s="257">
        <v>70</v>
      </c>
      <c r="C5784" s="258" t="s">
        <v>1223</v>
      </c>
      <c r="D5784" s="257">
        <v>70080</v>
      </c>
      <c r="E5784" s="258" t="s">
        <v>1224</v>
      </c>
      <c r="F5784" s="25">
        <v>2017</v>
      </c>
      <c r="G5784" s="232">
        <v>42832.822916666664</v>
      </c>
      <c r="H5784" s="233">
        <v>42832.822916666664</v>
      </c>
      <c r="I5784" s="417" t="s">
        <v>7042</v>
      </c>
      <c r="J5784" s="412" t="s">
        <v>36</v>
      </c>
      <c r="K5784" s="412"/>
      <c r="L5784" s="235">
        <f>N5784-G5784</f>
        <v>7.6388888919609599E-3</v>
      </c>
      <c r="M5784" s="236">
        <v>11</v>
      </c>
      <c r="N5784" s="232">
        <v>42832.830555555556</v>
      </c>
      <c r="O5784" s="233">
        <v>42832.830555555556</v>
      </c>
      <c r="P5784" s="237" t="s">
        <v>37</v>
      </c>
      <c r="Q5784" s="35" t="s">
        <v>6434</v>
      </c>
      <c r="R5784" s="35" t="s">
        <v>72</v>
      </c>
      <c r="S5784" s="35" t="s">
        <v>579</v>
      </c>
      <c r="T5784" s="52" t="s">
        <v>8292</v>
      </c>
      <c r="U5784" s="303" t="s">
        <v>40</v>
      </c>
      <c r="V5784" s="49" t="s">
        <v>788</v>
      </c>
      <c r="W5784" s="44" t="s">
        <v>8293</v>
      </c>
      <c r="X5784" s="255">
        <v>530</v>
      </c>
      <c r="Y5784" s="255">
        <v>530</v>
      </c>
      <c r="Z5784" s="255">
        <v>5830</v>
      </c>
      <c r="AA5784" s="173">
        <v>9.606301153553642E-5</v>
      </c>
      <c r="AB5784" s="174">
        <v>1.0566931268909006E-3</v>
      </c>
      <c r="AC5784" s="241">
        <v>11</v>
      </c>
      <c r="AD5784" s="304">
        <v>5517212</v>
      </c>
      <c r="AE5784" s="305" t="s">
        <v>7102</v>
      </c>
      <c r="AF5784" s="305" t="s">
        <v>8294</v>
      </c>
      <c r="AG5784" s="35" t="s">
        <v>7040</v>
      </c>
      <c r="AH5784" s="52" t="s">
        <v>7041</v>
      </c>
    </row>
    <row r="5785" spans="1:34" ht="15" customHeight="1" x14ac:dyDescent="0.2">
      <c r="A5785" s="523">
        <v>69</v>
      </c>
      <c r="B5785" s="523">
        <v>70</v>
      </c>
      <c r="C5785" s="524" t="s">
        <v>1223</v>
      </c>
      <c r="D5785" s="523">
        <v>70080</v>
      </c>
      <c r="E5785" s="524" t="s">
        <v>1224</v>
      </c>
      <c r="F5785" s="25">
        <v>2019</v>
      </c>
      <c r="G5785" s="573">
        <v>43538.79583333333</v>
      </c>
      <c r="H5785" s="574">
        <v>43538.79583333333</v>
      </c>
      <c r="I5785" s="572" t="s">
        <v>36</v>
      </c>
      <c r="J5785" s="572" t="s">
        <v>36</v>
      </c>
      <c r="K5785" s="572" t="s">
        <v>36</v>
      </c>
      <c r="L5785" s="235">
        <f>N5785-G5785</f>
        <v>6.944444467080757E-4</v>
      </c>
      <c r="M5785" s="236">
        <v>1</v>
      </c>
      <c r="N5785" s="573">
        <v>43538.796527777777</v>
      </c>
      <c r="O5785" s="574">
        <v>43538.796527777777</v>
      </c>
      <c r="P5785" s="237" t="s">
        <v>37</v>
      </c>
      <c r="Q5785" s="162" t="s">
        <v>145</v>
      </c>
      <c r="R5785" s="167" t="s">
        <v>10207</v>
      </c>
      <c r="S5785" s="238" t="s">
        <v>40</v>
      </c>
      <c r="T5785" s="167" t="s">
        <v>13582</v>
      </c>
      <c r="U5785" s="224">
        <v>116766698</v>
      </c>
      <c r="V5785" s="240" t="s">
        <v>788</v>
      </c>
      <c r="W5785" s="163" t="s">
        <v>13583</v>
      </c>
      <c r="X5785" s="536">
        <v>0</v>
      </c>
      <c r="Y5785" s="255">
        <v>0</v>
      </c>
      <c r="Z5785" s="255">
        <v>0</v>
      </c>
      <c r="AA5785" s="264">
        <f>Y5785/AD5785</f>
        <v>0</v>
      </c>
      <c r="AB5785" s="265">
        <f>Z5785/AD5785</f>
        <v>0</v>
      </c>
      <c r="AC5785" s="255">
        <v>0</v>
      </c>
      <c r="AD5785" s="255">
        <v>5548929</v>
      </c>
      <c r="AE5785" s="240" t="s">
        <v>7063</v>
      </c>
      <c r="AF5785" s="527" t="s">
        <v>13584</v>
      </c>
      <c r="AG5785" s="240" t="s">
        <v>7040</v>
      </c>
      <c r="AH5785" s="525" t="s">
        <v>7041</v>
      </c>
    </row>
    <row r="5786" spans="1:34" ht="15" customHeight="1" x14ac:dyDescent="0.2">
      <c r="A5786" s="521">
        <v>69</v>
      </c>
      <c r="B5786" s="521">
        <v>70</v>
      </c>
      <c r="C5786" s="522" t="s">
        <v>1223</v>
      </c>
      <c r="D5786" s="521">
        <v>70080</v>
      </c>
      <c r="E5786" s="522" t="s">
        <v>1224</v>
      </c>
      <c r="F5786" s="25">
        <v>2019</v>
      </c>
      <c r="G5786" s="573">
        <v>43583.156944444447</v>
      </c>
      <c r="H5786" s="574">
        <v>43583.156944444447</v>
      </c>
      <c r="I5786" s="572" t="s">
        <v>36</v>
      </c>
      <c r="J5786" s="572" t="s">
        <v>36</v>
      </c>
      <c r="K5786" s="572" t="s">
        <v>36</v>
      </c>
      <c r="L5786" s="235">
        <f>N5786-G5786</f>
        <v>6.9444443943211809E-4</v>
      </c>
      <c r="M5786" s="236">
        <v>1</v>
      </c>
      <c r="N5786" s="573">
        <v>43583.157638888886</v>
      </c>
      <c r="O5786" s="574">
        <v>43583.157638888886</v>
      </c>
      <c r="P5786" s="237" t="s">
        <v>37</v>
      </c>
      <c r="Q5786" s="162" t="s">
        <v>145</v>
      </c>
      <c r="R5786" s="167" t="s">
        <v>10207</v>
      </c>
      <c r="S5786" s="238" t="s">
        <v>68</v>
      </c>
      <c r="T5786" s="167" t="s">
        <v>13915</v>
      </c>
      <c r="U5786" s="459" t="s">
        <v>40</v>
      </c>
      <c r="V5786" s="240" t="s">
        <v>788</v>
      </c>
      <c r="W5786" s="167" t="s">
        <v>13916</v>
      </c>
      <c r="X5786" s="536">
        <v>543</v>
      </c>
      <c r="Y5786" s="255">
        <v>0</v>
      </c>
      <c r="Z5786" s="255">
        <v>0</v>
      </c>
      <c r="AA5786" s="264">
        <f>Y5786/AD5786</f>
        <v>0</v>
      </c>
      <c r="AB5786" s="265">
        <f>Z5786/AD5786</f>
        <v>0</v>
      </c>
      <c r="AC5786" s="255">
        <v>0</v>
      </c>
      <c r="AD5786" s="255">
        <v>5548929</v>
      </c>
      <c r="AE5786" s="240" t="s">
        <v>7063</v>
      </c>
      <c r="AF5786" s="527" t="s">
        <v>13917</v>
      </c>
      <c r="AG5786" s="240" t="s">
        <v>7040</v>
      </c>
      <c r="AH5786" s="525" t="s">
        <v>7041</v>
      </c>
    </row>
    <row r="5787" spans="1:34" ht="15" customHeight="1" x14ac:dyDescent="0.2">
      <c r="A5787" s="521">
        <v>69</v>
      </c>
      <c r="B5787" s="521">
        <v>70</v>
      </c>
      <c r="C5787" s="522" t="s">
        <v>1223</v>
      </c>
      <c r="D5787" s="521">
        <v>70080</v>
      </c>
      <c r="E5787" s="522" t="s">
        <v>1224</v>
      </c>
      <c r="F5787" s="25">
        <v>2019</v>
      </c>
      <c r="G5787" s="573">
        <v>43618.568055555559</v>
      </c>
      <c r="H5787" s="574">
        <v>43618.568055555559</v>
      </c>
      <c r="I5787" s="572" t="s">
        <v>36</v>
      </c>
      <c r="J5787" s="572" t="s">
        <v>36</v>
      </c>
      <c r="K5787" s="572" t="s">
        <v>36</v>
      </c>
      <c r="L5787" s="235">
        <f>N5787-G5787</f>
        <v>6.9444443943211809E-4</v>
      </c>
      <c r="M5787" s="236">
        <v>1</v>
      </c>
      <c r="N5787" s="573">
        <v>43618.568749999999</v>
      </c>
      <c r="O5787" s="574">
        <v>43618.568749999999</v>
      </c>
      <c r="P5787" s="237" t="s">
        <v>37</v>
      </c>
      <c r="Q5787" s="359" t="s">
        <v>48</v>
      </c>
      <c r="R5787" s="35" t="s">
        <v>10200</v>
      </c>
      <c r="S5787" s="277" t="s">
        <v>40</v>
      </c>
      <c r="T5787" s="167" t="s">
        <v>14276</v>
      </c>
      <c r="U5787" s="192" t="s">
        <v>40</v>
      </c>
      <c r="V5787" s="49" t="s">
        <v>788</v>
      </c>
      <c r="W5787" s="167" t="s">
        <v>14277</v>
      </c>
      <c r="X5787" s="536">
        <v>837</v>
      </c>
      <c r="Y5787" s="255">
        <v>0</v>
      </c>
      <c r="Z5787" s="255">
        <v>0</v>
      </c>
      <c r="AA5787" s="264">
        <f>Y5787/AD5787</f>
        <v>0</v>
      </c>
      <c r="AB5787" s="265">
        <f>Z5787/AD5787</f>
        <v>0</v>
      </c>
      <c r="AC5787" s="255">
        <v>0</v>
      </c>
      <c r="AD5787" s="255">
        <v>5548929</v>
      </c>
      <c r="AE5787" s="240" t="s">
        <v>7102</v>
      </c>
      <c r="AF5787" s="527" t="s">
        <v>14278</v>
      </c>
      <c r="AG5787" s="49" t="s">
        <v>7040</v>
      </c>
      <c r="AH5787" s="525" t="s">
        <v>7041</v>
      </c>
    </row>
    <row r="5788" spans="1:34" ht="15" customHeight="1" x14ac:dyDescent="0.2">
      <c r="A5788" s="58">
        <v>69</v>
      </c>
      <c r="B5788" s="58">
        <v>70</v>
      </c>
      <c r="C5788" s="76" t="s">
        <v>1310</v>
      </c>
      <c r="D5788" s="31">
        <v>70081</v>
      </c>
      <c r="E5788" s="60" t="s">
        <v>1311</v>
      </c>
      <c r="F5788" s="25">
        <v>2014</v>
      </c>
      <c r="G5788" s="61">
        <v>41698.505555555559</v>
      </c>
      <c r="H5788" s="62">
        <v>41698.505555555559</v>
      </c>
      <c r="I5788" s="625" t="s">
        <v>36</v>
      </c>
      <c r="J5788" s="625" t="s">
        <v>36</v>
      </c>
      <c r="K5788" s="625"/>
      <c r="L5788" s="64">
        <f>N5788-G5788</f>
        <v>6.9444443943211809E-4</v>
      </c>
      <c r="M5788" s="65">
        <v>1</v>
      </c>
      <c r="N5788" s="61">
        <v>41698.506249999999</v>
      </c>
      <c r="O5788" s="62">
        <v>41698.506249999999</v>
      </c>
      <c r="P5788" s="66" t="s">
        <v>37</v>
      </c>
      <c r="Q5788" s="67" t="s">
        <v>1752</v>
      </c>
      <c r="R5788" s="67" t="s">
        <v>320</v>
      </c>
      <c r="S5788" s="68" t="s">
        <v>40</v>
      </c>
      <c r="T5788" s="69" t="s">
        <v>1881</v>
      </c>
      <c r="U5788" s="303" t="s">
        <v>40</v>
      </c>
      <c r="V5788" s="78" t="s">
        <v>788</v>
      </c>
      <c r="W5788" s="69" t="s">
        <v>1882</v>
      </c>
      <c r="X5788" s="32">
        <v>294</v>
      </c>
      <c r="Y5788" s="32">
        <v>0</v>
      </c>
      <c r="Z5788" s="83"/>
      <c r="AA5788" s="84"/>
      <c r="AB5788" s="85"/>
      <c r="AC5788" s="83"/>
    </row>
    <row r="5789" spans="1:34" ht="15" customHeight="1" x14ac:dyDescent="0.2">
      <c r="A5789" s="58">
        <v>69</v>
      </c>
      <c r="B5789" s="58">
        <v>70</v>
      </c>
      <c r="C5789" s="76" t="s">
        <v>1310</v>
      </c>
      <c r="D5789" s="31">
        <v>70081</v>
      </c>
      <c r="E5789" s="60" t="s">
        <v>1311</v>
      </c>
      <c r="F5789" s="25">
        <v>2014</v>
      </c>
      <c r="G5789" s="61">
        <v>41710.475694444445</v>
      </c>
      <c r="H5789" s="62">
        <v>41710.475694444445</v>
      </c>
      <c r="I5789" s="625" t="s">
        <v>36</v>
      </c>
      <c r="J5789" s="625" t="s">
        <v>36</v>
      </c>
      <c r="K5789" s="625"/>
      <c r="L5789" s="64">
        <f>N5789-G5789</f>
        <v>0.29652777777664596</v>
      </c>
      <c r="M5789" s="65">
        <v>427</v>
      </c>
      <c r="N5789" s="61">
        <v>41710.772222222222</v>
      </c>
      <c r="O5789" s="62">
        <v>41710.772222222222</v>
      </c>
      <c r="P5789" s="66" t="s">
        <v>37</v>
      </c>
      <c r="Q5789" s="69" t="s">
        <v>38</v>
      </c>
      <c r="R5789" s="69" t="s">
        <v>135</v>
      </c>
      <c r="S5789" s="87" t="s">
        <v>98</v>
      </c>
      <c r="T5789" s="69" t="s">
        <v>1973</v>
      </c>
      <c r="U5789" s="303" t="s">
        <v>40</v>
      </c>
      <c r="V5789" s="78" t="s">
        <v>788</v>
      </c>
      <c r="W5789" s="69" t="s">
        <v>1974</v>
      </c>
      <c r="X5789" s="32">
        <v>295</v>
      </c>
      <c r="Y5789" s="32">
        <v>295</v>
      </c>
      <c r="Z5789" s="32">
        <v>27140</v>
      </c>
      <c r="AA5789" s="79">
        <f>Y5789/5380759</f>
        <v>5.482497915256937E-5</v>
      </c>
      <c r="AB5789" s="80">
        <f>Z5789/5380759</f>
        <v>5.0438980820363818E-3</v>
      </c>
      <c r="AC5789" s="32">
        <f>Z5789/Y5789</f>
        <v>92</v>
      </c>
    </row>
    <row r="5790" spans="1:34" ht="15" customHeight="1" x14ac:dyDescent="0.2">
      <c r="A5790" s="58">
        <v>69</v>
      </c>
      <c r="B5790" s="58">
        <v>70</v>
      </c>
      <c r="C5790" s="76" t="s">
        <v>1310</v>
      </c>
      <c r="D5790" s="31">
        <v>70081</v>
      </c>
      <c r="E5790" s="60" t="s">
        <v>1311</v>
      </c>
      <c r="F5790" s="25">
        <v>2014</v>
      </c>
      <c r="G5790" s="61">
        <v>41718.512499999997</v>
      </c>
      <c r="H5790" s="62">
        <v>41718.512499999997</v>
      </c>
      <c r="I5790" s="625" t="s">
        <v>36</v>
      </c>
      <c r="J5790" s="625" t="s">
        <v>36</v>
      </c>
      <c r="K5790" s="625"/>
      <c r="L5790" s="64">
        <f>N5790-G5790</f>
        <v>1.5972222223354038E-2</v>
      </c>
      <c r="M5790" s="65">
        <v>23</v>
      </c>
      <c r="N5790" s="61">
        <v>41718.52847222222</v>
      </c>
      <c r="O5790" s="62">
        <v>41718.52847222222</v>
      </c>
      <c r="P5790" s="66" t="s">
        <v>37</v>
      </c>
      <c r="Q5790" s="69" t="s">
        <v>43</v>
      </c>
      <c r="R5790" s="69" t="s">
        <v>535</v>
      </c>
      <c r="S5790" s="87" t="s">
        <v>45</v>
      </c>
      <c r="T5790" s="69" t="s">
        <v>2004</v>
      </c>
      <c r="U5790" s="303" t="s">
        <v>40</v>
      </c>
      <c r="V5790" s="78" t="s">
        <v>788</v>
      </c>
      <c r="W5790" s="69" t="s">
        <v>2005</v>
      </c>
      <c r="X5790" s="32">
        <v>0</v>
      </c>
      <c r="Y5790" s="32">
        <v>0</v>
      </c>
      <c r="Z5790" s="83"/>
      <c r="AA5790" s="84"/>
      <c r="AB5790" s="85"/>
      <c r="AC5790" s="83"/>
    </row>
    <row r="5791" spans="1:34" ht="15" customHeight="1" x14ac:dyDescent="0.2">
      <c r="A5791" s="105">
        <v>69</v>
      </c>
      <c r="B5791" s="105">
        <v>70</v>
      </c>
      <c r="C5791" s="76" t="s">
        <v>1310</v>
      </c>
      <c r="D5791" s="31">
        <v>70081</v>
      </c>
      <c r="E5791" s="60" t="s">
        <v>1311</v>
      </c>
      <c r="F5791" s="25">
        <v>2014</v>
      </c>
      <c r="G5791" s="106">
        <v>41984.912499999999</v>
      </c>
      <c r="H5791" s="63">
        <v>41984.912499999999</v>
      </c>
      <c r="I5791" s="628" t="s">
        <v>313</v>
      </c>
      <c r="J5791" s="628" t="s">
        <v>313</v>
      </c>
      <c r="K5791" s="628"/>
      <c r="L5791" s="64">
        <f>N5791-G5791</f>
        <v>1.0284722222204437</v>
      </c>
      <c r="M5791" s="65">
        <v>1481</v>
      </c>
      <c r="N5791" s="106">
        <v>41985.940972222219</v>
      </c>
      <c r="O5791" s="63">
        <v>41985.940972222219</v>
      </c>
      <c r="P5791" s="66" t="s">
        <v>37</v>
      </c>
      <c r="Q5791" s="99" t="s">
        <v>52</v>
      </c>
      <c r="R5791" s="99" t="s">
        <v>302</v>
      </c>
      <c r="S5791" s="78" t="s">
        <v>54</v>
      </c>
      <c r="T5791" s="69" t="s">
        <v>3174</v>
      </c>
      <c r="U5791" s="77">
        <v>10762</v>
      </c>
      <c r="V5791" s="87" t="s">
        <v>788</v>
      </c>
      <c r="W5791" s="69" t="s">
        <v>3175</v>
      </c>
      <c r="X5791" s="32">
        <v>292</v>
      </c>
      <c r="Y5791" s="32">
        <v>292</v>
      </c>
      <c r="Z5791" s="136"/>
      <c r="AA5791" s="143"/>
      <c r="AB5791" s="144"/>
      <c r="AC5791" s="136"/>
    </row>
    <row r="5792" spans="1:34" ht="15" customHeight="1" x14ac:dyDescent="0.2">
      <c r="A5792" s="153">
        <v>69</v>
      </c>
      <c r="B5792" s="153">
        <v>70</v>
      </c>
      <c r="C5792" s="24" t="s">
        <v>1310</v>
      </c>
      <c r="D5792" s="172">
        <v>70081</v>
      </c>
      <c r="E5792" s="24" t="s">
        <v>1311</v>
      </c>
      <c r="F5792" s="25">
        <v>2015</v>
      </c>
      <c r="G5792" s="156">
        <v>42012.338888888888</v>
      </c>
      <c r="H5792" s="157">
        <v>42012.338888888888</v>
      </c>
      <c r="I5792" s="620" t="s">
        <v>36</v>
      </c>
      <c r="J5792" s="620" t="s">
        <v>36</v>
      </c>
      <c r="K5792" s="620"/>
      <c r="L5792" s="159">
        <f>N5792-G5792</f>
        <v>1.2500000004365575E-2</v>
      </c>
      <c r="M5792" s="160">
        <v>18</v>
      </c>
      <c r="N5792" s="156">
        <v>42012.351388888892</v>
      </c>
      <c r="O5792" s="157">
        <v>42012.351388888892</v>
      </c>
      <c r="P5792" s="161" t="s">
        <v>37</v>
      </c>
      <c r="Q5792" s="35" t="s">
        <v>71</v>
      </c>
      <c r="R5792" s="35" t="s">
        <v>72</v>
      </c>
      <c r="S5792" s="35" t="s">
        <v>579</v>
      </c>
      <c r="T5792" s="35" t="s">
        <v>3324</v>
      </c>
      <c r="U5792" s="170">
        <v>10822</v>
      </c>
      <c r="V5792" s="167" t="s">
        <v>788</v>
      </c>
      <c r="W5792" s="35" t="s">
        <v>3325</v>
      </c>
      <c r="X5792" s="55">
        <v>406</v>
      </c>
      <c r="Y5792" s="55">
        <v>406</v>
      </c>
      <c r="Z5792" s="55">
        <v>7723</v>
      </c>
      <c r="AA5792" s="173">
        <f>Y5792/5412924</f>
        <v>7.5005671611129209E-5</v>
      </c>
      <c r="AB5792" s="174">
        <f>Z5792/5412924</f>
        <v>1.4267704479131796E-3</v>
      </c>
      <c r="AC5792" s="55">
        <f>Z5792/Y5792</f>
        <v>19.02216748768473</v>
      </c>
    </row>
    <row r="5793" spans="1:34" ht="15" customHeight="1" x14ac:dyDescent="0.2">
      <c r="A5793" s="257">
        <v>69</v>
      </c>
      <c r="B5793" s="257">
        <v>70</v>
      </c>
      <c r="C5793" s="258" t="s">
        <v>1310</v>
      </c>
      <c r="D5793" s="257">
        <v>70081</v>
      </c>
      <c r="E5793" s="258" t="s">
        <v>1311</v>
      </c>
      <c r="F5793" s="25">
        <v>2016</v>
      </c>
      <c r="G5793" s="284">
        <v>42521.714583333334</v>
      </c>
      <c r="H5793" s="234">
        <v>42521.714583333334</v>
      </c>
      <c r="I5793" s="412" t="s">
        <v>36</v>
      </c>
      <c r="J5793" s="412" t="s">
        <v>36</v>
      </c>
      <c r="K5793" s="412"/>
      <c r="L5793" s="235">
        <f>N5793-G5793</f>
        <v>0.13402777777810115</v>
      </c>
      <c r="M5793" s="236">
        <v>193</v>
      </c>
      <c r="N5793" s="284">
        <v>42521.848611111112</v>
      </c>
      <c r="O5793" s="234">
        <v>42521.848611111112</v>
      </c>
      <c r="P5793" s="237" t="s">
        <v>37</v>
      </c>
      <c r="Q5793" s="238" t="s">
        <v>145</v>
      </c>
      <c r="R5793" s="238" t="s">
        <v>146</v>
      </c>
      <c r="S5793" s="35" t="s">
        <v>80</v>
      </c>
      <c r="T5793" s="35" t="s">
        <v>6142</v>
      </c>
      <c r="U5793" s="196">
        <v>12212</v>
      </c>
      <c r="V5793" s="240" t="s">
        <v>788</v>
      </c>
      <c r="W5793" s="35" t="s">
        <v>6144</v>
      </c>
      <c r="X5793" s="55">
        <v>410</v>
      </c>
      <c r="Y5793" s="55">
        <v>410</v>
      </c>
      <c r="Z5793" s="55">
        <v>78720</v>
      </c>
      <c r="AA5793" s="259">
        <v>7.4792009805414901E-5</v>
      </c>
      <c r="AB5793" s="260">
        <v>1.4360065882639661E-2</v>
      </c>
      <c r="AC5793" s="241">
        <v>192</v>
      </c>
    </row>
    <row r="5794" spans="1:34" ht="15" customHeight="1" x14ac:dyDescent="0.2">
      <c r="A5794" s="257">
        <v>69</v>
      </c>
      <c r="B5794" s="257">
        <v>70</v>
      </c>
      <c r="C5794" s="258" t="s">
        <v>1310</v>
      </c>
      <c r="D5794" s="257">
        <v>70081</v>
      </c>
      <c r="E5794" s="258" t="s">
        <v>1311</v>
      </c>
      <c r="F5794" s="25">
        <v>2017</v>
      </c>
      <c r="G5794" s="232">
        <v>42784.388888888891</v>
      </c>
      <c r="H5794" s="233">
        <v>42784.388888888891</v>
      </c>
      <c r="I5794" s="417" t="s">
        <v>7042</v>
      </c>
      <c r="J5794" s="412" t="s">
        <v>36</v>
      </c>
      <c r="K5794" s="412"/>
      <c r="L5794" s="235">
        <f>N5794-G5794</f>
        <v>1.3819444444452529</v>
      </c>
      <c r="M5794" s="236">
        <v>1990</v>
      </c>
      <c r="N5794" s="232">
        <v>42785.770833333336</v>
      </c>
      <c r="O5794" s="233">
        <v>42785.770833333336</v>
      </c>
      <c r="P5794" s="237" t="s">
        <v>37</v>
      </c>
      <c r="Q5794" s="35" t="s">
        <v>52</v>
      </c>
      <c r="R5794" s="35" t="s">
        <v>302</v>
      </c>
      <c r="S5794" s="35" t="s">
        <v>68</v>
      </c>
      <c r="T5794" s="52" t="s">
        <v>7911</v>
      </c>
      <c r="U5794" s="303" t="s">
        <v>40</v>
      </c>
      <c r="V5794" s="49" t="s">
        <v>788</v>
      </c>
      <c r="W5794" s="44" t="s">
        <v>7912</v>
      </c>
      <c r="X5794" s="255">
        <v>290</v>
      </c>
      <c r="Y5794" s="241">
        <v>0</v>
      </c>
      <c r="Z5794" s="241">
        <v>0</v>
      </c>
      <c r="AA5794" s="168"/>
      <c r="AB5794" s="168"/>
      <c r="AC5794" s="168"/>
      <c r="AD5794" s="304">
        <v>5517212</v>
      </c>
      <c r="AE5794" s="35" t="s">
        <v>1270</v>
      </c>
      <c r="AF5794" s="305" t="s">
        <v>1270</v>
      </c>
      <c r="AG5794" s="35" t="s">
        <v>7066</v>
      </c>
      <c r="AH5794" s="52" t="s">
        <v>7067</v>
      </c>
    </row>
    <row r="5795" spans="1:34" ht="15" customHeight="1" x14ac:dyDescent="0.2">
      <c r="A5795" s="257">
        <v>69</v>
      </c>
      <c r="B5795" s="257">
        <v>70</v>
      </c>
      <c r="C5795" s="258" t="s">
        <v>1310</v>
      </c>
      <c r="D5795" s="257">
        <v>70081</v>
      </c>
      <c r="E5795" s="258" t="s">
        <v>1311</v>
      </c>
      <c r="F5795" s="25">
        <v>2017</v>
      </c>
      <c r="G5795" s="232">
        <v>42860.084027777775</v>
      </c>
      <c r="H5795" s="233">
        <v>42860.084027777775</v>
      </c>
      <c r="I5795" s="412" t="s">
        <v>36</v>
      </c>
      <c r="J5795" s="412" t="s">
        <v>36</v>
      </c>
      <c r="K5795" s="412"/>
      <c r="L5795" s="235">
        <f>N5795-G5795</f>
        <v>6.944444467080757E-4</v>
      </c>
      <c r="M5795" s="236">
        <v>1</v>
      </c>
      <c r="N5795" s="232">
        <v>42860.084722222222</v>
      </c>
      <c r="O5795" s="233">
        <v>42860.084722222222</v>
      </c>
      <c r="P5795" s="237" t="s">
        <v>37</v>
      </c>
      <c r="Q5795" s="35" t="s">
        <v>48</v>
      </c>
      <c r="R5795" s="35" t="s">
        <v>49</v>
      </c>
      <c r="S5795" s="35" t="s">
        <v>40</v>
      </c>
      <c r="T5795" s="167" t="s">
        <v>8481</v>
      </c>
      <c r="U5795" s="303" t="s">
        <v>40</v>
      </c>
      <c r="V5795" s="240" t="s">
        <v>788</v>
      </c>
      <c r="W5795" s="359" t="s">
        <v>8482</v>
      </c>
      <c r="X5795" s="241">
        <v>290</v>
      </c>
      <c r="Y5795" s="241">
        <v>0</v>
      </c>
      <c r="Z5795" s="241">
        <v>0</v>
      </c>
      <c r="AA5795" s="168"/>
      <c r="AB5795" s="168"/>
      <c r="AC5795" s="168"/>
      <c r="AD5795" s="304">
        <v>5517212</v>
      </c>
      <c r="AE5795" s="305" t="s">
        <v>7102</v>
      </c>
      <c r="AF5795" s="305" t="s">
        <v>7582</v>
      </c>
      <c r="AG5795" s="35" t="s">
        <v>7040</v>
      </c>
      <c r="AH5795" s="44" t="s">
        <v>7041</v>
      </c>
    </row>
    <row r="5796" spans="1:34" ht="15" customHeight="1" x14ac:dyDescent="0.2">
      <c r="A5796" s="58">
        <v>69</v>
      </c>
      <c r="B5796" s="58">
        <v>70</v>
      </c>
      <c r="C5796" s="76" t="s">
        <v>1516</v>
      </c>
      <c r="D5796" s="31">
        <v>70082</v>
      </c>
      <c r="E5796" s="60" t="s">
        <v>1517</v>
      </c>
      <c r="F5796" s="25">
        <v>2014</v>
      </c>
      <c r="G5796" s="61">
        <v>41710.475694444445</v>
      </c>
      <c r="H5796" s="62">
        <v>41710.475694444445</v>
      </c>
      <c r="I5796" s="625" t="s">
        <v>36</v>
      </c>
      <c r="J5796" s="625" t="s">
        <v>36</v>
      </c>
      <c r="K5796" s="625"/>
      <c r="L5796" s="64">
        <f>N5796-G5796</f>
        <v>0.21458333333430346</v>
      </c>
      <c r="M5796" s="65">
        <v>309</v>
      </c>
      <c r="N5796" s="61">
        <v>41710.69027777778</v>
      </c>
      <c r="O5796" s="62">
        <v>41710.69027777778</v>
      </c>
      <c r="P5796" s="66" t="s">
        <v>37</v>
      </c>
      <c r="Q5796" s="69" t="s">
        <v>38</v>
      </c>
      <c r="R5796" s="69" t="s">
        <v>135</v>
      </c>
      <c r="S5796" s="87" t="s">
        <v>68</v>
      </c>
      <c r="T5796" s="69" t="s">
        <v>1973</v>
      </c>
      <c r="U5796" s="303" t="s">
        <v>40</v>
      </c>
      <c r="V5796" s="78" t="s">
        <v>788</v>
      </c>
      <c r="W5796" s="69" t="s">
        <v>1975</v>
      </c>
      <c r="X5796" s="32">
        <v>804</v>
      </c>
      <c r="Y5796" s="32">
        <v>804</v>
      </c>
      <c r="Z5796" s="32">
        <v>70326</v>
      </c>
      <c r="AA5796" s="79">
        <f>Y5796/5380759</f>
        <v>1.4942129911412125E-4</v>
      </c>
      <c r="AB5796" s="80">
        <f>Z5796/5380759</f>
        <v>1.3069903335198621E-2</v>
      </c>
      <c r="AC5796" s="32">
        <f>Z5796/Y5796</f>
        <v>87.47014925373135</v>
      </c>
    </row>
    <row r="5797" spans="1:34" ht="15" customHeight="1" x14ac:dyDescent="0.2">
      <c r="A5797" s="153">
        <v>69</v>
      </c>
      <c r="B5797" s="153">
        <v>70</v>
      </c>
      <c r="C5797" s="24" t="s">
        <v>1516</v>
      </c>
      <c r="D5797" s="172">
        <v>70082</v>
      </c>
      <c r="E5797" s="24" t="s">
        <v>1517</v>
      </c>
      <c r="F5797" s="25">
        <v>2015</v>
      </c>
      <c r="G5797" s="156">
        <v>42012.338888888888</v>
      </c>
      <c r="H5797" s="157">
        <v>42012.338888888888</v>
      </c>
      <c r="I5797" s="620" t="s">
        <v>36</v>
      </c>
      <c r="J5797" s="620" t="s">
        <v>36</v>
      </c>
      <c r="K5797" s="620"/>
      <c r="L5797" s="159">
        <f>N5797-G5797</f>
        <v>1.2500000004365575E-2</v>
      </c>
      <c r="M5797" s="160">
        <v>18</v>
      </c>
      <c r="N5797" s="156">
        <v>42012.351388888892</v>
      </c>
      <c r="O5797" s="157">
        <v>42012.351388888892</v>
      </c>
      <c r="P5797" s="161" t="s">
        <v>37</v>
      </c>
      <c r="Q5797" s="35" t="s">
        <v>71</v>
      </c>
      <c r="R5797" s="35" t="s">
        <v>72</v>
      </c>
      <c r="S5797" s="35" t="s">
        <v>579</v>
      </c>
      <c r="T5797" s="35" t="s">
        <v>3324</v>
      </c>
      <c r="U5797" s="170">
        <v>10822</v>
      </c>
      <c r="V5797" s="167" t="s">
        <v>788</v>
      </c>
      <c r="W5797" s="35" t="s">
        <v>3325</v>
      </c>
      <c r="X5797" s="55">
        <v>808</v>
      </c>
      <c r="Y5797" s="55">
        <v>808</v>
      </c>
      <c r="Z5797" s="55">
        <v>15352</v>
      </c>
      <c r="AA5797" s="173">
        <f>Y5797/5412924</f>
        <v>1.4927237108815865E-4</v>
      </c>
      <c r="AB5797" s="174">
        <f>Z5797/5412924</f>
        <v>2.8361750506750139E-3</v>
      </c>
      <c r="AC5797" s="55">
        <f>Z5797/Y5797</f>
        <v>19</v>
      </c>
    </row>
    <row r="5798" spans="1:34" ht="15" customHeight="1" x14ac:dyDescent="0.2">
      <c r="A5798" s="175">
        <v>69</v>
      </c>
      <c r="B5798" s="175">
        <v>70</v>
      </c>
      <c r="C5798" s="24" t="s">
        <v>1516</v>
      </c>
      <c r="D5798" s="175">
        <v>70082</v>
      </c>
      <c r="E5798" s="24" t="s">
        <v>1517</v>
      </c>
      <c r="F5798" s="25">
        <v>2015</v>
      </c>
      <c r="G5798" s="156">
        <v>42203.890277777777</v>
      </c>
      <c r="H5798" s="157">
        <v>42203.890277777777</v>
      </c>
      <c r="I5798" s="620" t="s">
        <v>36</v>
      </c>
      <c r="J5798" s="620" t="s">
        <v>36</v>
      </c>
      <c r="K5798" s="620"/>
      <c r="L5798" s="159">
        <f>N5798-G5798</f>
        <v>6.944444467080757E-4</v>
      </c>
      <c r="M5798" s="160">
        <v>1</v>
      </c>
      <c r="N5798" s="156">
        <v>42203.890972222223</v>
      </c>
      <c r="O5798" s="157">
        <v>42203.890972222223</v>
      </c>
      <c r="P5798" s="161" t="s">
        <v>37</v>
      </c>
      <c r="Q5798" s="35" t="s">
        <v>213</v>
      </c>
      <c r="R5798" s="35" t="s">
        <v>287</v>
      </c>
      <c r="S5798" s="35" t="s">
        <v>40</v>
      </c>
      <c r="T5798" s="35" t="s">
        <v>4378</v>
      </c>
      <c r="U5798" s="332" t="s">
        <v>40</v>
      </c>
      <c r="V5798" s="167" t="s">
        <v>788</v>
      </c>
      <c r="W5798" s="35" t="s">
        <v>4379</v>
      </c>
      <c r="X5798" s="55">
        <v>809</v>
      </c>
      <c r="Y5798" s="55">
        <v>0</v>
      </c>
      <c r="Z5798" s="168"/>
      <c r="AA5798" s="168"/>
      <c r="AB5798" s="168"/>
      <c r="AC5798" s="168"/>
    </row>
    <row r="5799" spans="1:34" ht="15" customHeight="1" x14ac:dyDescent="0.2">
      <c r="A5799" s="257">
        <v>69</v>
      </c>
      <c r="B5799" s="257">
        <v>70</v>
      </c>
      <c r="C5799" s="258" t="s">
        <v>1516</v>
      </c>
      <c r="D5799" s="257">
        <v>70082</v>
      </c>
      <c r="E5799" s="258" t="s">
        <v>1517</v>
      </c>
      <c r="F5799" s="25">
        <v>2016</v>
      </c>
      <c r="G5799" s="284">
        <v>42521.714583333334</v>
      </c>
      <c r="H5799" s="234">
        <v>42521.714583333334</v>
      </c>
      <c r="I5799" s="412" t="s">
        <v>36</v>
      </c>
      <c r="J5799" s="412" t="s">
        <v>36</v>
      </c>
      <c r="K5799" s="412"/>
      <c r="L5799" s="235">
        <f>N5799-G5799</f>
        <v>6.944444467080757E-4</v>
      </c>
      <c r="M5799" s="236">
        <v>1</v>
      </c>
      <c r="N5799" s="284">
        <v>42521.715277777781</v>
      </c>
      <c r="O5799" s="234">
        <v>42521.715277777781</v>
      </c>
      <c r="P5799" s="237" t="s">
        <v>37</v>
      </c>
      <c r="Q5799" s="238" t="s">
        <v>145</v>
      </c>
      <c r="R5799" s="238" t="s">
        <v>146</v>
      </c>
      <c r="S5799" s="35" t="s">
        <v>40</v>
      </c>
      <c r="T5799" s="35" t="s">
        <v>6139</v>
      </c>
      <c r="U5799" s="88">
        <v>12207</v>
      </c>
      <c r="V5799" s="240" t="s">
        <v>788</v>
      </c>
      <c r="W5799" s="35" t="s">
        <v>6145</v>
      </c>
      <c r="X5799" s="55">
        <v>818</v>
      </c>
      <c r="Y5799" s="55">
        <v>0</v>
      </c>
      <c r="Z5799" s="55">
        <v>0</v>
      </c>
      <c r="AA5799" s="266"/>
      <c r="AB5799" s="266"/>
      <c r="AC5799" s="266"/>
    </row>
    <row r="5800" spans="1:34" ht="15" customHeight="1" x14ac:dyDescent="0.2">
      <c r="A5800" s="521">
        <v>69</v>
      </c>
      <c r="B5800" s="521">
        <v>70</v>
      </c>
      <c r="C5800" s="522" t="s">
        <v>1516</v>
      </c>
      <c r="D5800" s="521">
        <v>70082</v>
      </c>
      <c r="E5800" s="522" t="s">
        <v>1517</v>
      </c>
      <c r="F5800" s="25">
        <v>2019</v>
      </c>
      <c r="G5800" s="232">
        <v>43476.642361111109</v>
      </c>
      <c r="H5800" s="233">
        <v>43476.642361111109</v>
      </c>
      <c r="I5800" s="412" t="s">
        <v>36</v>
      </c>
      <c r="J5800" s="412" t="s">
        <v>36</v>
      </c>
      <c r="K5800" s="412" t="s">
        <v>36</v>
      </c>
      <c r="L5800" s="235">
        <f>N5800-G5800</f>
        <v>1.4583333337213844E-2</v>
      </c>
      <c r="M5800" s="236">
        <v>21</v>
      </c>
      <c r="N5800" s="232">
        <v>43476.656944444447</v>
      </c>
      <c r="O5800" s="233">
        <v>43476.656944444447</v>
      </c>
      <c r="P5800" s="237" t="s">
        <v>37</v>
      </c>
      <c r="Q5800" s="359" t="s">
        <v>43</v>
      </c>
      <c r="R5800" s="35" t="s">
        <v>10739</v>
      </c>
      <c r="S5800" s="238" t="s">
        <v>717</v>
      </c>
      <c r="T5800" s="167" t="s">
        <v>12786</v>
      </c>
      <c r="U5800" s="416" t="s">
        <v>40</v>
      </c>
      <c r="V5800" s="240" t="s">
        <v>788</v>
      </c>
      <c r="W5800" s="167" t="s">
        <v>12787</v>
      </c>
      <c r="X5800" s="164">
        <v>0</v>
      </c>
      <c r="Y5800" s="241">
        <v>0</v>
      </c>
      <c r="Z5800" s="241">
        <v>0</v>
      </c>
      <c r="AA5800" s="264">
        <f>Y5800/AD5800</f>
        <v>0</v>
      </c>
      <c r="AB5800" s="265">
        <f>Z5800/AD5800</f>
        <v>0</v>
      </c>
      <c r="AC5800" s="255">
        <v>0</v>
      </c>
      <c r="AD5800" s="241">
        <v>5548929</v>
      </c>
      <c r="AE5800" s="239" t="s">
        <v>1270</v>
      </c>
      <c r="AF5800" s="229" t="s">
        <v>1270</v>
      </c>
      <c r="AG5800" s="239" t="s">
        <v>7066</v>
      </c>
      <c r="AH5800" s="57" t="s">
        <v>12671</v>
      </c>
    </row>
    <row r="5801" spans="1:34" ht="15" customHeight="1" x14ac:dyDescent="0.2">
      <c r="A5801" s="105">
        <v>69</v>
      </c>
      <c r="B5801" s="105">
        <v>70</v>
      </c>
      <c r="C5801" s="76" t="s">
        <v>726</v>
      </c>
      <c r="D5801" s="31">
        <v>70083</v>
      </c>
      <c r="E5801" s="60" t="s">
        <v>727</v>
      </c>
      <c r="F5801" s="25">
        <v>2014</v>
      </c>
      <c r="G5801" s="61">
        <v>41944.285416666666</v>
      </c>
      <c r="H5801" s="62">
        <v>41944.285416666666</v>
      </c>
      <c r="I5801" s="625" t="s">
        <v>36</v>
      </c>
      <c r="J5801" s="625" t="s">
        <v>36</v>
      </c>
      <c r="K5801" s="625"/>
      <c r="L5801" s="64">
        <f>N5801-G5801</f>
        <v>6.944444467080757E-4</v>
      </c>
      <c r="M5801" s="65">
        <v>1</v>
      </c>
      <c r="N5801" s="61">
        <v>41944.286111111112</v>
      </c>
      <c r="O5801" s="62">
        <v>41944.286111111112</v>
      </c>
      <c r="P5801" s="66" t="s">
        <v>37</v>
      </c>
      <c r="Q5801" s="69" t="s">
        <v>52</v>
      </c>
      <c r="R5801" s="69" t="s">
        <v>67</v>
      </c>
      <c r="S5801" s="87" t="s">
        <v>101</v>
      </c>
      <c r="T5801" s="69" t="s">
        <v>2978</v>
      </c>
      <c r="U5801" s="332" t="s">
        <v>40</v>
      </c>
      <c r="V5801" s="87" t="s">
        <v>788</v>
      </c>
      <c r="W5801" s="69" t="s">
        <v>2979</v>
      </c>
      <c r="X5801" s="32">
        <v>700</v>
      </c>
      <c r="Y5801" s="32">
        <v>0</v>
      </c>
      <c r="Z5801" s="83"/>
      <c r="AA5801" s="84"/>
      <c r="AB5801" s="85"/>
      <c r="AC5801" s="83"/>
    </row>
    <row r="5802" spans="1:34" ht="15" customHeight="1" x14ac:dyDescent="0.2">
      <c r="A5802" s="153">
        <v>69</v>
      </c>
      <c r="B5802" s="153">
        <v>70</v>
      </c>
      <c r="C5802" s="24" t="s">
        <v>726</v>
      </c>
      <c r="D5802" s="172">
        <v>70083</v>
      </c>
      <c r="E5802" s="24" t="s">
        <v>727</v>
      </c>
      <c r="F5802" s="25">
        <v>2015</v>
      </c>
      <c r="G5802" s="156">
        <v>42012.338888888888</v>
      </c>
      <c r="H5802" s="157">
        <v>42012.338888888888</v>
      </c>
      <c r="I5802" s="620" t="s">
        <v>36</v>
      </c>
      <c r="J5802" s="620" t="s">
        <v>36</v>
      </c>
      <c r="K5802" s="620"/>
      <c r="L5802" s="159">
        <f>N5802-G5802</f>
        <v>1.2500000004365575E-2</v>
      </c>
      <c r="M5802" s="160">
        <v>18</v>
      </c>
      <c r="N5802" s="156">
        <v>42012.351388888892</v>
      </c>
      <c r="O5802" s="157">
        <v>42012.351388888892</v>
      </c>
      <c r="P5802" s="161" t="s">
        <v>37</v>
      </c>
      <c r="Q5802" s="35" t="s">
        <v>71</v>
      </c>
      <c r="R5802" s="35" t="s">
        <v>72</v>
      </c>
      <c r="S5802" s="35" t="s">
        <v>579</v>
      </c>
      <c r="T5802" s="35" t="s">
        <v>3324</v>
      </c>
      <c r="U5802" s="170">
        <v>10822</v>
      </c>
      <c r="V5802" s="167" t="s">
        <v>788</v>
      </c>
      <c r="W5802" s="35" t="s">
        <v>3325</v>
      </c>
      <c r="X5802" s="55">
        <v>703</v>
      </c>
      <c r="Y5802" s="55">
        <v>703</v>
      </c>
      <c r="Z5802" s="55">
        <v>14060</v>
      </c>
      <c r="AA5802" s="173">
        <f>Y5802/5412924</f>
        <v>1.2987435256803901E-4</v>
      </c>
      <c r="AB5802" s="174">
        <f>Z5802/5412924</f>
        <v>2.5974870513607801E-3</v>
      </c>
      <c r="AC5802" s="55">
        <f>Z5802/Y5802</f>
        <v>20</v>
      </c>
    </row>
    <row r="5803" spans="1:34" ht="15" customHeight="1" x14ac:dyDescent="0.2">
      <c r="A5803" s="175">
        <v>69</v>
      </c>
      <c r="B5803" s="175">
        <v>70</v>
      </c>
      <c r="C5803" s="24" t="s">
        <v>726</v>
      </c>
      <c r="D5803" s="175">
        <v>70083</v>
      </c>
      <c r="E5803" s="24" t="s">
        <v>727</v>
      </c>
      <c r="F5803" s="25">
        <v>2015</v>
      </c>
      <c r="G5803" s="156">
        <v>42203.510416666664</v>
      </c>
      <c r="H5803" s="157">
        <v>42203.510416666664</v>
      </c>
      <c r="I5803" s="620" t="s">
        <v>36</v>
      </c>
      <c r="J5803" s="620" t="s">
        <v>36</v>
      </c>
      <c r="K5803" s="620"/>
      <c r="L5803" s="159">
        <f>N5803-G5803</f>
        <v>6.944444467080757E-4</v>
      </c>
      <c r="M5803" s="160">
        <v>1</v>
      </c>
      <c r="N5803" s="156">
        <v>42203.511111111111</v>
      </c>
      <c r="O5803" s="157">
        <v>42203.511111111111</v>
      </c>
      <c r="P5803" s="161" t="s">
        <v>37</v>
      </c>
      <c r="Q5803" s="35" t="s">
        <v>213</v>
      </c>
      <c r="R5803" s="35" t="s">
        <v>287</v>
      </c>
      <c r="S5803" s="35" t="s">
        <v>40</v>
      </c>
      <c r="T5803" s="35" t="s">
        <v>4314</v>
      </c>
      <c r="U5803" s="303" t="s">
        <v>40</v>
      </c>
      <c r="V5803" s="167" t="s">
        <v>788</v>
      </c>
      <c r="W5803" s="35" t="s">
        <v>4316</v>
      </c>
      <c r="X5803" s="206"/>
      <c r="Y5803" s="191"/>
      <c r="Z5803" s="168"/>
      <c r="AA5803" s="168"/>
      <c r="AB5803" s="168"/>
      <c r="AC5803" s="168"/>
    </row>
    <row r="5804" spans="1:34" ht="15" customHeight="1" x14ac:dyDescent="0.2">
      <c r="A5804" s="175">
        <v>69</v>
      </c>
      <c r="B5804" s="175">
        <v>70</v>
      </c>
      <c r="C5804" s="24" t="s">
        <v>726</v>
      </c>
      <c r="D5804" s="175">
        <v>70083</v>
      </c>
      <c r="E5804" s="24" t="s">
        <v>727</v>
      </c>
      <c r="F5804" s="25">
        <v>2015</v>
      </c>
      <c r="G5804" s="156">
        <v>42203.999305555553</v>
      </c>
      <c r="H5804" s="157">
        <v>42203.999305555553</v>
      </c>
      <c r="I5804" s="620" t="s">
        <v>36</v>
      </c>
      <c r="J5804" s="620" t="s">
        <v>36</v>
      </c>
      <c r="K5804" s="620"/>
      <c r="L5804" s="159">
        <f>N5804-G5804</f>
        <v>6.944444467080757E-4</v>
      </c>
      <c r="M5804" s="160">
        <v>1</v>
      </c>
      <c r="N5804" s="156">
        <v>42204</v>
      </c>
      <c r="O5804" s="157">
        <v>42202</v>
      </c>
      <c r="P5804" s="161" t="s">
        <v>37</v>
      </c>
      <c r="Q5804" s="35" t="s">
        <v>213</v>
      </c>
      <c r="R5804" s="35" t="s">
        <v>287</v>
      </c>
      <c r="S5804" s="35" t="s">
        <v>40</v>
      </c>
      <c r="T5804" s="35" t="s">
        <v>4314</v>
      </c>
      <c r="U5804" s="303" t="s">
        <v>40</v>
      </c>
      <c r="V5804" s="167" t="s">
        <v>788</v>
      </c>
      <c r="W5804" s="35" t="s">
        <v>4383</v>
      </c>
      <c r="X5804" s="206"/>
      <c r="Y5804" s="191"/>
      <c r="Z5804" s="168"/>
      <c r="AA5804" s="168"/>
      <c r="AB5804" s="168"/>
      <c r="AC5804" s="168"/>
    </row>
    <row r="5805" spans="1:34" ht="15" customHeight="1" x14ac:dyDescent="0.2">
      <c r="A5805" s="257">
        <v>69</v>
      </c>
      <c r="B5805" s="257">
        <v>70</v>
      </c>
      <c r="C5805" s="258" t="s">
        <v>726</v>
      </c>
      <c r="D5805" s="257">
        <v>70083</v>
      </c>
      <c r="E5805" s="258" t="s">
        <v>727</v>
      </c>
      <c r="F5805" s="25">
        <v>2016</v>
      </c>
      <c r="G5805" s="284">
        <v>42521.714583333334</v>
      </c>
      <c r="H5805" s="234">
        <v>42521.714583333334</v>
      </c>
      <c r="I5805" s="412" t="s">
        <v>36</v>
      </c>
      <c r="J5805" s="412" t="s">
        <v>36</v>
      </c>
      <c r="K5805" s="412"/>
      <c r="L5805" s="235">
        <f>N5805-G5805</f>
        <v>6.944444467080757E-4</v>
      </c>
      <c r="M5805" s="236">
        <v>1</v>
      </c>
      <c r="N5805" s="284">
        <v>42521.715277777781</v>
      </c>
      <c r="O5805" s="234">
        <v>42521.715277777781</v>
      </c>
      <c r="P5805" s="237" t="s">
        <v>37</v>
      </c>
      <c r="Q5805" s="238" t="s">
        <v>145</v>
      </c>
      <c r="R5805" s="238" t="s">
        <v>146</v>
      </c>
      <c r="S5805" s="35" t="s">
        <v>40</v>
      </c>
      <c r="T5805" s="35" t="s">
        <v>6139</v>
      </c>
      <c r="U5805" s="88">
        <v>12207</v>
      </c>
      <c r="V5805" s="240" t="s">
        <v>788</v>
      </c>
      <c r="W5805" s="35" t="s">
        <v>6146</v>
      </c>
      <c r="X5805" s="55">
        <v>690</v>
      </c>
      <c r="Y5805" s="55">
        <v>0</v>
      </c>
      <c r="Z5805" s="55">
        <v>0</v>
      </c>
      <c r="AA5805" s="35"/>
      <c r="AB5805" s="35"/>
      <c r="AC5805" s="35"/>
    </row>
    <row r="5806" spans="1:34" ht="15" customHeight="1" x14ac:dyDescent="0.2">
      <c r="A5806" s="257">
        <v>69</v>
      </c>
      <c r="B5806" s="257">
        <v>70</v>
      </c>
      <c r="C5806" s="258" t="s">
        <v>726</v>
      </c>
      <c r="D5806" s="257">
        <v>70083</v>
      </c>
      <c r="E5806" s="258" t="s">
        <v>727</v>
      </c>
      <c r="F5806" s="25">
        <v>2017</v>
      </c>
      <c r="G5806" s="232">
        <v>42758.116666666669</v>
      </c>
      <c r="H5806" s="233">
        <v>42758.116666666669</v>
      </c>
      <c r="I5806" s="417" t="s">
        <v>7042</v>
      </c>
      <c r="J5806" s="412" t="s">
        <v>36</v>
      </c>
      <c r="K5806" s="412"/>
      <c r="L5806" s="235">
        <f>N5806-G5806</f>
        <v>0.26319444444379769</v>
      </c>
      <c r="M5806" s="236">
        <v>379</v>
      </c>
      <c r="N5806" s="232">
        <v>42758.379861111112</v>
      </c>
      <c r="O5806" s="233">
        <v>42758.379861111112</v>
      </c>
      <c r="P5806" s="237" t="s">
        <v>37</v>
      </c>
      <c r="Q5806" s="35" t="s">
        <v>52</v>
      </c>
      <c r="R5806" s="35" t="s">
        <v>302</v>
      </c>
      <c r="S5806" s="35" t="s">
        <v>68</v>
      </c>
      <c r="T5806" s="167" t="s">
        <v>7587</v>
      </c>
      <c r="U5806" s="303" t="s">
        <v>40</v>
      </c>
      <c r="V5806" s="49" t="s">
        <v>788</v>
      </c>
      <c r="W5806" s="35" t="s">
        <v>7588</v>
      </c>
      <c r="X5806" s="255">
        <v>0</v>
      </c>
      <c r="Y5806" s="255">
        <v>0</v>
      </c>
      <c r="Z5806" s="255">
        <v>0</v>
      </c>
      <c r="AA5806" s="35"/>
      <c r="AB5806" s="35"/>
      <c r="AC5806" s="35"/>
      <c r="AD5806" s="304">
        <v>5517212</v>
      </c>
      <c r="AE5806" s="305" t="s">
        <v>1270</v>
      </c>
      <c r="AF5806" s="305" t="s">
        <v>1270</v>
      </c>
      <c r="AG5806" s="35" t="s">
        <v>7066</v>
      </c>
      <c r="AH5806" s="44" t="s">
        <v>7067</v>
      </c>
    </row>
    <row r="5807" spans="1:34" ht="15" customHeight="1" x14ac:dyDescent="0.2">
      <c r="A5807" s="257">
        <v>69</v>
      </c>
      <c r="B5807" s="257">
        <v>70</v>
      </c>
      <c r="C5807" s="258" t="s">
        <v>726</v>
      </c>
      <c r="D5807" s="257">
        <v>70083</v>
      </c>
      <c r="E5807" s="258" t="s">
        <v>727</v>
      </c>
      <c r="F5807" s="25">
        <v>2017</v>
      </c>
      <c r="G5807" s="232">
        <v>42988.926388888889</v>
      </c>
      <c r="H5807" s="233">
        <v>42988.926388888889</v>
      </c>
      <c r="I5807" s="412" t="s">
        <v>36</v>
      </c>
      <c r="J5807" s="412" t="s">
        <v>36</v>
      </c>
      <c r="K5807" s="412"/>
      <c r="L5807" s="235">
        <f>N5807-G5807</f>
        <v>6.944444467080757E-4</v>
      </c>
      <c r="M5807" s="236">
        <v>1</v>
      </c>
      <c r="N5807" s="232">
        <v>42988.927083333336</v>
      </c>
      <c r="O5807" s="233">
        <v>42988.927083333336</v>
      </c>
      <c r="P5807" s="237" t="s">
        <v>37</v>
      </c>
      <c r="Q5807" s="35" t="s">
        <v>52</v>
      </c>
      <c r="R5807" s="35" t="s">
        <v>67</v>
      </c>
      <c r="S5807" s="35" t="s">
        <v>101</v>
      </c>
      <c r="T5807" s="167" t="s">
        <v>9390</v>
      </c>
      <c r="U5807" s="303" t="s">
        <v>40</v>
      </c>
      <c r="V5807" s="240" t="s">
        <v>788</v>
      </c>
      <c r="W5807" s="167" t="s">
        <v>9392</v>
      </c>
      <c r="X5807" s="241">
        <v>687</v>
      </c>
      <c r="Y5807" s="241">
        <v>0</v>
      </c>
      <c r="Z5807" s="241">
        <v>0</v>
      </c>
      <c r="AA5807" s="266"/>
      <c r="AB5807" s="266"/>
      <c r="AC5807" s="266"/>
      <c r="AD5807" s="304">
        <v>5517212</v>
      </c>
      <c r="AE5807" s="382" t="s">
        <v>7056</v>
      </c>
      <c r="AF5807" s="383" t="s">
        <v>9393</v>
      </c>
      <c r="AG5807" s="167" t="s">
        <v>7040</v>
      </c>
      <c r="AH5807" s="29" t="s">
        <v>7176</v>
      </c>
    </row>
    <row r="5808" spans="1:34" ht="15" customHeight="1" x14ac:dyDescent="0.2">
      <c r="A5808" s="257">
        <v>69</v>
      </c>
      <c r="B5808" s="257">
        <v>70</v>
      </c>
      <c r="C5808" s="258" t="s">
        <v>726</v>
      </c>
      <c r="D5808" s="257">
        <v>70083</v>
      </c>
      <c r="E5808" s="258" t="s">
        <v>727</v>
      </c>
      <c r="F5808" s="25">
        <v>2018</v>
      </c>
      <c r="G5808" s="284">
        <v>43384.295138888891</v>
      </c>
      <c r="H5808" s="234">
        <v>43384.295138888891</v>
      </c>
      <c r="I5808" s="412" t="s">
        <v>36</v>
      </c>
      <c r="J5808" s="412" t="s">
        <v>36</v>
      </c>
      <c r="K5808" s="412" t="s">
        <v>36</v>
      </c>
      <c r="L5808" s="235">
        <f>N5808-G5808</f>
        <v>6.9444443943211809E-4</v>
      </c>
      <c r="M5808" s="236">
        <v>1</v>
      </c>
      <c r="N5808" s="284">
        <v>43384.29583333333</v>
      </c>
      <c r="O5808" s="234">
        <v>43384.29583333333</v>
      </c>
      <c r="P5808" s="237" t="s">
        <v>37</v>
      </c>
      <c r="Q5808" s="162" t="s">
        <v>1246</v>
      </c>
      <c r="R5808" s="167" t="s">
        <v>10189</v>
      </c>
      <c r="S5808" s="163" t="s">
        <v>40</v>
      </c>
      <c r="T5808" s="167" t="s">
        <v>12114</v>
      </c>
      <c r="U5808" s="416" t="s">
        <v>40</v>
      </c>
      <c r="V5808" s="240" t="s">
        <v>788</v>
      </c>
      <c r="W5808" s="167" t="s">
        <v>12115</v>
      </c>
      <c r="X5808" s="255">
        <v>0</v>
      </c>
      <c r="Y5808" s="241">
        <v>0</v>
      </c>
      <c r="Z5808" s="241">
        <v>0</v>
      </c>
      <c r="AA5808" s="266"/>
      <c r="AB5808" s="266"/>
      <c r="AC5808" s="266"/>
      <c r="AD5808" s="241">
        <v>5517212</v>
      </c>
      <c r="AE5808" s="461" t="s">
        <v>1270</v>
      </c>
      <c r="AF5808" s="462" t="s">
        <v>1270</v>
      </c>
      <c r="AG5808" s="163" t="s">
        <v>7040</v>
      </c>
      <c r="AH5808" s="163" t="s">
        <v>7173</v>
      </c>
    </row>
    <row r="5809" spans="1:34" ht="15" customHeight="1" x14ac:dyDescent="0.2">
      <c r="A5809" s="58">
        <v>69</v>
      </c>
      <c r="B5809" s="58">
        <v>70</v>
      </c>
      <c r="C5809" s="76" t="s">
        <v>828</v>
      </c>
      <c r="D5809" s="31">
        <v>70085</v>
      </c>
      <c r="E5809" s="60" t="s">
        <v>829</v>
      </c>
      <c r="F5809" s="25">
        <v>2014</v>
      </c>
      <c r="G5809" s="61">
        <v>41667.429166666669</v>
      </c>
      <c r="H5809" s="62">
        <v>41667.429166666669</v>
      </c>
      <c r="I5809" s="625" t="s">
        <v>36</v>
      </c>
      <c r="J5809" s="625" t="s">
        <v>36</v>
      </c>
      <c r="K5809" s="625"/>
      <c r="L5809" s="64">
        <f>N5809-G5809</f>
        <v>4.8611111124046147E-3</v>
      </c>
      <c r="M5809" s="65">
        <v>7</v>
      </c>
      <c r="N5809" s="61">
        <v>41667.434027777781</v>
      </c>
      <c r="O5809" s="62">
        <v>41667.434027777781</v>
      </c>
      <c r="P5809" s="66" t="s">
        <v>37</v>
      </c>
      <c r="Q5809" s="37" t="s">
        <v>71</v>
      </c>
      <c r="R5809" s="67" t="s">
        <v>600</v>
      </c>
      <c r="S5809" s="68" t="s">
        <v>107</v>
      </c>
      <c r="T5809" s="69" t="s">
        <v>1744</v>
      </c>
      <c r="U5809" s="77">
        <v>10051</v>
      </c>
      <c r="V5809" s="78" t="s">
        <v>788</v>
      </c>
      <c r="W5809" s="69" t="s">
        <v>1745</v>
      </c>
      <c r="X5809" s="32">
        <v>166</v>
      </c>
      <c r="Y5809" s="32">
        <v>166</v>
      </c>
      <c r="Z5809" s="83">
        <v>1162</v>
      </c>
      <c r="AA5809" s="79">
        <f>Y5809/5380759</f>
        <v>3.0850666235005137E-5</v>
      </c>
      <c r="AB5809" s="80">
        <f>Z5809/5380759</f>
        <v>2.1595466364503595E-4</v>
      </c>
      <c r="AC5809" s="32">
        <f>Z5809/Y5809</f>
        <v>7</v>
      </c>
      <c r="AD5809" s="41"/>
      <c r="AE5809" s="41"/>
      <c r="AF5809" s="41"/>
      <c r="AG5809" s="41"/>
      <c r="AH5809" s="41"/>
    </row>
    <row r="5810" spans="1:34" ht="15" customHeight="1" x14ac:dyDescent="0.2">
      <c r="A5810" s="175">
        <v>69</v>
      </c>
      <c r="B5810" s="175">
        <v>70</v>
      </c>
      <c r="C5810" s="24" t="s">
        <v>828</v>
      </c>
      <c r="D5810" s="175">
        <v>70085</v>
      </c>
      <c r="E5810" s="24" t="s">
        <v>829</v>
      </c>
      <c r="F5810" s="25">
        <v>2015</v>
      </c>
      <c r="G5810" s="156">
        <v>42203.652083333334</v>
      </c>
      <c r="H5810" s="157">
        <v>42203.652083333334</v>
      </c>
      <c r="I5810" s="620" t="s">
        <v>36</v>
      </c>
      <c r="J5810" s="620" t="s">
        <v>36</v>
      </c>
      <c r="K5810" s="620"/>
      <c r="L5810" s="159">
        <f>N5810-G5810</f>
        <v>0.11805555555474712</v>
      </c>
      <c r="M5810" s="160">
        <v>170</v>
      </c>
      <c r="N5810" s="156">
        <v>42203.770138888889</v>
      </c>
      <c r="O5810" s="157">
        <v>42203.770138888889</v>
      </c>
      <c r="P5810" s="161" t="s">
        <v>37</v>
      </c>
      <c r="Q5810" s="35" t="s">
        <v>213</v>
      </c>
      <c r="R5810" s="35" t="s">
        <v>287</v>
      </c>
      <c r="S5810" s="35" t="s">
        <v>106</v>
      </c>
      <c r="T5810" s="35" t="s">
        <v>4321</v>
      </c>
      <c r="U5810" s="176">
        <v>11282</v>
      </c>
      <c r="V5810" s="167" t="s">
        <v>788</v>
      </c>
      <c r="W5810" s="35" t="s">
        <v>4322</v>
      </c>
      <c r="X5810" s="188"/>
      <c r="Y5810" s="168"/>
      <c r="Z5810" s="168"/>
      <c r="AA5810" s="168"/>
      <c r="AB5810" s="168"/>
      <c r="AC5810" s="168"/>
    </row>
    <row r="5811" spans="1:34" ht="15" customHeight="1" x14ac:dyDescent="0.2">
      <c r="A5811" s="175">
        <v>69</v>
      </c>
      <c r="B5811" s="175">
        <v>70</v>
      </c>
      <c r="C5811" s="24" t="s">
        <v>828</v>
      </c>
      <c r="D5811" s="175">
        <v>70085</v>
      </c>
      <c r="E5811" s="24" t="s">
        <v>829</v>
      </c>
      <c r="F5811" s="25">
        <v>2015</v>
      </c>
      <c r="G5811" s="156">
        <v>42203.775000000001</v>
      </c>
      <c r="H5811" s="157">
        <v>42203.775000000001</v>
      </c>
      <c r="I5811" s="620" t="s">
        <v>36</v>
      </c>
      <c r="J5811" s="620" t="s">
        <v>36</v>
      </c>
      <c r="K5811" s="620"/>
      <c r="L5811" s="159">
        <f>N5811-G5811</f>
        <v>4.8611111124046147E-3</v>
      </c>
      <c r="M5811" s="160">
        <v>7</v>
      </c>
      <c r="N5811" s="156">
        <v>42203.779861111114</v>
      </c>
      <c r="O5811" s="157">
        <v>42203.779861111114</v>
      </c>
      <c r="P5811" s="161" t="s">
        <v>37</v>
      </c>
      <c r="Q5811" s="35" t="s">
        <v>213</v>
      </c>
      <c r="R5811" s="35" t="s">
        <v>287</v>
      </c>
      <c r="S5811" s="35" t="s">
        <v>40</v>
      </c>
      <c r="T5811" s="35" t="s">
        <v>4344</v>
      </c>
      <c r="U5811" s="332" t="s">
        <v>40</v>
      </c>
      <c r="V5811" s="167" t="s">
        <v>788</v>
      </c>
      <c r="W5811" s="207"/>
      <c r="X5811" s="188"/>
      <c r="Y5811" s="168"/>
      <c r="Z5811" s="168"/>
      <c r="AA5811" s="168"/>
      <c r="AB5811" s="168"/>
      <c r="AC5811" s="168"/>
      <c r="AD5811" s="41"/>
      <c r="AE5811" s="41"/>
      <c r="AF5811" s="41"/>
      <c r="AG5811" s="41"/>
      <c r="AH5811" s="41"/>
    </row>
    <row r="5812" spans="1:34" ht="15" customHeight="1" x14ac:dyDescent="0.2">
      <c r="A5812" s="257">
        <v>69</v>
      </c>
      <c r="B5812" s="257">
        <v>70</v>
      </c>
      <c r="C5812" s="258" t="s">
        <v>828</v>
      </c>
      <c r="D5812" s="257">
        <v>70085</v>
      </c>
      <c r="E5812" s="258" t="s">
        <v>829</v>
      </c>
      <c r="F5812" s="25">
        <v>2018</v>
      </c>
      <c r="G5812" s="232">
        <v>43186.347916666666</v>
      </c>
      <c r="H5812" s="233">
        <v>43186.347916666666</v>
      </c>
      <c r="I5812" s="412" t="s">
        <v>36</v>
      </c>
      <c r="J5812" s="412" t="s">
        <v>36</v>
      </c>
      <c r="K5812" s="412" t="s">
        <v>36</v>
      </c>
      <c r="L5812" s="235">
        <f>N5812-G5812</f>
        <v>0.16458333333139308</v>
      </c>
      <c r="M5812" s="236">
        <v>237</v>
      </c>
      <c r="N5812" s="232">
        <v>43186.512499999997</v>
      </c>
      <c r="O5812" s="233">
        <v>43186.512499999997</v>
      </c>
      <c r="P5812" s="237" t="s">
        <v>37</v>
      </c>
      <c r="Q5812" s="359" t="s">
        <v>1285</v>
      </c>
      <c r="R5812" s="35" t="s">
        <v>10231</v>
      </c>
      <c r="S5812" s="277" t="s">
        <v>101</v>
      </c>
      <c r="T5812" s="167" t="s">
        <v>10809</v>
      </c>
      <c r="U5812" s="88">
        <v>114447850</v>
      </c>
      <c r="V5812" s="240" t="s">
        <v>788</v>
      </c>
      <c r="W5812" s="167" t="s">
        <v>10810</v>
      </c>
      <c r="X5812" s="255">
        <v>5</v>
      </c>
      <c r="Y5812" s="241">
        <v>0</v>
      </c>
      <c r="Z5812" s="241">
        <v>0</v>
      </c>
      <c r="AA5812" s="266"/>
      <c r="AB5812" s="266"/>
      <c r="AC5812" s="266"/>
      <c r="AD5812" s="241">
        <v>5517212</v>
      </c>
      <c r="AE5812" s="461" t="s">
        <v>7049</v>
      </c>
      <c r="AF5812" s="462" t="s">
        <v>10676</v>
      </c>
      <c r="AG5812" s="277" t="s">
        <v>7040</v>
      </c>
      <c r="AH5812" s="277" t="s">
        <v>7041</v>
      </c>
    </row>
    <row r="5813" spans="1:34" ht="15" customHeight="1" x14ac:dyDescent="0.2">
      <c r="A5813" s="257">
        <v>69</v>
      </c>
      <c r="B5813" s="257">
        <v>70</v>
      </c>
      <c r="C5813" s="258" t="s">
        <v>828</v>
      </c>
      <c r="D5813" s="257">
        <v>70085</v>
      </c>
      <c r="E5813" s="258" t="s">
        <v>829</v>
      </c>
      <c r="F5813" s="25">
        <v>2018</v>
      </c>
      <c r="G5813" s="284">
        <v>43418.65902777778</v>
      </c>
      <c r="H5813" s="234">
        <v>43418.65902777778</v>
      </c>
      <c r="I5813" s="412" t="s">
        <v>36</v>
      </c>
      <c r="J5813" s="412" t="s">
        <v>36</v>
      </c>
      <c r="K5813" s="412" t="s">
        <v>36</v>
      </c>
      <c r="L5813" s="235">
        <f>N5813-G5813</f>
        <v>1.0416666664241347E-2</v>
      </c>
      <c r="M5813" s="236">
        <v>15</v>
      </c>
      <c r="N5813" s="284">
        <v>43418.669444444444</v>
      </c>
      <c r="O5813" s="234">
        <v>43418.669444444444</v>
      </c>
      <c r="P5813" s="237" t="s">
        <v>37</v>
      </c>
      <c r="Q5813" s="162" t="s">
        <v>10316</v>
      </c>
      <c r="R5813" s="167" t="s">
        <v>10317</v>
      </c>
      <c r="S5813" s="163" t="s">
        <v>40</v>
      </c>
      <c r="T5813" s="167" t="s">
        <v>12340</v>
      </c>
      <c r="U5813" s="293">
        <v>115348002</v>
      </c>
      <c r="V5813" s="240" t="s">
        <v>788</v>
      </c>
      <c r="W5813" s="167" t="s">
        <v>12342</v>
      </c>
      <c r="X5813" s="255">
        <v>1178</v>
      </c>
      <c r="Y5813" s="241">
        <v>0</v>
      </c>
      <c r="Z5813" s="241">
        <v>0</v>
      </c>
      <c r="AA5813" s="266"/>
      <c r="AB5813" s="266"/>
      <c r="AC5813" s="266"/>
      <c r="AD5813" s="241">
        <v>5517212</v>
      </c>
      <c r="AE5813" s="461" t="s">
        <v>1270</v>
      </c>
      <c r="AF5813" s="462" t="s">
        <v>1270</v>
      </c>
      <c r="AG5813" s="163" t="s">
        <v>7040</v>
      </c>
      <c r="AH5813" s="57" t="s">
        <v>7041</v>
      </c>
    </row>
    <row r="5814" spans="1:34" ht="15" customHeight="1" x14ac:dyDescent="0.2">
      <c r="A5814" s="521">
        <v>69</v>
      </c>
      <c r="B5814" s="521">
        <v>70</v>
      </c>
      <c r="C5814" s="522" t="s">
        <v>828</v>
      </c>
      <c r="D5814" s="521">
        <v>70085</v>
      </c>
      <c r="E5814" s="522" t="s">
        <v>829</v>
      </c>
      <c r="F5814" s="25">
        <v>2019</v>
      </c>
      <c r="G5814" s="232">
        <v>43485.476388888892</v>
      </c>
      <c r="H5814" s="233">
        <v>43485.476388888892</v>
      </c>
      <c r="I5814" s="412" t="s">
        <v>36</v>
      </c>
      <c r="J5814" s="412" t="s">
        <v>36</v>
      </c>
      <c r="K5814" s="412" t="s">
        <v>36</v>
      </c>
      <c r="L5814" s="235">
        <f>N5814-G5814</f>
        <v>0.17986111110803904</v>
      </c>
      <c r="M5814" s="236">
        <v>259</v>
      </c>
      <c r="N5814" s="232">
        <v>43485.65625</v>
      </c>
      <c r="O5814" s="233">
        <v>43485.65625</v>
      </c>
      <c r="P5814" s="237" t="s">
        <v>37</v>
      </c>
      <c r="Q5814" s="359" t="s">
        <v>1285</v>
      </c>
      <c r="R5814" s="35" t="s">
        <v>10214</v>
      </c>
      <c r="S5814" s="238" t="s">
        <v>54</v>
      </c>
      <c r="T5814" s="167" t="s">
        <v>12894</v>
      </c>
      <c r="U5814" s="376">
        <v>115709141</v>
      </c>
      <c r="V5814" s="240" t="s">
        <v>788</v>
      </c>
      <c r="W5814" s="167" t="s">
        <v>12895</v>
      </c>
      <c r="X5814" s="164">
        <v>5</v>
      </c>
      <c r="Y5814" s="241">
        <v>0</v>
      </c>
      <c r="Z5814" s="241">
        <v>0</v>
      </c>
      <c r="AA5814" s="264">
        <f>Y5814/AD5814</f>
        <v>0</v>
      </c>
      <c r="AB5814" s="265">
        <f>Z5814/AD5814</f>
        <v>0</v>
      </c>
      <c r="AC5814" s="255">
        <v>0</v>
      </c>
      <c r="AD5814" s="241">
        <v>5548929</v>
      </c>
      <c r="AE5814" s="239" t="s">
        <v>7172</v>
      </c>
      <c r="AF5814" s="229" t="s">
        <v>12896</v>
      </c>
      <c r="AG5814" s="239" t="s">
        <v>7040</v>
      </c>
      <c r="AH5814" s="57" t="s">
        <v>7041</v>
      </c>
    </row>
    <row r="5815" spans="1:34" ht="15" customHeight="1" x14ac:dyDescent="0.2">
      <c r="A5815" s="58">
        <v>69</v>
      </c>
      <c r="B5815" s="58">
        <v>70</v>
      </c>
      <c r="C5815" s="76" t="s">
        <v>428</v>
      </c>
      <c r="D5815" s="31">
        <v>70086</v>
      </c>
      <c r="E5815" s="60" t="s">
        <v>429</v>
      </c>
      <c r="F5815" s="25">
        <v>2014</v>
      </c>
      <c r="G5815" s="61">
        <v>41670.039583333331</v>
      </c>
      <c r="H5815" s="62">
        <v>41670.039583333331</v>
      </c>
      <c r="I5815" s="625" t="s">
        <v>36</v>
      </c>
      <c r="J5815" s="625" t="s">
        <v>36</v>
      </c>
      <c r="K5815" s="625"/>
      <c r="L5815" s="64">
        <f>N5815-G5815</f>
        <v>6.944444467080757E-4</v>
      </c>
      <c r="M5815" s="65">
        <v>1</v>
      </c>
      <c r="N5815" s="61">
        <v>41670.040277777778</v>
      </c>
      <c r="O5815" s="62">
        <v>41670.040277777778</v>
      </c>
      <c r="P5815" s="66" t="s">
        <v>37</v>
      </c>
      <c r="Q5815" s="67" t="s">
        <v>1752</v>
      </c>
      <c r="R5815" s="67" t="s">
        <v>287</v>
      </c>
      <c r="S5815" s="68" t="s">
        <v>40</v>
      </c>
      <c r="T5815" s="69" t="s">
        <v>1753</v>
      </c>
      <c r="U5815" s="77">
        <v>10069</v>
      </c>
      <c r="V5815" s="78" t="s">
        <v>788</v>
      </c>
      <c r="W5815" s="69" t="s">
        <v>1754</v>
      </c>
      <c r="X5815" s="32">
        <v>0</v>
      </c>
      <c r="Y5815" s="32">
        <v>0</v>
      </c>
      <c r="Z5815" s="83"/>
      <c r="AA5815" s="84"/>
      <c r="AB5815" s="85"/>
      <c r="AC5815" s="83"/>
      <c r="AD5815" s="41"/>
      <c r="AE5815" s="41"/>
      <c r="AF5815" s="41"/>
      <c r="AG5815" s="41"/>
      <c r="AH5815" s="41"/>
    </row>
    <row r="5816" spans="1:34" ht="15" customHeight="1" x14ac:dyDescent="0.2">
      <c r="A5816" s="257">
        <v>69</v>
      </c>
      <c r="B5816" s="257">
        <v>70</v>
      </c>
      <c r="C5816" s="258" t="s">
        <v>428</v>
      </c>
      <c r="D5816" s="257">
        <v>70086</v>
      </c>
      <c r="E5816" s="258" t="s">
        <v>429</v>
      </c>
      <c r="F5816" s="25">
        <v>2017</v>
      </c>
      <c r="G5816" s="232">
        <v>43031.305555555555</v>
      </c>
      <c r="H5816" s="233">
        <v>43031.305555555555</v>
      </c>
      <c r="I5816" s="412" t="s">
        <v>36</v>
      </c>
      <c r="J5816" s="412" t="s">
        <v>36</v>
      </c>
      <c r="K5816" s="412"/>
      <c r="L5816" s="235">
        <f>N5816-G5816</f>
        <v>6.944444467080757E-4</v>
      </c>
      <c r="M5816" s="236">
        <v>1</v>
      </c>
      <c r="N5816" s="232">
        <v>43031.306250000001</v>
      </c>
      <c r="O5816" s="233">
        <v>43031.306250000001</v>
      </c>
      <c r="P5816" s="237" t="s">
        <v>37</v>
      </c>
      <c r="Q5816" s="35" t="s">
        <v>38</v>
      </c>
      <c r="R5816" s="35" t="s">
        <v>413</v>
      </c>
      <c r="S5816" s="35" t="s">
        <v>40</v>
      </c>
      <c r="T5816" s="167" t="s">
        <v>9844</v>
      </c>
      <c r="U5816" s="332" t="s">
        <v>40</v>
      </c>
      <c r="V5816" s="240" t="s">
        <v>788</v>
      </c>
      <c r="W5816" s="167" t="s">
        <v>9848</v>
      </c>
      <c r="X5816" s="241">
        <v>1070</v>
      </c>
      <c r="Y5816" s="241">
        <v>0</v>
      </c>
      <c r="Z5816" s="241">
        <v>0</v>
      </c>
      <c r="AA5816" s="266"/>
      <c r="AB5816" s="266"/>
      <c r="AC5816" s="266"/>
      <c r="AD5816" s="304">
        <v>5517212</v>
      </c>
      <c r="AE5816" s="333" t="s">
        <v>1270</v>
      </c>
      <c r="AF5816" s="333" t="s">
        <v>1270</v>
      </c>
      <c r="AG5816" s="167" t="s">
        <v>7040</v>
      </c>
      <c r="AH5816" s="29" t="s">
        <v>7173</v>
      </c>
    </row>
    <row r="5817" spans="1:34" ht="15" customHeight="1" x14ac:dyDescent="0.2">
      <c r="A5817" s="257">
        <v>69</v>
      </c>
      <c r="B5817" s="257">
        <v>70</v>
      </c>
      <c r="C5817" s="258" t="s">
        <v>428</v>
      </c>
      <c r="D5817" s="257">
        <v>70086</v>
      </c>
      <c r="E5817" s="258" t="s">
        <v>429</v>
      </c>
      <c r="F5817" s="25">
        <v>2018</v>
      </c>
      <c r="G5817" s="284">
        <v>43217.37222222222</v>
      </c>
      <c r="H5817" s="233">
        <v>43217.37222222222</v>
      </c>
      <c r="I5817" s="412" t="s">
        <v>36</v>
      </c>
      <c r="J5817" s="412" t="s">
        <v>36</v>
      </c>
      <c r="K5817" s="412" t="s">
        <v>36</v>
      </c>
      <c r="L5817" s="235">
        <f>N5817-G5817</f>
        <v>4.7222222223354038E-2</v>
      </c>
      <c r="M5817" s="236">
        <v>68</v>
      </c>
      <c r="N5817" s="284">
        <v>43217.419444444444</v>
      </c>
      <c r="O5817" s="233">
        <v>43217.419444444444</v>
      </c>
      <c r="P5817" s="237" t="s">
        <v>37</v>
      </c>
      <c r="Q5817" s="359" t="s">
        <v>10316</v>
      </c>
      <c r="R5817" s="35" t="s">
        <v>10554</v>
      </c>
      <c r="S5817" s="277" t="s">
        <v>88</v>
      </c>
      <c r="T5817" s="167" t="s">
        <v>11039</v>
      </c>
      <c r="U5817" s="88">
        <v>114542884</v>
      </c>
      <c r="V5817" s="240" t="s">
        <v>788</v>
      </c>
      <c r="W5817" s="277" t="s">
        <v>11042</v>
      </c>
      <c r="X5817" s="255">
        <v>7427</v>
      </c>
      <c r="Y5817" s="255">
        <v>7427</v>
      </c>
      <c r="Z5817" s="255">
        <v>532896</v>
      </c>
      <c r="AA5817" s="264">
        <f>Y5817/AD5817</f>
        <v>1.3461509182536397E-3</v>
      </c>
      <c r="AB5817" s="265">
        <f>Z5817/AD5817</f>
        <v>9.6587914330643815E-2</v>
      </c>
      <c r="AC5817" s="255">
        <f>Z5817/Y5817</f>
        <v>71.751178133836007</v>
      </c>
      <c r="AD5817" s="241">
        <v>5517212</v>
      </c>
      <c r="AE5817" s="461" t="s">
        <v>1270</v>
      </c>
      <c r="AF5817" s="462" t="s">
        <v>1270</v>
      </c>
      <c r="AG5817" s="277" t="s">
        <v>7040</v>
      </c>
      <c r="AH5817" s="277" t="s">
        <v>7173</v>
      </c>
    </row>
    <row r="5818" spans="1:34" ht="15" customHeight="1" x14ac:dyDescent="0.2">
      <c r="A5818" s="175">
        <v>69</v>
      </c>
      <c r="B5818" s="175">
        <v>70</v>
      </c>
      <c r="C5818" s="24" t="s">
        <v>1014</v>
      </c>
      <c r="D5818" s="175">
        <v>70087</v>
      </c>
      <c r="E5818" s="24" t="s">
        <v>1015</v>
      </c>
      <c r="F5818" s="25">
        <v>2015</v>
      </c>
      <c r="G5818" s="156">
        <v>42203.652083333334</v>
      </c>
      <c r="H5818" s="157">
        <v>42203.652083333334</v>
      </c>
      <c r="I5818" s="620" t="s">
        <v>36</v>
      </c>
      <c r="J5818" s="620" t="s">
        <v>36</v>
      </c>
      <c r="K5818" s="620"/>
      <c r="L5818" s="159">
        <f>N5818-G5818</f>
        <v>0.16666666666424135</v>
      </c>
      <c r="M5818" s="160">
        <v>240</v>
      </c>
      <c r="N5818" s="156">
        <v>42203.818749999999</v>
      </c>
      <c r="O5818" s="157">
        <v>42203.818749999999</v>
      </c>
      <c r="P5818" s="161" t="s">
        <v>37</v>
      </c>
      <c r="Q5818" s="35" t="s">
        <v>213</v>
      </c>
      <c r="R5818" s="35" t="s">
        <v>287</v>
      </c>
      <c r="S5818" s="35" t="s">
        <v>106</v>
      </c>
      <c r="T5818" s="35" t="s">
        <v>4321</v>
      </c>
      <c r="U5818" s="176">
        <v>11282</v>
      </c>
      <c r="V5818" s="167" t="s">
        <v>788</v>
      </c>
      <c r="W5818" s="35" t="s">
        <v>4323</v>
      </c>
      <c r="X5818" s="188"/>
      <c r="Y5818" s="168"/>
      <c r="Z5818" s="168"/>
      <c r="AA5818" s="168"/>
      <c r="AB5818" s="168"/>
      <c r="AC5818" s="168"/>
    </row>
    <row r="5819" spans="1:34" ht="15" customHeight="1" x14ac:dyDescent="0.2">
      <c r="A5819" s="175">
        <v>69</v>
      </c>
      <c r="B5819" s="175">
        <v>70</v>
      </c>
      <c r="C5819" s="24" t="s">
        <v>1014</v>
      </c>
      <c r="D5819" s="175">
        <v>70087</v>
      </c>
      <c r="E5819" s="24" t="s">
        <v>1015</v>
      </c>
      <c r="F5819" s="25">
        <v>2015</v>
      </c>
      <c r="G5819" s="156">
        <v>42203.772916666669</v>
      </c>
      <c r="H5819" s="157">
        <v>42203.772916666669</v>
      </c>
      <c r="I5819" s="620" t="s">
        <v>36</v>
      </c>
      <c r="J5819" s="620" t="s">
        <v>36</v>
      </c>
      <c r="K5819" s="620"/>
      <c r="L5819" s="159">
        <f>N5819-G5819</f>
        <v>6.9444443943211809E-4</v>
      </c>
      <c r="M5819" s="160">
        <v>1</v>
      </c>
      <c r="N5819" s="156">
        <v>42203.773611111108</v>
      </c>
      <c r="O5819" s="157">
        <v>42203.773611111108</v>
      </c>
      <c r="P5819" s="161" t="s">
        <v>37</v>
      </c>
      <c r="Q5819" s="35" t="s">
        <v>213</v>
      </c>
      <c r="R5819" s="35" t="s">
        <v>287</v>
      </c>
      <c r="S5819" s="35" t="s">
        <v>40</v>
      </c>
      <c r="T5819" s="35" t="s">
        <v>4341</v>
      </c>
      <c r="U5819" s="303" t="s">
        <v>40</v>
      </c>
      <c r="V5819" s="167" t="s">
        <v>788</v>
      </c>
      <c r="W5819" s="35" t="s">
        <v>4342</v>
      </c>
      <c r="X5819" s="188"/>
      <c r="Y5819" s="168"/>
      <c r="Z5819" s="168"/>
      <c r="AA5819" s="168"/>
      <c r="AB5819" s="168"/>
      <c r="AC5819" s="168"/>
    </row>
    <row r="5820" spans="1:34" ht="15" customHeight="1" x14ac:dyDescent="0.2">
      <c r="A5820" s="175">
        <v>69</v>
      </c>
      <c r="B5820" s="175">
        <v>70</v>
      </c>
      <c r="C5820" s="24" t="s">
        <v>1014</v>
      </c>
      <c r="D5820" s="175">
        <v>70087</v>
      </c>
      <c r="E5820" s="24" t="s">
        <v>1015</v>
      </c>
      <c r="F5820" s="25">
        <v>2015</v>
      </c>
      <c r="G5820" s="156">
        <v>42203.775000000001</v>
      </c>
      <c r="H5820" s="157">
        <v>42203.775000000001</v>
      </c>
      <c r="I5820" s="620" t="s">
        <v>36</v>
      </c>
      <c r="J5820" s="620" t="s">
        <v>36</v>
      </c>
      <c r="K5820" s="620"/>
      <c r="L5820" s="159">
        <f>N5820-G5820</f>
        <v>6.9444443943211809E-4</v>
      </c>
      <c r="M5820" s="160">
        <v>1</v>
      </c>
      <c r="N5820" s="156">
        <v>42203.775694444441</v>
      </c>
      <c r="O5820" s="157">
        <v>42203.775694444441</v>
      </c>
      <c r="P5820" s="161" t="s">
        <v>37</v>
      </c>
      <c r="Q5820" s="35" t="s">
        <v>213</v>
      </c>
      <c r="R5820" s="35" t="s">
        <v>287</v>
      </c>
      <c r="S5820" s="35" t="s">
        <v>40</v>
      </c>
      <c r="T5820" s="35" t="s">
        <v>4341</v>
      </c>
      <c r="U5820" s="303" t="s">
        <v>40</v>
      </c>
      <c r="V5820" s="167" t="s">
        <v>788</v>
      </c>
      <c r="W5820" s="35" t="s">
        <v>4345</v>
      </c>
      <c r="X5820" s="188"/>
      <c r="Y5820" s="168"/>
      <c r="Z5820" s="168"/>
      <c r="AA5820" s="168"/>
      <c r="AB5820" s="168"/>
      <c r="AC5820" s="168"/>
    </row>
    <row r="5821" spans="1:34" ht="15" customHeight="1" x14ac:dyDescent="0.2">
      <c r="A5821" s="175">
        <v>69</v>
      </c>
      <c r="B5821" s="175">
        <v>70</v>
      </c>
      <c r="C5821" s="24" t="s">
        <v>1014</v>
      </c>
      <c r="D5821" s="175">
        <v>70087</v>
      </c>
      <c r="E5821" s="24" t="s">
        <v>1015</v>
      </c>
      <c r="F5821" s="25">
        <v>2015</v>
      </c>
      <c r="G5821" s="156">
        <v>42203.964583333334</v>
      </c>
      <c r="H5821" s="157">
        <v>42203.964583333334</v>
      </c>
      <c r="I5821" s="620" t="s">
        <v>36</v>
      </c>
      <c r="J5821" s="620" t="s">
        <v>36</v>
      </c>
      <c r="K5821" s="620"/>
      <c r="L5821" s="159">
        <f>N5821-G5821</f>
        <v>2.8472222220443655E-2</v>
      </c>
      <c r="M5821" s="160">
        <v>41</v>
      </c>
      <c r="N5821" s="156">
        <v>42203.993055555555</v>
      </c>
      <c r="O5821" s="157">
        <v>42203.993055555555</v>
      </c>
      <c r="P5821" s="161" t="s">
        <v>37</v>
      </c>
      <c r="Q5821" s="35" t="s">
        <v>213</v>
      </c>
      <c r="R5821" s="35" t="s">
        <v>287</v>
      </c>
      <c r="S5821" s="35" t="s">
        <v>40</v>
      </c>
      <c r="T5821" s="35" t="s">
        <v>4380</v>
      </c>
      <c r="U5821" s="332" t="s">
        <v>40</v>
      </c>
      <c r="V5821" s="167" t="s">
        <v>788</v>
      </c>
      <c r="W5821" s="35" t="s">
        <v>4381</v>
      </c>
      <c r="X5821" s="188"/>
      <c r="Y5821" s="168"/>
      <c r="Z5821" s="168"/>
      <c r="AA5821" s="168"/>
      <c r="AB5821" s="168"/>
      <c r="AC5821" s="168"/>
    </row>
    <row r="5822" spans="1:34" ht="15" customHeight="1" x14ac:dyDescent="0.2">
      <c r="A5822" s="175">
        <v>69</v>
      </c>
      <c r="B5822" s="175">
        <v>70</v>
      </c>
      <c r="C5822" s="24" t="s">
        <v>1014</v>
      </c>
      <c r="D5822" s="175">
        <v>70087</v>
      </c>
      <c r="E5822" s="24" t="s">
        <v>1015</v>
      </c>
      <c r="F5822" s="25">
        <v>2015</v>
      </c>
      <c r="G5822" s="156">
        <v>42207.713194444441</v>
      </c>
      <c r="H5822" s="157">
        <v>42207.713194444441</v>
      </c>
      <c r="I5822" s="620" t="s">
        <v>36</v>
      </c>
      <c r="J5822" s="620" t="s">
        <v>36</v>
      </c>
      <c r="K5822" s="620"/>
      <c r="L5822" s="159">
        <f>N5822-G5822</f>
        <v>5.5555555591126904E-3</v>
      </c>
      <c r="M5822" s="160">
        <v>8</v>
      </c>
      <c r="N5822" s="156">
        <v>42207.71875</v>
      </c>
      <c r="O5822" s="157">
        <v>42207.71875</v>
      </c>
      <c r="P5822" s="161" t="s">
        <v>37</v>
      </c>
      <c r="Q5822" s="35" t="s">
        <v>1285</v>
      </c>
      <c r="R5822" s="35" t="s">
        <v>79</v>
      </c>
      <c r="S5822" s="35" t="s">
        <v>101</v>
      </c>
      <c r="T5822" s="35" t="s">
        <v>4446</v>
      </c>
      <c r="U5822" s="170">
        <v>11276</v>
      </c>
      <c r="V5822" s="167" t="s">
        <v>788</v>
      </c>
      <c r="W5822" s="35" t="s">
        <v>4447</v>
      </c>
      <c r="X5822" s="188"/>
      <c r="Y5822" s="168"/>
      <c r="Z5822" s="168"/>
      <c r="AA5822" s="168"/>
      <c r="AB5822" s="168"/>
      <c r="AC5822" s="168"/>
    </row>
    <row r="5823" spans="1:34" ht="15" customHeight="1" x14ac:dyDescent="0.2">
      <c r="A5823" s="231">
        <v>69</v>
      </c>
      <c r="B5823" s="231">
        <v>70</v>
      </c>
      <c r="C5823" s="230" t="s">
        <v>1014</v>
      </c>
      <c r="D5823" s="231">
        <v>70087</v>
      </c>
      <c r="E5823" s="230" t="s">
        <v>1015</v>
      </c>
      <c r="F5823" s="25">
        <v>2016</v>
      </c>
      <c r="G5823" s="232">
        <v>42381.727083333331</v>
      </c>
      <c r="H5823" s="233">
        <v>42381.727083333331</v>
      </c>
      <c r="I5823" s="412" t="s">
        <v>36</v>
      </c>
      <c r="J5823" s="412" t="s">
        <v>36</v>
      </c>
      <c r="K5823" s="412"/>
      <c r="L5823" s="235">
        <f>N5823-G5823</f>
        <v>0.23611111110949423</v>
      </c>
      <c r="M5823" s="236">
        <v>340</v>
      </c>
      <c r="N5823" s="232">
        <v>42381.963194444441</v>
      </c>
      <c r="O5823" s="233">
        <v>42381.963194444441</v>
      </c>
      <c r="P5823" s="237" t="s">
        <v>37</v>
      </c>
      <c r="Q5823" s="238" t="s">
        <v>52</v>
      </c>
      <c r="R5823" s="238" t="s">
        <v>67</v>
      </c>
      <c r="S5823" s="238" t="s">
        <v>101</v>
      </c>
      <c r="T5823" s="239" t="s">
        <v>5458</v>
      </c>
      <c r="U5823" s="88">
        <v>11816</v>
      </c>
      <c r="V5823" s="240" t="s">
        <v>788</v>
      </c>
      <c r="W5823" s="239" t="s">
        <v>5459</v>
      </c>
      <c r="X5823" s="241">
        <v>0</v>
      </c>
      <c r="Y5823" s="241">
        <v>0</v>
      </c>
      <c r="Z5823" s="241">
        <v>0</v>
      </c>
      <c r="AA5823" s="242"/>
      <c r="AB5823" s="242"/>
      <c r="AC5823" s="242"/>
    </row>
    <row r="5824" spans="1:34" ht="15" customHeight="1" x14ac:dyDescent="0.2">
      <c r="A5824" s="231">
        <v>69</v>
      </c>
      <c r="B5824" s="231">
        <v>70</v>
      </c>
      <c r="C5824" s="230" t="s">
        <v>1014</v>
      </c>
      <c r="D5824" s="231">
        <v>70087</v>
      </c>
      <c r="E5824" s="230" t="s">
        <v>1015</v>
      </c>
      <c r="F5824" s="25">
        <v>2016</v>
      </c>
      <c r="G5824" s="232">
        <v>42383.870833333334</v>
      </c>
      <c r="H5824" s="233">
        <v>42383.870833333334</v>
      </c>
      <c r="I5824" s="412" t="s">
        <v>36</v>
      </c>
      <c r="J5824" s="412" t="s">
        <v>36</v>
      </c>
      <c r="K5824" s="412"/>
      <c r="L5824" s="235">
        <f>N5824-G5824</f>
        <v>9.0277777781011537E-3</v>
      </c>
      <c r="M5824" s="236">
        <v>13</v>
      </c>
      <c r="N5824" s="232">
        <v>42383.879861111112</v>
      </c>
      <c r="O5824" s="233">
        <v>42383.879861111112</v>
      </c>
      <c r="P5824" s="237" t="s">
        <v>37</v>
      </c>
      <c r="Q5824" s="238" t="s">
        <v>52</v>
      </c>
      <c r="R5824" s="238" t="s">
        <v>114</v>
      </c>
      <c r="S5824" s="238" t="s">
        <v>107</v>
      </c>
      <c r="T5824" s="239" t="s">
        <v>5471</v>
      </c>
      <c r="U5824" s="88">
        <v>11830</v>
      </c>
      <c r="V5824" s="240" t="s">
        <v>788</v>
      </c>
      <c r="W5824" s="239" t="s">
        <v>5472</v>
      </c>
      <c r="X5824" s="241">
        <v>571</v>
      </c>
      <c r="Y5824" s="244">
        <v>571</v>
      </c>
      <c r="Z5824" s="244">
        <v>7423</v>
      </c>
      <c r="AA5824" s="245">
        <v>1.0483548631639865E-4</v>
      </c>
      <c r="AB5824" s="246">
        <v>1.3628613221131822E-3</v>
      </c>
      <c r="AC5824" s="244">
        <v>13</v>
      </c>
    </row>
    <row r="5825" spans="1:34" ht="15" customHeight="1" x14ac:dyDescent="0.2">
      <c r="A5825" s="257">
        <v>69</v>
      </c>
      <c r="B5825" s="257">
        <v>70</v>
      </c>
      <c r="C5825" s="258" t="s">
        <v>1014</v>
      </c>
      <c r="D5825" s="257">
        <v>70087</v>
      </c>
      <c r="E5825" s="258" t="s">
        <v>1015</v>
      </c>
      <c r="F5825" s="25">
        <v>2017</v>
      </c>
      <c r="G5825" s="232">
        <v>42862.598611111112</v>
      </c>
      <c r="H5825" s="233">
        <v>42862.598611111112</v>
      </c>
      <c r="I5825" s="412" t="s">
        <v>36</v>
      </c>
      <c r="J5825" s="412" t="s">
        <v>36</v>
      </c>
      <c r="K5825" s="412"/>
      <c r="L5825" s="235">
        <f>N5825-G5825</f>
        <v>6.944444467080757E-4</v>
      </c>
      <c r="M5825" s="236">
        <v>1</v>
      </c>
      <c r="N5825" s="232">
        <v>42862.599305555559</v>
      </c>
      <c r="O5825" s="233">
        <v>42862.599305555559</v>
      </c>
      <c r="P5825" s="237" t="s">
        <v>37</v>
      </c>
      <c r="Q5825" s="35" t="s">
        <v>48</v>
      </c>
      <c r="R5825" s="35" t="s">
        <v>49</v>
      </c>
      <c r="S5825" s="35" t="s">
        <v>40</v>
      </c>
      <c r="T5825" s="52" t="s">
        <v>8527</v>
      </c>
      <c r="U5825" s="332" t="s">
        <v>40</v>
      </c>
      <c r="V5825" s="240" t="s">
        <v>788</v>
      </c>
      <c r="W5825" s="44" t="s">
        <v>8528</v>
      </c>
      <c r="X5825" s="241">
        <v>580</v>
      </c>
      <c r="Y5825" s="241">
        <v>0</v>
      </c>
      <c r="Z5825" s="241">
        <v>0</v>
      </c>
      <c r="AA5825" s="35"/>
      <c r="AB5825" s="35"/>
      <c r="AC5825" s="35"/>
      <c r="AD5825" s="304">
        <v>5517212</v>
      </c>
      <c r="AE5825" s="305" t="s">
        <v>1270</v>
      </c>
      <c r="AF5825" s="305" t="s">
        <v>8529</v>
      </c>
      <c r="AG5825" s="35" t="s">
        <v>7040</v>
      </c>
      <c r="AH5825" s="44" t="s">
        <v>7041</v>
      </c>
    </row>
    <row r="5826" spans="1:34" ht="15" customHeight="1" x14ac:dyDescent="0.2">
      <c r="A5826" s="257">
        <v>69</v>
      </c>
      <c r="B5826" s="257">
        <v>70</v>
      </c>
      <c r="C5826" s="258" t="s">
        <v>1014</v>
      </c>
      <c r="D5826" s="257">
        <v>70087</v>
      </c>
      <c r="E5826" s="258" t="s">
        <v>1015</v>
      </c>
      <c r="F5826" s="25">
        <v>2017</v>
      </c>
      <c r="G5826" s="232">
        <v>42900.305555555555</v>
      </c>
      <c r="H5826" s="233">
        <v>42900.305555555555</v>
      </c>
      <c r="I5826" s="412" t="s">
        <v>36</v>
      </c>
      <c r="J5826" s="412" t="s">
        <v>36</v>
      </c>
      <c r="K5826" s="412"/>
      <c r="L5826" s="235">
        <f>N5826-G5826</f>
        <v>6.944444467080757E-4</v>
      </c>
      <c r="M5826" s="236">
        <v>1</v>
      </c>
      <c r="N5826" s="232">
        <v>42900.306250000001</v>
      </c>
      <c r="O5826" s="233">
        <v>42900.306250000001</v>
      </c>
      <c r="P5826" s="237" t="s">
        <v>37</v>
      </c>
      <c r="Q5826" s="35" t="s">
        <v>52</v>
      </c>
      <c r="R5826" s="35" t="s">
        <v>67</v>
      </c>
      <c r="S5826" s="35" t="s">
        <v>101</v>
      </c>
      <c r="T5826" s="52" t="s">
        <v>8759</v>
      </c>
      <c r="U5826" s="332" t="s">
        <v>40</v>
      </c>
      <c r="V5826" s="240" t="s">
        <v>788</v>
      </c>
      <c r="W5826" s="44" t="s">
        <v>8760</v>
      </c>
      <c r="X5826" s="241">
        <v>581</v>
      </c>
      <c r="Y5826" s="241">
        <v>0</v>
      </c>
      <c r="Z5826" s="241">
        <v>0</v>
      </c>
      <c r="AA5826" s="168"/>
      <c r="AB5826" s="168"/>
      <c r="AC5826" s="168"/>
      <c r="AD5826" s="304">
        <v>5517212</v>
      </c>
      <c r="AE5826" s="305" t="s">
        <v>1270</v>
      </c>
      <c r="AF5826" s="305" t="s">
        <v>1270</v>
      </c>
      <c r="AG5826" s="35" t="s">
        <v>7040</v>
      </c>
      <c r="AH5826" s="44" t="s">
        <v>7041</v>
      </c>
    </row>
    <row r="5827" spans="1:34" ht="15" customHeight="1" x14ac:dyDescent="0.2">
      <c r="A5827" s="257">
        <v>69</v>
      </c>
      <c r="B5827" s="257">
        <v>70</v>
      </c>
      <c r="C5827" s="258" t="s">
        <v>1014</v>
      </c>
      <c r="D5827" s="257">
        <v>70087</v>
      </c>
      <c r="E5827" s="258" t="s">
        <v>1015</v>
      </c>
      <c r="F5827" s="25">
        <v>2017</v>
      </c>
      <c r="G5827" s="232">
        <v>43044.313194444447</v>
      </c>
      <c r="H5827" s="233">
        <v>43044.313194444447</v>
      </c>
      <c r="I5827" s="412" t="s">
        <v>36</v>
      </c>
      <c r="J5827" s="412" t="s">
        <v>36</v>
      </c>
      <c r="K5827" s="412"/>
      <c r="L5827" s="235">
        <f>N5827-G5827</f>
        <v>6.9444443943211809E-4</v>
      </c>
      <c r="M5827" s="236">
        <v>1</v>
      </c>
      <c r="N5827" s="232">
        <v>43044.313888888886</v>
      </c>
      <c r="O5827" s="233">
        <v>43044.313888888886</v>
      </c>
      <c r="P5827" s="237" t="s">
        <v>37</v>
      </c>
      <c r="Q5827" s="35" t="s">
        <v>38</v>
      </c>
      <c r="R5827" s="35" t="s">
        <v>135</v>
      </c>
      <c r="S5827" s="35" t="s">
        <v>40</v>
      </c>
      <c r="T5827" s="167" t="s">
        <v>9922</v>
      </c>
      <c r="U5827" s="376">
        <v>113788427</v>
      </c>
      <c r="V5827" s="240" t="s">
        <v>788</v>
      </c>
      <c r="W5827" s="167" t="s">
        <v>9923</v>
      </c>
      <c r="X5827" s="255">
        <v>0</v>
      </c>
      <c r="Y5827" s="241">
        <v>0</v>
      </c>
      <c r="Z5827" s="241">
        <v>0</v>
      </c>
      <c r="AA5827" s="266"/>
      <c r="AB5827" s="266"/>
      <c r="AC5827" s="266"/>
      <c r="AD5827" s="304">
        <v>5517212</v>
      </c>
      <c r="AE5827" s="333" t="s">
        <v>7063</v>
      </c>
      <c r="AF5827" s="383" t="s">
        <v>9924</v>
      </c>
      <c r="AG5827" s="167" t="s">
        <v>7040</v>
      </c>
      <c r="AH5827" s="29" t="s">
        <v>7041</v>
      </c>
    </row>
    <row r="5828" spans="1:34" ht="15" customHeight="1" x14ac:dyDescent="0.2">
      <c r="A5828" s="257">
        <v>69</v>
      </c>
      <c r="B5828" s="257">
        <v>70</v>
      </c>
      <c r="C5828" s="258" t="s">
        <v>1014</v>
      </c>
      <c r="D5828" s="257">
        <v>70087</v>
      </c>
      <c r="E5828" s="258" t="s">
        <v>1015</v>
      </c>
      <c r="F5828" s="25">
        <v>2017</v>
      </c>
      <c r="G5828" s="232">
        <v>43044.31527777778</v>
      </c>
      <c r="H5828" s="233">
        <v>43044.31527777778</v>
      </c>
      <c r="I5828" s="412" t="s">
        <v>36</v>
      </c>
      <c r="J5828" s="412" t="s">
        <v>36</v>
      </c>
      <c r="K5828" s="412"/>
      <c r="L5828" s="235">
        <f>N5828-G5828</f>
        <v>6.9444443943211809E-4</v>
      </c>
      <c r="M5828" s="236">
        <v>1</v>
      </c>
      <c r="N5828" s="232">
        <v>43044.315972222219</v>
      </c>
      <c r="O5828" s="233">
        <v>43044.315972222219</v>
      </c>
      <c r="P5828" s="237" t="s">
        <v>37</v>
      </c>
      <c r="Q5828" s="35" t="s">
        <v>38</v>
      </c>
      <c r="R5828" s="35" t="s">
        <v>135</v>
      </c>
      <c r="S5828" s="35" t="s">
        <v>40</v>
      </c>
      <c r="T5828" s="167" t="s">
        <v>9922</v>
      </c>
      <c r="U5828" s="376">
        <v>113788427</v>
      </c>
      <c r="V5828" s="240" t="s">
        <v>788</v>
      </c>
      <c r="W5828" s="167" t="s">
        <v>9925</v>
      </c>
      <c r="X5828" s="255">
        <v>0</v>
      </c>
      <c r="Y5828" s="241">
        <v>0</v>
      </c>
      <c r="Z5828" s="241">
        <v>0</v>
      </c>
      <c r="AA5828" s="266"/>
      <c r="AB5828" s="266"/>
      <c r="AC5828" s="266"/>
      <c r="AD5828" s="304">
        <v>5517212</v>
      </c>
      <c r="AE5828" s="333" t="s">
        <v>7063</v>
      </c>
      <c r="AF5828" s="383" t="s">
        <v>9924</v>
      </c>
      <c r="AG5828" s="167" t="s">
        <v>7040</v>
      </c>
      <c r="AH5828" s="29" t="s">
        <v>7041</v>
      </c>
    </row>
    <row r="5829" spans="1:34" ht="15" customHeight="1" x14ac:dyDescent="0.2">
      <c r="A5829" s="257">
        <v>69</v>
      </c>
      <c r="B5829" s="257">
        <v>70</v>
      </c>
      <c r="C5829" s="258" t="s">
        <v>1014</v>
      </c>
      <c r="D5829" s="257">
        <v>70087</v>
      </c>
      <c r="E5829" s="258" t="s">
        <v>1015</v>
      </c>
      <c r="F5829" s="25">
        <v>2017</v>
      </c>
      <c r="G5829" s="232">
        <v>43044.315972222219</v>
      </c>
      <c r="H5829" s="233">
        <v>43044.315972222219</v>
      </c>
      <c r="I5829" s="412" t="s">
        <v>36</v>
      </c>
      <c r="J5829" s="412" t="s">
        <v>36</v>
      </c>
      <c r="K5829" s="412"/>
      <c r="L5829" s="235">
        <f>N5829-G5829</f>
        <v>0.22847222222480923</v>
      </c>
      <c r="M5829" s="236">
        <v>329</v>
      </c>
      <c r="N5829" s="232">
        <v>43044.544444444444</v>
      </c>
      <c r="O5829" s="233">
        <v>43044.544444444444</v>
      </c>
      <c r="P5829" s="237" t="s">
        <v>37</v>
      </c>
      <c r="Q5829" s="35" t="s">
        <v>38</v>
      </c>
      <c r="R5829" s="35" t="s">
        <v>135</v>
      </c>
      <c r="S5829" s="35" t="s">
        <v>54</v>
      </c>
      <c r="T5829" s="167" t="s">
        <v>9926</v>
      </c>
      <c r="U5829" s="376">
        <v>113788427</v>
      </c>
      <c r="V5829" s="240" t="s">
        <v>788</v>
      </c>
      <c r="W5829" s="167" t="s">
        <v>9927</v>
      </c>
      <c r="X5829" s="255">
        <v>0</v>
      </c>
      <c r="Y5829" s="241">
        <v>0</v>
      </c>
      <c r="Z5829" s="241">
        <v>0</v>
      </c>
      <c r="AA5829" s="266"/>
      <c r="AB5829" s="266"/>
      <c r="AC5829" s="266"/>
      <c r="AD5829" s="304">
        <v>5517212</v>
      </c>
      <c r="AE5829" s="333" t="s">
        <v>7063</v>
      </c>
      <c r="AF5829" s="383" t="s">
        <v>9924</v>
      </c>
      <c r="AG5829" s="167" t="s">
        <v>7040</v>
      </c>
      <c r="AH5829" s="29" t="s">
        <v>7041</v>
      </c>
    </row>
    <row r="5830" spans="1:34" ht="15" customHeight="1" x14ac:dyDescent="0.2">
      <c r="A5830" s="257">
        <v>69</v>
      </c>
      <c r="B5830" s="257">
        <v>70</v>
      </c>
      <c r="C5830" s="258" t="s">
        <v>1014</v>
      </c>
      <c r="D5830" s="257">
        <v>70087</v>
      </c>
      <c r="E5830" s="258" t="s">
        <v>1015</v>
      </c>
      <c r="F5830" s="25">
        <v>2018</v>
      </c>
      <c r="G5830" s="284">
        <v>43418.65902777778</v>
      </c>
      <c r="H5830" s="234">
        <v>43418.65902777778</v>
      </c>
      <c r="I5830" s="412" t="s">
        <v>36</v>
      </c>
      <c r="J5830" s="412" t="s">
        <v>36</v>
      </c>
      <c r="K5830" s="412" t="s">
        <v>36</v>
      </c>
      <c r="L5830" s="235">
        <f>N5830-G5830</f>
        <v>0</v>
      </c>
      <c r="M5830" s="236">
        <v>0</v>
      </c>
      <c r="N5830" s="284">
        <v>43418.65902777778</v>
      </c>
      <c r="O5830" s="234">
        <v>43418.65902777778</v>
      </c>
      <c r="P5830" s="237" t="s">
        <v>37</v>
      </c>
      <c r="Q5830" s="162" t="s">
        <v>10316</v>
      </c>
      <c r="R5830" s="167" t="s">
        <v>10317</v>
      </c>
      <c r="S5830" s="163" t="s">
        <v>40</v>
      </c>
      <c r="T5830" s="167" t="s">
        <v>12340</v>
      </c>
      <c r="U5830" s="293">
        <v>115348002</v>
      </c>
      <c r="V5830" s="240" t="s">
        <v>788</v>
      </c>
      <c r="W5830" s="167" t="s">
        <v>12343</v>
      </c>
      <c r="X5830" s="255">
        <v>2967</v>
      </c>
      <c r="Y5830" s="241">
        <v>0</v>
      </c>
      <c r="Z5830" s="241">
        <v>0</v>
      </c>
      <c r="AA5830" s="266"/>
      <c r="AB5830" s="266"/>
      <c r="AC5830" s="266"/>
      <c r="AD5830" s="241">
        <v>5517212</v>
      </c>
      <c r="AE5830" s="461" t="s">
        <v>1270</v>
      </c>
      <c r="AF5830" s="462" t="s">
        <v>1270</v>
      </c>
      <c r="AG5830" s="163" t="s">
        <v>7040</v>
      </c>
      <c r="AH5830" s="57" t="s">
        <v>7041</v>
      </c>
    </row>
    <row r="5831" spans="1:34" ht="15" customHeight="1" x14ac:dyDescent="0.2">
      <c r="A5831" s="521">
        <v>69</v>
      </c>
      <c r="B5831" s="521">
        <v>70</v>
      </c>
      <c r="C5831" s="522" t="s">
        <v>1014</v>
      </c>
      <c r="D5831" s="521">
        <v>70087</v>
      </c>
      <c r="E5831" s="522" t="s">
        <v>1015</v>
      </c>
      <c r="F5831" s="25">
        <v>2019</v>
      </c>
      <c r="G5831" s="232">
        <v>43484.087500000001</v>
      </c>
      <c r="H5831" s="233">
        <v>43484.087500000001</v>
      </c>
      <c r="I5831" s="412" t="s">
        <v>36</v>
      </c>
      <c r="J5831" s="412" t="s">
        <v>36</v>
      </c>
      <c r="K5831" s="412" t="s">
        <v>36</v>
      </c>
      <c r="L5831" s="235">
        <f>N5831-G5831</f>
        <v>0.35416666666424135</v>
      </c>
      <c r="M5831" s="236">
        <v>510</v>
      </c>
      <c r="N5831" s="232">
        <v>43484.441666666666</v>
      </c>
      <c r="O5831" s="233">
        <v>43484.441666666666</v>
      </c>
      <c r="P5831" s="237" t="s">
        <v>37</v>
      </c>
      <c r="Q5831" s="359" t="s">
        <v>1246</v>
      </c>
      <c r="R5831" s="35" t="s">
        <v>10189</v>
      </c>
      <c r="S5831" s="238" t="s">
        <v>40</v>
      </c>
      <c r="T5831" s="167" t="s">
        <v>12887</v>
      </c>
      <c r="U5831" s="416" t="s">
        <v>40</v>
      </c>
      <c r="V5831" s="240" t="s">
        <v>788</v>
      </c>
      <c r="W5831" s="167" t="s">
        <v>12888</v>
      </c>
      <c r="X5831" s="164">
        <v>0</v>
      </c>
      <c r="Y5831" s="241">
        <v>0</v>
      </c>
      <c r="Z5831" s="241">
        <v>0</v>
      </c>
      <c r="AA5831" s="264">
        <f>Y5831/AD5831</f>
        <v>0</v>
      </c>
      <c r="AB5831" s="265">
        <f>Z5831/AD5831</f>
        <v>0</v>
      </c>
      <c r="AC5831" s="255">
        <v>0</v>
      </c>
      <c r="AD5831" s="241">
        <v>5548929</v>
      </c>
      <c r="AE5831" s="239" t="s">
        <v>1270</v>
      </c>
      <c r="AF5831" s="229" t="s">
        <v>1270</v>
      </c>
      <c r="AG5831" s="239" t="s">
        <v>7066</v>
      </c>
      <c r="AH5831" s="57" t="s">
        <v>12671</v>
      </c>
    </row>
    <row r="5832" spans="1:34" ht="15" customHeight="1" x14ac:dyDescent="0.2">
      <c r="A5832" s="58">
        <v>69</v>
      </c>
      <c r="B5832" s="58">
        <v>70</v>
      </c>
      <c r="C5832" s="76" t="s">
        <v>768</v>
      </c>
      <c r="D5832" s="31">
        <v>70088</v>
      </c>
      <c r="E5832" s="60" t="s">
        <v>769</v>
      </c>
      <c r="F5832" s="25">
        <v>2014</v>
      </c>
      <c r="G5832" s="61">
        <v>41878.148611111108</v>
      </c>
      <c r="H5832" s="62">
        <v>41878.148611111108</v>
      </c>
      <c r="I5832" s="625" t="s">
        <v>36</v>
      </c>
      <c r="J5832" s="625" t="s">
        <v>36</v>
      </c>
      <c r="K5832" s="625"/>
      <c r="L5832" s="64">
        <f>N5832-G5832</f>
        <v>2.7777777795563452E-3</v>
      </c>
      <c r="M5832" s="65">
        <v>4</v>
      </c>
      <c r="N5832" s="61">
        <v>41878.151388888888</v>
      </c>
      <c r="O5832" s="62">
        <v>41878.151388888888</v>
      </c>
      <c r="P5832" s="66" t="s">
        <v>37</v>
      </c>
      <c r="Q5832" s="37" t="s">
        <v>71</v>
      </c>
      <c r="R5832" s="69" t="s">
        <v>349</v>
      </c>
      <c r="S5832" s="87" t="s">
        <v>88</v>
      </c>
      <c r="T5832" s="69" t="s">
        <v>2642</v>
      </c>
      <c r="U5832" s="77">
        <v>10519</v>
      </c>
      <c r="V5832" s="87" t="s">
        <v>788</v>
      </c>
      <c r="W5832" s="69" t="s">
        <v>2643</v>
      </c>
      <c r="X5832" s="32">
        <v>192</v>
      </c>
      <c r="Y5832" s="32">
        <v>0</v>
      </c>
      <c r="Z5832" s="83"/>
      <c r="AA5832" s="84"/>
      <c r="AB5832" s="85"/>
      <c r="AC5832" s="83"/>
      <c r="AD5832" s="41"/>
      <c r="AE5832" s="41"/>
      <c r="AF5832" s="41"/>
      <c r="AG5832" s="41"/>
      <c r="AH5832" s="41"/>
    </row>
    <row r="5833" spans="1:34" ht="15" customHeight="1" x14ac:dyDescent="0.2">
      <c r="A5833" s="105">
        <v>69</v>
      </c>
      <c r="B5833" s="105">
        <v>70</v>
      </c>
      <c r="C5833" s="76" t="s">
        <v>768</v>
      </c>
      <c r="D5833" s="31">
        <v>70088</v>
      </c>
      <c r="E5833" s="60" t="s">
        <v>769</v>
      </c>
      <c r="F5833" s="25">
        <v>2014</v>
      </c>
      <c r="G5833" s="61">
        <v>41976.174305555556</v>
      </c>
      <c r="H5833" s="62">
        <v>41976.174305555556</v>
      </c>
      <c r="I5833" s="628" t="s">
        <v>313</v>
      </c>
      <c r="J5833" s="625" t="s">
        <v>36</v>
      </c>
      <c r="K5833" s="625"/>
      <c r="L5833" s="64">
        <f>N5833-G5833</f>
        <v>1.3888888861401938E-3</v>
      </c>
      <c r="M5833" s="65">
        <v>2</v>
      </c>
      <c r="N5833" s="61">
        <v>41976.175694444442</v>
      </c>
      <c r="O5833" s="62">
        <v>41976.175694444442</v>
      </c>
      <c r="P5833" s="66" t="s">
        <v>37</v>
      </c>
      <c r="Q5833" s="37" t="s">
        <v>71</v>
      </c>
      <c r="R5833" s="69" t="s">
        <v>600</v>
      </c>
      <c r="S5833" s="87" t="s">
        <v>40</v>
      </c>
      <c r="T5833" s="69" t="s">
        <v>3080</v>
      </c>
      <c r="U5833" s="77">
        <v>10729</v>
      </c>
      <c r="V5833" s="87" t="s">
        <v>788</v>
      </c>
      <c r="W5833" s="69" t="s">
        <v>3081</v>
      </c>
      <c r="X5833" s="32">
        <v>1160</v>
      </c>
      <c r="Y5833" s="32">
        <v>0</v>
      </c>
      <c r="Z5833" s="83"/>
      <c r="AA5833" s="84"/>
      <c r="AB5833" s="85"/>
      <c r="AC5833" s="83"/>
    </row>
    <row r="5834" spans="1:34" ht="15" customHeight="1" x14ac:dyDescent="0.2">
      <c r="A5834" s="153">
        <v>69</v>
      </c>
      <c r="B5834" s="153">
        <v>70</v>
      </c>
      <c r="C5834" s="24" t="s">
        <v>768</v>
      </c>
      <c r="D5834" s="175">
        <v>70088</v>
      </c>
      <c r="E5834" s="24" t="s">
        <v>769</v>
      </c>
      <c r="F5834" s="25">
        <v>2015</v>
      </c>
      <c r="G5834" s="156">
        <v>42097.401388888888</v>
      </c>
      <c r="H5834" s="157">
        <v>42097.401388888888</v>
      </c>
      <c r="I5834" s="620" t="s">
        <v>36</v>
      </c>
      <c r="J5834" s="620" t="s">
        <v>36</v>
      </c>
      <c r="K5834" s="620"/>
      <c r="L5834" s="159">
        <f>N5834-G5834</f>
        <v>6.944444467080757E-4</v>
      </c>
      <c r="M5834" s="160">
        <v>1</v>
      </c>
      <c r="N5834" s="156">
        <v>42097.402083333334</v>
      </c>
      <c r="O5834" s="157">
        <v>42097.402083333334</v>
      </c>
      <c r="P5834" s="161" t="s">
        <v>37</v>
      </c>
      <c r="Q5834" s="35" t="s">
        <v>1285</v>
      </c>
      <c r="R5834" s="35" t="s">
        <v>1584</v>
      </c>
      <c r="S5834" s="35" t="s">
        <v>162</v>
      </c>
      <c r="T5834" s="35" t="s">
        <v>3675</v>
      </c>
      <c r="U5834" s="332" t="s">
        <v>40</v>
      </c>
      <c r="V5834" s="167" t="s">
        <v>788</v>
      </c>
      <c r="W5834" s="35" t="s">
        <v>3676</v>
      </c>
      <c r="X5834" s="55">
        <v>0</v>
      </c>
      <c r="Y5834" s="55">
        <v>0</v>
      </c>
      <c r="Z5834" s="55"/>
      <c r="AA5834" s="173"/>
      <c r="AB5834" s="174"/>
      <c r="AC5834" s="55"/>
    </row>
    <row r="5835" spans="1:34" ht="15" customHeight="1" x14ac:dyDescent="0.2">
      <c r="A5835" s="153">
        <v>69</v>
      </c>
      <c r="B5835" s="153">
        <v>70</v>
      </c>
      <c r="C5835" s="24" t="s">
        <v>768</v>
      </c>
      <c r="D5835" s="175">
        <v>70088</v>
      </c>
      <c r="E5835" s="24" t="s">
        <v>769</v>
      </c>
      <c r="F5835" s="25">
        <v>2015</v>
      </c>
      <c r="G5835" s="156">
        <v>42097.582638888889</v>
      </c>
      <c r="H5835" s="157">
        <v>42097.582638888889</v>
      </c>
      <c r="I5835" s="620" t="s">
        <v>36</v>
      </c>
      <c r="J5835" s="620" t="s">
        <v>36</v>
      </c>
      <c r="K5835" s="620"/>
      <c r="L5835" s="159">
        <f>N5835-G5835</f>
        <v>3.4722222189884633E-3</v>
      </c>
      <c r="M5835" s="160">
        <v>5</v>
      </c>
      <c r="N5835" s="156">
        <v>42097.586111111108</v>
      </c>
      <c r="O5835" s="157">
        <v>42097.586111111108</v>
      </c>
      <c r="P5835" s="161" t="s">
        <v>37</v>
      </c>
      <c r="Q5835" s="35" t="s">
        <v>1285</v>
      </c>
      <c r="R5835" s="35" t="s">
        <v>1584</v>
      </c>
      <c r="S5835" s="35" t="s">
        <v>162</v>
      </c>
      <c r="T5835" s="35" t="s">
        <v>3677</v>
      </c>
      <c r="U5835" s="332" t="s">
        <v>40</v>
      </c>
      <c r="V5835" s="167" t="s">
        <v>788</v>
      </c>
      <c r="W5835" s="35" t="s">
        <v>3678</v>
      </c>
      <c r="X5835" s="55">
        <v>91</v>
      </c>
      <c r="Y5835" s="55">
        <v>0</v>
      </c>
      <c r="Z5835" s="168"/>
      <c r="AA5835" s="168"/>
      <c r="AB5835" s="168"/>
      <c r="AC5835" s="168"/>
    </row>
    <row r="5836" spans="1:34" ht="15" customHeight="1" x14ac:dyDescent="0.2">
      <c r="A5836" s="175">
        <v>69</v>
      </c>
      <c r="B5836" s="175">
        <v>70</v>
      </c>
      <c r="C5836" s="24" t="s">
        <v>768</v>
      </c>
      <c r="D5836" s="175">
        <v>70088</v>
      </c>
      <c r="E5836" s="24" t="s">
        <v>769</v>
      </c>
      <c r="F5836" s="25">
        <v>2015</v>
      </c>
      <c r="G5836" s="156">
        <v>42203.652083333334</v>
      </c>
      <c r="H5836" s="157">
        <v>42203.652083333334</v>
      </c>
      <c r="I5836" s="620" t="s">
        <v>36</v>
      </c>
      <c r="J5836" s="620" t="s">
        <v>36</v>
      </c>
      <c r="K5836" s="620"/>
      <c r="L5836" s="159">
        <f>N5836-G5836</f>
        <v>8.2638888889050577E-2</v>
      </c>
      <c r="M5836" s="160">
        <v>119</v>
      </c>
      <c r="N5836" s="156">
        <v>42203.734722222223</v>
      </c>
      <c r="O5836" s="157">
        <v>42203.734722222223</v>
      </c>
      <c r="P5836" s="161" t="s">
        <v>37</v>
      </c>
      <c r="Q5836" s="35" t="s">
        <v>213</v>
      </c>
      <c r="R5836" s="35" t="s">
        <v>287</v>
      </c>
      <c r="S5836" s="35" t="s">
        <v>106</v>
      </c>
      <c r="T5836" s="35" t="s">
        <v>4321</v>
      </c>
      <c r="U5836" s="176">
        <v>11282</v>
      </c>
      <c r="V5836" s="167" t="s">
        <v>788</v>
      </c>
      <c r="W5836" s="35" t="s">
        <v>4324</v>
      </c>
      <c r="X5836" s="188"/>
      <c r="Y5836" s="168"/>
      <c r="Z5836" s="168"/>
      <c r="AA5836" s="168"/>
      <c r="AB5836" s="168"/>
      <c r="AC5836" s="168"/>
    </row>
    <row r="5837" spans="1:34" ht="15" customHeight="1" x14ac:dyDescent="0.2">
      <c r="A5837" s="175">
        <v>69</v>
      </c>
      <c r="B5837" s="175">
        <v>70</v>
      </c>
      <c r="C5837" s="24" t="s">
        <v>768</v>
      </c>
      <c r="D5837" s="175">
        <v>70088</v>
      </c>
      <c r="E5837" s="24" t="s">
        <v>769</v>
      </c>
      <c r="F5837" s="25">
        <v>2015</v>
      </c>
      <c r="G5837" s="156">
        <v>42203.795138888891</v>
      </c>
      <c r="H5837" s="157">
        <v>42203.795138888891</v>
      </c>
      <c r="I5837" s="620" t="s">
        <v>36</v>
      </c>
      <c r="J5837" s="620" t="s">
        <v>36</v>
      </c>
      <c r="K5837" s="620"/>
      <c r="L5837" s="159">
        <f>N5837-G5837</f>
        <v>6.9444443943211809E-4</v>
      </c>
      <c r="M5837" s="160">
        <v>1</v>
      </c>
      <c r="N5837" s="156">
        <v>42203.79583333333</v>
      </c>
      <c r="O5837" s="157">
        <v>42203.79583333333</v>
      </c>
      <c r="P5837" s="161" t="s">
        <v>37</v>
      </c>
      <c r="Q5837" s="35" t="s">
        <v>213</v>
      </c>
      <c r="R5837" s="35" t="s">
        <v>287</v>
      </c>
      <c r="S5837" s="35" t="s">
        <v>40</v>
      </c>
      <c r="T5837" s="35" t="s">
        <v>4356</v>
      </c>
      <c r="U5837" s="332" t="s">
        <v>40</v>
      </c>
      <c r="V5837" s="167" t="s">
        <v>788</v>
      </c>
      <c r="W5837" s="35" t="s">
        <v>4357</v>
      </c>
      <c r="X5837" s="206"/>
      <c r="Y5837" s="168"/>
      <c r="Z5837" s="168"/>
      <c r="AA5837" s="168"/>
      <c r="AB5837" s="168"/>
      <c r="AC5837" s="168"/>
    </row>
    <row r="5838" spans="1:34" ht="15" customHeight="1" x14ac:dyDescent="0.2">
      <c r="A5838" s="175">
        <v>69</v>
      </c>
      <c r="B5838" s="175">
        <v>70</v>
      </c>
      <c r="C5838" s="24" t="s">
        <v>768</v>
      </c>
      <c r="D5838" s="175">
        <v>70088</v>
      </c>
      <c r="E5838" s="43" t="s">
        <v>769</v>
      </c>
      <c r="F5838" s="25">
        <v>2015</v>
      </c>
      <c r="G5838" s="156">
        <v>42248.067361111112</v>
      </c>
      <c r="H5838" s="157">
        <v>42248.067361111112</v>
      </c>
      <c r="I5838" s="620" t="s">
        <v>36</v>
      </c>
      <c r="J5838" s="620" t="s">
        <v>36</v>
      </c>
      <c r="K5838" s="620"/>
      <c r="L5838" s="159">
        <f>N5838-G5838</f>
        <v>6.944444467080757E-4</v>
      </c>
      <c r="M5838" s="160">
        <v>1</v>
      </c>
      <c r="N5838" s="156">
        <v>42248.068055555559</v>
      </c>
      <c r="O5838" s="157">
        <v>42248.068055555559</v>
      </c>
      <c r="P5838" s="161" t="s">
        <v>37</v>
      </c>
      <c r="Q5838" s="162" t="s">
        <v>48</v>
      </c>
      <c r="R5838" s="162" t="s">
        <v>49</v>
      </c>
      <c r="S5838" s="35" t="s">
        <v>40</v>
      </c>
      <c r="T5838" s="35" t="s">
        <v>4678</v>
      </c>
      <c r="U5838" s="332" t="s">
        <v>40</v>
      </c>
      <c r="V5838" s="167" t="s">
        <v>788</v>
      </c>
      <c r="W5838" s="35" t="s">
        <v>4681</v>
      </c>
      <c r="X5838" s="55">
        <v>187</v>
      </c>
      <c r="Y5838" s="168"/>
      <c r="Z5838" s="168"/>
      <c r="AA5838" s="168"/>
      <c r="AB5838" s="168"/>
      <c r="AC5838" s="168"/>
    </row>
    <row r="5839" spans="1:34" ht="15" customHeight="1" x14ac:dyDescent="0.2">
      <c r="A5839" s="175">
        <v>69</v>
      </c>
      <c r="B5839" s="175">
        <v>70</v>
      </c>
      <c r="C5839" s="24" t="s">
        <v>768</v>
      </c>
      <c r="D5839" s="175">
        <v>70088</v>
      </c>
      <c r="E5839" s="43" t="s">
        <v>769</v>
      </c>
      <c r="F5839" s="25">
        <v>2015</v>
      </c>
      <c r="G5839" s="156">
        <v>42291.904166666667</v>
      </c>
      <c r="H5839" s="157">
        <v>42291.904166666667</v>
      </c>
      <c r="I5839" s="620" t="s">
        <v>36</v>
      </c>
      <c r="J5839" s="620" t="s">
        <v>36</v>
      </c>
      <c r="K5839" s="620"/>
      <c r="L5839" s="159">
        <f>N5839-G5839</f>
        <v>6.944444467080757E-4</v>
      </c>
      <c r="M5839" s="160">
        <v>1</v>
      </c>
      <c r="N5839" s="156">
        <v>42291.904861111114</v>
      </c>
      <c r="O5839" s="157">
        <v>42291.904861111114</v>
      </c>
      <c r="P5839" s="161" t="s">
        <v>37</v>
      </c>
      <c r="Q5839" s="35" t="s">
        <v>213</v>
      </c>
      <c r="R5839" s="35" t="s">
        <v>287</v>
      </c>
      <c r="S5839" s="35" t="s">
        <v>40</v>
      </c>
      <c r="T5839" s="35" t="s">
        <v>4925</v>
      </c>
      <c r="U5839" s="332" t="s">
        <v>40</v>
      </c>
      <c r="V5839" s="167" t="s">
        <v>788</v>
      </c>
      <c r="W5839" s="35" t="s">
        <v>4927</v>
      </c>
      <c r="X5839" s="55">
        <v>193</v>
      </c>
      <c r="Y5839" s="168"/>
      <c r="Z5839" s="168"/>
      <c r="AA5839" s="168"/>
      <c r="AB5839" s="168"/>
      <c r="AC5839" s="168"/>
    </row>
    <row r="5840" spans="1:34" ht="15" customHeight="1" x14ac:dyDescent="0.2">
      <c r="A5840" s="175">
        <v>69</v>
      </c>
      <c r="B5840" s="175">
        <v>70</v>
      </c>
      <c r="C5840" s="24" t="s">
        <v>768</v>
      </c>
      <c r="D5840" s="175">
        <v>70088</v>
      </c>
      <c r="E5840" s="43" t="s">
        <v>769</v>
      </c>
      <c r="F5840" s="25">
        <v>2015</v>
      </c>
      <c r="G5840" s="156">
        <v>42291.97152777778</v>
      </c>
      <c r="H5840" s="157">
        <v>42291.97152777778</v>
      </c>
      <c r="I5840" s="620" t="s">
        <v>36</v>
      </c>
      <c r="J5840" s="620" t="s">
        <v>36</v>
      </c>
      <c r="K5840" s="620"/>
      <c r="L5840" s="159">
        <f>N5840-G5840</f>
        <v>6.9444443943211809E-4</v>
      </c>
      <c r="M5840" s="160">
        <v>1</v>
      </c>
      <c r="N5840" s="156">
        <v>42291.972222222219</v>
      </c>
      <c r="O5840" s="157">
        <v>42291.972222222219</v>
      </c>
      <c r="P5840" s="161" t="s">
        <v>37</v>
      </c>
      <c r="Q5840" s="35" t="s">
        <v>213</v>
      </c>
      <c r="R5840" s="35" t="s">
        <v>287</v>
      </c>
      <c r="S5840" s="35" t="s">
        <v>40</v>
      </c>
      <c r="T5840" s="35" t="s">
        <v>4925</v>
      </c>
      <c r="U5840" s="332" t="s">
        <v>40</v>
      </c>
      <c r="V5840" s="167" t="s">
        <v>788</v>
      </c>
      <c r="W5840" s="35" t="s">
        <v>4945</v>
      </c>
      <c r="X5840" s="55">
        <v>193</v>
      </c>
      <c r="Y5840" s="168"/>
      <c r="Z5840" s="168"/>
      <c r="AA5840" s="168"/>
      <c r="AB5840" s="168"/>
      <c r="AC5840" s="168"/>
    </row>
    <row r="5841" spans="1:34" ht="15" customHeight="1" x14ac:dyDescent="0.2">
      <c r="A5841" s="175">
        <v>69</v>
      </c>
      <c r="B5841" s="175">
        <v>70</v>
      </c>
      <c r="C5841" s="24" t="s">
        <v>768</v>
      </c>
      <c r="D5841" s="175">
        <v>70088</v>
      </c>
      <c r="E5841" s="43" t="s">
        <v>769</v>
      </c>
      <c r="F5841" s="25">
        <v>2015</v>
      </c>
      <c r="G5841" s="156">
        <v>42316.012499999997</v>
      </c>
      <c r="H5841" s="157">
        <v>42316.012499999997</v>
      </c>
      <c r="I5841" s="620" t="s">
        <v>36</v>
      </c>
      <c r="J5841" s="620" t="s">
        <v>36</v>
      </c>
      <c r="K5841" s="620"/>
      <c r="L5841" s="159">
        <f>N5841-G5841</f>
        <v>6.944444467080757E-4</v>
      </c>
      <c r="M5841" s="160">
        <v>1</v>
      </c>
      <c r="N5841" s="156">
        <v>42316.013194444444</v>
      </c>
      <c r="O5841" s="157">
        <v>42316.013194444444</v>
      </c>
      <c r="P5841" s="161" t="s">
        <v>37</v>
      </c>
      <c r="Q5841" s="162" t="s">
        <v>48</v>
      </c>
      <c r="R5841" s="162" t="s">
        <v>49</v>
      </c>
      <c r="S5841" s="35" t="s">
        <v>40</v>
      </c>
      <c r="T5841" s="35" t="s">
        <v>5124</v>
      </c>
      <c r="U5841" s="332" t="s">
        <v>40</v>
      </c>
      <c r="V5841" s="167" t="s">
        <v>788</v>
      </c>
      <c r="W5841" s="35" t="s">
        <v>5125</v>
      </c>
      <c r="X5841" s="177">
        <v>1200</v>
      </c>
      <c r="Y5841" s="168"/>
      <c r="Z5841" s="168"/>
      <c r="AA5841" s="168"/>
      <c r="AB5841" s="168"/>
      <c r="AC5841" s="168"/>
    </row>
    <row r="5842" spans="1:34" ht="15" customHeight="1" x14ac:dyDescent="0.2">
      <c r="A5842" s="175">
        <v>69</v>
      </c>
      <c r="B5842" s="175">
        <v>70</v>
      </c>
      <c r="C5842" s="24" t="s">
        <v>768</v>
      </c>
      <c r="D5842" s="175">
        <v>70088</v>
      </c>
      <c r="E5842" s="43" t="s">
        <v>769</v>
      </c>
      <c r="F5842" s="25">
        <v>2015</v>
      </c>
      <c r="G5842" s="156">
        <v>42325.234027777777</v>
      </c>
      <c r="H5842" s="157">
        <v>42325.234027777777</v>
      </c>
      <c r="I5842" s="620" t="s">
        <v>36</v>
      </c>
      <c r="J5842" s="620" t="s">
        <v>36</v>
      </c>
      <c r="K5842" s="620"/>
      <c r="L5842" s="159">
        <f>N5842-G5842</f>
        <v>6.944444467080757E-4</v>
      </c>
      <c r="M5842" s="160">
        <v>1</v>
      </c>
      <c r="N5842" s="156">
        <v>42325.234722222223</v>
      </c>
      <c r="O5842" s="157">
        <v>42325.234722222223</v>
      </c>
      <c r="P5842" s="161" t="s">
        <v>37</v>
      </c>
      <c r="Q5842" s="162" t="s">
        <v>48</v>
      </c>
      <c r="R5842" s="162" t="s">
        <v>49</v>
      </c>
      <c r="S5842" s="35" t="s">
        <v>40</v>
      </c>
      <c r="T5842" s="35" t="s">
        <v>5176</v>
      </c>
      <c r="U5842" s="332" t="s">
        <v>40</v>
      </c>
      <c r="V5842" s="167" t="s">
        <v>788</v>
      </c>
      <c r="W5842" s="35" t="s">
        <v>5179</v>
      </c>
      <c r="X5842" s="55">
        <v>0</v>
      </c>
      <c r="Y5842" s="168"/>
      <c r="Z5842" s="168"/>
      <c r="AA5842" s="168"/>
      <c r="AB5842" s="168"/>
      <c r="AC5842" s="168"/>
    </row>
    <row r="5843" spans="1:34" ht="15" customHeight="1" x14ac:dyDescent="0.2">
      <c r="A5843" s="257">
        <v>69</v>
      </c>
      <c r="B5843" s="257">
        <v>70</v>
      </c>
      <c r="C5843" s="258" t="s">
        <v>768</v>
      </c>
      <c r="D5843" s="257">
        <v>70088</v>
      </c>
      <c r="E5843" s="258" t="s">
        <v>769</v>
      </c>
      <c r="F5843" s="25">
        <v>2017</v>
      </c>
      <c r="G5843" s="284">
        <v>42917.157638888886</v>
      </c>
      <c r="H5843" s="234">
        <v>42917.157638888886</v>
      </c>
      <c r="I5843" s="412" t="s">
        <v>36</v>
      </c>
      <c r="J5843" s="412" t="s">
        <v>36</v>
      </c>
      <c r="K5843" s="412"/>
      <c r="L5843" s="235">
        <f>N5843-G5843</f>
        <v>0.35208333333866904</v>
      </c>
      <c r="M5843" s="236">
        <v>507</v>
      </c>
      <c r="N5843" s="284">
        <v>42917.509722222225</v>
      </c>
      <c r="O5843" s="234">
        <v>42917.509722222225</v>
      </c>
      <c r="P5843" s="237" t="s">
        <v>37</v>
      </c>
      <c r="Q5843" s="35" t="s">
        <v>38</v>
      </c>
      <c r="R5843" s="35" t="s">
        <v>135</v>
      </c>
      <c r="S5843" s="35" t="s">
        <v>68</v>
      </c>
      <c r="T5843" s="52" t="s">
        <v>8831</v>
      </c>
      <c r="U5843" s="170">
        <v>113012304</v>
      </c>
      <c r="V5843" s="240" t="s">
        <v>788</v>
      </c>
      <c r="W5843" s="44" t="s">
        <v>8832</v>
      </c>
      <c r="X5843" s="241">
        <v>218</v>
      </c>
      <c r="Y5843" s="241">
        <v>218</v>
      </c>
      <c r="Z5843" s="255">
        <v>47461</v>
      </c>
      <c r="AA5843" s="215">
        <v>3.9512710405182906E-5</v>
      </c>
      <c r="AB5843" s="216">
        <v>8.6023520575247061E-3</v>
      </c>
      <c r="AC5843" s="255">
        <v>217.71100917431193</v>
      </c>
      <c r="AD5843" s="304">
        <v>5517212</v>
      </c>
      <c r="AE5843" s="333" t="s">
        <v>1270</v>
      </c>
      <c r="AF5843" s="333" t="s">
        <v>1270</v>
      </c>
      <c r="AG5843" s="35" t="s">
        <v>7040</v>
      </c>
      <c r="AH5843" s="44" t="s">
        <v>7173</v>
      </c>
    </row>
    <row r="5844" spans="1:34" ht="15" customHeight="1" x14ac:dyDescent="0.2">
      <c r="A5844" s="175">
        <v>69</v>
      </c>
      <c r="B5844" s="175">
        <v>70</v>
      </c>
      <c r="C5844" s="24" t="s">
        <v>1227</v>
      </c>
      <c r="D5844" s="175">
        <v>70089</v>
      </c>
      <c r="E5844" s="24" t="s">
        <v>1228</v>
      </c>
      <c r="F5844" s="25">
        <v>2015</v>
      </c>
      <c r="G5844" s="156">
        <v>42203.652083333334</v>
      </c>
      <c r="H5844" s="157">
        <v>42203.652083333334</v>
      </c>
      <c r="I5844" s="620" t="s">
        <v>36</v>
      </c>
      <c r="J5844" s="620" t="s">
        <v>36</v>
      </c>
      <c r="K5844" s="620"/>
      <c r="L5844" s="159">
        <f>N5844-G5844</f>
        <v>0.10069444444525288</v>
      </c>
      <c r="M5844" s="160">
        <v>145</v>
      </c>
      <c r="N5844" s="156">
        <v>42203.75277777778</v>
      </c>
      <c r="O5844" s="157">
        <v>42203.75277777778</v>
      </c>
      <c r="P5844" s="161" t="s">
        <v>37</v>
      </c>
      <c r="Q5844" s="35" t="s">
        <v>213</v>
      </c>
      <c r="R5844" s="35" t="s">
        <v>287</v>
      </c>
      <c r="S5844" s="35" t="s">
        <v>68</v>
      </c>
      <c r="T5844" s="35" t="s">
        <v>4321</v>
      </c>
      <c r="U5844" s="176">
        <v>11282</v>
      </c>
      <c r="V5844" s="167" t="s">
        <v>788</v>
      </c>
      <c r="W5844" s="35" t="s">
        <v>4327</v>
      </c>
      <c r="X5844" s="188"/>
      <c r="Y5844" s="168"/>
      <c r="Z5844" s="168"/>
      <c r="AA5844" s="168"/>
      <c r="AB5844" s="168"/>
      <c r="AC5844" s="168"/>
    </row>
    <row r="5845" spans="1:34" ht="15" customHeight="1" x14ac:dyDescent="0.2">
      <c r="A5845" s="175">
        <v>69</v>
      </c>
      <c r="B5845" s="175">
        <v>70</v>
      </c>
      <c r="C5845" s="24" t="s">
        <v>1227</v>
      </c>
      <c r="D5845" s="175">
        <v>70089</v>
      </c>
      <c r="E5845" s="24" t="s">
        <v>1228</v>
      </c>
      <c r="F5845" s="25">
        <v>2015</v>
      </c>
      <c r="G5845" s="156">
        <v>42203.775000000001</v>
      </c>
      <c r="H5845" s="157">
        <v>42203.775000000001</v>
      </c>
      <c r="I5845" s="620" t="s">
        <v>36</v>
      </c>
      <c r="J5845" s="620" t="s">
        <v>36</v>
      </c>
      <c r="K5845" s="620"/>
      <c r="L5845" s="159">
        <f>N5845-G5845</f>
        <v>6.9444443943211809E-4</v>
      </c>
      <c r="M5845" s="160">
        <v>1</v>
      </c>
      <c r="N5845" s="156">
        <v>42203.775694444441</v>
      </c>
      <c r="O5845" s="157">
        <v>42203.775694444441</v>
      </c>
      <c r="P5845" s="161" t="s">
        <v>37</v>
      </c>
      <c r="Q5845" s="35" t="s">
        <v>213</v>
      </c>
      <c r="R5845" s="35" t="s">
        <v>287</v>
      </c>
      <c r="S5845" s="35" t="s">
        <v>40</v>
      </c>
      <c r="T5845" s="35" t="s">
        <v>4346</v>
      </c>
      <c r="U5845" s="332" t="s">
        <v>40</v>
      </c>
      <c r="V5845" s="167" t="s">
        <v>788</v>
      </c>
      <c r="W5845" s="35" t="s">
        <v>4347</v>
      </c>
      <c r="X5845" s="188"/>
      <c r="Y5845" s="168"/>
      <c r="Z5845" s="168"/>
      <c r="AA5845" s="168"/>
      <c r="AB5845" s="168"/>
      <c r="AC5845" s="168"/>
      <c r="AD5845" s="41"/>
      <c r="AE5845" s="41"/>
      <c r="AF5845" s="41"/>
      <c r="AG5845" s="41"/>
      <c r="AH5845" s="41"/>
    </row>
    <row r="5846" spans="1:34" ht="15" customHeight="1" x14ac:dyDescent="0.2">
      <c r="A5846" s="257">
        <v>69</v>
      </c>
      <c r="B5846" s="257">
        <v>70</v>
      </c>
      <c r="C5846" s="258" t="s">
        <v>1227</v>
      </c>
      <c r="D5846" s="257">
        <v>70089</v>
      </c>
      <c r="E5846" s="258" t="s">
        <v>1228</v>
      </c>
      <c r="F5846" s="25">
        <v>2016</v>
      </c>
      <c r="G5846" s="284">
        <v>42641.686111111114</v>
      </c>
      <c r="H5846" s="234">
        <v>42641.686111111114</v>
      </c>
      <c r="I5846" s="412" t="s">
        <v>36</v>
      </c>
      <c r="J5846" s="412" t="s">
        <v>36</v>
      </c>
      <c r="K5846" s="412"/>
      <c r="L5846" s="235">
        <f>N5846-G5846</f>
        <v>6.9444443943211809E-4</v>
      </c>
      <c r="M5846" s="236">
        <v>1</v>
      </c>
      <c r="N5846" s="284">
        <v>42641.686805555553</v>
      </c>
      <c r="O5846" s="234">
        <v>42641.686805555553</v>
      </c>
      <c r="P5846" s="237" t="s">
        <v>37</v>
      </c>
      <c r="Q5846" s="238" t="s">
        <v>43</v>
      </c>
      <c r="R5846" s="238" t="s">
        <v>5438</v>
      </c>
      <c r="S5846" s="35" t="s">
        <v>526</v>
      </c>
      <c r="T5846" s="35" t="s">
        <v>6627</v>
      </c>
      <c r="U5846" s="282" t="s">
        <v>40</v>
      </c>
      <c r="V5846" s="240" t="s">
        <v>788</v>
      </c>
      <c r="W5846" s="35" t="s">
        <v>6628</v>
      </c>
      <c r="X5846" s="177">
        <v>442</v>
      </c>
      <c r="Y5846" s="55">
        <v>0</v>
      </c>
      <c r="Z5846" s="55">
        <v>0</v>
      </c>
      <c r="AA5846" s="35"/>
      <c r="AB5846" s="35"/>
      <c r="AC5846" s="241"/>
    </row>
    <row r="5847" spans="1:34" ht="15" customHeight="1" x14ac:dyDescent="0.2">
      <c r="A5847" s="257">
        <v>69</v>
      </c>
      <c r="B5847" s="257">
        <v>70</v>
      </c>
      <c r="C5847" s="258" t="s">
        <v>1227</v>
      </c>
      <c r="D5847" s="257">
        <v>70089</v>
      </c>
      <c r="E5847" s="258" t="s">
        <v>1228</v>
      </c>
      <c r="F5847" s="25">
        <v>2016</v>
      </c>
      <c r="G5847" s="284">
        <v>42651.195138888892</v>
      </c>
      <c r="H5847" s="234">
        <v>42651.195138888892</v>
      </c>
      <c r="I5847" s="412" t="s">
        <v>36</v>
      </c>
      <c r="J5847" s="412" t="s">
        <v>36</v>
      </c>
      <c r="K5847" s="412"/>
      <c r="L5847" s="235">
        <f>N5847-G5847</f>
        <v>6.9444443943211809E-4</v>
      </c>
      <c r="M5847" s="236">
        <v>1</v>
      </c>
      <c r="N5847" s="284">
        <v>42651.195833333331</v>
      </c>
      <c r="O5847" s="234">
        <v>42651.195833333331</v>
      </c>
      <c r="P5847" s="237" t="s">
        <v>37</v>
      </c>
      <c r="Q5847" s="238" t="s">
        <v>48</v>
      </c>
      <c r="R5847" s="238" t="s">
        <v>49</v>
      </c>
      <c r="S5847" s="35" t="s">
        <v>40</v>
      </c>
      <c r="T5847" s="35" t="s">
        <v>6671</v>
      </c>
      <c r="U5847" s="88">
        <v>12562</v>
      </c>
      <c r="V5847" s="240" t="s">
        <v>788</v>
      </c>
      <c r="W5847" s="35" t="s">
        <v>6672</v>
      </c>
      <c r="X5847" s="177">
        <v>384</v>
      </c>
      <c r="Y5847" s="55">
        <v>0</v>
      </c>
      <c r="Z5847" s="55">
        <v>0</v>
      </c>
      <c r="AA5847" s="35"/>
      <c r="AB5847" s="35"/>
      <c r="AC5847" s="241"/>
    </row>
    <row r="5848" spans="1:34" ht="15" customHeight="1" x14ac:dyDescent="0.2">
      <c r="A5848" s="257">
        <v>69</v>
      </c>
      <c r="B5848" s="257">
        <v>70</v>
      </c>
      <c r="C5848" s="258" t="s">
        <v>1227</v>
      </c>
      <c r="D5848" s="257">
        <v>70089</v>
      </c>
      <c r="E5848" s="258" t="s">
        <v>1228</v>
      </c>
      <c r="F5848" s="25">
        <v>2017</v>
      </c>
      <c r="G5848" s="232">
        <v>43030.579861111109</v>
      </c>
      <c r="H5848" s="233">
        <v>43030.579861111109</v>
      </c>
      <c r="I5848" s="412" t="s">
        <v>36</v>
      </c>
      <c r="J5848" s="412" t="s">
        <v>36</v>
      </c>
      <c r="K5848" s="412"/>
      <c r="L5848" s="235">
        <f>N5848-G5848</f>
        <v>6.944444467080757E-4</v>
      </c>
      <c r="M5848" s="236">
        <v>1</v>
      </c>
      <c r="N5848" s="232">
        <v>43030.580555555556</v>
      </c>
      <c r="O5848" s="233">
        <v>43030.580555555556</v>
      </c>
      <c r="P5848" s="237" t="s">
        <v>37</v>
      </c>
      <c r="Q5848" s="35" t="s">
        <v>48</v>
      </c>
      <c r="R5848" s="35" t="s">
        <v>49</v>
      </c>
      <c r="S5848" s="277" t="s">
        <v>40</v>
      </c>
      <c r="T5848" s="167" t="s">
        <v>9841</v>
      </c>
      <c r="U5848" s="332" t="s">
        <v>40</v>
      </c>
      <c r="V5848" s="240" t="s">
        <v>788</v>
      </c>
      <c r="W5848" s="167" t="s">
        <v>9842</v>
      </c>
      <c r="X5848" s="241">
        <v>395</v>
      </c>
      <c r="Y5848" s="241">
        <v>0</v>
      </c>
      <c r="Z5848" s="241">
        <v>0</v>
      </c>
      <c r="AA5848" s="266"/>
      <c r="AB5848" s="266"/>
      <c r="AC5848" s="266"/>
      <c r="AD5848" s="304">
        <v>5517212</v>
      </c>
      <c r="AE5848" s="333" t="s">
        <v>8271</v>
      </c>
      <c r="AF5848" s="383" t="s">
        <v>9843</v>
      </c>
      <c r="AG5848" s="167" t="s">
        <v>7040</v>
      </c>
      <c r="AH5848" s="29" t="s">
        <v>7041</v>
      </c>
    </row>
    <row r="5849" spans="1:34" ht="15" customHeight="1" x14ac:dyDescent="0.2">
      <c r="A5849" s="175">
        <v>69</v>
      </c>
      <c r="B5849" s="175">
        <v>70</v>
      </c>
      <c r="C5849" s="24" t="s">
        <v>1014</v>
      </c>
      <c r="D5849" s="175">
        <v>70090</v>
      </c>
      <c r="E5849" s="24" t="s">
        <v>1015</v>
      </c>
      <c r="F5849" s="25">
        <v>2015</v>
      </c>
      <c r="G5849" s="156">
        <v>42101.693055555559</v>
      </c>
      <c r="H5849" s="157">
        <v>42101.693055555559</v>
      </c>
      <c r="I5849" s="620" t="s">
        <v>36</v>
      </c>
      <c r="J5849" s="626" t="s">
        <v>313</v>
      </c>
      <c r="K5849" s="626"/>
      <c r="L5849" s="159">
        <f>N5849-G5849</f>
        <v>0.47916666666424135</v>
      </c>
      <c r="M5849" s="160">
        <v>690</v>
      </c>
      <c r="N5849" s="156">
        <v>42102.172222222223</v>
      </c>
      <c r="O5849" s="157">
        <v>42102.172222222223</v>
      </c>
      <c r="P5849" s="161" t="s">
        <v>37</v>
      </c>
      <c r="Q5849" s="35" t="s">
        <v>1285</v>
      </c>
      <c r="R5849" s="35" t="s">
        <v>302</v>
      </c>
      <c r="S5849" s="35" t="s">
        <v>54</v>
      </c>
      <c r="T5849" s="35" t="s">
        <v>3736</v>
      </c>
      <c r="U5849" s="88">
        <v>11063</v>
      </c>
      <c r="V5849" s="167" t="s">
        <v>788</v>
      </c>
      <c r="W5849" s="35" t="s">
        <v>3737</v>
      </c>
      <c r="X5849" s="194">
        <v>619</v>
      </c>
      <c r="Y5849" s="194">
        <v>619</v>
      </c>
      <c r="Z5849" s="194">
        <v>22346</v>
      </c>
      <c r="AA5849" s="173">
        <f>Y5849/5412924</f>
        <v>1.1435593775194332E-4</v>
      </c>
      <c r="AB5849" s="174">
        <f>Z5849/5412924</f>
        <v>4.1282678271485056E-3</v>
      </c>
      <c r="AC5849" s="55">
        <f>Z5849/Y5849</f>
        <v>36.100161550888529</v>
      </c>
      <c r="AD5849" s="41"/>
      <c r="AE5849" s="41"/>
      <c r="AF5849" s="41"/>
      <c r="AG5849" s="41"/>
      <c r="AH5849" s="41"/>
    </row>
    <row r="5850" spans="1:34" ht="15" customHeight="1" x14ac:dyDescent="0.2">
      <c r="A5850" s="175">
        <v>69</v>
      </c>
      <c r="B5850" s="175">
        <v>70</v>
      </c>
      <c r="C5850" s="24" t="s">
        <v>305</v>
      </c>
      <c r="D5850" s="175">
        <v>70090</v>
      </c>
      <c r="E5850" s="24" t="s">
        <v>306</v>
      </c>
      <c r="F5850" s="25">
        <v>2015</v>
      </c>
      <c r="G5850" s="156">
        <v>42203.652083333334</v>
      </c>
      <c r="H5850" s="157">
        <v>42203.652083333334</v>
      </c>
      <c r="I5850" s="620" t="s">
        <v>36</v>
      </c>
      <c r="J5850" s="620" t="s">
        <v>36</v>
      </c>
      <c r="K5850" s="620"/>
      <c r="L5850" s="159">
        <f>N5850-G5850</f>
        <v>0.10069444444525288</v>
      </c>
      <c r="M5850" s="160">
        <v>145</v>
      </c>
      <c r="N5850" s="156">
        <v>42203.75277777778</v>
      </c>
      <c r="O5850" s="157">
        <v>42203.75277777778</v>
      </c>
      <c r="P5850" s="161" t="s">
        <v>37</v>
      </c>
      <c r="Q5850" s="35" t="s">
        <v>213</v>
      </c>
      <c r="R5850" s="35" t="s">
        <v>287</v>
      </c>
      <c r="S5850" s="35" t="s">
        <v>106</v>
      </c>
      <c r="T5850" s="35" t="s">
        <v>4321</v>
      </c>
      <c r="U5850" s="176">
        <v>11282</v>
      </c>
      <c r="V5850" s="167" t="s">
        <v>788</v>
      </c>
      <c r="W5850" s="35" t="s">
        <v>4328</v>
      </c>
      <c r="X5850" s="188"/>
      <c r="Y5850" s="168"/>
      <c r="Z5850" s="168"/>
      <c r="AA5850" s="168"/>
      <c r="AB5850" s="168"/>
      <c r="AC5850" s="168"/>
    </row>
    <row r="5851" spans="1:34" ht="15" customHeight="1" x14ac:dyDescent="0.2">
      <c r="A5851" s="175">
        <v>69</v>
      </c>
      <c r="B5851" s="175">
        <v>70</v>
      </c>
      <c r="C5851" s="24" t="s">
        <v>305</v>
      </c>
      <c r="D5851" s="175">
        <v>70090</v>
      </c>
      <c r="E5851" s="24" t="s">
        <v>306</v>
      </c>
      <c r="F5851" s="25">
        <v>2015</v>
      </c>
      <c r="G5851" s="156">
        <v>42203.772916666669</v>
      </c>
      <c r="H5851" s="157">
        <v>42203.772916666669</v>
      </c>
      <c r="I5851" s="620" t="s">
        <v>36</v>
      </c>
      <c r="J5851" s="620" t="s">
        <v>36</v>
      </c>
      <c r="K5851" s="620"/>
      <c r="L5851" s="159">
        <f>N5851-G5851</f>
        <v>6.9444443943211809E-4</v>
      </c>
      <c r="M5851" s="160">
        <v>1</v>
      </c>
      <c r="N5851" s="156">
        <v>42203.773611111108</v>
      </c>
      <c r="O5851" s="157">
        <v>42203.773611111108</v>
      </c>
      <c r="P5851" s="161" t="s">
        <v>37</v>
      </c>
      <c r="Q5851" s="35" t="s">
        <v>213</v>
      </c>
      <c r="R5851" s="35" t="s">
        <v>287</v>
      </c>
      <c r="S5851" s="35" t="s">
        <v>40</v>
      </c>
      <c r="T5851" s="35" t="s">
        <v>4341</v>
      </c>
      <c r="U5851" s="332" t="s">
        <v>40</v>
      </c>
      <c r="V5851" s="167" t="s">
        <v>788</v>
      </c>
      <c r="W5851" s="35" t="s">
        <v>4343</v>
      </c>
      <c r="X5851" s="188"/>
      <c r="Y5851" s="168"/>
      <c r="Z5851" s="168"/>
      <c r="AA5851" s="168"/>
      <c r="AB5851" s="168"/>
      <c r="AC5851" s="168"/>
    </row>
    <row r="5852" spans="1:34" ht="15" customHeight="1" x14ac:dyDescent="0.2">
      <c r="A5852" s="175">
        <v>69</v>
      </c>
      <c r="B5852" s="175">
        <v>70</v>
      </c>
      <c r="C5852" s="24" t="s">
        <v>305</v>
      </c>
      <c r="D5852" s="175">
        <v>70090</v>
      </c>
      <c r="E5852" s="24" t="s">
        <v>306</v>
      </c>
      <c r="F5852" s="25">
        <v>2015</v>
      </c>
      <c r="G5852" s="156">
        <v>42203.775000000001</v>
      </c>
      <c r="H5852" s="157">
        <v>42203.775000000001</v>
      </c>
      <c r="I5852" s="620" t="s">
        <v>36</v>
      </c>
      <c r="J5852" s="620" t="s">
        <v>36</v>
      </c>
      <c r="K5852" s="620"/>
      <c r="L5852" s="159">
        <f>N5852-G5852</f>
        <v>6.9444443943211809E-4</v>
      </c>
      <c r="M5852" s="160">
        <v>1</v>
      </c>
      <c r="N5852" s="156">
        <v>42203.775694444441</v>
      </c>
      <c r="O5852" s="157">
        <v>42203.775694444441</v>
      </c>
      <c r="P5852" s="161" t="s">
        <v>37</v>
      </c>
      <c r="Q5852" s="35" t="s">
        <v>213</v>
      </c>
      <c r="R5852" s="35" t="s">
        <v>287</v>
      </c>
      <c r="S5852" s="35" t="s">
        <v>40</v>
      </c>
      <c r="T5852" s="35" t="s">
        <v>4341</v>
      </c>
      <c r="U5852" s="332" t="s">
        <v>40</v>
      </c>
      <c r="V5852" s="167" t="s">
        <v>788</v>
      </c>
      <c r="W5852" s="35" t="s">
        <v>4348</v>
      </c>
      <c r="X5852" s="188"/>
      <c r="Y5852" s="168"/>
      <c r="Z5852" s="168"/>
      <c r="AA5852" s="168"/>
      <c r="AB5852" s="168"/>
      <c r="AC5852" s="168"/>
      <c r="AD5852" s="41"/>
      <c r="AE5852" s="41"/>
      <c r="AF5852" s="41"/>
      <c r="AG5852" s="41"/>
      <c r="AH5852" s="41"/>
    </row>
    <row r="5853" spans="1:34" ht="15" customHeight="1" x14ac:dyDescent="0.2">
      <c r="A5853" s="175">
        <v>69</v>
      </c>
      <c r="B5853" s="175">
        <v>70</v>
      </c>
      <c r="C5853" s="24" t="s">
        <v>305</v>
      </c>
      <c r="D5853" s="175">
        <v>70090</v>
      </c>
      <c r="E5853" s="24" t="s">
        <v>306</v>
      </c>
      <c r="F5853" s="25">
        <v>2015</v>
      </c>
      <c r="G5853" s="156">
        <v>42207.713194444441</v>
      </c>
      <c r="H5853" s="157">
        <v>42207.713194444441</v>
      </c>
      <c r="I5853" s="620" t="s">
        <v>36</v>
      </c>
      <c r="J5853" s="620" t="s">
        <v>36</v>
      </c>
      <c r="K5853" s="620"/>
      <c r="L5853" s="159">
        <f>N5853-G5853</f>
        <v>8.9111111111124046</v>
      </c>
      <c r="M5853" s="160">
        <v>12832</v>
      </c>
      <c r="N5853" s="156">
        <v>42216.624305555553</v>
      </c>
      <c r="O5853" s="157">
        <v>42216.624305555553</v>
      </c>
      <c r="P5853" s="180" t="s">
        <v>173</v>
      </c>
      <c r="Q5853" s="35" t="s">
        <v>1285</v>
      </c>
      <c r="R5853" s="35" t="s">
        <v>79</v>
      </c>
      <c r="S5853" s="35" t="s">
        <v>101</v>
      </c>
      <c r="T5853" s="35" t="s">
        <v>4446</v>
      </c>
      <c r="U5853" s="170">
        <v>11276</v>
      </c>
      <c r="V5853" s="167" t="s">
        <v>788</v>
      </c>
      <c r="W5853" s="35" t="s">
        <v>4448</v>
      </c>
      <c r="X5853" s="55">
        <v>824</v>
      </c>
      <c r="Y5853" s="55">
        <v>824</v>
      </c>
      <c r="Z5853" s="55">
        <v>43429</v>
      </c>
      <c r="AA5853" s="173">
        <f>Y5853/5412924</f>
        <v>1.5222825962455782E-4</v>
      </c>
      <c r="AB5853" s="174">
        <f>Z5853/5412924</f>
        <v>8.023205202955002E-3</v>
      </c>
      <c r="AC5853" s="55">
        <f>Z5853/Y5853</f>
        <v>52.70509708737864</v>
      </c>
    </row>
    <row r="5854" spans="1:34" ht="15" customHeight="1" x14ac:dyDescent="0.2">
      <c r="A5854" s="58">
        <v>69</v>
      </c>
      <c r="B5854" s="58">
        <v>70</v>
      </c>
      <c r="C5854" s="76" t="s">
        <v>1229</v>
      </c>
      <c r="D5854" s="31">
        <v>70091</v>
      </c>
      <c r="E5854" s="60" t="s">
        <v>1230</v>
      </c>
      <c r="F5854" s="25">
        <v>2014</v>
      </c>
      <c r="G5854" s="61">
        <v>41649.314583333333</v>
      </c>
      <c r="H5854" s="62">
        <v>41649.314583333333</v>
      </c>
      <c r="I5854" s="625" t="s">
        <v>36</v>
      </c>
      <c r="J5854" s="625" t="s">
        <v>36</v>
      </c>
      <c r="K5854" s="625"/>
      <c r="L5854" s="64">
        <f>N5854-G5854</f>
        <v>0.31319444444670808</v>
      </c>
      <c r="M5854" s="65">
        <v>451</v>
      </c>
      <c r="N5854" s="61">
        <v>41649.62777777778</v>
      </c>
      <c r="O5854" s="62">
        <v>41649.62777777778</v>
      </c>
      <c r="P5854" s="66" t="s">
        <v>37</v>
      </c>
      <c r="Q5854" s="67" t="s">
        <v>38</v>
      </c>
      <c r="R5854" s="67" t="s">
        <v>135</v>
      </c>
      <c r="S5854" s="68" t="s">
        <v>68</v>
      </c>
      <c r="T5854" s="69" t="s">
        <v>1680</v>
      </c>
      <c r="U5854" s="332" t="s">
        <v>40</v>
      </c>
      <c r="V5854" s="78" t="s">
        <v>788</v>
      </c>
      <c r="W5854" s="69" t="s">
        <v>1681</v>
      </c>
      <c r="X5854" s="32">
        <v>0</v>
      </c>
      <c r="Y5854" s="32">
        <v>0</v>
      </c>
      <c r="Z5854" s="32"/>
      <c r="AA5854" s="79"/>
      <c r="AB5854" s="80"/>
      <c r="AC5854" s="32"/>
    </row>
    <row r="5855" spans="1:34" ht="15" customHeight="1" x14ac:dyDescent="0.2">
      <c r="A5855" s="153">
        <v>69</v>
      </c>
      <c r="B5855" s="153">
        <v>70</v>
      </c>
      <c r="C5855" s="24" t="s">
        <v>1229</v>
      </c>
      <c r="D5855" s="175">
        <v>70091</v>
      </c>
      <c r="E5855" s="24" t="s">
        <v>1230</v>
      </c>
      <c r="F5855" s="25">
        <v>2015</v>
      </c>
      <c r="G5855" s="156">
        <v>42064.72152777778</v>
      </c>
      <c r="H5855" s="157">
        <v>42064.72152777778</v>
      </c>
      <c r="I5855" s="620" t="s">
        <v>36</v>
      </c>
      <c r="J5855" s="620" t="s">
        <v>36</v>
      </c>
      <c r="K5855" s="620"/>
      <c r="L5855" s="159">
        <f>N5855-G5855</f>
        <v>6.9444443943211809E-4</v>
      </c>
      <c r="M5855" s="160">
        <v>1</v>
      </c>
      <c r="N5855" s="156">
        <v>42064.722222222219</v>
      </c>
      <c r="O5855" s="157">
        <v>42064.722222222219</v>
      </c>
      <c r="P5855" s="161" t="s">
        <v>37</v>
      </c>
      <c r="Q5855" s="35" t="s">
        <v>213</v>
      </c>
      <c r="R5855" s="35" t="s">
        <v>287</v>
      </c>
      <c r="S5855" s="35" t="s">
        <v>40</v>
      </c>
      <c r="T5855" s="35" t="s">
        <v>3568</v>
      </c>
      <c r="U5855" s="332" t="s">
        <v>40</v>
      </c>
      <c r="V5855" s="167" t="s">
        <v>788</v>
      </c>
      <c r="W5855" s="35" t="s">
        <v>3569</v>
      </c>
      <c r="X5855" s="55">
        <v>1135</v>
      </c>
      <c r="Y5855" s="55">
        <v>0</v>
      </c>
      <c r="Z5855" s="168"/>
      <c r="AA5855" s="168"/>
      <c r="AB5855" s="168"/>
      <c r="AC5855" s="168"/>
    </row>
    <row r="5856" spans="1:34" ht="15" customHeight="1" x14ac:dyDescent="0.2">
      <c r="A5856" s="175">
        <v>69</v>
      </c>
      <c r="B5856" s="175">
        <v>70</v>
      </c>
      <c r="C5856" s="24" t="s">
        <v>1229</v>
      </c>
      <c r="D5856" s="175">
        <v>70091</v>
      </c>
      <c r="E5856" s="24" t="s">
        <v>1230</v>
      </c>
      <c r="F5856" s="25">
        <v>2015</v>
      </c>
      <c r="G5856" s="156">
        <v>42203.652083333334</v>
      </c>
      <c r="H5856" s="157">
        <v>42203.652083333334</v>
      </c>
      <c r="I5856" s="620" t="s">
        <v>36</v>
      </c>
      <c r="J5856" s="620" t="s">
        <v>36</v>
      </c>
      <c r="K5856" s="620"/>
      <c r="L5856" s="159">
        <f>N5856-G5856</f>
        <v>0.10069444444525288</v>
      </c>
      <c r="M5856" s="160">
        <v>145</v>
      </c>
      <c r="N5856" s="156">
        <v>42203.75277777778</v>
      </c>
      <c r="O5856" s="157">
        <v>42203.75277777778</v>
      </c>
      <c r="P5856" s="161" t="s">
        <v>37</v>
      </c>
      <c r="Q5856" s="35" t="s">
        <v>213</v>
      </c>
      <c r="R5856" s="35" t="s">
        <v>287</v>
      </c>
      <c r="S5856" s="35" t="s">
        <v>106</v>
      </c>
      <c r="T5856" s="35" t="s">
        <v>4321</v>
      </c>
      <c r="U5856" s="176">
        <v>11282</v>
      </c>
      <c r="V5856" s="167" t="s">
        <v>788</v>
      </c>
      <c r="W5856" s="35" t="s">
        <v>4329</v>
      </c>
      <c r="X5856" s="188"/>
      <c r="Y5856" s="168"/>
      <c r="Z5856" s="168"/>
      <c r="AA5856" s="168"/>
      <c r="AB5856" s="168"/>
      <c r="AC5856" s="168"/>
    </row>
    <row r="5857" spans="1:34" ht="15" customHeight="1" x14ac:dyDescent="0.2">
      <c r="A5857" s="175">
        <v>69</v>
      </c>
      <c r="B5857" s="175">
        <v>70</v>
      </c>
      <c r="C5857" s="24" t="s">
        <v>1229</v>
      </c>
      <c r="D5857" s="175">
        <v>70091</v>
      </c>
      <c r="E5857" s="24" t="s">
        <v>1230</v>
      </c>
      <c r="F5857" s="25">
        <v>2015</v>
      </c>
      <c r="G5857" s="156">
        <v>42203.757638888892</v>
      </c>
      <c r="H5857" s="157">
        <v>42203.757638888892</v>
      </c>
      <c r="I5857" s="620" t="s">
        <v>36</v>
      </c>
      <c r="J5857" s="620" t="s">
        <v>36</v>
      </c>
      <c r="K5857" s="620"/>
      <c r="L5857" s="159">
        <f>N5857-G5857</f>
        <v>4.166666665696539E-3</v>
      </c>
      <c r="M5857" s="160">
        <v>6</v>
      </c>
      <c r="N5857" s="156">
        <v>42203.761805555558</v>
      </c>
      <c r="O5857" s="157">
        <v>42203.761805555558</v>
      </c>
      <c r="P5857" s="161" t="s">
        <v>37</v>
      </c>
      <c r="Q5857" s="35" t="s">
        <v>213</v>
      </c>
      <c r="R5857" s="35" t="s">
        <v>287</v>
      </c>
      <c r="S5857" s="35" t="s">
        <v>106</v>
      </c>
      <c r="T5857" s="35" t="s">
        <v>4321</v>
      </c>
      <c r="U5857" s="176">
        <v>11282</v>
      </c>
      <c r="V5857" s="167" t="s">
        <v>788</v>
      </c>
      <c r="W5857" s="35" t="s">
        <v>4336</v>
      </c>
      <c r="X5857" s="188"/>
      <c r="Y5857" s="168"/>
      <c r="Z5857" s="168"/>
      <c r="AA5857" s="168"/>
      <c r="AB5857" s="168"/>
      <c r="AC5857" s="168"/>
    </row>
    <row r="5858" spans="1:34" ht="15" customHeight="1" x14ac:dyDescent="0.2">
      <c r="A5858" s="175">
        <v>69</v>
      </c>
      <c r="B5858" s="175">
        <v>70</v>
      </c>
      <c r="C5858" s="24" t="s">
        <v>1229</v>
      </c>
      <c r="D5858" s="175">
        <v>70091</v>
      </c>
      <c r="E5858" s="24" t="s">
        <v>1230</v>
      </c>
      <c r="F5858" s="25">
        <v>2015</v>
      </c>
      <c r="G5858" s="156">
        <v>42203.775000000001</v>
      </c>
      <c r="H5858" s="157">
        <v>42203.775000000001</v>
      </c>
      <c r="I5858" s="620" t="s">
        <v>36</v>
      </c>
      <c r="J5858" s="620" t="s">
        <v>36</v>
      </c>
      <c r="K5858" s="620"/>
      <c r="L5858" s="159">
        <f>N5858-G5858</f>
        <v>4.166666665696539E-3</v>
      </c>
      <c r="M5858" s="160">
        <v>6</v>
      </c>
      <c r="N5858" s="156">
        <v>42203.779166666667</v>
      </c>
      <c r="O5858" s="157">
        <v>42203.779166666667</v>
      </c>
      <c r="P5858" s="161" t="s">
        <v>37</v>
      </c>
      <c r="Q5858" s="35" t="s">
        <v>213</v>
      </c>
      <c r="R5858" s="35" t="s">
        <v>287</v>
      </c>
      <c r="S5858" s="35" t="s">
        <v>40</v>
      </c>
      <c r="T5858" s="35" t="s">
        <v>4344</v>
      </c>
      <c r="U5858" s="332" t="s">
        <v>40</v>
      </c>
      <c r="V5858" s="167" t="s">
        <v>788</v>
      </c>
      <c r="W5858" s="207" t="s">
        <v>4349</v>
      </c>
      <c r="X5858" s="188"/>
      <c r="Y5858" s="168"/>
      <c r="Z5858" s="168"/>
      <c r="AA5858" s="168"/>
      <c r="AB5858" s="168"/>
      <c r="AC5858" s="168"/>
    </row>
    <row r="5859" spans="1:34" ht="15" customHeight="1" x14ac:dyDescent="0.2">
      <c r="A5859" s="229">
        <v>69</v>
      </c>
      <c r="B5859" s="229">
        <v>70</v>
      </c>
      <c r="C5859" s="230" t="s">
        <v>1229</v>
      </c>
      <c r="D5859" s="231">
        <v>70091</v>
      </c>
      <c r="E5859" s="230" t="s">
        <v>1230</v>
      </c>
      <c r="F5859" s="25">
        <v>2016</v>
      </c>
      <c r="G5859" s="232">
        <v>42370.603472222225</v>
      </c>
      <c r="H5859" s="233">
        <v>42370.603472222225</v>
      </c>
      <c r="I5859" s="412" t="s">
        <v>36</v>
      </c>
      <c r="J5859" s="412" t="s">
        <v>36</v>
      </c>
      <c r="K5859" s="412"/>
      <c r="L5859" s="235">
        <f>N5859-G5859</f>
        <v>6.9444443943211809E-4</v>
      </c>
      <c r="M5859" s="236">
        <v>1</v>
      </c>
      <c r="N5859" s="232">
        <v>42370.604166666664</v>
      </c>
      <c r="O5859" s="233">
        <v>42370.604166666664</v>
      </c>
      <c r="P5859" s="237" t="s">
        <v>37</v>
      </c>
      <c r="Q5859" s="238" t="s">
        <v>52</v>
      </c>
      <c r="R5859" s="238" t="s">
        <v>59</v>
      </c>
      <c r="S5859" s="238" t="s">
        <v>54</v>
      </c>
      <c r="T5859" s="239" t="s">
        <v>5407</v>
      </c>
      <c r="U5859" s="88">
        <v>11809</v>
      </c>
      <c r="V5859" s="240" t="s">
        <v>788</v>
      </c>
      <c r="W5859" s="239" t="s">
        <v>5408</v>
      </c>
      <c r="X5859" s="241">
        <v>1</v>
      </c>
      <c r="Y5859" s="241">
        <v>0</v>
      </c>
      <c r="Z5859" s="241">
        <v>0</v>
      </c>
      <c r="AA5859" s="242"/>
      <c r="AB5859" s="242"/>
      <c r="AC5859" s="242"/>
    </row>
    <row r="5860" spans="1:34" ht="15" customHeight="1" x14ac:dyDescent="0.2">
      <c r="A5860" s="229">
        <v>69</v>
      </c>
      <c r="B5860" s="229">
        <v>70</v>
      </c>
      <c r="C5860" s="230" t="s">
        <v>1229</v>
      </c>
      <c r="D5860" s="231">
        <v>70091</v>
      </c>
      <c r="E5860" s="230" t="s">
        <v>1230</v>
      </c>
      <c r="F5860" s="25">
        <v>2016</v>
      </c>
      <c r="G5860" s="232">
        <v>42371.386805555558</v>
      </c>
      <c r="H5860" s="233">
        <v>42371.386805555558</v>
      </c>
      <c r="I5860" s="412" t="s">
        <v>36</v>
      </c>
      <c r="J5860" s="412" t="s">
        <v>36</v>
      </c>
      <c r="K5860" s="412"/>
      <c r="L5860" s="235">
        <f>N5860-G5860</f>
        <v>6.9444443943211809E-4</v>
      </c>
      <c r="M5860" s="236">
        <v>1</v>
      </c>
      <c r="N5860" s="232">
        <v>42371.387499999997</v>
      </c>
      <c r="O5860" s="233">
        <v>42371.387499999997</v>
      </c>
      <c r="P5860" s="237" t="s">
        <v>37</v>
      </c>
      <c r="Q5860" s="238" t="s">
        <v>52</v>
      </c>
      <c r="R5860" s="238" t="s">
        <v>59</v>
      </c>
      <c r="S5860" s="238" t="s">
        <v>54</v>
      </c>
      <c r="T5860" s="239" t="s">
        <v>5409</v>
      </c>
      <c r="U5860" s="88">
        <v>11809</v>
      </c>
      <c r="V5860" s="240" t="s">
        <v>788</v>
      </c>
      <c r="W5860" s="239" t="s">
        <v>5410</v>
      </c>
      <c r="X5860" s="241">
        <v>1</v>
      </c>
      <c r="Y5860" s="241">
        <v>0</v>
      </c>
      <c r="Z5860" s="241">
        <v>0</v>
      </c>
      <c r="AA5860" s="242"/>
      <c r="AB5860" s="242"/>
      <c r="AC5860" s="242"/>
    </row>
    <row r="5861" spans="1:34" ht="15" customHeight="1" x14ac:dyDescent="0.2">
      <c r="A5861" s="229">
        <v>69</v>
      </c>
      <c r="B5861" s="229">
        <v>70</v>
      </c>
      <c r="C5861" s="230" t="s">
        <v>1229</v>
      </c>
      <c r="D5861" s="231">
        <v>70091</v>
      </c>
      <c r="E5861" s="230" t="s">
        <v>1230</v>
      </c>
      <c r="F5861" s="25">
        <v>2016</v>
      </c>
      <c r="G5861" s="232">
        <v>42371.490972222222</v>
      </c>
      <c r="H5861" s="233">
        <v>42371.490972222222</v>
      </c>
      <c r="I5861" s="412" t="s">
        <v>36</v>
      </c>
      <c r="J5861" s="412" t="s">
        <v>36</v>
      </c>
      <c r="K5861" s="412"/>
      <c r="L5861" s="235">
        <f>N5861-G5861</f>
        <v>6.944444467080757E-4</v>
      </c>
      <c r="M5861" s="236">
        <v>1</v>
      </c>
      <c r="N5861" s="232">
        <v>42371.491666666669</v>
      </c>
      <c r="O5861" s="233">
        <v>42371.491666666669</v>
      </c>
      <c r="P5861" s="237" t="s">
        <v>37</v>
      </c>
      <c r="Q5861" s="238" t="s">
        <v>52</v>
      </c>
      <c r="R5861" s="238" t="s">
        <v>59</v>
      </c>
      <c r="S5861" s="238" t="s">
        <v>54</v>
      </c>
      <c r="T5861" s="239" t="s">
        <v>5409</v>
      </c>
      <c r="U5861" s="88">
        <v>11809</v>
      </c>
      <c r="V5861" s="240" t="s">
        <v>788</v>
      </c>
      <c r="W5861" s="239" t="s">
        <v>5411</v>
      </c>
      <c r="X5861" s="241">
        <v>1</v>
      </c>
      <c r="Y5861" s="241">
        <v>0</v>
      </c>
      <c r="Z5861" s="241">
        <v>0</v>
      </c>
      <c r="AA5861" s="242"/>
      <c r="AB5861" s="242"/>
      <c r="AC5861" s="242"/>
    </row>
    <row r="5862" spans="1:34" ht="15" customHeight="1" x14ac:dyDescent="0.2">
      <c r="A5862" s="229">
        <v>69</v>
      </c>
      <c r="B5862" s="229">
        <v>70</v>
      </c>
      <c r="C5862" s="230" t="s">
        <v>1229</v>
      </c>
      <c r="D5862" s="231">
        <v>70091</v>
      </c>
      <c r="E5862" s="230" t="s">
        <v>1230</v>
      </c>
      <c r="F5862" s="25">
        <v>2016</v>
      </c>
      <c r="G5862" s="232">
        <v>42371.496527777781</v>
      </c>
      <c r="H5862" s="233">
        <v>42371.496527777781</v>
      </c>
      <c r="I5862" s="412" t="s">
        <v>36</v>
      </c>
      <c r="J5862" s="412" t="s">
        <v>36</v>
      </c>
      <c r="K5862" s="412"/>
      <c r="L5862" s="235">
        <f>N5862-G5862</f>
        <v>2.1118055555489263</v>
      </c>
      <c r="M5862" s="236">
        <v>3041</v>
      </c>
      <c r="N5862" s="232">
        <v>42373.60833333333</v>
      </c>
      <c r="O5862" s="233">
        <v>42373.60833333333</v>
      </c>
      <c r="P5862" s="237" t="s">
        <v>37</v>
      </c>
      <c r="Q5862" s="238" t="s">
        <v>52</v>
      </c>
      <c r="R5862" s="238" t="s">
        <v>59</v>
      </c>
      <c r="S5862" s="238" t="s">
        <v>54</v>
      </c>
      <c r="T5862" s="239" t="s">
        <v>5412</v>
      </c>
      <c r="U5862" s="88">
        <v>11809</v>
      </c>
      <c r="V5862" s="240" t="s">
        <v>788</v>
      </c>
      <c r="W5862" s="239" t="s">
        <v>5413</v>
      </c>
      <c r="X5862" s="241">
        <v>1</v>
      </c>
      <c r="Y5862" s="241">
        <v>0</v>
      </c>
      <c r="Z5862" s="241">
        <v>0</v>
      </c>
      <c r="AA5862" s="242"/>
      <c r="AB5862" s="242"/>
      <c r="AC5862" s="242"/>
    </row>
    <row r="5863" spans="1:34" ht="15" customHeight="1" x14ac:dyDescent="0.2">
      <c r="A5863" s="257">
        <v>69</v>
      </c>
      <c r="B5863" s="257">
        <v>70</v>
      </c>
      <c r="C5863" s="258" t="s">
        <v>1229</v>
      </c>
      <c r="D5863" s="257">
        <v>70091</v>
      </c>
      <c r="E5863" s="258" t="s">
        <v>1230</v>
      </c>
      <c r="F5863" s="25">
        <v>2017</v>
      </c>
      <c r="G5863" s="232">
        <v>42832.818055555559</v>
      </c>
      <c r="H5863" s="233">
        <v>42832.818055555559</v>
      </c>
      <c r="I5863" s="417" t="s">
        <v>7042</v>
      </c>
      <c r="J5863" s="417" t="s">
        <v>7042</v>
      </c>
      <c r="K5863" s="417"/>
      <c r="L5863" s="235">
        <f>N5863-G5863</f>
        <v>1.5798611111094942</v>
      </c>
      <c r="M5863" s="236">
        <v>2275</v>
      </c>
      <c r="N5863" s="232">
        <v>42834.397916666669</v>
      </c>
      <c r="O5863" s="233">
        <v>42834.397916666669</v>
      </c>
      <c r="P5863" s="237" t="s">
        <v>37</v>
      </c>
      <c r="Q5863" s="35" t="s">
        <v>38</v>
      </c>
      <c r="R5863" s="35" t="s">
        <v>135</v>
      </c>
      <c r="S5863" s="35" t="s">
        <v>68</v>
      </c>
      <c r="T5863" s="52" t="s">
        <v>8289</v>
      </c>
      <c r="U5863" s="88">
        <v>112755020</v>
      </c>
      <c r="V5863" s="49" t="s">
        <v>788</v>
      </c>
      <c r="W5863" s="44" t="s">
        <v>8290</v>
      </c>
      <c r="X5863" s="241">
        <v>1</v>
      </c>
      <c r="Y5863" s="241">
        <v>0</v>
      </c>
      <c r="Z5863" s="241">
        <v>0</v>
      </c>
      <c r="AA5863" s="168"/>
      <c r="AB5863" s="168"/>
      <c r="AC5863" s="168"/>
      <c r="AD5863" s="304">
        <v>5517212</v>
      </c>
      <c r="AE5863" s="305" t="s">
        <v>7083</v>
      </c>
      <c r="AF5863" s="305" t="s">
        <v>8291</v>
      </c>
      <c r="AG5863" s="35" t="s">
        <v>7040</v>
      </c>
      <c r="AH5863" s="52" t="s">
        <v>7041</v>
      </c>
    </row>
    <row r="5864" spans="1:34" ht="15" customHeight="1" x14ac:dyDescent="0.2">
      <c r="A5864" s="257">
        <v>69</v>
      </c>
      <c r="B5864" s="257">
        <v>70</v>
      </c>
      <c r="C5864" s="258" t="s">
        <v>1229</v>
      </c>
      <c r="D5864" s="257">
        <v>70091</v>
      </c>
      <c r="E5864" s="258" t="s">
        <v>1230</v>
      </c>
      <c r="F5864" s="25">
        <v>2018</v>
      </c>
      <c r="G5864" s="284">
        <v>43418.65902777778</v>
      </c>
      <c r="H5864" s="234">
        <v>43418.65902777778</v>
      </c>
      <c r="I5864" s="412" t="s">
        <v>36</v>
      </c>
      <c r="J5864" s="412" t="s">
        <v>36</v>
      </c>
      <c r="K5864" s="412" t="s">
        <v>36</v>
      </c>
      <c r="L5864" s="235">
        <f>N5864-G5864</f>
        <v>0</v>
      </c>
      <c r="M5864" s="236">
        <v>0</v>
      </c>
      <c r="N5864" s="284">
        <v>43418.65902777778</v>
      </c>
      <c r="O5864" s="234">
        <v>43418.65902777778</v>
      </c>
      <c r="P5864" s="237" t="s">
        <v>37</v>
      </c>
      <c r="Q5864" s="162" t="s">
        <v>10316</v>
      </c>
      <c r="R5864" s="167" t="s">
        <v>10317</v>
      </c>
      <c r="S5864" s="163" t="s">
        <v>40</v>
      </c>
      <c r="T5864" s="167" t="s">
        <v>12340</v>
      </c>
      <c r="U5864" s="293">
        <v>115348002</v>
      </c>
      <c r="V5864" s="240" t="s">
        <v>788</v>
      </c>
      <c r="W5864" s="167" t="s">
        <v>12344</v>
      </c>
      <c r="X5864" s="255">
        <v>0</v>
      </c>
      <c r="Y5864" s="241">
        <v>0</v>
      </c>
      <c r="Z5864" s="241">
        <v>0</v>
      </c>
      <c r="AA5864" s="266"/>
      <c r="AB5864" s="266"/>
      <c r="AC5864" s="266"/>
      <c r="AD5864" s="241">
        <v>5517212</v>
      </c>
      <c r="AE5864" s="461" t="s">
        <v>1270</v>
      </c>
      <c r="AF5864" s="462" t="s">
        <v>1270</v>
      </c>
      <c r="AG5864" s="163" t="s">
        <v>7040</v>
      </c>
      <c r="AH5864" s="57" t="s">
        <v>7041</v>
      </c>
    </row>
    <row r="5865" spans="1:34" ht="15" customHeight="1" x14ac:dyDescent="0.2">
      <c r="A5865" s="521">
        <v>69</v>
      </c>
      <c r="B5865" s="521">
        <v>70</v>
      </c>
      <c r="C5865" s="522" t="s">
        <v>1229</v>
      </c>
      <c r="D5865" s="521">
        <v>70091</v>
      </c>
      <c r="E5865" s="522" t="s">
        <v>1230</v>
      </c>
      <c r="F5865" s="25">
        <v>2019</v>
      </c>
      <c r="G5865" s="232">
        <v>43500.410416666666</v>
      </c>
      <c r="H5865" s="233">
        <v>43500.410416666666</v>
      </c>
      <c r="I5865" s="417" t="s">
        <v>7042</v>
      </c>
      <c r="J5865" s="412" t="s">
        <v>36</v>
      </c>
      <c r="K5865" s="412" t="s">
        <v>36</v>
      </c>
      <c r="L5865" s="235">
        <f>N5865-G5865</f>
        <v>9.0277777781011537E-3</v>
      </c>
      <c r="M5865" s="236">
        <v>13</v>
      </c>
      <c r="N5865" s="232">
        <v>43500.419444444444</v>
      </c>
      <c r="O5865" s="233">
        <v>43500.419444444444</v>
      </c>
      <c r="P5865" s="237" t="s">
        <v>37</v>
      </c>
      <c r="Q5865" s="359" t="s">
        <v>43</v>
      </c>
      <c r="R5865" s="35" t="s">
        <v>10292</v>
      </c>
      <c r="S5865" s="238" t="s">
        <v>40</v>
      </c>
      <c r="T5865" s="167" t="s">
        <v>13017</v>
      </c>
      <c r="U5865" s="416" t="s">
        <v>40</v>
      </c>
      <c r="V5865" s="240" t="s">
        <v>788</v>
      </c>
      <c r="W5865" s="167" t="s">
        <v>13018</v>
      </c>
      <c r="X5865" s="164">
        <v>0</v>
      </c>
      <c r="Y5865" s="241">
        <v>0</v>
      </c>
      <c r="Z5865" s="241">
        <v>0</v>
      </c>
      <c r="AA5865" s="264">
        <f>Y5865/AD5865</f>
        <v>0</v>
      </c>
      <c r="AB5865" s="265">
        <f>Z5865/AD5865</f>
        <v>0</v>
      </c>
      <c r="AC5865" s="255">
        <v>0</v>
      </c>
      <c r="AD5865" s="255">
        <v>5548929</v>
      </c>
      <c r="AE5865" s="239" t="s">
        <v>1270</v>
      </c>
      <c r="AF5865" s="229" t="s">
        <v>1270</v>
      </c>
      <c r="AG5865" s="545" t="s">
        <v>7066</v>
      </c>
      <c r="AH5865" s="57" t="s">
        <v>12671</v>
      </c>
    </row>
    <row r="5866" spans="1:34" ht="15" customHeight="1" x14ac:dyDescent="0.2">
      <c r="A5866" s="175">
        <v>69</v>
      </c>
      <c r="B5866" s="175">
        <v>70</v>
      </c>
      <c r="C5866" s="24" t="s">
        <v>607</v>
      </c>
      <c r="D5866" s="175">
        <v>70092</v>
      </c>
      <c r="E5866" s="24" t="s">
        <v>608</v>
      </c>
      <c r="F5866" s="25">
        <v>2015</v>
      </c>
      <c r="G5866" s="156">
        <v>42203.652083333334</v>
      </c>
      <c r="H5866" s="157">
        <v>42203.652083333334</v>
      </c>
      <c r="I5866" s="620" t="s">
        <v>36</v>
      </c>
      <c r="J5866" s="620" t="s">
        <v>36</v>
      </c>
      <c r="K5866" s="620"/>
      <c r="L5866" s="159">
        <f>N5866-G5866</f>
        <v>0.64930555555474712</v>
      </c>
      <c r="M5866" s="160">
        <v>935</v>
      </c>
      <c r="N5866" s="156">
        <v>42204.301388888889</v>
      </c>
      <c r="O5866" s="157">
        <v>42204.301388888889</v>
      </c>
      <c r="P5866" s="161" t="s">
        <v>37</v>
      </c>
      <c r="Q5866" s="35" t="s">
        <v>213</v>
      </c>
      <c r="R5866" s="35" t="s">
        <v>287</v>
      </c>
      <c r="S5866" s="35" t="s">
        <v>106</v>
      </c>
      <c r="T5866" s="35" t="s">
        <v>4330</v>
      </c>
      <c r="U5866" s="176">
        <v>11282</v>
      </c>
      <c r="V5866" s="167" t="s">
        <v>788</v>
      </c>
      <c r="W5866" s="35" t="s">
        <v>4331</v>
      </c>
      <c r="X5866" s="188"/>
      <c r="Y5866" s="168"/>
      <c r="Z5866" s="168"/>
      <c r="AA5866" s="168"/>
      <c r="AB5866" s="168"/>
      <c r="AC5866" s="168"/>
    </row>
    <row r="5867" spans="1:34" ht="15" customHeight="1" x14ac:dyDescent="0.2">
      <c r="A5867" s="257">
        <v>69</v>
      </c>
      <c r="B5867" s="257">
        <v>70</v>
      </c>
      <c r="C5867" s="258" t="s">
        <v>607</v>
      </c>
      <c r="D5867" s="257">
        <v>70092</v>
      </c>
      <c r="E5867" s="258" t="s">
        <v>608</v>
      </c>
      <c r="F5867" s="25">
        <v>2017</v>
      </c>
      <c r="G5867" s="232">
        <v>42789.227777777778</v>
      </c>
      <c r="H5867" s="233">
        <v>42789.227777777778</v>
      </c>
      <c r="I5867" s="412" t="s">
        <v>36</v>
      </c>
      <c r="J5867" s="417" t="s">
        <v>7042</v>
      </c>
      <c r="K5867" s="417"/>
      <c r="L5867" s="235">
        <f>N5867-G5867</f>
        <v>0.36875000000145519</v>
      </c>
      <c r="M5867" s="236">
        <v>531</v>
      </c>
      <c r="N5867" s="232">
        <v>42789.59652777778</v>
      </c>
      <c r="O5867" s="233">
        <v>42789.59652777778</v>
      </c>
      <c r="P5867" s="237" t="s">
        <v>37</v>
      </c>
      <c r="Q5867" s="35" t="s">
        <v>52</v>
      </c>
      <c r="R5867" s="35" t="s">
        <v>59</v>
      </c>
      <c r="S5867" s="35" t="s">
        <v>54</v>
      </c>
      <c r="T5867" s="52" t="s">
        <v>7992</v>
      </c>
      <c r="U5867" s="303" t="s">
        <v>40</v>
      </c>
      <c r="V5867" s="49" t="s">
        <v>788</v>
      </c>
      <c r="W5867" s="44" t="s">
        <v>7993</v>
      </c>
      <c r="X5867" s="255">
        <v>0</v>
      </c>
      <c r="Y5867" s="241">
        <v>0</v>
      </c>
      <c r="Z5867" s="241">
        <v>0</v>
      </c>
      <c r="AA5867" s="168"/>
      <c r="AB5867" s="168"/>
      <c r="AC5867" s="168"/>
      <c r="AD5867" s="304">
        <v>5517212</v>
      </c>
      <c r="AE5867" s="35" t="s">
        <v>7102</v>
      </c>
      <c r="AF5867" s="305" t="s">
        <v>7994</v>
      </c>
      <c r="AG5867" s="35" t="s">
        <v>7040</v>
      </c>
      <c r="AH5867" s="52" t="s">
        <v>7041</v>
      </c>
    </row>
    <row r="5868" spans="1:34" ht="15" customHeight="1" x14ac:dyDescent="0.2">
      <c r="A5868" s="257">
        <v>69</v>
      </c>
      <c r="B5868" s="257">
        <v>70</v>
      </c>
      <c r="C5868" s="258" t="s">
        <v>607</v>
      </c>
      <c r="D5868" s="257">
        <v>70092</v>
      </c>
      <c r="E5868" s="258" t="s">
        <v>608</v>
      </c>
      <c r="F5868" s="25">
        <v>2018</v>
      </c>
      <c r="G5868" s="232">
        <v>43108.967361111114</v>
      </c>
      <c r="H5868" s="233">
        <v>43108.967361111114</v>
      </c>
      <c r="I5868" s="412" t="s">
        <v>36</v>
      </c>
      <c r="J5868" s="412" t="s">
        <v>36</v>
      </c>
      <c r="K5868" s="412" t="s">
        <v>36</v>
      </c>
      <c r="L5868" s="235">
        <f>N5868-G5868</f>
        <v>6.9444443943211809E-4</v>
      </c>
      <c r="M5868" s="236">
        <v>1</v>
      </c>
      <c r="N5868" s="232">
        <v>43108.968055555553</v>
      </c>
      <c r="O5868" s="233">
        <v>43108.968055555553</v>
      </c>
      <c r="P5868" s="237" t="s">
        <v>37</v>
      </c>
      <c r="Q5868" s="238" t="s">
        <v>48</v>
      </c>
      <c r="R5868" s="35" t="s">
        <v>10200</v>
      </c>
      <c r="S5868" s="238" t="s">
        <v>40</v>
      </c>
      <c r="T5868" s="167" t="s">
        <v>10265</v>
      </c>
      <c r="U5868" s="170">
        <v>114216865</v>
      </c>
      <c r="V5868" s="240" t="s">
        <v>788</v>
      </c>
      <c r="W5868" s="167" t="s">
        <v>10266</v>
      </c>
      <c r="X5868" s="241">
        <v>0</v>
      </c>
      <c r="Y5868" s="241">
        <v>0</v>
      </c>
      <c r="Z5868" s="241">
        <v>0</v>
      </c>
      <c r="AA5868" s="266"/>
      <c r="AB5868" s="266"/>
      <c r="AC5868" s="266"/>
      <c r="AD5868" s="241">
        <v>5517212</v>
      </c>
      <c r="AE5868" s="35" t="s">
        <v>1270</v>
      </c>
      <c r="AF5868" s="153" t="s">
        <v>1270</v>
      </c>
      <c r="AG5868" s="35" t="s">
        <v>7040</v>
      </c>
      <c r="AH5868" s="35" t="s">
        <v>7041</v>
      </c>
    </row>
    <row r="5869" spans="1:34" ht="15" customHeight="1" x14ac:dyDescent="0.2">
      <c r="A5869" s="521">
        <v>69</v>
      </c>
      <c r="B5869" s="521">
        <v>70</v>
      </c>
      <c r="C5869" s="522" t="s">
        <v>607</v>
      </c>
      <c r="D5869" s="521">
        <v>70092</v>
      </c>
      <c r="E5869" s="522" t="s">
        <v>608</v>
      </c>
      <c r="F5869" s="25">
        <v>2019</v>
      </c>
      <c r="G5869" s="573">
        <v>43574.385416666664</v>
      </c>
      <c r="H5869" s="574">
        <v>43574.385416666664</v>
      </c>
      <c r="I5869" s="572" t="s">
        <v>36</v>
      </c>
      <c r="J5869" s="598" t="s">
        <v>7042</v>
      </c>
      <c r="K5869" s="572" t="s">
        <v>36</v>
      </c>
      <c r="L5869" s="235">
        <f>N5869-G5869</f>
        <v>0.30347222222189885</v>
      </c>
      <c r="M5869" s="236">
        <v>437</v>
      </c>
      <c r="N5869" s="573">
        <v>43574.688888888886</v>
      </c>
      <c r="O5869" s="574">
        <v>43574.688888888886</v>
      </c>
      <c r="P5869" s="237" t="s">
        <v>37</v>
      </c>
      <c r="Q5869" s="162" t="s">
        <v>1246</v>
      </c>
      <c r="R5869" s="167" t="s">
        <v>10189</v>
      </c>
      <c r="S5869" s="238" t="s">
        <v>68</v>
      </c>
      <c r="T5869" s="167" t="s">
        <v>13849</v>
      </c>
      <c r="U5869" s="224">
        <v>117066897</v>
      </c>
      <c r="V5869" s="240" t="s">
        <v>788</v>
      </c>
      <c r="W5869" s="167" t="s">
        <v>13850</v>
      </c>
      <c r="X5869" s="536">
        <v>0</v>
      </c>
      <c r="Y5869" s="255">
        <v>0</v>
      </c>
      <c r="Z5869" s="255">
        <v>0</v>
      </c>
      <c r="AA5869" s="264">
        <f>Y5869/AD5869</f>
        <v>0</v>
      </c>
      <c r="AB5869" s="265">
        <f>Z5869/AD5869</f>
        <v>0</v>
      </c>
      <c r="AC5869" s="255">
        <v>0</v>
      </c>
      <c r="AD5869" s="255">
        <v>5548929</v>
      </c>
      <c r="AE5869" s="240" t="s">
        <v>7060</v>
      </c>
      <c r="AF5869" s="527" t="s">
        <v>13851</v>
      </c>
      <c r="AG5869" s="240" t="s">
        <v>7040</v>
      </c>
      <c r="AH5869" s="525" t="s">
        <v>7041</v>
      </c>
    </row>
    <row r="5870" spans="1:34" ht="15" customHeight="1" x14ac:dyDescent="0.2">
      <c r="A5870" s="58">
        <v>69</v>
      </c>
      <c r="B5870" s="58">
        <v>70</v>
      </c>
      <c r="C5870" s="76" t="s">
        <v>430</v>
      </c>
      <c r="D5870" s="31">
        <v>70093</v>
      </c>
      <c r="E5870" s="60" t="s">
        <v>431</v>
      </c>
      <c r="F5870" s="25">
        <v>2014</v>
      </c>
      <c r="G5870" s="61">
        <v>41698.130555555559</v>
      </c>
      <c r="H5870" s="62">
        <v>41698.130555555559</v>
      </c>
      <c r="I5870" s="625" t="s">
        <v>36</v>
      </c>
      <c r="J5870" s="625" t="s">
        <v>36</v>
      </c>
      <c r="K5870" s="625"/>
      <c r="L5870" s="64">
        <f>N5870-G5870</f>
        <v>6.9444443943211809E-4</v>
      </c>
      <c r="M5870" s="65">
        <v>1</v>
      </c>
      <c r="N5870" s="61">
        <v>41698.131249999999</v>
      </c>
      <c r="O5870" s="62">
        <v>41698.131249999999</v>
      </c>
      <c r="P5870" s="66" t="s">
        <v>37</v>
      </c>
      <c r="Q5870" s="69" t="s">
        <v>1752</v>
      </c>
      <c r="R5870" s="69" t="s">
        <v>320</v>
      </c>
      <c r="S5870" s="87" t="s">
        <v>40</v>
      </c>
      <c r="T5870" s="69" t="s">
        <v>1870</v>
      </c>
      <c r="U5870" s="332" t="s">
        <v>40</v>
      </c>
      <c r="V5870" s="78" t="s">
        <v>788</v>
      </c>
      <c r="W5870" s="69" t="s">
        <v>1871</v>
      </c>
      <c r="X5870" s="32">
        <v>2892</v>
      </c>
      <c r="Y5870" s="32">
        <v>0</v>
      </c>
      <c r="Z5870" s="83"/>
      <c r="AA5870" s="84"/>
      <c r="AB5870" s="85"/>
      <c r="AC5870" s="83"/>
    </row>
    <row r="5871" spans="1:34" ht="15" customHeight="1" x14ac:dyDescent="0.2">
      <c r="A5871" s="105">
        <v>69</v>
      </c>
      <c r="B5871" s="105">
        <v>70</v>
      </c>
      <c r="C5871" s="76" t="s">
        <v>430</v>
      </c>
      <c r="D5871" s="31">
        <v>70093</v>
      </c>
      <c r="E5871" s="60" t="s">
        <v>431</v>
      </c>
      <c r="F5871" s="25">
        <v>2014</v>
      </c>
      <c r="G5871" s="61">
        <v>41910.259027777778</v>
      </c>
      <c r="H5871" s="62">
        <v>41910.259027777778</v>
      </c>
      <c r="I5871" s="625" t="s">
        <v>36</v>
      </c>
      <c r="J5871" s="625" t="s">
        <v>36</v>
      </c>
      <c r="K5871" s="625"/>
      <c r="L5871" s="64">
        <f>N5871-G5871</f>
        <v>7.6388888919609599E-3</v>
      </c>
      <c r="M5871" s="65">
        <v>11</v>
      </c>
      <c r="N5871" s="61">
        <v>41910.26666666667</v>
      </c>
      <c r="O5871" s="62">
        <v>41910.26666666667</v>
      </c>
      <c r="P5871" s="66" t="s">
        <v>37</v>
      </c>
      <c r="Q5871" s="69" t="s">
        <v>52</v>
      </c>
      <c r="R5871" s="69" t="s">
        <v>67</v>
      </c>
      <c r="S5871" s="87" t="s">
        <v>101</v>
      </c>
      <c r="T5871" s="69" t="s">
        <v>2789</v>
      </c>
      <c r="U5871" s="77">
        <v>10594</v>
      </c>
      <c r="V5871" s="87" t="s">
        <v>1336</v>
      </c>
      <c r="W5871" s="69" t="s">
        <v>2790</v>
      </c>
      <c r="X5871" s="83"/>
      <c r="Y5871" s="83"/>
      <c r="Z5871" s="83"/>
      <c r="AA5871" s="84"/>
      <c r="AB5871" s="85"/>
      <c r="AC5871" s="83"/>
    </row>
    <row r="5872" spans="1:34" ht="15" customHeight="1" x14ac:dyDescent="0.2">
      <c r="A5872" s="175">
        <v>69</v>
      </c>
      <c r="B5872" s="175">
        <v>70</v>
      </c>
      <c r="C5872" s="24" t="s">
        <v>430</v>
      </c>
      <c r="D5872" s="175">
        <v>70093</v>
      </c>
      <c r="E5872" s="24" t="s">
        <v>431</v>
      </c>
      <c r="F5872" s="25">
        <v>2015</v>
      </c>
      <c r="G5872" s="156">
        <v>42149.662499999999</v>
      </c>
      <c r="H5872" s="157">
        <v>42149.662499999999</v>
      </c>
      <c r="I5872" s="620" t="s">
        <v>36</v>
      </c>
      <c r="J5872" s="620" t="s">
        <v>36</v>
      </c>
      <c r="K5872" s="620"/>
      <c r="L5872" s="159">
        <f>N5872-G5872</f>
        <v>6.944444467080757E-4</v>
      </c>
      <c r="M5872" s="160">
        <v>1</v>
      </c>
      <c r="N5872" s="156">
        <v>42149.663194444445</v>
      </c>
      <c r="O5872" s="157">
        <v>42149.663194444445</v>
      </c>
      <c r="P5872" s="161" t="s">
        <v>37</v>
      </c>
      <c r="Q5872" s="35" t="s">
        <v>382</v>
      </c>
      <c r="R5872" s="35" t="s">
        <v>383</v>
      </c>
      <c r="S5872" s="35" t="s">
        <v>40</v>
      </c>
      <c r="T5872" s="35" t="s">
        <v>4052</v>
      </c>
      <c r="U5872" s="332" t="s">
        <v>40</v>
      </c>
      <c r="V5872" s="167" t="s">
        <v>788</v>
      </c>
      <c r="W5872" s="35" t="s">
        <v>4053</v>
      </c>
      <c r="X5872" s="55">
        <v>4894</v>
      </c>
      <c r="Y5872" s="55">
        <v>0</v>
      </c>
      <c r="Z5872" s="168"/>
      <c r="AA5872" s="168"/>
      <c r="AB5872" s="168"/>
      <c r="AC5872" s="168"/>
    </row>
    <row r="5873" spans="1:34" ht="15" customHeight="1" x14ac:dyDescent="0.2">
      <c r="A5873" s="175">
        <v>69</v>
      </c>
      <c r="B5873" s="175">
        <v>70</v>
      </c>
      <c r="C5873" s="24" t="s">
        <v>430</v>
      </c>
      <c r="D5873" s="175">
        <v>70093</v>
      </c>
      <c r="E5873" s="24" t="s">
        <v>431</v>
      </c>
      <c r="F5873" s="25">
        <v>2015</v>
      </c>
      <c r="G5873" s="156">
        <v>42154.460416666669</v>
      </c>
      <c r="H5873" s="157">
        <v>42154.460416666669</v>
      </c>
      <c r="I5873" s="620" t="s">
        <v>36</v>
      </c>
      <c r="J5873" s="620" t="s">
        <v>36</v>
      </c>
      <c r="K5873" s="620"/>
      <c r="L5873" s="159">
        <f>N5873-G5873</f>
        <v>6.9444443943211809E-4</v>
      </c>
      <c r="M5873" s="160">
        <v>1</v>
      </c>
      <c r="N5873" s="156">
        <v>42154.461111111108</v>
      </c>
      <c r="O5873" s="157">
        <v>42154.461111111108</v>
      </c>
      <c r="P5873" s="161" t="s">
        <v>37</v>
      </c>
      <c r="Q5873" s="35" t="s">
        <v>38</v>
      </c>
      <c r="R5873" s="35" t="s">
        <v>135</v>
      </c>
      <c r="S5873" s="35" t="s">
        <v>68</v>
      </c>
      <c r="T5873" s="35" t="s">
        <v>4061</v>
      </c>
      <c r="U5873" s="176">
        <v>11154</v>
      </c>
      <c r="V5873" s="167" t="s">
        <v>788</v>
      </c>
      <c r="W5873" s="35" t="s">
        <v>4063</v>
      </c>
      <c r="X5873" s="55">
        <v>0</v>
      </c>
      <c r="Y5873" s="55">
        <v>0</v>
      </c>
      <c r="Z5873" s="168"/>
      <c r="AA5873" s="168"/>
      <c r="AB5873" s="168"/>
      <c r="AC5873" s="168"/>
    </row>
    <row r="5874" spans="1:34" ht="15" customHeight="1" x14ac:dyDescent="0.2">
      <c r="A5874" s="175">
        <v>69</v>
      </c>
      <c r="B5874" s="175">
        <v>70</v>
      </c>
      <c r="C5874" s="24" t="s">
        <v>430</v>
      </c>
      <c r="D5874" s="175">
        <v>70093</v>
      </c>
      <c r="E5874" s="24" t="s">
        <v>431</v>
      </c>
      <c r="F5874" s="25">
        <v>2015</v>
      </c>
      <c r="G5874" s="156">
        <v>42154.969444444447</v>
      </c>
      <c r="H5874" s="157">
        <v>42154.969444444447</v>
      </c>
      <c r="I5874" s="620" t="s">
        <v>36</v>
      </c>
      <c r="J5874" s="620" t="s">
        <v>36</v>
      </c>
      <c r="K5874" s="620"/>
      <c r="L5874" s="159">
        <f>N5874-G5874</f>
        <v>6.9444443943211809E-4</v>
      </c>
      <c r="M5874" s="160">
        <v>1</v>
      </c>
      <c r="N5874" s="156">
        <v>42154.970138888886</v>
      </c>
      <c r="O5874" s="157">
        <v>42154.970138888886</v>
      </c>
      <c r="P5874" s="161" t="s">
        <v>37</v>
      </c>
      <c r="Q5874" s="35" t="s">
        <v>145</v>
      </c>
      <c r="R5874" s="35" t="s">
        <v>146</v>
      </c>
      <c r="S5874" s="35" t="s">
        <v>40</v>
      </c>
      <c r="T5874" s="35" t="s">
        <v>4068</v>
      </c>
      <c r="U5874" s="332" t="s">
        <v>40</v>
      </c>
      <c r="V5874" s="167" t="s">
        <v>1336</v>
      </c>
      <c r="W5874" s="35" t="s">
        <v>4069</v>
      </c>
      <c r="X5874" s="55">
        <v>0</v>
      </c>
      <c r="Y5874" s="55">
        <v>0</v>
      </c>
      <c r="Z5874" s="168"/>
      <c r="AA5874" s="168"/>
      <c r="AB5874" s="168"/>
      <c r="AC5874" s="168"/>
    </row>
    <row r="5875" spans="1:34" ht="15" customHeight="1" x14ac:dyDescent="0.2">
      <c r="A5875" s="175">
        <v>69</v>
      </c>
      <c r="B5875" s="175">
        <v>70</v>
      </c>
      <c r="C5875" s="24" t="s">
        <v>430</v>
      </c>
      <c r="D5875" s="175">
        <v>70093</v>
      </c>
      <c r="E5875" s="24" t="s">
        <v>431</v>
      </c>
      <c r="F5875" s="25">
        <v>2015</v>
      </c>
      <c r="G5875" s="156">
        <v>42160.728472222225</v>
      </c>
      <c r="H5875" s="157">
        <v>42160.728472222225</v>
      </c>
      <c r="I5875" s="620" t="s">
        <v>36</v>
      </c>
      <c r="J5875" s="620" t="s">
        <v>36</v>
      </c>
      <c r="K5875" s="620"/>
      <c r="L5875" s="159">
        <f>N5875-G5875</f>
        <v>6.9444443943211809E-4</v>
      </c>
      <c r="M5875" s="160">
        <v>1</v>
      </c>
      <c r="N5875" s="156">
        <v>42160.729166666664</v>
      </c>
      <c r="O5875" s="157">
        <v>42160.729166666664</v>
      </c>
      <c r="P5875" s="161" t="s">
        <v>37</v>
      </c>
      <c r="Q5875" s="35" t="s">
        <v>213</v>
      </c>
      <c r="R5875" s="35" t="s">
        <v>287</v>
      </c>
      <c r="S5875" s="35" t="s">
        <v>101</v>
      </c>
      <c r="T5875" s="35" t="s">
        <v>4105</v>
      </c>
      <c r="U5875" s="332" t="s">
        <v>40</v>
      </c>
      <c r="V5875" s="167" t="s">
        <v>788</v>
      </c>
      <c r="W5875" s="35" t="s">
        <v>4106</v>
      </c>
      <c r="X5875" s="55">
        <v>4894</v>
      </c>
      <c r="Y5875" s="55">
        <v>0</v>
      </c>
      <c r="Z5875" s="168"/>
      <c r="AA5875" s="168"/>
      <c r="AB5875" s="168"/>
      <c r="AC5875" s="168"/>
    </row>
    <row r="5876" spans="1:34" ht="15" customHeight="1" x14ac:dyDescent="0.2">
      <c r="A5876" s="175">
        <v>69</v>
      </c>
      <c r="B5876" s="175">
        <v>70</v>
      </c>
      <c r="C5876" s="24" t="s">
        <v>430</v>
      </c>
      <c r="D5876" s="175">
        <v>70093</v>
      </c>
      <c r="E5876" s="24" t="s">
        <v>431</v>
      </c>
      <c r="F5876" s="25">
        <v>2015</v>
      </c>
      <c r="G5876" s="156">
        <v>42160.732638888891</v>
      </c>
      <c r="H5876" s="157">
        <v>42160.732638888891</v>
      </c>
      <c r="I5876" s="620" t="s">
        <v>36</v>
      </c>
      <c r="J5876" s="620" t="s">
        <v>36</v>
      </c>
      <c r="K5876" s="620"/>
      <c r="L5876" s="159">
        <f>N5876-G5876</f>
        <v>6.9444443943211809E-4</v>
      </c>
      <c r="M5876" s="160">
        <v>1</v>
      </c>
      <c r="N5876" s="156">
        <v>42160.73333333333</v>
      </c>
      <c r="O5876" s="157">
        <v>42160.73333333333</v>
      </c>
      <c r="P5876" s="161" t="s">
        <v>37</v>
      </c>
      <c r="Q5876" s="35" t="s">
        <v>213</v>
      </c>
      <c r="R5876" s="35" t="s">
        <v>287</v>
      </c>
      <c r="S5876" s="35" t="s">
        <v>101</v>
      </c>
      <c r="T5876" s="35" t="s">
        <v>4108</v>
      </c>
      <c r="U5876" s="332" t="s">
        <v>40</v>
      </c>
      <c r="V5876" s="167" t="s">
        <v>788</v>
      </c>
      <c r="W5876" s="35" t="s">
        <v>4109</v>
      </c>
      <c r="X5876" s="55">
        <v>4894</v>
      </c>
      <c r="Y5876" s="55">
        <v>0</v>
      </c>
      <c r="Z5876" s="168"/>
      <c r="AA5876" s="168"/>
      <c r="AB5876" s="168"/>
      <c r="AC5876" s="168"/>
    </row>
    <row r="5877" spans="1:34" ht="15" customHeight="1" x14ac:dyDescent="0.2">
      <c r="A5877" s="175">
        <v>69</v>
      </c>
      <c r="B5877" s="175">
        <v>70</v>
      </c>
      <c r="C5877" s="24" t="s">
        <v>430</v>
      </c>
      <c r="D5877" s="175">
        <v>70093</v>
      </c>
      <c r="E5877" s="24" t="s">
        <v>431</v>
      </c>
      <c r="F5877" s="25">
        <v>2015</v>
      </c>
      <c r="G5877" s="156">
        <v>42186.951388888891</v>
      </c>
      <c r="H5877" s="157">
        <v>42186.951388888891</v>
      </c>
      <c r="I5877" s="620" t="s">
        <v>36</v>
      </c>
      <c r="J5877" s="620" t="s">
        <v>36</v>
      </c>
      <c r="K5877" s="620"/>
      <c r="L5877" s="159">
        <f>N5877-G5877</f>
        <v>6.9444443943211809E-4</v>
      </c>
      <c r="M5877" s="160">
        <v>1</v>
      </c>
      <c r="N5877" s="156">
        <v>42186.95208333333</v>
      </c>
      <c r="O5877" s="157">
        <v>42186.95208333333</v>
      </c>
      <c r="P5877" s="161" t="s">
        <v>37</v>
      </c>
      <c r="Q5877" s="35" t="s">
        <v>213</v>
      </c>
      <c r="R5877" s="35" t="s">
        <v>287</v>
      </c>
      <c r="S5877" s="35" t="s">
        <v>40</v>
      </c>
      <c r="T5877" s="35" t="s">
        <v>4234</v>
      </c>
      <c r="U5877" s="332" t="s">
        <v>40</v>
      </c>
      <c r="V5877" s="167" t="s">
        <v>788</v>
      </c>
      <c r="W5877" s="35" t="s">
        <v>4235</v>
      </c>
      <c r="X5877" s="206"/>
      <c r="Y5877" s="55">
        <v>0</v>
      </c>
      <c r="Z5877" s="168"/>
      <c r="AA5877" s="168"/>
      <c r="AB5877" s="168"/>
      <c r="AC5877" s="168"/>
    </row>
    <row r="5878" spans="1:34" ht="15" customHeight="1" x14ac:dyDescent="0.2">
      <c r="A5878" s="175">
        <v>69</v>
      </c>
      <c r="B5878" s="175">
        <v>70</v>
      </c>
      <c r="C5878" s="24" t="s">
        <v>430</v>
      </c>
      <c r="D5878" s="175">
        <v>70093</v>
      </c>
      <c r="E5878" s="24" t="s">
        <v>431</v>
      </c>
      <c r="F5878" s="25">
        <v>2015</v>
      </c>
      <c r="G5878" s="156">
        <v>42203.803472222222</v>
      </c>
      <c r="H5878" s="157">
        <v>42203.803472222222</v>
      </c>
      <c r="I5878" s="620" t="s">
        <v>36</v>
      </c>
      <c r="J5878" s="620" t="s">
        <v>36</v>
      </c>
      <c r="K5878" s="620"/>
      <c r="L5878" s="159">
        <f>N5878-G5878</f>
        <v>6.944444467080757E-4</v>
      </c>
      <c r="M5878" s="160">
        <v>1</v>
      </c>
      <c r="N5878" s="156">
        <v>42203.804166666669</v>
      </c>
      <c r="O5878" s="157">
        <v>42203.804166666669</v>
      </c>
      <c r="P5878" s="161" t="s">
        <v>37</v>
      </c>
      <c r="Q5878" s="35" t="s">
        <v>213</v>
      </c>
      <c r="R5878" s="35" t="s">
        <v>287</v>
      </c>
      <c r="S5878" s="35" t="s">
        <v>40</v>
      </c>
      <c r="T5878" s="35" t="s">
        <v>4362</v>
      </c>
      <c r="U5878" s="332" t="s">
        <v>40</v>
      </c>
      <c r="V5878" s="167" t="s">
        <v>788</v>
      </c>
      <c r="W5878" s="35" t="s">
        <v>4363</v>
      </c>
      <c r="X5878" s="55">
        <v>0</v>
      </c>
      <c r="Y5878" s="55">
        <v>0</v>
      </c>
      <c r="Z5878" s="168"/>
      <c r="AA5878" s="168"/>
      <c r="AB5878" s="168"/>
      <c r="AC5878" s="168"/>
      <c r="AD5878" s="41"/>
      <c r="AE5878" s="41"/>
      <c r="AF5878" s="41"/>
      <c r="AG5878" s="41"/>
      <c r="AH5878" s="41"/>
    </row>
    <row r="5879" spans="1:34" ht="15" customHeight="1" x14ac:dyDescent="0.2">
      <c r="A5879" s="175">
        <v>69</v>
      </c>
      <c r="B5879" s="175">
        <v>70</v>
      </c>
      <c r="C5879" s="24" t="s">
        <v>430</v>
      </c>
      <c r="D5879" s="175">
        <v>70093</v>
      </c>
      <c r="E5879" s="24" t="s">
        <v>431</v>
      </c>
      <c r="F5879" s="25">
        <v>2015</v>
      </c>
      <c r="G5879" s="156">
        <v>42203.826388888891</v>
      </c>
      <c r="H5879" s="157">
        <v>42203.826388888891</v>
      </c>
      <c r="I5879" s="620" t="s">
        <v>36</v>
      </c>
      <c r="J5879" s="620" t="s">
        <v>36</v>
      </c>
      <c r="K5879" s="620"/>
      <c r="L5879" s="159">
        <f>N5879-G5879</f>
        <v>6.9444443943211809E-4</v>
      </c>
      <c r="M5879" s="160">
        <v>1</v>
      </c>
      <c r="N5879" s="156">
        <v>42203.82708333333</v>
      </c>
      <c r="O5879" s="157">
        <v>42203.82708333333</v>
      </c>
      <c r="P5879" s="161" t="s">
        <v>37</v>
      </c>
      <c r="Q5879" s="35" t="s">
        <v>213</v>
      </c>
      <c r="R5879" s="35" t="s">
        <v>287</v>
      </c>
      <c r="S5879" s="35" t="s">
        <v>40</v>
      </c>
      <c r="T5879" s="35" t="s">
        <v>4362</v>
      </c>
      <c r="U5879" s="332" t="s">
        <v>40</v>
      </c>
      <c r="V5879" s="167" t="s">
        <v>788</v>
      </c>
      <c r="W5879" s="35" t="s">
        <v>4365</v>
      </c>
      <c r="X5879" s="55">
        <v>0</v>
      </c>
      <c r="Y5879" s="55">
        <v>0</v>
      </c>
      <c r="Z5879" s="168"/>
      <c r="AA5879" s="168"/>
      <c r="AB5879" s="168"/>
      <c r="AC5879" s="168"/>
      <c r="AD5879" s="41"/>
      <c r="AE5879" s="41"/>
      <c r="AF5879" s="41"/>
      <c r="AG5879" s="41"/>
      <c r="AH5879" s="41"/>
    </row>
    <row r="5880" spans="1:34" ht="15" customHeight="1" x14ac:dyDescent="0.2">
      <c r="A5880" s="175">
        <v>69</v>
      </c>
      <c r="B5880" s="175">
        <v>70</v>
      </c>
      <c r="C5880" s="24" t="s">
        <v>430</v>
      </c>
      <c r="D5880" s="175">
        <v>70093</v>
      </c>
      <c r="E5880" s="24" t="s">
        <v>431</v>
      </c>
      <c r="F5880" s="25">
        <v>2015</v>
      </c>
      <c r="G5880" s="156">
        <v>42220.945833333331</v>
      </c>
      <c r="H5880" s="157">
        <v>42220.945833333331</v>
      </c>
      <c r="I5880" s="620" t="s">
        <v>36</v>
      </c>
      <c r="J5880" s="620" t="s">
        <v>36</v>
      </c>
      <c r="K5880" s="620"/>
      <c r="L5880" s="159">
        <f>N5880-G5880</f>
        <v>6.944444467080757E-4</v>
      </c>
      <c r="M5880" s="160">
        <v>1</v>
      </c>
      <c r="N5880" s="156">
        <v>42220.946527777778</v>
      </c>
      <c r="O5880" s="157">
        <v>42220.946527777778</v>
      </c>
      <c r="P5880" s="161" t="s">
        <v>37</v>
      </c>
      <c r="Q5880" s="35" t="s">
        <v>48</v>
      </c>
      <c r="R5880" s="35" t="s">
        <v>49</v>
      </c>
      <c r="S5880" s="35" t="s">
        <v>40</v>
      </c>
      <c r="T5880" s="35" t="s">
        <v>4521</v>
      </c>
      <c r="U5880" s="332" t="s">
        <v>40</v>
      </c>
      <c r="V5880" s="167" t="s">
        <v>1336</v>
      </c>
      <c r="W5880" s="35" t="s">
        <v>4525</v>
      </c>
      <c r="X5880" s="188"/>
      <c r="Y5880" s="168"/>
      <c r="Z5880" s="168"/>
      <c r="AA5880" s="168"/>
      <c r="AB5880" s="168"/>
      <c r="AC5880" s="168"/>
    </row>
    <row r="5881" spans="1:34" ht="15" customHeight="1" x14ac:dyDescent="0.2">
      <c r="A5881" s="175">
        <v>69</v>
      </c>
      <c r="B5881" s="175">
        <v>70</v>
      </c>
      <c r="C5881" s="24" t="s">
        <v>430</v>
      </c>
      <c r="D5881" s="175">
        <v>70093</v>
      </c>
      <c r="E5881" s="24" t="s">
        <v>431</v>
      </c>
      <c r="F5881" s="25">
        <v>2015</v>
      </c>
      <c r="G5881" s="156">
        <v>42242.970138888886</v>
      </c>
      <c r="H5881" s="157">
        <v>42242.970138888886</v>
      </c>
      <c r="I5881" s="620" t="s">
        <v>36</v>
      </c>
      <c r="J5881" s="620" t="s">
        <v>36</v>
      </c>
      <c r="K5881" s="620"/>
      <c r="L5881" s="159">
        <f>N5881-G5881</f>
        <v>6.944444467080757E-4</v>
      </c>
      <c r="M5881" s="160">
        <v>1</v>
      </c>
      <c r="N5881" s="156">
        <v>42242.970833333333</v>
      </c>
      <c r="O5881" s="157">
        <v>42242.970833333333</v>
      </c>
      <c r="P5881" s="161" t="s">
        <v>37</v>
      </c>
      <c r="Q5881" s="35" t="s">
        <v>145</v>
      </c>
      <c r="R5881" s="35" t="s">
        <v>146</v>
      </c>
      <c r="S5881" s="35" t="s">
        <v>54</v>
      </c>
      <c r="T5881" s="35" t="s">
        <v>4648</v>
      </c>
      <c r="U5881" s="332" t="s">
        <v>40</v>
      </c>
      <c r="V5881" s="167" t="s">
        <v>1336</v>
      </c>
      <c r="W5881" s="35" t="s">
        <v>4653</v>
      </c>
      <c r="X5881" s="188"/>
      <c r="Y5881" s="168"/>
      <c r="Z5881" s="168"/>
      <c r="AA5881" s="168"/>
      <c r="AB5881" s="168"/>
      <c r="AC5881" s="168"/>
    </row>
    <row r="5882" spans="1:34" ht="15" customHeight="1" x14ac:dyDescent="0.2">
      <c r="A5882" s="175">
        <v>69</v>
      </c>
      <c r="B5882" s="175">
        <v>70</v>
      </c>
      <c r="C5882" s="24" t="s">
        <v>430</v>
      </c>
      <c r="D5882" s="175">
        <v>70093</v>
      </c>
      <c r="E5882" s="43" t="s">
        <v>431</v>
      </c>
      <c r="F5882" s="25">
        <v>2015</v>
      </c>
      <c r="G5882" s="156">
        <v>42250.986805555556</v>
      </c>
      <c r="H5882" s="157">
        <v>42250.986805555556</v>
      </c>
      <c r="I5882" s="620" t="s">
        <v>36</v>
      </c>
      <c r="J5882" s="620" t="s">
        <v>36</v>
      </c>
      <c r="K5882" s="620"/>
      <c r="L5882" s="159">
        <f>N5882-G5882</f>
        <v>6.944444467080757E-4</v>
      </c>
      <c r="M5882" s="160">
        <v>1</v>
      </c>
      <c r="N5882" s="156">
        <v>42250.987500000003</v>
      </c>
      <c r="O5882" s="157">
        <v>42250.987500000003</v>
      </c>
      <c r="P5882" s="161" t="s">
        <v>37</v>
      </c>
      <c r="Q5882" s="162" t="s">
        <v>48</v>
      </c>
      <c r="R5882" s="162" t="s">
        <v>49</v>
      </c>
      <c r="S5882" s="35" t="s">
        <v>40</v>
      </c>
      <c r="T5882" s="35" t="s">
        <v>4693</v>
      </c>
      <c r="U5882" s="332" t="s">
        <v>40</v>
      </c>
      <c r="V5882" s="167" t="s">
        <v>1336</v>
      </c>
      <c r="W5882" s="35" t="s">
        <v>4697</v>
      </c>
      <c r="X5882" s="206"/>
      <c r="Y5882" s="168"/>
      <c r="Z5882" s="168"/>
      <c r="AA5882" s="168"/>
      <c r="AB5882" s="168"/>
      <c r="AC5882" s="168"/>
    </row>
    <row r="5883" spans="1:34" ht="15" customHeight="1" x14ac:dyDescent="0.2">
      <c r="A5883" s="257">
        <v>69</v>
      </c>
      <c r="B5883" s="257">
        <v>70</v>
      </c>
      <c r="C5883" s="258" t="s">
        <v>430</v>
      </c>
      <c r="D5883" s="257">
        <v>70093</v>
      </c>
      <c r="E5883" s="258" t="s">
        <v>431</v>
      </c>
      <c r="F5883" s="25">
        <v>2016</v>
      </c>
      <c r="G5883" s="284">
        <v>42508.1</v>
      </c>
      <c r="H5883" s="234">
        <v>42508.1</v>
      </c>
      <c r="I5883" s="412" t="s">
        <v>36</v>
      </c>
      <c r="J5883" s="412" t="s">
        <v>36</v>
      </c>
      <c r="K5883" s="412"/>
      <c r="L5883" s="235">
        <f>N5883-G5883</f>
        <v>2.0138888889050577E-2</v>
      </c>
      <c r="M5883" s="236">
        <v>29</v>
      </c>
      <c r="N5883" s="284">
        <v>42508.120138888888</v>
      </c>
      <c r="O5883" s="234">
        <v>42508.120138888888</v>
      </c>
      <c r="P5883" s="237" t="s">
        <v>37</v>
      </c>
      <c r="Q5883" s="238" t="s">
        <v>52</v>
      </c>
      <c r="R5883" s="238" t="s">
        <v>67</v>
      </c>
      <c r="S5883" s="35" t="s">
        <v>101</v>
      </c>
      <c r="T5883" s="35" t="s">
        <v>6084</v>
      </c>
      <c r="U5883" s="332" t="s">
        <v>40</v>
      </c>
      <c r="V5883" s="240" t="s">
        <v>788</v>
      </c>
      <c r="W5883" s="35" t="s">
        <v>6085</v>
      </c>
      <c r="X5883" s="55">
        <v>4903</v>
      </c>
      <c r="Y5883" s="55">
        <v>0</v>
      </c>
      <c r="Z5883" s="55">
        <v>0</v>
      </c>
      <c r="AA5883" s="168"/>
      <c r="AB5883" s="168"/>
      <c r="AC5883" s="168"/>
    </row>
    <row r="5884" spans="1:34" ht="15" customHeight="1" x14ac:dyDescent="0.2">
      <c r="A5884" s="257">
        <v>69</v>
      </c>
      <c r="B5884" s="257">
        <v>70</v>
      </c>
      <c r="C5884" s="258" t="s">
        <v>430</v>
      </c>
      <c r="D5884" s="257">
        <v>70093</v>
      </c>
      <c r="E5884" s="258" t="s">
        <v>431</v>
      </c>
      <c r="F5884" s="25">
        <v>2016</v>
      </c>
      <c r="G5884" s="284">
        <v>42666.961111111108</v>
      </c>
      <c r="H5884" s="234">
        <v>42666.961111111108</v>
      </c>
      <c r="I5884" s="412" t="s">
        <v>36</v>
      </c>
      <c r="J5884" s="412" t="s">
        <v>36</v>
      </c>
      <c r="K5884" s="412"/>
      <c r="L5884" s="235">
        <f>N5884-G5884</f>
        <v>3.4722222262644209E-3</v>
      </c>
      <c r="M5884" s="236">
        <v>5</v>
      </c>
      <c r="N5884" s="284">
        <v>42666.964583333334</v>
      </c>
      <c r="O5884" s="234">
        <v>42666.964583333334</v>
      </c>
      <c r="P5884" s="237" t="s">
        <v>37</v>
      </c>
      <c r="Q5884" s="35" t="s">
        <v>213</v>
      </c>
      <c r="R5884" s="35" t="s">
        <v>287</v>
      </c>
      <c r="S5884" s="35" t="s">
        <v>40</v>
      </c>
      <c r="T5884" s="35" t="s">
        <v>6772</v>
      </c>
      <c r="U5884" s="282" t="s">
        <v>40</v>
      </c>
      <c r="V5884" s="240" t="s">
        <v>788</v>
      </c>
      <c r="W5884" s="35" t="s">
        <v>6776</v>
      </c>
      <c r="X5884" s="177">
        <v>0</v>
      </c>
      <c r="Y5884" s="55">
        <v>0</v>
      </c>
      <c r="Z5884" s="55">
        <v>0</v>
      </c>
      <c r="AA5884" s="35"/>
      <c r="AB5884" s="35"/>
      <c r="AC5884" s="241"/>
    </row>
    <row r="5885" spans="1:34" ht="15" customHeight="1" x14ac:dyDescent="0.2">
      <c r="A5885" s="257">
        <v>69</v>
      </c>
      <c r="B5885" s="257">
        <v>70</v>
      </c>
      <c r="C5885" s="258" t="s">
        <v>430</v>
      </c>
      <c r="D5885" s="257">
        <v>70093</v>
      </c>
      <c r="E5885" s="258" t="s">
        <v>431</v>
      </c>
      <c r="F5885" s="25">
        <v>2017</v>
      </c>
      <c r="G5885" s="232">
        <v>42755.771527777775</v>
      </c>
      <c r="H5885" s="233">
        <v>42755.771527777775</v>
      </c>
      <c r="I5885" s="417" t="s">
        <v>7042</v>
      </c>
      <c r="J5885" s="412" t="s">
        <v>36</v>
      </c>
      <c r="K5885" s="412"/>
      <c r="L5885" s="235">
        <f>N5885-G5885</f>
        <v>6.944444467080757E-4</v>
      </c>
      <c r="M5885" s="236">
        <v>1</v>
      </c>
      <c r="N5885" s="232">
        <v>42755.772222222222</v>
      </c>
      <c r="O5885" s="233">
        <v>42755.772222222222</v>
      </c>
      <c r="P5885" s="237" t="s">
        <v>37</v>
      </c>
      <c r="Q5885" s="35" t="s">
        <v>213</v>
      </c>
      <c r="R5885" s="35" t="s">
        <v>1263</v>
      </c>
      <c r="S5885" s="35" t="s">
        <v>106</v>
      </c>
      <c r="T5885" s="167" t="s">
        <v>7469</v>
      </c>
      <c r="U5885" s="303" t="s">
        <v>40</v>
      </c>
      <c r="V5885" s="49" t="s">
        <v>788</v>
      </c>
      <c r="W5885" s="35" t="s">
        <v>7470</v>
      </c>
      <c r="X5885" s="255">
        <v>5234</v>
      </c>
      <c r="Y5885" s="255">
        <v>15</v>
      </c>
      <c r="Z5885" s="255">
        <v>5385</v>
      </c>
      <c r="AA5885" s="173">
        <v>2.7187644774208423E-6</v>
      </c>
      <c r="AB5885" s="174">
        <v>9.760364473940824E-4</v>
      </c>
      <c r="AC5885" s="241">
        <v>359</v>
      </c>
      <c r="AD5885" s="304">
        <v>5517212</v>
      </c>
      <c r="AE5885" s="35" t="s">
        <v>7083</v>
      </c>
      <c r="AF5885" s="305" t="s">
        <v>7463</v>
      </c>
      <c r="AG5885" s="35" t="s">
        <v>7040</v>
      </c>
      <c r="AH5885" s="44" t="s">
        <v>7041</v>
      </c>
    </row>
    <row r="5886" spans="1:34" ht="15" customHeight="1" x14ac:dyDescent="0.2">
      <c r="A5886" s="257">
        <v>69</v>
      </c>
      <c r="B5886" s="257">
        <v>70</v>
      </c>
      <c r="C5886" s="258" t="s">
        <v>430</v>
      </c>
      <c r="D5886" s="257">
        <v>70093</v>
      </c>
      <c r="E5886" s="258" t="s">
        <v>431</v>
      </c>
      <c r="F5886" s="25">
        <v>2017</v>
      </c>
      <c r="G5886" s="232">
        <v>42755.780555555553</v>
      </c>
      <c r="H5886" s="233">
        <v>42755.780555555553</v>
      </c>
      <c r="I5886" s="417" t="s">
        <v>7042</v>
      </c>
      <c r="J5886" s="412" t="s">
        <v>36</v>
      </c>
      <c r="K5886" s="412"/>
      <c r="L5886" s="235">
        <f>N5886-G5886</f>
        <v>6.944444467080757E-4</v>
      </c>
      <c r="M5886" s="236">
        <v>1</v>
      </c>
      <c r="N5886" s="232">
        <v>42755.78125</v>
      </c>
      <c r="O5886" s="233">
        <v>42755.78125</v>
      </c>
      <c r="P5886" s="237" t="s">
        <v>37</v>
      </c>
      <c r="Q5886" s="35" t="s">
        <v>213</v>
      </c>
      <c r="R5886" s="35" t="s">
        <v>1263</v>
      </c>
      <c r="S5886" s="35" t="s">
        <v>40</v>
      </c>
      <c r="T5886" s="167" t="s">
        <v>7469</v>
      </c>
      <c r="U5886" s="303" t="s">
        <v>40</v>
      </c>
      <c r="V5886" s="49" t="s">
        <v>788</v>
      </c>
      <c r="W5886" s="35" t="s">
        <v>7471</v>
      </c>
      <c r="X5886" s="255">
        <v>5219</v>
      </c>
      <c r="Y5886" s="241">
        <v>0</v>
      </c>
      <c r="Z5886" s="241">
        <v>0</v>
      </c>
      <c r="AA5886" s="168"/>
      <c r="AB5886" s="168"/>
      <c r="AC5886" s="168"/>
      <c r="AD5886" s="304">
        <v>5517212</v>
      </c>
      <c r="AE5886" s="35" t="s">
        <v>7083</v>
      </c>
      <c r="AF5886" s="305" t="s">
        <v>7463</v>
      </c>
      <c r="AG5886" s="35" t="s">
        <v>7040</v>
      </c>
      <c r="AH5886" s="44" t="s">
        <v>7041</v>
      </c>
    </row>
    <row r="5887" spans="1:34" ht="15" customHeight="1" x14ac:dyDescent="0.2">
      <c r="A5887" s="257">
        <v>69</v>
      </c>
      <c r="B5887" s="257">
        <v>70</v>
      </c>
      <c r="C5887" s="258" t="s">
        <v>430</v>
      </c>
      <c r="D5887" s="257">
        <v>70093</v>
      </c>
      <c r="E5887" s="258" t="s">
        <v>431</v>
      </c>
      <c r="F5887" s="25">
        <v>2017</v>
      </c>
      <c r="G5887" s="232">
        <v>42815.8</v>
      </c>
      <c r="H5887" s="233">
        <v>42815.8</v>
      </c>
      <c r="I5887" s="412" t="s">
        <v>36</v>
      </c>
      <c r="J5887" s="412" t="s">
        <v>36</v>
      </c>
      <c r="K5887" s="412"/>
      <c r="L5887" s="235">
        <f>N5887-G5887</f>
        <v>6.9444443943211809E-4</v>
      </c>
      <c r="M5887" s="236">
        <v>1</v>
      </c>
      <c r="N5887" s="232">
        <v>42815.800694444442</v>
      </c>
      <c r="O5887" s="233">
        <v>42815.800694444442</v>
      </c>
      <c r="P5887" s="237" t="s">
        <v>37</v>
      </c>
      <c r="Q5887" s="35" t="s">
        <v>213</v>
      </c>
      <c r="R5887" s="35" t="s">
        <v>287</v>
      </c>
      <c r="S5887" s="35" t="s">
        <v>40</v>
      </c>
      <c r="T5887" s="52" t="s">
        <v>8161</v>
      </c>
      <c r="U5887" s="303" t="s">
        <v>40</v>
      </c>
      <c r="V5887" s="49" t="s">
        <v>788</v>
      </c>
      <c r="W5887" s="44" t="s">
        <v>8162</v>
      </c>
      <c r="X5887" s="255">
        <v>7389</v>
      </c>
      <c r="Y5887" s="241">
        <v>0</v>
      </c>
      <c r="Z5887" s="241">
        <v>0</v>
      </c>
      <c r="AA5887" s="168"/>
      <c r="AB5887" s="168"/>
      <c r="AC5887" s="168"/>
      <c r="AD5887" s="304">
        <v>5517212</v>
      </c>
      <c r="AE5887" s="35" t="s">
        <v>7060</v>
      </c>
      <c r="AF5887" s="305" t="s">
        <v>8163</v>
      </c>
      <c r="AG5887" s="35" t="s">
        <v>7040</v>
      </c>
      <c r="AH5887" s="52" t="s">
        <v>7176</v>
      </c>
    </row>
    <row r="5888" spans="1:34" ht="15" customHeight="1" x14ac:dyDescent="0.2">
      <c r="A5888" s="257">
        <v>69</v>
      </c>
      <c r="B5888" s="257">
        <v>70</v>
      </c>
      <c r="C5888" s="258" t="s">
        <v>430</v>
      </c>
      <c r="D5888" s="257">
        <v>70093</v>
      </c>
      <c r="E5888" s="258" t="s">
        <v>431</v>
      </c>
      <c r="F5888" s="25">
        <v>2017</v>
      </c>
      <c r="G5888" s="232">
        <v>42828.280555555553</v>
      </c>
      <c r="H5888" s="233">
        <v>42828.280555555553</v>
      </c>
      <c r="I5888" s="412" t="s">
        <v>36</v>
      </c>
      <c r="J5888" s="412" t="s">
        <v>36</v>
      </c>
      <c r="K5888" s="412"/>
      <c r="L5888" s="235">
        <f>N5888-G5888</f>
        <v>6.944444467080757E-4</v>
      </c>
      <c r="M5888" s="236">
        <v>1</v>
      </c>
      <c r="N5888" s="232">
        <v>42828.28125</v>
      </c>
      <c r="O5888" s="233">
        <v>42828.28125</v>
      </c>
      <c r="P5888" s="237" t="s">
        <v>37</v>
      </c>
      <c r="Q5888" s="35" t="s">
        <v>52</v>
      </c>
      <c r="R5888" s="35" t="s">
        <v>67</v>
      </c>
      <c r="S5888" s="35" t="s">
        <v>101</v>
      </c>
      <c r="T5888" s="52" t="s">
        <v>8254</v>
      </c>
      <c r="U5888" s="303" t="s">
        <v>40</v>
      </c>
      <c r="V5888" s="49" t="s">
        <v>788</v>
      </c>
      <c r="W5888" s="44" t="s">
        <v>8255</v>
      </c>
      <c r="X5888" s="241">
        <v>4943</v>
      </c>
      <c r="Y5888" s="241">
        <v>0</v>
      </c>
      <c r="Z5888" s="241">
        <v>0</v>
      </c>
      <c r="AA5888" s="168"/>
      <c r="AB5888" s="168"/>
      <c r="AC5888" s="168"/>
      <c r="AD5888" s="304">
        <v>5517212</v>
      </c>
      <c r="AE5888" s="305" t="s">
        <v>7060</v>
      </c>
      <c r="AF5888" s="305" t="s">
        <v>7773</v>
      </c>
      <c r="AG5888" s="35" t="s">
        <v>7040</v>
      </c>
      <c r="AH5888" s="52" t="s">
        <v>7176</v>
      </c>
    </row>
    <row r="5889" spans="1:34" ht="15" customHeight="1" x14ac:dyDescent="0.2">
      <c r="A5889" s="257">
        <v>69</v>
      </c>
      <c r="B5889" s="257">
        <v>70</v>
      </c>
      <c r="C5889" s="258" t="s">
        <v>430</v>
      </c>
      <c r="D5889" s="257">
        <v>70093</v>
      </c>
      <c r="E5889" s="258" t="s">
        <v>431</v>
      </c>
      <c r="F5889" s="25">
        <v>2018</v>
      </c>
      <c r="G5889" s="232">
        <v>43181.806944444441</v>
      </c>
      <c r="H5889" s="233">
        <v>43181.806944444441</v>
      </c>
      <c r="I5889" s="412" t="s">
        <v>36</v>
      </c>
      <c r="J5889" s="412" t="s">
        <v>36</v>
      </c>
      <c r="K5889" s="412" t="s">
        <v>36</v>
      </c>
      <c r="L5889" s="235">
        <f>N5889-G5889</f>
        <v>6.944444467080757E-4</v>
      </c>
      <c r="M5889" s="236">
        <v>1</v>
      </c>
      <c r="N5889" s="232">
        <v>43181.807638888888</v>
      </c>
      <c r="O5889" s="233">
        <v>43181.807638888888</v>
      </c>
      <c r="P5889" s="237" t="s">
        <v>37</v>
      </c>
      <c r="Q5889" s="359" t="s">
        <v>213</v>
      </c>
      <c r="R5889" s="35" t="s">
        <v>10774</v>
      </c>
      <c r="S5889" s="277" t="s">
        <v>101</v>
      </c>
      <c r="T5889" s="167" t="s">
        <v>10788</v>
      </c>
      <c r="U5889" s="282" t="s">
        <v>40</v>
      </c>
      <c r="V5889" s="240" t="s">
        <v>788</v>
      </c>
      <c r="W5889" s="277" t="s">
        <v>10789</v>
      </c>
      <c r="X5889" s="255">
        <v>5266</v>
      </c>
      <c r="Y5889" s="241">
        <v>0</v>
      </c>
      <c r="Z5889" s="241">
        <v>0</v>
      </c>
      <c r="AA5889" s="266"/>
      <c r="AB5889" s="266"/>
      <c r="AC5889" s="266"/>
      <c r="AD5889" s="241">
        <v>5517212</v>
      </c>
      <c r="AE5889" s="461" t="s">
        <v>7060</v>
      </c>
      <c r="AF5889" s="462" t="s">
        <v>10790</v>
      </c>
      <c r="AG5889" s="277" t="s">
        <v>7040</v>
      </c>
      <c r="AH5889" s="163" t="s">
        <v>7176</v>
      </c>
    </row>
    <row r="5890" spans="1:34" ht="15" customHeight="1" x14ac:dyDescent="0.2">
      <c r="A5890" s="257">
        <v>69</v>
      </c>
      <c r="B5890" s="257">
        <v>70</v>
      </c>
      <c r="C5890" s="258" t="s">
        <v>430</v>
      </c>
      <c r="D5890" s="257">
        <v>70093</v>
      </c>
      <c r="E5890" s="258" t="s">
        <v>431</v>
      </c>
      <c r="F5890" s="25">
        <v>2018</v>
      </c>
      <c r="G5890" s="232">
        <v>43181.823611111111</v>
      </c>
      <c r="H5890" s="233">
        <v>43181.823611111111</v>
      </c>
      <c r="I5890" s="412" t="s">
        <v>36</v>
      </c>
      <c r="J5890" s="412" t="s">
        <v>36</v>
      </c>
      <c r="K5890" s="412" t="s">
        <v>36</v>
      </c>
      <c r="L5890" s="235">
        <f>N5890-G5890</f>
        <v>6.944444467080757E-4</v>
      </c>
      <c r="M5890" s="236">
        <v>1</v>
      </c>
      <c r="N5890" s="232">
        <v>43181.824305555558</v>
      </c>
      <c r="O5890" s="233">
        <v>43181.824305555558</v>
      </c>
      <c r="P5890" s="237" t="s">
        <v>37</v>
      </c>
      <c r="Q5890" s="359" t="s">
        <v>213</v>
      </c>
      <c r="R5890" s="35" t="s">
        <v>10774</v>
      </c>
      <c r="S5890" s="277" t="s">
        <v>101</v>
      </c>
      <c r="T5890" s="167" t="s">
        <v>10788</v>
      </c>
      <c r="U5890" s="282" t="s">
        <v>40</v>
      </c>
      <c r="V5890" s="240" t="s">
        <v>788</v>
      </c>
      <c r="W5890" s="277" t="s">
        <v>10792</v>
      </c>
      <c r="X5890" s="255">
        <v>5266</v>
      </c>
      <c r="Y5890" s="241">
        <v>0</v>
      </c>
      <c r="Z5890" s="241">
        <v>0</v>
      </c>
      <c r="AA5890" s="266"/>
      <c r="AB5890" s="266"/>
      <c r="AC5890" s="266"/>
      <c r="AD5890" s="241">
        <v>5517212</v>
      </c>
      <c r="AE5890" s="461" t="s">
        <v>7063</v>
      </c>
      <c r="AF5890" s="462" t="s">
        <v>8667</v>
      </c>
      <c r="AG5890" s="277" t="s">
        <v>7040</v>
      </c>
      <c r="AH5890" s="163" t="s">
        <v>7176</v>
      </c>
    </row>
    <row r="5891" spans="1:34" ht="15" customHeight="1" x14ac:dyDescent="0.2">
      <c r="A5891" s="521">
        <v>69</v>
      </c>
      <c r="B5891" s="521">
        <v>70</v>
      </c>
      <c r="C5891" s="522" t="s">
        <v>430</v>
      </c>
      <c r="D5891" s="521">
        <v>70093</v>
      </c>
      <c r="E5891" s="522" t="s">
        <v>431</v>
      </c>
      <c r="F5891" s="25">
        <v>2019</v>
      </c>
      <c r="G5891" s="232">
        <v>43482.613888888889</v>
      </c>
      <c r="H5891" s="233">
        <v>43482.613888888889</v>
      </c>
      <c r="I5891" s="417" t="s">
        <v>7042</v>
      </c>
      <c r="J5891" s="412" t="s">
        <v>36</v>
      </c>
      <c r="K5891" s="412" t="s">
        <v>36</v>
      </c>
      <c r="L5891" s="235">
        <f>N5891-G5891</f>
        <v>6.944444467080757E-4</v>
      </c>
      <c r="M5891" s="236">
        <v>1</v>
      </c>
      <c r="N5891" s="232">
        <v>43482.614583333336</v>
      </c>
      <c r="O5891" s="233">
        <v>43482.614583333336</v>
      </c>
      <c r="P5891" s="237" t="s">
        <v>37</v>
      </c>
      <c r="Q5891" s="359" t="s">
        <v>1285</v>
      </c>
      <c r="R5891" s="35" t="s">
        <v>10231</v>
      </c>
      <c r="S5891" s="238" t="s">
        <v>101</v>
      </c>
      <c r="T5891" s="167" t="s">
        <v>12873</v>
      </c>
      <c r="U5891" s="416" t="s">
        <v>40</v>
      </c>
      <c r="V5891" s="240" t="s">
        <v>788</v>
      </c>
      <c r="W5891" s="167" t="s">
        <v>12874</v>
      </c>
      <c r="X5891" s="164">
        <v>4970</v>
      </c>
      <c r="Y5891" s="241">
        <v>0</v>
      </c>
      <c r="Z5891" s="241">
        <v>0</v>
      </c>
      <c r="AA5891" s="264">
        <f>Y5891/AD5891</f>
        <v>0</v>
      </c>
      <c r="AB5891" s="265">
        <f>Z5891/AD5891</f>
        <v>0</v>
      </c>
      <c r="AC5891" s="255">
        <v>0</v>
      </c>
      <c r="AD5891" s="241">
        <v>5548929</v>
      </c>
      <c r="AE5891" s="239" t="s">
        <v>1270</v>
      </c>
      <c r="AF5891" s="229" t="s">
        <v>1270</v>
      </c>
      <c r="AG5891" s="239" t="s">
        <v>7040</v>
      </c>
      <c r="AH5891" s="57" t="s">
        <v>7173</v>
      </c>
    </row>
    <row r="5892" spans="1:34" ht="15" customHeight="1" x14ac:dyDescent="0.2">
      <c r="A5892" s="521">
        <v>69</v>
      </c>
      <c r="B5892" s="521">
        <v>70</v>
      </c>
      <c r="C5892" s="522" t="s">
        <v>430</v>
      </c>
      <c r="D5892" s="521">
        <v>70093</v>
      </c>
      <c r="E5892" s="522" t="s">
        <v>431</v>
      </c>
      <c r="F5892" s="25">
        <v>2019</v>
      </c>
      <c r="G5892" s="573">
        <v>43594.967361111114</v>
      </c>
      <c r="H5892" s="574">
        <v>43594.967361111114</v>
      </c>
      <c r="I5892" s="572" t="s">
        <v>36</v>
      </c>
      <c r="J5892" s="572" t="s">
        <v>36</v>
      </c>
      <c r="K5892" s="572" t="s">
        <v>36</v>
      </c>
      <c r="L5892" s="235">
        <f>N5892-G5892</f>
        <v>2.4999999994179234E-2</v>
      </c>
      <c r="M5892" s="236">
        <v>36</v>
      </c>
      <c r="N5892" s="573">
        <v>43594.992361111108</v>
      </c>
      <c r="O5892" s="574">
        <v>43594.992361111108</v>
      </c>
      <c r="P5892" s="237" t="s">
        <v>37</v>
      </c>
      <c r="Q5892" s="162" t="s">
        <v>213</v>
      </c>
      <c r="R5892" s="167" t="s">
        <v>10774</v>
      </c>
      <c r="S5892" s="238" t="s">
        <v>106</v>
      </c>
      <c r="T5892" s="167" t="s">
        <v>13997</v>
      </c>
      <c r="U5892" s="459" t="s">
        <v>40</v>
      </c>
      <c r="V5892" s="49" t="s">
        <v>788</v>
      </c>
      <c r="W5892" s="35" t="s">
        <v>13999</v>
      </c>
      <c r="X5892" s="536">
        <v>0</v>
      </c>
      <c r="Y5892" s="255">
        <v>0</v>
      </c>
      <c r="Z5892" s="255">
        <v>0</v>
      </c>
      <c r="AA5892" s="264">
        <f>Y5892/AD5892</f>
        <v>0</v>
      </c>
      <c r="AB5892" s="265">
        <f>Z5892/AD5892</f>
        <v>0</v>
      </c>
      <c r="AC5892" s="255">
        <v>0</v>
      </c>
      <c r="AD5892" s="255">
        <v>5548929</v>
      </c>
      <c r="AE5892" s="240" t="s">
        <v>1270</v>
      </c>
      <c r="AF5892" s="527" t="s">
        <v>1270</v>
      </c>
      <c r="AG5892" s="49" t="s">
        <v>7040</v>
      </c>
      <c r="AH5892" s="525" t="s">
        <v>7041</v>
      </c>
    </row>
    <row r="5893" spans="1:34" ht="15" customHeight="1" x14ac:dyDescent="0.2">
      <c r="A5893" s="521">
        <v>69</v>
      </c>
      <c r="B5893" s="521">
        <v>70</v>
      </c>
      <c r="C5893" s="522" t="s">
        <v>430</v>
      </c>
      <c r="D5893" s="521">
        <v>70093</v>
      </c>
      <c r="E5893" s="522" t="s">
        <v>431</v>
      </c>
      <c r="F5893" s="25">
        <v>2019</v>
      </c>
      <c r="G5893" s="573">
        <v>43595.040972222225</v>
      </c>
      <c r="H5893" s="574">
        <v>43595.040972222225</v>
      </c>
      <c r="I5893" s="572" t="s">
        <v>36</v>
      </c>
      <c r="J5893" s="572" t="s">
        <v>36</v>
      </c>
      <c r="K5893" s="572" t="s">
        <v>36</v>
      </c>
      <c r="L5893" s="235">
        <f>N5893-G5893</f>
        <v>4.166666665696539E-3</v>
      </c>
      <c r="M5893" s="236">
        <v>6</v>
      </c>
      <c r="N5893" s="573">
        <v>43595.045138888891</v>
      </c>
      <c r="O5893" s="574">
        <v>43595.045138888891</v>
      </c>
      <c r="P5893" s="237" t="s">
        <v>37</v>
      </c>
      <c r="Q5893" s="162" t="s">
        <v>213</v>
      </c>
      <c r="R5893" s="167" t="s">
        <v>10774</v>
      </c>
      <c r="S5893" s="238" t="s">
        <v>40</v>
      </c>
      <c r="T5893" s="167" t="s">
        <v>14001</v>
      </c>
      <c r="U5893" s="459" t="s">
        <v>40</v>
      </c>
      <c r="V5893" s="49" t="s">
        <v>788</v>
      </c>
      <c r="W5893" s="35" t="s">
        <v>14004</v>
      </c>
      <c r="X5893" s="295"/>
      <c r="Y5893" s="266"/>
      <c r="Z5893" s="266"/>
      <c r="AA5893" s="266"/>
      <c r="AB5893" s="266"/>
      <c r="AC5893" s="266"/>
      <c r="AD5893" s="255">
        <v>5548929</v>
      </c>
      <c r="AE5893" s="240" t="s">
        <v>1270</v>
      </c>
      <c r="AF5893" s="527" t="s">
        <v>1270</v>
      </c>
      <c r="AG5893" s="49" t="s">
        <v>7040</v>
      </c>
      <c r="AH5893" s="525" t="s">
        <v>7041</v>
      </c>
    </row>
    <row r="5894" spans="1:34" ht="15" customHeight="1" x14ac:dyDescent="0.2">
      <c r="A5894" s="58">
        <v>69</v>
      </c>
      <c r="B5894" s="58">
        <v>70</v>
      </c>
      <c r="C5894" s="76" t="s">
        <v>432</v>
      </c>
      <c r="D5894" s="31">
        <v>70094</v>
      </c>
      <c r="E5894" s="60" t="s">
        <v>433</v>
      </c>
      <c r="F5894" s="25">
        <v>2014</v>
      </c>
      <c r="G5894" s="61">
        <v>41698.130555555559</v>
      </c>
      <c r="H5894" s="62">
        <v>41698.130555555559</v>
      </c>
      <c r="I5894" s="625" t="s">
        <v>36</v>
      </c>
      <c r="J5894" s="625" t="s">
        <v>36</v>
      </c>
      <c r="K5894" s="625"/>
      <c r="L5894" s="64">
        <f>N5894-G5894</f>
        <v>6.9444443943211809E-4</v>
      </c>
      <c r="M5894" s="65">
        <v>1</v>
      </c>
      <c r="N5894" s="61">
        <v>41698.131249999999</v>
      </c>
      <c r="O5894" s="62">
        <v>41698.131249999999</v>
      </c>
      <c r="P5894" s="66" t="s">
        <v>37</v>
      </c>
      <c r="Q5894" s="69" t="s">
        <v>1752</v>
      </c>
      <c r="R5894" s="69" t="s">
        <v>320</v>
      </c>
      <c r="S5894" s="87" t="s">
        <v>40</v>
      </c>
      <c r="T5894" s="69" t="s">
        <v>1870</v>
      </c>
      <c r="U5894" s="459" t="s">
        <v>40</v>
      </c>
      <c r="V5894" s="78" t="s">
        <v>788</v>
      </c>
      <c r="W5894" s="69" t="s">
        <v>1871</v>
      </c>
      <c r="X5894" s="32">
        <v>4982</v>
      </c>
      <c r="Y5894" s="32">
        <v>0</v>
      </c>
      <c r="Z5894" s="83"/>
      <c r="AA5894" s="84"/>
      <c r="AB5894" s="85"/>
      <c r="AC5894" s="83"/>
    </row>
    <row r="5895" spans="1:34" ht="15" customHeight="1" x14ac:dyDescent="0.2">
      <c r="A5895" s="105">
        <v>69</v>
      </c>
      <c r="B5895" s="105">
        <v>70</v>
      </c>
      <c r="C5895" s="76" t="s">
        <v>432</v>
      </c>
      <c r="D5895" s="31">
        <v>70094</v>
      </c>
      <c r="E5895" s="60" t="s">
        <v>433</v>
      </c>
      <c r="F5895" s="25">
        <v>2014</v>
      </c>
      <c r="G5895" s="61">
        <v>41910.259027777778</v>
      </c>
      <c r="H5895" s="62">
        <v>41910.259027777778</v>
      </c>
      <c r="I5895" s="625" t="s">
        <v>36</v>
      </c>
      <c r="J5895" s="625" t="s">
        <v>36</v>
      </c>
      <c r="K5895" s="625"/>
      <c r="L5895" s="64">
        <f>N5895-G5895</f>
        <v>7.6388888919609599E-3</v>
      </c>
      <c r="M5895" s="65">
        <v>11</v>
      </c>
      <c r="N5895" s="61">
        <v>41910.26666666667</v>
      </c>
      <c r="O5895" s="62">
        <v>41910.26666666667</v>
      </c>
      <c r="P5895" s="66" t="s">
        <v>37</v>
      </c>
      <c r="Q5895" s="69" t="s">
        <v>52</v>
      </c>
      <c r="R5895" s="69" t="s">
        <v>67</v>
      </c>
      <c r="S5895" s="87" t="s">
        <v>101</v>
      </c>
      <c r="T5895" s="69" t="s">
        <v>2789</v>
      </c>
      <c r="U5895" s="77">
        <v>10594</v>
      </c>
      <c r="V5895" s="87" t="s">
        <v>1336</v>
      </c>
      <c r="W5895" s="69" t="s">
        <v>2790</v>
      </c>
      <c r="X5895" s="83"/>
      <c r="Y5895" s="83"/>
      <c r="Z5895" s="83"/>
      <c r="AA5895" s="84"/>
      <c r="AB5895" s="85"/>
      <c r="AC5895" s="83"/>
    </row>
    <row r="5896" spans="1:34" ht="15" customHeight="1" x14ac:dyDescent="0.2">
      <c r="A5896" s="175">
        <v>69</v>
      </c>
      <c r="B5896" s="175">
        <v>70</v>
      </c>
      <c r="C5896" s="24" t="s">
        <v>432</v>
      </c>
      <c r="D5896" s="175">
        <v>70094</v>
      </c>
      <c r="E5896" s="24" t="s">
        <v>433</v>
      </c>
      <c r="F5896" s="25">
        <v>2015</v>
      </c>
      <c r="G5896" s="156">
        <v>42149.662499999999</v>
      </c>
      <c r="H5896" s="157">
        <v>42149.662499999999</v>
      </c>
      <c r="I5896" s="620" t="s">
        <v>36</v>
      </c>
      <c r="J5896" s="620" t="s">
        <v>36</v>
      </c>
      <c r="K5896" s="620"/>
      <c r="L5896" s="159">
        <f>N5896-G5896</f>
        <v>6.944444467080757E-4</v>
      </c>
      <c r="M5896" s="160">
        <v>1</v>
      </c>
      <c r="N5896" s="156">
        <v>42149.663194444445</v>
      </c>
      <c r="O5896" s="157">
        <v>42149.663194444445</v>
      </c>
      <c r="P5896" s="161" t="s">
        <v>37</v>
      </c>
      <c r="Q5896" s="35" t="s">
        <v>382</v>
      </c>
      <c r="R5896" s="35" t="s">
        <v>383</v>
      </c>
      <c r="S5896" s="35" t="s">
        <v>40</v>
      </c>
      <c r="T5896" s="35" t="s">
        <v>4052</v>
      </c>
      <c r="U5896" s="459" t="s">
        <v>40</v>
      </c>
      <c r="V5896" s="167" t="s">
        <v>788</v>
      </c>
      <c r="W5896" s="35" t="s">
        <v>4053</v>
      </c>
      <c r="X5896" s="55">
        <v>1047</v>
      </c>
      <c r="Y5896" s="55">
        <v>0</v>
      </c>
      <c r="Z5896" s="168"/>
      <c r="AA5896" s="168"/>
      <c r="AB5896" s="168"/>
      <c r="AC5896" s="168"/>
    </row>
    <row r="5897" spans="1:34" ht="15" customHeight="1" x14ac:dyDescent="0.2">
      <c r="A5897" s="175">
        <v>69</v>
      </c>
      <c r="B5897" s="175">
        <v>70</v>
      </c>
      <c r="C5897" s="24" t="s">
        <v>432</v>
      </c>
      <c r="D5897" s="175">
        <v>70094</v>
      </c>
      <c r="E5897" s="24" t="s">
        <v>433</v>
      </c>
      <c r="F5897" s="25">
        <v>2015</v>
      </c>
      <c r="G5897" s="156">
        <v>42154.460416666669</v>
      </c>
      <c r="H5897" s="157">
        <v>42154.460416666669</v>
      </c>
      <c r="I5897" s="620" t="s">
        <v>36</v>
      </c>
      <c r="J5897" s="620" t="s">
        <v>36</v>
      </c>
      <c r="K5897" s="620"/>
      <c r="L5897" s="159">
        <f>N5897-G5897</f>
        <v>6.9444443943211809E-4</v>
      </c>
      <c r="M5897" s="160">
        <v>1</v>
      </c>
      <c r="N5897" s="156">
        <v>42154.461111111108</v>
      </c>
      <c r="O5897" s="157">
        <v>42154.461111111108</v>
      </c>
      <c r="P5897" s="161" t="s">
        <v>37</v>
      </c>
      <c r="Q5897" s="35" t="s">
        <v>38</v>
      </c>
      <c r="R5897" s="35" t="s">
        <v>135</v>
      </c>
      <c r="S5897" s="35" t="s">
        <v>68</v>
      </c>
      <c r="T5897" s="35" t="s">
        <v>4061</v>
      </c>
      <c r="U5897" s="176">
        <v>11154</v>
      </c>
      <c r="V5897" s="167" t="s">
        <v>788</v>
      </c>
      <c r="W5897" s="35" t="s">
        <v>4063</v>
      </c>
      <c r="X5897" s="55">
        <v>0</v>
      </c>
      <c r="Y5897" s="55">
        <v>0</v>
      </c>
      <c r="Z5897" s="168"/>
      <c r="AA5897" s="168"/>
      <c r="AB5897" s="168"/>
      <c r="AC5897" s="168"/>
    </row>
    <row r="5898" spans="1:34" ht="15" customHeight="1" x14ac:dyDescent="0.2">
      <c r="A5898" s="175">
        <v>69</v>
      </c>
      <c r="B5898" s="175">
        <v>70</v>
      </c>
      <c r="C5898" s="24" t="s">
        <v>432</v>
      </c>
      <c r="D5898" s="175">
        <v>70094</v>
      </c>
      <c r="E5898" s="24" t="s">
        <v>433</v>
      </c>
      <c r="F5898" s="25">
        <v>2015</v>
      </c>
      <c r="G5898" s="156">
        <v>42154.969444444447</v>
      </c>
      <c r="H5898" s="157">
        <v>42154.969444444447</v>
      </c>
      <c r="I5898" s="620" t="s">
        <v>36</v>
      </c>
      <c r="J5898" s="620" t="s">
        <v>36</v>
      </c>
      <c r="K5898" s="620"/>
      <c r="L5898" s="159">
        <f>N5898-G5898</f>
        <v>6.9444443943211809E-4</v>
      </c>
      <c r="M5898" s="160">
        <v>1</v>
      </c>
      <c r="N5898" s="156">
        <v>42154.970138888886</v>
      </c>
      <c r="O5898" s="157">
        <v>42154.970138888886</v>
      </c>
      <c r="P5898" s="161" t="s">
        <v>37</v>
      </c>
      <c r="Q5898" s="35" t="s">
        <v>145</v>
      </c>
      <c r="R5898" s="35" t="s">
        <v>146</v>
      </c>
      <c r="S5898" s="35" t="s">
        <v>40</v>
      </c>
      <c r="T5898" s="35" t="s">
        <v>4068</v>
      </c>
      <c r="U5898" s="459" t="s">
        <v>40</v>
      </c>
      <c r="V5898" s="167" t="s">
        <v>1336</v>
      </c>
      <c r="W5898" s="35" t="s">
        <v>4069</v>
      </c>
      <c r="X5898" s="55">
        <v>0</v>
      </c>
      <c r="Y5898" s="55">
        <v>0</v>
      </c>
      <c r="Z5898" s="168"/>
      <c r="AA5898" s="168"/>
      <c r="AB5898" s="168"/>
      <c r="AC5898" s="168"/>
    </row>
    <row r="5899" spans="1:34" ht="15" customHeight="1" x14ac:dyDescent="0.2">
      <c r="A5899" s="175">
        <v>69</v>
      </c>
      <c r="B5899" s="175">
        <v>70</v>
      </c>
      <c r="C5899" s="24" t="s">
        <v>432</v>
      </c>
      <c r="D5899" s="175">
        <v>70094</v>
      </c>
      <c r="E5899" s="24" t="s">
        <v>433</v>
      </c>
      <c r="F5899" s="25">
        <v>2015</v>
      </c>
      <c r="G5899" s="156">
        <v>42160.728472222225</v>
      </c>
      <c r="H5899" s="157">
        <v>42160.728472222225</v>
      </c>
      <c r="I5899" s="620" t="s">
        <v>36</v>
      </c>
      <c r="J5899" s="620" t="s">
        <v>36</v>
      </c>
      <c r="K5899" s="620"/>
      <c r="L5899" s="159">
        <f>N5899-G5899</f>
        <v>6.9444443943211809E-4</v>
      </c>
      <c r="M5899" s="160">
        <v>1</v>
      </c>
      <c r="N5899" s="156">
        <v>42160.729166666664</v>
      </c>
      <c r="O5899" s="157">
        <v>42160.729166666664</v>
      </c>
      <c r="P5899" s="161" t="s">
        <v>37</v>
      </c>
      <c r="Q5899" s="35" t="s">
        <v>213</v>
      </c>
      <c r="R5899" s="35" t="s">
        <v>287</v>
      </c>
      <c r="S5899" s="35" t="s">
        <v>101</v>
      </c>
      <c r="T5899" s="35" t="s">
        <v>4107</v>
      </c>
      <c r="U5899" s="459" t="s">
        <v>40</v>
      </c>
      <c r="V5899" s="167" t="s">
        <v>788</v>
      </c>
      <c r="W5899" s="35" t="s">
        <v>4106</v>
      </c>
      <c r="X5899" s="55">
        <v>1047</v>
      </c>
      <c r="Y5899" s="55">
        <v>0</v>
      </c>
      <c r="Z5899" s="168"/>
      <c r="AA5899" s="168"/>
      <c r="AB5899" s="168"/>
      <c r="AC5899" s="168"/>
    </row>
    <row r="5900" spans="1:34" ht="15" customHeight="1" x14ac:dyDescent="0.2">
      <c r="A5900" s="175">
        <v>69</v>
      </c>
      <c r="B5900" s="175">
        <v>70</v>
      </c>
      <c r="C5900" s="24" t="s">
        <v>432</v>
      </c>
      <c r="D5900" s="175">
        <v>70094</v>
      </c>
      <c r="E5900" s="24" t="s">
        <v>433</v>
      </c>
      <c r="F5900" s="25">
        <v>2015</v>
      </c>
      <c r="G5900" s="156">
        <v>42160.732638888891</v>
      </c>
      <c r="H5900" s="157">
        <v>42160.732638888891</v>
      </c>
      <c r="I5900" s="620" t="s">
        <v>36</v>
      </c>
      <c r="J5900" s="620" t="s">
        <v>36</v>
      </c>
      <c r="K5900" s="620"/>
      <c r="L5900" s="159">
        <f>N5900-G5900</f>
        <v>6.9444443943211809E-4</v>
      </c>
      <c r="M5900" s="160">
        <v>1</v>
      </c>
      <c r="N5900" s="156">
        <v>42160.73333333333</v>
      </c>
      <c r="O5900" s="157">
        <v>42160.73333333333</v>
      </c>
      <c r="P5900" s="161" t="s">
        <v>37</v>
      </c>
      <c r="Q5900" s="35" t="s">
        <v>213</v>
      </c>
      <c r="R5900" s="35" t="s">
        <v>287</v>
      </c>
      <c r="S5900" s="35" t="s">
        <v>101</v>
      </c>
      <c r="T5900" s="35" t="s">
        <v>4107</v>
      </c>
      <c r="U5900" s="459" t="s">
        <v>40</v>
      </c>
      <c r="V5900" s="167" t="s">
        <v>788</v>
      </c>
      <c r="W5900" s="35" t="s">
        <v>4109</v>
      </c>
      <c r="X5900" s="55">
        <v>1047</v>
      </c>
      <c r="Y5900" s="55">
        <v>0</v>
      </c>
      <c r="Z5900" s="168"/>
      <c r="AA5900" s="168"/>
      <c r="AB5900" s="168"/>
      <c r="AC5900" s="168"/>
    </row>
    <row r="5901" spans="1:34" ht="15" customHeight="1" x14ac:dyDescent="0.2">
      <c r="A5901" s="175">
        <v>69</v>
      </c>
      <c r="B5901" s="175">
        <v>70</v>
      </c>
      <c r="C5901" s="24" t="s">
        <v>432</v>
      </c>
      <c r="D5901" s="175">
        <v>70094</v>
      </c>
      <c r="E5901" s="24" t="s">
        <v>433</v>
      </c>
      <c r="F5901" s="25">
        <v>2015</v>
      </c>
      <c r="G5901" s="156">
        <v>42162.827777777777</v>
      </c>
      <c r="H5901" s="157">
        <v>42162.827777777777</v>
      </c>
      <c r="I5901" s="620" t="s">
        <v>36</v>
      </c>
      <c r="J5901" s="620" t="s">
        <v>36</v>
      </c>
      <c r="K5901" s="620"/>
      <c r="L5901" s="159">
        <f>N5901-G5901</f>
        <v>1.8055555556202307E-2</v>
      </c>
      <c r="M5901" s="160">
        <v>26</v>
      </c>
      <c r="N5901" s="156">
        <v>42162.845833333333</v>
      </c>
      <c r="O5901" s="157">
        <v>42162.845833333333</v>
      </c>
      <c r="P5901" s="161" t="s">
        <v>37</v>
      </c>
      <c r="Q5901" s="35" t="s">
        <v>43</v>
      </c>
      <c r="R5901" s="35" t="s">
        <v>535</v>
      </c>
      <c r="S5901" s="35" t="s">
        <v>526</v>
      </c>
      <c r="T5901" s="35" t="s">
        <v>4129</v>
      </c>
      <c r="U5901" s="459" t="s">
        <v>40</v>
      </c>
      <c r="V5901" s="167" t="s">
        <v>788</v>
      </c>
      <c r="W5901" s="167" t="s">
        <v>4130</v>
      </c>
      <c r="X5901" s="55">
        <v>0</v>
      </c>
      <c r="Y5901" s="55">
        <v>0</v>
      </c>
      <c r="Z5901" s="168"/>
      <c r="AA5901" s="168"/>
      <c r="AB5901" s="168"/>
      <c r="AC5901" s="168"/>
    </row>
    <row r="5902" spans="1:34" ht="15" customHeight="1" x14ac:dyDescent="0.2">
      <c r="A5902" s="175">
        <v>69</v>
      </c>
      <c r="B5902" s="175">
        <v>70</v>
      </c>
      <c r="C5902" s="24" t="s">
        <v>432</v>
      </c>
      <c r="D5902" s="175">
        <v>70094</v>
      </c>
      <c r="E5902" s="24" t="s">
        <v>433</v>
      </c>
      <c r="F5902" s="25">
        <v>2015</v>
      </c>
      <c r="G5902" s="156">
        <v>42173.866666666669</v>
      </c>
      <c r="H5902" s="157">
        <v>42173.866666666669</v>
      </c>
      <c r="I5902" s="620" t="s">
        <v>36</v>
      </c>
      <c r="J5902" s="626" t="s">
        <v>313</v>
      </c>
      <c r="K5902" s="626"/>
      <c r="L5902" s="159">
        <f>N5902-G5902</f>
        <v>2.8208333333313931</v>
      </c>
      <c r="M5902" s="160">
        <v>4062</v>
      </c>
      <c r="N5902" s="156">
        <v>42176.6875</v>
      </c>
      <c r="O5902" s="157">
        <v>42176.6875</v>
      </c>
      <c r="P5902" s="161" t="s">
        <v>37</v>
      </c>
      <c r="Q5902" s="35" t="s">
        <v>382</v>
      </c>
      <c r="R5902" s="35" t="s">
        <v>383</v>
      </c>
      <c r="S5902" s="35" t="s">
        <v>68</v>
      </c>
      <c r="T5902" s="35" t="s">
        <v>4168</v>
      </c>
      <c r="U5902" s="176">
        <v>11198</v>
      </c>
      <c r="V5902" s="167" t="s">
        <v>788</v>
      </c>
      <c r="W5902" s="35" t="s">
        <v>4169</v>
      </c>
      <c r="X5902" s="55">
        <v>2907</v>
      </c>
      <c r="Y5902" s="55">
        <v>2907</v>
      </c>
      <c r="Z5902" s="177">
        <v>537088</v>
      </c>
      <c r="AA5902" s="173">
        <f>Y5902/5412924</f>
        <v>5.3704799845702617E-4</v>
      </c>
      <c r="AB5902" s="174">
        <f>Z5902/5412924</f>
        <v>9.92232663898477E-2</v>
      </c>
      <c r="AC5902" s="55">
        <f>Z5902/Y5902</f>
        <v>184.75679394564844</v>
      </c>
    </row>
    <row r="5903" spans="1:34" ht="15" customHeight="1" x14ac:dyDescent="0.2">
      <c r="A5903" s="175">
        <v>69</v>
      </c>
      <c r="B5903" s="175">
        <v>70</v>
      </c>
      <c r="C5903" s="24" t="s">
        <v>432</v>
      </c>
      <c r="D5903" s="175">
        <v>70094</v>
      </c>
      <c r="E5903" s="24" t="s">
        <v>433</v>
      </c>
      <c r="F5903" s="25">
        <v>2015</v>
      </c>
      <c r="G5903" s="156">
        <v>42186.951388888891</v>
      </c>
      <c r="H5903" s="157">
        <v>42186.951388888891</v>
      </c>
      <c r="I5903" s="620" t="s">
        <v>36</v>
      </c>
      <c r="J5903" s="620" t="s">
        <v>36</v>
      </c>
      <c r="K5903" s="620"/>
      <c r="L5903" s="159">
        <f>N5903-G5903</f>
        <v>6.9444443943211809E-4</v>
      </c>
      <c r="M5903" s="160">
        <v>1</v>
      </c>
      <c r="N5903" s="156">
        <v>42186.95208333333</v>
      </c>
      <c r="O5903" s="157">
        <v>42186.95208333333</v>
      </c>
      <c r="P5903" s="161" t="s">
        <v>37</v>
      </c>
      <c r="Q5903" s="35" t="s">
        <v>213</v>
      </c>
      <c r="R5903" s="35" t="s">
        <v>287</v>
      </c>
      <c r="S5903" s="35" t="s">
        <v>40</v>
      </c>
      <c r="T5903" s="35" t="s">
        <v>4234</v>
      </c>
      <c r="U5903" s="459" t="s">
        <v>40</v>
      </c>
      <c r="V5903" s="167" t="s">
        <v>788</v>
      </c>
      <c r="W5903" s="35" t="s">
        <v>4235</v>
      </c>
      <c r="X5903" s="206"/>
      <c r="Y5903" s="55">
        <v>0</v>
      </c>
      <c r="Z5903" s="168"/>
      <c r="AA5903" s="168"/>
      <c r="AB5903" s="168"/>
      <c r="AC5903" s="168"/>
    </row>
    <row r="5904" spans="1:34" ht="15" customHeight="1" x14ac:dyDescent="0.2">
      <c r="A5904" s="175">
        <v>69</v>
      </c>
      <c r="B5904" s="175">
        <v>70</v>
      </c>
      <c r="C5904" s="24" t="s">
        <v>432</v>
      </c>
      <c r="D5904" s="175">
        <v>70094</v>
      </c>
      <c r="E5904" s="24" t="s">
        <v>433</v>
      </c>
      <c r="F5904" s="25">
        <v>2015</v>
      </c>
      <c r="G5904" s="156">
        <v>42203.803472222222</v>
      </c>
      <c r="H5904" s="157">
        <v>42203.803472222222</v>
      </c>
      <c r="I5904" s="620" t="s">
        <v>36</v>
      </c>
      <c r="J5904" s="620" t="s">
        <v>36</v>
      </c>
      <c r="K5904" s="620"/>
      <c r="L5904" s="159">
        <f>N5904-G5904</f>
        <v>6.944444467080757E-4</v>
      </c>
      <c r="M5904" s="160">
        <v>1</v>
      </c>
      <c r="N5904" s="156">
        <v>42203.804166666669</v>
      </c>
      <c r="O5904" s="157">
        <v>42203.804166666669</v>
      </c>
      <c r="P5904" s="161" t="s">
        <v>37</v>
      </c>
      <c r="Q5904" s="35" t="s">
        <v>213</v>
      </c>
      <c r="R5904" s="35" t="s">
        <v>287</v>
      </c>
      <c r="S5904" s="35" t="s">
        <v>40</v>
      </c>
      <c r="T5904" s="35" t="s">
        <v>4362</v>
      </c>
      <c r="U5904" s="459" t="s">
        <v>40</v>
      </c>
      <c r="V5904" s="167" t="s">
        <v>788</v>
      </c>
      <c r="W5904" s="35" t="s">
        <v>4364</v>
      </c>
      <c r="X5904" s="55">
        <v>2909</v>
      </c>
      <c r="Y5904" s="55">
        <v>0</v>
      </c>
      <c r="Z5904" s="168"/>
      <c r="AA5904" s="168"/>
      <c r="AB5904" s="168"/>
      <c r="AC5904" s="168"/>
    </row>
    <row r="5905" spans="1:34" ht="15" customHeight="1" x14ac:dyDescent="0.2">
      <c r="A5905" s="175">
        <v>69</v>
      </c>
      <c r="B5905" s="175">
        <v>70</v>
      </c>
      <c r="C5905" s="24" t="s">
        <v>432</v>
      </c>
      <c r="D5905" s="175">
        <v>70094</v>
      </c>
      <c r="E5905" s="24" t="s">
        <v>433</v>
      </c>
      <c r="F5905" s="25">
        <v>2015</v>
      </c>
      <c r="G5905" s="156">
        <v>42203.826388888891</v>
      </c>
      <c r="H5905" s="157">
        <v>42203.826388888891</v>
      </c>
      <c r="I5905" s="620" t="s">
        <v>36</v>
      </c>
      <c r="J5905" s="620" t="s">
        <v>36</v>
      </c>
      <c r="K5905" s="620"/>
      <c r="L5905" s="159">
        <f>N5905-G5905</f>
        <v>6.9444443943211809E-4</v>
      </c>
      <c r="M5905" s="160">
        <v>1</v>
      </c>
      <c r="N5905" s="156">
        <v>42203.82708333333</v>
      </c>
      <c r="O5905" s="157">
        <v>42203.82708333333</v>
      </c>
      <c r="P5905" s="161" t="s">
        <v>37</v>
      </c>
      <c r="Q5905" s="35" t="s">
        <v>213</v>
      </c>
      <c r="R5905" s="35" t="s">
        <v>287</v>
      </c>
      <c r="S5905" s="35" t="s">
        <v>40</v>
      </c>
      <c r="T5905" s="35" t="s">
        <v>4362</v>
      </c>
      <c r="U5905" s="459" t="s">
        <v>40</v>
      </c>
      <c r="V5905" s="167" t="s">
        <v>788</v>
      </c>
      <c r="W5905" s="35" t="s">
        <v>4366</v>
      </c>
      <c r="X5905" s="55">
        <v>2909</v>
      </c>
      <c r="Y5905" s="55">
        <v>0</v>
      </c>
      <c r="Z5905" s="168"/>
      <c r="AA5905" s="168"/>
      <c r="AB5905" s="168"/>
      <c r="AC5905" s="168"/>
    </row>
    <row r="5906" spans="1:34" ht="15" customHeight="1" x14ac:dyDescent="0.2">
      <c r="A5906" s="175">
        <v>69</v>
      </c>
      <c r="B5906" s="175">
        <v>70</v>
      </c>
      <c r="C5906" s="24" t="s">
        <v>432</v>
      </c>
      <c r="D5906" s="175">
        <v>70094</v>
      </c>
      <c r="E5906" s="24" t="s">
        <v>433</v>
      </c>
      <c r="F5906" s="25">
        <v>2015</v>
      </c>
      <c r="G5906" s="156">
        <v>42205.713888888888</v>
      </c>
      <c r="H5906" s="157">
        <v>42205.713888888888</v>
      </c>
      <c r="I5906" s="620" t="s">
        <v>36</v>
      </c>
      <c r="J5906" s="620" t="s">
        <v>36</v>
      </c>
      <c r="K5906" s="620"/>
      <c r="L5906" s="159">
        <f>N5906-G5906</f>
        <v>6.944444467080757E-4</v>
      </c>
      <c r="M5906" s="160">
        <v>1</v>
      </c>
      <c r="N5906" s="156">
        <v>42205.714583333334</v>
      </c>
      <c r="O5906" s="157">
        <v>42205.714583333334</v>
      </c>
      <c r="P5906" s="161" t="s">
        <v>37</v>
      </c>
      <c r="Q5906" s="35" t="s">
        <v>213</v>
      </c>
      <c r="R5906" s="35" t="s">
        <v>287</v>
      </c>
      <c r="S5906" s="35" t="s">
        <v>40</v>
      </c>
      <c r="T5906" s="35" t="s">
        <v>4428</v>
      </c>
      <c r="U5906" s="459" t="s">
        <v>40</v>
      </c>
      <c r="V5906" s="167" t="s">
        <v>788</v>
      </c>
      <c r="W5906" s="35" t="s">
        <v>4429</v>
      </c>
      <c r="X5906" s="55">
        <v>2000</v>
      </c>
      <c r="Y5906" s="55">
        <v>0</v>
      </c>
      <c r="Z5906" s="168"/>
      <c r="AA5906" s="168"/>
      <c r="AB5906" s="168"/>
      <c r="AC5906" s="168"/>
    </row>
    <row r="5907" spans="1:34" ht="15" customHeight="1" x14ac:dyDescent="0.2">
      <c r="A5907" s="175">
        <v>69</v>
      </c>
      <c r="B5907" s="175">
        <v>70</v>
      </c>
      <c r="C5907" s="24" t="s">
        <v>432</v>
      </c>
      <c r="D5907" s="175">
        <v>70094</v>
      </c>
      <c r="E5907" s="24" t="s">
        <v>433</v>
      </c>
      <c r="F5907" s="25">
        <v>2015</v>
      </c>
      <c r="G5907" s="156">
        <v>42220.945833333331</v>
      </c>
      <c r="H5907" s="157">
        <v>42220.945833333331</v>
      </c>
      <c r="I5907" s="620" t="s">
        <v>36</v>
      </c>
      <c r="J5907" s="620" t="s">
        <v>36</v>
      </c>
      <c r="K5907" s="620"/>
      <c r="L5907" s="159">
        <f>N5907-G5907</f>
        <v>6.944444467080757E-4</v>
      </c>
      <c r="M5907" s="160">
        <v>1</v>
      </c>
      <c r="N5907" s="156">
        <v>42220.946527777778</v>
      </c>
      <c r="O5907" s="157">
        <v>42220.946527777778</v>
      </c>
      <c r="P5907" s="161" t="s">
        <v>37</v>
      </c>
      <c r="Q5907" s="35" t="s">
        <v>48</v>
      </c>
      <c r="R5907" s="35" t="s">
        <v>49</v>
      </c>
      <c r="S5907" s="35" t="s">
        <v>40</v>
      </c>
      <c r="T5907" s="35" t="s">
        <v>4521</v>
      </c>
      <c r="U5907" s="459" t="s">
        <v>40</v>
      </c>
      <c r="V5907" s="167" t="s">
        <v>788</v>
      </c>
      <c r="W5907" s="35" t="s">
        <v>4526</v>
      </c>
      <c r="X5907" s="188"/>
      <c r="Y5907" s="168"/>
      <c r="Z5907" s="168"/>
      <c r="AA5907" s="168"/>
      <c r="AB5907" s="168"/>
      <c r="AC5907" s="168"/>
    </row>
    <row r="5908" spans="1:34" ht="15" customHeight="1" x14ac:dyDescent="0.2">
      <c r="A5908" s="175">
        <v>69</v>
      </c>
      <c r="B5908" s="175">
        <v>70</v>
      </c>
      <c r="C5908" s="24" t="s">
        <v>432</v>
      </c>
      <c r="D5908" s="175">
        <v>70094</v>
      </c>
      <c r="E5908" s="24" t="s">
        <v>433</v>
      </c>
      <c r="F5908" s="25">
        <v>2015</v>
      </c>
      <c r="G5908" s="156">
        <v>42242.970138888886</v>
      </c>
      <c r="H5908" s="157">
        <v>42242.970138888886</v>
      </c>
      <c r="I5908" s="620" t="s">
        <v>36</v>
      </c>
      <c r="J5908" s="620" t="s">
        <v>36</v>
      </c>
      <c r="K5908" s="620"/>
      <c r="L5908" s="159">
        <f>N5908-G5908</f>
        <v>6.944444467080757E-4</v>
      </c>
      <c r="M5908" s="160">
        <v>1</v>
      </c>
      <c r="N5908" s="156">
        <v>42242.970833333333</v>
      </c>
      <c r="O5908" s="157">
        <v>42242.970833333333</v>
      </c>
      <c r="P5908" s="161" t="s">
        <v>37</v>
      </c>
      <c r="Q5908" s="35" t="s">
        <v>145</v>
      </c>
      <c r="R5908" s="35" t="s">
        <v>146</v>
      </c>
      <c r="S5908" s="35" t="s">
        <v>54</v>
      </c>
      <c r="T5908" s="35" t="s">
        <v>4648</v>
      </c>
      <c r="U5908" s="459" t="s">
        <v>40</v>
      </c>
      <c r="V5908" s="167" t="s">
        <v>1336</v>
      </c>
      <c r="W5908" s="35" t="s">
        <v>4654</v>
      </c>
      <c r="X5908" s="188"/>
      <c r="Y5908" s="168"/>
      <c r="Z5908" s="168"/>
      <c r="AA5908" s="168"/>
      <c r="AB5908" s="168"/>
      <c r="AC5908" s="168"/>
    </row>
    <row r="5909" spans="1:34" ht="15" customHeight="1" x14ac:dyDescent="0.2">
      <c r="A5909" s="175">
        <v>69</v>
      </c>
      <c r="B5909" s="175">
        <v>70</v>
      </c>
      <c r="C5909" s="24" t="s">
        <v>432</v>
      </c>
      <c r="D5909" s="175">
        <v>70094</v>
      </c>
      <c r="E5909" s="43" t="s">
        <v>433</v>
      </c>
      <c r="F5909" s="25">
        <v>2015</v>
      </c>
      <c r="G5909" s="156">
        <v>42250.986805555556</v>
      </c>
      <c r="H5909" s="157">
        <v>42250.986805555556</v>
      </c>
      <c r="I5909" s="620" t="s">
        <v>36</v>
      </c>
      <c r="J5909" s="620" t="s">
        <v>36</v>
      </c>
      <c r="K5909" s="620"/>
      <c r="L5909" s="159">
        <f>N5909-G5909</f>
        <v>6.944444467080757E-4</v>
      </c>
      <c r="M5909" s="160">
        <v>1</v>
      </c>
      <c r="N5909" s="156">
        <v>42250.987500000003</v>
      </c>
      <c r="O5909" s="157">
        <v>42250.987500000003</v>
      </c>
      <c r="P5909" s="161" t="s">
        <v>37</v>
      </c>
      <c r="Q5909" s="162" t="s">
        <v>48</v>
      </c>
      <c r="R5909" s="162" t="s">
        <v>49</v>
      </c>
      <c r="S5909" s="35" t="s">
        <v>40</v>
      </c>
      <c r="T5909" s="35" t="s">
        <v>4693</v>
      </c>
      <c r="U5909" s="459" t="s">
        <v>40</v>
      </c>
      <c r="V5909" s="167" t="s">
        <v>1336</v>
      </c>
      <c r="W5909" s="35" t="s">
        <v>4698</v>
      </c>
      <c r="X5909" s="206"/>
      <c r="Y5909" s="168"/>
      <c r="Z5909" s="168"/>
      <c r="AA5909" s="168"/>
      <c r="AB5909" s="168"/>
      <c r="AC5909" s="168"/>
    </row>
    <row r="5910" spans="1:34" ht="15" customHeight="1" x14ac:dyDescent="0.2">
      <c r="A5910" s="257">
        <v>69</v>
      </c>
      <c r="B5910" s="257">
        <v>70</v>
      </c>
      <c r="C5910" s="258" t="s">
        <v>432</v>
      </c>
      <c r="D5910" s="257">
        <v>70094</v>
      </c>
      <c r="E5910" s="258" t="s">
        <v>433</v>
      </c>
      <c r="F5910" s="25">
        <v>2016</v>
      </c>
      <c r="G5910" s="284">
        <v>42508.118055555555</v>
      </c>
      <c r="H5910" s="234">
        <v>42508.118055555555</v>
      </c>
      <c r="I5910" s="412" t="s">
        <v>36</v>
      </c>
      <c r="J5910" s="412" t="s">
        <v>36</v>
      </c>
      <c r="K5910" s="412"/>
      <c r="L5910" s="235">
        <f>N5910-G5910</f>
        <v>2.7777777795563452E-3</v>
      </c>
      <c r="M5910" s="236">
        <v>4</v>
      </c>
      <c r="N5910" s="284">
        <v>42508.120833333334</v>
      </c>
      <c r="O5910" s="234">
        <v>42508.120833333334</v>
      </c>
      <c r="P5910" s="237" t="s">
        <v>37</v>
      </c>
      <c r="Q5910" s="238" t="s">
        <v>52</v>
      </c>
      <c r="R5910" s="238" t="s">
        <v>67</v>
      </c>
      <c r="S5910" s="35" t="s">
        <v>88</v>
      </c>
      <c r="T5910" s="35" t="s">
        <v>6084</v>
      </c>
      <c r="U5910" s="282" t="s">
        <v>40</v>
      </c>
      <c r="V5910" s="240" t="s">
        <v>788</v>
      </c>
      <c r="W5910" s="35" t="s">
        <v>6086</v>
      </c>
      <c r="X5910" s="55">
        <v>2914</v>
      </c>
      <c r="Y5910" s="55">
        <v>0</v>
      </c>
      <c r="Z5910" s="55">
        <v>0</v>
      </c>
      <c r="AA5910" s="168"/>
      <c r="AB5910" s="168"/>
      <c r="AC5910" s="168"/>
    </row>
    <row r="5911" spans="1:34" ht="15" customHeight="1" x14ac:dyDescent="0.2">
      <c r="A5911" s="257">
        <v>69</v>
      </c>
      <c r="B5911" s="257">
        <v>70</v>
      </c>
      <c r="C5911" s="258" t="s">
        <v>432</v>
      </c>
      <c r="D5911" s="257">
        <v>70094</v>
      </c>
      <c r="E5911" s="258" t="s">
        <v>433</v>
      </c>
      <c r="F5911" s="25">
        <v>2016</v>
      </c>
      <c r="G5911" s="284">
        <v>42585.254166666666</v>
      </c>
      <c r="H5911" s="234">
        <v>42585.254166666666</v>
      </c>
      <c r="I5911" s="412" t="s">
        <v>36</v>
      </c>
      <c r="J5911" s="412" t="s">
        <v>36</v>
      </c>
      <c r="K5911" s="412"/>
      <c r="L5911" s="235">
        <f>N5911-G5911</f>
        <v>3.5416666665696539E-2</v>
      </c>
      <c r="M5911" s="236">
        <v>51</v>
      </c>
      <c r="N5911" s="284">
        <v>42585.289583333331</v>
      </c>
      <c r="O5911" s="234">
        <v>42585.289583333331</v>
      </c>
      <c r="P5911" s="237" t="s">
        <v>37</v>
      </c>
      <c r="Q5911" s="238" t="s">
        <v>52</v>
      </c>
      <c r="R5911" s="238" t="s">
        <v>87</v>
      </c>
      <c r="S5911" s="35" t="s">
        <v>162</v>
      </c>
      <c r="T5911" s="35" t="s">
        <v>6425</v>
      </c>
      <c r="U5911" s="88">
        <v>12376</v>
      </c>
      <c r="V5911" s="240" t="s">
        <v>788</v>
      </c>
      <c r="W5911" s="35" t="s">
        <v>6426</v>
      </c>
      <c r="X5911" s="177">
        <v>2917</v>
      </c>
      <c r="Y5911" s="177">
        <v>2917</v>
      </c>
      <c r="Z5911" s="177">
        <v>178167</v>
      </c>
      <c r="AA5911" s="289">
        <v>5.355606192380645E-4</v>
      </c>
      <c r="AB5911" s="290">
        <v>3.2711425727729941E-2</v>
      </c>
      <c r="AC5911" s="291">
        <v>61.078848131642097</v>
      </c>
    </row>
    <row r="5912" spans="1:34" ht="15" customHeight="1" x14ac:dyDescent="0.2">
      <c r="A5912" s="257">
        <v>69</v>
      </c>
      <c r="B5912" s="257">
        <v>70</v>
      </c>
      <c r="C5912" s="258" t="s">
        <v>432</v>
      </c>
      <c r="D5912" s="257">
        <v>70094</v>
      </c>
      <c r="E5912" s="258" t="s">
        <v>433</v>
      </c>
      <c r="F5912" s="25">
        <v>2016</v>
      </c>
      <c r="G5912" s="284">
        <v>42666.961111111108</v>
      </c>
      <c r="H5912" s="234">
        <v>42666.961111111108</v>
      </c>
      <c r="I5912" s="412" t="s">
        <v>36</v>
      </c>
      <c r="J5912" s="412" t="s">
        <v>36</v>
      </c>
      <c r="K5912" s="412"/>
      <c r="L5912" s="235">
        <f>N5912-G5912</f>
        <v>3.4722222262644209E-3</v>
      </c>
      <c r="M5912" s="236">
        <v>5</v>
      </c>
      <c r="N5912" s="284">
        <v>42666.964583333334</v>
      </c>
      <c r="O5912" s="234">
        <v>42666.964583333334</v>
      </c>
      <c r="P5912" s="237" t="s">
        <v>37</v>
      </c>
      <c r="Q5912" s="35" t="s">
        <v>213</v>
      </c>
      <c r="R5912" s="35" t="s">
        <v>287</v>
      </c>
      <c r="S5912" s="35" t="s">
        <v>40</v>
      </c>
      <c r="T5912" s="35" t="s">
        <v>6772</v>
      </c>
      <c r="U5912" s="282" t="s">
        <v>40</v>
      </c>
      <c r="V5912" s="240" t="s">
        <v>788</v>
      </c>
      <c r="W5912" s="35" t="s">
        <v>6777</v>
      </c>
      <c r="X5912" s="177">
        <v>7392</v>
      </c>
      <c r="Y5912" s="55">
        <v>0</v>
      </c>
      <c r="Z5912" s="55">
        <v>0</v>
      </c>
      <c r="AA5912" s="35"/>
      <c r="AB5912" s="35"/>
      <c r="AC5912" s="241"/>
    </row>
    <row r="5913" spans="1:34" ht="15" customHeight="1" x14ac:dyDescent="0.2">
      <c r="A5913" s="257">
        <v>69</v>
      </c>
      <c r="B5913" s="257">
        <v>70</v>
      </c>
      <c r="C5913" s="258" t="s">
        <v>432</v>
      </c>
      <c r="D5913" s="257">
        <v>70094</v>
      </c>
      <c r="E5913" s="258" t="s">
        <v>433</v>
      </c>
      <c r="F5913" s="25">
        <v>2017</v>
      </c>
      <c r="G5913" s="232">
        <v>42815.8</v>
      </c>
      <c r="H5913" s="233">
        <v>42815.8</v>
      </c>
      <c r="I5913" s="412" t="s">
        <v>36</v>
      </c>
      <c r="J5913" s="412" t="s">
        <v>36</v>
      </c>
      <c r="K5913" s="412"/>
      <c r="L5913" s="235">
        <f>N5913-G5913</f>
        <v>6.9444443943211809E-4</v>
      </c>
      <c r="M5913" s="236">
        <v>1</v>
      </c>
      <c r="N5913" s="232">
        <v>42815.800694444442</v>
      </c>
      <c r="O5913" s="233">
        <v>42815.800694444442</v>
      </c>
      <c r="P5913" s="237" t="s">
        <v>37</v>
      </c>
      <c r="Q5913" s="35" t="s">
        <v>213</v>
      </c>
      <c r="R5913" s="35" t="s">
        <v>287</v>
      </c>
      <c r="S5913" s="35" t="s">
        <v>40</v>
      </c>
      <c r="T5913" s="52" t="s">
        <v>8161</v>
      </c>
      <c r="U5913" s="303" t="s">
        <v>40</v>
      </c>
      <c r="V5913" s="49" t="s">
        <v>788</v>
      </c>
      <c r="W5913" s="44" t="s">
        <v>8164</v>
      </c>
      <c r="X5913" s="255">
        <v>0</v>
      </c>
      <c r="Y5913" s="241">
        <v>0</v>
      </c>
      <c r="Z5913" s="241">
        <v>0</v>
      </c>
      <c r="AA5913" s="168"/>
      <c r="AB5913" s="168"/>
      <c r="AC5913" s="168"/>
      <c r="AD5913" s="304">
        <v>5517212</v>
      </c>
      <c r="AE5913" s="305" t="s">
        <v>1270</v>
      </c>
      <c r="AF5913" s="305" t="s">
        <v>1270</v>
      </c>
      <c r="AG5913" s="35" t="s">
        <v>7040</v>
      </c>
      <c r="AH5913" s="52" t="s">
        <v>7173</v>
      </c>
    </row>
    <row r="5914" spans="1:34" ht="15" customHeight="1" x14ac:dyDescent="0.2">
      <c r="A5914" s="257">
        <v>69</v>
      </c>
      <c r="B5914" s="257">
        <v>70</v>
      </c>
      <c r="C5914" s="258" t="s">
        <v>432</v>
      </c>
      <c r="D5914" s="257">
        <v>70094</v>
      </c>
      <c r="E5914" s="258" t="s">
        <v>433</v>
      </c>
      <c r="F5914" s="25">
        <v>2017</v>
      </c>
      <c r="G5914" s="232">
        <v>42828.280555555553</v>
      </c>
      <c r="H5914" s="233">
        <v>42828.280555555553</v>
      </c>
      <c r="I5914" s="412" t="s">
        <v>36</v>
      </c>
      <c r="J5914" s="412" t="s">
        <v>36</v>
      </c>
      <c r="K5914" s="412"/>
      <c r="L5914" s="235">
        <f>N5914-G5914</f>
        <v>6.944444467080757E-4</v>
      </c>
      <c r="M5914" s="236">
        <v>1</v>
      </c>
      <c r="N5914" s="232">
        <v>42828.28125</v>
      </c>
      <c r="O5914" s="233">
        <v>42828.28125</v>
      </c>
      <c r="P5914" s="237" t="s">
        <v>37</v>
      </c>
      <c r="Q5914" s="35" t="s">
        <v>52</v>
      </c>
      <c r="R5914" s="35" t="s">
        <v>67</v>
      </c>
      <c r="S5914" s="35" t="s">
        <v>101</v>
      </c>
      <c r="T5914" s="52" t="s">
        <v>8254</v>
      </c>
      <c r="U5914" s="303" t="s">
        <v>40</v>
      </c>
      <c r="V5914" s="49" t="s">
        <v>788</v>
      </c>
      <c r="W5914" s="44" t="s">
        <v>8255</v>
      </c>
      <c r="X5914" s="241">
        <v>0</v>
      </c>
      <c r="Y5914" s="241">
        <v>0</v>
      </c>
      <c r="Z5914" s="241">
        <v>0</v>
      </c>
      <c r="AA5914" s="168"/>
      <c r="AB5914" s="168"/>
      <c r="AC5914" s="168"/>
      <c r="AD5914" s="304">
        <v>5517212</v>
      </c>
      <c r="AE5914" s="305" t="s">
        <v>7060</v>
      </c>
      <c r="AF5914" s="305" t="s">
        <v>7773</v>
      </c>
      <c r="AG5914" s="35" t="s">
        <v>7040</v>
      </c>
      <c r="AH5914" s="52" t="s">
        <v>7173</v>
      </c>
    </row>
    <row r="5915" spans="1:34" ht="15" customHeight="1" x14ac:dyDescent="0.2">
      <c r="A5915" s="257">
        <v>69</v>
      </c>
      <c r="B5915" s="257">
        <v>70</v>
      </c>
      <c r="C5915" s="258" t="s">
        <v>432</v>
      </c>
      <c r="D5915" s="257">
        <v>70094</v>
      </c>
      <c r="E5915" s="258" t="s">
        <v>433</v>
      </c>
      <c r="F5915" s="25">
        <v>2018</v>
      </c>
      <c r="G5915" s="232">
        <v>43181.806944444441</v>
      </c>
      <c r="H5915" s="233">
        <v>43181.806944444441</v>
      </c>
      <c r="I5915" s="412" t="s">
        <v>36</v>
      </c>
      <c r="J5915" s="412" t="s">
        <v>36</v>
      </c>
      <c r="K5915" s="412" t="s">
        <v>36</v>
      </c>
      <c r="L5915" s="235">
        <f>N5915-G5915</f>
        <v>6.944444467080757E-4</v>
      </c>
      <c r="M5915" s="236">
        <v>1</v>
      </c>
      <c r="N5915" s="232">
        <v>43181.807638888888</v>
      </c>
      <c r="O5915" s="233">
        <v>43181.807638888888</v>
      </c>
      <c r="P5915" s="237" t="s">
        <v>37</v>
      </c>
      <c r="Q5915" s="359" t="s">
        <v>213</v>
      </c>
      <c r="R5915" s="35" t="s">
        <v>10774</v>
      </c>
      <c r="S5915" s="277" t="s">
        <v>101</v>
      </c>
      <c r="T5915" s="167" t="s">
        <v>10788</v>
      </c>
      <c r="U5915" s="282" t="s">
        <v>40</v>
      </c>
      <c r="V5915" s="240" t="s">
        <v>788</v>
      </c>
      <c r="W5915" s="277" t="s">
        <v>10791</v>
      </c>
      <c r="X5915" s="255">
        <v>2918</v>
      </c>
      <c r="Y5915" s="241">
        <v>0</v>
      </c>
      <c r="Z5915" s="241">
        <v>0</v>
      </c>
      <c r="AA5915" s="266"/>
      <c r="AB5915" s="266"/>
      <c r="AC5915" s="266"/>
      <c r="AD5915" s="241">
        <v>5517212</v>
      </c>
      <c r="AE5915" s="461" t="s">
        <v>1270</v>
      </c>
      <c r="AF5915" s="462" t="s">
        <v>1270</v>
      </c>
      <c r="AG5915" s="277" t="s">
        <v>7040</v>
      </c>
      <c r="AH5915" s="163" t="s">
        <v>7173</v>
      </c>
    </row>
    <row r="5916" spans="1:34" ht="15" customHeight="1" x14ac:dyDescent="0.2">
      <c r="A5916" s="257">
        <v>69</v>
      </c>
      <c r="B5916" s="257">
        <v>70</v>
      </c>
      <c r="C5916" s="258" t="s">
        <v>432</v>
      </c>
      <c r="D5916" s="257">
        <v>70094</v>
      </c>
      <c r="E5916" s="258" t="s">
        <v>433</v>
      </c>
      <c r="F5916" s="25">
        <v>2018</v>
      </c>
      <c r="G5916" s="232">
        <v>43181.823611111111</v>
      </c>
      <c r="H5916" s="233">
        <v>43181.823611111111</v>
      </c>
      <c r="I5916" s="412" t="s">
        <v>36</v>
      </c>
      <c r="J5916" s="412" t="s">
        <v>36</v>
      </c>
      <c r="K5916" s="412" t="s">
        <v>36</v>
      </c>
      <c r="L5916" s="235">
        <f>N5916-G5916</f>
        <v>6.944444467080757E-4</v>
      </c>
      <c r="M5916" s="236">
        <v>1</v>
      </c>
      <c r="N5916" s="232">
        <v>43181.824305555558</v>
      </c>
      <c r="O5916" s="233">
        <v>43181.824305555558</v>
      </c>
      <c r="P5916" s="237" t="s">
        <v>37</v>
      </c>
      <c r="Q5916" s="359" t="s">
        <v>213</v>
      </c>
      <c r="R5916" s="35" t="s">
        <v>10774</v>
      </c>
      <c r="S5916" s="277" t="s">
        <v>101</v>
      </c>
      <c r="T5916" s="167" t="s">
        <v>10788</v>
      </c>
      <c r="U5916" s="282" t="s">
        <v>40</v>
      </c>
      <c r="V5916" s="240" t="s">
        <v>788</v>
      </c>
      <c r="W5916" s="277" t="s">
        <v>10793</v>
      </c>
      <c r="X5916" s="255">
        <v>2918</v>
      </c>
      <c r="Y5916" s="241">
        <v>0</v>
      </c>
      <c r="Z5916" s="241">
        <v>0</v>
      </c>
      <c r="AA5916" s="266"/>
      <c r="AB5916" s="266"/>
      <c r="AC5916" s="266"/>
      <c r="AD5916" s="241">
        <v>5517212</v>
      </c>
      <c r="AE5916" s="461" t="s">
        <v>1270</v>
      </c>
      <c r="AF5916" s="462" t="s">
        <v>1270</v>
      </c>
      <c r="AG5916" s="277" t="s">
        <v>7040</v>
      </c>
      <c r="AH5916" s="163" t="s">
        <v>7173</v>
      </c>
    </row>
    <row r="5917" spans="1:34" ht="15" customHeight="1" x14ac:dyDescent="0.2">
      <c r="A5917" s="257">
        <v>69</v>
      </c>
      <c r="B5917" s="257">
        <v>70</v>
      </c>
      <c r="C5917" s="258" t="s">
        <v>432</v>
      </c>
      <c r="D5917" s="257">
        <v>70094</v>
      </c>
      <c r="E5917" s="331" t="s">
        <v>433</v>
      </c>
      <c r="F5917" s="25">
        <v>2018</v>
      </c>
      <c r="G5917" s="284">
        <v>43260.222916666666</v>
      </c>
      <c r="H5917" s="234">
        <v>43260.222916666666</v>
      </c>
      <c r="I5917" s="412" t="s">
        <v>36</v>
      </c>
      <c r="J5917" s="412" t="s">
        <v>36</v>
      </c>
      <c r="K5917" s="412" t="s">
        <v>36</v>
      </c>
      <c r="L5917" s="235">
        <f>N5917-G5917</f>
        <v>6.944444467080757E-4</v>
      </c>
      <c r="M5917" s="236">
        <v>1</v>
      </c>
      <c r="N5917" s="284">
        <v>43260.223611111112</v>
      </c>
      <c r="O5917" s="233">
        <v>43260.223611111112</v>
      </c>
      <c r="P5917" s="237" t="s">
        <v>37</v>
      </c>
      <c r="Q5917" s="359" t="s">
        <v>1246</v>
      </c>
      <c r="R5917" s="35" t="s">
        <v>10509</v>
      </c>
      <c r="S5917" s="277" t="s">
        <v>101</v>
      </c>
      <c r="T5917" s="167" t="s">
        <v>11275</v>
      </c>
      <c r="U5917" s="282" t="s">
        <v>40</v>
      </c>
      <c r="V5917" s="240" t="s">
        <v>788</v>
      </c>
      <c r="W5917" s="167" t="s">
        <v>11276</v>
      </c>
      <c r="X5917" s="255">
        <v>1050</v>
      </c>
      <c r="Y5917" s="241">
        <v>0</v>
      </c>
      <c r="Z5917" s="241">
        <v>0</v>
      </c>
      <c r="AA5917" s="266"/>
      <c r="AB5917" s="266"/>
      <c r="AC5917" s="266"/>
      <c r="AD5917" s="241">
        <v>5517212</v>
      </c>
      <c r="AE5917" s="461" t="s">
        <v>7060</v>
      </c>
      <c r="AF5917" s="462" t="s">
        <v>11277</v>
      </c>
      <c r="AG5917" s="277" t="s">
        <v>7040</v>
      </c>
      <c r="AH5917" s="277" t="s">
        <v>7041</v>
      </c>
    </row>
    <row r="5918" spans="1:34" ht="15" customHeight="1" x14ac:dyDescent="0.2">
      <c r="A5918" s="257">
        <v>69</v>
      </c>
      <c r="B5918" s="257">
        <v>70</v>
      </c>
      <c r="C5918" s="258" t="s">
        <v>432</v>
      </c>
      <c r="D5918" s="257">
        <v>70094</v>
      </c>
      <c r="E5918" s="258" t="s">
        <v>433</v>
      </c>
      <c r="F5918" s="25">
        <v>2018</v>
      </c>
      <c r="G5918" s="284">
        <v>43291.791666666664</v>
      </c>
      <c r="H5918" s="233">
        <v>43291.791666666664</v>
      </c>
      <c r="I5918" s="412" t="s">
        <v>36</v>
      </c>
      <c r="J5918" s="412" t="s">
        <v>36</v>
      </c>
      <c r="K5918" s="412" t="s">
        <v>36</v>
      </c>
      <c r="L5918" s="235">
        <f>N5918-G5918</f>
        <v>6.944444467080757E-4</v>
      </c>
      <c r="M5918" s="236">
        <v>1</v>
      </c>
      <c r="N5918" s="284">
        <v>43291.792361111111</v>
      </c>
      <c r="O5918" s="233">
        <v>43291.792361111111</v>
      </c>
      <c r="P5918" s="237" t="s">
        <v>37</v>
      </c>
      <c r="Q5918" s="359" t="s">
        <v>382</v>
      </c>
      <c r="R5918" s="35" t="s">
        <v>10211</v>
      </c>
      <c r="S5918" s="277" t="s">
        <v>526</v>
      </c>
      <c r="T5918" s="167" t="s">
        <v>11504</v>
      </c>
      <c r="U5918" s="282" t="s">
        <v>40</v>
      </c>
      <c r="V5918" s="240" t="s">
        <v>1336</v>
      </c>
      <c r="W5918" s="167" t="s">
        <v>11505</v>
      </c>
      <c r="X5918" s="255">
        <v>2337</v>
      </c>
      <c r="Y5918" s="241">
        <v>0</v>
      </c>
      <c r="Z5918" s="241">
        <v>0</v>
      </c>
      <c r="AA5918" s="277"/>
      <c r="AB5918" s="277"/>
      <c r="AC5918" s="277"/>
      <c r="AD5918" s="241">
        <v>5517212</v>
      </c>
      <c r="AE5918" s="467" t="s">
        <v>7172</v>
      </c>
      <c r="AF5918" s="468" t="s">
        <v>8220</v>
      </c>
      <c r="AG5918" s="277" t="s">
        <v>7040</v>
      </c>
      <c r="AH5918" s="277" t="s">
        <v>7041</v>
      </c>
    </row>
    <row r="5919" spans="1:34" ht="15" customHeight="1" x14ac:dyDescent="0.2">
      <c r="A5919" s="257">
        <v>69</v>
      </c>
      <c r="B5919" s="257">
        <v>70</v>
      </c>
      <c r="C5919" s="258" t="s">
        <v>432</v>
      </c>
      <c r="D5919" s="257">
        <v>70094</v>
      </c>
      <c r="E5919" s="258" t="s">
        <v>433</v>
      </c>
      <c r="F5919" s="25">
        <v>2018</v>
      </c>
      <c r="G5919" s="284">
        <v>43412.419444444444</v>
      </c>
      <c r="H5919" s="234">
        <v>43412.419444444444</v>
      </c>
      <c r="I5919" s="417" t="s">
        <v>7042</v>
      </c>
      <c r="J5919" s="412" t="s">
        <v>36</v>
      </c>
      <c r="K5919" s="412" t="s">
        <v>36</v>
      </c>
      <c r="L5919" s="235">
        <f>N5919-G5919</f>
        <v>6.944444467080757E-4</v>
      </c>
      <c r="M5919" s="236">
        <v>1</v>
      </c>
      <c r="N5919" s="284">
        <v>43412.420138888891</v>
      </c>
      <c r="O5919" s="234">
        <v>43412.420138888891</v>
      </c>
      <c r="P5919" s="237" t="s">
        <v>37</v>
      </c>
      <c r="Q5919" s="162" t="s">
        <v>48</v>
      </c>
      <c r="R5919" s="167" t="s">
        <v>10200</v>
      </c>
      <c r="S5919" s="163" t="s">
        <v>40</v>
      </c>
      <c r="T5919" s="167" t="s">
        <v>12294</v>
      </c>
      <c r="U5919" s="416" t="s">
        <v>40</v>
      </c>
      <c r="V5919" s="240" t="s">
        <v>788</v>
      </c>
      <c r="W5919" s="167" t="s">
        <v>12295</v>
      </c>
      <c r="X5919" s="255">
        <v>1870</v>
      </c>
      <c r="Y5919" s="241">
        <v>0</v>
      </c>
      <c r="Z5919" s="241">
        <v>0</v>
      </c>
      <c r="AA5919" s="266"/>
      <c r="AB5919" s="266"/>
      <c r="AC5919" s="266"/>
      <c r="AD5919" s="241">
        <v>5517212</v>
      </c>
      <c r="AE5919" s="461" t="s">
        <v>1270</v>
      </c>
      <c r="AF5919" s="462" t="s">
        <v>1270</v>
      </c>
      <c r="AG5919" s="163" t="s">
        <v>7040</v>
      </c>
      <c r="AH5919" s="277" t="s">
        <v>7041</v>
      </c>
    </row>
    <row r="5920" spans="1:34" ht="15" customHeight="1" x14ac:dyDescent="0.2">
      <c r="A5920" s="521">
        <v>69</v>
      </c>
      <c r="B5920" s="521">
        <v>70</v>
      </c>
      <c r="C5920" s="522" t="s">
        <v>432</v>
      </c>
      <c r="D5920" s="521">
        <v>70094</v>
      </c>
      <c r="E5920" s="522" t="s">
        <v>433</v>
      </c>
      <c r="F5920" s="25">
        <v>2019</v>
      </c>
      <c r="G5920" s="232">
        <v>43482.613888888889</v>
      </c>
      <c r="H5920" s="233">
        <v>43482.613888888889</v>
      </c>
      <c r="I5920" s="417" t="s">
        <v>7042</v>
      </c>
      <c r="J5920" s="412" t="s">
        <v>36</v>
      </c>
      <c r="K5920" s="412" t="s">
        <v>36</v>
      </c>
      <c r="L5920" s="235">
        <f>N5920-G5920</f>
        <v>6.944444467080757E-4</v>
      </c>
      <c r="M5920" s="236">
        <v>1</v>
      </c>
      <c r="N5920" s="232">
        <v>43482.614583333336</v>
      </c>
      <c r="O5920" s="233">
        <v>43482.614583333336</v>
      </c>
      <c r="P5920" s="237" t="s">
        <v>37</v>
      </c>
      <c r="Q5920" s="359" t="s">
        <v>1285</v>
      </c>
      <c r="R5920" s="35" t="s">
        <v>10231</v>
      </c>
      <c r="S5920" s="238" t="s">
        <v>101</v>
      </c>
      <c r="T5920" s="167" t="s">
        <v>12875</v>
      </c>
      <c r="U5920" s="416" t="s">
        <v>40</v>
      </c>
      <c r="V5920" s="240" t="s">
        <v>788</v>
      </c>
      <c r="W5920" s="167" t="s">
        <v>12876</v>
      </c>
      <c r="X5920" s="164">
        <v>4970</v>
      </c>
      <c r="Y5920" s="241">
        <v>0</v>
      </c>
      <c r="Z5920" s="241">
        <v>0</v>
      </c>
      <c r="AA5920" s="264">
        <f>Y5920/AD5920</f>
        <v>0</v>
      </c>
      <c r="AB5920" s="265">
        <f>Z5920/AD5920</f>
        <v>0</v>
      </c>
      <c r="AC5920" s="255">
        <v>0</v>
      </c>
      <c r="AD5920" s="241">
        <v>5548929</v>
      </c>
      <c r="AE5920" s="239" t="s">
        <v>7102</v>
      </c>
      <c r="AF5920" s="229" t="s">
        <v>12877</v>
      </c>
      <c r="AG5920" s="239" t="s">
        <v>7040</v>
      </c>
      <c r="AH5920" s="57" t="s">
        <v>12286</v>
      </c>
    </row>
    <row r="5921" spans="1:34" ht="15" customHeight="1" x14ac:dyDescent="0.2">
      <c r="A5921" s="521">
        <v>69</v>
      </c>
      <c r="B5921" s="521">
        <v>70</v>
      </c>
      <c r="C5921" s="522" t="s">
        <v>432</v>
      </c>
      <c r="D5921" s="521">
        <v>70094</v>
      </c>
      <c r="E5921" s="522" t="s">
        <v>433</v>
      </c>
      <c r="F5921" s="25">
        <v>2019</v>
      </c>
      <c r="G5921" s="573">
        <v>43594.967361111114</v>
      </c>
      <c r="H5921" s="574">
        <v>43594.967361111114</v>
      </c>
      <c r="I5921" s="572" t="s">
        <v>36</v>
      </c>
      <c r="J5921" s="572" t="s">
        <v>36</v>
      </c>
      <c r="K5921" s="572" t="s">
        <v>36</v>
      </c>
      <c r="L5921" s="235">
        <f>N5921-G5921</f>
        <v>2.6388888887595385E-2</v>
      </c>
      <c r="M5921" s="236">
        <v>38</v>
      </c>
      <c r="N5921" s="573">
        <v>43594.993750000001</v>
      </c>
      <c r="O5921" s="574">
        <v>43594.993750000001</v>
      </c>
      <c r="P5921" s="237" t="s">
        <v>37</v>
      </c>
      <c r="Q5921" s="162" t="s">
        <v>213</v>
      </c>
      <c r="R5921" s="167" t="s">
        <v>10774</v>
      </c>
      <c r="S5921" s="238" t="s">
        <v>106</v>
      </c>
      <c r="T5921" s="167" t="s">
        <v>13997</v>
      </c>
      <c r="U5921" s="459" t="s">
        <v>40</v>
      </c>
      <c r="V5921" s="49" t="s">
        <v>788</v>
      </c>
      <c r="W5921" s="35" t="s">
        <v>14000</v>
      </c>
      <c r="X5921" s="536">
        <v>0</v>
      </c>
      <c r="Y5921" s="255">
        <v>0</v>
      </c>
      <c r="Z5921" s="255">
        <v>0</v>
      </c>
      <c r="AA5921" s="264">
        <f>Y5921/AD5921</f>
        <v>0</v>
      </c>
      <c r="AB5921" s="265">
        <f>Z5921/AD5921</f>
        <v>0</v>
      </c>
      <c r="AC5921" s="255">
        <v>0</v>
      </c>
      <c r="AD5921" s="255">
        <v>5548929</v>
      </c>
      <c r="AE5921" s="240" t="s">
        <v>1270</v>
      </c>
      <c r="AF5921" s="527" t="s">
        <v>1270</v>
      </c>
      <c r="AG5921" s="49" t="s">
        <v>7040</v>
      </c>
      <c r="AH5921" s="525" t="s">
        <v>7041</v>
      </c>
    </row>
    <row r="5922" spans="1:34" ht="15" customHeight="1" x14ac:dyDescent="0.2">
      <c r="A5922" s="521">
        <v>69</v>
      </c>
      <c r="B5922" s="521">
        <v>70</v>
      </c>
      <c r="C5922" s="522" t="s">
        <v>432</v>
      </c>
      <c r="D5922" s="521">
        <v>70094</v>
      </c>
      <c r="E5922" s="522" t="s">
        <v>433</v>
      </c>
      <c r="F5922" s="25">
        <v>2019</v>
      </c>
      <c r="G5922" s="573">
        <v>43595.040972222225</v>
      </c>
      <c r="H5922" s="574">
        <v>43595.040972222225</v>
      </c>
      <c r="I5922" s="572" t="s">
        <v>36</v>
      </c>
      <c r="J5922" s="572" t="s">
        <v>36</v>
      </c>
      <c r="K5922" s="572" t="s">
        <v>36</v>
      </c>
      <c r="L5922" s="235">
        <f>N5922-G5922</f>
        <v>4.166666665696539E-3</v>
      </c>
      <c r="M5922" s="236">
        <v>6</v>
      </c>
      <c r="N5922" s="573">
        <v>43595.045138888891</v>
      </c>
      <c r="O5922" s="574">
        <v>43595.045138888891</v>
      </c>
      <c r="P5922" s="237" t="s">
        <v>37</v>
      </c>
      <c r="Q5922" s="162" t="s">
        <v>213</v>
      </c>
      <c r="R5922" s="167" t="s">
        <v>10774</v>
      </c>
      <c r="S5922" s="238" t="s">
        <v>40</v>
      </c>
      <c r="T5922" s="167" t="s">
        <v>14001</v>
      </c>
      <c r="U5922" s="459" t="s">
        <v>40</v>
      </c>
      <c r="V5922" s="49" t="s">
        <v>788</v>
      </c>
      <c r="W5922" s="35" t="s">
        <v>14005</v>
      </c>
      <c r="X5922" s="295"/>
      <c r="Y5922" s="266"/>
      <c r="Z5922" s="266"/>
      <c r="AA5922" s="266"/>
      <c r="AB5922" s="266"/>
      <c r="AC5922" s="266"/>
      <c r="AD5922" s="255">
        <v>5548929</v>
      </c>
      <c r="AE5922" s="240" t="s">
        <v>1270</v>
      </c>
      <c r="AF5922" s="527" t="s">
        <v>1270</v>
      </c>
      <c r="AG5922" s="49" t="s">
        <v>7040</v>
      </c>
      <c r="AH5922" s="525" t="s">
        <v>7041</v>
      </c>
    </row>
    <row r="5923" spans="1:34" ht="15" customHeight="1" x14ac:dyDescent="0.2">
      <c r="A5923" s="105">
        <v>69</v>
      </c>
      <c r="B5923" s="105">
        <v>70</v>
      </c>
      <c r="C5923" s="76" t="s">
        <v>236</v>
      </c>
      <c r="D5923" s="31">
        <v>70096</v>
      </c>
      <c r="E5923" s="60" t="s">
        <v>237</v>
      </c>
      <c r="F5923" s="25">
        <v>2014</v>
      </c>
      <c r="G5923" s="61">
        <v>41923.81527777778</v>
      </c>
      <c r="H5923" s="62">
        <v>41923.81527777778</v>
      </c>
      <c r="I5923" s="625" t="s">
        <v>36</v>
      </c>
      <c r="J5923" s="625" t="s">
        <v>36</v>
      </c>
      <c r="K5923" s="625"/>
      <c r="L5923" s="64">
        <f>N5923-G5923</f>
        <v>6.9444443943211809E-4</v>
      </c>
      <c r="M5923" s="65">
        <v>1</v>
      </c>
      <c r="N5923" s="61">
        <v>41923.815972222219</v>
      </c>
      <c r="O5923" s="62">
        <v>41923.815972222219</v>
      </c>
      <c r="P5923" s="66" t="s">
        <v>37</v>
      </c>
      <c r="Q5923" s="69" t="s">
        <v>48</v>
      </c>
      <c r="R5923" s="69" t="s">
        <v>49</v>
      </c>
      <c r="S5923" s="87" t="s">
        <v>40</v>
      </c>
      <c r="T5923" s="69" t="s">
        <v>2857</v>
      </c>
      <c r="U5923" s="459" t="s">
        <v>40</v>
      </c>
      <c r="V5923" s="87" t="s">
        <v>788</v>
      </c>
      <c r="W5923" s="69" t="s">
        <v>2858</v>
      </c>
      <c r="X5923" s="32">
        <v>0</v>
      </c>
      <c r="Y5923" s="32">
        <v>0</v>
      </c>
      <c r="Z5923" s="83"/>
      <c r="AA5923" s="84"/>
      <c r="AB5923" s="85"/>
      <c r="AC5923" s="83"/>
      <c r="AD5923" s="41"/>
      <c r="AE5923" s="41"/>
      <c r="AF5923" s="41"/>
      <c r="AG5923" s="41"/>
      <c r="AH5923" s="41"/>
    </row>
    <row r="5924" spans="1:34" ht="15" customHeight="1" x14ac:dyDescent="0.2">
      <c r="A5924" s="105">
        <v>69</v>
      </c>
      <c r="B5924" s="105">
        <v>70</v>
      </c>
      <c r="C5924" s="76" t="s">
        <v>236</v>
      </c>
      <c r="D5924" s="31">
        <v>70096</v>
      </c>
      <c r="E5924" s="60" t="s">
        <v>237</v>
      </c>
      <c r="F5924" s="25">
        <v>2014</v>
      </c>
      <c r="G5924" s="61">
        <v>41957.270138888889</v>
      </c>
      <c r="H5924" s="62">
        <v>41957.270138888889</v>
      </c>
      <c r="I5924" s="625" t="s">
        <v>36</v>
      </c>
      <c r="J5924" s="625" t="s">
        <v>36</v>
      </c>
      <c r="K5924" s="625"/>
      <c r="L5924" s="64">
        <f>N5924-G5924</f>
        <v>6.944444467080757E-4</v>
      </c>
      <c r="M5924" s="65">
        <v>1</v>
      </c>
      <c r="N5924" s="61">
        <v>41957.270833333336</v>
      </c>
      <c r="O5924" s="62">
        <v>41957.270833333336</v>
      </c>
      <c r="P5924" s="66" t="s">
        <v>37</v>
      </c>
      <c r="Q5924" s="69" t="s">
        <v>52</v>
      </c>
      <c r="R5924" s="69" t="s">
        <v>67</v>
      </c>
      <c r="S5924" s="87" t="s">
        <v>101</v>
      </c>
      <c r="T5924" s="69" t="s">
        <v>3026</v>
      </c>
      <c r="U5924" s="459" t="s">
        <v>40</v>
      </c>
      <c r="V5924" s="87" t="s">
        <v>788</v>
      </c>
      <c r="W5924" s="69" t="s">
        <v>3027</v>
      </c>
      <c r="X5924" s="32">
        <v>0</v>
      </c>
      <c r="Y5924" s="32">
        <v>0</v>
      </c>
      <c r="Z5924" s="83"/>
      <c r="AA5924" s="84"/>
      <c r="AB5924" s="85"/>
      <c r="AC5924" s="83"/>
    </row>
    <row r="5925" spans="1:34" ht="15" customHeight="1" x14ac:dyDescent="0.2">
      <c r="A5925" s="105">
        <v>69</v>
      </c>
      <c r="B5925" s="105">
        <v>70</v>
      </c>
      <c r="C5925" s="76" t="s">
        <v>236</v>
      </c>
      <c r="D5925" s="31">
        <v>70096</v>
      </c>
      <c r="E5925" s="60" t="s">
        <v>237</v>
      </c>
      <c r="F5925" s="25">
        <v>2014</v>
      </c>
      <c r="G5925" s="106">
        <v>41986.493750000001</v>
      </c>
      <c r="H5925" s="63">
        <v>41986.493750000001</v>
      </c>
      <c r="I5925" s="625" t="s">
        <v>36</v>
      </c>
      <c r="J5925" s="625" t="s">
        <v>36</v>
      </c>
      <c r="K5925" s="625"/>
      <c r="L5925" s="64">
        <f>N5925-G5925</f>
        <v>6.9444443943211809E-4</v>
      </c>
      <c r="M5925" s="65">
        <v>1</v>
      </c>
      <c r="N5925" s="106">
        <v>41986.494444444441</v>
      </c>
      <c r="O5925" s="63">
        <v>41986.494444444441</v>
      </c>
      <c r="P5925" s="66" t="s">
        <v>37</v>
      </c>
      <c r="Q5925" s="99" t="s">
        <v>38</v>
      </c>
      <c r="R5925" s="99" t="s">
        <v>135</v>
      </c>
      <c r="S5925" s="78" t="s">
        <v>40</v>
      </c>
      <c r="T5925" s="69" t="s">
        <v>3211</v>
      </c>
      <c r="U5925" s="459" t="s">
        <v>40</v>
      </c>
      <c r="V5925" s="87" t="s">
        <v>788</v>
      </c>
      <c r="W5925" s="69" t="s">
        <v>3212</v>
      </c>
      <c r="X5925" s="83"/>
      <c r="Y5925" s="83"/>
      <c r="Z5925" s="83"/>
      <c r="AA5925" s="84"/>
      <c r="AB5925" s="85"/>
      <c r="AC5925" s="83"/>
    </row>
    <row r="5926" spans="1:34" ht="15" customHeight="1" x14ac:dyDescent="0.2">
      <c r="A5926" s="175">
        <v>69</v>
      </c>
      <c r="B5926" s="175">
        <v>70</v>
      </c>
      <c r="C5926" s="24" t="s">
        <v>236</v>
      </c>
      <c r="D5926" s="175">
        <v>70096</v>
      </c>
      <c r="E5926" s="24" t="s">
        <v>237</v>
      </c>
      <c r="F5926" s="25">
        <v>2015</v>
      </c>
      <c r="G5926" s="156">
        <v>42105.431250000001</v>
      </c>
      <c r="H5926" s="157">
        <v>42105.431250000001</v>
      </c>
      <c r="I5926" s="620" t="s">
        <v>36</v>
      </c>
      <c r="J5926" s="620" t="s">
        <v>36</v>
      </c>
      <c r="K5926" s="620"/>
      <c r="L5926" s="159">
        <f>N5926-G5926</f>
        <v>6.9444443943211809E-4</v>
      </c>
      <c r="M5926" s="160">
        <v>1</v>
      </c>
      <c r="N5926" s="156">
        <v>42105.431944444441</v>
      </c>
      <c r="O5926" s="157">
        <v>42105.431944444441</v>
      </c>
      <c r="P5926" s="161" t="s">
        <v>37</v>
      </c>
      <c r="Q5926" s="35" t="s">
        <v>43</v>
      </c>
      <c r="R5926" s="35" t="s">
        <v>997</v>
      </c>
      <c r="S5926" s="35" t="s">
        <v>88</v>
      </c>
      <c r="T5926" s="35" t="s">
        <v>3752</v>
      </c>
      <c r="U5926" s="459" t="s">
        <v>40</v>
      </c>
      <c r="V5926" s="167" t="s">
        <v>788</v>
      </c>
      <c r="W5926" s="35" t="s">
        <v>3753</v>
      </c>
      <c r="X5926" s="55">
        <v>0</v>
      </c>
      <c r="Y5926" s="55">
        <v>0</v>
      </c>
      <c r="Z5926" s="168"/>
      <c r="AA5926" s="168"/>
      <c r="AB5926" s="168"/>
      <c r="AC5926" s="168"/>
      <c r="AD5926" s="41"/>
      <c r="AE5926" s="41"/>
      <c r="AF5926" s="41"/>
      <c r="AG5926" s="41"/>
      <c r="AH5926" s="41"/>
    </row>
    <row r="5927" spans="1:34" ht="15" customHeight="1" x14ac:dyDescent="0.2">
      <c r="A5927" s="175">
        <v>69</v>
      </c>
      <c r="B5927" s="175">
        <v>70</v>
      </c>
      <c r="C5927" s="24" t="s">
        <v>236</v>
      </c>
      <c r="D5927" s="175">
        <v>70096</v>
      </c>
      <c r="E5927" s="24" t="s">
        <v>237</v>
      </c>
      <c r="F5927" s="25">
        <v>2015</v>
      </c>
      <c r="G5927" s="156">
        <v>42105.433333333334</v>
      </c>
      <c r="H5927" s="157">
        <v>42105.433333333334</v>
      </c>
      <c r="I5927" s="620" t="s">
        <v>36</v>
      </c>
      <c r="J5927" s="620" t="s">
        <v>36</v>
      </c>
      <c r="K5927" s="620"/>
      <c r="L5927" s="159">
        <f>N5927-G5927</f>
        <v>6.944444467080757E-4</v>
      </c>
      <c r="M5927" s="160">
        <v>1</v>
      </c>
      <c r="N5927" s="156">
        <v>42105.434027777781</v>
      </c>
      <c r="O5927" s="157">
        <v>42105.434027777781</v>
      </c>
      <c r="P5927" s="161" t="s">
        <v>37</v>
      </c>
      <c r="Q5927" s="35" t="s">
        <v>43</v>
      </c>
      <c r="R5927" s="35" t="s">
        <v>997</v>
      </c>
      <c r="S5927" s="35" t="s">
        <v>88</v>
      </c>
      <c r="T5927" s="35" t="s">
        <v>3752</v>
      </c>
      <c r="U5927" s="459" t="s">
        <v>40</v>
      </c>
      <c r="V5927" s="167" t="s">
        <v>788</v>
      </c>
      <c r="W5927" s="35" t="s">
        <v>3754</v>
      </c>
      <c r="X5927" s="55">
        <v>0</v>
      </c>
      <c r="Y5927" s="55">
        <v>0</v>
      </c>
      <c r="Z5927" s="168"/>
      <c r="AA5927" s="168"/>
      <c r="AB5927" s="168"/>
      <c r="AC5927" s="168"/>
      <c r="AD5927" s="41"/>
      <c r="AE5927" s="41"/>
      <c r="AF5927" s="41"/>
      <c r="AG5927" s="41"/>
      <c r="AH5927" s="41"/>
    </row>
    <row r="5928" spans="1:34" ht="15" customHeight="1" x14ac:dyDescent="0.2">
      <c r="A5928" s="175">
        <v>69</v>
      </c>
      <c r="B5928" s="175">
        <v>70</v>
      </c>
      <c r="C5928" s="24" t="s">
        <v>236</v>
      </c>
      <c r="D5928" s="175">
        <v>70096</v>
      </c>
      <c r="E5928" s="24" t="s">
        <v>237</v>
      </c>
      <c r="F5928" s="25">
        <v>2015</v>
      </c>
      <c r="G5928" s="156">
        <v>42105.436111111114</v>
      </c>
      <c r="H5928" s="157">
        <v>42105.436111111114</v>
      </c>
      <c r="I5928" s="620" t="s">
        <v>36</v>
      </c>
      <c r="J5928" s="620" t="s">
        <v>36</v>
      </c>
      <c r="K5928" s="620"/>
      <c r="L5928" s="159">
        <f>N5928-G5928</f>
        <v>7.0833333331393078E-2</v>
      </c>
      <c r="M5928" s="160">
        <v>102</v>
      </c>
      <c r="N5928" s="156">
        <v>42105.506944444445</v>
      </c>
      <c r="O5928" s="157">
        <v>42105.506944444445</v>
      </c>
      <c r="P5928" s="161" t="s">
        <v>37</v>
      </c>
      <c r="Q5928" s="35" t="s">
        <v>43</v>
      </c>
      <c r="R5928" s="35" t="s">
        <v>997</v>
      </c>
      <c r="S5928" s="35" t="s">
        <v>88</v>
      </c>
      <c r="T5928" s="35" t="s">
        <v>3755</v>
      </c>
      <c r="U5928" s="459" t="s">
        <v>40</v>
      </c>
      <c r="V5928" s="167" t="s">
        <v>788</v>
      </c>
      <c r="W5928" s="35" t="s">
        <v>3756</v>
      </c>
      <c r="X5928" s="55">
        <v>0</v>
      </c>
      <c r="Y5928" s="55">
        <v>0</v>
      </c>
      <c r="Z5928" s="168"/>
      <c r="AA5928" s="168"/>
      <c r="AB5928" s="168"/>
      <c r="AC5928" s="168"/>
    </row>
    <row r="5929" spans="1:34" ht="15" customHeight="1" x14ac:dyDescent="0.2">
      <c r="A5929" s="175">
        <v>69</v>
      </c>
      <c r="B5929" s="175">
        <v>70</v>
      </c>
      <c r="C5929" s="24" t="s">
        <v>236</v>
      </c>
      <c r="D5929" s="175">
        <v>70096</v>
      </c>
      <c r="E5929" s="24" t="s">
        <v>237</v>
      </c>
      <c r="F5929" s="25">
        <v>2015</v>
      </c>
      <c r="G5929" s="156">
        <v>42132.67083333333</v>
      </c>
      <c r="H5929" s="157">
        <v>42132.67083333333</v>
      </c>
      <c r="I5929" s="620" t="s">
        <v>36</v>
      </c>
      <c r="J5929" s="620" t="s">
        <v>36</v>
      </c>
      <c r="K5929" s="620"/>
      <c r="L5929" s="159">
        <f>N5929-G5929</f>
        <v>6.944444467080757E-4</v>
      </c>
      <c r="M5929" s="160">
        <v>1</v>
      </c>
      <c r="N5929" s="156">
        <v>42132.671527777777</v>
      </c>
      <c r="O5929" s="157">
        <v>42132.671527777777</v>
      </c>
      <c r="P5929" s="161" t="s">
        <v>37</v>
      </c>
      <c r="Q5929" s="35" t="s">
        <v>38</v>
      </c>
      <c r="R5929" s="35" t="s">
        <v>135</v>
      </c>
      <c r="S5929" s="35" t="s">
        <v>68</v>
      </c>
      <c r="T5929" s="35" t="s">
        <v>3939</v>
      </c>
      <c r="U5929" s="176">
        <v>11111</v>
      </c>
      <c r="V5929" s="167" t="s">
        <v>788</v>
      </c>
      <c r="W5929" s="35" t="s">
        <v>3940</v>
      </c>
      <c r="X5929" s="55">
        <v>0</v>
      </c>
      <c r="Y5929" s="55">
        <v>0</v>
      </c>
      <c r="Z5929" s="168"/>
      <c r="AA5929" s="35"/>
      <c r="AB5929" s="35"/>
      <c r="AC5929" s="35"/>
    </row>
    <row r="5930" spans="1:34" ht="15" customHeight="1" x14ac:dyDescent="0.2">
      <c r="A5930" s="175">
        <v>69</v>
      </c>
      <c r="B5930" s="175">
        <v>70</v>
      </c>
      <c r="C5930" s="24" t="s">
        <v>236</v>
      </c>
      <c r="D5930" s="175">
        <v>70096</v>
      </c>
      <c r="E5930" s="24" t="s">
        <v>237</v>
      </c>
      <c r="F5930" s="25">
        <v>2015</v>
      </c>
      <c r="G5930" s="156">
        <v>42132.716666666667</v>
      </c>
      <c r="H5930" s="157">
        <v>42132.716666666667</v>
      </c>
      <c r="I5930" s="620" t="s">
        <v>36</v>
      </c>
      <c r="J5930" s="620" t="s">
        <v>36</v>
      </c>
      <c r="K5930" s="620"/>
      <c r="L5930" s="159">
        <f>N5930-G5930</f>
        <v>0.43541666666715173</v>
      </c>
      <c r="M5930" s="160">
        <v>627</v>
      </c>
      <c r="N5930" s="156">
        <v>42133.152083333334</v>
      </c>
      <c r="O5930" s="157">
        <v>42133.152083333334</v>
      </c>
      <c r="P5930" s="161" t="s">
        <v>37</v>
      </c>
      <c r="Q5930" s="35" t="s">
        <v>38</v>
      </c>
      <c r="R5930" s="35" t="s">
        <v>135</v>
      </c>
      <c r="S5930" s="35" t="s">
        <v>68</v>
      </c>
      <c r="T5930" s="35" t="s">
        <v>3941</v>
      </c>
      <c r="U5930" s="176">
        <v>11111</v>
      </c>
      <c r="V5930" s="167" t="s">
        <v>788</v>
      </c>
      <c r="W5930" s="35" t="s">
        <v>3942</v>
      </c>
      <c r="X5930" s="55">
        <v>0</v>
      </c>
      <c r="Y5930" s="55">
        <v>0</v>
      </c>
      <c r="Z5930" s="168"/>
      <c r="AA5930" s="35"/>
      <c r="AB5930" s="35"/>
      <c r="AC5930" s="35"/>
    </row>
    <row r="5931" spans="1:34" ht="15" customHeight="1" x14ac:dyDescent="0.2">
      <c r="A5931" s="175">
        <v>69</v>
      </c>
      <c r="B5931" s="175">
        <v>70</v>
      </c>
      <c r="C5931" s="24" t="s">
        <v>236</v>
      </c>
      <c r="D5931" s="175">
        <v>70096</v>
      </c>
      <c r="E5931" s="43" t="s">
        <v>237</v>
      </c>
      <c r="F5931" s="25">
        <v>2015</v>
      </c>
      <c r="G5931" s="156">
        <v>42291.96875</v>
      </c>
      <c r="H5931" s="157">
        <v>42291.96875</v>
      </c>
      <c r="I5931" s="620" t="s">
        <v>36</v>
      </c>
      <c r="J5931" s="620" t="s">
        <v>36</v>
      </c>
      <c r="K5931" s="620"/>
      <c r="L5931" s="159">
        <f>N5931-G5931</f>
        <v>6.944444467080757E-4</v>
      </c>
      <c r="M5931" s="160">
        <v>1</v>
      </c>
      <c r="N5931" s="156">
        <v>42291.969444444447</v>
      </c>
      <c r="O5931" s="157">
        <v>42291.969444444447</v>
      </c>
      <c r="P5931" s="161" t="s">
        <v>37</v>
      </c>
      <c r="Q5931" s="35" t="s">
        <v>213</v>
      </c>
      <c r="R5931" s="35" t="s">
        <v>287</v>
      </c>
      <c r="S5931" s="35" t="s">
        <v>101</v>
      </c>
      <c r="T5931" s="35" t="s">
        <v>4942</v>
      </c>
      <c r="U5931" s="459" t="s">
        <v>40</v>
      </c>
      <c r="V5931" s="167" t="s">
        <v>788</v>
      </c>
      <c r="W5931" s="35" t="s">
        <v>4943</v>
      </c>
      <c r="X5931" s="55">
        <v>0</v>
      </c>
      <c r="Y5931" s="168"/>
      <c r="Z5931" s="168"/>
      <c r="AA5931" s="168"/>
      <c r="AB5931" s="168"/>
      <c r="AC5931" s="168"/>
    </row>
    <row r="5932" spans="1:34" ht="15" customHeight="1" x14ac:dyDescent="0.2">
      <c r="A5932" s="175">
        <v>69</v>
      </c>
      <c r="B5932" s="175">
        <v>70</v>
      </c>
      <c r="C5932" s="24" t="s">
        <v>236</v>
      </c>
      <c r="D5932" s="175">
        <v>70096</v>
      </c>
      <c r="E5932" s="43" t="s">
        <v>237</v>
      </c>
      <c r="F5932" s="25">
        <v>2015</v>
      </c>
      <c r="G5932" s="156">
        <v>42335.61041666667</v>
      </c>
      <c r="H5932" s="157">
        <v>42335.61041666667</v>
      </c>
      <c r="I5932" s="620" t="s">
        <v>36</v>
      </c>
      <c r="J5932" s="620" t="s">
        <v>36</v>
      </c>
      <c r="K5932" s="620"/>
      <c r="L5932" s="159">
        <f>N5932-G5932</f>
        <v>2.9861111106583849E-2</v>
      </c>
      <c r="M5932" s="160">
        <v>43</v>
      </c>
      <c r="N5932" s="156">
        <v>42335.640277777777</v>
      </c>
      <c r="O5932" s="157">
        <v>42335.640277777777</v>
      </c>
      <c r="P5932" s="161" t="s">
        <v>37</v>
      </c>
      <c r="Q5932" s="35" t="s">
        <v>43</v>
      </c>
      <c r="R5932" s="35" t="s">
        <v>997</v>
      </c>
      <c r="S5932" s="35" t="s">
        <v>45</v>
      </c>
      <c r="T5932" s="35" t="s">
        <v>5233</v>
      </c>
      <c r="U5932" s="459" t="s">
        <v>40</v>
      </c>
      <c r="V5932" s="167" t="s">
        <v>788</v>
      </c>
      <c r="W5932" s="35" t="s">
        <v>5235</v>
      </c>
      <c r="X5932" s="55">
        <v>245</v>
      </c>
      <c r="Y5932" s="55">
        <v>245</v>
      </c>
      <c r="Z5932" s="55">
        <v>11515</v>
      </c>
      <c r="AA5932" s="173">
        <f>Y5932/5412924</f>
        <v>4.5262043213612459E-5</v>
      </c>
      <c r="AB5932" s="174">
        <f>Z5932/5412924</f>
        <v>2.1273160310397855E-3</v>
      </c>
      <c r="AC5932" s="55">
        <f>Z5932/Y5932</f>
        <v>47</v>
      </c>
    </row>
    <row r="5933" spans="1:34" ht="15" customHeight="1" x14ac:dyDescent="0.2">
      <c r="A5933" s="257">
        <v>69</v>
      </c>
      <c r="B5933" s="257">
        <v>70</v>
      </c>
      <c r="C5933" s="258" t="s">
        <v>236</v>
      </c>
      <c r="D5933" s="257">
        <v>70096</v>
      </c>
      <c r="E5933" s="258" t="s">
        <v>237</v>
      </c>
      <c r="F5933" s="25">
        <v>2016</v>
      </c>
      <c r="G5933" s="232">
        <v>42467.824305555558</v>
      </c>
      <c r="H5933" s="233">
        <v>42467.824305555558</v>
      </c>
      <c r="I5933" s="412" t="s">
        <v>36</v>
      </c>
      <c r="J5933" s="412" t="s">
        <v>36</v>
      </c>
      <c r="K5933" s="412"/>
      <c r="L5933" s="235">
        <f>N5933-G5933</f>
        <v>6.9444443943211809E-4</v>
      </c>
      <c r="M5933" s="236">
        <v>1</v>
      </c>
      <c r="N5933" s="232">
        <v>42467.824999999997</v>
      </c>
      <c r="O5933" s="233">
        <v>42467.824999999997</v>
      </c>
      <c r="P5933" s="237" t="s">
        <v>37</v>
      </c>
      <c r="Q5933" s="238" t="s">
        <v>38</v>
      </c>
      <c r="R5933" s="238" t="s">
        <v>135</v>
      </c>
      <c r="S5933" s="35" t="s">
        <v>40</v>
      </c>
      <c r="T5933" s="35" t="s">
        <v>5837</v>
      </c>
      <c r="U5933" s="196">
        <v>12079</v>
      </c>
      <c r="V5933" s="240" t="s">
        <v>788</v>
      </c>
      <c r="W5933" s="35" t="s">
        <v>5838</v>
      </c>
      <c r="X5933" s="55">
        <v>0</v>
      </c>
      <c r="Y5933" s="55">
        <v>0</v>
      </c>
      <c r="Z5933" s="55">
        <v>0</v>
      </c>
      <c r="AA5933" s="168"/>
      <c r="AB5933" s="168"/>
      <c r="AC5933" s="168"/>
    </row>
    <row r="5934" spans="1:34" ht="15" customHeight="1" x14ac:dyDescent="0.2">
      <c r="A5934" s="257">
        <v>69</v>
      </c>
      <c r="B5934" s="257">
        <v>70</v>
      </c>
      <c r="C5934" s="258" t="s">
        <v>236</v>
      </c>
      <c r="D5934" s="257">
        <v>70096</v>
      </c>
      <c r="E5934" s="258" t="s">
        <v>237</v>
      </c>
      <c r="F5934" s="25">
        <v>2016</v>
      </c>
      <c r="G5934" s="232">
        <v>42467.832638888889</v>
      </c>
      <c r="H5934" s="233">
        <v>42467.832638888889</v>
      </c>
      <c r="I5934" s="412" t="s">
        <v>36</v>
      </c>
      <c r="J5934" s="412" t="s">
        <v>36</v>
      </c>
      <c r="K5934" s="412"/>
      <c r="L5934" s="235">
        <f>N5934-G5934</f>
        <v>0.53958333333139308</v>
      </c>
      <c r="M5934" s="236">
        <v>777</v>
      </c>
      <c r="N5934" s="232">
        <v>42468.37222222222</v>
      </c>
      <c r="O5934" s="233">
        <v>42468.37222222222</v>
      </c>
      <c r="P5934" s="237" t="s">
        <v>37</v>
      </c>
      <c r="Q5934" s="238" t="s">
        <v>38</v>
      </c>
      <c r="R5934" s="238" t="s">
        <v>135</v>
      </c>
      <c r="S5934" s="35" t="s">
        <v>68</v>
      </c>
      <c r="T5934" s="35" t="s">
        <v>5839</v>
      </c>
      <c r="U5934" s="196">
        <v>12079</v>
      </c>
      <c r="V5934" s="240" t="s">
        <v>788</v>
      </c>
      <c r="W5934" s="35" t="s">
        <v>5840</v>
      </c>
      <c r="X5934" s="55">
        <v>0</v>
      </c>
      <c r="Y5934" s="55">
        <v>0</v>
      </c>
      <c r="Z5934" s="55">
        <v>0</v>
      </c>
      <c r="AA5934" s="168"/>
      <c r="AB5934" s="168"/>
      <c r="AC5934" s="168"/>
    </row>
    <row r="5935" spans="1:34" ht="15" customHeight="1" x14ac:dyDescent="0.2">
      <c r="A5935" s="257">
        <v>69</v>
      </c>
      <c r="B5935" s="257">
        <v>70</v>
      </c>
      <c r="C5935" s="258" t="s">
        <v>236</v>
      </c>
      <c r="D5935" s="257">
        <v>70096</v>
      </c>
      <c r="E5935" s="258" t="s">
        <v>237</v>
      </c>
      <c r="F5935" s="25">
        <v>2016</v>
      </c>
      <c r="G5935" s="284">
        <v>42527.612500000003</v>
      </c>
      <c r="H5935" s="234">
        <v>42527.612500000003</v>
      </c>
      <c r="I5935" s="412" t="s">
        <v>36</v>
      </c>
      <c r="J5935" s="412" t="s">
        <v>36</v>
      </c>
      <c r="K5935" s="412"/>
      <c r="L5935" s="235">
        <f>N5935-G5935</f>
        <v>0.382638888884685</v>
      </c>
      <c r="M5935" s="236">
        <v>551</v>
      </c>
      <c r="N5935" s="284">
        <v>42527.995138888888</v>
      </c>
      <c r="O5935" s="234">
        <v>42527.995138888888</v>
      </c>
      <c r="P5935" s="237" t="s">
        <v>37</v>
      </c>
      <c r="Q5935" s="238" t="s">
        <v>38</v>
      </c>
      <c r="R5935" s="238" t="s">
        <v>135</v>
      </c>
      <c r="S5935" s="35" t="s">
        <v>68</v>
      </c>
      <c r="T5935" s="35" t="s">
        <v>6178</v>
      </c>
      <c r="U5935" s="88">
        <v>12229</v>
      </c>
      <c r="V5935" s="240" t="s">
        <v>788</v>
      </c>
      <c r="W5935" s="35" t="s">
        <v>6179</v>
      </c>
      <c r="X5935" s="177">
        <v>0</v>
      </c>
      <c r="Y5935" s="177">
        <v>0</v>
      </c>
      <c r="Z5935" s="55">
        <v>0</v>
      </c>
      <c r="AA5935" s="35"/>
      <c r="AB5935" s="35"/>
      <c r="AC5935" s="35"/>
    </row>
    <row r="5936" spans="1:34" ht="15" customHeight="1" x14ac:dyDescent="0.2">
      <c r="A5936" s="257">
        <v>69</v>
      </c>
      <c r="B5936" s="257">
        <v>70</v>
      </c>
      <c r="C5936" s="258" t="s">
        <v>236</v>
      </c>
      <c r="D5936" s="257">
        <v>70096</v>
      </c>
      <c r="E5936" s="258" t="s">
        <v>237</v>
      </c>
      <c r="F5936" s="25">
        <v>2016</v>
      </c>
      <c r="G5936" s="284">
        <v>42533.040277777778</v>
      </c>
      <c r="H5936" s="234">
        <v>42533.040277777778</v>
      </c>
      <c r="I5936" s="412" t="s">
        <v>36</v>
      </c>
      <c r="J5936" s="412" t="s">
        <v>36</v>
      </c>
      <c r="K5936" s="412"/>
      <c r="L5936" s="235">
        <f>N5936-G5936</f>
        <v>6.944444467080757E-4</v>
      </c>
      <c r="M5936" s="236">
        <v>1</v>
      </c>
      <c r="N5936" s="284">
        <v>42533.040972222225</v>
      </c>
      <c r="O5936" s="234">
        <v>42533.040972222225</v>
      </c>
      <c r="P5936" s="237" t="s">
        <v>37</v>
      </c>
      <c r="Q5936" s="238" t="s">
        <v>213</v>
      </c>
      <c r="R5936" s="238" t="s">
        <v>287</v>
      </c>
      <c r="S5936" s="35" t="s">
        <v>40</v>
      </c>
      <c r="T5936" s="35" t="s">
        <v>6192</v>
      </c>
      <c r="U5936" s="282" t="s">
        <v>40</v>
      </c>
      <c r="V5936" s="240" t="s">
        <v>788</v>
      </c>
      <c r="W5936" s="35" t="s">
        <v>6193</v>
      </c>
      <c r="X5936" s="177">
        <v>0</v>
      </c>
      <c r="Y5936" s="177">
        <v>0</v>
      </c>
      <c r="Z5936" s="55">
        <v>0</v>
      </c>
      <c r="AA5936" s="35"/>
      <c r="AB5936" s="35"/>
      <c r="AC5936" s="35"/>
    </row>
    <row r="5937" spans="1:34" ht="15" customHeight="1" x14ac:dyDescent="0.2">
      <c r="A5937" s="257">
        <v>69</v>
      </c>
      <c r="B5937" s="257">
        <v>70</v>
      </c>
      <c r="C5937" s="258" t="s">
        <v>236</v>
      </c>
      <c r="D5937" s="257">
        <v>70096</v>
      </c>
      <c r="E5937" s="258" t="s">
        <v>237</v>
      </c>
      <c r="F5937" s="25">
        <v>2017</v>
      </c>
      <c r="G5937" s="232">
        <v>42771.748611111114</v>
      </c>
      <c r="H5937" s="233">
        <v>42771.748611111114</v>
      </c>
      <c r="I5937" s="412" t="s">
        <v>36</v>
      </c>
      <c r="J5937" s="412" t="s">
        <v>36</v>
      </c>
      <c r="K5937" s="412"/>
      <c r="L5937" s="235">
        <f>N5937-G5937</f>
        <v>0.53819444444525288</v>
      </c>
      <c r="M5937" s="236">
        <v>775</v>
      </c>
      <c r="N5937" s="232">
        <v>42772.286805555559</v>
      </c>
      <c r="O5937" s="233">
        <v>42772.286805555559</v>
      </c>
      <c r="P5937" s="237" t="s">
        <v>37</v>
      </c>
      <c r="Q5937" s="35" t="s">
        <v>38</v>
      </c>
      <c r="R5937" s="35" t="s">
        <v>135</v>
      </c>
      <c r="S5937" s="35" t="s">
        <v>68</v>
      </c>
      <c r="T5937" s="52" t="s">
        <v>7661</v>
      </c>
      <c r="U5937" s="303" t="s">
        <v>40</v>
      </c>
      <c r="V5937" s="49" t="s">
        <v>788</v>
      </c>
      <c r="W5937" s="44" t="s">
        <v>7662</v>
      </c>
      <c r="X5937" s="255">
        <v>0</v>
      </c>
      <c r="Y5937" s="255">
        <v>0</v>
      </c>
      <c r="Z5937" s="255">
        <v>0</v>
      </c>
      <c r="AA5937" s="168"/>
      <c r="AB5937" s="168"/>
      <c r="AC5937" s="168"/>
      <c r="AD5937" s="304">
        <v>5517212</v>
      </c>
      <c r="AE5937" s="35" t="s">
        <v>7056</v>
      </c>
      <c r="AF5937" s="305" t="s">
        <v>7663</v>
      </c>
      <c r="AG5937" s="35" t="s">
        <v>7040</v>
      </c>
      <c r="AH5937" s="44" t="s">
        <v>7041</v>
      </c>
    </row>
    <row r="5938" spans="1:34" ht="15" customHeight="1" x14ac:dyDescent="0.2">
      <c r="A5938" s="257">
        <v>69</v>
      </c>
      <c r="B5938" s="257">
        <v>70</v>
      </c>
      <c r="C5938" s="258" t="s">
        <v>236</v>
      </c>
      <c r="D5938" s="257">
        <v>70096</v>
      </c>
      <c r="E5938" s="258" t="s">
        <v>237</v>
      </c>
      <c r="F5938" s="25">
        <v>2017</v>
      </c>
      <c r="G5938" s="232">
        <v>42933.818055555559</v>
      </c>
      <c r="H5938" s="233">
        <v>42933.818055555559</v>
      </c>
      <c r="I5938" s="412" t="s">
        <v>36</v>
      </c>
      <c r="J5938" s="412" t="s">
        <v>36</v>
      </c>
      <c r="K5938" s="412"/>
      <c r="L5938" s="235">
        <f>N5938-G5938</f>
        <v>6.9444443943211809E-4</v>
      </c>
      <c r="M5938" s="236">
        <v>1</v>
      </c>
      <c r="N5938" s="232">
        <v>42933.818749999999</v>
      </c>
      <c r="O5938" s="233">
        <v>42933.818749999999</v>
      </c>
      <c r="P5938" s="237" t="s">
        <v>37</v>
      </c>
      <c r="Q5938" s="35" t="s">
        <v>52</v>
      </c>
      <c r="R5938" s="35" t="s">
        <v>59</v>
      </c>
      <c r="S5938" s="277" t="s">
        <v>40</v>
      </c>
      <c r="T5938" s="167" t="s">
        <v>8969</v>
      </c>
      <c r="U5938" s="303" t="s">
        <v>40</v>
      </c>
      <c r="V5938" s="240" t="s">
        <v>788</v>
      </c>
      <c r="W5938" s="35" t="s">
        <v>8970</v>
      </c>
      <c r="X5938" s="241">
        <v>0</v>
      </c>
      <c r="Y5938" s="241">
        <v>0</v>
      </c>
      <c r="Z5938" s="241">
        <v>0</v>
      </c>
      <c r="AA5938" s="168"/>
      <c r="AB5938" s="168"/>
      <c r="AC5938" s="168"/>
      <c r="AD5938" s="304">
        <v>5517212</v>
      </c>
      <c r="AE5938" s="305" t="s">
        <v>7102</v>
      </c>
      <c r="AF5938" s="305" t="s">
        <v>8777</v>
      </c>
      <c r="AG5938" s="35" t="s">
        <v>7040</v>
      </c>
      <c r="AH5938" s="29" t="s">
        <v>7041</v>
      </c>
    </row>
    <row r="5939" spans="1:34" ht="15" customHeight="1" x14ac:dyDescent="0.2">
      <c r="A5939" s="257">
        <v>69</v>
      </c>
      <c r="B5939" s="257">
        <v>70</v>
      </c>
      <c r="C5939" s="258" t="s">
        <v>236</v>
      </c>
      <c r="D5939" s="257">
        <v>70096</v>
      </c>
      <c r="E5939" s="258" t="s">
        <v>237</v>
      </c>
      <c r="F5939" s="25">
        <v>2017</v>
      </c>
      <c r="G5939" s="232">
        <v>42934.04791666667</v>
      </c>
      <c r="H5939" s="233">
        <v>42934.04791666667</v>
      </c>
      <c r="I5939" s="412" t="s">
        <v>36</v>
      </c>
      <c r="J5939" s="412" t="s">
        <v>36</v>
      </c>
      <c r="K5939" s="412"/>
      <c r="L5939" s="235">
        <f>N5939-G5939</f>
        <v>0.11458333332848269</v>
      </c>
      <c r="M5939" s="236">
        <v>165</v>
      </c>
      <c r="N5939" s="232">
        <v>42934.162499999999</v>
      </c>
      <c r="O5939" s="233">
        <v>42934.162499999999</v>
      </c>
      <c r="P5939" s="237" t="s">
        <v>37</v>
      </c>
      <c r="Q5939" s="35" t="s">
        <v>52</v>
      </c>
      <c r="R5939" s="35" t="s">
        <v>59</v>
      </c>
      <c r="S5939" s="35" t="s">
        <v>98</v>
      </c>
      <c r="T5939" s="167" t="s">
        <v>8971</v>
      </c>
      <c r="U5939" s="303" t="s">
        <v>40</v>
      </c>
      <c r="V5939" s="240" t="s">
        <v>788</v>
      </c>
      <c r="W5939" s="35" t="s">
        <v>8972</v>
      </c>
      <c r="X5939" s="241">
        <v>0</v>
      </c>
      <c r="Y5939" s="241">
        <v>0</v>
      </c>
      <c r="Z5939" s="241">
        <v>0</v>
      </c>
      <c r="AA5939" s="168"/>
      <c r="AB5939" s="168"/>
      <c r="AC5939" s="168"/>
      <c r="AD5939" s="304">
        <v>5517212</v>
      </c>
      <c r="AE5939" s="305" t="s">
        <v>1270</v>
      </c>
      <c r="AF5939" s="305" t="s">
        <v>1270</v>
      </c>
      <c r="AG5939" s="35" t="s">
        <v>7066</v>
      </c>
      <c r="AH5939" s="29" t="s">
        <v>7067</v>
      </c>
    </row>
    <row r="5940" spans="1:34" ht="15" customHeight="1" x14ac:dyDescent="0.2">
      <c r="A5940" s="257">
        <v>69</v>
      </c>
      <c r="B5940" s="257">
        <v>70</v>
      </c>
      <c r="C5940" s="258" t="s">
        <v>236</v>
      </c>
      <c r="D5940" s="257">
        <v>70096</v>
      </c>
      <c r="E5940" s="331" t="s">
        <v>237</v>
      </c>
      <c r="F5940" s="25">
        <v>2017</v>
      </c>
      <c r="G5940" s="284">
        <v>43017.188194444447</v>
      </c>
      <c r="H5940" s="233">
        <v>43017.188194444447</v>
      </c>
      <c r="I5940" s="417" t="s">
        <v>7042</v>
      </c>
      <c r="J5940" s="412" t="s">
        <v>36</v>
      </c>
      <c r="K5940" s="412"/>
      <c r="L5940" s="235">
        <f>N5940-G5940</f>
        <v>0.695138888884685</v>
      </c>
      <c r="M5940" s="236">
        <v>1001</v>
      </c>
      <c r="N5940" s="232">
        <v>43017.883333333331</v>
      </c>
      <c r="O5940" s="233">
        <v>43017.883333333331</v>
      </c>
      <c r="P5940" s="237" t="s">
        <v>37</v>
      </c>
      <c r="Q5940" s="35" t="s">
        <v>38</v>
      </c>
      <c r="R5940" s="35" t="s">
        <v>135</v>
      </c>
      <c r="S5940" s="266" t="s">
        <v>68</v>
      </c>
      <c r="T5940" s="167" t="s">
        <v>9726</v>
      </c>
      <c r="U5940" s="332" t="s">
        <v>40</v>
      </c>
      <c r="V5940" s="240" t="s">
        <v>788</v>
      </c>
      <c r="W5940" s="167" t="s">
        <v>9727</v>
      </c>
      <c r="X5940" s="241">
        <v>0</v>
      </c>
      <c r="Y5940" s="241">
        <v>0</v>
      </c>
      <c r="Z5940" s="241">
        <v>0</v>
      </c>
      <c r="AA5940" s="277"/>
      <c r="AB5940" s="277"/>
      <c r="AC5940" s="277"/>
      <c r="AD5940" s="304">
        <v>5517212</v>
      </c>
      <c r="AE5940" s="333" t="s">
        <v>1270</v>
      </c>
      <c r="AF5940" s="333" t="s">
        <v>1270</v>
      </c>
      <c r="AG5940" s="167" t="s">
        <v>7066</v>
      </c>
      <c r="AH5940" s="29" t="s">
        <v>7067</v>
      </c>
    </row>
    <row r="5941" spans="1:34" ht="15" customHeight="1" x14ac:dyDescent="0.2">
      <c r="A5941" s="257">
        <v>69</v>
      </c>
      <c r="B5941" s="257">
        <v>70</v>
      </c>
      <c r="C5941" s="258" t="s">
        <v>236</v>
      </c>
      <c r="D5941" s="257">
        <v>70096</v>
      </c>
      <c r="E5941" s="258" t="s">
        <v>237</v>
      </c>
      <c r="F5941" s="25">
        <v>2018</v>
      </c>
      <c r="G5941" s="284">
        <v>43237.211805555555</v>
      </c>
      <c r="H5941" s="233">
        <v>43237.211805555555</v>
      </c>
      <c r="I5941" s="417" t="s">
        <v>7042</v>
      </c>
      <c r="J5941" s="412" t="s">
        <v>36</v>
      </c>
      <c r="K5941" s="412" t="s">
        <v>36</v>
      </c>
      <c r="L5941" s="235">
        <f>N5941-G5941</f>
        <v>0.28958333333139308</v>
      </c>
      <c r="M5941" s="236">
        <v>417</v>
      </c>
      <c r="N5941" s="284">
        <v>43237.501388888886</v>
      </c>
      <c r="O5941" s="233">
        <v>43237.501388888886</v>
      </c>
      <c r="P5941" s="237" t="s">
        <v>37</v>
      </c>
      <c r="Q5941" s="359" t="s">
        <v>1246</v>
      </c>
      <c r="R5941" s="35" t="s">
        <v>10189</v>
      </c>
      <c r="S5941" s="277" t="s">
        <v>68</v>
      </c>
      <c r="T5941" s="167" t="s">
        <v>11138</v>
      </c>
      <c r="U5941" s="77">
        <v>114615338</v>
      </c>
      <c r="V5941" s="240" t="s">
        <v>788</v>
      </c>
      <c r="W5941" s="167" t="s">
        <v>11139</v>
      </c>
      <c r="X5941" s="255">
        <v>0</v>
      </c>
      <c r="Y5941" s="241">
        <v>0</v>
      </c>
      <c r="Z5941" s="241">
        <v>0</v>
      </c>
      <c r="AA5941" s="277"/>
      <c r="AB5941" s="277"/>
      <c r="AC5941" s="277"/>
      <c r="AD5941" s="241">
        <v>5517212</v>
      </c>
      <c r="AE5941" s="461" t="s">
        <v>1270</v>
      </c>
      <c r="AF5941" s="462" t="s">
        <v>1270</v>
      </c>
      <c r="AG5941" s="277" t="s">
        <v>7066</v>
      </c>
      <c r="AH5941" s="277" t="s">
        <v>7067</v>
      </c>
    </row>
    <row r="5942" spans="1:34" ht="15" customHeight="1" x14ac:dyDescent="0.2">
      <c r="A5942" s="257">
        <v>69</v>
      </c>
      <c r="B5942" s="257">
        <v>70</v>
      </c>
      <c r="C5942" s="258" t="s">
        <v>236</v>
      </c>
      <c r="D5942" s="257">
        <v>70096</v>
      </c>
      <c r="E5942" s="258" t="s">
        <v>237</v>
      </c>
      <c r="F5942" s="25">
        <v>2018</v>
      </c>
      <c r="G5942" s="232">
        <v>43446.432638888888</v>
      </c>
      <c r="H5942" s="233">
        <v>43446.432638888888</v>
      </c>
      <c r="I5942" s="412" t="s">
        <v>36</v>
      </c>
      <c r="J5942" s="412" t="s">
        <v>36</v>
      </c>
      <c r="K5942" s="412" t="s">
        <v>36</v>
      </c>
      <c r="L5942" s="235">
        <f>N5942-G5942</f>
        <v>0.11041666667006211</v>
      </c>
      <c r="M5942" s="236">
        <v>159</v>
      </c>
      <c r="N5942" s="232">
        <v>43446.543055555558</v>
      </c>
      <c r="O5942" s="233">
        <v>43446.543055555558</v>
      </c>
      <c r="P5942" s="237" t="s">
        <v>37</v>
      </c>
      <c r="Q5942" s="238" t="s">
        <v>48</v>
      </c>
      <c r="R5942" s="35" t="s">
        <v>10200</v>
      </c>
      <c r="S5942" s="238" t="s">
        <v>564</v>
      </c>
      <c r="T5942" s="167" t="s">
        <v>12542</v>
      </c>
      <c r="U5942" s="293">
        <v>115508880</v>
      </c>
      <c r="V5942" s="240" t="s">
        <v>788</v>
      </c>
      <c r="W5942" s="35" t="s">
        <v>12548</v>
      </c>
      <c r="X5942" s="255">
        <v>0</v>
      </c>
      <c r="Y5942" s="241">
        <v>0</v>
      </c>
      <c r="Z5942" s="241">
        <v>0</v>
      </c>
      <c r="AA5942" s="266"/>
      <c r="AB5942" s="266"/>
      <c r="AC5942" s="266"/>
      <c r="AD5942" s="241">
        <v>5517212</v>
      </c>
      <c r="AE5942" s="35" t="s">
        <v>1270</v>
      </c>
      <c r="AF5942" s="153" t="s">
        <v>1270</v>
      </c>
      <c r="AG5942" s="277" t="s">
        <v>7040</v>
      </c>
      <c r="AH5942" s="277" t="s">
        <v>7173</v>
      </c>
    </row>
    <row r="5943" spans="1:34" ht="15" customHeight="1" x14ac:dyDescent="0.2">
      <c r="A5943" s="257">
        <v>69</v>
      </c>
      <c r="B5943" s="257">
        <v>70</v>
      </c>
      <c r="C5943" s="258" t="s">
        <v>236</v>
      </c>
      <c r="D5943" s="257">
        <v>70096</v>
      </c>
      <c r="E5943" s="258" t="s">
        <v>237</v>
      </c>
      <c r="F5943" s="25">
        <v>2018</v>
      </c>
      <c r="G5943" s="232">
        <v>43447.382638888892</v>
      </c>
      <c r="H5943" s="233">
        <v>43447.382638888892</v>
      </c>
      <c r="I5943" s="412" t="s">
        <v>36</v>
      </c>
      <c r="J5943" s="412" t="s">
        <v>36</v>
      </c>
      <c r="K5943" s="412" t="s">
        <v>36</v>
      </c>
      <c r="L5943" s="235">
        <f>N5943-G5943</f>
        <v>4.166666665696539E-3</v>
      </c>
      <c r="M5943" s="236">
        <v>6</v>
      </c>
      <c r="N5943" s="232">
        <v>43447.386805555558</v>
      </c>
      <c r="O5943" s="233">
        <v>43447.386805555558</v>
      </c>
      <c r="P5943" s="237" t="s">
        <v>37</v>
      </c>
      <c r="Q5943" s="238" t="s">
        <v>1285</v>
      </c>
      <c r="R5943" s="35" t="s">
        <v>10331</v>
      </c>
      <c r="S5943" s="238" t="s">
        <v>68</v>
      </c>
      <c r="T5943" s="167" t="s">
        <v>12555</v>
      </c>
      <c r="U5943" s="293">
        <v>115508604</v>
      </c>
      <c r="V5943" s="240" t="s">
        <v>1390</v>
      </c>
      <c r="W5943" s="163" t="s">
        <v>12560</v>
      </c>
      <c r="X5943" s="255">
        <v>0</v>
      </c>
      <c r="Y5943" s="241">
        <v>0</v>
      </c>
      <c r="Z5943" s="241">
        <v>0</v>
      </c>
      <c r="AA5943" s="266"/>
      <c r="AB5943" s="266"/>
      <c r="AC5943" s="266"/>
      <c r="AD5943" s="241">
        <v>5517212</v>
      </c>
      <c r="AE5943" s="35" t="s">
        <v>1270</v>
      </c>
      <c r="AF5943" s="153" t="s">
        <v>1270</v>
      </c>
      <c r="AG5943" s="277" t="s">
        <v>7040</v>
      </c>
      <c r="AH5943" s="277" t="s">
        <v>7173</v>
      </c>
    </row>
    <row r="5944" spans="1:34" ht="15" customHeight="1" x14ac:dyDescent="0.2">
      <c r="A5944" s="521">
        <v>69</v>
      </c>
      <c r="B5944" s="521">
        <v>70</v>
      </c>
      <c r="C5944" s="522" t="s">
        <v>236</v>
      </c>
      <c r="D5944" s="521">
        <v>70096</v>
      </c>
      <c r="E5944" s="522" t="s">
        <v>237</v>
      </c>
      <c r="F5944" s="25">
        <v>2019</v>
      </c>
      <c r="G5944" s="573">
        <v>43605.752083333333</v>
      </c>
      <c r="H5944" s="574">
        <v>43605.752083333333</v>
      </c>
      <c r="I5944" s="572" t="s">
        <v>36</v>
      </c>
      <c r="J5944" s="572" t="s">
        <v>36</v>
      </c>
      <c r="K5944" s="572" t="s">
        <v>36</v>
      </c>
      <c r="L5944" s="235">
        <f>N5944-G5944</f>
        <v>6.944444467080757E-4</v>
      </c>
      <c r="M5944" s="236">
        <v>1</v>
      </c>
      <c r="N5944" s="573">
        <v>43605.75277777778</v>
      </c>
      <c r="O5944" s="574">
        <v>43605.75277777778</v>
      </c>
      <c r="P5944" s="237" t="s">
        <v>37</v>
      </c>
      <c r="Q5944" s="359" t="s">
        <v>43</v>
      </c>
      <c r="R5944" s="35" t="s">
        <v>10424</v>
      </c>
      <c r="S5944" s="277" t="s">
        <v>526</v>
      </c>
      <c r="T5944" s="167" t="s">
        <v>14113</v>
      </c>
      <c r="U5944" s="77">
        <v>117290775</v>
      </c>
      <c r="V5944" s="49" t="s">
        <v>788</v>
      </c>
      <c r="W5944" s="277" t="s">
        <v>14116</v>
      </c>
      <c r="X5944" s="536">
        <v>0</v>
      </c>
      <c r="Y5944" s="255">
        <v>0</v>
      </c>
      <c r="Z5944" s="255">
        <v>0</v>
      </c>
      <c r="AA5944" s="264">
        <f>Y5944/AD5944</f>
        <v>0</v>
      </c>
      <c r="AB5944" s="265">
        <f>Z5944/AD5944</f>
        <v>0</v>
      </c>
      <c r="AC5944" s="255">
        <v>0</v>
      </c>
      <c r="AD5944" s="255">
        <v>5548929</v>
      </c>
      <c r="AE5944" s="240" t="s">
        <v>1270</v>
      </c>
      <c r="AF5944" s="527" t="s">
        <v>14115</v>
      </c>
      <c r="AG5944" s="49" t="s">
        <v>7040</v>
      </c>
      <c r="AH5944" s="525" t="s">
        <v>7173</v>
      </c>
    </row>
    <row r="5945" spans="1:34" ht="15" customHeight="1" x14ac:dyDescent="0.2">
      <c r="A5945" s="521">
        <v>69</v>
      </c>
      <c r="B5945" s="521">
        <v>70</v>
      </c>
      <c r="C5945" s="522" t="s">
        <v>236</v>
      </c>
      <c r="D5945" s="521">
        <v>70096</v>
      </c>
      <c r="E5945" s="522" t="s">
        <v>237</v>
      </c>
      <c r="F5945" s="25">
        <v>2019</v>
      </c>
      <c r="G5945" s="573">
        <v>43605.754861111112</v>
      </c>
      <c r="H5945" s="574">
        <v>43605.754861111112</v>
      </c>
      <c r="I5945" s="572" t="s">
        <v>36</v>
      </c>
      <c r="J5945" s="572" t="s">
        <v>36</v>
      </c>
      <c r="K5945" s="572" t="s">
        <v>36</v>
      </c>
      <c r="L5945" s="235">
        <f>N5945-G5945</f>
        <v>6.944444467080757E-4</v>
      </c>
      <c r="M5945" s="236">
        <v>1</v>
      </c>
      <c r="N5945" s="573">
        <v>43605.755555555559</v>
      </c>
      <c r="O5945" s="574">
        <v>43605.755555555559</v>
      </c>
      <c r="P5945" s="237" t="s">
        <v>37</v>
      </c>
      <c r="Q5945" s="359" t="s">
        <v>43</v>
      </c>
      <c r="R5945" s="35" t="s">
        <v>10424</v>
      </c>
      <c r="S5945" s="277" t="s">
        <v>526</v>
      </c>
      <c r="T5945" s="167" t="s">
        <v>14113</v>
      </c>
      <c r="U5945" s="77">
        <v>117290775</v>
      </c>
      <c r="V5945" s="49" t="s">
        <v>788</v>
      </c>
      <c r="W5945" s="277" t="s">
        <v>14118</v>
      </c>
      <c r="X5945" s="536">
        <v>0</v>
      </c>
      <c r="Y5945" s="255">
        <v>0</v>
      </c>
      <c r="Z5945" s="255">
        <v>0</v>
      </c>
      <c r="AA5945" s="264">
        <f>Y5945/AD5945</f>
        <v>0</v>
      </c>
      <c r="AB5945" s="265">
        <f>Z5945/AD5945</f>
        <v>0</v>
      </c>
      <c r="AC5945" s="255">
        <v>0</v>
      </c>
      <c r="AD5945" s="255">
        <v>5548929</v>
      </c>
      <c r="AE5945" s="240" t="s">
        <v>1270</v>
      </c>
      <c r="AF5945" s="527" t="s">
        <v>14115</v>
      </c>
      <c r="AG5945" s="49" t="s">
        <v>7040</v>
      </c>
      <c r="AH5945" s="525" t="s">
        <v>7173</v>
      </c>
    </row>
    <row r="5946" spans="1:34" ht="15" customHeight="1" x14ac:dyDescent="0.2">
      <c r="A5946" s="521">
        <v>69</v>
      </c>
      <c r="B5946" s="521">
        <v>70</v>
      </c>
      <c r="C5946" s="522" t="s">
        <v>236</v>
      </c>
      <c r="D5946" s="521">
        <v>70096</v>
      </c>
      <c r="E5946" s="522" t="s">
        <v>237</v>
      </c>
      <c r="F5946" s="25">
        <v>2019</v>
      </c>
      <c r="G5946" s="573">
        <v>43605.757638888892</v>
      </c>
      <c r="H5946" s="574">
        <v>43605.757638888892</v>
      </c>
      <c r="I5946" s="572" t="s">
        <v>36</v>
      </c>
      <c r="J5946" s="572" t="s">
        <v>36</v>
      </c>
      <c r="K5946" s="572" t="s">
        <v>36</v>
      </c>
      <c r="L5946" s="235">
        <f>N5946-G5946</f>
        <v>6.9444443943211809E-4</v>
      </c>
      <c r="M5946" s="236">
        <v>1</v>
      </c>
      <c r="N5946" s="573">
        <v>43605.758333333331</v>
      </c>
      <c r="O5946" s="574">
        <v>43605.758333333331</v>
      </c>
      <c r="P5946" s="237" t="s">
        <v>37</v>
      </c>
      <c r="Q5946" s="359" t="s">
        <v>43</v>
      </c>
      <c r="R5946" s="35" t="s">
        <v>10424</v>
      </c>
      <c r="S5946" s="277" t="s">
        <v>526</v>
      </c>
      <c r="T5946" s="167" t="s">
        <v>14113</v>
      </c>
      <c r="U5946" s="77">
        <v>117290775</v>
      </c>
      <c r="V5946" s="49" t="s">
        <v>788</v>
      </c>
      <c r="W5946" s="277" t="s">
        <v>14120</v>
      </c>
      <c r="X5946" s="536">
        <v>0</v>
      </c>
      <c r="Y5946" s="255">
        <v>0</v>
      </c>
      <c r="Z5946" s="255">
        <v>0</v>
      </c>
      <c r="AA5946" s="264">
        <f>Y5946/AD5946</f>
        <v>0</v>
      </c>
      <c r="AB5946" s="265">
        <f>Z5946/AD5946</f>
        <v>0</v>
      </c>
      <c r="AC5946" s="255">
        <v>0</v>
      </c>
      <c r="AD5946" s="255">
        <v>5548929</v>
      </c>
      <c r="AE5946" s="240" t="s">
        <v>1270</v>
      </c>
      <c r="AF5946" s="527" t="s">
        <v>14115</v>
      </c>
      <c r="AG5946" s="49" t="s">
        <v>7040</v>
      </c>
      <c r="AH5946" s="525" t="s">
        <v>7173</v>
      </c>
    </row>
    <row r="5947" spans="1:34" ht="15" customHeight="1" x14ac:dyDescent="0.2">
      <c r="A5947" s="521">
        <v>69</v>
      </c>
      <c r="B5947" s="521">
        <v>70</v>
      </c>
      <c r="C5947" s="522" t="s">
        <v>236</v>
      </c>
      <c r="D5947" s="521">
        <v>70096</v>
      </c>
      <c r="E5947" s="522" t="s">
        <v>237</v>
      </c>
      <c r="F5947" s="25">
        <v>2019</v>
      </c>
      <c r="G5947" s="573">
        <v>43605.759722222225</v>
      </c>
      <c r="H5947" s="574">
        <v>43605.759722222225</v>
      </c>
      <c r="I5947" s="572" t="s">
        <v>36</v>
      </c>
      <c r="J5947" s="572" t="s">
        <v>36</v>
      </c>
      <c r="K5947" s="572" t="s">
        <v>36</v>
      </c>
      <c r="L5947" s="235">
        <f>N5947-G5947</f>
        <v>6.9444443943211809E-4</v>
      </c>
      <c r="M5947" s="236">
        <v>1</v>
      </c>
      <c r="N5947" s="573">
        <v>43605.760416666664</v>
      </c>
      <c r="O5947" s="574">
        <v>43605.760416666664</v>
      </c>
      <c r="P5947" s="237" t="s">
        <v>37</v>
      </c>
      <c r="Q5947" s="359" t="s">
        <v>43</v>
      </c>
      <c r="R5947" s="35" t="s">
        <v>10424</v>
      </c>
      <c r="S5947" s="277" t="s">
        <v>526</v>
      </c>
      <c r="T5947" s="167" t="s">
        <v>14113</v>
      </c>
      <c r="U5947" s="77">
        <v>117290775</v>
      </c>
      <c r="V5947" s="49" t="s">
        <v>788</v>
      </c>
      <c r="W5947" s="277" t="s">
        <v>14122</v>
      </c>
      <c r="X5947" s="536">
        <v>0</v>
      </c>
      <c r="Y5947" s="255">
        <v>0</v>
      </c>
      <c r="Z5947" s="255">
        <v>0</v>
      </c>
      <c r="AA5947" s="264">
        <f>Y5947/AD5947</f>
        <v>0</v>
      </c>
      <c r="AB5947" s="265">
        <f>Z5947/AD5947</f>
        <v>0</v>
      </c>
      <c r="AC5947" s="255">
        <v>0</v>
      </c>
      <c r="AD5947" s="255">
        <v>5548929</v>
      </c>
      <c r="AE5947" s="240" t="s">
        <v>1270</v>
      </c>
      <c r="AF5947" s="527" t="s">
        <v>14115</v>
      </c>
      <c r="AG5947" s="49" t="s">
        <v>7040</v>
      </c>
      <c r="AH5947" s="525" t="s">
        <v>7173</v>
      </c>
    </row>
    <row r="5948" spans="1:34" ht="15" customHeight="1" x14ac:dyDescent="0.2">
      <c r="A5948" s="521">
        <v>69</v>
      </c>
      <c r="B5948" s="521">
        <v>70</v>
      </c>
      <c r="C5948" s="522" t="s">
        <v>236</v>
      </c>
      <c r="D5948" s="521">
        <v>70096</v>
      </c>
      <c r="E5948" s="522" t="s">
        <v>237</v>
      </c>
      <c r="F5948" s="25">
        <v>2019</v>
      </c>
      <c r="G5948" s="573">
        <v>43605.762499999997</v>
      </c>
      <c r="H5948" s="574">
        <v>43605.762499999997</v>
      </c>
      <c r="I5948" s="572" t="s">
        <v>36</v>
      </c>
      <c r="J5948" s="572" t="s">
        <v>36</v>
      </c>
      <c r="K5948" s="572" t="s">
        <v>36</v>
      </c>
      <c r="L5948" s="235">
        <f>N5948-G5948</f>
        <v>6.944444467080757E-4</v>
      </c>
      <c r="M5948" s="236">
        <v>1</v>
      </c>
      <c r="N5948" s="573">
        <v>43605.763194444444</v>
      </c>
      <c r="O5948" s="574">
        <v>43605.763194444444</v>
      </c>
      <c r="P5948" s="237" t="s">
        <v>37</v>
      </c>
      <c r="Q5948" s="359" t="s">
        <v>43</v>
      </c>
      <c r="R5948" s="35" t="s">
        <v>10424</v>
      </c>
      <c r="S5948" s="277" t="s">
        <v>526</v>
      </c>
      <c r="T5948" s="167" t="s">
        <v>14113</v>
      </c>
      <c r="U5948" s="77">
        <v>117290775</v>
      </c>
      <c r="V5948" s="49" t="s">
        <v>788</v>
      </c>
      <c r="W5948" s="277" t="s">
        <v>14124</v>
      </c>
      <c r="X5948" s="536">
        <v>0</v>
      </c>
      <c r="Y5948" s="255">
        <v>0</v>
      </c>
      <c r="Z5948" s="255">
        <v>0</v>
      </c>
      <c r="AA5948" s="264">
        <f>Y5948/AD5948</f>
        <v>0</v>
      </c>
      <c r="AB5948" s="265">
        <f>Z5948/AD5948</f>
        <v>0</v>
      </c>
      <c r="AC5948" s="255">
        <v>0</v>
      </c>
      <c r="AD5948" s="255">
        <v>5548929</v>
      </c>
      <c r="AE5948" s="240" t="s">
        <v>1270</v>
      </c>
      <c r="AF5948" s="527" t="s">
        <v>14115</v>
      </c>
      <c r="AG5948" s="49" t="s">
        <v>7040</v>
      </c>
      <c r="AH5948" s="525" t="s">
        <v>7173</v>
      </c>
    </row>
    <row r="5949" spans="1:34" ht="15" customHeight="1" x14ac:dyDescent="0.2">
      <c r="A5949" s="105">
        <v>69</v>
      </c>
      <c r="B5949" s="105">
        <v>70</v>
      </c>
      <c r="C5949" s="76" t="s">
        <v>1441</v>
      </c>
      <c r="D5949" s="31">
        <v>70097</v>
      </c>
      <c r="E5949" s="60" t="s">
        <v>1442</v>
      </c>
      <c r="F5949" s="25">
        <v>2014</v>
      </c>
      <c r="G5949" s="61">
        <v>41933.506944444445</v>
      </c>
      <c r="H5949" s="62">
        <v>41933.506944444445</v>
      </c>
      <c r="I5949" s="625" t="s">
        <v>36</v>
      </c>
      <c r="J5949" s="625" t="s">
        <v>36</v>
      </c>
      <c r="K5949" s="625"/>
      <c r="L5949" s="64">
        <f>N5949-G5949</f>
        <v>6.944444467080757E-4</v>
      </c>
      <c r="M5949" s="65">
        <v>1</v>
      </c>
      <c r="N5949" s="61">
        <v>41933.507638888892</v>
      </c>
      <c r="O5949" s="62">
        <v>41933.507638888892</v>
      </c>
      <c r="P5949" s="66" t="s">
        <v>37</v>
      </c>
      <c r="Q5949" s="69" t="s">
        <v>71</v>
      </c>
      <c r="R5949" s="69" t="s">
        <v>72</v>
      </c>
      <c r="S5949" s="87" t="s">
        <v>579</v>
      </c>
      <c r="T5949" s="69" t="s">
        <v>2892</v>
      </c>
      <c r="U5949" s="77">
        <v>10647</v>
      </c>
      <c r="V5949" s="87" t="s">
        <v>788</v>
      </c>
      <c r="W5949" s="69" t="s">
        <v>2893</v>
      </c>
      <c r="X5949" s="32">
        <v>0</v>
      </c>
      <c r="Y5949" s="32">
        <v>0</v>
      </c>
      <c r="Z5949" s="83"/>
      <c r="AA5949" s="84"/>
      <c r="AB5949" s="85"/>
      <c r="AC5949" s="83"/>
    </row>
    <row r="5950" spans="1:34" ht="15" customHeight="1" x14ac:dyDescent="0.2">
      <c r="A5950" s="257">
        <v>69</v>
      </c>
      <c r="B5950" s="257">
        <v>70</v>
      </c>
      <c r="C5950" s="258" t="s">
        <v>1441</v>
      </c>
      <c r="D5950" s="257">
        <v>70097</v>
      </c>
      <c r="E5950" s="258" t="s">
        <v>1442</v>
      </c>
      <c r="F5950" s="25">
        <v>2016</v>
      </c>
      <c r="G5950" s="284">
        <v>42548.523611111108</v>
      </c>
      <c r="H5950" s="234">
        <v>42548.523611111108</v>
      </c>
      <c r="I5950" s="412" t="s">
        <v>36</v>
      </c>
      <c r="J5950" s="412" t="s">
        <v>36</v>
      </c>
      <c r="K5950" s="412"/>
      <c r="L5950" s="235">
        <f>N5950-G5950</f>
        <v>6.944444467080757E-4</v>
      </c>
      <c r="M5950" s="236">
        <v>1</v>
      </c>
      <c r="N5950" s="284">
        <v>42548.524305555555</v>
      </c>
      <c r="O5950" s="234">
        <v>42548.524305555555</v>
      </c>
      <c r="P5950" s="237" t="s">
        <v>37</v>
      </c>
      <c r="Q5950" s="238" t="s">
        <v>52</v>
      </c>
      <c r="R5950" s="238" t="s">
        <v>639</v>
      </c>
      <c r="S5950" s="35" t="s">
        <v>101</v>
      </c>
      <c r="T5950" s="35" t="s">
        <v>6292</v>
      </c>
      <c r="U5950" s="282" t="s">
        <v>40</v>
      </c>
      <c r="V5950" s="240" t="s">
        <v>788</v>
      </c>
      <c r="W5950" s="35" t="s">
        <v>6293</v>
      </c>
      <c r="X5950" s="177">
        <v>0</v>
      </c>
      <c r="Y5950" s="177">
        <v>0</v>
      </c>
      <c r="Z5950" s="55">
        <v>0</v>
      </c>
      <c r="AA5950" s="35"/>
      <c r="AB5950" s="35"/>
      <c r="AC5950" s="35"/>
    </row>
    <row r="5951" spans="1:34" ht="15" customHeight="1" x14ac:dyDescent="0.2">
      <c r="A5951" s="257">
        <v>69</v>
      </c>
      <c r="B5951" s="257">
        <v>70</v>
      </c>
      <c r="C5951" s="258" t="s">
        <v>1441</v>
      </c>
      <c r="D5951" s="257">
        <v>70097</v>
      </c>
      <c r="E5951" s="258" t="s">
        <v>1442</v>
      </c>
      <c r="F5951" s="25">
        <v>2016</v>
      </c>
      <c r="G5951" s="284">
        <v>42550.469444444447</v>
      </c>
      <c r="H5951" s="234">
        <v>42550.469444444447</v>
      </c>
      <c r="I5951" s="412" t="s">
        <v>36</v>
      </c>
      <c r="J5951" s="412" t="s">
        <v>36</v>
      </c>
      <c r="K5951" s="412"/>
      <c r="L5951" s="235">
        <f>N5951-G5951</f>
        <v>6.9444443943211809E-4</v>
      </c>
      <c r="M5951" s="236">
        <v>1</v>
      </c>
      <c r="N5951" s="284">
        <v>42550.470138888886</v>
      </c>
      <c r="O5951" s="234">
        <v>42550.470138888886</v>
      </c>
      <c r="P5951" s="237" t="s">
        <v>37</v>
      </c>
      <c r="Q5951" s="238" t="s">
        <v>52</v>
      </c>
      <c r="R5951" s="238" t="s">
        <v>639</v>
      </c>
      <c r="S5951" s="35" t="s">
        <v>101</v>
      </c>
      <c r="T5951" s="35" t="s">
        <v>6298</v>
      </c>
      <c r="U5951" s="282" t="s">
        <v>40</v>
      </c>
      <c r="V5951" s="240" t="s">
        <v>788</v>
      </c>
      <c r="W5951" s="35" t="s">
        <v>6299</v>
      </c>
      <c r="X5951" s="177">
        <v>0</v>
      </c>
      <c r="Y5951" s="177">
        <v>0</v>
      </c>
      <c r="Z5951" s="55">
        <v>0</v>
      </c>
      <c r="AA5951" s="35"/>
      <c r="AB5951" s="35"/>
      <c r="AC5951" s="35"/>
    </row>
    <row r="5952" spans="1:34" ht="15" customHeight="1" x14ac:dyDescent="0.2">
      <c r="A5952" s="175">
        <v>69</v>
      </c>
      <c r="B5952" s="175">
        <v>70</v>
      </c>
      <c r="C5952" s="24" t="s">
        <v>789</v>
      </c>
      <c r="D5952" s="175">
        <v>70106</v>
      </c>
      <c r="E5952" s="24" t="s">
        <v>790</v>
      </c>
      <c r="F5952" s="25">
        <v>2015</v>
      </c>
      <c r="G5952" s="156">
        <v>42204.20208333333</v>
      </c>
      <c r="H5952" s="157">
        <v>42204.20208333333</v>
      </c>
      <c r="I5952" s="620" t="s">
        <v>36</v>
      </c>
      <c r="J5952" s="620" t="s">
        <v>36</v>
      </c>
      <c r="K5952" s="620"/>
      <c r="L5952" s="159">
        <f>N5952-G5952</f>
        <v>6.944444467080757E-4</v>
      </c>
      <c r="M5952" s="160">
        <v>1</v>
      </c>
      <c r="N5952" s="156">
        <v>42204.202777777777</v>
      </c>
      <c r="O5952" s="157">
        <v>42204.202777777777</v>
      </c>
      <c r="P5952" s="161" t="s">
        <v>37</v>
      </c>
      <c r="Q5952" s="35" t="s">
        <v>213</v>
      </c>
      <c r="R5952" s="35" t="s">
        <v>287</v>
      </c>
      <c r="S5952" s="35" t="s">
        <v>40</v>
      </c>
      <c r="T5952" s="35" t="s">
        <v>4394</v>
      </c>
      <c r="U5952" s="459" t="s">
        <v>40</v>
      </c>
      <c r="V5952" s="167" t="s">
        <v>761</v>
      </c>
      <c r="W5952" s="35" t="s">
        <v>4395</v>
      </c>
      <c r="X5952" s="55">
        <v>0</v>
      </c>
      <c r="Y5952" s="55">
        <v>0</v>
      </c>
      <c r="Z5952" s="168"/>
      <c r="AA5952" s="168"/>
      <c r="AB5952" s="168"/>
      <c r="AC5952" s="168"/>
    </row>
    <row r="5953" spans="1:34" ht="15" customHeight="1" x14ac:dyDescent="0.2">
      <c r="A5953" s="175">
        <v>69</v>
      </c>
      <c r="B5953" s="175">
        <v>70</v>
      </c>
      <c r="C5953" s="24" t="s">
        <v>789</v>
      </c>
      <c r="D5953" s="175">
        <v>70106</v>
      </c>
      <c r="E5953" s="24" t="s">
        <v>790</v>
      </c>
      <c r="F5953" s="25">
        <v>2015</v>
      </c>
      <c r="G5953" s="156">
        <v>42204.367361111108</v>
      </c>
      <c r="H5953" s="157">
        <v>42204.367361111108</v>
      </c>
      <c r="I5953" s="620" t="s">
        <v>36</v>
      </c>
      <c r="J5953" s="620" t="s">
        <v>36</v>
      </c>
      <c r="K5953" s="620"/>
      <c r="L5953" s="159">
        <f>N5953-G5953</f>
        <v>0.83333333333575865</v>
      </c>
      <c r="M5953" s="160">
        <v>1200</v>
      </c>
      <c r="N5953" s="156">
        <v>42205.200694444444</v>
      </c>
      <c r="O5953" s="157">
        <v>42205.200694444444</v>
      </c>
      <c r="P5953" s="161" t="s">
        <v>37</v>
      </c>
      <c r="Q5953" s="35" t="s">
        <v>213</v>
      </c>
      <c r="R5953" s="35" t="s">
        <v>287</v>
      </c>
      <c r="S5953" s="35" t="s">
        <v>68</v>
      </c>
      <c r="T5953" s="35" t="s">
        <v>4404</v>
      </c>
      <c r="U5953" s="459" t="s">
        <v>40</v>
      </c>
      <c r="V5953" s="167" t="s">
        <v>761</v>
      </c>
      <c r="W5953" s="35" t="s">
        <v>4405</v>
      </c>
      <c r="X5953" s="55">
        <v>0</v>
      </c>
      <c r="Y5953" s="55">
        <v>0</v>
      </c>
      <c r="Z5953" s="168"/>
      <c r="AA5953" s="168"/>
      <c r="AB5953" s="168"/>
      <c r="AC5953" s="168"/>
    </row>
    <row r="5954" spans="1:34" ht="15" customHeight="1" x14ac:dyDescent="0.2">
      <c r="A5954" s="175">
        <v>69</v>
      </c>
      <c r="B5954" s="175">
        <v>70</v>
      </c>
      <c r="C5954" s="24" t="s">
        <v>789</v>
      </c>
      <c r="D5954" s="175">
        <v>70106</v>
      </c>
      <c r="E5954" s="24" t="s">
        <v>790</v>
      </c>
      <c r="F5954" s="25">
        <v>2015</v>
      </c>
      <c r="G5954" s="156">
        <v>42233.698611111111</v>
      </c>
      <c r="H5954" s="157">
        <v>42233.698611111111</v>
      </c>
      <c r="I5954" s="620" t="s">
        <v>36</v>
      </c>
      <c r="J5954" s="620" t="s">
        <v>36</v>
      </c>
      <c r="K5954" s="620"/>
      <c r="L5954" s="159">
        <f>N5954-G5954</f>
        <v>1.9118055555591127</v>
      </c>
      <c r="M5954" s="160">
        <v>2753</v>
      </c>
      <c r="N5954" s="156">
        <v>42235.61041666667</v>
      </c>
      <c r="O5954" s="157">
        <v>42235.61041666667</v>
      </c>
      <c r="P5954" s="161" t="s">
        <v>37</v>
      </c>
      <c r="Q5954" s="35" t="s">
        <v>382</v>
      </c>
      <c r="R5954" s="35" t="s">
        <v>383</v>
      </c>
      <c r="S5954" s="35" t="s">
        <v>101</v>
      </c>
      <c r="T5954" s="35" t="s">
        <v>4605</v>
      </c>
      <c r="U5954" s="459" t="s">
        <v>40</v>
      </c>
      <c r="V5954" s="167" t="s">
        <v>761</v>
      </c>
      <c r="W5954" s="35" t="s">
        <v>4608</v>
      </c>
      <c r="X5954" s="55">
        <v>0</v>
      </c>
      <c r="Y5954" s="168"/>
      <c r="Z5954" s="168"/>
      <c r="AA5954" s="168"/>
      <c r="AB5954" s="168"/>
      <c r="AC5954" s="168"/>
    </row>
    <row r="5955" spans="1:34" ht="15" customHeight="1" x14ac:dyDescent="0.2">
      <c r="A5955" s="257">
        <v>69</v>
      </c>
      <c r="B5955" s="257">
        <v>70</v>
      </c>
      <c r="C5955" s="258" t="s">
        <v>789</v>
      </c>
      <c r="D5955" s="257">
        <v>70106</v>
      </c>
      <c r="E5955" s="258" t="s">
        <v>790</v>
      </c>
      <c r="F5955" s="25">
        <v>2016</v>
      </c>
      <c r="G5955" s="284">
        <v>42547.927083333336</v>
      </c>
      <c r="H5955" s="234">
        <v>42547.927083333336</v>
      </c>
      <c r="I5955" s="412" t="s">
        <v>36</v>
      </c>
      <c r="J5955" s="412" t="s">
        <v>36</v>
      </c>
      <c r="K5955" s="412"/>
      <c r="L5955" s="235">
        <f>N5955-G5955</f>
        <v>0.47152777777228039</v>
      </c>
      <c r="M5955" s="236">
        <v>679</v>
      </c>
      <c r="N5955" s="284">
        <v>42548.398611111108</v>
      </c>
      <c r="O5955" s="234">
        <v>42548.398611111108</v>
      </c>
      <c r="P5955" s="237" t="s">
        <v>37</v>
      </c>
      <c r="Q5955" s="238" t="s">
        <v>382</v>
      </c>
      <c r="R5955" s="238" t="s">
        <v>383</v>
      </c>
      <c r="S5955" s="35" t="s">
        <v>68</v>
      </c>
      <c r="T5955" s="35" t="s">
        <v>6288</v>
      </c>
      <c r="U5955" s="282" t="s">
        <v>40</v>
      </c>
      <c r="V5955" s="240" t="s">
        <v>761</v>
      </c>
      <c r="W5955" s="35" t="s">
        <v>6289</v>
      </c>
      <c r="X5955" s="177">
        <v>0</v>
      </c>
      <c r="Y5955" s="177">
        <v>0</v>
      </c>
      <c r="Z5955" s="55">
        <v>0</v>
      </c>
      <c r="AA5955" s="35"/>
      <c r="AB5955" s="35"/>
      <c r="AC5955" s="35"/>
    </row>
    <row r="5956" spans="1:34" ht="15" customHeight="1" x14ac:dyDescent="0.2">
      <c r="A5956" s="257">
        <v>69</v>
      </c>
      <c r="B5956" s="257">
        <v>70</v>
      </c>
      <c r="C5956" s="258" t="s">
        <v>789</v>
      </c>
      <c r="D5956" s="257">
        <v>70106</v>
      </c>
      <c r="E5956" s="258" t="s">
        <v>790</v>
      </c>
      <c r="F5956" s="25">
        <v>2017</v>
      </c>
      <c r="G5956" s="232">
        <v>42896.26666666667</v>
      </c>
      <c r="H5956" s="233">
        <v>42896.26666666667</v>
      </c>
      <c r="I5956" s="412" t="s">
        <v>36</v>
      </c>
      <c r="J5956" s="412" t="s">
        <v>36</v>
      </c>
      <c r="K5956" s="412"/>
      <c r="L5956" s="235">
        <f>N5956-G5956</f>
        <v>9.0277777773735579E-2</v>
      </c>
      <c r="M5956" s="236">
        <v>130</v>
      </c>
      <c r="N5956" s="232">
        <v>42896.356944444444</v>
      </c>
      <c r="O5956" s="233">
        <v>42896.356944444444</v>
      </c>
      <c r="P5956" s="237" t="s">
        <v>37</v>
      </c>
      <c r="Q5956" s="35" t="s">
        <v>145</v>
      </c>
      <c r="R5956" s="35" t="s">
        <v>146</v>
      </c>
      <c r="S5956" s="35" t="s">
        <v>107</v>
      </c>
      <c r="T5956" s="52" t="s">
        <v>8697</v>
      </c>
      <c r="U5956" s="360">
        <v>112952771</v>
      </c>
      <c r="V5956" s="240" t="s">
        <v>761</v>
      </c>
      <c r="W5956" s="44" t="s">
        <v>8700</v>
      </c>
      <c r="X5956" s="255">
        <v>1321</v>
      </c>
      <c r="Y5956" s="255">
        <v>1321</v>
      </c>
      <c r="Z5956" s="255">
        <v>107101</v>
      </c>
      <c r="AA5956" s="173">
        <v>2.394325249781955E-4</v>
      </c>
      <c r="AB5956" s="174">
        <v>1.9412159619749975E-2</v>
      </c>
      <c r="AC5956" s="241">
        <v>81.075700227100683</v>
      </c>
      <c r="AD5956" s="304">
        <v>5517212</v>
      </c>
      <c r="AE5956" s="305" t="s">
        <v>7063</v>
      </c>
      <c r="AF5956" s="305" t="s">
        <v>8699</v>
      </c>
      <c r="AG5956" s="35" t="s">
        <v>7040</v>
      </c>
      <c r="AH5956" s="44" t="s">
        <v>7173</v>
      </c>
    </row>
    <row r="5957" spans="1:34" ht="15" customHeight="1" x14ac:dyDescent="0.2">
      <c r="A5957" s="175">
        <v>69</v>
      </c>
      <c r="B5957" s="175">
        <v>70</v>
      </c>
      <c r="C5957" s="24" t="s">
        <v>1644</v>
      </c>
      <c r="D5957" s="175">
        <v>70107</v>
      </c>
      <c r="E5957" s="24" t="s">
        <v>1645</v>
      </c>
      <c r="F5957" s="25">
        <v>2015</v>
      </c>
      <c r="G5957" s="156">
        <v>42204.159722222219</v>
      </c>
      <c r="H5957" s="157">
        <v>42204.159722222219</v>
      </c>
      <c r="I5957" s="620" t="s">
        <v>36</v>
      </c>
      <c r="J5957" s="620" t="s">
        <v>36</v>
      </c>
      <c r="K5957" s="620"/>
      <c r="L5957" s="159">
        <f>N5957-G5957</f>
        <v>6.944444467080757E-4</v>
      </c>
      <c r="M5957" s="160">
        <v>1</v>
      </c>
      <c r="N5957" s="156">
        <v>42204.160416666666</v>
      </c>
      <c r="O5957" s="157">
        <v>42204.160416666666</v>
      </c>
      <c r="P5957" s="161" t="s">
        <v>37</v>
      </c>
      <c r="Q5957" s="35" t="s">
        <v>213</v>
      </c>
      <c r="R5957" s="35" t="s">
        <v>287</v>
      </c>
      <c r="S5957" s="35" t="s">
        <v>40</v>
      </c>
      <c r="T5957" s="35" t="s">
        <v>4392</v>
      </c>
      <c r="U5957" s="166"/>
      <c r="V5957" s="167" t="s">
        <v>761</v>
      </c>
      <c r="W5957" s="35" t="s">
        <v>4393</v>
      </c>
      <c r="X5957" s="55">
        <v>0</v>
      </c>
      <c r="Y5957" s="55">
        <v>0</v>
      </c>
      <c r="Z5957" s="168"/>
      <c r="AA5957" s="168"/>
      <c r="AB5957" s="168"/>
      <c r="AC5957" s="168"/>
    </row>
    <row r="5958" spans="1:34" ht="15" customHeight="1" x14ac:dyDescent="0.2">
      <c r="A5958" s="105">
        <v>69</v>
      </c>
      <c r="B5958" s="105">
        <v>70</v>
      </c>
      <c r="C5958" s="76" t="s">
        <v>865</v>
      </c>
      <c r="D5958" s="31">
        <v>70109</v>
      </c>
      <c r="E5958" s="60" t="s">
        <v>866</v>
      </c>
      <c r="F5958" s="25">
        <v>2014</v>
      </c>
      <c r="G5958" s="61">
        <v>41927.46875</v>
      </c>
      <c r="H5958" s="62">
        <v>41927.46875</v>
      </c>
      <c r="I5958" s="625" t="s">
        <v>36</v>
      </c>
      <c r="J5958" s="625" t="s">
        <v>36</v>
      </c>
      <c r="K5958" s="625"/>
      <c r="L5958" s="64">
        <f>N5958-G5958</f>
        <v>3.4722222189884633E-3</v>
      </c>
      <c r="M5958" s="65">
        <v>5</v>
      </c>
      <c r="N5958" s="61">
        <v>41927.472222222219</v>
      </c>
      <c r="O5958" s="62">
        <v>41927.472222222219</v>
      </c>
      <c r="P5958" s="66" t="s">
        <v>37</v>
      </c>
      <c r="Q5958" s="69" t="s">
        <v>71</v>
      </c>
      <c r="R5958" s="69" t="s">
        <v>600</v>
      </c>
      <c r="S5958" s="87" t="s">
        <v>579</v>
      </c>
      <c r="T5958" s="69" t="s">
        <v>2869</v>
      </c>
      <c r="U5958" s="77">
        <v>10633</v>
      </c>
      <c r="V5958" s="87" t="s">
        <v>788</v>
      </c>
      <c r="W5958" s="69" t="s">
        <v>2870</v>
      </c>
      <c r="X5958" s="32">
        <v>0</v>
      </c>
      <c r="Y5958" s="32">
        <v>0</v>
      </c>
      <c r="Z5958" s="83"/>
      <c r="AA5958" s="84"/>
      <c r="AB5958" s="85"/>
      <c r="AC5958" s="83"/>
      <c r="AD5958" s="41"/>
      <c r="AE5958" s="41"/>
      <c r="AF5958" s="41"/>
      <c r="AG5958" s="41"/>
      <c r="AH5958" s="41"/>
    </row>
    <row r="5959" spans="1:34" ht="15" customHeight="1" x14ac:dyDescent="0.2">
      <c r="A5959" s="257">
        <v>69</v>
      </c>
      <c r="B5959" s="257">
        <v>70</v>
      </c>
      <c r="C5959" s="258" t="s">
        <v>865</v>
      </c>
      <c r="D5959" s="257">
        <v>70109</v>
      </c>
      <c r="E5959" s="258" t="s">
        <v>866</v>
      </c>
      <c r="F5959" s="25">
        <v>2016</v>
      </c>
      <c r="G5959" s="284">
        <v>42537.663888888892</v>
      </c>
      <c r="H5959" s="234">
        <v>42537.663888888892</v>
      </c>
      <c r="I5959" s="412" t="s">
        <v>36</v>
      </c>
      <c r="J5959" s="412" t="s">
        <v>36</v>
      </c>
      <c r="K5959" s="412"/>
      <c r="L5959" s="235">
        <f>N5959-G5959</f>
        <v>1.3888888861401938E-3</v>
      </c>
      <c r="M5959" s="236">
        <v>2</v>
      </c>
      <c r="N5959" s="284">
        <v>42537.665277777778</v>
      </c>
      <c r="O5959" s="234">
        <v>42537.665277777778</v>
      </c>
      <c r="P5959" s="237" t="s">
        <v>37</v>
      </c>
      <c r="Q5959" s="238" t="s">
        <v>52</v>
      </c>
      <c r="R5959" s="238" t="s">
        <v>106</v>
      </c>
      <c r="S5959" s="277" t="s">
        <v>1470</v>
      </c>
      <c r="T5959" s="35" t="s">
        <v>6225</v>
      </c>
      <c r="U5959" s="77">
        <v>12264</v>
      </c>
      <c r="V5959" s="240" t="s">
        <v>788</v>
      </c>
      <c r="W5959" s="35" t="s">
        <v>6233</v>
      </c>
      <c r="X5959" s="177">
        <v>1</v>
      </c>
      <c r="Y5959" s="266"/>
      <c r="Z5959" s="266"/>
      <c r="AA5959" s="266"/>
      <c r="AB5959" s="266"/>
      <c r="AC5959" s="266"/>
    </row>
    <row r="5960" spans="1:34" ht="15" customHeight="1" x14ac:dyDescent="0.2">
      <c r="A5960" s="105">
        <v>69</v>
      </c>
      <c r="B5960" s="105">
        <v>70</v>
      </c>
      <c r="C5960" s="76" t="s">
        <v>613</v>
      </c>
      <c r="D5960" s="31">
        <v>70110</v>
      </c>
      <c r="E5960" s="60" t="s">
        <v>614</v>
      </c>
      <c r="F5960" s="25">
        <v>2014</v>
      </c>
      <c r="G5960" s="61">
        <v>41943.932638888888</v>
      </c>
      <c r="H5960" s="62">
        <v>41943.932638888888</v>
      </c>
      <c r="I5960" s="625" t="s">
        <v>36</v>
      </c>
      <c r="J5960" s="628" t="s">
        <v>313</v>
      </c>
      <c r="K5960" s="628"/>
      <c r="L5960" s="64">
        <f>N5960-G5960</f>
        <v>0.70347222222335404</v>
      </c>
      <c r="M5960" s="65">
        <v>1013</v>
      </c>
      <c r="N5960" s="61">
        <v>41944.636111111111</v>
      </c>
      <c r="O5960" s="62">
        <v>41944.636111111111</v>
      </c>
      <c r="P5960" s="66" t="s">
        <v>37</v>
      </c>
      <c r="Q5960" s="69" t="s">
        <v>52</v>
      </c>
      <c r="R5960" s="69" t="s">
        <v>53</v>
      </c>
      <c r="S5960" s="87" t="s">
        <v>54</v>
      </c>
      <c r="T5960" s="69" t="s">
        <v>2972</v>
      </c>
      <c r="U5960" s="77">
        <v>10674</v>
      </c>
      <c r="V5960" s="87" t="s">
        <v>788</v>
      </c>
      <c r="W5960" s="69" t="s">
        <v>2973</v>
      </c>
      <c r="X5960" s="32">
        <v>156</v>
      </c>
      <c r="Y5960" s="32">
        <v>156</v>
      </c>
      <c r="Z5960" s="32">
        <v>49608</v>
      </c>
      <c r="AA5960" s="79">
        <f>Y5960/5380759</f>
        <v>2.8992192365426512E-5</v>
      </c>
      <c r="AB5960" s="80">
        <f>Z5960/5380759</f>
        <v>9.2195171722056317E-3</v>
      </c>
      <c r="AC5960" s="32">
        <f>Z5960/Y5960</f>
        <v>318</v>
      </c>
    </row>
    <row r="5961" spans="1:34" ht="15" customHeight="1" x14ac:dyDescent="0.2">
      <c r="A5961" s="105">
        <v>69</v>
      </c>
      <c r="B5961" s="105">
        <v>70</v>
      </c>
      <c r="C5961" s="76" t="s">
        <v>613</v>
      </c>
      <c r="D5961" s="31">
        <v>70110</v>
      </c>
      <c r="E5961" s="60" t="s">
        <v>614</v>
      </c>
      <c r="F5961" s="25">
        <v>2014</v>
      </c>
      <c r="G5961" s="61">
        <v>41956.25</v>
      </c>
      <c r="H5961" s="62">
        <v>41956.25</v>
      </c>
      <c r="I5961" s="625" t="s">
        <v>36</v>
      </c>
      <c r="J5961" s="625" t="s">
        <v>36</v>
      </c>
      <c r="K5961" s="625"/>
      <c r="L5961" s="64">
        <f>N5961-G5961</f>
        <v>3.3333333332848269E-2</v>
      </c>
      <c r="M5961" s="65">
        <v>48</v>
      </c>
      <c r="N5961" s="61">
        <v>41956.283333333333</v>
      </c>
      <c r="O5961" s="62">
        <v>41956.283333333333</v>
      </c>
      <c r="P5961" s="66" t="s">
        <v>37</v>
      </c>
      <c r="Q5961" s="35" t="s">
        <v>71</v>
      </c>
      <c r="R5961" s="69" t="s">
        <v>600</v>
      </c>
      <c r="S5961" s="87" t="s">
        <v>579</v>
      </c>
      <c r="T5961" s="69" t="s">
        <v>3018</v>
      </c>
      <c r="U5961" s="77">
        <v>10690</v>
      </c>
      <c r="V5961" s="87" t="s">
        <v>788</v>
      </c>
      <c r="W5961" s="69" t="s">
        <v>3019</v>
      </c>
      <c r="X5961" s="32">
        <v>156</v>
      </c>
      <c r="Y5961" s="32">
        <v>156</v>
      </c>
      <c r="Z5961" s="32">
        <v>7488</v>
      </c>
      <c r="AA5961" s="79">
        <f>Y5961/5380759</f>
        <v>2.8992192365426512E-5</v>
      </c>
      <c r="AB5961" s="80">
        <f>Z5961/5380759</f>
        <v>1.3916252335404726E-3</v>
      </c>
      <c r="AC5961" s="32">
        <f>Z5961/Y5961</f>
        <v>48</v>
      </c>
      <c r="AD5961" s="41"/>
      <c r="AE5961" s="41"/>
      <c r="AF5961" s="41"/>
      <c r="AG5961" s="41"/>
      <c r="AH5961" s="41"/>
    </row>
    <row r="5962" spans="1:34" ht="15" customHeight="1" x14ac:dyDescent="0.2">
      <c r="A5962" s="153">
        <v>69</v>
      </c>
      <c r="B5962" s="153">
        <v>70</v>
      </c>
      <c r="C5962" s="24" t="s">
        <v>613</v>
      </c>
      <c r="D5962" s="172">
        <v>70110</v>
      </c>
      <c r="E5962" s="24" t="s">
        <v>614</v>
      </c>
      <c r="F5962" s="25">
        <v>2015</v>
      </c>
      <c r="G5962" s="156">
        <v>42012.338888888888</v>
      </c>
      <c r="H5962" s="157">
        <v>42012.338888888888</v>
      </c>
      <c r="I5962" s="620" t="s">
        <v>36</v>
      </c>
      <c r="J5962" s="620" t="s">
        <v>36</v>
      </c>
      <c r="K5962" s="620"/>
      <c r="L5962" s="159">
        <f>N5962-G5962</f>
        <v>1.2500000004365575E-2</v>
      </c>
      <c r="M5962" s="160">
        <v>18</v>
      </c>
      <c r="N5962" s="156">
        <v>42012.351388888892</v>
      </c>
      <c r="O5962" s="157">
        <v>42012.351388888892</v>
      </c>
      <c r="P5962" s="161" t="s">
        <v>37</v>
      </c>
      <c r="Q5962" s="35" t="s">
        <v>71</v>
      </c>
      <c r="R5962" s="35" t="s">
        <v>72</v>
      </c>
      <c r="S5962" s="35" t="s">
        <v>579</v>
      </c>
      <c r="T5962" s="35" t="s">
        <v>3324</v>
      </c>
      <c r="U5962" s="170">
        <v>10822</v>
      </c>
      <c r="V5962" s="167" t="s">
        <v>788</v>
      </c>
      <c r="W5962" s="35" t="s">
        <v>3325</v>
      </c>
      <c r="X5962" s="55">
        <v>156</v>
      </c>
      <c r="Y5962" s="55">
        <v>156</v>
      </c>
      <c r="Z5962" s="55">
        <v>2964</v>
      </c>
      <c r="AA5962" s="173">
        <f>Y5962/5412924</f>
        <v>2.8819913229892013E-5</v>
      </c>
      <c r="AB5962" s="174">
        <f>Z5962/5412924</f>
        <v>5.4757835136794825E-4</v>
      </c>
      <c r="AC5962" s="55">
        <f>Z5962/Y5962</f>
        <v>19</v>
      </c>
    </row>
    <row r="5963" spans="1:34" ht="15" customHeight="1" x14ac:dyDescent="0.2">
      <c r="A5963" s="175">
        <v>69</v>
      </c>
      <c r="B5963" s="175">
        <v>70</v>
      </c>
      <c r="C5963" s="24" t="s">
        <v>613</v>
      </c>
      <c r="D5963" s="175">
        <v>70110</v>
      </c>
      <c r="E5963" s="24" t="s">
        <v>614</v>
      </c>
      <c r="F5963" s="25">
        <v>2015</v>
      </c>
      <c r="G5963" s="156">
        <v>42131.993055555555</v>
      </c>
      <c r="H5963" s="157">
        <v>42131.993055555555</v>
      </c>
      <c r="I5963" s="620" t="s">
        <v>36</v>
      </c>
      <c r="J5963" s="626" t="s">
        <v>313</v>
      </c>
      <c r="K5963" s="626"/>
      <c r="L5963" s="159">
        <f>N5963-G5963</f>
        <v>0.51736111110949423</v>
      </c>
      <c r="M5963" s="160">
        <v>745</v>
      </c>
      <c r="N5963" s="156">
        <v>42132.510416666664</v>
      </c>
      <c r="O5963" s="157">
        <v>42132.510416666664</v>
      </c>
      <c r="P5963" s="161" t="s">
        <v>37</v>
      </c>
      <c r="Q5963" s="35" t="s">
        <v>43</v>
      </c>
      <c r="R5963" s="35" t="s">
        <v>535</v>
      </c>
      <c r="S5963" s="35" t="s">
        <v>68</v>
      </c>
      <c r="T5963" s="35" t="s">
        <v>3937</v>
      </c>
      <c r="U5963" s="170">
        <v>11101</v>
      </c>
      <c r="V5963" s="167" t="s">
        <v>788</v>
      </c>
      <c r="W5963" s="35" t="s">
        <v>3938</v>
      </c>
      <c r="X5963" s="55">
        <v>153</v>
      </c>
      <c r="Y5963" s="55">
        <v>153</v>
      </c>
      <c r="Z5963" s="55">
        <v>14841</v>
      </c>
      <c r="AA5963" s="173">
        <v>2.8265684129317166E-5</v>
      </c>
      <c r="AB5963" s="174">
        <v>2.7417713605437655E-3</v>
      </c>
      <c r="AC5963" s="55">
        <v>97</v>
      </c>
    </row>
    <row r="5964" spans="1:34" ht="15" customHeight="1" x14ac:dyDescent="0.2">
      <c r="A5964" s="257">
        <v>69</v>
      </c>
      <c r="B5964" s="257">
        <v>70</v>
      </c>
      <c r="C5964" s="258" t="s">
        <v>613</v>
      </c>
      <c r="D5964" s="257">
        <v>70110</v>
      </c>
      <c r="E5964" s="258" t="s">
        <v>614</v>
      </c>
      <c r="F5964" s="25">
        <v>2016</v>
      </c>
      <c r="G5964" s="232">
        <v>42460.711111111108</v>
      </c>
      <c r="H5964" s="233">
        <v>42460.711111111108</v>
      </c>
      <c r="I5964" s="412" t="s">
        <v>36</v>
      </c>
      <c r="J5964" s="412" t="s">
        <v>36</v>
      </c>
      <c r="K5964" s="412"/>
      <c r="L5964" s="235">
        <f>N5964-G5964</f>
        <v>6.944444467080757E-4</v>
      </c>
      <c r="M5964" s="236">
        <v>1</v>
      </c>
      <c r="N5964" s="232">
        <v>42460.711805555555</v>
      </c>
      <c r="O5964" s="233">
        <v>42460.711805555555</v>
      </c>
      <c r="P5964" s="237" t="s">
        <v>37</v>
      </c>
      <c r="Q5964" s="279" t="s">
        <v>71</v>
      </c>
      <c r="R5964" s="280" t="s">
        <v>600</v>
      </c>
      <c r="S5964" s="281" t="s">
        <v>579</v>
      </c>
      <c r="T5964" s="269" t="s">
        <v>5813</v>
      </c>
      <c r="U5964" s="170">
        <v>12056</v>
      </c>
      <c r="V5964" s="240" t="s">
        <v>788</v>
      </c>
      <c r="W5964" s="269" t="s">
        <v>5814</v>
      </c>
      <c r="X5964" s="55">
        <v>1</v>
      </c>
      <c r="Y5964" s="55">
        <v>0</v>
      </c>
      <c r="Z5964" s="55">
        <v>0</v>
      </c>
      <c r="AA5964" s="275"/>
      <c r="AB5964" s="275"/>
      <c r="AC5964" s="275"/>
    </row>
    <row r="5965" spans="1:34" ht="15" customHeight="1" x14ac:dyDescent="0.2">
      <c r="A5965" s="257">
        <v>69</v>
      </c>
      <c r="B5965" s="257">
        <v>70</v>
      </c>
      <c r="C5965" s="258" t="s">
        <v>613</v>
      </c>
      <c r="D5965" s="257">
        <v>70110</v>
      </c>
      <c r="E5965" s="258" t="s">
        <v>614</v>
      </c>
      <c r="F5965" s="25">
        <v>2016</v>
      </c>
      <c r="G5965" s="284">
        <v>42521.714583333334</v>
      </c>
      <c r="H5965" s="234">
        <v>42521.714583333334</v>
      </c>
      <c r="I5965" s="412" t="s">
        <v>36</v>
      </c>
      <c r="J5965" s="412" t="s">
        <v>36</v>
      </c>
      <c r="K5965" s="412"/>
      <c r="L5965" s="235">
        <f>N5965-G5965</f>
        <v>6.944444467080757E-4</v>
      </c>
      <c r="M5965" s="236">
        <v>1</v>
      </c>
      <c r="N5965" s="284">
        <v>42521.715277777781</v>
      </c>
      <c r="O5965" s="234">
        <v>42521.715277777781</v>
      </c>
      <c r="P5965" s="237" t="s">
        <v>37</v>
      </c>
      <c r="Q5965" s="238" t="s">
        <v>145</v>
      </c>
      <c r="R5965" s="238" t="s">
        <v>146</v>
      </c>
      <c r="S5965" s="35" t="s">
        <v>40</v>
      </c>
      <c r="T5965" s="35" t="s">
        <v>6139</v>
      </c>
      <c r="U5965" s="88">
        <v>12207</v>
      </c>
      <c r="V5965" s="240" t="s">
        <v>788</v>
      </c>
      <c r="W5965" s="35" t="s">
        <v>6140</v>
      </c>
      <c r="X5965" s="55">
        <v>158</v>
      </c>
      <c r="Y5965" s="55">
        <v>0</v>
      </c>
      <c r="Z5965" s="55">
        <v>0</v>
      </c>
      <c r="AA5965" s="266"/>
      <c r="AB5965" s="266"/>
      <c r="AC5965" s="266"/>
    </row>
    <row r="5966" spans="1:34" ht="15" customHeight="1" x14ac:dyDescent="0.2">
      <c r="A5966" s="257">
        <v>69</v>
      </c>
      <c r="B5966" s="257">
        <v>70</v>
      </c>
      <c r="C5966" s="258" t="s">
        <v>613</v>
      </c>
      <c r="D5966" s="257">
        <v>70110</v>
      </c>
      <c r="E5966" s="258" t="s">
        <v>614</v>
      </c>
      <c r="F5966" s="25">
        <v>2016</v>
      </c>
      <c r="G5966" s="284">
        <v>42731.383333333331</v>
      </c>
      <c r="H5966" s="234">
        <v>42731.383333333331</v>
      </c>
      <c r="I5966" s="412" t="s">
        <v>36</v>
      </c>
      <c r="J5966" s="412" t="s">
        <v>36</v>
      </c>
      <c r="K5966" s="412"/>
      <c r="L5966" s="235">
        <f>N5966-G5966</f>
        <v>0.22638888889196096</v>
      </c>
      <c r="M5966" s="236">
        <v>326</v>
      </c>
      <c r="N5966" s="284">
        <v>42731.609722222223</v>
      </c>
      <c r="O5966" s="234">
        <v>42731.609722222223</v>
      </c>
      <c r="P5966" s="237" t="s">
        <v>37</v>
      </c>
      <c r="Q5966" s="35" t="s">
        <v>52</v>
      </c>
      <c r="R5966" s="35" t="s">
        <v>302</v>
      </c>
      <c r="S5966" s="35" t="s">
        <v>68</v>
      </c>
      <c r="T5966" s="35" t="s">
        <v>7032</v>
      </c>
      <c r="U5966" s="282" t="s">
        <v>40</v>
      </c>
      <c r="V5966" s="240" t="s">
        <v>788</v>
      </c>
      <c r="W5966" s="35" t="s">
        <v>7033</v>
      </c>
      <c r="X5966" s="177">
        <v>0</v>
      </c>
      <c r="Y5966" s="55">
        <v>0</v>
      </c>
      <c r="Z5966" s="55">
        <v>0</v>
      </c>
      <c r="AA5966" s="168"/>
      <c r="AB5966" s="168"/>
      <c r="AC5966" s="168"/>
    </row>
    <row r="5967" spans="1:34" ht="15" customHeight="1" x14ac:dyDescent="0.2">
      <c r="A5967" s="257">
        <v>69</v>
      </c>
      <c r="B5967" s="257">
        <v>70</v>
      </c>
      <c r="C5967" s="258" t="s">
        <v>613</v>
      </c>
      <c r="D5967" s="257">
        <v>70110</v>
      </c>
      <c r="E5967" s="258" t="s">
        <v>614</v>
      </c>
      <c r="F5967" s="25">
        <v>2017</v>
      </c>
      <c r="G5967" s="232">
        <v>42759.095833333333</v>
      </c>
      <c r="H5967" s="233">
        <v>42759.095833333333</v>
      </c>
      <c r="I5967" s="412" t="s">
        <v>36</v>
      </c>
      <c r="J5967" s="412" t="s">
        <v>36</v>
      </c>
      <c r="K5967" s="412"/>
      <c r="L5967" s="235">
        <f>N5967-G5967</f>
        <v>0.42708333333575865</v>
      </c>
      <c r="M5967" s="236">
        <v>615</v>
      </c>
      <c r="N5967" s="232">
        <v>42759.522916666669</v>
      </c>
      <c r="O5967" s="233">
        <v>42759.522916666669</v>
      </c>
      <c r="P5967" s="237" t="s">
        <v>37</v>
      </c>
      <c r="Q5967" s="35" t="s">
        <v>52</v>
      </c>
      <c r="R5967" s="35" t="s">
        <v>302</v>
      </c>
      <c r="S5967" s="35" t="s">
        <v>68</v>
      </c>
      <c r="T5967" s="167" t="s">
        <v>7610</v>
      </c>
      <c r="U5967" s="303" t="s">
        <v>40</v>
      </c>
      <c r="V5967" s="49" t="s">
        <v>788</v>
      </c>
      <c r="W5967" s="35" t="s">
        <v>7611</v>
      </c>
      <c r="X5967" s="255">
        <v>0</v>
      </c>
      <c r="Y5967" s="255">
        <v>0</v>
      </c>
      <c r="Z5967" s="255">
        <v>0</v>
      </c>
      <c r="AA5967" s="35"/>
      <c r="AB5967" s="35"/>
      <c r="AC5967" s="35"/>
      <c r="AD5967" s="304">
        <v>5517212</v>
      </c>
      <c r="AE5967" s="305" t="s">
        <v>1270</v>
      </c>
      <c r="AF5967" s="305" t="s">
        <v>1270</v>
      </c>
      <c r="AG5967" s="35" t="s">
        <v>7066</v>
      </c>
      <c r="AH5967" s="44" t="s">
        <v>7067</v>
      </c>
    </row>
    <row r="5968" spans="1:34" ht="15" customHeight="1" x14ac:dyDescent="0.2">
      <c r="A5968" s="257">
        <v>69</v>
      </c>
      <c r="B5968" s="257">
        <v>70</v>
      </c>
      <c r="C5968" s="258" t="s">
        <v>613</v>
      </c>
      <c r="D5968" s="257">
        <v>70110</v>
      </c>
      <c r="E5968" s="258" t="s">
        <v>614</v>
      </c>
      <c r="F5968" s="25">
        <v>2017</v>
      </c>
      <c r="G5968" s="232">
        <v>42816.561111111114</v>
      </c>
      <c r="H5968" s="233">
        <v>42816.561111111114</v>
      </c>
      <c r="I5968" s="412" t="s">
        <v>36</v>
      </c>
      <c r="J5968" s="412" t="s">
        <v>36</v>
      </c>
      <c r="K5968" s="412"/>
      <c r="L5968" s="235">
        <f>N5968-G5968</f>
        <v>6.9444443943211809E-4</v>
      </c>
      <c r="M5968" s="236">
        <v>1</v>
      </c>
      <c r="N5968" s="232">
        <v>42816.561805555553</v>
      </c>
      <c r="O5968" s="233">
        <v>42816.561805555553</v>
      </c>
      <c r="P5968" s="237" t="s">
        <v>37</v>
      </c>
      <c r="Q5968" s="35" t="s">
        <v>48</v>
      </c>
      <c r="R5968" s="35" t="s">
        <v>49</v>
      </c>
      <c r="S5968" s="35" t="s">
        <v>40</v>
      </c>
      <c r="T5968" s="52" t="s">
        <v>8170</v>
      </c>
      <c r="U5968" s="303" t="s">
        <v>40</v>
      </c>
      <c r="V5968" s="49" t="s">
        <v>788</v>
      </c>
      <c r="W5968" s="44" t="s">
        <v>8171</v>
      </c>
      <c r="X5968" s="255">
        <v>155</v>
      </c>
      <c r="Y5968" s="241">
        <v>0</v>
      </c>
      <c r="Z5968" s="241">
        <v>0</v>
      </c>
      <c r="AA5968" s="168"/>
      <c r="AB5968" s="168"/>
      <c r="AC5968" s="168"/>
      <c r="AD5968" s="304">
        <v>5517212</v>
      </c>
      <c r="AE5968" s="305" t="s">
        <v>7083</v>
      </c>
      <c r="AF5968" s="305" t="s">
        <v>8135</v>
      </c>
      <c r="AG5968" s="35" t="s">
        <v>7040</v>
      </c>
      <c r="AH5968" s="52" t="s">
        <v>7041</v>
      </c>
    </row>
    <row r="5969" spans="1:34" ht="15" customHeight="1" x14ac:dyDescent="0.2">
      <c r="A5969" s="257">
        <v>69</v>
      </c>
      <c r="B5969" s="257">
        <v>70</v>
      </c>
      <c r="C5969" s="258" t="s">
        <v>613</v>
      </c>
      <c r="D5969" s="257">
        <v>70110</v>
      </c>
      <c r="E5969" s="258" t="s">
        <v>614</v>
      </c>
      <c r="F5969" s="25">
        <v>2017</v>
      </c>
      <c r="G5969" s="232">
        <v>42861.902777777781</v>
      </c>
      <c r="H5969" s="233">
        <v>42861.902777777781</v>
      </c>
      <c r="I5969" s="412" t="s">
        <v>36</v>
      </c>
      <c r="J5969" s="412" t="s">
        <v>36</v>
      </c>
      <c r="K5969" s="412"/>
      <c r="L5969" s="235">
        <f>N5969-G5969</f>
        <v>6.9444443943211809E-4</v>
      </c>
      <c r="M5969" s="236">
        <v>1</v>
      </c>
      <c r="N5969" s="232">
        <v>42861.90347222222</v>
      </c>
      <c r="O5969" s="233">
        <v>42861.90347222222</v>
      </c>
      <c r="P5969" s="237" t="s">
        <v>37</v>
      </c>
      <c r="Q5969" s="35" t="s">
        <v>52</v>
      </c>
      <c r="R5969" s="35" t="s">
        <v>302</v>
      </c>
      <c r="S5969" s="35" t="s">
        <v>40</v>
      </c>
      <c r="T5969" s="52" t="s">
        <v>8522</v>
      </c>
      <c r="U5969" s="293">
        <v>112844621</v>
      </c>
      <c r="V5969" s="240" t="s">
        <v>788</v>
      </c>
      <c r="W5969" s="44" t="s">
        <v>8523</v>
      </c>
      <c r="X5969" s="241">
        <v>155</v>
      </c>
      <c r="Y5969" s="241">
        <v>0</v>
      </c>
      <c r="Z5969" s="241">
        <v>0</v>
      </c>
      <c r="AA5969" s="35"/>
      <c r="AB5969" s="35"/>
      <c r="AC5969" s="35"/>
      <c r="AD5969" s="304">
        <v>5517212</v>
      </c>
      <c r="AE5969" s="305" t="s">
        <v>7083</v>
      </c>
      <c r="AF5969" s="305" t="s">
        <v>8524</v>
      </c>
      <c r="AG5969" s="35" t="s">
        <v>7040</v>
      </c>
      <c r="AH5969" s="44" t="s">
        <v>7041</v>
      </c>
    </row>
    <row r="5970" spans="1:34" ht="15" customHeight="1" x14ac:dyDescent="0.2">
      <c r="A5970" s="257">
        <v>69</v>
      </c>
      <c r="B5970" s="257">
        <v>70</v>
      </c>
      <c r="C5970" s="258" t="s">
        <v>613</v>
      </c>
      <c r="D5970" s="257">
        <v>70110</v>
      </c>
      <c r="E5970" s="258" t="s">
        <v>614</v>
      </c>
      <c r="F5970" s="25">
        <v>2017</v>
      </c>
      <c r="G5970" s="232">
        <v>42861.904861111114</v>
      </c>
      <c r="H5970" s="233">
        <v>42861.904861111114</v>
      </c>
      <c r="I5970" s="412" t="s">
        <v>36</v>
      </c>
      <c r="J5970" s="417" t="s">
        <v>7042</v>
      </c>
      <c r="K5970" s="417"/>
      <c r="L5970" s="235">
        <f>N5970-G5970</f>
        <v>0.89305555555620231</v>
      </c>
      <c r="M5970" s="236">
        <v>1286</v>
      </c>
      <c r="N5970" s="232">
        <v>42862.79791666667</v>
      </c>
      <c r="O5970" s="233">
        <v>42862.79791666667</v>
      </c>
      <c r="P5970" s="237" t="s">
        <v>37</v>
      </c>
      <c r="Q5970" s="35" t="s">
        <v>52</v>
      </c>
      <c r="R5970" s="35" t="s">
        <v>302</v>
      </c>
      <c r="S5970" s="35" t="s">
        <v>54</v>
      </c>
      <c r="T5970" s="52" t="s">
        <v>8525</v>
      </c>
      <c r="U5970" s="293">
        <v>112844621</v>
      </c>
      <c r="V5970" s="240" t="s">
        <v>788</v>
      </c>
      <c r="W5970" s="44" t="s">
        <v>8526</v>
      </c>
      <c r="X5970" s="241">
        <v>155</v>
      </c>
      <c r="Y5970" s="241">
        <v>155</v>
      </c>
      <c r="Z5970" s="241">
        <v>26660</v>
      </c>
      <c r="AA5970" s="173">
        <v>2.8093899600015371E-5</v>
      </c>
      <c r="AB5970" s="174">
        <v>4.8321507312026439E-3</v>
      </c>
      <c r="AC5970" s="241">
        <v>172</v>
      </c>
      <c r="AD5970" s="304">
        <v>5517212</v>
      </c>
      <c r="AE5970" s="305" t="s">
        <v>7083</v>
      </c>
      <c r="AF5970" s="305" t="s">
        <v>8524</v>
      </c>
      <c r="AG5970" s="35" t="s">
        <v>7040</v>
      </c>
      <c r="AH5970" s="44" t="s">
        <v>7041</v>
      </c>
    </row>
    <row r="5971" spans="1:34" ht="15" customHeight="1" x14ac:dyDescent="0.2">
      <c r="A5971" s="257">
        <v>69</v>
      </c>
      <c r="B5971" s="257">
        <v>70</v>
      </c>
      <c r="C5971" s="258" t="s">
        <v>613</v>
      </c>
      <c r="D5971" s="257">
        <v>70110</v>
      </c>
      <c r="E5971" s="258" t="s">
        <v>614</v>
      </c>
      <c r="F5971" s="25">
        <v>2017</v>
      </c>
      <c r="G5971" s="232">
        <v>42981.775694444441</v>
      </c>
      <c r="H5971" s="233">
        <v>42981.775694444441</v>
      </c>
      <c r="I5971" s="417" t="s">
        <v>7042</v>
      </c>
      <c r="J5971" s="412" t="s">
        <v>36</v>
      </c>
      <c r="K5971" s="412"/>
      <c r="L5971" s="235">
        <f>N5971-G5971</f>
        <v>6.944444467080757E-4</v>
      </c>
      <c r="M5971" s="236">
        <v>1</v>
      </c>
      <c r="N5971" s="232">
        <v>42981.776388888888</v>
      </c>
      <c r="O5971" s="233">
        <v>42981.776388888888</v>
      </c>
      <c r="P5971" s="237" t="s">
        <v>37</v>
      </c>
      <c r="Q5971" s="35" t="s">
        <v>213</v>
      </c>
      <c r="R5971" s="35" t="s">
        <v>287</v>
      </c>
      <c r="S5971" s="35" t="s">
        <v>101</v>
      </c>
      <c r="T5971" s="167" t="s">
        <v>9322</v>
      </c>
      <c r="U5971" s="303" t="s">
        <v>40</v>
      </c>
      <c r="V5971" s="240" t="s">
        <v>788</v>
      </c>
      <c r="W5971" s="301"/>
      <c r="X5971" s="241">
        <v>157</v>
      </c>
      <c r="Y5971" s="241">
        <v>0</v>
      </c>
      <c r="Z5971" s="241">
        <v>0</v>
      </c>
      <c r="AA5971" s="266"/>
      <c r="AB5971" s="266"/>
      <c r="AC5971" s="266"/>
      <c r="AD5971" s="304">
        <v>5517212</v>
      </c>
      <c r="AE5971" s="333" t="s">
        <v>7063</v>
      </c>
      <c r="AF5971" s="333" t="s">
        <v>9323</v>
      </c>
      <c r="AG5971" s="167" t="s">
        <v>7040</v>
      </c>
      <c r="AH5971" s="29" t="s">
        <v>7041</v>
      </c>
    </row>
    <row r="5972" spans="1:34" ht="15" customHeight="1" x14ac:dyDescent="0.2">
      <c r="A5972" s="257">
        <v>69</v>
      </c>
      <c r="B5972" s="257">
        <v>70</v>
      </c>
      <c r="C5972" s="258" t="s">
        <v>613</v>
      </c>
      <c r="D5972" s="257">
        <v>70110</v>
      </c>
      <c r="E5972" s="258" t="s">
        <v>614</v>
      </c>
      <c r="F5972" s="25">
        <v>2017</v>
      </c>
      <c r="G5972" s="232">
        <v>42986.580555555556</v>
      </c>
      <c r="H5972" s="233">
        <v>42986.580555555556</v>
      </c>
      <c r="I5972" s="412" t="s">
        <v>36</v>
      </c>
      <c r="J5972" s="412" t="s">
        <v>36</v>
      </c>
      <c r="K5972" s="412"/>
      <c r="L5972" s="235">
        <f>N5972-G5972</f>
        <v>3.4722222189884633E-3</v>
      </c>
      <c r="M5972" s="236">
        <v>5</v>
      </c>
      <c r="N5972" s="232">
        <v>42986.584027777775</v>
      </c>
      <c r="O5972" s="233">
        <v>42986.584027777775</v>
      </c>
      <c r="P5972" s="237" t="s">
        <v>37</v>
      </c>
      <c r="Q5972" s="35" t="s">
        <v>52</v>
      </c>
      <c r="R5972" s="35" t="s">
        <v>1511</v>
      </c>
      <c r="S5972" s="35" t="s">
        <v>68</v>
      </c>
      <c r="T5972" s="167" t="s">
        <v>9380</v>
      </c>
      <c r="U5972" s="88">
        <v>113236121</v>
      </c>
      <c r="V5972" s="240" t="s">
        <v>788</v>
      </c>
      <c r="W5972" s="167" t="s">
        <v>9381</v>
      </c>
      <c r="X5972" s="241">
        <v>157</v>
      </c>
      <c r="Y5972" s="241">
        <v>0</v>
      </c>
      <c r="Z5972" s="241">
        <v>0</v>
      </c>
      <c r="AA5972" s="266"/>
      <c r="AB5972" s="266"/>
      <c r="AC5972" s="266"/>
      <c r="AD5972" s="304">
        <v>5517212</v>
      </c>
      <c r="AE5972" s="333" t="s">
        <v>1270</v>
      </c>
      <c r="AF5972" s="333" t="s">
        <v>1270</v>
      </c>
      <c r="AG5972" s="167" t="s">
        <v>7066</v>
      </c>
      <c r="AH5972" s="29" t="s">
        <v>7067</v>
      </c>
    </row>
    <row r="5973" spans="1:34" ht="15" customHeight="1" x14ac:dyDescent="0.2">
      <c r="A5973" s="257">
        <v>69</v>
      </c>
      <c r="B5973" s="257">
        <v>70</v>
      </c>
      <c r="C5973" s="258" t="s">
        <v>613</v>
      </c>
      <c r="D5973" s="257">
        <v>70110</v>
      </c>
      <c r="E5973" s="258" t="s">
        <v>614</v>
      </c>
      <c r="F5973" s="25">
        <v>2017</v>
      </c>
      <c r="G5973" s="232">
        <v>42989.504861111112</v>
      </c>
      <c r="H5973" s="233">
        <v>42989.504861111112</v>
      </c>
      <c r="I5973" s="417" t="s">
        <v>7042</v>
      </c>
      <c r="J5973" s="412" t="s">
        <v>36</v>
      </c>
      <c r="K5973" s="412"/>
      <c r="L5973" s="235">
        <f>N5973-G5973</f>
        <v>6.944444467080757E-4</v>
      </c>
      <c r="M5973" s="236">
        <v>1</v>
      </c>
      <c r="N5973" s="232">
        <v>42989.505555555559</v>
      </c>
      <c r="O5973" s="233">
        <v>42989.505555555559</v>
      </c>
      <c r="P5973" s="237" t="s">
        <v>37</v>
      </c>
      <c r="Q5973" s="35" t="s">
        <v>213</v>
      </c>
      <c r="R5973" s="35" t="s">
        <v>287</v>
      </c>
      <c r="S5973" s="35" t="s">
        <v>101</v>
      </c>
      <c r="T5973" s="167" t="s">
        <v>9417</v>
      </c>
      <c r="U5973" s="303" t="s">
        <v>40</v>
      </c>
      <c r="V5973" s="240" t="s">
        <v>788</v>
      </c>
      <c r="W5973" s="167" t="s">
        <v>9418</v>
      </c>
      <c r="X5973" s="241">
        <v>155</v>
      </c>
      <c r="Y5973" s="241">
        <v>0</v>
      </c>
      <c r="Z5973" s="241">
        <v>0</v>
      </c>
      <c r="AA5973" s="266"/>
      <c r="AB5973" s="266"/>
      <c r="AC5973" s="266"/>
      <c r="AD5973" s="304">
        <v>5517212</v>
      </c>
      <c r="AE5973" s="382" t="s">
        <v>7083</v>
      </c>
      <c r="AF5973" s="383" t="s">
        <v>9419</v>
      </c>
      <c r="AG5973" s="167" t="s">
        <v>7040</v>
      </c>
      <c r="AH5973" s="29" t="s">
        <v>7041</v>
      </c>
    </row>
    <row r="5974" spans="1:34" ht="15" customHeight="1" x14ac:dyDescent="0.2">
      <c r="A5974" s="257">
        <v>69</v>
      </c>
      <c r="B5974" s="257">
        <v>70</v>
      </c>
      <c r="C5974" s="258" t="s">
        <v>613</v>
      </c>
      <c r="D5974" s="257">
        <v>70110</v>
      </c>
      <c r="E5974" s="258" t="s">
        <v>614</v>
      </c>
      <c r="F5974" s="25">
        <v>2018</v>
      </c>
      <c r="G5974" s="284">
        <v>43283.40625</v>
      </c>
      <c r="H5974" s="233">
        <v>43283.40625</v>
      </c>
      <c r="I5974" s="412" t="s">
        <v>36</v>
      </c>
      <c r="J5974" s="412" t="s">
        <v>36</v>
      </c>
      <c r="K5974" s="412" t="s">
        <v>36</v>
      </c>
      <c r="L5974" s="235">
        <f>N5974-G5974</f>
        <v>0</v>
      </c>
      <c r="M5974" s="236">
        <v>1</v>
      </c>
      <c r="N5974" s="284">
        <v>43283.40625</v>
      </c>
      <c r="O5974" s="233">
        <v>43283.40625</v>
      </c>
      <c r="P5974" s="237" t="s">
        <v>37</v>
      </c>
      <c r="Q5974" s="359" t="s">
        <v>48</v>
      </c>
      <c r="R5974" s="35" t="s">
        <v>10200</v>
      </c>
      <c r="S5974" s="277" t="s">
        <v>40</v>
      </c>
      <c r="T5974" s="167" t="s">
        <v>11432</v>
      </c>
      <c r="U5974" s="282" t="s">
        <v>40</v>
      </c>
      <c r="V5974" s="240" t="s">
        <v>788</v>
      </c>
      <c r="W5974" s="167" t="s">
        <v>11433</v>
      </c>
      <c r="X5974" s="255">
        <v>155</v>
      </c>
      <c r="Y5974" s="241">
        <v>0</v>
      </c>
      <c r="Z5974" s="241">
        <v>0</v>
      </c>
      <c r="AA5974" s="266"/>
      <c r="AB5974" s="266"/>
      <c r="AC5974" s="266"/>
      <c r="AD5974" s="241">
        <v>5517212</v>
      </c>
      <c r="AE5974" s="467" t="s">
        <v>7060</v>
      </c>
      <c r="AF5974" s="468" t="s">
        <v>8220</v>
      </c>
      <c r="AG5974" s="277" t="s">
        <v>7040</v>
      </c>
      <c r="AH5974" s="277" t="s">
        <v>7041</v>
      </c>
    </row>
    <row r="5975" spans="1:34" ht="15" customHeight="1" x14ac:dyDescent="0.2">
      <c r="A5975" s="523">
        <v>69</v>
      </c>
      <c r="B5975" s="523">
        <v>70</v>
      </c>
      <c r="C5975" s="524" t="s">
        <v>613</v>
      </c>
      <c r="D5975" s="523">
        <v>70110</v>
      </c>
      <c r="E5975" s="524" t="s">
        <v>614</v>
      </c>
      <c r="F5975" s="25">
        <v>2019</v>
      </c>
      <c r="G5975" s="573">
        <v>43529.545138888891</v>
      </c>
      <c r="H5975" s="574">
        <v>43529.545138888891</v>
      </c>
      <c r="I5975" s="572" t="s">
        <v>36</v>
      </c>
      <c r="J5975" s="417" t="s">
        <v>7042</v>
      </c>
      <c r="K5975" s="572" t="s">
        <v>36</v>
      </c>
      <c r="L5975" s="235">
        <f>N5975-G5975</f>
        <v>1.0340277777795563</v>
      </c>
      <c r="M5975" s="236">
        <v>1489</v>
      </c>
      <c r="N5975" s="573">
        <v>43530.57916666667</v>
      </c>
      <c r="O5975" s="574">
        <v>43530.57916666667</v>
      </c>
      <c r="P5975" s="237" t="s">
        <v>37</v>
      </c>
      <c r="Q5975" s="162" t="s">
        <v>1285</v>
      </c>
      <c r="R5975" s="167" t="s">
        <v>10192</v>
      </c>
      <c r="S5975" s="238" t="s">
        <v>68</v>
      </c>
      <c r="T5975" s="167" t="s">
        <v>13495</v>
      </c>
      <c r="U5975" s="593">
        <v>116639062</v>
      </c>
      <c r="V5975" s="240" t="s">
        <v>1336</v>
      </c>
      <c r="W5975" s="167" t="s">
        <v>13496</v>
      </c>
      <c r="X5975" s="536">
        <v>155</v>
      </c>
      <c r="Y5975" s="536">
        <v>155</v>
      </c>
      <c r="Z5975" s="536">
        <v>11935</v>
      </c>
      <c r="AA5975" s="264">
        <f>Y5975/AD5975</f>
        <v>2.7933318303405936E-5</v>
      </c>
      <c r="AB5975" s="265">
        <f>Z5975/AD5975</f>
        <v>2.1508655093622573E-3</v>
      </c>
      <c r="AC5975" s="255">
        <f>Z5975/Y5975</f>
        <v>77</v>
      </c>
      <c r="AD5975" s="255">
        <v>5548929</v>
      </c>
      <c r="AE5975" s="240" t="s">
        <v>7063</v>
      </c>
      <c r="AF5975" s="527" t="s">
        <v>7285</v>
      </c>
      <c r="AG5975" s="240" t="s">
        <v>7040</v>
      </c>
      <c r="AH5975" s="525" t="s">
        <v>7041</v>
      </c>
    </row>
    <row r="5976" spans="1:34" ht="15" customHeight="1" x14ac:dyDescent="0.2">
      <c r="A5976" s="105">
        <v>69</v>
      </c>
      <c r="B5976" s="105">
        <v>70</v>
      </c>
      <c r="C5976" s="76" t="s">
        <v>472</v>
      </c>
      <c r="D5976" s="31">
        <v>70111</v>
      </c>
      <c r="E5976" s="60" t="s">
        <v>473</v>
      </c>
      <c r="F5976" s="25">
        <v>2014</v>
      </c>
      <c r="G5976" s="61">
        <v>41962.688194444447</v>
      </c>
      <c r="H5976" s="62">
        <v>41962.688194444447</v>
      </c>
      <c r="I5976" s="625" t="s">
        <v>36</v>
      </c>
      <c r="J5976" s="625" t="s">
        <v>36</v>
      </c>
      <c r="K5976" s="625"/>
      <c r="L5976" s="64">
        <f>N5976-G5976</f>
        <v>6.9444443943211809E-4</v>
      </c>
      <c r="M5976" s="65">
        <v>1</v>
      </c>
      <c r="N5976" s="61">
        <v>41962.688888888886</v>
      </c>
      <c r="O5976" s="62">
        <v>41962.688888888886</v>
      </c>
      <c r="P5976" s="66" t="s">
        <v>37</v>
      </c>
      <c r="Q5976" s="69" t="s">
        <v>38</v>
      </c>
      <c r="R5976" s="69" t="s">
        <v>413</v>
      </c>
      <c r="S5976" s="87" t="s">
        <v>101</v>
      </c>
      <c r="T5976" s="69" t="s">
        <v>3048</v>
      </c>
      <c r="U5976" s="303" t="s">
        <v>40</v>
      </c>
      <c r="V5976" s="87" t="s">
        <v>788</v>
      </c>
      <c r="W5976" s="69" t="s">
        <v>3049</v>
      </c>
      <c r="X5976" s="136"/>
      <c r="Y5976" s="32">
        <v>0</v>
      </c>
      <c r="Z5976" s="83"/>
      <c r="AA5976" s="84"/>
      <c r="AB5976" s="85"/>
      <c r="AC5976" s="83"/>
    </row>
    <row r="5977" spans="1:34" ht="15" customHeight="1" x14ac:dyDescent="0.2">
      <c r="A5977" s="175">
        <v>69</v>
      </c>
      <c r="B5977" s="175">
        <v>70</v>
      </c>
      <c r="C5977" s="24" t="s">
        <v>472</v>
      </c>
      <c r="D5977" s="175">
        <v>70111</v>
      </c>
      <c r="E5977" s="24" t="s">
        <v>473</v>
      </c>
      <c r="F5977" s="25">
        <v>2015</v>
      </c>
      <c r="G5977" s="156">
        <v>42127.104166666664</v>
      </c>
      <c r="H5977" s="157">
        <v>42127.104166666664</v>
      </c>
      <c r="I5977" s="620" t="s">
        <v>36</v>
      </c>
      <c r="J5977" s="620" t="s">
        <v>36</v>
      </c>
      <c r="K5977" s="620"/>
      <c r="L5977" s="159">
        <f>N5977-G5977</f>
        <v>0.26666666667006211</v>
      </c>
      <c r="M5977" s="160">
        <v>384</v>
      </c>
      <c r="N5977" s="156">
        <v>42127.370833333334</v>
      </c>
      <c r="O5977" s="157">
        <v>42127.370833333334</v>
      </c>
      <c r="P5977" s="161" t="s">
        <v>37</v>
      </c>
      <c r="Q5977" s="35" t="s">
        <v>155</v>
      </c>
      <c r="R5977" s="35" t="s">
        <v>155</v>
      </c>
      <c r="S5977" s="35" t="s">
        <v>106</v>
      </c>
      <c r="T5977" s="35" t="s">
        <v>3878</v>
      </c>
      <c r="U5977" s="282" t="s">
        <v>40</v>
      </c>
      <c r="V5977" s="167" t="s">
        <v>788</v>
      </c>
      <c r="W5977" s="35" t="s">
        <v>3879</v>
      </c>
      <c r="X5977" s="55">
        <v>0</v>
      </c>
      <c r="Y5977" s="55">
        <v>0</v>
      </c>
      <c r="Z5977" s="168"/>
      <c r="AA5977" s="168"/>
      <c r="AB5977" s="168"/>
      <c r="AC5977" s="168"/>
      <c r="AD5977" s="41"/>
      <c r="AE5977" s="41"/>
      <c r="AF5977" s="41"/>
      <c r="AG5977" s="41"/>
      <c r="AH5977" s="41"/>
    </row>
    <row r="5978" spans="1:34" ht="15" customHeight="1" x14ac:dyDescent="0.2">
      <c r="A5978" s="175">
        <v>69</v>
      </c>
      <c r="B5978" s="175">
        <v>70</v>
      </c>
      <c r="C5978" s="24" t="s">
        <v>472</v>
      </c>
      <c r="D5978" s="175">
        <v>70111</v>
      </c>
      <c r="E5978" s="24" t="s">
        <v>473</v>
      </c>
      <c r="F5978" s="25">
        <v>2015</v>
      </c>
      <c r="G5978" s="156">
        <v>42138.487500000003</v>
      </c>
      <c r="H5978" s="157">
        <v>42138.487500000003</v>
      </c>
      <c r="I5978" s="620" t="s">
        <v>36</v>
      </c>
      <c r="J5978" s="620" t="s">
        <v>36</v>
      </c>
      <c r="K5978" s="620"/>
      <c r="L5978" s="159">
        <f>N5978-G5978</f>
        <v>6.9444443943211809E-4</v>
      </c>
      <c r="M5978" s="160">
        <v>1</v>
      </c>
      <c r="N5978" s="156">
        <v>42138.488194444442</v>
      </c>
      <c r="O5978" s="157">
        <v>42138.488194444442</v>
      </c>
      <c r="P5978" s="161" t="s">
        <v>37</v>
      </c>
      <c r="Q5978" s="35" t="s">
        <v>155</v>
      </c>
      <c r="R5978" s="35" t="s">
        <v>155</v>
      </c>
      <c r="S5978" s="35" t="s">
        <v>107</v>
      </c>
      <c r="T5978" s="35" t="s">
        <v>3966</v>
      </c>
      <c r="U5978" s="282" t="s">
        <v>40</v>
      </c>
      <c r="V5978" s="167" t="s">
        <v>788</v>
      </c>
      <c r="W5978" s="35" t="s">
        <v>3967</v>
      </c>
      <c r="X5978" s="55">
        <v>0</v>
      </c>
      <c r="Y5978" s="55">
        <v>0</v>
      </c>
      <c r="Z5978" s="168"/>
      <c r="AA5978" s="168"/>
      <c r="AB5978" s="168"/>
      <c r="AC5978" s="168"/>
    </row>
    <row r="5979" spans="1:34" ht="15" customHeight="1" x14ac:dyDescent="0.2">
      <c r="A5979" s="175">
        <v>69</v>
      </c>
      <c r="B5979" s="175">
        <v>70</v>
      </c>
      <c r="C5979" s="24" t="s">
        <v>472</v>
      </c>
      <c r="D5979" s="175">
        <v>70111</v>
      </c>
      <c r="E5979" s="43" t="s">
        <v>473</v>
      </c>
      <c r="F5979" s="25">
        <v>2015</v>
      </c>
      <c r="G5979" s="156">
        <v>42357.506249999999</v>
      </c>
      <c r="H5979" s="157">
        <v>42357.506249999999</v>
      </c>
      <c r="I5979" s="620" t="s">
        <v>36</v>
      </c>
      <c r="J5979" s="620" t="s">
        <v>36</v>
      </c>
      <c r="K5979" s="620"/>
      <c r="L5979" s="159">
        <f>N5979-G5979</f>
        <v>6.944444467080757E-4</v>
      </c>
      <c r="M5979" s="160">
        <v>1</v>
      </c>
      <c r="N5979" s="156">
        <v>42357.506944444445</v>
      </c>
      <c r="O5979" s="157">
        <v>42357.506944444445</v>
      </c>
      <c r="P5979" s="161" t="s">
        <v>37</v>
      </c>
      <c r="Q5979" s="35" t="s">
        <v>52</v>
      </c>
      <c r="R5979" s="35" t="s">
        <v>639</v>
      </c>
      <c r="S5979" s="35" t="s">
        <v>40</v>
      </c>
      <c r="T5979" s="35" t="s">
        <v>5367</v>
      </c>
      <c r="U5979" s="282" t="s">
        <v>40</v>
      </c>
      <c r="V5979" s="167" t="s">
        <v>788</v>
      </c>
      <c r="W5979" s="35" t="s">
        <v>5369</v>
      </c>
      <c r="X5979" s="55">
        <v>731</v>
      </c>
      <c r="Y5979" s="168"/>
      <c r="Z5979" s="168"/>
      <c r="AA5979" s="168"/>
      <c r="AB5979" s="168"/>
      <c r="AC5979" s="168"/>
    </row>
    <row r="5980" spans="1:34" ht="15" customHeight="1" x14ac:dyDescent="0.2">
      <c r="A5980" s="257">
        <v>69</v>
      </c>
      <c r="B5980" s="257">
        <v>70</v>
      </c>
      <c r="C5980" s="258" t="s">
        <v>472</v>
      </c>
      <c r="D5980" s="257">
        <v>70111</v>
      </c>
      <c r="E5980" s="258" t="s">
        <v>473</v>
      </c>
      <c r="F5980" s="25">
        <v>2016</v>
      </c>
      <c r="G5980" s="232">
        <v>42476.713888888888</v>
      </c>
      <c r="H5980" s="233">
        <v>42476.713888888888</v>
      </c>
      <c r="I5980" s="412" t="s">
        <v>36</v>
      </c>
      <c r="J5980" s="412" t="s">
        <v>36</v>
      </c>
      <c r="K5980" s="412"/>
      <c r="L5980" s="235">
        <f>N5980-G5980</f>
        <v>6.944444467080757E-4</v>
      </c>
      <c r="M5980" s="236">
        <v>1</v>
      </c>
      <c r="N5980" s="232">
        <v>42476.714583333334</v>
      </c>
      <c r="O5980" s="233">
        <v>42476.714583333334</v>
      </c>
      <c r="P5980" s="237" t="s">
        <v>37</v>
      </c>
      <c r="Q5980" s="35" t="s">
        <v>52</v>
      </c>
      <c r="R5980" s="238" t="s">
        <v>169</v>
      </c>
      <c r="S5980" s="35" t="s">
        <v>170</v>
      </c>
      <c r="T5980" s="35" t="s">
        <v>5902</v>
      </c>
      <c r="U5980" s="282" t="s">
        <v>40</v>
      </c>
      <c r="V5980" s="240" t="s">
        <v>788</v>
      </c>
      <c r="W5980" s="35" t="s">
        <v>5905</v>
      </c>
      <c r="X5980" s="55">
        <v>0</v>
      </c>
      <c r="Y5980" s="55">
        <v>0</v>
      </c>
      <c r="Z5980" s="55">
        <v>0</v>
      </c>
      <c r="AA5980" s="266"/>
      <c r="AB5980" s="266"/>
      <c r="AC5980" s="266"/>
    </row>
    <row r="5981" spans="1:34" ht="15" customHeight="1" x14ac:dyDescent="0.2">
      <c r="A5981" s="257">
        <v>69</v>
      </c>
      <c r="B5981" s="257">
        <v>70</v>
      </c>
      <c r="C5981" s="258" t="s">
        <v>472</v>
      </c>
      <c r="D5981" s="257">
        <v>70111</v>
      </c>
      <c r="E5981" s="258" t="s">
        <v>473</v>
      </c>
      <c r="F5981" s="25">
        <v>2016</v>
      </c>
      <c r="G5981" s="232">
        <v>42495.823611111111</v>
      </c>
      <c r="H5981" s="233">
        <v>42495.823611111111</v>
      </c>
      <c r="I5981" s="412" t="s">
        <v>36</v>
      </c>
      <c r="J5981" s="412" t="s">
        <v>36</v>
      </c>
      <c r="K5981" s="412"/>
      <c r="L5981" s="235">
        <f>N5981-G5981</f>
        <v>6.944444467080757E-4</v>
      </c>
      <c r="M5981" s="236">
        <v>1</v>
      </c>
      <c r="N5981" s="232">
        <v>42495.824305555558</v>
      </c>
      <c r="O5981" s="233">
        <v>42495.824305555558</v>
      </c>
      <c r="P5981" s="237" t="s">
        <v>37</v>
      </c>
      <c r="Q5981" s="238" t="s">
        <v>52</v>
      </c>
      <c r="R5981" s="238" t="s">
        <v>67</v>
      </c>
      <c r="S5981" s="35" t="s">
        <v>101</v>
      </c>
      <c r="T5981" s="35" t="s">
        <v>6051</v>
      </c>
      <c r="U5981" s="282" t="s">
        <v>40</v>
      </c>
      <c r="V5981" s="240" t="s">
        <v>788</v>
      </c>
      <c r="W5981" s="35" t="s">
        <v>6052</v>
      </c>
      <c r="X5981" s="55">
        <v>0</v>
      </c>
      <c r="Y5981" s="55">
        <v>0</v>
      </c>
      <c r="Z5981" s="55">
        <v>0</v>
      </c>
      <c r="AA5981" s="168"/>
      <c r="AB5981" s="168"/>
      <c r="AC5981" s="168"/>
    </row>
    <row r="5982" spans="1:34" ht="15" customHeight="1" x14ac:dyDescent="0.2">
      <c r="A5982" s="257">
        <v>69</v>
      </c>
      <c r="B5982" s="257">
        <v>70</v>
      </c>
      <c r="C5982" s="258" t="s">
        <v>472</v>
      </c>
      <c r="D5982" s="257">
        <v>70111</v>
      </c>
      <c r="E5982" s="258" t="s">
        <v>473</v>
      </c>
      <c r="F5982" s="25">
        <v>2016</v>
      </c>
      <c r="G5982" s="284">
        <v>42540.595833333333</v>
      </c>
      <c r="H5982" s="234">
        <v>42540.595833333333</v>
      </c>
      <c r="I5982" s="412" t="s">
        <v>36</v>
      </c>
      <c r="J5982" s="412" t="s">
        <v>36</v>
      </c>
      <c r="K5982" s="412"/>
      <c r="L5982" s="235">
        <f>N5982-G5982</f>
        <v>6.944444467080757E-4</v>
      </c>
      <c r="M5982" s="236">
        <v>1</v>
      </c>
      <c r="N5982" s="284">
        <v>42540.59652777778</v>
      </c>
      <c r="O5982" s="234">
        <v>42540.59652777778</v>
      </c>
      <c r="P5982" s="237" t="s">
        <v>37</v>
      </c>
      <c r="Q5982" s="238" t="s">
        <v>48</v>
      </c>
      <c r="R5982" s="238" t="s">
        <v>49</v>
      </c>
      <c r="S5982" s="35" t="s">
        <v>40</v>
      </c>
      <c r="T5982" s="167" t="s">
        <v>6254</v>
      </c>
      <c r="U5982" s="287" t="s">
        <v>40</v>
      </c>
      <c r="V5982" s="240" t="s">
        <v>788</v>
      </c>
      <c r="W5982" s="167" t="s">
        <v>6256</v>
      </c>
      <c r="X5982" s="177">
        <v>355</v>
      </c>
      <c r="Y5982" s="177">
        <v>0</v>
      </c>
      <c r="Z5982" s="55">
        <v>0</v>
      </c>
      <c r="AA5982" s="35"/>
      <c r="AB5982" s="35"/>
      <c r="AC5982" s="35"/>
    </row>
    <row r="5983" spans="1:34" ht="15" customHeight="1" x14ac:dyDescent="0.2">
      <c r="A5983" s="175">
        <v>69</v>
      </c>
      <c r="B5983" s="175">
        <v>70</v>
      </c>
      <c r="C5983" s="24" t="s">
        <v>1381</v>
      </c>
      <c r="D5983" s="175">
        <v>70112</v>
      </c>
      <c r="E5983" s="24" t="s">
        <v>1382</v>
      </c>
      <c r="F5983" s="25">
        <v>2015</v>
      </c>
      <c r="G5983" s="156">
        <v>42213.842361111114</v>
      </c>
      <c r="H5983" s="157">
        <v>42213.842361111114</v>
      </c>
      <c r="I5983" s="620" t="s">
        <v>36</v>
      </c>
      <c r="J5983" s="620" t="s">
        <v>36</v>
      </c>
      <c r="K5983" s="620"/>
      <c r="L5983" s="159">
        <f>N5983-G5983</f>
        <v>6.9444443943211809E-4</v>
      </c>
      <c r="M5983" s="160">
        <v>1</v>
      </c>
      <c r="N5983" s="156">
        <v>42213.843055555553</v>
      </c>
      <c r="O5983" s="157">
        <v>42213.843055555553</v>
      </c>
      <c r="P5983" s="161" t="s">
        <v>37</v>
      </c>
      <c r="Q5983" s="35" t="s">
        <v>38</v>
      </c>
      <c r="R5983" s="35" t="s">
        <v>135</v>
      </c>
      <c r="S5983" s="35" t="s">
        <v>40</v>
      </c>
      <c r="T5983" s="35" t="s">
        <v>4481</v>
      </c>
      <c r="U5983" s="287" t="s">
        <v>40</v>
      </c>
      <c r="V5983" s="167" t="s">
        <v>788</v>
      </c>
      <c r="W5983" s="35" t="s">
        <v>4482</v>
      </c>
      <c r="X5983" s="202">
        <v>4685</v>
      </c>
      <c r="Y5983" s="168"/>
      <c r="Z5983" s="168"/>
      <c r="AA5983" s="168"/>
      <c r="AB5983" s="168"/>
      <c r="AC5983" s="168"/>
    </row>
    <row r="5984" spans="1:34" ht="15" customHeight="1" x14ac:dyDescent="0.2">
      <c r="A5984" s="175">
        <v>69</v>
      </c>
      <c r="B5984" s="175">
        <v>70</v>
      </c>
      <c r="C5984" s="24" t="s">
        <v>1381</v>
      </c>
      <c r="D5984" s="175">
        <v>70112</v>
      </c>
      <c r="E5984" s="24" t="s">
        <v>1382</v>
      </c>
      <c r="F5984" s="25">
        <v>2015</v>
      </c>
      <c r="G5984" s="156">
        <v>42237.396527777775</v>
      </c>
      <c r="H5984" s="157">
        <v>42237.396527777775</v>
      </c>
      <c r="I5984" s="620" t="s">
        <v>36</v>
      </c>
      <c r="J5984" s="620" t="s">
        <v>36</v>
      </c>
      <c r="K5984" s="620"/>
      <c r="L5984" s="159">
        <f>N5984-G5984</f>
        <v>6.944444467080757E-4</v>
      </c>
      <c r="M5984" s="160">
        <v>1</v>
      </c>
      <c r="N5984" s="156">
        <v>42237.397222222222</v>
      </c>
      <c r="O5984" s="157">
        <v>42237.397222222222</v>
      </c>
      <c r="P5984" s="161" t="s">
        <v>37</v>
      </c>
      <c r="Q5984" s="35" t="s">
        <v>38</v>
      </c>
      <c r="R5984" s="35" t="s">
        <v>413</v>
      </c>
      <c r="S5984" s="35" t="s">
        <v>54</v>
      </c>
      <c r="T5984" s="35" t="s">
        <v>4626</v>
      </c>
      <c r="U5984" s="287" t="s">
        <v>40</v>
      </c>
      <c r="V5984" s="167" t="s">
        <v>788</v>
      </c>
      <c r="W5984" s="35" t="s">
        <v>4627</v>
      </c>
      <c r="X5984" s="55">
        <v>4688</v>
      </c>
      <c r="Y5984" s="168"/>
      <c r="Z5984" s="168"/>
      <c r="AA5984" s="168"/>
      <c r="AB5984" s="168"/>
      <c r="AC5984" s="168"/>
    </row>
    <row r="5985" spans="1:34" ht="15" customHeight="1" x14ac:dyDescent="0.2">
      <c r="A5985" s="175">
        <v>69</v>
      </c>
      <c r="B5985" s="175">
        <v>70</v>
      </c>
      <c r="C5985" s="24" t="s">
        <v>1381</v>
      </c>
      <c r="D5985" s="175">
        <v>70112</v>
      </c>
      <c r="E5985" s="43" t="s">
        <v>1382</v>
      </c>
      <c r="F5985" s="25">
        <v>2015</v>
      </c>
      <c r="G5985" s="156">
        <v>42310.950694444444</v>
      </c>
      <c r="H5985" s="157">
        <v>42310.950694444444</v>
      </c>
      <c r="I5985" s="620" t="s">
        <v>36</v>
      </c>
      <c r="J5985" s="620" t="s">
        <v>36</v>
      </c>
      <c r="K5985" s="620"/>
      <c r="L5985" s="159">
        <f>N5985-G5985</f>
        <v>1.3888888890505768E-2</v>
      </c>
      <c r="M5985" s="160">
        <v>20</v>
      </c>
      <c r="N5985" s="156">
        <v>42310.964583333334</v>
      </c>
      <c r="O5985" s="157">
        <v>42310.964583333334</v>
      </c>
      <c r="P5985" s="161" t="s">
        <v>37</v>
      </c>
      <c r="Q5985" s="162" t="s">
        <v>52</v>
      </c>
      <c r="R5985" s="162" t="s">
        <v>3651</v>
      </c>
      <c r="S5985" s="35" t="s">
        <v>80</v>
      </c>
      <c r="T5985" s="35" t="s">
        <v>5107</v>
      </c>
      <c r="U5985" s="287" t="s">
        <v>40</v>
      </c>
      <c r="V5985" s="167" t="s">
        <v>788</v>
      </c>
      <c r="W5985" s="35" t="s">
        <v>5108</v>
      </c>
      <c r="X5985" s="55">
        <v>2336</v>
      </c>
      <c r="Y5985" s="191"/>
      <c r="Z5985" s="191"/>
      <c r="AA5985" s="191"/>
      <c r="AB5985" s="191"/>
      <c r="AC5985" s="191"/>
    </row>
    <row r="5986" spans="1:34" ht="15" customHeight="1" x14ac:dyDescent="0.2">
      <c r="A5986" s="257">
        <v>69</v>
      </c>
      <c r="B5986" s="257">
        <v>70</v>
      </c>
      <c r="C5986" s="258" t="s">
        <v>1381</v>
      </c>
      <c r="D5986" s="257">
        <v>70112</v>
      </c>
      <c r="E5986" s="258" t="s">
        <v>1382</v>
      </c>
      <c r="F5986" s="25">
        <v>2016</v>
      </c>
      <c r="G5986" s="232">
        <v>42422.244444444441</v>
      </c>
      <c r="H5986" s="233">
        <v>42422.244444444441</v>
      </c>
      <c r="I5986" s="412" t="s">
        <v>36</v>
      </c>
      <c r="J5986" s="412" t="s">
        <v>36</v>
      </c>
      <c r="K5986" s="412"/>
      <c r="L5986" s="235">
        <f>N5986-G5986</f>
        <v>1.6666666670062114E-2</v>
      </c>
      <c r="M5986" s="236">
        <v>24</v>
      </c>
      <c r="N5986" s="232">
        <v>42422.261111111111</v>
      </c>
      <c r="O5986" s="233">
        <v>42422.261111111111</v>
      </c>
      <c r="P5986" s="237" t="s">
        <v>37</v>
      </c>
      <c r="Q5986" s="238" t="s">
        <v>43</v>
      </c>
      <c r="R5986" s="238" t="s">
        <v>5438</v>
      </c>
      <c r="S5986" s="35" t="s">
        <v>45</v>
      </c>
      <c r="T5986" s="35" t="s">
        <v>5600</v>
      </c>
      <c r="U5986" s="254" t="s">
        <v>40</v>
      </c>
      <c r="V5986" s="240" t="s">
        <v>788</v>
      </c>
      <c r="W5986" s="168" t="s">
        <v>5601</v>
      </c>
      <c r="X5986" s="55">
        <v>0</v>
      </c>
      <c r="Y5986" s="55">
        <v>0</v>
      </c>
      <c r="Z5986" s="55">
        <v>0</v>
      </c>
      <c r="AA5986" s="168"/>
      <c r="AB5986" s="168"/>
      <c r="AC5986" s="168"/>
    </row>
    <row r="5987" spans="1:34" ht="15" customHeight="1" x14ac:dyDescent="0.2">
      <c r="A5987" s="257">
        <v>69</v>
      </c>
      <c r="B5987" s="257">
        <v>70</v>
      </c>
      <c r="C5987" s="258" t="s">
        <v>1381</v>
      </c>
      <c r="D5987" s="257">
        <v>70112</v>
      </c>
      <c r="E5987" s="258" t="s">
        <v>1382</v>
      </c>
      <c r="F5987" s="25">
        <v>2017</v>
      </c>
      <c r="G5987" s="232">
        <v>42865.585416666669</v>
      </c>
      <c r="H5987" s="233">
        <v>42865.585416666669</v>
      </c>
      <c r="I5987" s="412" t="s">
        <v>36</v>
      </c>
      <c r="J5987" s="412" t="s">
        <v>36</v>
      </c>
      <c r="K5987" s="412"/>
      <c r="L5987" s="235">
        <f>N5987-G5987</f>
        <v>0.12986111111240461</v>
      </c>
      <c r="M5987" s="236">
        <v>187</v>
      </c>
      <c r="N5987" s="232">
        <v>42865.715277777781</v>
      </c>
      <c r="O5987" s="233">
        <v>42865.715277777781</v>
      </c>
      <c r="P5987" s="237" t="s">
        <v>37</v>
      </c>
      <c r="Q5987" s="35" t="s">
        <v>52</v>
      </c>
      <c r="R5987" s="35" t="s">
        <v>67</v>
      </c>
      <c r="S5987" s="35" t="s">
        <v>101</v>
      </c>
      <c r="T5987" s="52" t="s">
        <v>8538</v>
      </c>
      <c r="U5987" s="293">
        <v>112855879</v>
      </c>
      <c r="V5987" s="240" t="s">
        <v>788</v>
      </c>
      <c r="W5987" s="44" t="s">
        <v>8539</v>
      </c>
      <c r="X5987" s="241">
        <v>0</v>
      </c>
      <c r="Y5987" s="241">
        <v>0</v>
      </c>
      <c r="Z5987" s="241">
        <v>0</v>
      </c>
      <c r="AA5987" s="168"/>
      <c r="AB5987" s="168"/>
      <c r="AC5987" s="168"/>
      <c r="AD5987" s="304">
        <v>5517212</v>
      </c>
      <c r="AE5987" s="305" t="s">
        <v>1270</v>
      </c>
      <c r="AF5987" s="305" t="s">
        <v>1270</v>
      </c>
      <c r="AG5987" s="35" t="s">
        <v>7066</v>
      </c>
      <c r="AH5987" s="44" t="s">
        <v>7067</v>
      </c>
    </row>
    <row r="5988" spans="1:34" ht="15" customHeight="1" x14ac:dyDescent="0.2">
      <c r="A5988" s="257">
        <v>69</v>
      </c>
      <c r="B5988" s="257">
        <v>70</v>
      </c>
      <c r="C5988" s="258" t="s">
        <v>1381</v>
      </c>
      <c r="D5988" s="257">
        <v>70112</v>
      </c>
      <c r="E5988" s="258" t="s">
        <v>1382</v>
      </c>
      <c r="F5988" s="25">
        <v>2017</v>
      </c>
      <c r="G5988" s="232">
        <v>42989.749305555553</v>
      </c>
      <c r="H5988" s="233">
        <v>42989.749305555553</v>
      </c>
      <c r="I5988" s="417" t="s">
        <v>7042</v>
      </c>
      <c r="J5988" s="417" t="s">
        <v>7042</v>
      </c>
      <c r="K5988" s="417"/>
      <c r="L5988" s="235">
        <f>N5988-G5988</f>
        <v>0.79097222222480923</v>
      </c>
      <c r="M5988" s="236">
        <v>1139</v>
      </c>
      <c r="N5988" s="232">
        <v>42990.540277777778</v>
      </c>
      <c r="O5988" s="233">
        <v>42990.540277777778</v>
      </c>
      <c r="P5988" s="237" t="s">
        <v>37</v>
      </c>
      <c r="Q5988" s="35" t="s">
        <v>222</v>
      </c>
      <c r="R5988" s="35" t="s">
        <v>223</v>
      </c>
      <c r="S5988" s="35" t="s">
        <v>68</v>
      </c>
      <c r="T5988" s="167" t="s">
        <v>9441</v>
      </c>
      <c r="U5988" s="303" t="s">
        <v>40</v>
      </c>
      <c r="V5988" s="240" t="s">
        <v>788</v>
      </c>
      <c r="W5988" s="167" t="s">
        <v>9442</v>
      </c>
      <c r="X5988" s="241">
        <v>4721</v>
      </c>
      <c r="Y5988" s="241">
        <v>4721</v>
      </c>
      <c r="Z5988" s="241">
        <v>640124</v>
      </c>
      <c r="AA5988" s="215">
        <v>8.556858065269197E-4</v>
      </c>
      <c r="AB5988" s="216">
        <v>0.11602309282296928</v>
      </c>
      <c r="AC5988" s="255">
        <v>135.59076466850243</v>
      </c>
      <c r="AD5988" s="304">
        <v>5517212</v>
      </c>
      <c r="AE5988" s="382" t="s">
        <v>7102</v>
      </c>
      <c r="AF5988" s="383" t="s">
        <v>9443</v>
      </c>
      <c r="AG5988" s="167" t="s">
        <v>7040</v>
      </c>
      <c r="AH5988" s="29" t="s">
        <v>7041</v>
      </c>
    </row>
    <row r="5989" spans="1:34" ht="15" customHeight="1" x14ac:dyDescent="0.2">
      <c r="A5989" s="257">
        <v>69</v>
      </c>
      <c r="B5989" s="257">
        <v>70</v>
      </c>
      <c r="C5989" s="258" t="s">
        <v>1381</v>
      </c>
      <c r="D5989" s="257">
        <v>70112</v>
      </c>
      <c r="E5989" s="258" t="s">
        <v>1382</v>
      </c>
      <c r="F5989" s="25">
        <v>2018</v>
      </c>
      <c r="G5989" s="284">
        <v>43365.238194444442</v>
      </c>
      <c r="H5989" s="234">
        <v>43365.238194444442</v>
      </c>
      <c r="I5989" s="412" t="s">
        <v>36</v>
      </c>
      <c r="J5989" s="412" t="s">
        <v>36</v>
      </c>
      <c r="K5989" s="412" t="s">
        <v>36</v>
      </c>
      <c r="L5989" s="235">
        <f>N5989-G5989</f>
        <v>6.944444467080757E-4</v>
      </c>
      <c r="M5989" s="236">
        <v>1</v>
      </c>
      <c r="N5989" s="284">
        <v>43365.238888888889</v>
      </c>
      <c r="O5989" s="234">
        <v>43365.238888888889</v>
      </c>
      <c r="P5989" s="237" t="s">
        <v>37</v>
      </c>
      <c r="Q5989" s="162" t="s">
        <v>145</v>
      </c>
      <c r="R5989" s="167" t="s">
        <v>10207</v>
      </c>
      <c r="S5989" s="163" t="s">
        <v>68</v>
      </c>
      <c r="T5989" s="167" t="s">
        <v>11937</v>
      </c>
      <c r="U5989" s="293">
        <v>114994083</v>
      </c>
      <c r="V5989" s="240" t="s">
        <v>788</v>
      </c>
      <c r="W5989" s="167" t="s">
        <v>11938</v>
      </c>
      <c r="X5989" s="255">
        <v>4766</v>
      </c>
      <c r="Y5989" s="241">
        <v>0</v>
      </c>
      <c r="Z5989" s="241">
        <v>0</v>
      </c>
      <c r="AA5989" s="266"/>
      <c r="AB5989" s="266"/>
      <c r="AC5989" s="266"/>
      <c r="AD5989" s="241">
        <v>5517212</v>
      </c>
      <c r="AE5989" s="461" t="s">
        <v>7063</v>
      </c>
      <c r="AF5989" s="468" t="s">
        <v>10691</v>
      </c>
      <c r="AG5989" s="163" t="s">
        <v>7040</v>
      </c>
      <c r="AH5989" s="277" t="s">
        <v>7041</v>
      </c>
    </row>
    <row r="5990" spans="1:34" ht="15" customHeight="1" x14ac:dyDescent="0.2">
      <c r="A5990" s="105">
        <v>69</v>
      </c>
      <c r="B5990" s="105">
        <v>70</v>
      </c>
      <c r="C5990" s="76" t="s">
        <v>196</v>
      </c>
      <c r="D5990" s="31">
        <v>70113</v>
      </c>
      <c r="E5990" s="60" t="s">
        <v>197</v>
      </c>
      <c r="F5990" s="25">
        <v>2014</v>
      </c>
      <c r="G5990" s="106">
        <v>41986.927777777775</v>
      </c>
      <c r="H5990" s="63">
        <v>41986.927777777775</v>
      </c>
      <c r="I5990" s="625" t="s">
        <v>36</v>
      </c>
      <c r="J5990" s="628" t="s">
        <v>313</v>
      </c>
      <c r="K5990" s="628"/>
      <c r="L5990" s="64">
        <f>N5990-G5990</f>
        <v>0.50347222222626442</v>
      </c>
      <c r="M5990" s="65">
        <v>725</v>
      </c>
      <c r="N5990" s="106">
        <v>41987.431250000001</v>
      </c>
      <c r="O5990" s="63">
        <v>41987.095833333333</v>
      </c>
      <c r="P5990" s="66" t="s">
        <v>37</v>
      </c>
      <c r="Q5990" s="99" t="s">
        <v>52</v>
      </c>
      <c r="R5990" s="99" t="s">
        <v>59</v>
      </c>
      <c r="S5990" s="78" t="s">
        <v>54</v>
      </c>
      <c r="T5990" s="69" t="s">
        <v>3213</v>
      </c>
      <c r="U5990" s="77">
        <v>10760</v>
      </c>
      <c r="V5990" s="87" t="s">
        <v>788</v>
      </c>
      <c r="W5990" s="69" t="s">
        <v>3214</v>
      </c>
      <c r="X5990" s="32">
        <v>0</v>
      </c>
      <c r="Y5990" s="32">
        <v>0</v>
      </c>
      <c r="Z5990" s="83"/>
      <c r="AA5990" s="84"/>
      <c r="AB5990" s="85"/>
      <c r="AC5990" s="83"/>
    </row>
    <row r="5991" spans="1:34" ht="15" customHeight="1" x14ac:dyDescent="0.2">
      <c r="A5991" s="105">
        <v>69</v>
      </c>
      <c r="B5991" s="105">
        <v>70</v>
      </c>
      <c r="C5991" s="76" t="s">
        <v>196</v>
      </c>
      <c r="D5991" s="31">
        <v>70113</v>
      </c>
      <c r="E5991" s="60" t="s">
        <v>197</v>
      </c>
      <c r="F5991" s="25">
        <v>2014</v>
      </c>
      <c r="G5991" s="106">
        <v>41994.213194444441</v>
      </c>
      <c r="H5991" s="63">
        <v>41994.213194444441</v>
      </c>
      <c r="I5991" s="625" t="s">
        <v>36</v>
      </c>
      <c r="J5991" s="628" t="s">
        <v>313</v>
      </c>
      <c r="K5991" s="628"/>
      <c r="L5991" s="64">
        <f>N5991-G5991</f>
        <v>0.45902777778246673</v>
      </c>
      <c r="M5991" s="65">
        <v>661</v>
      </c>
      <c r="N5991" s="106">
        <v>41994.672222222223</v>
      </c>
      <c r="O5991" s="63">
        <v>41994.672222222223</v>
      </c>
      <c r="P5991" s="66" t="s">
        <v>37</v>
      </c>
      <c r="Q5991" s="99" t="s">
        <v>52</v>
      </c>
      <c r="R5991" s="99" t="s">
        <v>59</v>
      </c>
      <c r="S5991" s="78" t="s">
        <v>54</v>
      </c>
      <c r="T5991" s="69" t="s">
        <v>3236</v>
      </c>
      <c r="U5991" s="77">
        <v>10793</v>
      </c>
      <c r="V5991" s="87" t="s">
        <v>788</v>
      </c>
      <c r="W5991" s="69" t="s">
        <v>3237</v>
      </c>
      <c r="X5991" s="32">
        <v>0</v>
      </c>
      <c r="Y5991" s="32">
        <v>0</v>
      </c>
      <c r="Z5991" s="83"/>
      <c r="AA5991" s="84"/>
      <c r="AB5991" s="85"/>
      <c r="AC5991" s="83"/>
    </row>
    <row r="5992" spans="1:34" ht="15" customHeight="1" x14ac:dyDescent="0.2">
      <c r="A5992" s="175">
        <v>69</v>
      </c>
      <c r="B5992" s="175">
        <v>70</v>
      </c>
      <c r="C5992" s="24" t="s">
        <v>196</v>
      </c>
      <c r="D5992" s="175">
        <v>70113</v>
      </c>
      <c r="E5992" s="24" t="s">
        <v>197</v>
      </c>
      <c r="F5992" s="25">
        <v>2015</v>
      </c>
      <c r="G5992" s="156">
        <v>42244.134722222225</v>
      </c>
      <c r="H5992" s="157">
        <v>42244.134722222225</v>
      </c>
      <c r="I5992" s="620" t="s">
        <v>36</v>
      </c>
      <c r="J5992" s="620" t="s">
        <v>36</v>
      </c>
      <c r="K5992" s="620"/>
      <c r="L5992" s="159">
        <f>N5992-G5992</f>
        <v>2.361111110803904E-2</v>
      </c>
      <c r="M5992" s="160">
        <v>34</v>
      </c>
      <c r="N5992" s="156">
        <v>42244.158333333333</v>
      </c>
      <c r="O5992" s="157">
        <v>42244.158333333333</v>
      </c>
      <c r="P5992" s="161" t="s">
        <v>37</v>
      </c>
      <c r="Q5992" s="35" t="s">
        <v>38</v>
      </c>
      <c r="R5992" s="35" t="s">
        <v>135</v>
      </c>
      <c r="S5992" s="35" t="s">
        <v>54</v>
      </c>
      <c r="T5992" s="35" t="s">
        <v>4659</v>
      </c>
      <c r="U5992" s="303" t="s">
        <v>40</v>
      </c>
      <c r="V5992" s="167" t="s">
        <v>788</v>
      </c>
      <c r="W5992" s="35" t="s">
        <v>4660</v>
      </c>
      <c r="X5992" s="55">
        <v>0</v>
      </c>
      <c r="Y5992" s="168"/>
      <c r="Z5992" s="168"/>
      <c r="AA5992" s="168"/>
      <c r="AB5992" s="168"/>
      <c r="AC5992" s="168"/>
    </row>
    <row r="5993" spans="1:34" ht="15" customHeight="1" x14ac:dyDescent="0.2">
      <c r="A5993" s="175">
        <v>69</v>
      </c>
      <c r="B5993" s="175">
        <v>70</v>
      </c>
      <c r="C5993" s="24" t="s">
        <v>196</v>
      </c>
      <c r="D5993" s="175">
        <v>70113</v>
      </c>
      <c r="E5993" s="24" t="s">
        <v>197</v>
      </c>
      <c r="F5993" s="25">
        <v>2015</v>
      </c>
      <c r="G5993" s="156">
        <v>42247.707638888889</v>
      </c>
      <c r="H5993" s="157">
        <v>42247.707638888889</v>
      </c>
      <c r="I5993" s="620" t="s">
        <v>36</v>
      </c>
      <c r="J5993" s="626" t="s">
        <v>313</v>
      </c>
      <c r="K5993" s="626"/>
      <c r="L5993" s="159">
        <f>N5993-G5993</f>
        <v>0.38888888889050577</v>
      </c>
      <c r="M5993" s="160">
        <v>560</v>
      </c>
      <c r="N5993" s="156">
        <v>42248.09652777778</v>
      </c>
      <c r="O5993" s="157">
        <v>42248.09652777778</v>
      </c>
      <c r="P5993" s="161" t="s">
        <v>37</v>
      </c>
      <c r="Q5993" s="35" t="s">
        <v>38</v>
      </c>
      <c r="R5993" s="35" t="s">
        <v>413</v>
      </c>
      <c r="S5993" s="35" t="s">
        <v>98</v>
      </c>
      <c r="T5993" s="35" t="s">
        <v>4676</v>
      </c>
      <c r="U5993" s="170">
        <v>11451</v>
      </c>
      <c r="V5993" s="167" t="s">
        <v>788</v>
      </c>
      <c r="W5993" s="35" t="s">
        <v>4677</v>
      </c>
      <c r="X5993" s="55">
        <v>0</v>
      </c>
      <c r="Y5993" s="168"/>
      <c r="Z5993" s="168"/>
      <c r="AA5993" s="168"/>
      <c r="AB5993" s="168"/>
      <c r="AC5993" s="168"/>
    </row>
    <row r="5994" spans="1:34" ht="15" customHeight="1" x14ac:dyDescent="0.2">
      <c r="A5994" s="175">
        <v>69</v>
      </c>
      <c r="B5994" s="175">
        <v>70</v>
      </c>
      <c r="C5994" s="24" t="s">
        <v>196</v>
      </c>
      <c r="D5994" s="175">
        <v>70113</v>
      </c>
      <c r="E5994" s="43" t="s">
        <v>197</v>
      </c>
      <c r="F5994" s="25">
        <v>2015</v>
      </c>
      <c r="G5994" s="156">
        <v>42292.769444444442</v>
      </c>
      <c r="H5994" s="157">
        <v>42292.769444444442</v>
      </c>
      <c r="I5994" s="620" t="s">
        <v>36</v>
      </c>
      <c r="J5994" s="620" t="s">
        <v>36</v>
      </c>
      <c r="K5994" s="620"/>
      <c r="L5994" s="159">
        <f>N5994-G5994</f>
        <v>6.944444467080757E-4</v>
      </c>
      <c r="M5994" s="160">
        <v>1</v>
      </c>
      <c r="N5994" s="156">
        <v>42292.770138888889</v>
      </c>
      <c r="O5994" s="157">
        <v>42292.770138888889</v>
      </c>
      <c r="P5994" s="161" t="s">
        <v>37</v>
      </c>
      <c r="Q5994" s="35" t="s">
        <v>213</v>
      </c>
      <c r="R5994" s="35" t="s">
        <v>287</v>
      </c>
      <c r="S5994" s="35" t="s">
        <v>40</v>
      </c>
      <c r="T5994" s="35" t="s">
        <v>4964</v>
      </c>
      <c r="U5994" s="303" t="s">
        <v>40</v>
      </c>
      <c r="V5994" s="161" t="s">
        <v>788</v>
      </c>
      <c r="W5994" s="35" t="s">
        <v>4965</v>
      </c>
      <c r="X5994" s="55">
        <v>0</v>
      </c>
      <c r="Y5994" s="168"/>
      <c r="Z5994" s="168"/>
      <c r="AA5994" s="168"/>
      <c r="AB5994" s="168"/>
      <c r="AC5994" s="168"/>
    </row>
    <row r="5995" spans="1:34" ht="15" customHeight="1" x14ac:dyDescent="0.2">
      <c r="A5995" s="175">
        <v>69</v>
      </c>
      <c r="B5995" s="175">
        <v>70</v>
      </c>
      <c r="C5995" s="24" t="s">
        <v>196</v>
      </c>
      <c r="D5995" s="175">
        <v>70113</v>
      </c>
      <c r="E5995" s="43" t="s">
        <v>197</v>
      </c>
      <c r="F5995" s="25">
        <v>2015</v>
      </c>
      <c r="G5995" s="156">
        <v>42351.162499999999</v>
      </c>
      <c r="H5995" s="157">
        <v>42351.162499999999</v>
      </c>
      <c r="I5995" s="626" t="s">
        <v>313</v>
      </c>
      <c r="J5995" s="626" t="s">
        <v>313</v>
      </c>
      <c r="K5995" s="626"/>
      <c r="L5995" s="159">
        <f>N5995-G5995</f>
        <v>0.44166666666569654</v>
      </c>
      <c r="M5995" s="160">
        <v>636</v>
      </c>
      <c r="N5995" s="156">
        <v>42351.604166666664</v>
      </c>
      <c r="O5995" s="157">
        <v>42351.604166666664</v>
      </c>
      <c r="P5995" s="161" t="s">
        <v>37</v>
      </c>
      <c r="Q5995" s="162" t="s">
        <v>52</v>
      </c>
      <c r="R5995" s="35" t="s">
        <v>53</v>
      </c>
      <c r="S5995" s="35" t="s">
        <v>54</v>
      </c>
      <c r="T5995" s="35" t="s">
        <v>5331</v>
      </c>
      <c r="U5995" s="170">
        <v>11743</v>
      </c>
      <c r="V5995" s="167" t="s">
        <v>788</v>
      </c>
      <c r="W5995" s="35" t="s">
        <v>5332</v>
      </c>
      <c r="X5995" s="55">
        <v>0</v>
      </c>
      <c r="Y5995" s="168"/>
      <c r="Z5995" s="168"/>
      <c r="AA5995" s="168"/>
      <c r="AB5995" s="168"/>
      <c r="AC5995" s="168"/>
    </row>
    <row r="5996" spans="1:34" ht="15" customHeight="1" x14ac:dyDescent="0.2">
      <c r="A5996" s="257">
        <v>69</v>
      </c>
      <c r="B5996" s="257">
        <v>70</v>
      </c>
      <c r="C5996" s="258" t="s">
        <v>196</v>
      </c>
      <c r="D5996" s="257">
        <v>70113</v>
      </c>
      <c r="E5996" s="258" t="s">
        <v>197</v>
      </c>
      <c r="F5996" s="25">
        <v>2016</v>
      </c>
      <c r="G5996" s="232">
        <v>42401.473611111112</v>
      </c>
      <c r="H5996" s="233">
        <v>42401.473611111112</v>
      </c>
      <c r="I5996" s="412" t="s">
        <v>36</v>
      </c>
      <c r="J5996" s="417" t="s">
        <v>313</v>
      </c>
      <c r="K5996" s="417"/>
      <c r="L5996" s="235">
        <f>N5996-G5996</f>
        <v>0.1756944444423425</v>
      </c>
      <c r="M5996" s="236">
        <v>253</v>
      </c>
      <c r="N5996" s="232">
        <v>42401.649305555555</v>
      </c>
      <c r="O5996" s="233">
        <v>42401.649305555555</v>
      </c>
      <c r="P5996" s="237" t="s">
        <v>37</v>
      </c>
      <c r="Q5996" s="238" t="s">
        <v>52</v>
      </c>
      <c r="R5996" s="238" t="s">
        <v>53</v>
      </c>
      <c r="S5996" s="238" t="s">
        <v>54</v>
      </c>
      <c r="T5996" s="35" t="s">
        <v>5538</v>
      </c>
      <c r="U5996" s="88">
        <v>11873</v>
      </c>
      <c r="V5996" s="240" t="s">
        <v>788</v>
      </c>
      <c r="W5996" s="35" t="s">
        <v>5539</v>
      </c>
      <c r="X5996" s="241">
        <v>0</v>
      </c>
      <c r="Y5996" s="241">
        <v>0</v>
      </c>
      <c r="Z5996" s="241">
        <v>0</v>
      </c>
      <c r="AA5996" s="266"/>
      <c r="AB5996" s="266"/>
      <c r="AC5996" s="266"/>
    </row>
    <row r="5997" spans="1:34" ht="15" customHeight="1" x14ac:dyDescent="0.2">
      <c r="A5997" s="257">
        <v>69</v>
      </c>
      <c r="B5997" s="257">
        <v>70</v>
      </c>
      <c r="C5997" s="258" t="s">
        <v>196</v>
      </c>
      <c r="D5997" s="257">
        <v>70113</v>
      </c>
      <c r="E5997" s="258" t="s">
        <v>197</v>
      </c>
      <c r="F5997" s="25">
        <v>2016</v>
      </c>
      <c r="G5997" s="232">
        <v>42473.772916666669</v>
      </c>
      <c r="H5997" s="233">
        <v>42473.772916666669</v>
      </c>
      <c r="I5997" s="412" t="s">
        <v>36</v>
      </c>
      <c r="J5997" s="412" t="s">
        <v>36</v>
      </c>
      <c r="K5997" s="412"/>
      <c r="L5997" s="235">
        <f>N5997-G5997</f>
        <v>2.0833333328482695E-2</v>
      </c>
      <c r="M5997" s="236">
        <v>30</v>
      </c>
      <c r="N5997" s="232">
        <v>42473.793749999997</v>
      </c>
      <c r="O5997" s="233">
        <v>42473.793749999997</v>
      </c>
      <c r="P5997" s="237" t="s">
        <v>37</v>
      </c>
      <c r="Q5997" s="238" t="s">
        <v>52</v>
      </c>
      <c r="R5997" s="238" t="s">
        <v>302</v>
      </c>
      <c r="S5997" s="35" t="s">
        <v>68</v>
      </c>
      <c r="T5997" s="35" t="s">
        <v>5894</v>
      </c>
      <c r="U5997" s="282" t="s">
        <v>40</v>
      </c>
      <c r="V5997" s="240" t="s">
        <v>788</v>
      </c>
      <c r="W5997" s="35" t="s">
        <v>5895</v>
      </c>
      <c r="X5997" s="55">
        <v>0</v>
      </c>
      <c r="Y5997" s="55">
        <v>0</v>
      </c>
      <c r="Z5997" s="55">
        <v>0</v>
      </c>
      <c r="AA5997" s="168"/>
      <c r="AB5997" s="168"/>
      <c r="AC5997" s="168"/>
    </row>
    <row r="5998" spans="1:34" ht="15" customHeight="1" x14ac:dyDescent="0.2">
      <c r="A5998" s="257">
        <v>69</v>
      </c>
      <c r="B5998" s="257">
        <v>70</v>
      </c>
      <c r="C5998" s="258" t="s">
        <v>196</v>
      </c>
      <c r="D5998" s="257">
        <v>70113</v>
      </c>
      <c r="E5998" s="258" t="s">
        <v>197</v>
      </c>
      <c r="F5998" s="25">
        <v>2016</v>
      </c>
      <c r="G5998" s="232">
        <v>42494.677083333336</v>
      </c>
      <c r="H5998" s="233">
        <v>42494.677083333336</v>
      </c>
      <c r="I5998" s="412" t="s">
        <v>36</v>
      </c>
      <c r="J5998" s="412" t="s">
        <v>36</v>
      </c>
      <c r="K5998" s="412"/>
      <c r="L5998" s="235">
        <f>N5998-G5998</f>
        <v>6.9444443943211809E-4</v>
      </c>
      <c r="M5998" s="236">
        <v>1</v>
      </c>
      <c r="N5998" s="232">
        <v>42494.677777777775</v>
      </c>
      <c r="O5998" s="233">
        <v>42494.677777777775</v>
      </c>
      <c r="P5998" s="237" t="s">
        <v>37</v>
      </c>
      <c r="Q5998" s="238" t="s">
        <v>38</v>
      </c>
      <c r="R5998" s="238" t="s">
        <v>413</v>
      </c>
      <c r="S5998" s="35" t="s">
        <v>40</v>
      </c>
      <c r="T5998" s="35" t="s">
        <v>6021</v>
      </c>
      <c r="U5998" s="88">
        <v>12153</v>
      </c>
      <c r="V5998" s="240" t="s">
        <v>788</v>
      </c>
      <c r="W5998" s="35" t="s">
        <v>6022</v>
      </c>
      <c r="X5998" s="55">
        <v>0</v>
      </c>
      <c r="Y5998" s="55">
        <v>0</v>
      </c>
      <c r="Z5998" s="55">
        <v>0</v>
      </c>
      <c r="AA5998" s="168"/>
      <c r="AB5998" s="168"/>
      <c r="AC5998" s="168"/>
    </row>
    <row r="5999" spans="1:34" ht="15" customHeight="1" x14ac:dyDescent="0.2">
      <c r="A5999" s="257">
        <v>69</v>
      </c>
      <c r="B5999" s="257">
        <v>70</v>
      </c>
      <c r="C5999" s="258" t="s">
        <v>196</v>
      </c>
      <c r="D5999" s="257">
        <v>70113</v>
      </c>
      <c r="E5999" s="258" t="s">
        <v>197</v>
      </c>
      <c r="F5999" s="25">
        <v>2016</v>
      </c>
      <c r="G5999" s="232">
        <v>42494.840277777781</v>
      </c>
      <c r="H5999" s="233">
        <v>42494.840277777781</v>
      </c>
      <c r="I5999" s="412" t="s">
        <v>36</v>
      </c>
      <c r="J5999" s="412" t="s">
        <v>36</v>
      </c>
      <c r="K5999" s="412"/>
      <c r="L5999" s="235">
        <f>N5999-G5999</f>
        <v>2.7777777722803876E-3</v>
      </c>
      <c r="M5999" s="236">
        <v>4</v>
      </c>
      <c r="N5999" s="232">
        <v>42494.843055555553</v>
      </c>
      <c r="O5999" s="233">
        <v>42494.843055555553</v>
      </c>
      <c r="P5999" s="237" t="s">
        <v>37</v>
      </c>
      <c r="Q5999" s="238" t="s">
        <v>38</v>
      </c>
      <c r="R5999" s="238" t="s">
        <v>413</v>
      </c>
      <c r="S5999" s="35" t="s">
        <v>40</v>
      </c>
      <c r="T5999" s="35" t="s">
        <v>6023</v>
      </c>
      <c r="U5999" s="88">
        <v>12153</v>
      </c>
      <c r="V5999" s="240" t="s">
        <v>788</v>
      </c>
      <c r="W5999" s="35" t="s">
        <v>6024</v>
      </c>
      <c r="X5999" s="55">
        <v>0</v>
      </c>
      <c r="Y5999" s="55">
        <v>0</v>
      </c>
      <c r="Z5999" s="55">
        <v>0</v>
      </c>
      <c r="AA5999" s="168"/>
      <c r="AB5999" s="168"/>
      <c r="AC5999" s="168"/>
    </row>
    <row r="6000" spans="1:34" ht="15" customHeight="1" x14ac:dyDescent="0.2">
      <c r="A6000" s="257">
        <v>69</v>
      </c>
      <c r="B6000" s="257">
        <v>70</v>
      </c>
      <c r="C6000" s="258" t="s">
        <v>196</v>
      </c>
      <c r="D6000" s="257">
        <v>70113</v>
      </c>
      <c r="E6000" s="258" t="s">
        <v>197</v>
      </c>
      <c r="F6000" s="25">
        <v>2016</v>
      </c>
      <c r="G6000" s="284">
        <v>42572.351388888892</v>
      </c>
      <c r="H6000" s="234">
        <v>42572.351388888892</v>
      </c>
      <c r="I6000" s="412" t="s">
        <v>36</v>
      </c>
      <c r="J6000" s="417" t="s">
        <v>313</v>
      </c>
      <c r="K6000" s="417"/>
      <c r="L6000" s="235">
        <f>N6000-G6000</f>
        <v>0.28749999999854481</v>
      </c>
      <c r="M6000" s="236">
        <v>414</v>
      </c>
      <c r="N6000" s="284">
        <v>42572.638888888891</v>
      </c>
      <c r="O6000" s="234">
        <v>42572.638888888891</v>
      </c>
      <c r="P6000" s="237" t="s">
        <v>37</v>
      </c>
      <c r="Q6000" s="238" t="s">
        <v>38</v>
      </c>
      <c r="R6000" s="238" t="s">
        <v>352</v>
      </c>
      <c r="S6000" s="35" t="s">
        <v>54</v>
      </c>
      <c r="T6000" s="35" t="s">
        <v>6385</v>
      </c>
      <c r="U6000" s="170">
        <v>12335</v>
      </c>
      <c r="V6000" s="240" t="s">
        <v>788</v>
      </c>
      <c r="W6000" s="35" t="s">
        <v>6386</v>
      </c>
      <c r="X6000" s="177">
        <v>2087</v>
      </c>
      <c r="Y6000" s="177">
        <v>2086</v>
      </c>
      <c r="Z6000" s="177">
        <v>115476</v>
      </c>
      <c r="AA6000" s="289">
        <v>3.8298918468652814E-4</v>
      </c>
      <c r="AB6000" s="290">
        <v>2.1201370609233713E-2</v>
      </c>
      <c r="AC6000" s="291">
        <v>55.357622243528283</v>
      </c>
    </row>
    <row r="6001" spans="1:34" ht="15" customHeight="1" x14ac:dyDescent="0.2">
      <c r="A6001" s="257">
        <v>69</v>
      </c>
      <c r="B6001" s="257">
        <v>70</v>
      </c>
      <c r="C6001" s="258" t="s">
        <v>196</v>
      </c>
      <c r="D6001" s="257">
        <v>70113</v>
      </c>
      <c r="E6001" s="258" t="s">
        <v>197</v>
      </c>
      <c r="F6001" s="25">
        <v>2017</v>
      </c>
      <c r="G6001" s="232">
        <v>43047.28402777778</v>
      </c>
      <c r="H6001" s="233">
        <v>43047.28402777778</v>
      </c>
      <c r="I6001" s="412" t="s">
        <v>36</v>
      </c>
      <c r="J6001" s="417" t="s">
        <v>7042</v>
      </c>
      <c r="K6001" s="417"/>
      <c r="L6001" s="235">
        <f>N6001-G6001</f>
        <v>0.25833333333139308</v>
      </c>
      <c r="M6001" s="236">
        <v>372</v>
      </c>
      <c r="N6001" s="232">
        <v>43047.542361111111</v>
      </c>
      <c r="O6001" s="233">
        <v>43047.542361111111</v>
      </c>
      <c r="P6001" s="237" t="s">
        <v>37</v>
      </c>
      <c r="Q6001" s="167" t="s">
        <v>38</v>
      </c>
      <c r="R6001" s="167" t="s">
        <v>135</v>
      </c>
      <c r="S6001" s="35" t="s">
        <v>54</v>
      </c>
      <c r="T6001" s="167" t="s">
        <v>9940</v>
      </c>
      <c r="U6001" s="77">
        <v>113794873</v>
      </c>
      <c r="V6001" s="240" t="s">
        <v>788</v>
      </c>
      <c r="W6001" s="277" t="s">
        <v>9941</v>
      </c>
      <c r="X6001" s="255">
        <v>76</v>
      </c>
      <c r="Y6001" s="241">
        <v>76</v>
      </c>
      <c r="Z6001" s="255">
        <v>15010</v>
      </c>
      <c r="AA6001" s="215">
        <v>1.3775073352265601E-5</v>
      </c>
      <c r="AB6001" s="216">
        <v>2.720576987072456E-3</v>
      </c>
      <c r="AC6001" s="255">
        <v>197.5</v>
      </c>
      <c r="AD6001" s="304">
        <v>5517212</v>
      </c>
      <c r="AE6001" s="333" t="s">
        <v>7102</v>
      </c>
      <c r="AF6001" s="383" t="s">
        <v>9942</v>
      </c>
      <c r="AG6001" s="167" t="s">
        <v>7040</v>
      </c>
      <c r="AH6001" s="29" t="s">
        <v>7041</v>
      </c>
    </row>
    <row r="6002" spans="1:34" ht="15" customHeight="1" x14ac:dyDescent="0.2">
      <c r="A6002" s="249">
        <v>69</v>
      </c>
      <c r="B6002" s="249">
        <v>70</v>
      </c>
      <c r="C6002" s="250" t="s">
        <v>196</v>
      </c>
      <c r="D6002" s="249">
        <v>70113</v>
      </c>
      <c r="E6002" s="250" t="s">
        <v>197</v>
      </c>
      <c r="F6002" s="25">
        <v>2018</v>
      </c>
      <c r="G6002" s="232">
        <v>43101.328472222223</v>
      </c>
      <c r="H6002" s="233">
        <v>43101.328472222223</v>
      </c>
      <c r="I6002" s="412" t="s">
        <v>36</v>
      </c>
      <c r="J6002" s="412" t="s">
        <v>36</v>
      </c>
      <c r="K6002" s="412" t="s">
        <v>36</v>
      </c>
      <c r="L6002" s="235">
        <f>N6002-G6002</f>
        <v>0.41180555555183673</v>
      </c>
      <c r="M6002" s="236">
        <v>593</v>
      </c>
      <c r="N6002" s="232">
        <v>43101.740277777775</v>
      </c>
      <c r="O6002" s="233">
        <v>43101.740277777775</v>
      </c>
      <c r="P6002" s="237" t="s">
        <v>37</v>
      </c>
      <c r="Q6002" s="238" t="s">
        <v>1246</v>
      </c>
      <c r="R6002" s="239" t="s">
        <v>10189</v>
      </c>
      <c r="S6002" s="238" t="s">
        <v>68</v>
      </c>
      <c r="T6002" s="240" t="s">
        <v>10190</v>
      </c>
      <c r="U6002" s="88">
        <v>114143073</v>
      </c>
      <c r="V6002" s="240" t="s">
        <v>788</v>
      </c>
      <c r="W6002" s="413" t="s">
        <v>10191</v>
      </c>
      <c r="X6002" s="241">
        <v>889</v>
      </c>
      <c r="Y6002" s="241">
        <v>889</v>
      </c>
      <c r="Z6002" s="241">
        <v>94271</v>
      </c>
      <c r="AA6002" s="259">
        <f>Y6002/AD6002</f>
        <v>1.6113210802847525E-4</v>
      </c>
      <c r="AB6002" s="260">
        <f>Z6002/AD6002</f>
        <v>1.708670973672935E-2</v>
      </c>
      <c r="AC6002" s="241">
        <f>Z6002/Y6002</f>
        <v>106.04161979752531</v>
      </c>
      <c r="AD6002" s="241">
        <v>5517212</v>
      </c>
      <c r="AE6002" s="239" t="s">
        <v>1270</v>
      </c>
      <c r="AF6002" s="229" t="s">
        <v>1270</v>
      </c>
      <c r="AG6002" s="239" t="s">
        <v>7066</v>
      </c>
      <c r="AH6002" s="239" t="s">
        <v>7067</v>
      </c>
    </row>
    <row r="6003" spans="1:34" ht="15" customHeight="1" x14ac:dyDescent="0.2">
      <c r="A6003" s="175">
        <v>69</v>
      </c>
      <c r="B6003" s="175">
        <v>70</v>
      </c>
      <c r="C6003" s="24" t="s">
        <v>1076</v>
      </c>
      <c r="D6003" s="175">
        <v>70114</v>
      </c>
      <c r="E6003" s="24" t="s">
        <v>1077</v>
      </c>
      <c r="F6003" s="25">
        <v>2015</v>
      </c>
      <c r="G6003" s="156">
        <v>42203.510416666664</v>
      </c>
      <c r="H6003" s="157">
        <v>42203.510416666664</v>
      </c>
      <c r="I6003" s="620" t="s">
        <v>36</v>
      </c>
      <c r="J6003" s="620" t="s">
        <v>36</v>
      </c>
      <c r="K6003" s="620"/>
      <c r="L6003" s="159">
        <f>N6003-G6003</f>
        <v>6.944444467080757E-4</v>
      </c>
      <c r="M6003" s="160">
        <v>1</v>
      </c>
      <c r="N6003" s="156">
        <v>42203.511111111111</v>
      </c>
      <c r="O6003" s="157">
        <v>42203.511111111111</v>
      </c>
      <c r="P6003" s="161" t="s">
        <v>37</v>
      </c>
      <c r="Q6003" s="35" t="s">
        <v>213</v>
      </c>
      <c r="R6003" s="35" t="s">
        <v>287</v>
      </c>
      <c r="S6003" s="35" t="s">
        <v>40</v>
      </c>
      <c r="T6003" s="35" t="s">
        <v>4314</v>
      </c>
      <c r="U6003" s="303" t="s">
        <v>40</v>
      </c>
      <c r="V6003" s="167" t="s">
        <v>788</v>
      </c>
      <c r="W6003" s="35" t="s">
        <v>4315</v>
      </c>
      <c r="X6003" s="206"/>
      <c r="Y6003" s="191"/>
      <c r="Z6003" s="168"/>
      <c r="AA6003" s="168"/>
      <c r="AB6003" s="168"/>
      <c r="AC6003" s="168"/>
    </row>
    <row r="6004" spans="1:34" ht="15" customHeight="1" x14ac:dyDescent="0.2">
      <c r="A6004" s="175">
        <v>69</v>
      </c>
      <c r="B6004" s="175">
        <v>70</v>
      </c>
      <c r="C6004" s="24" t="s">
        <v>1076</v>
      </c>
      <c r="D6004" s="175">
        <v>70114</v>
      </c>
      <c r="E6004" s="24" t="s">
        <v>1077</v>
      </c>
      <c r="F6004" s="25">
        <v>2015</v>
      </c>
      <c r="G6004" s="156">
        <v>42203.999305555553</v>
      </c>
      <c r="H6004" s="157">
        <v>42203.999305555553</v>
      </c>
      <c r="I6004" s="620" t="s">
        <v>36</v>
      </c>
      <c r="J6004" s="620" t="s">
        <v>36</v>
      </c>
      <c r="K6004" s="620"/>
      <c r="L6004" s="159">
        <f>N6004-G6004</f>
        <v>6.944444467080757E-4</v>
      </c>
      <c r="M6004" s="160">
        <v>1</v>
      </c>
      <c r="N6004" s="156">
        <v>42204</v>
      </c>
      <c r="O6004" s="157">
        <v>42202</v>
      </c>
      <c r="P6004" s="161" t="s">
        <v>37</v>
      </c>
      <c r="Q6004" s="35" t="s">
        <v>213</v>
      </c>
      <c r="R6004" s="35" t="s">
        <v>287</v>
      </c>
      <c r="S6004" s="35" t="s">
        <v>40</v>
      </c>
      <c r="T6004" s="35" t="s">
        <v>4314</v>
      </c>
      <c r="U6004" s="303" t="s">
        <v>40</v>
      </c>
      <c r="V6004" s="167" t="s">
        <v>788</v>
      </c>
      <c r="W6004" s="35" t="s">
        <v>4382</v>
      </c>
      <c r="X6004" s="206"/>
      <c r="Y6004" s="191"/>
      <c r="Z6004" s="168"/>
      <c r="AA6004" s="168"/>
      <c r="AB6004" s="168"/>
      <c r="AC6004" s="168"/>
    </row>
    <row r="6005" spans="1:34" ht="15" customHeight="1" x14ac:dyDescent="0.2">
      <c r="A6005" s="257">
        <v>69</v>
      </c>
      <c r="B6005" s="257">
        <v>70</v>
      </c>
      <c r="C6005" s="258" t="s">
        <v>1076</v>
      </c>
      <c r="D6005" s="257">
        <v>70114</v>
      </c>
      <c r="E6005" s="258" t="s">
        <v>1077</v>
      </c>
      <c r="F6005" s="25">
        <v>2016</v>
      </c>
      <c r="G6005" s="232">
        <v>42426.628472222219</v>
      </c>
      <c r="H6005" s="233">
        <v>42426.628472222219</v>
      </c>
      <c r="I6005" s="412" t="s">
        <v>36</v>
      </c>
      <c r="J6005" s="412" t="s">
        <v>36</v>
      </c>
      <c r="K6005" s="412"/>
      <c r="L6005" s="235">
        <f>N6005-G6005</f>
        <v>6.944444467080757E-4</v>
      </c>
      <c r="M6005" s="236">
        <v>1</v>
      </c>
      <c r="N6005" s="232">
        <v>42426.629166666666</v>
      </c>
      <c r="O6005" s="233">
        <v>42426.629166666666</v>
      </c>
      <c r="P6005" s="237" t="s">
        <v>37</v>
      </c>
      <c r="Q6005" s="238" t="s">
        <v>48</v>
      </c>
      <c r="R6005" s="238" t="s">
        <v>49</v>
      </c>
      <c r="S6005" s="238" t="s">
        <v>40</v>
      </c>
      <c r="T6005" s="35" t="s">
        <v>5616</v>
      </c>
      <c r="U6005" s="254" t="s">
        <v>40</v>
      </c>
      <c r="V6005" s="240" t="s">
        <v>788</v>
      </c>
      <c r="W6005" s="168" t="s">
        <v>5617</v>
      </c>
      <c r="X6005" s="55">
        <v>204</v>
      </c>
      <c r="Y6005" s="55">
        <v>0</v>
      </c>
      <c r="Z6005" s="55">
        <v>0</v>
      </c>
      <c r="AA6005" s="266"/>
      <c r="AB6005" s="266"/>
      <c r="AC6005" s="266"/>
    </row>
    <row r="6006" spans="1:34" ht="15" customHeight="1" x14ac:dyDescent="0.2">
      <c r="A6006" s="257">
        <v>69</v>
      </c>
      <c r="B6006" s="257">
        <v>70</v>
      </c>
      <c r="C6006" s="258" t="s">
        <v>1076</v>
      </c>
      <c r="D6006" s="257">
        <v>70114</v>
      </c>
      <c r="E6006" s="258" t="s">
        <v>1077</v>
      </c>
      <c r="F6006" s="25">
        <v>2016</v>
      </c>
      <c r="G6006" s="284">
        <v>42521.714583333334</v>
      </c>
      <c r="H6006" s="234">
        <v>42521.714583333334</v>
      </c>
      <c r="I6006" s="412" t="s">
        <v>36</v>
      </c>
      <c r="J6006" s="412" t="s">
        <v>36</v>
      </c>
      <c r="K6006" s="412"/>
      <c r="L6006" s="235">
        <f>N6006-G6006</f>
        <v>6.944444467080757E-4</v>
      </c>
      <c r="M6006" s="236">
        <v>1</v>
      </c>
      <c r="N6006" s="284">
        <v>42521.715277777781</v>
      </c>
      <c r="O6006" s="234">
        <v>42521.715277777781</v>
      </c>
      <c r="P6006" s="237" t="s">
        <v>37</v>
      </c>
      <c r="Q6006" s="238" t="s">
        <v>145</v>
      </c>
      <c r="R6006" s="238" t="s">
        <v>146</v>
      </c>
      <c r="S6006" s="35" t="s">
        <v>40</v>
      </c>
      <c r="T6006" s="35" t="s">
        <v>6139</v>
      </c>
      <c r="U6006" s="88">
        <v>12207</v>
      </c>
      <c r="V6006" s="240" t="s">
        <v>788</v>
      </c>
      <c r="W6006" s="35" t="s">
        <v>6141</v>
      </c>
      <c r="X6006" s="55">
        <v>210</v>
      </c>
      <c r="Y6006" s="55">
        <v>0</v>
      </c>
      <c r="Z6006" s="55">
        <v>0</v>
      </c>
      <c r="AA6006" s="266"/>
      <c r="AB6006" s="266"/>
      <c r="AC6006" s="266"/>
    </row>
    <row r="6007" spans="1:34" ht="15" customHeight="1" x14ac:dyDescent="0.2">
      <c r="A6007" s="257">
        <v>69</v>
      </c>
      <c r="B6007" s="257">
        <v>70</v>
      </c>
      <c r="C6007" s="258" t="s">
        <v>1076</v>
      </c>
      <c r="D6007" s="257">
        <v>70114</v>
      </c>
      <c r="E6007" s="258" t="s">
        <v>1077</v>
      </c>
      <c r="F6007" s="25">
        <v>2017</v>
      </c>
      <c r="G6007" s="232">
        <v>42741.272916666669</v>
      </c>
      <c r="H6007" s="233">
        <v>42741.272916666669</v>
      </c>
      <c r="I6007" s="412" t="s">
        <v>36</v>
      </c>
      <c r="J6007" s="412" t="s">
        <v>36</v>
      </c>
      <c r="K6007" s="412"/>
      <c r="L6007" s="235">
        <f>N6007-G6007</f>
        <v>0.13819444444379769</v>
      </c>
      <c r="M6007" s="236">
        <v>199</v>
      </c>
      <c r="N6007" s="232">
        <v>42741.411111111112</v>
      </c>
      <c r="O6007" s="233">
        <v>42741.411111111112</v>
      </c>
      <c r="P6007" s="237" t="s">
        <v>37</v>
      </c>
      <c r="Q6007" s="238" t="s">
        <v>145</v>
      </c>
      <c r="R6007" s="238" t="s">
        <v>696</v>
      </c>
      <c r="S6007" s="238" t="s">
        <v>107</v>
      </c>
      <c r="T6007" s="167" t="s">
        <v>7119</v>
      </c>
      <c r="U6007" s="303" t="s">
        <v>40</v>
      </c>
      <c r="V6007" s="49" t="s">
        <v>788</v>
      </c>
      <c r="W6007" s="44" t="s">
        <v>7120</v>
      </c>
      <c r="X6007" s="241">
        <v>0</v>
      </c>
      <c r="Y6007" s="241">
        <v>0</v>
      </c>
      <c r="Z6007" s="241">
        <v>0</v>
      </c>
      <c r="AA6007" s="310"/>
      <c r="AB6007" s="310"/>
      <c r="AC6007" s="310"/>
      <c r="AD6007" s="304">
        <v>5517212</v>
      </c>
      <c r="AE6007" s="35" t="s">
        <v>1270</v>
      </c>
      <c r="AF6007" s="35" t="s">
        <v>1270</v>
      </c>
      <c r="AG6007" s="35" t="s">
        <v>7066</v>
      </c>
      <c r="AH6007" s="44" t="s">
        <v>7067</v>
      </c>
    </row>
    <row r="6008" spans="1:34" ht="15" customHeight="1" x14ac:dyDescent="0.2">
      <c r="A6008" s="257">
        <v>69</v>
      </c>
      <c r="B6008" s="257">
        <v>70</v>
      </c>
      <c r="C6008" s="258" t="s">
        <v>1076</v>
      </c>
      <c r="D6008" s="257">
        <v>70114</v>
      </c>
      <c r="E6008" s="258" t="s">
        <v>1077</v>
      </c>
      <c r="F6008" s="25">
        <v>2017</v>
      </c>
      <c r="G6008" s="232">
        <v>42981.737500000003</v>
      </c>
      <c r="H6008" s="233">
        <v>42981.737500000003</v>
      </c>
      <c r="I6008" s="417" t="s">
        <v>7042</v>
      </c>
      <c r="J6008" s="417" t="s">
        <v>7042</v>
      </c>
      <c r="K6008" s="417"/>
      <c r="L6008" s="235">
        <f>N6008-G6008</f>
        <v>1.9312499999941792</v>
      </c>
      <c r="M6008" s="236">
        <v>2781</v>
      </c>
      <c r="N6008" s="232">
        <v>42983.668749999997</v>
      </c>
      <c r="O6008" s="233">
        <v>42983.668749999997</v>
      </c>
      <c r="P6008" s="237" t="s">
        <v>37</v>
      </c>
      <c r="Q6008" s="35" t="s">
        <v>52</v>
      </c>
      <c r="R6008" s="35" t="s">
        <v>302</v>
      </c>
      <c r="S6008" s="35" t="s">
        <v>54</v>
      </c>
      <c r="T6008" s="167" t="s">
        <v>9308</v>
      </c>
      <c r="U6008" s="293">
        <v>113216820</v>
      </c>
      <c r="V6008" s="240" t="s">
        <v>788</v>
      </c>
      <c r="W6008" s="167" t="s">
        <v>9309</v>
      </c>
      <c r="X6008" s="241">
        <v>210</v>
      </c>
      <c r="Y6008" s="241">
        <v>0</v>
      </c>
      <c r="Z6008" s="241">
        <v>0</v>
      </c>
      <c r="AA6008" s="266"/>
      <c r="AB6008" s="266"/>
      <c r="AC6008" s="266"/>
      <c r="AD6008" s="304">
        <v>5517212</v>
      </c>
      <c r="AE6008" s="333" t="s">
        <v>7083</v>
      </c>
      <c r="AF6008" s="333" t="s">
        <v>9253</v>
      </c>
      <c r="AG6008" s="167" t="s">
        <v>7040</v>
      </c>
      <c r="AH6008" s="29" t="s">
        <v>7041</v>
      </c>
    </row>
    <row r="6009" spans="1:34" ht="15" customHeight="1" x14ac:dyDescent="0.2">
      <c r="A6009" s="257">
        <v>69</v>
      </c>
      <c r="B6009" s="257">
        <v>70</v>
      </c>
      <c r="C6009" s="258" t="s">
        <v>1076</v>
      </c>
      <c r="D6009" s="257">
        <v>70114</v>
      </c>
      <c r="E6009" s="258" t="s">
        <v>1077</v>
      </c>
      <c r="F6009" s="25">
        <v>2017</v>
      </c>
      <c r="G6009" s="232">
        <v>42988.926388888889</v>
      </c>
      <c r="H6009" s="233">
        <v>42988.926388888889</v>
      </c>
      <c r="I6009" s="412" t="s">
        <v>36</v>
      </c>
      <c r="J6009" s="412" t="s">
        <v>36</v>
      </c>
      <c r="K6009" s="412"/>
      <c r="L6009" s="235">
        <f>N6009-G6009</f>
        <v>6.944444467080757E-4</v>
      </c>
      <c r="M6009" s="236">
        <v>1</v>
      </c>
      <c r="N6009" s="232">
        <v>42988.927083333336</v>
      </c>
      <c r="O6009" s="233">
        <v>42988.927083333336</v>
      </c>
      <c r="P6009" s="237" t="s">
        <v>37</v>
      </c>
      <c r="Q6009" s="35" t="s">
        <v>52</v>
      </c>
      <c r="R6009" s="35" t="s">
        <v>67</v>
      </c>
      <c r="S6009" s="35" t="s">
        <v>101</v>
      </c>
      <c r="T6009" s="167" t="s">
        <v>9390</v>
      </c>
      <c r="U6009" s="303" t="s">
        <v>40</v>
      </c>
      <c r="V6009" s="240" t="s">
        <v>788</v>
      </c>
      <c r="W6009" s="167" t="s">
        <v>9391</v>
      </c>
      <c r="X6009" s="241">
        <v>212</v>
      </c>
      <c r="Y6009" s="241">
        <v>0</v>
      </c>
      <c r="Z6009" s="241">
        <v>0</v>
      </c>
      <c r="AA6009" s="266"/>
      <c r="AB6009" s="266"/>
      <c r="AC6009" s="266"/>
      <c r="AD6009" s="304">
        <v>5517212</v>
      </c>
      <c r="AE6009" s="333" t="s">
        <v>1270</v>
      </c>
      <c r="AF6009" s="333" t="s">
        <v>1270</v>
      </c>
      <c r="AG6009" s="167" t="s">
        <v>7040</v>
      </c>
      <c r="AH6009" s="29" t="s">
        <v>7173</v>
      </c>
    </row>
    <row r="6010" spans="1:34" ht="15" customHeight="1" x14ac:dyDescent="0.2">
      <c r="A6010" s="187">
        <v>69</v>
      </c>
      <c r="B6010" s="187">
        <v>70</v>
      </c>
      <c r="C6010" s="43" t="s">
        <v>1076</v>
      </c>
      <c r="D6010" s="187">
        <v>70114</v>
      </c>
      <c r="E6010" s="43" t="s">
        <v>1077</v>
      </c>
      <c r="F6010" s="25">
        <v>2017</v>
      </c>
      <c r="G6010" s="284">
        <v>43011.741666666669</v>
      </c>
      <c r="H6010" s="234">
        <v>43011.741666666669</v>
      </c>
      <c r="I6010" s="412" t="s">
        <v>36</v>
      </c>
      <c r="J6010" s="417" t="s">
        <v>7042</v>
      </c>
      <c r="K6010" s="417"/>
      <c r="L6010" s="235">
        <f>N6010-G6010</f>
        <v>0.58402777777519077</v>
      </c>
      <c r="M6010" s="236">
        <v>841</v>
      </c>
      <c r="N6010" s="284">
        <v>43012.325694444444</v>
      </c>
      <c r="O6010" s="234">
        <v>43012.325694444444</v>
      </c>
      <c r="P6010" s="237" t="s">
        <v>37</v>
      </c>
      <c r="Q6010" s="167" t="s">
        <v>52</v>
      </c>
      <c r="R6010" s="167" t="s">
        <v>302</v>
      </c>
      <c r="S6010" s="167" t="s">
        <v>54</v>
      </c>
      <c r="T6010" s="167" t="s">
        <v>9624</v>
      </c>
      <c r="U6010" s="293">
        <v>113662597</v>
      </c>
      <c r="V6010" s="240" t="s">
        <v>1336</v>
      </c>
      <c r="W6010" s="167" t="s">
        <v>9625</v>
      </c>
      <c r="X6010" s="255">
        <v>206</v>
      </c>
      <c r="Y6010" s="255">
        <v>0</v>
      </c>
      <c r="Z6010" s="255">
        <v>0</v>
      </c>
      <c r="AA6010" s="184"/>
      <c r="AB6010" s="184"/>
      <c r="AC6010" s="184"/>
      <c r="AD6010" s="304">
        <v>5517212</v>
      </c>
      <c r="AE6010" s="333" t="s">
        <v>7060</v>
      </c>
      <c r="AF6010" s="382" t="s">
        <v>9626</v>
      </c>
      <c r="AG6010" s="167" t="s">
        <v>7040</v>
      </c>
      <c r="AH6010" s="52" t="s">
        <v>7041</v>
      </c>
    </row>
    <row r="6011" spans="1:34" ht="15" customHeight="1" x14ac:dyDescent="0.2">
      <c r="A6011" s="187">
        <v>69</v>
      </c>
      <c r="B6011" s="187">
        <v>70</v>
      </c>
      <c r="C6011" s="43" t="s">
        <v>1076</v>
      </c>
      <c r="D6011" s="187">
        <v>70114</v>
      </c>
      <c r="E6011" s="43" t="s">
        <v>1077</v>
      </c>
      <c r="F6011" s="25">
        <v>2017</v>
      </c>
      <c r="G6011" s="284">
        <v>43015.152777777781</v>
      </c>
      <c r="H6011" s="234">
        <v>43015.152777777781</v>
      </c>
      <c r="I6011" s="412" t="s">
        <v>36</v>
      </c>
      <c r="J6011" s="412" t="s">
        <v>36</v>
      </c>
      <c r="K6011" s="412"/>
      <c r="L6011" s="235">
        <f>N6011-G6011</f>
        <v>2.7777777722803876E-3</v>
      </c>
      <c r="M6011" s="236">
        <v>4</v>
      </c>
      <c r="N6011" s="284">
        <v>43015.155555555553</v>
      </c>
      <c r="O6011" s="234">
        <v>43015.155555555553</v>
      </c>
      <c r="P6011" s="237" t="s">
        <v>37</v>
      </c>
      <c r="Q6011" s="167" t="s">
        <v>38</v>
      </c>
      <c r="R6011" s="167" t="s">
        <v>39</v>
      </c>
      <c r="S6011" s="167" t="s">
        <v>717</v>
      </c>
      <c r="T6011" s="167" t="s">
        <v>9634</v>
      </c>
      <c r="U6011" s="293">
        <v>113702901</v>
      </c>
      <c r="V6011" s="240" t="s">
        <v>788</v>
      </c>
      <c r="W6011" s="168" t="s">
        <v>9635</v>
      </c>
      <c r="X6011" s="241">
        <v>0</v>
      </c>
      <c r="Y6011" s="241">
        <v>0</v>
      </c>
      <c r="Z6011" s="241">
        <v>0</v>
      </c>
      <c r="AA6011" s="168"/>
      <c r="AB6011" s="168"/>
      <c r="AC6011" s="168"/>
      <c r="AD6011" s="304">
        <v>5517212</v>
      </c>
      <c r="AE6011" s="333" t="s">
        <v>1270</v>
      </c>
      <c r="AF6011" s="333" t="s">
        <v>1270</v>
      </c>
      <c r="AG6011" s="167" t="s">
        <v>7066</v>
      </c>
      <c r="AH6011" s="44" t="s">
        <v>7067</v>
      </c>
    </row>
    <row r="6012" spans="1:34" ht="15" customHeight="1" x14ac:dyDescent="0.2">
      <c r="A6012" s="257">
        <v>69</v>
      </c>
      <c r="B6012" s="257">
        <v>70</v>
      </c>
      <c r="C6012" s="258" t="s">
        <v>1076</v>
      </c>
      <c r="D6012" s="257">
        <v>70114</v>
      </c>
      <c r="E6012" s="258" t="s">
        <v>1077</v>
      </c>
      <c r="F6012" s="25">
        <v>2018</v>
      </c>
      <c r="G6012" s="232">
        <v>43195.612500000003</v>
      </c>
      <c r="H6012" s="233">
        <v>43195.612500000003</v>
      </c>
      <c r="I6012" s="412" t="s">
        <v>36</v>
      </c>
      <c r="J6012" s="412" t="s">
        <v>36</v>
      </c>
      <c r="K6012" s="412" t="s">
        <v>36</v>
      </c>
      <c r="L6012" s="235">
        <f>N6012-G6012</f>
        <v>6.3888888886140194E-2</v>
      </c>
      <c r="M6012" s="236">
        <v>92</v>
      </c>
      <c r="N6012" s="232">
        <v>43195.676388888889</v>
      </c>
      <c r="O6012" s="233">
        <v>43195.676388888889</v>
      </c>
      <c r="P6012" s="237" t="s">
        <v>37</v>
      </c>
      <c r="Q6012" s="359" t="s">
        <v>43</v>
      </c>
      <c r="R6012" s="35" t="s">
        <v>10292</v>
      </c>
      <c r="S6012" s="277" t="s">
        <v>40</v>
      </c>
      <c r="T6012" s="167" t="s">
        <v>10876</v>
      </c>
      <c r="U6012" s="282" t="s">
        <v>40</v>
      </c>
      <c r="V6012" s="240" t="s">
        <v>788</v>
      </c>
      <c r="W6012" s="167" t="s">
        <v>10877</v>
      </c>
      <c r="X6012" s="255">
        <v>0</v>
      </c>
      <c r="Y6012" s="241">
        <v>0</v>
      </c>
      <c r="Z6012" s="241">
        <v>0</v>
      </c>
      <c r="AA6012" s="266"/>
      <c r="AB6012" s="266"/>
      <c r="AC6012" s="266"/>
      <c r="AD6012" s="241">
        <v>5517212</v>
      </c>
      <c r="AE6012" s="461" t="s">
        <v>1270</v>
      </c>
      <c r="AF6012" s="462" t="s">
        <v>1270</v>
      </c>
      <c r="AG6012" s="277" t="s">
        <v>7066</v>
      </c>
      <c r="AH6012" s="277" t="s">
        <v>7067</v>
      </c>
    </row>
    <row r="6013" spans="1:34" ht="15" customHeight="1" x14ac:dyDescent="0.2">
      <c r="A6013" s="257">
        <v>69</v>
      </c>
      <c r="B6013" s="257">
        <v>70</v>
      </c>
      <c r="C6013" s="258" t="s">
        <v>1076</v>
      </c>
      <c r="D6013" s="257">
        <v>70114</v>
      </c>
      <c r="E6013" s="258" t="s">
        <v>1077</v>
      </c>
      <c r="F6013" s="25">
        <v>2018</v>
      </c>
      <c r="G6013" s="232">
        <v>43198.390277777777</v>
      </c>
      <c r="H6013" s="233">
        <v>43198.390277777777</v>
      </c>
      <c r="I6013" s="412" t="s">
        <v>36</v>
      </c>
      <c r="J6013" s="412" t="s">
        <v>36</v>
      </c>
      <c r="K6013" s="412" t="s">
        <v>36</v>
      </c>
      <c r="L6013" s="235">
        <f>N6013-G6013</f>
        <v>0.47638888889196096</v>
      </c>
      <c r="M6013" s="236">
        <v>686</v>
      </c>
      <c r="N6013" s="232">
        <v>43198.866666666669</v>
      </c>
      <c r="O6013" s="233">
        <v>43198.866666666669</v>
      </c>
      <c r="P6013" s="237" t="s">
        <v>37</v>
      </c>
      <c r="Q6013" s="359" t="s">
        <v>43</v>
      </c>
      <c r="R6013" s="35" t="s">
        <v>10292</v>
      </c>
      <c r="S6013" s="277" t="s">
        <v>40</v>
      </c>
      <c r="T6013" s="167" t="s">
        <v>10896</v>
      </c>
      <c r="U6013" s="282" t="s">
        <v>40</v>
      </c>
      <c r="V6013" s="240" t="s">
        <v>788</v>
      </c>
      <c r="W6013" s="167" t="s">
        <v>10897</v>
      </c>
      <c r="X6013" s="255">
        <v>0</v>
      </c>
      <c r="Y6013" s="241">
        <v>0</v>
      </c>
      <c r="Z6013" s="241">
        <v>0</v>
      </c>
      <c r="AA6013" s="266"/>
      <c r="AB6013" s="266"/>
      <c r="AC6013" s="266"/>
      <c r="AD6013" s="241">
        <v>5517212</v>
      </c>
      <c r="AE6013" s="461" t="s">
        <v>1270</v>
      </c>
      <c r="AF6013" s="462" t="s">
        <v>1270</v>
      </c>
      <c r="AG6013" s="277" t="s">
        <v>7066</v>
      </c>
      <c r="AH6013" s="277" t="s">
        <v>7067</v>
      </c>
    </row>
    <row r="6014" spans="1:34" ht="15" customHeight="1" x14ac:dyDescent="0.2">
      <c r="A6014" s="257">
        <v>69</v>
      </c>
      <c r="B6014" s="257">
        <v>70</v>
      </c>
      <c r="C6014" s="258" t="s">
        <v>1076</v>
      </c>
      <c r="D6014" s="257">
        <v>70114</v>
      </c>
      <c r="E6014" s="258" t="s">
        <v>1077</v>
      </c>
      <c r="F6014" s="25">
        <v>2018</v>
      </c>
      <c r="G6014" s="284">
        <v>43384.295138888891</v>
      </c>
      <c r="H6014" s="234">
        <v>43384.295138888891</v>
      </c>
      <c r="I6014" s="412" t="s">
        <v>36</v>
      </c>
      <c r="J6014" s="412" t="s">
        <v>36</v>
      </c>
      <c r="K6014" s="412" t="s">
        <v>36</v>
      </c>
      <c r="L6014" s="235">
        <f>N6014-G6014</f>
        <v>0.81458333333284827</v>
      </c>
      <c r="M6014" s="236">
        <v>1173</v>
      </c>
      <c r="N6014" s="284">
        <v>43385.109722222223</v>
      </c>
      <c r="O6014" s="234">
        <v>43385.109722222223</v>
      </c>
      <c r="P6014" s="237" t="s">
        <v>37</v>
      </c>
      <c r="Q6014" s="162" t="s">
        <v>1246</v>
      </c>
      <c r="R6014" s="167" t="s">
        <v>10189</v>
      </c>
      <c r="S6014" s="163" t="s">
        <v>68</v>
      </c>
      <c r="T6014" s="167" t="s">
        <v>12111</v>
      </c>
      <c r="U6014" s="293">
        <v>115053295</v>
      </c>
      <c r="V6014" s="240" t="s">
        <v>788</v>
      </c>
      <c r="W6014" s="167" t="s">
        <v>12112</v>
      </c>
      <c r="X6014" s="255">
        <v>847</v>
      </c>
      <c r="Y6014" s="255">
        <v>1</v>
      </c>
      <c r="Z6014" s="241">
        <v>64</v>
      </c>
      <c r="AA6014" s="264">
        <f>Y6014/AD6014</f>
        <v>1.8125096516138949E-7</v>
      </c>
      <c r="AB6014" s="265">
        <f>Z6014/AD6014</f>
        <v>1.1600061770328928E-5</v>
      </c>
      <c r="AC6014" s="255">
        <f>Z6014/Y6014</f>
        <v>64</v>
      </c>
      <c r="AD6014" s="241">
        <v>5517212</v>
      </c>
      <c r="AE6014" s="461" t="s">
        <v>7189</v>
      </c>
      <c r="AF6014" s="468" t="s">
        <v>12113</v>
      </c>
      <c r="AG6014" s="163" t="s">
        <v>7040</v>
      </c>
      <c r="AH6014" s="277" t="s">
        <v>7176</v>
      </c>
    </row>
    <row r="6015" spans="1:34" ht="15" customHeight="1" x14ac:dyDescent="0.2">
      <c r="A6015" s="523">
        <v>69</v>
      </c>
      <c r="B6015" s="523">
        <v>70</v>
      </c>
      <c r="C6015" s="524" t="s">
        <v>1076</v>
      </c>
      <c r="D6015" s="523">
        <v>70114</v>
      </c>
      <c r="E6015" s="524" t="s">
        <v>1077</v>
      </c>
      <c r="F6015" s="25">
        <v>2019</v>
      </c>
      <c r="G6015" s="284">
        <v>43479.79583333333</v>
      </c>
      <c r="H6015" s="234">
        <v>43479.79583333333</v>
      </c>
      <c r="I6015" s="412" t="s">
        <v>36</v>
      </c>
      <c r="J6015" s="412" t="s">
        <v>36</v>
      </c>
      <c r="K6015" s="412" t="s">
        <v>36</v>
      </c>
      <c r="L6015" s="235">
        <f>N6015-G6015</f>
        <v>0.18125000000145519</v>
      </c>
      <c r="M6015" s="236">
        <v>261</v>
      </c>
      <c r="N6015" s="284">
        <v>43479.977083333331</v>
      </c>
      <c r="O6015" s="234">
        <v>43479.977083333331</v>
      </c>
      <c r="P6015" s="237" t="s">
        <v>37</v>
      </c>
      <c r="Q6015" s="162" t="s">
        <v>1285</v>
      </c>
      <c r="R6015" s="167" t="s">
        <v>10192</v>
      </c>
      <c r="S6015" s="238" t="s">
        <v>68</v>
      </c>
      <c r="T6015" s="167" t="s">
        <v>12798</v>
      </c>
      <c r="U6015" s="414" t="s">
        <v>40</v>
      </c>
      <c r="V6015" s="240" t="s">
        <v>788</v>
      </c>
      <c r="W6015" s="167" t="s">
        <v>12799</v>
      </c>
      <c r="X6015" s="536">
        <v>1</v>
      </c>
      <c r="Y6015" s="255">
        <v>0</v>
      </c>
      <c r="Z6015" s="255">
        <v>0</v>
      </c>
      <c r="AA6015" s="264">
        <f>Y6015/AD6015</f>
        <v>0</v>
      </c>
      <c r="AB6015" s="265">
        <f>Z6015/AD6015</f>
        <v>0</v>
      </c>
      <c r="AC6015" s="255">
        <v>0</v>
      </c>
      <c r="AD6015" s="255">
        <v>5548929</v>
      </c>
      <c r="AE6015" s="240" t="s">
        <v>1270</v>
      </c>
      <c r="AF6015" s="527" t="s">
        <v>1270</v>
      </c>
      <c r="AG6015" s="240" t="s">
        <v>7066</v>
      </c>
      <c r="AH6015" s="525" t="s">
        <v>12671</v>
      </c>
    </row>
    <row r="6016" spans="1:34" ht="15" customHeight="1" x14ac:dyDescent="0.2">
      <c r="A6016" s="58">
        <v>69</v>
      </c>
      <c r="B6016" s="58">
        <v>70</v>
      </c>
      <c r="C6016" s="76" t="s">
        <v>1383</v>
      </c>
      <c r="D6016" s="31">
        <v>70115</v>
      </c>
      <c r="E6016" s="60" t="s">
        <v>1384</v>
      </c>
      <c r="F6016" s="25">
        <v>2014</v>
      </c>
      <c r="G6016" s="61">
        <v>41649.552777777775</v>
      </c>
      <c r="H6016" s="62">
        <v>41649.552777777775</v>
      </c>
      <c r="I6016" s="625" t="s">
        <v>36</v>
      </c>
      <c r="J6016" s="625" t="s">
        <v>36</v>
      </c>
      <c r="K6016" s="625"/>
      <c r="L6016" s="64">
        <f>N6016-G6016</f>
        <v>0.46041666666860692</v>
      </c>
      <c r="M6016" s="65">
        <v>663</v>
      </c>
      <c r="N6016" s="61">
        <v>41650.013194444444</v>
      </c>
      <c r="O6016" s="62">
        <v>41650.013194444444</v>
      </c>
      <c r="P6016" s="66" t="s">
        <v>37</v>
      </c>
      <c r="Q6016" s="67" t="s">
        <v>38</v>
      </c>
      <c r="R6016" s="67" t="s">
        <v>135</v>
      </c>
      <c r="S6016" s="68" t="s">
        <v>68</v>
      </c>
      <c r="T6016" s="69" t="s">
        <v>1686</v>
      </c>
      <c r="U6016" s="303" t="s">
        <v>40</v>
      </c>
      <c r="V6016" s="78" t="s">
        <v>788</v>
      </c>
      <c r="W6016" s="69" t="s">
        <v>1687</v>
      </c>
      <c r="X6016" s="32">
        <v>0</v>
      </c>
      <c r="Y6016" s="32">
        <v>0</v>
      </c>
      <c r="Z6016" s="32"/>
      <c r="AA6016" s="79"/>
      <c r="AB6016" s="80"/>
      <c r="AC6016" s="32"/>
    </row>
    <row r="6017" spans="1:34" ht="15" customHeight="1" x14ac:dyDescent="0.2">
      <c r="A6017" s="58">
        <v>69</v>
      </c>
      <c r="B6017" s="58">
        <v>70</v>
      </c>
      <c r="C6017" s="76" t="s">
        <v>1383</v>
      </c>
      <c r="D6017" s="31">
        <v>70115</v>
      </c>
      <c r="E6017" s="60" t="s">
        <v>1384</v>
      </c>
      <c r="F6017" s="25">
        <v>2014</v>
      </c>
      <c r="G6017" s="61">
        <v>41878.148611111108</v>
      </c>
      <c r="H6017" s="62">
        <v>41878.148611111108</v>
      </c>
      <c r="I6017" s="625" t="s">
        <v>36</v>
      </c>
      <c r="J6017" s="625" t="s">
        <v>36</v>
      </c>
      <c r="K6017" s="625"/>
      <c r="L6017" s="64">
        <f>N6017-G6017</f>
        <v>1.3888888934161514E-3</v>
      </c>
      <c r="M6017" s="65">
        <v>2</v>
      </c>
      <c r="N6017" s="61">
        <v>41878.15</v>
      </c>
      <c r="O6017" s="62">
        <v>41878.15</v>
      </c>
      <c r="P6017" s="66" t="s">
        <v>37</v>
      </c>
      <c r="Q6017" s="35" t="s">
        <v>71</v>
      </c>
      <c r="R6017" s="69" t="s">
        <v>349</v>
      </c>
      <c r="S6017" s="87" t="s">
        <v>88</v>
      </c>
      <c r="T6017" s="69" t="s">
        <v>2642</v>
      </c>
      <c r="U6017" s="77">
        <v>10519</v>
      </c>
      <c r="V6017" s="87" t="s">
        <v>788</v>
      </c>
      <c r="W6017" s="69" t="s">
        <v>2643</v>
      </c>
      <c r="X6017" s="32">
        <v>94</v>
      </c>
      <c r="Y6017" s="32">
        <v>0</v>
      </c>
      <c r="Z6017" s="83"/>
      <c r="AA6017" s="84"/>
      <c r="AB6017" s="85"/>
      <c r="AC6017" s="83"/>
    </row>
    <row r="6018" spans="1:34" ht="15" customHeight="1" x14ac:dyDescent="0.2">
      <c r="A6018" s="105">
        <v>69</v>
      </c>
      <c r="B6018" s="105">
        <v>70</v>
      </c>
      <c r="C6018" s="76" t="s">
        <v>1383</v>
      </c>
      <c r="D6018" s="31">
        <v>70115</v>
      </c>
      <c r="E6018" s="60" t="s">
        <v>1384</v>
      </c>
      <c r="F6018" s="25">
        <v>2014</v>
      </c>
      <c r="G6018" s="61">
        <v>41953.756944444445</v>
      </c>
      <c r="H6018" s="62">
        <v>41953.756944444445</v>
      </c>
      <c r="I6018" s="625" t="s">
        <v>36</v>
      </c>
      <c r="J6018" s="625" t="s">
        <v>36</v>
      </c>
      <c r="K6018" s="625"/>
      <c r="L6018" s="64">
        <f>N6018-G6018</f>
        <v>1.9472222222248092</v>
      </c>
      <c r="M6018" s="65">
        <v>2804</v>
      </c>
      <c r="N6018" s="61">
        <v>41955.70416666667</v>
      </c>
      <c r="O6018" s="62">
        <v>41955.70416666667</v>
      </c>
      <c r="P6018" s="66" t="s">
        <v>37</v>
      </c>
      <c r="Q6018" s="69" t="s">
        <v>52</v>
      </c>
      <c r="R6018" s="69" t="s">
        <v>142</v>
      </c>
      <c r="S6018" s="87" t="s">
        <v>107</v>
      </c>
      <c r="T6018" s="69" t="s">
        <v>3014</v>
      </c>
      <c r="U6018" s="303" t="s">
        <v>40</v>
      </c>
      <c r="V6018" s="87" t="s">
        <v>788</v>
      </c>
      <c r="W6018" s="69" t="s">
        <v>3015</v>
      </c>
      <c r="X6018" s="32">
        <v>0</v>
      </c>
      <c r="Y6018" s="32">
        <v>0</v>
      </c>
      <c r="Z6018" s="83"/>
      <c r="AA6018" s="84"/>
      <c r="AB6018" s="85"/>
      <c r="AC6018" s="83"/>
      <c r="AD6018" s="41"/>
      <c r="AE6018" s="41"/>
      <c r="AF6018" s="41"/>
      <c r="AG6018" s="41"/>
      <c r="AH6018" s="41"/>
    </row>
    <row r="6019" spans="1:34" ht="15" customHeight="1" x14ac:dyDescent="0.2">
      <c r="A6019" s="249">
        <v>69</v>
      </c>
      <c r="B6019" s="249">
        <v>70</v>
      </c>
      <c r="C6019" s="522" t="s">
        <v>1383</v>
      </c>
      <c r="D6019" s="521">
        <v>70115</v>
      </c>
      <c r="E6019" s="522" t="s">
        <v>1384</v>
      </c>
      <c r="F6019" s="25">
        <v>2016</v>
      </c>
      <c r="G6019" s="232">
        <v>42395.773611111108</v>
      </c>
      <c r="H6019" s="233">
        <v>42395.773611111108</v>
      </c>
      <c r="I6019" s="412" t="s">
        <v>36</v>
      </c>
      <c r="J6019" s="412" t="s">
        <v>36</v>
      </c>
      <c r="K6019" s="412"/>
      <c r="L6019" s="235">
        <f>N6019-G6019</f>
        <v>6.944444467080757E-4</v>
      </c>
      <c r="M6019" s="236">
        <v>1</v>
      </c>
      <c r="N6019" s="232">
        <v>42395.774305555555</v>
      </c>
      <c r="O6019" s="233">
        <v>42395.774305555555</v>
      </c>
      <c r="P6019" s="237" t="s">
        <v>37</v>
      </c>
      <c r="Q6019" s="239" t="s">
        <v>5502</v>
      </c>
      <c r="R6019" s="239" t="s">
        <v>600</v>
      </c>
      <c r="S6019" s="239" t="s">
        <v>579</v>
      </c>
      <c r="T6019" s="239" t="s">
        <v>5525</v>
      </c>
      <c r="U6019" s="254" t="s">
        <v>40</v>
      </c>
      <c r="V6019" s="240" t="s">
        <v>788</v>
      </c>
      <c r="W6019" s="239" t="s">
        <v>5526</v>
      </c>
      <c r="X6019" s="241">
        <v>0</v>
      </c>
      <c r="Y6019" s="241">
        <v>0</v>
      </c>
      <c r="Z6019" s="241">
        <v>0</v>
      </c>
      <c r="AA6019" s="251"/>
      <c r="AB6019" s="251"/>
      <c r="AC6019" s="251"/>
    </row>
    <row r="6020" spans="1:34" ht="15" customHeight="1" x14ac:dyDescent="0.2">
      <c r="A6020" s="257">
        <v>69</v>
      </c>
      <c r="B6020" s="257">
        <v>70</v>
      </c>
      <c r="C6020" s="258" t="s">
        <v>1383</v>
      </c>
      <c r="D6020" s="257">
        <v>70115</v>
      </c>
      <c r="E6020" s="258" t="s">
        <v>1384</v>
      </c>
      <c r="F6020" s="25">
        <v>2017</v>
      </c>
      <c r="G6020" s="232">
        <v>42741.272916666669</v>
      </c>
      <c r="H6020" s="233">
        <v>42741.272916666669</v>
      </c>
      <c r="I6020" s="412" t="s">
        <v>36</v>
      </c>
      <c r="J6020" s="412" t="s">
        <v>36</v>
      </c>
      <c r="K6020" s="412"/>
      <c r="L6020" s="235">
        <f>N6020-G6020</f>
        <v>0.12291666666715173</v>
      </c>
      <c r="M6020" s="236">
        <v>177</v>
      </c>
      <c r="N6020" s="232">
        <v>42741.395833333336</v>
      </c>
      <c r="O6020" s="233">
        <v>42741.395833333336</v>
      </c>
      <c r="P6020" s="237" t="s">
        <v>37</v>
      </c>
      <c r="Q6020" s="238" t="s">
        <v>145</v>
      </c>
      <c r="R6020" s="238" t="s">
        <v>696</v>
      </c>
      <c r="S6020" s="238" t="s">
        <v>107</v>
      </c>
      <c r="T6020" s="167" t="s">
        <v>7119</v>
      </c>
      <c r="U6020" s="303" t="s">
        <v>40</v>
      </c>
      <c r="V6020" s="49" t="s">
        <v>788</v>
      </c>
      <c r="W6020" s="44" t="s">
        <v>7121</v>
      </c>
      <c r="X6020" s="241">
        <v>208</v>
      </c>
      <c r="Y6020" s="241">
        <v>208</v>
      </c>
      <c r="Z6020" s="241">
        <v>30358</v>
      </c>
      <c r="AA6020" s="173">
        <v>3.770020075356901E-5</v>
      </c>
      <c r="AB6020" s="174">
        <v>5.5024168003694621E-3</v>
      </c>
      <c r="AC6020" s="241">
        <v>145.95192307692307</v>
      </c>
      <c r="AD6020" s="304">
        <v>5517212</v>
      </c>
      <c r="AE6020" s="35" t="s">
        <v>1270</v>
      </c>
      <c r="AF6020" s="35" t="s">
        <v>1270</v>
      </c>
      <c r="AG6020" s="35" t="s">
        <v>7066</v>
      </c>
      <c r="AH6020" s="44" t="s">
        <v>7067</v>
      </c>
    </row>
    <row r="6021" spans="1:34" ht="15" customHeight="1" x14ac:dyDescent="0.2">
      <c r="A6021" s="257">
        <v>69</v>
      </c>
      <c r="B6021" s="257">
        <v>70</v>
      </c>
      <c r="C6021" s="258" t="s">
        <v>1383</v>
      </c>
      <c r="D6021" s="257">
        <v>70115</v>
      </c>
      <c r="E6021" s="258" t="s">
        <v>1384</v>
      </c>
      <c r="F6021" s="25">
        <v>2017</v>
      </c>
      <c r="G6021" s="232">
        <v>42770.070138888892</v>
      </c>
      <c r="H6021" s="233">
        <v>42770.070138888892</v>
      </c>
      <c r="I6021" s="412" t="s">
        <v>36</v>
      </c>
      <c r="J6021" s="412" t="s">
        <v>36</v>
      </c>
      <c r="K6021" s="412"/>
      <c r="L6021" s="235">
        <f>N6021-G6021</f>
        <v>0.50347222221898846</v>
      </c>
      <c r="M6021" s="236">
        <v>725</v>
      </c>
      <c r="N6021" s="232">
        <v>42770.573611111111</v>
      </c>
      <c r="O6021" s="233">
        <v>42770.573611111111</v>
      </c>
      <c r="P6021" s="237" t="s">
        <v>37</v>
      </c>
      <c r="Q6021" s="35" t="s">
        <v>52</v>
      </c>
      <c r="R6021" s="35" t="s">
        <v>124</v>
      </c>
      <c r="S6021" s="35" t="s">
        <v>88</v>
      </c>
      <c r="T6021" s="52" t="s">
        <v>7656</v>
      </c>
      <c r="U6021" s="303" t="s">
        <v>40</v>
      </c>
      <c r="V6021" s="49" t="s">
        <v>788</v>
      </c>
      <c r="W6021" s="44" t="s">
        <v>7657</v>
      </c>
      <c r="X6021" s="255">
        <v>0</v>
      </c>
      <c r="Y6021" s="255">
        <v>0</v>
      </c>
      <c r="Z6021" s="255">
        <v>0</v>
      </c>
      <c r="AA6021" s="168"/>
      <c r="AB6021" s="168"/>
      <c r="AC6021" s="168"/>
      <c r="AD6021" s="304">
        <v>5517212</v>
      </c>
      <c r="AE6021" s="35" t="s">
        <v>1270</v>
      </c>
      <c r="AF6021" s="305" t="s">
        <v>1270</v>
      </c>
      <c r="AG6021" s="35" t="s">
        <v>7066</v>
      </c>
      <c r="AH6021" s="44" t="s">
        <v>7067</v>
      </c>
    </row>
    <row r="6022" spans="1:34" ht="15" customHeight="1" x14ac:dyDescent="0.2">
      <c r="A6022" s="257">
        <v>69</v>
      </c>
      <c r="B6022" s="257">
        <v>70</v>
      </c>
      <c r="C6022" s="258" t="s">
        <v>1383</v>
      </c>
      <c r="D6022" s="257">
        <v>70115</v>
      </c>
      <c r="E6022" s="258" t="s">
        <v>1384</v>
      </c>
      <c r="F6022" s="25">
        <v>2017</v>
      </c>
      <c r="G6022" s="232">
        <v>42775.582638888889</v>
      </c>
      <c r="H6022" s="233">
        <v>42775.582638888889</v>
      </c>
      <c r="I6022" s="417" t="s">
        <v>7042</v>
      </c>
      <c r="J6022" s="412" t="s">
        <v>36</v>
      </c>
      <c r="K6022" s="412"/>
      <c r="L6022" s="235">
        <f>N6022-G6022</f>
        <v>7.9916666666686069</v>
      </c>
      <c r="M6022" s="236">
        <v>11508</v>
      </c>
      <c r="N6022" s="232">
        <v>42783.574305555558</v>
      </c>
      <c r="O6022" s="233">
        <v>42783.574305555558</v>
      </c>
      <c r="P6022" s="294" t="s">
        <v>173</v>
      </c>
      <c r="Q6022" s="35" t="s">
        <v>52</v>
      </c>
      <c r="R6022" s="35" t="s">
        <v>124</v>
      </c>
      <c r="S6022" s="35" t="s">
        <v>88</v>
      </c>
      <c r="T6022" s="52" t="s">
        <v>7752</v>
      </c>
      <c r="U6022" s="303" t="s">
        <v>40</v>
      </c>
      <c r="V6022" s="49" t="s">
        <v>788</v>
      </c>
      <c r="W6022" s="44" t="s">
        <v>7753</v>
      </c>
      <c r="X6022" s="255">
        <v>0</v>
      </c>
      <c r="Y6022" s="241">
        <v>0</v>
      </c>
      <c r="Z6022" s="241">
        <v>0</v>
      </c>
      <c r="AA6022" s="168"/>
      <c r="AB6022" s="168"/>
      <c r="AC6022" s="168"/>
      <c r="AD6022" s="304">
        <v>5517212</v>
      </c>
      <c r="AE6022" s="35" t="s">
        <v>1270</v>
      </c>
      <c r="AF6022" s="305" t="s">
        <v>1270</v>
      </c>
      <c r="AG6022" s="35" t="s">
        <v>7066</v>
      </c>
      <c r="AH6022" s="44" t="s">
        <v>7067</v>
      </c>
    </row>
    <row r="6023" spans="1:34" ht="15" customHeight="1" x14ac:dyDescent="0.2">
      <c r="A6023" s="257">
        <v>69</v>
      </c>
      <c r="B6023" s="257">
        <v>70</v>
      </c>
      <c r="C6023" s="258" t="s">
        <v>1383</v>
      </c>
      <c r="D6023" s="257">
        <v>70115</v>
      </c>
      <c r="E6023" s="258" t="s">
        <v>1384</v>
      </c>
      <c r="F6023" s="25">
        <v>2017</v>
      </c>
      <c r="G6023" s="232">
        <v>42797.572222222225</v>
      </c>
      <c r="H6023" s="233">
        <v>42797.572222222225</v>
      </c>
      <c r="I6023" s="412" t="s">
        <v>36</v>
      </c>
      <c r="J6023" s="417" t="s">
        <v>7042</v>
      </c>
      <c r="K6023" s="417"/>
      <c r="L6023" s="235">
        <f>N6023-G6023</f>
        <v>0.2381944444423425</v>
      </c>
      <c r="M6023" s="236">
        <v>343</v>
      </c>
      <c r="N6023" s="232">
        <v>42797.810416666667</v>
      </c>
      <c r="O6023" s="233">
        <v>42797.810416666667</v>
      </c>
      <c r="P6023" s="237" t="s">
        <v>37</v>
      </c>
      <c r="Q6023" s="35" t="s">
        <v>52</v>
      </c>
      <c r="R6023" s="35" t="s">
        <v>59</v>
      </c>
      <c r="S6023" s="35" t="s">
        <v>54</v>
      </c>
      <c r="T6023" s="52" t="s">
        <v>8045</v>
      </c>
      <c r="U6023" s="303" t="s">
        <v>40</v>
      </c>
      <c r="V6023" s="49" t="s">
        <v>788</v>
      </c>
      <c r="W6023" s="44" t="s">
        <v>8046</v>
      </c>
      <c r="X6023" s="255">
        <v>0</v>
      </c>
      <c r="Y6023" s="241">
        <v>0</v>
      </c>
      <c r="Z6023" s="241">
        <v>0</v>
      </c>
      <c r="AA6023" s="168"/>
      <c r="AB6023" s="168"/>
      <c r="AC6023" s="168"/>
      <c r="AD6023" s="304">
        <v>5517212</v>
      </c>
      <c r="AE6023" s="35" t="s">
        <v>7102</v>
      </c>
      <c r="AF6023" s="305" t="s">
        <v>8047</v>
      </c>
      <c r="AG6023" s="35" t="s">
        <v>7040</v>
      </c>
      <c r="AH6023" s="52" t="s">
        <v>7041</v>
      </c>
    </row>
    <row r="6024" spans="1:34" ht="15" customHeight="1" x14ac:dyDescent="0.2">
      <c r="A6024" s="257">
        <v>69</v>
      </c>
      <c r="B6024" s="257">
        <v>70</v>
      </c>
      <c r="C6024" s="258" t="s">
        <v>1383</v>
      </c>
      <c r="D6024" s="257">
        <v>70115</v>
      </c>
      <c r="E6024" s="258" t="s">
        <v>1384</v>
      </c>
      <c r="F6024" s="25">
        <v>2017</v>
      </c>
      <c r="G6024" s="232">
        <v>42988.97152777778</v>
      </c>
      <c r="H6024" s="233">
        <v>42988.97152777778</v>
      </c>
      <c r="I6024" s="412" t="s">
        <v>36</v>
      </c>
      <c r="J6024" s="412" t="s">
        <v>36</v>
      </c>
      <c r="K6024" s="412"/>
      <c r="L6024" s="235">
        <f>N6024-G6024</f>
        <v>6.9444443943211809E-4</v>
      </c>
      <c r="M6024" s="236">
        <v>1</v>
      </c>
      <c r="N6024" s="232">
        <v>42988.972222222219</v>
      </c>
      <c r="O6024" s="233">
        <v>42988.972222222219</v>
      </c>
      <c r="P6024" s="237" t="s">
        <v>37</v>
      </c>
      <c r="Q6024" s="35" t="s">
        <v>213</v>
      </c>
      <c r="R6024" s="35" t="s">
        <v>287</v>
      </c>
      <c r="S6024" s="35" t="s">
        <v>101</v>
      </c>
      <c r="T6024" s="167" t="s">
        <v>9403</v>
      </c>
      <c r="U6024" s="303" t="s">
        <v>40</v>
      </c>
      <c r="V6024" s="240" t="s">
        <v>788</v>
      </c>
      <c r="W6024" s="167" t="s">
        <v>9404</v>
      </c>
      <c r="X6024" s="241">
        <v>0</v>
      </c>
      <c r="Y6024" s="241">
        <v>0</v>
      </c>
      <c r="Z6024" s="241">
        <v>0</v>
      </c>
      <c r="AA6024" s="266"/>
      <c r="AB6024" s="266"/>
      <c r="AC6024" s="266"/>
      <c r="AD6024" s="304">
        <v>5517212</v>
      </c>
      <c r="AE6024" s="382" t="s">
        <v>7083</v>
      </c>
      <c r="AF6024" s="383" t="s">
        <v>9405</v>
      </c>
      <c r="AG6024" s="167" t="s">
        <v>7040</v>
      </c>
      <c r="AH6024" s="29" t="s">
        <v>7041</v>
      </c>
    </row>
    <row r="6025" spans="1:34" ht="15" customHeight="1" x14ac:dyDescent="0.2">
      <c r="A6025" s="257">
        <v>69</v>
      </c>
      <c r="B6025" s="257">
        <v>70</v>
      </c>
      <c r="C6025" s="258" t="s">
        <v>1383</v>
      </c>
      <c r="D6025" s="257">
        <v>70115</v>
      </c>
      <c r="E6025" s="258" t="s">
        <v>1384</v>
      </c>
      <c r="F6025" s="25">
        <v>2018</v>
      </c>
      <c r="G6025" s="232">
        <v>43150.181250000001</v>
      </c>
      <c r="H6025" s="233">
        <v>43150.181250000001</v>
      </c>
      <c r="I6025" s="412" t="s">
        <v>36</v>
      </c>
      <c r="J6025" s="417" t="s">
        <v>7042</v>
      </c>
      <c r="K6025" s="412" t="s">
        <v>36</v>
      </c>
      <c r="L6025" s="235">
        <f>N6025-G6025</f>
        <v>0.29374999999708962</v>
      </c>
      <c r="M6025" s="236">
        <v>423</v>
      </c>
      <c r="N6025" s="232">
        <v>43150.474999999999</v>
      </c>
      <c r="O6025" s="233">
        <v>43150.474999999999</v>
      </c>
      <c r="P6025" s="237" t="s">
        <v>37</v>
      </c>
      <c r="Q6025" s="359" t="s">
        <v>1285</v>
      </c>
      <c r="R6025" s="35" t="s">
        <v>10331</v>
      </c>
      <c r="S6025" s="277" t="s">
        <v>54</v>
      </c>
      <c r="T6025" s="167" t="s">
        <v>10496</v>
      </c>
      <c r="U6025" s="77">
        <v>114321893</v>
      </c>
      <c r="V6025" s="240" t="s">
        <v>788</v>
      </c>
      <c r="W6025" s="167" t="s">
        <v>10497</v>
      </c>
      <c r="X6025" s="255">
        <v>46</v>
      </c>
      <c r="Y6025" s="241">
        <v>46</v>
      </c>
      <c r="Z6025" s="241">
        <v>12708</v>
      </c>
      <c r="AA6025" s="259">
        <f>Y6025/AD6025</f>
        <v>8.3375443974239165E-6</v>
      </c>
      <c r="AB6025" s="260">
        <f>Z6025/AD6025</f>
        <v>2.3033372652709375E-3</v>
      </c>
      <c r="AC6025" s="241">
        <f>Z6025/Y6025</f>
        <v>276.26086956521738</v>
      </c>
      <c r="AD6025" s="241">
        <v>5517212</v>
      </c>
      <c r="AE6025" s="277" t="s">
        <v>7060</v>
      </c>
      <c r="AF6025" s="439" t="s">
        <v>10498</v>
      </c>
      <c r="AG6025" s="277" t="s">
        <v>7040</v>
      </c>
      <c r="AH6025" s="277" t="s">
        <v>7041</v>
      </c>
    </row>
    <row r="6026" spans="1:34" ht="15" customHeight="1" x14ac:dyDescent="0.2">
      <c r="A6026" s="257">
        <v>69</v>
      </c>
      <c r="B6026" s="257">
        <v>70</v>
      </c>
      <c r="C6026" s="258" t="s">
        <v>1383</v>
      </c>
      <c r="D6026" s="257">
        <v>70115</v>
      </c>
      <c r="E6026" s="258" t="s">
        <v>1384</v>
      </c>
      <c r="F6026" s="25">
        <v>2018</v>
      </c>
      <c r="G6026" s="284">
        <v>43212.474999999999</v>
      </c>
      <c r="H6026" s="233">
        <v>43212.474999999999</v>
      </c>
      <c r="I6026" s="412" t="s">
        <v>36</v>
      </c>
      <c r="J6026" s="412" t="s">
        <v>36</v>
      </c>
      <c r="K6026" s="412" t="s">
        <v>36</v>
      </c>
      <c r="L6026" s="235">
        <f>N6026-G6026</f>
        <v>1.1104166666700621</v>
      </c>
      <c r="M6026" s="236">
        <v>1599</v>
      </c>
      <c r="N6026" s="284">
        <v>43213.585416666669</v>
      </c>
      <c r="O6026" s="234">
        <v>43213.585416666669</v>
      </c>
      <c r="P6026" s="328" t="s">
        <v>242</v>
      </c>
      <c r="Q6026" s="359" t="s">
        <v>43</v>
      </c>
      <c r="R6026" s="35" t="s">
        <v>10292</v>
      </c>
      <c r="S6026" s="277" t="s">
        <v>40</v>
      </c>
      <c r="T6026" s="167" t="s">
        <v>10986</v>
      </c>
      <c r="U6026" s="282" t="s">
        <v>40</v>
      </c>
      <c r="V6026" s="240" t="s">
        <v>788</v>
      </c>
      <c r="W6026" s="167" t="s">
        <v>10987</v>
      </c>
      <c r="X6026" s="255">
        <v>0</v>
      </c>
      <c r="Y6026" s="241">
        <v>0</v>
      </c>
      <c r="Z6026" s="241">
        <v>0</v>
      </c>
      <c r="AA6026" s="266"/>
      <c r="AB6026" s="266"/>
      <c r="AC6026" s="266"/>
      <c r="AD6026" s="241">
        <v>5517212</v>
      </c>
      <c r="AE6026" s="461" t="s">
        <v>1270</v>
      </c>
      <c r="AF6026" s="462" t="s">
        <v>1270</v>
      </c>
      <c r="AG6026" s="277" t="s">
        <v>7066</v>
      </c>
      <c r="AH6026" s="277" t="s">
        <v>7067</v>
      </c>
    </row>
    <row r="6027" spans="1:34" ht="15" customHeight="1" x14ac:dyDescent="0.2">
      <c r="A6027" s="257">
        <v>69</v>
      </c>
      <c r="B6027" s="257">
        <v>70</v>
      </c>
      <c r="C6027" s="258" t="s">
        <v>1383</v>
      </c>
      <c r="D6027" s="257">
        <v>70115</v>
      </c>
      <c r="E6027" s="258" t="s">
        <v>1384</v>
      </c>
      <c r="F6027" s="25">
        <v>2018</v>
      </c>
      <c r="G6027" s="284">
        <v>43301.606944444444</v>
      </c>
      <c r="H6027" s="233">
        <v>43301.606944444444</v>
      </c>
      <c r="I6027" s="412" t="s">
        <v>36</v>
      </c>
      <c r="J6027" s="417" t="s">
        <v>7042</v>
      </c>
      <c r="K6027" s="412" t="s">
        <v>36</v>
      </c>
      <c r="L6027" s="235">
        <f>N6027-G6027</f>
        <v>0.21875</v>
      </c>
      <c r="M6027" s="236">
        <v>315</v>
      </c>
      <c r="N6027" s="284">
        <v>43301.825694444444</v>
      </c>
      <c r="O6027" s="233">
        <v>43301.825694444444</v>
      </c>
      <c r="P6027" s="237" t="s">
        <v>37</v>
      </c>
      <c r="Q6027" s="485" t="s">
        <v>1285</v>
      </c>
      <c r="R6027" s="207" t="s">
        <v>10331</v>
      </c>
      <c r="S6027" s="273" t="s">
        <v>54</v>
      </c>
      <c r="T6027" s="167" t="s">
        <v>11572</v>
      </c>
      <c r="U6027" s="88">
        <v>114811190</v>
      </c>
      <c r="V6027" s="240" t="s">
        <v>788</v>
      </c>
      <c r="W6027" s="167" t="s">
        <v>11573</v>
      </c>
      <c r="X6027" s="255">
        <v>1</v>
      </c>
      <c r="Y6027" s="241">
        <v>0</v>
      </c>
      <c r="Z6027" s="241">
        <v>0</v>
      </c>
      <c r="AA6027" s="277"/>
      <c r="AB6027" s="277"/>
      <c r="AC6027" s="277"/>
      <c r="AD6027" s="241">
        <v>5517212</v>
      </c>
      <c r="AE6027" s="467" t="s">
        <v>7102</v>
      </c>
      <c r="AF6027" s="468" t="s">
        <v>11574</v>
      </c>
      <c r="AG6027" s="277" t="s">
        <v>7040</v>
      </c>
      <c r="AH6027" s="277" t="s">
        <v>7041</v>
      </c>
    </row>
    <row r="6028" spans="1:34" ht="15" customHeight="1" x14ac:dyDescent="0.2">
      <c r="A6028" s="257">
        <v>69</v>
      </c>
      <c r="B6028" s="257">
        <v>70</v>
      </c>
      <c r="C6028" s="258" t="s">
        <v>1383</v>
      </c>
      <c r="D6028" s="257">
        <v>70115</v>
      </c>
      <c r="E6028" s="258" t="s">
        <v>1384</v>
      </c>
      <c r="F6028" s="25">
        <v>2018</v>
      </c>
      <c r="G6028" s="284">
        <v>43305.157638888886</v>
      </c>
      <c r="H6028" s="234">
        <v>43305.157638888886</v>
      </c>
      <c r="I6028" s="412" t="s">
        <v>36</v>
      </c>
      <c r="J6028" s="412" t="s">
        <v>36</v>
      </c>
      <c r="K6028" s="412" t="s">
        <v>36</v>
      </c>
      <c r="L6028" s="235">
        <f>N6028-G6028</f>
        <v>6.944444467080757E-4</v>
      </c>
      <c r="M6028" s="236">
        <v>1</v>
      </c>
      <c r="N6028" s="284">
        <v>43305.158333333333</v>
      </c>
      <c r="O6028" s="234">
        <v>43305.158333333333</v>
      </c>
      <c r="P6028" s="237" t="s">
        <v>37</v>
      </c>
      <c r="Q6028" s="359" t="s">
        <v>1285</v>
      </c>
      <c r="R6028" s="35" t="s">
        <v>10545</v>
      </c>
      <c r="S6028" s="277" t="s">
        <v>40</v>
      </c>
      <c r="T6028" s="167" t="s">
        <v>11600</v>
      </c>
      <c r="U6028" s="88">
        <v>114821466</v>
      </c>
      <c r="V6028" s="240" t="s">
        <v>788</v>
      </c>
      <c r="W6028" s="167" t="s">
        <v>11601</v>
      </c>
      <c r="X6028" s="255">
        <v>0</v>
      </c>
      <c r="Y6028" s="241">
        <v>0</v>
      </c>
      <c r="Z6028" s="241">
        <v>0</v>
      </c>
      <c r="AA6028" s="266"/>
      <c r="AB6028" s="266"/>
      <c r="AC6028" s="266"/>
      <c r="AD6028" s="241">
        <v>5517212</v>
      </c>
      <c r="AE6028" s="461" t="s">
        <v>1270</v>
      </c>
      <c r="AF6028" s="462" t="s">
        <v>1270</v>
      </c>
      <c r="AG6028" s="277" t="s">
        <v>7040</v>
      </c>
      <c r="AH6028" s="277" t="s">
        <v>7041</v>
      </c>
    </row>
    <row r="6029" spans="1:34" ht="15" customHeight="1" x14ac:dyDescent="0.2">
      <c r="A6029" s="257">
        <v>69</v>
      </c>
      <c r="B6029" s="257">
        <v>70</v>
      </c>
      <c r="C6029" s="258" t="s">
        <v>1383</v>
      </c>
      <c r="D6029" s="257">
        <v>70115</v>
      </c>
      <c r="E6029" s="258" t="s">
        <v>1384</v>
      </c>
      <c r="F6029" s="25">
        <v>2018</v>
      </c>
      <c r="G6029" s="284">
        <v>43384.295138888891</v>
      </c>
      <c r="H6029" s="234">
        <v>43384.295138888891</v>
      </c>
      <c r="I6029" s="412" t="s">
        <v>36</v>
      </c>
      <c r="J6029" s="412" t="s">
        <v>36</v>
      </c>
      <c r="K6029" s="412" t="s">
        <v>36</v>
      </c>
      <c r="L6029" s="235">
        <f>N6029-G6029</f>
        <v>6.9444443943211809E-4</v>
      </c>
      <c r="M6029" s="236">
        <v>1</v>
      </c>
      <c r="N6029" s="284">
        <v>43384.29583333333</v>
      </c>
      <c r="O6029" s="234">
        <v>43384.29583333333</v>
      </c>
      <c r="P6029" s="237" t="s">
        <v>37</v>
      </c>
      <c r="Q6029" s="162" t="s">
        <v>1246</v>
      </c>
      <c r="R6029" s="167" t="s">
        <v>10189</v>
      </c>
      <c r="S6029" s="163" t="s">
        <v>40</v>
      </c>
      <c r="T6029" s="167" t="s">
        <v>12109</v>
      </c>
      <c r="U6029" s="416" t="s">
        <v>40</v>
      </c>
      <c r="V6029" s="240" t="s">
        <v>788</v>
      </c>
      <c r="W6029" s="167" t="s">
        <v>12110</v>
      </c>
      <c r="X6029" s="255">
        <v>0</v>
      </c>
      <c r="Y6029" s="241">
        <v>0</v>
      </c>
      <c r="Z6029" s="241">
        <v>0</v>
      </c>
      <c r="AA6029" s="266"/>
      <c r="AB6029" s="266"/>
      <c r="AC6029" s="266"/>
      <c r="AD6029" s="241">
        <v>5517212</v>
      </c>
      <c r="AE6029" s="461" t="s">
        <v>1270</v>
      </c>
      <c r="AF6029" s="462" t="s">
        <v>1270</v>
      </c>
      <c r="AG6029" s="163" t="s">
        <v>7040</v>
      </c>
      <c r="AH6029" s="163" t="s">
        <v>7173</v>
      </c>
    </row>
    <row r="6030" spans="1:34" ht="15" customHeight="1" x14ac:dyDescent="0.2">
      <c r="A6030" s="521">
        <v>69</v>
      </c>
      <c r="B6030" s="521">
        <v>70</v>
      </c>
      <c r="C6030" s="522" t="s">
        <v>1383</v>
      </c>
      <c r="D6030" s="521">
        <v>70115</v>
      </c>
      <c r="E6030" s="522" t="s">
        <v>1384</v>
      </c>
      <c r="F6030" s="25">
        <v>2019</v>
      </c>
      <c r="G6030" s="232">
        <v>43498.169444444444</v>
      </c>
      <c r="H6030" s="233">
        <v>43498.169444444444</v>
      </c>
      <c r="I6030" s="417" t="s">
        <v>7042</v>
      </c>
      <c r="J6030" s="412" t="s">
        <v>36</v>
      </c>
      <c r="K6030" s="412" t="s">
        <v>36</v>
      </c>
      <c r="L6030" s="235">
        <f>N6030-G6030</f>
        <v>6.944444467080757E-4</v>
      </c>
      <c r="M6030" s="236">
        <v>1</v>
      </c>
      <c r="N6030" s="232">
        <v>43498.170138888891</v>
      </c>
      <c r="O6030" s="233">
        <v>43498.170138888891</v>
      </c>
      <c r="P6030" s="237" t="s">
        <v>37</v>
      </c>
      <c r="Q6030" s="359" t="s">
        <v>213</v>
      </c>
      <c r="R6030" s="35" t="s">
        <v>12866</v>
      </c>
      <c r="S6030" s="238" t="s">
        <v>40</v>
      </c>
      <c r="T6030" s="167" t="s">
        <v>12976</v>
      </c>
      <c r="U6030" s="546" t="s">
        <v>40</v>
      </c>
      <c r="V6030" s="240" t="s">
        <v>788</v>
      </c>
      <c r="W6030" s="167" t="s">
        <v>12977</v>
      </c>
      <c r="X6030" s="164">
        <v>0</v>
      </c>
      <c r="Y6030" s="241">
        <v>0</v>
      </c>
      <c r="Z6030" s="241">
        <v>0</v>
      </c>
      <c r="AA6030" s="264">
        <f>Y6030/AD6030</f>
        <v>0</v>
      </c>
      <c r="AB6030" s="265">
        <f>Z6030/AD6030</f>
        <v>0</v>
      </c>
      <c r="AC6030" s="255">
        <v>0</v>
      </c>
      <c r="AD6030" s="255">
        <v>5548929</v>
      </c>
      <c r="AE6030" s="239" t="s">
        <v>1270</v>
      </c>
      <c r="AF6030" s="229" t="s">
        <v>1270</v>
      </c>
      <c r="AG6030" s="239" t="s">
        <v>7040</v>
      </c>
      <c r="AH6030" s="57" t="s">
        <v>7041</v>
      </c>
    </row>
    <row r="6031" spans="1:34" ht="15" customHeight="1" x14ac:dyDescent="0.2">
      <c r="A6031" s="175">
        <v>69</v>
      </c>
      <c r="B6031" s="175">
        <v>70</v>
      </c>
      <c r="C6031" s="24" t="s">
        <v>1642</v>
      </c>
      <c r="D6031" s="175">
        <v>70116</v>
      </c>
      <c r="E6031" s="43" t="s">
        <v>1643</v>
      </c>
      <c r="F6031" s="25">
        <v>2015</v>
      </c>
      <c r="G6031" s="156">
        <v>42265.526388888888</v>
      </c>
      <c r="H6031" s="157">
        <v>42265.526388888888</v>
      </c>
      <c r="I6031" s="620" t="s">
        <v>36</v>
      </c>
      <c r="J6031" s="620" t="s">
        <v>36</v>
      </c>
      <c r="K6031" s="620"/>
      <c r="L6031" s="159">
        <f>N6031-G6031</f>
        <v>9.0972222220443655E-2</v>
      </c>
      <c r="M6031" s="160">
        <v>131</v>
      </c>
      <c r="N6031" s="156">
        <v>42265.617361111108</v>
      </c>
      <c r="O6031" s="157">
        <v>42265.617361111108</v>
      </c>
      <c r="P6031" s="161" t="s">
        <v>37</v>
      </c>
      <c r="Q6031" s="162" t="s">
        <v>52</v>
      </c>
      <c r="R6031" s="162" t="s">
        <v>3651</v>
      </c>
      <c r="S6031" s="35" t="s">
        <v>80</v>
      </c>
      <c r="T6031" s="35" t="s">
        <v>4797</v>
      </c>
      <c r="U6031" s="303" t="s">
        <v>40</v>
      </c>
      <c r="V6031" s="167" t="s">
        <v>788</v>
      </c>
      <c r="W6031" s="35" t="s">
        <v>4798</v>
      </c>
      <c r="X6031" s="55">
        <v>0</v>
      </c>
      <c r="Y6031" s="168"/>
      <c r="Z6031" s="168"/>
      <c r="AA6031" s="168"/>
      <c r="AB6031" s="168"/>
      <c r="AC6031" s="168"/>
    </row>
    <row r="6032" spans="1:34" ht="15" customHeight="1" x14ac:dyDescent="0.2">
      <c r="A6032" s="257">
        <v>69</v>
      </c>
      <c r="B6032" s="257">
        <v>70</v>
      </c>
      <c r="C6032" s="258" t="s">
        <v>1642</v>
      </c>
      <c r="D6032" s="257">
        <v>70116</v>
      </c>
      <c r="E6032" s="258" t="s">
        <v>1643</v>
      </c>
      <c r="F6032" s="25">
        <v>2016</v>
      </c>
      <c r="G6032" s="284">
        <v>42537.344444444447</v>
      </c>
      <c r="H6032" s="234">
        <v>42537.344444444447</v>
      </c>
      <c r="I6032" s="412" t="s">
        <v>36</v>
      </c>
      <c r="J6032" s="412" t="s">
        <v>36</v>
      </c>
      <c r="K6032" s="412"/>
      <c r="L6032" s="235">
        <f>N6032-G6032</f>
        <v>6.9444443943211809E-4</v>
      </c>
      <c r="M6032" s="236">
        <v>1</v>
      </c>
      <c r="N6032" s="284">
        <v>42537.345138888886</v>
      </c>
      <c r="O6032" s="234">
        <v>42537.345138888886</v>
      </c>
      <c r="P6032" s="237" t="s">
        <v>37</v>
      </c>
      <c r="Q6032" s="238" t="s">
        <v>48</v>
      </c>
      <c r="R6032" s="238" t="s">
        <v>49</v>
      </c>
      <c r="S6032" s="35" t="s">
        <v>40</v>
      </c>
      <c r="T6032" s="35" t="s">
        <v>6217</v>
      </c>
      <c r="U6032" s="282" t="s">
        <v>40</v>
      </c>
      <c r="V6032" s="240" t="s">
        <v>788</v>
      </c>
      <c r="W6032" s="35" t="s">
        <v>6221</v>
      </c>
      <c r="X6032" s="177">
        <v>0</v>
      </c>
      <c r="Y6032" s="177">
        <v>0</v>
      </c>
      <c r="Z6032" s="55">
        <v>0</v>
      </c>
      <c r="AA6032" s="35"/>
      <c r="AB6032" s="35"/>
      <c r="AC6032" s="35"/>
    </row>
    <row r="6033" spans="1:34" ht="15" customHeight="1" x14ac:dyDescent="0.2">
      <c r="A6033" s="257">
        <v>69</v>
      </c>
      <c r="B6033" s="257">
        <v>70</v>
      </c>
      <c r="C6033" s="258" t="s">
        <v>1642</v>
      </c>
      <c r="D6033" s="257">
        <v>70116</v>
      </c>
      <c r="E6033" s="258" t="s">
        <v>1643</v>
      </c>
      <c r="F6033" s="25">
        <v>2016</v>
      </c>
      <c r="G6033" s="284">
        <v>42552.166666666664</v>
      </c>
      <c r="H6033" s="234">
        <v>42552.166666666664</v>
      </c>
      <c r="I6033" s="412" t="s">
        <v>36</v>
      </c>
      <c r="J6033" s="412" t="s">
        <v>36</v>
      </c>
      <c r="K6033" s="412"/>
      <c r="L6033" s="235">
        <f>N6033-G6033</f>
        <v>6.1111111113859806E-2</v>
      </c>
      <c r="M6033" s="236">
        <v>88</v>
      </c>
      <c r="N6033" s="284">
        <v>42552.227777777778</v>
      </c>
      <c r="O6033" s="234">
        <v>42552.227777777778</v>
      </c>
      <c r="P6033" s="237" t="s">
        <v>37</v>
      </c>
      <c r="Q6033" s="238" t="s">
        <v>52</v>
      </c>
      <c r="R6033" s="238" t="s">
        <v>53</v>
      </c>
      <c r="S6033" s="35" t="s">
        <v>54</v>
      </c>
      <c r="T6033" s="35" t="s">
        <v>6313</v>
      </c>
      <c r="U6033" s="88">
        <v>12286</v>
      </c>
      <c r="V6033" s="240" t="s">
        <v>788</v>
      </c>
      <c r="W6033" s="35" t="s">
        <v>6318</v>
      </c>
      <c r="X6033" s="177">
        <v>3798</v>
      </c>
      <c r="Y6033" s="177">
        <v>0</v>
      </c>
      <c r="Z6033" s="55">
        <v>0</v>
      </c>
      <c r="AA6033" s="266"/>
      <c r="AB6033" s="266"/>
      <c r="AC6033" s="266"/>
    </row>
    <row r="6034" spans="1:34" ht="15" customHeight="1" x14ac:dyDescent="0.2">
      <c r="A6034" s="257">
        <v>69</v>
      </c>
      <c r="B6034" s="257">
        <v>70</v>
      </c>
      <c r="C6034" s="258" t="s">
        <v>1642</v>
      </c>
      <c r="D6034" s="257">
        <v>70116</v>
      </c>
      <c r="E6034" s="258" t="s">
        <v>1643</v>
      </c>
      <c r="F6034" s="25">
        <v>2017</v>
      </c>
      <c r="G6034" s="232">
        <v>42981.752083333333</v>
      </c>
      <c r="H6034" s="233">
        <v>42981.752083333333</v>
      </c>
      <c r="I6034" s="417" t="s">
        <v>7042</v>
      </c>
      <c r="J6034" s="412" t="s">
        <v>36</v>
      </c>
      <c r="K6034" s="412"/>
      <c r="L6034" s="235">
        <f>N6034-G6034</f>
        <v>6.944444467080757E-4</v>
      </c>
      <c r="M6034" s="236">
        <v>1</v>
      </c>
      <c r="N6034" s="232">
        <v>42981.75277777778</v>
      </c>
      <c r="O6034" s="233">
        <v>42981.75277777778</v>
      </c>
      <c r="P6034" s="237" t="s">
        <v>37</v>
      </c>
      <c r="Q6034" s="35" t="s">
        <v>213</v>
      </c>
      <c r="R6034" s="35" t="s">
        <v>320</v>
      </c>
      <c r="S6034" s="35" t="s">
        <v>54</v>
      </c>
      <c r="T6034" s="167" t="s">
        <v>9316</v>
      </c>
      <c r="U6034" s="293">
        <v>113216934</v>
      </c>
      <c r="V6034" s="240" t="s">
        <v>788</v>
      </c>
      <c r="W6034" s="266" t="s">
        <v>9321</v>
      </c>
      <c r="X6034" s="241">
        <v>0</v>
      </c>
      <c r="Y6034" s="241">
        <v>0</v>
      </c>
      <c r="Z6034" s="241">
        <v>0</v>
      </c>
      <c r="AA6034" s="266"/>
      <c r="AB6034" s="266"/>
      <c r="AC6034" s="266"/>
      <c r="AD6034" s="304">
        <v>5517212</v>
      </c>
      <c r="AE6034" s="333" t="s">
        <v>1270</v>
      </c>
      <c r="AF6034" s="333" t="s">
        <v>1270</v>
      </c>
      <c r="AG6034" s="167" t="s">
        <v>7040</v>
      </c>
      <c r="AH6034" s="29" t="s">
        <v>7303</v>
      </c>
    </row>
    <row r="6035" spans="1:34" ht="15" customHeight="1" x14ac:dyDescent="0.2">
      <c r="A6035" s="257">
        <v>69</v>
      </c>
      <c r="B6035" s="257">
        <v>70</v>
      </c>
      <c r="C6035" s="258" t="s">
        <v>1642</v>
      </c>
      <c r="D6035" s="257">
        <v>70116</v>
      </c>
      <c r="E6035" s="258" t="s">
        <v>1643</v>
      </c>
      <c r="F6035" s="25">
        <v>2018</v>
      </c>
      <c r="G6035" s="232">
        <v>43197.257638888892</v>
      </c>
      <c r="H6035" s="233">
        <v>43197.257638888892</v>
      </c>
      <c r="I6035" s="412" t="s">
        <v>36</v>
      </c>
      <c r="J6035" s="417" t="s">
        <v>7042</v>
      </c>
      <c r="K6035" s="412" t="s">
        <v>36</v>
      </c>
      <c r="L6035" s="235">
        <f>N6035-G6035</f>
        <v>0.37222222222044365</v>
      </c>
      <c r="M6035" s="236">
        <v>536</v>
      </c>
      <c r="N6035" s="232">
        <v>43197.629861111112</v>
      </c>
      <c r="O6035" s="233">
        <v>43197.629861111112</v>
      </c>
      <c r="P6035" s="237" t="s">
        <v>37</v>
      </c>
      <c r="Q6035" s="359" t="s">
        <v>1246</v>
      </c>
      <c r="R6035" s="35" t="s">
        <v>10189</v>
      </c>
      <c r="S6035" s="277" t="s">
        <v>68</v>
      </c>
      <c r="T6035" s="167" t="s">
        <v>10883</v>
      </c>
      <c r="U6035" s="88">
        <v>114481088</v>
      </c>
      <c r="V6035" s="240" t="s">
        <v>788</v>
      </c>
      <c r="W6035" s="184" t="s">
        <v>10884</v>
      </c>
      <c r="X6035" s="255">
        <v>0</v>
      </c>
      <c r="Y6035" s="241">
        <v>0</v>
      </c>
      <c r="Z6035" s="241">
        <v>0</v>
      </c>
      <c r="AA6035" s="266"/>
      <c r="AB6035" s="266"/>
      <c r="AC6035" s="266"/>
      <c r="AD6035" s="241">
        <v>5517212</v>
      </c>
      <c r="AE6035" s="461" t="s">
        <v>7063</v>
      </c>
      <c r="AF6035" s="462" t="s">
        <v>10885</v>
      </c>
      <c r="AG6035" s="277" t="s">
        <v>7040</v>
      </c>
      <c r="AH6035" s="277" t="s">
        <v>7041</v>
      </c>
    </row>
    <row r="6036" spans="1:34" ht="15" customHeight="1" x14ac:dyDescent="0.2">
      <c r="A6036" s="58">
        <v>69</v>
      </c>
      <c r="B6036" s="58">
        <v>70</v>
      </c>
      <c r="C6036" s="76" t="s">
        <v>1247</v>
      </c>
      <c r="D6036" s="31">
        <v>70117</v>
      </c>
      <c r="E6036" s="60" t="s">
        <v>1248</v>
      </c>
      <c r="F6036" s="25">
        <v>2014</v>
      </c>
      <c r="G6036" s="61">
        <v>41804.517361111109</v>
      </c>
      <c r="H6036" s="62">
        <v>41804.517361111109</v>
      </c>
      <c r="I6036" s="625" t="s">
        <v>36</v>
      </c>
      <c r="J6036" s="625" t="s">
        <v>36</v>
      </c>
      <c r="K6036" s="625"/>
      <c r="L6036" s="64">
        <f>N6036-G6036</f>
        <v>0.20138888889050577</v>
      </c>
      <c r="M6036" s="65">
        <v>290</v>
      </c>
      <c r="N6036" s="61">
        <v>41804.71875</v>
      </c>
      <c r="O6036" s="62">
        <v>41804.71875</v>
      </c>
      <c r="P6036" s="66" t="s">
        <v>37</v>
      </c>
      <c r="Q6036" s="69" t="s">
        <v>38</v>
      </c>
      <c r="R6036" s="69" t="s">
        <v>135</v>
      </c>
      <c r="S6036" s="87" t="s">
        <v>68</v>
      </c>
      <c r="T6036" s="69" t="s">
        <v>2378</v>
      </c>
      <c r="U6036" s="303" t="s">
        <v>40</v>
      </c>
      <c r="V6036" s="87" t="s">
        <v>788</v>
      </c>
      <c r="W6036" s="69" t="s">
        <v>2379</v>
      </c>
      <c r="X6036" s="32">
        <v>6042</v>
      </c>
      <c r="Y6036" s="32">
        <v>6042</v>
      </c>
      <c r="Z6036" s="32">
        <f>55416+199905</f>
        <v>255321</v>
      </c>
      <c r="AA6036" s="79">
        <f>Y6036/5380759</f>
        <v>1.1228899119994039E-3</v>
      </c>
      <c r="AB6036" s="80">
        <f>Z6036/5380759</f>
        <v>4.7450740685468354E-2</v>
      </c>
      <c r="AC6036" s="32">
        <f>Z6036/Y6036</f>
        <v>42.257696127110229</v>
      </c>
    </row>
    <row r="6037" spans="1:34" ht="15" customHeight="1" x14ac:dyDescent="0.2">
      <c r="A6037" s="58">
        <v>69</v>
      </c>
      <c r="B6037" s="58">
        <v>70</v>
      </c>
      <c r="C6037" s="76" t="s">
        <v>1247</v>
      </c>
      <c r="D6037" s="31">
        <v>70117</v>
      </c>
      <c r="E6037" s="60" t="s">
        <v>1248</v>
      </c>
      <c r="F6037" s="25">
        <v>2014</v>
      </c>
      <c r="G6037" s="61">
        <v>41878.148611111108</v>
      </c>
      <c r="H6037" s="62">
        <v>41878.148611111108</v>
      </c>
      <c r="I6037" s="625" t="s">
        <v>36</v>
      </c>
      <c r="J6037" s="625" t="s">
        <v>36</v>
      </c>
      <c r="K6037" s="625"/>
      <c r="L6037" s="64">
        <f>N6037-G6037</f>
        <v>1.3888888934161514E-3</v>
      </c>
      <c r="M6037" s="65">
        <v>2</v>
      </c>
      <c r="N6037" s="61">
        <v>41878.15</v>
      </c>
      <c r="O6037" s="62">
        <v>41878.15</v>
      </c>
      <c r="P6037" s="66" t="s">
        <v>37</v>
      </c>
      <c r="Q6037" s="37" t="s">
        <v>71</v>
      </c>
      <c r="R6037" s="69" t="s">
        <v>349</v>
      </c>
      <c r="S6037" s="87" t="s">
        <v>88</v>
      </c>
      <c r="T6037" s="69" t="s">
        <v>2642</v>
      </c>
      <c r="U6037" s="77">
        <v>10519</v>
      </c>
      <c r="V6037" s="87" t="s">
        <v>788</v>
      </c>
      <c r="W6037" s="69" t="s">
        <v>2643</v>
      </c>
      <c r="X6037" s="32">
        <v>2947</v>
      </c>
      <c r="Y6037" s="32">
        <v>0</v>
      </c>
      <c r="Z6037" s="83"/>
      <c r="AA6037" s="84"/>
      <c r="AB6037" s="85"/>
      <c r="AC6037" s="83"/>
    </row>
    <row r="6038" spans="1:34" ht="15" customHeight="1" x14ac:dyDescent="0.2">
      <c r="A6038" s="105">
        <v>69</v>
      </c>
      <c r="B6038" s="105">
        <v>70</v>
      </c>
      <c r="C6038" s="76" t="s">
        <v>1247</v>
      </c>
      <c r="D6038" s="31">
        <v>70117</v>
      </c>
      <c r="E6038" s="60" t="s">
        <v>1248</v>
      </c>
      <c r="F6038" s="25">
        <v>2014</v>
      </c>
      <c r="G6038" s="61">
        <v>41920.758333333331</v>
      </c>
      <c r="H6038" s="62">
        <v>41920.758333333331</v>
      </c>
      <c r="I6038" s="625" t="s">
        <v>36</v>
      </c>
      <c r="J6038" s="625" t="s">
        <v>36</v>
      </c>
      <c r="K6038" s="625"/>
      <c r="L6038" s="64">
        <f>N6038-G6038</f>
        <v>6.944444467080757E-4</v>
      </c>
      <c r="M6038" s="65">
        <v>1</v>
      </c>
      <c r="N6038" s="61">
        <v>41920.759027777778</v>
      </c>
      <c r="O6038" s="62">
        <v>41920.759027777778</v>
      </c>
      <c r="P6038" s="66" t="s">
        <v>37</v>
      </c>
      <c r="Q6038" s="69" t="s">
        <v>38</v>
      </c>
      <c r="R6038" s="69" t="s">
        <v>135</v>
      </c>
      <c r="S6038" s="87" t="s">
        <v>40</v>
      </c>
      <c r="T6038" s="69" t="s">
        <v>2841</v>
      </c>
      <c r="U6038" s="303" t="s">
        <v>40</v>
      </c>
      <c r="V6038" s="87" t="s">
        <v>788</v>
      </c>
      <c r="W6038" s="69" t="s">
        <v>2842</v>
      </c>
      <c r="X6038" s="32">
        <v>0</v>
      </c>
      <c r="Y6038" s="32">
        <v>0</v>
      </c>
      <c r="Z6038" s="83"/>
      <c r="AA6038" s="84"/>
      <c r="AB6038" s="85"/>
      <c r="AC6038" s="83"/>
      <c r="AD6038" s="41"/>
      <c r="AE6038" s="41"/>
      <c r="AF6038" s="41"/>
      <c r="AG6038" s="41"/>
      <c r="AH6038" s="41"/>
    </row>
    <row r="6039" spans="1:34" ht="15" customHeight="1" x14ac:dyDescent="0.2">
      <c r="A6039" s="175">
        <v>69</v>
      </c>
      <c r="B6039" s="175">
        <v>70</v>
      </c>
      <c r="C6039" s="24" t="s">
        <v>1247</v>
      </c>
      <c r="D6039" s="175">
        <v>70117</v>
      </c>
      <c r="E6039" s="24" t="s">
        <v>1248</v>
      </c>
      <c r="F6039" s="25">
        <v>2015</v>
      </c>
      <c r="G6039" s="156">
        <v>42114.602083333331</v>
      </c>
      <c r="H6039" s="157">
        <v>42114.602083333331</v>
      </c>
      <c r="I6039" s="620" t="s">
        <v>36</v>
      </c>
      <c r="J6039" s="620" t="s">
        <v>36</v>
      </c>
      <c r="K6039" s="620"/>
      <c r="L6039" s="159">
        <f>N6039-G6039</f>
        <v>2.0833333328482695E-3</v>
      </c>
      <c r="M6039" s="160">
        <v>3</v>
      </c>
      <c r="N6039" s="156">
        <v>42114.604166666664</v>
      </c>
      <c r="O6039" s="157">
        <v>42114.604166666664</v>
      </c>
      <c r="P6039" s="161" t="s">
        <v>37</v>
      </c>
      <c r="Q6039" s="35" t="s">
        <v>38</v>
      </c>
      <c r="R6039" s="35" t="s">
        <v>135</v>
      </c>
      <c r="S6039" s="35" t="s">
        <v>68</v>
      </c>
      <c r="T6039" s="35" t="s">
        <v>3799</v>
      </c>
      <c r="U6039" s="303" t="s">
        <v>40</v>
      </c>
      <c r="V6039" s="167" t="s">
        <v>788</v>
      </c>
      <c r="W6039" s="35" t="s">
        <v>3800</v>
      </c>
      <c r="X6039" s="55">
        <v>3050</v>
      </c>
      <c r="Y6039" s="55">
        <v>0</v>
      </c>
      <c r="Z6039" s="168"/>
      <c r="AA6039" s="168"/>
      <c r="AB6039" s="168"/>
      <c r="AC6039" s="168"/>
    </row>
    <row r="6040" spans="1:34" ht="15" customHeight="1" x14ac:dyDescent="0.2">
      <c r="A6040" s="175">
        <v>69</v>
      </c>
      <c r="B6040" s="175">
        <v>70</v>
      </c>
      <c r="C6040" s="24" t="s">
        <v>1247</v>
      </c>
      <c r="D6040" s="175">
        <v>70117</v>
      </c>
      <c r="E6040" s="43" t="s">
        <v>1248</v>
      </c>
      <c r="F6040" s="25">
        <v>2015</v>
      </c>
      <c r="G6040" s="156">
        <v>42291.957638888889</v>
      </c>
      <c r="H6040" s="157">
        <v>42291.957638888889</v>
      </c>
      <c r="I6040" s="620" t="s">
        <v>36</v>
      </c>
      <c r="J6040" s="620" t="s">
        <v>36</v>
      </c>
      <c r="K6040" s="620"/>
      <c r="L6040" s="159">
        <f>N6040-G6040</f>
        <v>6.944444467080757E-4</v>
      </c>
      <c r="M6040" s="160">
        <v>1</v>
      </c>
      <c r="N6040" s="156">
        <v>42291.958333333336</v>
      </c>
      <c r="O6040" s="157">
        <v>42291.958333333336</v>
      </c>
      <c r="P6040" s="161" t="s">
        <v>37</v>
      </c>
      <c r="Q6040" s="35" t="s">
        <v>213</v>
      </c>
      <c r="R6040" s="35" t="s">
        <v>287</v>
      </c>
      <c r="S6040" s="35" t="s">
        <v>40</v>
      </c>
      <c r="T6040" s="35" t="s">
        <v>4937</v>
      </c>
      <c r="U6040" s="303" t="s">
        <v>40</v>
      </c>
      <c r="V6040" s="167" t="s">
        <v>788</v>
      </c>
      <c r="W6040" s="35" t="s">
        <v>4939</v>
      </c>
      <c r="X6040" s="55">
        <v>3733</v>
      </c>
      <c r="Y6040" s="168"/>
      <c r="Z6040" s="168"/>
      <c r="AA6040" s="168"/>
      <c r="AB6040" s="168"/>
      <c r="AC6040" s="168"/>
    </row>
    <row r="6041" spans="1:34" ht="15" customHeight="1" x14ac:dyDescent="0.2">
      <c r="A6041" s="175">
        <v>69</v>
      </c>
      <c r="B6041" s="175">
        <v>70</v>
      </c>
      <c r="C6041" s="24" t="s">
        <v>1247</v>
      </c>
      <c r="D6041" s="175">
        <v>70117</v>
      </c>
      <c r="E6041" s="43" t="s">
        <v>1248</v>
      </c>
      <c r="F6041" s="25">
        <v>2015</v>
      </c>
      <c r="G6041" s="156">
        <v>42292.693749999999</v>
      </c>
      <c r="H6041" s="157">
        <v>42292.693749999999</v>
      </c>
      <c r="I6041" s="620" t="s">
        <v>36</v>
      </c>
      <c r="J6041" s="620" t="s">
        <v>36</v>
      </c>
      <c r="K6041" s="620"/>
      <c r="L6041" s="159">
        <f>N6041-G6041</f>
        <v>6.944444467080757E-4</v>
      </c>
      <c r="M6041" s="160">
        <v>1</v>
      </c>
      <c r="N6041" s="156">
        <v>42292.694444444445</v>
      </c>
      <c r="O6041" s="157">
        <v>42292.694444444445</v>
      </c>
      <c r="P6041" s="161" t="s">
        <v>37</v>
      </c>
      <c r="Q6041" s="35" t="s">
        <v>213</v>
      </c>
      <c r="R6041" s="35" t="s">
        <v>287</v>
      </c>
      <c r="S6041" s="35" t="s">
        <v>88</v>
      </c>
      <c r="T6041" s="35" t="s">
        <v>4962</v>
      </c>
      <c r="U6041" s="303" t="s">
        <v>40</v>
      </c>
      <c r="V6041" s="167" t="s">
        <v>788</v>
      </c>
      <c r="W6041" s="35" t="s">
        <v>4963</v>
      </c>
      <c r="X6041" s="55">
        <v>6813</v>
      </c>
      <c r="Y6041" s="55">
        <v>3769</v>
      </c>
      <c r="Z6041" s="55">
        <v>363149</v>
      </c>
      <c r="AA6041" s="173">
        <f>Y6041/5412924</f>
        <v>6.962964933555321E-4</v>
      </c>
      <c r="AB6041" s="174">
        <f>Z6041/5412924</f>
        <v>6.7089247881551628E-2</v>
      </c>
      <c r="AC6041" s="55">
        <f>Z6041/Y6041</f>
        <v>96.351552135845054</v>
      </c>
    </row>
    <row r="6042" spans="1:34" ht="15" customHeight="1" x14ac:dyDescent="0.2">
      <c r="A6042" s="272">
        <v>69</v>
      </c>
      <c r="B6042" s="272">
        <v>70</v>
      </c>
      <c r="C6042" s="331" t="s">
        <v>1247</v>
      </c>
      <c r="D6042" s="272">
        <v>70117</v>
      </c>
      <c r="E6042" s="331" t="s">
        <v>1248</v>
      </c>
      <c r="F6042" s="25">
        <v>2017</v>
      </c>
      <c r="G6042" s="284">
        <v>42889.256944444445</v>
      </c>
      <c r="H6042" s="234">
        <v>42889.256944444445</v>
      </c>
      <c r="I6042" s="412" t="s">
        <v>36</v>
      </c>
      <c r="J6042" s="412" t="s">
        <v>36</v>
      </c>
      <c r="K6042" s="412"/>
      <c r="L6042" s="235">
        <f>N6042-G6042</f>
        <v>6.944444467080757E-4</v>
      </c>
      <c r="M6042" s="236">
        <v>1</v>
      </c>
      <c r="N6042" s="284">
        <v>42889.257638888892</v>
      </c>
      <c r="O6042" s="234">
        <v>42889.257638888892</v>
      </c>
      <c r="P6042" s="237" t="s">
        <v>37</v>
      </c>
      <c r="Q6042" s="167" t="s">
        <v>48</v>
      </c>
      <c r="R6042" s="167" t="s">
        <v>49</v>
      </c>
      <c r="S6042" s="167" t="s">
        <v>40</v>
      </c>
      <c r="T6042" s="167" t="s">
        <v>8663</v>
      </c>
      <c r="U6042" s="332" t="s">
        <v>40</v>
      </c>
      <c r="V6042" s="240" t="s">
        <v>788</v>
      </c>
      <c r="W6042" s="52" t="s">
        <v>8664</v>
      </c>
      <c r="X6042" s="255">
        <v>0</v>
      </c>
      <c r="Y6042" s="255">
        <v>0</v>
      </c>
      <c r="Z6042" s="255">
        <v>0</v>
      </c>
      <c r="AA6042" s="184"/>
      <c r="AB6042" s="184"/>
      <c r="AC6042" s="184"/>
      <c r="AD6042" s="304">
        <v>5517212</v>
      </c>
      <c r="AE6042" s="333" t="s">
        <v>7056</v>
      </c>
      <c r="AF6042" s="333" t="s">
        <v>8662</v>
      </c>
      <c r="AG6042" s="167" t="s">
        <v>7040</v>
      </c>
      <c r="AH6042" s="52" t="s">
        <v>7173</v>
      </c>
    </row>
    <row r="6043" spans="1:34" ht="15" customHeight="1" x14ac:dyDescent="0.2">
      <c r="A6043" s="257">
        <v>69</v>
      </c>
      <c r="B6043" s="257">
        <v>70</v>
      </c>
      <c r="C6043" s="258" t="s">
        <v>1247</v>
      </c>
      <c r="D6043" s="257">
        <v>70117</v>
      </c>
      <c r="E6043" s="258" t="s">
        <v>1248</v>
      </c>
      <c r="F6043" s="25">
        <v>2017</v>
      </c>
      <c r="G6043" s="232">
        <v>43002.456250000003</v>
      </c>
      <c r="H6043" s="233">
        <v>43002.456250000003</v>
      </c>
      <c r="I6043" s="412" t="s">
        <v>36</v>
      </c>
      <c r="J6043" s="412" t="s">
        <v>36</v>
      </c>
      <c r="K6043" s="412"/>
      <c r="L6043" s="235">
        <f>N6043-G6043</f>
        <v>0.4256944444423425</v>
      </c>
      <c r="M6043" s="236">
        <v>613</v>
      </c>
      <c r="N6043" s="232">
        <v>43002.881944444445</v>
      </c>
      <c r="O6043" s="233">
        <v>43002.881944444445</v>
      </c>
      <c r="P6043" s="237" t="s">
        <v>37</v>
      </c>
      <c r="Q6043" s="35" t="s">
        <v>38</v>
      </c>
      <c r="R6043" s="35" t="s">
        <v>135</v>
      </c>
      <c r="S6043" s="35" t="s">
        <v>68</v>
      </c>
      <c r="T6043" s="269" t="s">
        <v>9585</v>
      </c>
      <c r="U6043" s="88">
        <v>113611065</v>
      </c>
      <c r="V6043" s="240" t="s">
        <v>788</v>
      </c>
      <c r="W6043" s="269" t="s">
        <v>9586</v>
      </c>
      <c r="X6043" s="241">
        <v>0</v>
      </c>
      <c r="Y6043" s="241">
        <v>0</v>
      </c>
      <c r="Z6043" s="241">
        <v>0</v>
      </c>
      <c r="AA6043" s="266"/>
      <c r="AB6043" s="266"/>
      <c r="AC6043" s="266"/>
      <c r="AD6043" s="304">
        <v>5517212</v>
      </c>
      <c r="AE6043" s="333" t="s">
        <v>1270</v>
      </c>
      <c r="AF6043" s="333" t="s">
        <v>1270</v>
      </c>
      <c r="AG6043" s="167" t="s">
        <v>7066</v>
      </c>
      <c r="AH6043" s="29" t="s">
        <v>7067</v>
      </c>
    </row>
    <row r="6044" spans="1:34" ht="15" customHeight="1" x14ac:dyDescent="0.2">
      <c r="A6044" s="257">
        <v>69</v>
      </c>
      <c r="B6044" s="257">
        <v>70</v>
      </c>
      <c r="C6044" s="258" t="s">
        <v>1247</v>
      </c>
      <c r="D6044" s="257">
        <v>70117</v>
      </c>
      <c r="E6044" s="258" t="s">
        <v>1248</v>
      </c>
      <c r="F6044" s="25">
        <v>2017</v>
      </c>
      <c r="G6044" s="232">
        <v>43052.636805555558</v>
      </c>
      <c r="H6044" s="233">
        <v>43052.636805555558</v>
      </c>
      <c r="I6044" s="412" t="s">
        <v>36</v>
      </c>
      <c r="J6044" s="412" t="s">
        <v>36</v>
      </c>
      <c r="K6044" s="412"/>
      <c r="L6044" s="235">
        <f>N6044-G6044</f>
        <v>6.9444443943211809E-4</v>
      </c>
      <c r="M6044" s="236">
        <v>1</v>
      </c>
      <c r="N6044" s="232">
        <v>43052.637499999997</v>
      </c>
      <c r="O6044" s="233">
        <v>43052.637499999997</v>
      </c>
      <c r="P6044" s="237" t="s">
        <v>37</v>
      </c>
      <c r="Q6044" s="167" t="s">
        <v>38</v>
      </c>
      <c r="R6044" s="167" t="s">
        <v>135</v>
      </c>
      <c r="S6044" s="35" t="s">
        <v>40</v>
      </c>
      <c r="T6044" s="167" t="s">
        <v>9969</v>
      </c>
      <c r="U6044" s="360">
        <v>113812535</v>
      </c>
      <c r="V6044" s="240" t="s">
        <v>788</v>
      </c>
      <c r="W6044" s="167" t="s">
        <v>9970</v>
      </c>
      <c r="X6044" s="255">
        <v>3095</v>
      </c>
      <c r="Y6044" s="241">
        <v>0</v>
      </c>
      <c r="Z6044" s="241">
        <v>0</v>
      </c>
      <c r="AA6044" s="266"/>
      <c r="AB6044" s="266"/>
      <c r="AC6044" s="266"/>
      <c r="AD6044" s="304">
        <v>5517212</v>
      </c>
      <c r="AE6044" s="333" t="s">
        <v>1270</v>
      </c>
      <c r="AF6044" s="333" t="s">
        <v>1270</v>
      </c>
      <c r="AG6044" s="167" t="s">
        <v>7040</v>
      </c>
      <c r="AH6044" s="29" t="s">
        <v>7041</v>
      </c>
    </row>
    <row r="6045" spans="1:34" ht="15" customHeight="1" x14ac:dyDescent="0.2">
      <c r="A6045" s="257">
        <v>69</v>
      </c>
      <c r="B6045" s="257">
        <v>70</v>
      </c>
      <c r="C6045" s="258" t="s">
        <v>1247</v>
      </c>
      <c r="D6045" s="257">
        <v>70117</v>
      </c>
      <c r="E6045" s="258" t="s">
        <v>1248</v>
      </c>
      <c r="F6045" s="25">
        <v>2017</v>
      </c>
      <c r="G6045" s="232">
        <v>43052.729861111111</v>
      </c>
      <c r="H6045" s="233">
        <v>43052.729861111111</v>
      </c>
      <c r="I6045" s="412" t="s">
        <v>36</v>
      </c>
      <c r="J6045" s="412" t="s">
        <v>36</v>
      </c>
      <c r="K6045" s="412"/>
      <c r="L6045" s="235">
        <f>N6045-G6045</f>
        <v>0.27083333333575865</v>
      </c>
      <c r="M6045" s="236">
        <v>390</v>
      </c>
      <c r="N6045" s="232">
        <v>43053.000694444447</v>
      </c>
      <c r="O6045" s="233">
        <v>43053.000694444447</v>
      </c>
      <c r="P6045" s="237" t="s">
        <v>37</v>
      </c>
      <c r="Q6045" s="167" t="s">
        <v>38</v>
      </c>
      <c r="R6045" s="167" t="s">
        <v>135</v>
      </c>
      <c r="S6045" s="35" t="s">
        <v>68</v>
      </c>
      <c r="T6045" s="167" t="s">
        <v>9971</v>
      </c>
      <c r="U6045" s="360">
        <v>113812535</v>
      </c>
      <c r="V6045" s="240" t="s">
        <v>788</v>
      </c>
      <c r="W6045" s="167" t="s">
        <v>9972</v>
      </c>
      <c r="X6045" s="255">
        <v>0</v>
      </c>
      <c r="Y6045" s="241">
        <v>0</v>
      </c>
      <c r="Z6045" s="241">
        <v>0</v>
      </c>
      <c r="AA6045" s="266"/>
      <c r="AB6045" s="266"/>
      <c r="AC6045" s="266"/>
      <c r="AD6045" s="304">
        <v>5517212</v>
      </c>
      <c r="AE6045" s="333" t="s">
        <v>1270</v>
      </c>
      <c r="AF6045" s="333" t="s">
        <v>1270</v>
      </c>
      <c r="AG6045" s="167" t="s">
        <v>7066</v>
      </c>
      <c r="AH6045" s="29" t="s">
        <v>7067</v>
      </c>
    </row>
    <row r="6046" spans="1:34" ht="15" customHeight="1" x14ac:dyDescent="0.2">
      <c r="A6046" s="521">
        <v>69</v>
      </c>
      <c r="B6046" s="521">
        <v>70</v>
      </c>
      <c r="C6046" s="522" t="s">
        <v>1247</v>
      </c>
      <c r="D6046" s="521">
        <v>70117</v>
      </c>
      <c r="E6046" s="522" t="s">
        <v>1248</v>
      </c>
      <c r="F6046" s="25">
        <v>2019</v>
      </c>
      <c r="G6046" s="573">
        <v>43595.171527777777</v>
      </c>
      <c r="H6046" s="574">
        <v>43595.171527777777</v>
      </c>
      <c r="I6046" s="572" t="s">
        <v>36</v>
      </c>
      <c r="J6046" s="572" t="s">
        <v>36</v>
      </c>
      <c r="K6046" s="572" t="s">
        <v>36</v>
      </c>
      <c r="L6046" s="235">
        <f>N6046-G6046</f>
        <v>6.944444467080757E-4</v>
      </c>
      <c r="M6046" s="236">
        <v>1</v>
      </c>
      <c r="N6046" s="573">
        <v>43595.172222222223</v>
      </c>
      <c r="O6046" s="574">
        <v>43595.172222222223</v>
      </c>
      <c r="P6046" s="237" t="s">
        <v>37</v>
      </c>
      <c r="Q6046" s="162" t="s">
        <v>213</v>
      </c>
      <c r="R6046" s="167" t="s">
        <v>10774</v>
      </c>
      <c r="S6046" s="238" t="s">
        <v>101</v>
      </c>
      <c r="T6046" s="167" t="s">
        <v>14006</v>
      </c>
      <c r="U6046" s="459" t="s">
        <v>40</v>
      </c>
      <c r="V6046" s="49" t="s">
        <v>788</v>
      </c>
      <c r="W6046" s="167" t="s">
        <v>14007</v>
      </c>
      <c r="X6046" s="536">
        <v>3129</v>
      </c>
      <c r="Y6046" s="255">
        <v>0</v>
      </c>
      <c r="Z6046" s="255">
        <v>0</v>
      </c>
      <c r="AA6046" s="264">
        <f>Y6046/AD6046</f>
        <v>0</v>
      </c>
      <c r="AB6046" s="265">
        <f>Z6046/AD6046</f>
        <v>0</v>
      </c>
      <c r="AC6046" s="255">
        <v>0</v>
      </c>
      <c r="AD6046" s="255">
        <v>5548929</v>
      </c>
      <c r="AE6046" s="49" t="s">
        <v>7102</v>
      </c>
      <c r="AF6046" s="349" t="s">
        <v>14008</v>
      </c>
      <c r="AG6046" s="49" t="s">
        <v>7040</v>
      </c>
      <c r="AH6046" s="525" t="s">
        <v>7041</v>
      </c>
    </row>
    <row r="6047" spans="1:34" ht="15" customHeight="1" x14ac:dyDescent="0.2">
      <c r="A6047" s="58">
        <v>69</v>
      </c>
      <c r="B6047" s="58">
        <v>70</v>
      </c>
      <c r="C6047" s="76" t="s">
        <v>1533</v>
      </c>
      <c r="D6047" s="31">
        <v>70119</v>
      </c>
      <c r="E6047" s="60" t="s">
        <v>1534</v>
      </c>
      <c r="F6047" s="25">
        <v>2014</v>
      </c>
      <c r="G6047" s="61">
        <v>41998.059027777781</v>
      </c>
      <c r="H6047" s="62">
        <v>41998.059027777781</v>
      </c>
      <c r="I6047" s="625" t="s">
        <v>36</v>
      </c>
      <c r="J6047" s="625" t="s">
        <v>36</v>
      </c>
      <c r="K6047" s="625"/>
      <c r="L6047" s="64">
        <f>N6047-G6047</f>
        <v>2.9861111106583849E-2</v>
      </c>
      <c r="M6047" s="65">
        <v>43</v>
      </c>
      <c r="N6047" s="61">
        <v>41998.088888888888</v>
      </c>
      <c r="O6047" s="62">
        <v>41998.088888888888</v>
      </c>
      <c r="P6047" s="86" t="s">
        <v>242</v>
      </c>
      <c r="Q6047" s="69" t="s">
        <v>43</v>
      </c>
      <c r="R6047" s="69" t="s">
        <v>266</v>
      </c>
      <c r="S6047" s="87" t="s">
        <v>40</v>
      </c>
      <c r="T6047" s="69" t="s">
        <v>3259</v>
      </c>
      <c r="U6047" s="459" t="s">
        <v>40</v>
      </c>
      <c r="V6047" s="87" t="s">
        <v>1336</v>
      </c>
      <c r="W6047" s="69" t="s">
        <v>3260</v>
      </c>
      <c r="X6047" s="32">
        <v>0</v>
      </c>
      <c r="Y6047" s="32">
        <v>0</v>
      </c>
      <c r="Z6047" s="83"/>
      <c r="AA6047" s="84"/>
      <c r="AB6047" s="85"/>
      <c r="AC6047" s="83"/>
    </row>
    <row r="6048" spans="1:34" ht="15" customHeight="1" x14ac:dyDescent="0.2">
      <c r="A6048" s="175">
        <v>69</v>
      </c>
      <c r="B6048" s="175">
        <v>70</v>
      </c>
      <c r="C6048" s="24" t="s">
        <v>1533</v>
      </c>
      <c r="D6048" s="175">
        <v>70119</v>
      </c>
      <c r="E6048" s="24" t="s">
        <v>1534</v>
      </c>
      <c r="F6048" s="25">
        <v>2015</v>
      </c>
      <c r="G6048" s="156">
        <v>42242.970138888886</v>
      </c>
      <c r="H6048" s="157">
        <v>42242.970138888886</v>
      </c>
      <c r="I6048" s="620" t="s">
        <v>36</v>
      </c>
      <c r="J6048" s="620" t="s">
        <v>36</v>
      </c>
      <c r="K6048" s="620"/>
      <c r="L6048" s="159">
        <f>N6048-G6048</f>
        <v>0.29791666667006211</v>
      </c>
      <c r="M6048" s="160">
        <v>429</v>
      </c>
      <c r="N6048" s="156">
        <v>42243.268055555556</v>
      </c>
      <c r="O6048" s="157">
        <v>42243.268055555556</v>
      </c>
      <c r="P6048" s="161" t="s">
        <v>37</v>
      </c>
      <c r="Q6048" s="35" t="s">
        <v>145</v>
      </c>
      <c r="R6048" s="35" t="s">
        <v>146</v>
      </c>
      <c r="S6048" s="35" t="s">
        <v>54</v>
      </c>
      <c r="T6048" s="35" t="s">
        <v>4648</v>
      </c>
      <c r="U6048" s="459" t="s">
        <v>40</v>
      </c>
      <c r="V6048" s="167" t="s">
        <v>1336</v>
      </c>
      <c r="W6048" s="35" t="s">
        <v>4650</v>
      </c>
      <c r="X6048" s="188"/>
      <c r="Y6048" s="168"/>
      <c r="Z6048" s="168"/>
      <c r="AA6048" s="168"/>
      <c r="AB6048" s="168"/>
      <c r="AC6048" s="168"/>
    </row>
    <row r="6049" spans="1:34" ht="15" customHeight="1" x14ac:dyDescent="0.2">
      <c r="A6049" s="257">
        <v>69</v>
      </c>
      <c r="B6049" s="257">
        <v>70</v>
      </c>
      <c r="C6049" s="258" t="s">
        <v>1533</v>
      </c>
      <c r="D6049" s="257">
        <v>70119</v>
      </c>
      <c r="E6049" s="258" t="s">
        <v>1534</v>
      </c>
      <c r="F6049" s="25">
        <v>2017</v>
      </c>
      <c r="G6049" s="232">
        <v>42956.067361111112</v>
      </c>
      <c r="H6049" s="233">
        <v>42956.067361111112</v>
      </c>
      <c r="I6049" s="412" t="s">
        <v>36</v>
      </c>
      <c r="J6049" s="412" t="s">
        <v>36</v>
      </c>
      <c r="K6049" s="412"/>
      <c r="L6049" s="235">
        <f>N6049-G6049</f>
        <v>0.10902777777664596</v>
      </c>
      <c r="M6049" s="236">
        <v>157</v>
      </c>
      <c r="N6049" s="232">
        <v>42956.176388888889</v>
      </c>
      <c r="O6049" s="233">
        <v>42956.176388888889</v>
      </c>
      <c r="P6049" s="237" t="s">
        <v>37</v>
      </c>
      <c r="Q6049" s="35" t="s">
        <v>52</v>
      </c>
      <c r="R6049" s="35" t="s">
        <v>106</v>
      </c>
      <c r="S6049" s="35" t="s">
        <v>106</v>
      </c>
      <c r="T6049" s="167" t="s">
        <v>9154</v>
      </c>
      <c r="U6049" s="303" t="s">
        <v>40</v>
      </c>
      <c r="V6049" s="240" t="s">
        <v>788</v>
      </c>
      <c r="W6049" s="167" t="s">
        <v>9155</v>
      </c>
      <c r="X6049" s="241">
        <v>0</v>
      </c>
      <c r="Y6049" s="241">
        <v>0</v>
      </c>
      <c r="Z6049" s="241">
        <v>0</v>
      </c>
      <c r="AA6049" s="266"/>
      <c r="AB6049" s="266"/>
      <c r="AC6049" s="266"/>
      <c r="AD6049" s="304">
        <v>5517212</v>
      </c>
      <c r="AE6049" s="305" t="s">
        <v>1270</v>
      </c>
      <c r="AF6049" s="305" t="s">
        <v>1270</v>
      </c>
      <c r="AG6049" s="35" t="s">
        <v>7066</v>
      </c>
      <c r="AH6049" s="29" t="s">
        <v>7067</v>
      </c>
    </row>
    <row r="6050" spans="1:34" ht="15" customHeight="1" x14ac:dyDescent="0.2">
      <c r="A6050" s="257">
        <v>69</v>
      </c>
      <c r="B6050" s="257">
        <v>70</v>
      </c>
      <c r="C6050" s="258" t="s">
        <v>1533</v>
      </c>
      <c r="D6050" s="257">
        <v>70119</v>
      </c>
      <c r="E6050" s="258" t="s">
        <v>1534</v>
      </c>
      <c r="F6050" s="25">
        <v>2018</v>
      </c>
      <c r="G6050" s="232">
        <v>43173.489583333336</v>
      </c>
      <c r="H6050" s="233">
        <v>43173.489583333336</v>
      </c>
      <c r="I6050" s="412" t="s">
        <v>36</v>
      </c>
      <c r="J6050" s="412" t="s">
        <v>36</v>
      </c>
      <c r="K6050" s="412" t="s">
        <v>36</v>
      </c>
      <c r="L6050" s="235">
        <f>N6050-G6050</f>
        <v>0.28125</v>
      </c>
      <c r="M6050" s="236">
        <v>405</v>
      </c>
      <c r="N6050" s="232">
        <v>43173.770833333336</v>
      </c>
      <c r="O6050" s="233">
        <v>43173.770833333336</v>
      </c>
      <c r="P6050" s="237" t="s">
        <v>37</v>
      </c>
      <c r="Q6050" s="359" t="s">
        <v>1246</v>
      </c>
      <c r="R6050" s="35" t="s">
        <v>10189</v>
      </c>
      <c r="S6050" s="277" t="s">
        <v>68</v>
      </c>
      <c r="T6050" s="167" t="s">
        <v>10687</v>
      </c>
      <c r="U6050" s="88">
        <v>114409206</v>
      </c>
      <c r="V6050" s="240" t="s">
        <v>190</v>
      </c>
      <c r="W6050" s="167" t="s">
        <v>10688</v>
      </c>
      <c r="X6050" s="255">
        <v>0</v>
      </c>
      <c r="Y6050" s="241">
        <v>0</v>
      </c>
      <c r="Z6050" s="241">
        <v>0</v>
      </c>
      <c r="AA6050" s="266"/>
      <c r="AB6050" s="266"/>
      <c r="AC6050" s="266"/>
      <c r="AD6050" s="241">
        <v>5517212</v>
      </c>
      <c r="AE6050" s="461" t="s">
        <v>1270</v>
      </c>
      <c r="AF6050" s="462" t="s">
        <v>1270</v>
      </c>
      <c r="AG6050" s="277" t="s">
        <v>7066</v>
      </c>
      <c r="AH6050" s="277" t="s">
        <v>7067</v>
      </c>
    </row>
    <row r="6051" spans="1:34" ht="15" customHeight="1" x14ac:dyDescent="0.2">
      <c r="A6051" s="257">
        <v>69</v>
      </c>
      <c r="B6051" s="257">
        <v>70</v>
      </c>
      <c r="C6051" s="258" t="s">
        <v>1533</v>
      </c>
      <c r="D6051" s="257">
        <v>70119</v>
      </c>
      <c r="E6051" s="258" t="s">
        <v>1534</v>
      </c>
      <c r="F6051" s="25">
        <v>2018</v>
      </c>
      <c r="G6051" s="232">
        <v>43461.538888888892</v>
      </c>
      <c r="H6051" s="233">
        <v>43461.538888888892</v>
      </c>
      <c r="I6051" s="412" t="s">
        <v>36</v>
      </c>
      <c r="J6051" s="412" t="s">
        <v>36</v>
      </c>
      <c r="K6051" s="412" t="s">
        <v>36</v>
      </c>
      <c r="L6051" s="235">
        <f>N6051-G6051</f>
        <v>2.0722222222175333</v>
      </c>
      <c r="M6051" s="236">
        <v>2984</v>
      </c>
      <c r="N6051" s="232">
        <v>43463.611111111109</v>
      </c>
      <c r="O6051" s="233">
        <v>43463.611111111109</v>
      </c>
      <c r="P6051" s="248" t="s">
        <v>242</v>
      </c>
      <c r="Q6051" s="238" t="s">
        <v>43</v>
      </c>
      <c r="R6051" s="35" t="s">
        <v>10204</v>
      </c>
      <c r="S6051" s="277" t="s">
        <v>526</v>
      </c>
      <c r="T6051" s="167" t="s">
        <v>12649</v>
      </c>
      <c r="U6051" s="303" t="s">
        <v>40</v>
      </c>
      <c r="V6051" s="396" t="s">
        <v>788</v>
      </c>
      <c r="W6051" s="167" t="s">
        <v>12650</v>
      </c>
      <c r="X6051" s="255">
        <v>0</v>
      </c>
      <c r="Y6051" s="241">
        <v>0</v>
      </c>
      <c r="Z6051" s="241">
        <v>0</v>
      </c>
      <c r="AA6051" s="266"/>
      <c r="AB6051" s="266"/>
      <c r="AC6051" s="266"/>
      <c r="AD6051" s="241">
        <v>5517212</v>
      </c>
      <c r="AE6051" s="35" t="s">
        <v>1270</v>
      </c>
      <c r="AF6051" s="153" t="s">
        <v>1270</v>
      </c>
      <c r="AG6051" s="35" t="s">
        <v>7066</v>
      </c>
      <c r="AH6051" s="57" t="s">
        <v>7067</v>
      </c>
    </row>
    <row r="6052" spans="1:34" ht="15" customHeight="1" x14ac:dyDescent="0.2">
      <c r="A6052" s="58">
        <v>69</v>
      </c>
      <c r="B6052" s="58">
        <v>70</v>
      </c>
      <c r="C6052" s="59" t="s">
        <v>353</v>
      </c>
      <c r="D6052" s="31">
        <v>70120</v>
      </c>
      <c r="E6052" s="60" t="s">
        <v>354</v>
      </c>
      <c r="F6052" s="25">
        <v>2014</v>
      </c>
      <c r="G6052" s="61">
        <v>41998.05972222222</v>
      </c>
      <c r="H6052" s="62">
        <v>41998.05972222222</v>
      </c>
      <c r="I6052" s="625" t="s">
        <v>36</v>
      </c>
      <c r="J6052" s="625" t="s">
        <v>36</v>
      </c>
      <c r="K6052" s="625"/>
      <c r="L6052" s="64">
        <f>N6052-G6052</f>
        <v>3.5416666665696539E-2</v>
      </c>
      <c r="M6052" s="65">
        <v>51</v>
      </c>
      <c r="N6052" s="61">
        <v>41998.095138888886</v>
      </c>
      <c r="O6052" s="62">
        <v>41998.095138888886</v>
      </c>
      <c r="P6052" s="86" t="s">
        <v>242</v>
      </c>
      <c r="Q6052" s="69" t="s">
        <v>43</v>
      </c>
      <c r="R6052" s="69" t="s">
        <v>266</v>
      </c>
      <c r="S6052" s="87" t="s">
        <v>40</v>
      </c>
      <c r="T6052" s="69" t="s">
        <v>3261</v>
      </c>
      <c r="U6052" s="303" t="s">
        <v>40</v>
      </c>
      <c r="V6052" s="87" t="s">
        <v>1336</v>
      </c>
      <c r="W6052" s="69" t="s">
        <v>3260</v>
      </c>
      <c r="X6052" s="32">
        <v>0</v>
      </c>
      <c r="Y6052" s="32">
        <v>0</v>
      </c>
      <c r="Z6052" s="83"/>
      <c r="AA6052" s="84"/>
      <c r="AB6052" s="85"/>
      <c r="AC6052" s="83"/>
    </row>
    <row r="6053" spans="1:34" ht="15" customHeight="1" x14ac:dyDescent="0.2">
      <c r="A6053" s="175">
        <v>69</v>
      </c>
      <c r="B6053" s="175">
        <v>70</v>
      </c>
      <c r="C6053" s="24" t="s">
        <v>353</v>
      </c>
      <c r="D6053" s="175">
        <v>70120</v>
      </c>
      <c r="E6053" s="24" t="s">
        <v>354</v>
      </c>
      <c r="F6053" s="25">
        <v>2015</v>
      </c>
      <c r="G6053" s="156">
        <v>42245.422222222223</v>
      </c>
      <c r="H6053" s="157">
        <v>42245.422222222223</v>
      </c>
      <c r="I6053" s="620" t="s">
        <v>36</v>
      </c>
      <c r="J6053" s="620" t="s">
        <v>36</v>
      </c>
      <c r="K6053" s="620"/>
      <c r="L6053" s="159">
        <f>N6053-G6053</f>
        <v>7.0138888884685002E-2</v>
      </c>
      <c r="M6053" s="160">
        <v>101</v>
      </c>
      <c r="N6053" s="156">
        <v>42245.492361111108</v>
      </c>
      <c r="O6053" s="157">
        <v>42245.492361111108</v>
      </c>
      <c r="P6053" s="161" t="s">
        <v>37</v>
      </c>
      <c r="Q6053" s="35" t="s">
        <v>155</v>
      </c>
      <c r="R6053" s="35" t="s">
        <v>155</v>
      </c>
      <c r="S6053" s="35" t="s">
        <v>106</v>
      </c>
      <c r="T6053" s="35" t="s">
        <v>4672</v>
      </c>
      <c r="U6053" s="303" t="s">
        <v>40</v>
      </c>
      <c r="V6053" s="167" t="s">
        <v>1336</v>
      </c>
      <c r="W6053" s="35" t="s">
        <v>4673</v>
      </c>
      <c r="X6053" s="55">
        <v>0</v>
      </c>
      <c r="Y6053" s="168"/>
      <c r="Z6053" s="168"/>
      <c r="AA6053" s="168"/>
      <c r="AB6053" s="168"/>
      <c r="AC6053" s="168"/>
    </row>
    <row r="6054" spans="1:34" ht="15" customHeight="1" x14ac:dyDescent="0.2">
      <c r="A6054" s="257">
        <v>69</v>
      </c>
      <c r="B6054" s="257">
        <v>70</v>
      </c>
      <c r="C6054" s="258" t="s">
        <v>353</v>
      </c>
      <c r="D6054" s="257">
        <v>70120</v>
      </c>
      <c r="E6054" s="258" t="s">
        <v>354</v>
      </c>
      <c r="F6054" s="25">
        <v>2018</v>
      </c>
      <c r="G6054" s="284">
        <v>43313.511111111111</v>
      </c>
      <c r="H6054" s="234">
        <v>43313.511111111111</v>
      </c>
      <c r="I6054" s="412" t="s">
        <v>36</v>
      </c>
      <c r="J6054" s="412" t="s">
        <v>36</v>
      </c>
      <c r="K6054" s="412" t="s">
        <v>36</v>
      </c>
      <c r="L6054" s="235">
        <f>N6054-G6054</f>
        <v>6.944444467080757E-4</v>
      </c>
      <c r="M6054" s="236">
        <v>1</v>
      </c>
      <c r="N6054" s="284">
        <v>43313.511805555558</v>
      </c>
      <c r="O6054" s="234">
        <v>43313.511805555558</v>
      </c>
      <c r="P6054" s="237" t="s">
        <v>37</v>
      </c>
      <c r="Q6054" s="162" t="s">
        <v>1246</v>
      </c>
      <c r="R6054" s="167" t="s">
        <v>10189</v>
      </c>
      <c r="S6054" s="163" t="s">
        <v>40</v>
      </c>
      <c r="T6054" s="167" t="s">
        <v>11680</v>
      </c>
      <c r="U6054" s="196">
        <v>114847530</v>
      </c>
      <c r="V6054" s="240" t="s">
        <v>1336</v>
      </c>
      <c r="W6054" s="167" t="s">
        <v>11681</v>
      </c>
      <c r="X6054" s="255">
        <v>2734</v>
      </c>
      <c r="Y6054" s="241">
        <v>0</v>
      </c>
      <c r="Z6054" s="241">
        <v>0</v>
      </c>
      <c r="AA6054" s="266"/>
      <c r="AB6054" s="266"/>
      <c r="AC6054" s="266"/>
      <c r="AD6054" s="241">
        <v>5517212</v>
      </c>
      <c r="AE6054" s="467" t="s">
        <v>7102</v>
      </c>
      <c r="AF6054" s="468" t="s">
        <v>11682</v>
      </c>
      <c r="AG6054" s="163" t="s">
        <v>7040</v>
      </c>
      <c r="AH6054" s="277" t="s">
        <v>7041</v>
      </c>
    </row>
    <row r="6055" spans="1:34" ht="15" customHeight="1" x14ac:dyDescent="0.2">
      <c r="A6055" s="257">
        <v>69</v>
      </c>
      <c r="B6055" s="257">
        <v>70</v>
      </c>
      <c r="C6055" s="258" t="s">
        <v>353</v>
      </c>
      <c r="D6055" s="257">
        <v>70120</v>
      </c>
      <c r="E6055" s="258" t="s">
        <v>354</v>
      </c>
      <c r="F6055" s="25">
        <v>2018</v>
      </c>
      <c r="G6055" s="284">
        <v>43313.525000000001</v>
      </c>
      <c r="H6055" s="234">
        <v>43313.525000000001</v>
      </c>
      <c r="I6055" s="412" t="s">
        <v>36</v>
      </c>
      <c r="J6055" s="412" t="s">
        <v>36</v>
      </c>
      <c r="K6055" s="412" t="s">
        <v>36</v>
      </c>
      <c r="L6055" s="235">
        <f>N6055-G6055</f>
        <v>0.257638888884685</v>
      </c>
      <c r="M6055" s="236">
        <v>371</v>
      </c>
      <c r="N6055" s="284">
        <v>43313.782638888886</v>
      </c>
      <c r="O6055" s="234">
        <v>43313.782638888886</v>
      </c>
      <c r="P6055" s="237" t="s">
        <v>37</v>
      </c>
      <c r="Q6055" s="162" t="s">
        <v>1246</v>
      </c>
      <c r="R6055" s="167" t="s">
        <v>10189</v>
      </c>
      <c r="S6055" s="163" t="s">
        <v>68</v>
      </c>
      <c r="T6055" s="167" t="s">
        <v>11683</v>
      </c>
      <c r="U6055" s="196">
        <v>114847530</v>
      </c>
      <c r="V6055" s="240" t="s">
        <v>1336</v>
      </c>
      <c r="W6055" s="167" t="s">
        <v>11684</v>
      </c>
      <c r="X6055" s="255">
        <v>1196</v>
      </c>
      <c r="Y6055" s="255">
        <v>1196</v>
      </c>
      <c r="Z6055" s="255">
        <v>149500</v>
      </c>
      <c r="AA6055" s="264">
        <f>Y6055/AD6055</f>
        <v>2.1677615433302183E-4</v>
      </c>
      <c r="AB6055" s="265">
        <f>Z6055/AD6055</f>
        <v>2.7097019291627729E-2</v>
      </c>
      <c r="AC6055" s="255">
        <f>Z6055/Y6055</f>
        <v>125</v>
      </c>
      <c r="AD6055" s="241">
        <v>5517212</v>
      </c>
      <c r="AE6055" s="461" t="s">
        <v>1270</v>
      </c>
      <c r="AF6055" s="462" t="s">
        <v>1270</v>
      </c>
      <c r="AG6055" s="277" t="s">
        <v>7066</v>
      </c>
      <c r="AH6055" s="277" t="s">
        <v>7067</v>
      </c>
    </row>
    <row r="6056" spans="1:34" ht="15" customHeight="1" x14ac:dyDescent="0.2">
      <c r="A6056" s="257">
        <v>69</v>
      </c>
      <c r="B6056" s="257">
        <v>70</v>
      </c>
      <c r="C6056" s="258" t="s">
        <v>353</v>
      </c>
      <c r="D6056" s="257">
        <v>70120</v>
      </c>
      <c r="E6056" s="258" t="s">
        <v>354</v>
      </c>
      <c r="F6056" s="25">
        <v>2018</v>
      </c>
      <c r="G6056" s="284">
        <v>43386.274305555555</v>
      </c>
      <c r="H6056" s="234">
        <v>43386.274305555555</v>
      </c>
      <c r="I6056" s="412" t="s">
        <v>36</v>
      </c>
      <c r="J6056" s="412" t="s">
        <v>36</v>
      </c>
      <c r="K6056" s="412" t="s">
        <v>36</v>
      </c>
      <c r="L6056" s="235">
        <f>N6056-G6056</f>
        <v>0.31458333333284827</v>
      </c>
      <c r="M6056" s="236">
        <v>453</v>
      </c>
      <c r="N6056" s="284">
        <v>43386.588888888888</v>
      </c>
      <c r="O6056" s="234">
        <v>43386.588888888888</v>
      </c>
      <c r="P6056" s="237" t="s">
        <v>37</v>
      </c>
      <c r="Q6056" s="162" t="s">
        <v>1246</v>
      </c>
      <c r="R6056" s="167" t="s">
        <v>10189</v>
      </c>
      <c r="S6056" s="163" t="s">
        <v>68</v>
      </c>
      <c r="T6056" s="167" t="s">
        <v>12124</v>
      </c>
      <c r="U6056" s="293">
        <v>115058191</v>
      </c>
      <c r="V6056" s="240" t="s">
        <v>1336</v>
      </c>
      <c r="W6056" s="167" t="s">
        <v>12125</v>
      </c>
      <c r="X6056" s="255">
        <v>0</v>
      </c>
      <c r="Y6056" s="241">
        <v>0</v>
      </c>
      <c r="Z6056" s="241">
        <v>0</v>
      </c>
      <c r="AA6056" s="266"/>
      <c r="AB6056" s="266"/>
      <c r="AC6056" s="266"/>
      <c r="AD6056" s="241">
        <v>5517212</v>
      </c>
      <c r="AE6056" s="461" t="s">
        <v>1270</v>
      </c>
      <c r="AF6056" s="462" t="s">
        <v>1270</v>
      </c>
      <c r="AG6056" s="277" t="s">
        <v>7066</v>
      </c>
      <c r="AH6056" s="277" t="s">
        <v>7067</v>
      </c>
    </row>
    <row r="6057" spans="1:34" ht="15" customHeight="1" x14ac:dyDescent="0.2">
      <c r="A6057" s="257">
        <v>69</v>
      </c>
      <c r="B6057" s="257">
        <v>70</v>
      </c>
      <c r="C6057" s="258" t="s">
        <v>353</v>
      </c>
      <c r="D6057" s="257">
        <v>70120</v>
      </c>
      <c r="E6057" s="258" t="s">
        <v>354</v>
      </c>
      <c r="F6057" s="25">
        <v>2018</v>
      </c>
      <c r="G6057" s="232">
        <v>43461.538888888892</v>
      </c>
      <c r="H6057" s="233">
        <v>43461.538888888892</v>
      </c>
      <c r="I6057" s="412" t="s">
        <v>36</v>
      </c>
      <c r="J6057" s="412" t="s">
        <v>36</v>
      </c>
      <c r="K6057" s="412" t="s">
        <v>36</v>
      </c>
      <c r="L6057" s="235">
        <f>N6057-G6057</f>
        <v>2.0722222222175333</v>
      </c>
      <c r="M6057" s="236">
        <v>2984</v>
      </c>
      <c r="N6057" s="232">
        <v>43463.611111111109</v>
      </c>
      <c r="O6057" s="233">
        <v>43463.611111111109</v>
      </c>
      <c r="P6057" s="248" t="s">
        <v>242</v>
      </c>
      <c r="Q6057" s="238" t="s">
        <v>43</v>
      </c>
      <c r="R6057" s="35" t="s">
        <v>10204</v>
      </c>
      <c r="S6057" s="277" t="s">
        <v>526</v>
      </c>
      <c r="T6057" s="167" t="s">
        <v>12651</v>
      </c>
      <c r="U6057" s="465" t="s">
        <v>40</v>
      </c>
      <c r="V6057" s="396" t="s">
        <v>788</v>
      </c>
      <c r="W6057" s="167" t="s">
        <v>12652</v>
      </c>
      <c r="X6057" s="255">
        <v>0</v>
      </c>
      <c r="Y6057" s="241">
        <v>0</v>
      </c>
      <c r="Z6057" s="241">
        <v>0</v>
      </c>
      <c r="AA6057" s="266"/>
      <c r="AB6057" s="266"/>
      <c r="AC6057" s="266"/>
      <c r="AD6057" s="241">
        <v>5517212</v>
      </c>
      <c r="AE6057" s="35" t="s">
        <v>1270</v>
      </c>
      <c r="AF6057" s="153" t="s">
        <v>1270</v>
      </c>
      <c r="AG6057" s="35" t="s">
        <v>7066</v>
      </c>
      <c r="AH6057" s="57" t="s">
        <v>7067</v>
      </c>
    </row>
    <row r="6058" spans="1:34" ht="15" customHeight="1" x14ac:dyDescent="0.2">
      <c r="A6058" s="58">
        <v>69</v>
      </c>
      <c r="B6058" s="58">
        <v>70</v>
      </c>
      <c r="C6058" s="404" t="s">
        <v>379</v>
      </c>
      <c r="D6058" s="330">
        <v>70122</v>
      </c>
      <c r="E6058" s="340" t="s">
        <v>6887</v>
      </c>
      <c r="F6058" s="25">
        <v>2014</v>
      </c>
      <c r="G6058" s="61">
        <v>41775.204861111109</v>
      </c>
      <c r="H6058" s="62">
        <v>41775.204861111109</v>
      </c>
      <c r="I6058" s="625" t="s">
        <v>36</v>
      </c>
      <c r="J6058" s="625" t="s">
        <v>36</v>
      </c>
      <c r="K6058" s="625"/>
      <c r="L6058" s="64">
        <f>N6058-G6058</f>
        <v>7.2916666671517305E-2</v>
      </c>
      <c r="M6058" s="65">
        <v>105</v>
      </c>
      <c r="N6058" s="61">
        <v>41775.277777777781</v>
      </c>
      <c r="O6058" s="62">
        <v>41775.277777777781</v>
      </c>
      <c r="P6058" s="66" t="s">
        <v>37</v>
      </c>
      <c r="Q6058" s="69" t="s">
        <v>52</v>
      </c>
      <c r="R6058" s="69" t="s">
        <v>59</v>
      </c>
      <c r="S6058" s="87" t="s">
        <v>54</v>
      </c>
      <c r="T6058" s="69" t="s">
        <v>2235</v>
      </c>
      <c r="U6058" s="81"/>
      <c r="V6058" s="78" t="s">
        <v>788</v>
      </c>
      <c r="W6058" s="69" t="s">
        <v>2234</v>
      </c>
      <c r="X6058" s="32">
        <v>0</v>
      </c>
      <c r="Y6058" s="32">
        <v>0</v>
      </c>
      <c r="Z6058" s="83"/>
      <c r="AA6058" s="84"/>
      <c r="AB6058" s="85"/>
      <c r="AC6058" s="83"/>
    </row>
    <row r="6059" spans="1:34" ht="15" customHeight="1" x14ac:dyDescent="0.2">
      <c r="A6059" s="175">
        <v>69</v>
      </c>
      <c r="B6059" s="175">
        <v>70</v>
      </c>
      <c r="C6059" s="404" t="s">
        <v>379</v>
      </c>
      <c r="D6059" s="330">
        <v>70122</v>
      </c>
      <c r="E6059" s="340" t="s">
        <v>6887</v>
      </c>
      <c r="F6059" s="25">
        <v>2016</v>
      </c>
      <c r="G6059" s="284">
        <v>42694.367361111108</v>
      </c>
      <c r="H6059" s="234">
        <v>42694.367361111108</v>
      </c>
      <c r="I6059" s="412" t="s">
        <v>36</v>
      </c>
      <c r="J6059" s="412" t="s">
        <v>36</v>
      </c>
      <c r="K6059" s="412"/>
      <c r="L6059" s="235">
        <f>N6059-G6059</f>
        <v>6.944444467080757E-4</v>
      </c>
      <c r="M6059" s="236">
        <v>1</v>
      </c>
      <c r="N6059" s="284">
        <v>42694.368055555555</v>
      </c>
      <c r="O6059" s="234">
        <v>42694.368055555555</v>
      </c>
      <c r="P6059" s="237" t="s">
        <v>37</v>
      </c>
      <c r="Q6059" s="35" t="s">
        <v>38</v>
      </c>
      <c r="R6059" s="35" t="s">
        <v>135</v>
      </c>
      <c r="S6059" s="35" t="s">
        <v>68</v>
      </c>
      <c r="T6059" s="35" t="s">
        <v>6888</v>
      </c>
      <c r="U6059" s="282" t="s">
        <v>40</v>
      </c>
      <c r="V6059" s="240" t="s">
        <v>1336</v>
      </c>
      <c r="W6059" s="35" t="s">
        <v>6889</v>
      </c>
      <c r="X6059" s="177">
        <v>5140</v>
      </c>
      <c r="Y6059" s="55">
        <v>0</v>
      </c>
      <c r="Z6059" s="55">
        <v>0</v>
      </c>
      <c r="AA6059" s="55"/>
      <c r="AB6059" s="55"/>
      <c r="AC6059" s="55"/>
    </row>
    <row r="6060" spans="1:34" ht="15" customHeight="1" x14ac:dyDescent="0.2">
      <c r="A6060" s="175">
        <v>69</v>
      </c>
      <c r="B6060" s="175">
        <v>70</v>
      </c>
      <c r="C6060" s="404" t="s">
        <v>379</v>
      </c>
      <c r="D6060" s="330">
        <v>70122</v>
      </c>
      <c r="E6060" s="340" t="s">
        <v>6887</v>
      </c>
      <c r="F6060" s="25">
        <v>2016</v>
      </c>
      <c r="G6060" s="284">
        <v>42694.393750000003</v>
      </c>
      <c r="H6060" s="234">
        <v>42694.393750000003</v>
      </c>
      <c r="I6060" s="412" t="s">
        <v>36</v>
      </c>
      <c r="J6060" s="412" t="s">
        <v>36</v>
      </c>
      <c r="K6060" s="412"/>
      <c r="L6060" s="235">
        <f>N6060-G6060</f>
        <v>0.45555555555620231</v>
      </c>
      <c r="M6060" s="236">
        <v>656</v>
      </c>
      <c r="N6060" s="284">
        <v>42694.849305555559</v>
      </c>
      <c r="O6060" s="234">
        <v>42694.849305555559</v>
      </c>
      <c r="P6060" s="237" t="s">
        <v>37</v>
      </c>
      <c r="Q6060" s="35" t="s">
        <v>38</v>
      </c>
      <c r="R6060" s="35" t="s">
        <v>135</v>
      </c>
      <c r="S6060" s="35" t="s">
        <v>68</v>
      </c>
      <c r="T6060" s="35" t="s">
        <v>6890</v>
      </c>
      <c r="U6060" s="282" t="s">
        <v>40</v>
      </c>
      <c r="V6060" s="240" t="s">
        <v>1336</v>
      </c>
      <c r="W6060" s="35" t="s">
        <v>6891</v>
      </c>
      <c r="X6060" s="177">
        <v>1</v>
      </c>
      <c r="Y6060" s="55">
        <v>0</v>
      </c>
      <c r="Z6060" s="55">
        <v>0</v>
      </c>
      <c r="AA6060" s="55"/>
      <c r="AB6060" s="55"/>
      <c r="AC6060" s="55"/>
    </row>
    <row r="6061" spans="1:34" ht="15" customHeight="1" x14ac:dyDescent="0.2">
      <c r="A6061" s="257">
        <v>69</v>
      </c>
      <c r="B6061" s="257">
        <v>70</v>
      </c>
      <c r="C6061" s="331" t="s">
        <v>379</v>
      </c>
      <c r="D6061" s="257">
        <v>70122</v>
      </c>
      <c r="E6061" s="258" t="s">
        <v>6887</v>
      </c>
      <c r="F6061" s="25">
        <v>2017</v>
      </c>
      <c r="G6061" s="284">
        <v>42914.847222222219</v>
      </c>
      <c r="H6061" s="234">
        <v>42914.847222222219</v>
      </c>
      <c r="I6061" s="412" t="s">
        <v>36</v>
      </c>
      <c r="J6061" s="412" t="s">
        <v>36</v>
      </c>
      <c r="K6061" s="412"/>
      <c r="L6061" s="235">
        <f>N6061-G6061</f>
        <v>0.12013888889487134</v>
      </c>
      <c r="M6061" s="236">
        <v>173</v>
      </c>
      <c r="N6061" s="284">
        <v>42914.967361111114</v>
      </c>
      <c r="O6061" s="234">
        <v>42914.967361111114</v>
      </c>
      <c r="P6061" s="237" t="s">
        <v>37</v>
      </c>
      <c r="Q6061" s="35" t="s">
        <v>38</v>
      </c>
      <c r="R6061" s="35" t="s">
        <v>135</v>
      </c>
      <c r="S6061" s="35" t="s">
        <v>68</v>
      </c>
      <c r="T6061" s="52" t="s">
        <v>8826</v>
      </c>
      <c r="U6061" s="170">
        <v>112992319</v>
      </c>
      <c r="V6061" s="240" t="s">
        <v>788</v>
      </c>
      <c r="W6061" s="44" t="s">
        <v>8827</v>
      </c>
      <c r="X6061" s="241">
        <v>0</v>
      </c>
      <c r="Y6061" s="241">
        <v>0</v>
      </c>
      <c r="Z6061" s="241">
        <v>0</v>
      </c>
      <c r="AA6061" s="168"/>
      <c r="AB6061" s="168"/>
      <c r="AC6061" s="168"/>
      <c r="AD6061" s="304">
        <v>5517212</v>
      </c>
      <c r="AE6061" s="305" t="s">
        <v>1270</v>
      </c>
      <c r="AF6061" s="305" t="s">
        <v>1270</v>
      </c>
      <c r="AG6061" s="35" t="s">
        <v>7066</v>
      </c>
      <c r="AH6061" s="44" t="s">
        <v>7067</v>
      </c>
    </row>
    <row r="6062" spans="1:34" ht="15" customHeight="1" x14ac:dyDescent="0.2">
      <c r="A6062" s="330">
        <v>69</v>
      </c>
      <c r="B6062" s="330">
        <v>70</v>
      </c>
      <c r="C6062" s="404" t="s">
        <v>379</v>
      </c>
      <c r="D6062" s="330">
        <v>70122</v>
      </c>
      <c r="E6062" s="340" t="s">
        <v>6887</v>
      </c>
      <c r="F6062" s="25">
        <v>2017</v>
      </c>
      <c r="G6062" s="232">
        <v>43043.620138888888</v>
      </c>
      <c r="H6062" s="233">
        <v>43043.620138888888</v>
      </c>
      <c r="I6062" s="412" t="s">
        <v>36</v>
      </c>
      <c r="J6062" s="417" t="s">
        <v>7042</v>
      </c>
      <c r="K6062" s="417"/>
      <c r="L6062" s="235">
        <f>N6062-G6062</f>
        <v>0.91527777777810115</v>
      </c>
      <c r="M6062" s="236">
        <v>1318</v>
      </c>
      <c r="N6062" s="232">
        <v>43044.535416666666</v>
      </c>
      <c r="O6062" s="233">
        <v>43044.535416666666</v>
      </c>
      <c r="P6062" s="237" t="s">
        <v>37</v>
      </c>
      <c r="Q6062" s="35" t="s">
        <v>38</v>
      </c>
      <c r="R6062" s="35" t="s">
        <v>135</v>
      </c>
      <c r="S6062" s="35" t="s">
        <v>68</v>
      </c>
      <c r="T6062" s="167" t="s">
        <v>9917</v>
      </c>
      <c r="U6062" s="293">
        <v>113788380</v>
      </c>
      <c r="V6062" s="240" t="s">
        <v>788</v>
      </c>
      <c r="W6062" s="167" t="s">
        <v>9918</v>
      </c>
      <c r="X6062" s="255">
        <v>1</v>
      </c>
      <c r="Y6062" s="241">
        <v>0</v>
      </c>
      <c r="Z6062" s="241">
        <v>0</v>
      </c>
      <c r="AA6062" s="266"/>
      <c r="AB6062" s="266"/>
      <c r="AC6062" s="266"/>
      <c r="AD6062" s="304">
        <v>5517212</v>
      </c>
      <c r="AE6062" s="333" t="s">
        <v>7083</v>
      </c>
      <c r="AF6062" s="383" t="s">
        <v>9919</v>
      </c>
      <c r="AG6062" s="167" t="s">
        <v>7040</v>
      </c>
      <c r="AH6062" s="29" t="s">
        <v>7041</v>
      </c>
    </row>
    <row r="6063" spans="1:34" ht="15" customHeight="1" x14ac:dyDescent="0.2">
      <c r="A6063" s="257">
        <v>69</v>
      </c>
      <c r="B6063" s="257">
        <v>70</v>
      </c>
      <c r="C6063" s="331" t="s">
        <v>379</v>
      </c>
      <c r="D6063" s="257">
        <v>70122</v>
      </c>
      <c r="E6063" s="258" t="s">
        <v>6887</v>
      </c>
      <c r="F6063" s="25">
        <v>2018</v>
      </c>
      <c r="G6063" s="284">
        <v>43358.685416666667</v>
      </c>
      <c r="H6063" s="234">
        <v>43358.685416666667</v>
      </c>
      <c r="I6063" s="412" t="s">
        <v>36</v>
      </c>
      <c r="J6063" s="412" t="s">
        <v>36</v>
      </c>
      <c r="K6063" s="412" t="s">
        <v>36</v>
      </c>
      <c r="L6063" s="235">
        <f>N6063-G6063</f>
        <v>6.944444467080757E-4</v>
      </c>
      <c r="M6063" s="236">
        <v>1</v>
      </c>
      <c r="N6063" s="284">
        <v>43358.686111111114</v>
      </c>
      <c r="O6063" s="234">
        <v>43358.686111111114</v>
      </c>
      <c r="P6063" s="237" t="s">
        <v>37</v>
      </c>
      <c r="Q6063" s="162" t="s">
        <v>1285</v>
      </c>
      <c r="R6063" s="167" t="s">
        <v>10231</v>
      </c>
      <c r="S6063" s="163" t="s">
        <v>101</v>
      </c>
      <c r="T6063" s="167" t="s">
        <v>11904</v>
      </c>
      <c r="U6063" s="287" t="s">
        <v>40</v>
      </c>
      <c r="V6063" s="240" t="s">
        <v>788</v>
      </c>
      <c r="W6063" s="167" t="s">
        <v>11905</v>
      </c>
      <c r="X6063" s="255">
        <v>1</v>
      </c>
      <c r="Y6063" s="241">
        <v>0</v>
      </c>
      <c r="Z6063" s="241">
        <v>0</v>
      </c>
      <c r="AA6063" s="266"/>
      <c r="AB6063" s="266"/>
      <c r="AC6063" s="266"/>
      <c r="AD6063" s="241">
        <v>5517212</v>
      </c>
      <c r="AE6063" s="467" t="s">
        <v>7172</v>
      </c>
      <c r="AF6063" s="468" t="s">
        <v>11906</v>
      </c>
      <c r="AG6063" s="163" t="s">
        <v>7040</v>
      </c>
      <c r="AH6063" s="277" t="s">
        <v>7041</v>
      </c>
    </row>
    <row r="6064" spans="1:34" ht="15" customHeight="1" x14ac:dyDescent="0.2">
      <c r="A6064" s="257">
        <v>69</v>
      </c>
      <c r="B6064" s="257">
        <v>70</v>
      </c>
      <c r="C6064" s="619" t="s">
        <v>14310</v>
      </c>
      <c r="D6064" s="547">
        <v>70123</v>
      </c>
      <c r="E6064" s="548" t="s">
        <v>6236</v>
      </c>
      <c r="F6064" s="25">
        <v>2016</v>
      </c>
      <c r="G6064" s="284">
        <v>42537.663888888892</v>
      </c>
      <c r="H6064" s="234">
        <v>42537.663888888892</v>
      </c>
      <c r="I6064" s="412" t="s">
        <v>36</v>
      </c>
      <c r="J6064" s="412" t="s">
        <v>36</v>
      </c>
      <c r="K6064" s="412"/>
      <c r="L6064" s="235">
        <f>N6064-G6064</f>
        <v>1.3888888861401938E-3</v>
      </c>
      <c r="M6064" s="236">
        <v>2</v>
      </c>
      <c r="N6064" s="284">
        <v>42537.665277777778</v>
      </c>
      <c r="O6064" s="234">
        <v>42537.665277777778</v>
      </c>
      <c r="P6064" s="237" t="s">
        <v>37</v>
      </c>
      <c r="Q6064" s="238" t="s">
        <v>52</v>
      </c>
      <c r="R6064" s="238" t="s">
        <v>106</v>
      </c>
      <c r="S6064" s="277" t="s">
        <v>1470</v>
      </c>
      <c r="T6064" s="35" t="s">
        <v>6225</v>
      </c>
      <c r="U6064" s="77">
        <v>12264</v>
      </c>
      <c r="V6064" s="240" t="s">
        <v>788</v>
      </c>
      <c r="W6064" s="35" t="s">
        <v>6237</v>
      </c>
      <c r="X6064" s="177">
        <v>0</v>
      </c>
      <c r="Y6064" s="266"/>
      <c r="Z6064" s="266"/>
      <c r="AA6064" s="266"/>
      <c r="AB6064" s="266"/>
      <c r="AC6064" s="266"/>
    </row>
    <row r="6065" spans="1:34" ht="15" customHeight="1" x14ac:dyDescent="0.2">
      <c r="A6065" s="257">
        <v>69</v>
      </c>
      <c r="B6065" s="257">
        <v>70</v>
      </c>
      <c r="C6065" s="522" t="s">
        <v>263</v>
      </c>
      <c r="D6065" s="547">
        <v>70124</v>
      </c>
      <c r="E6065" s="548" t="s">
        <v>6246</v>
      </c>
      <c r="F6065" s="25">
        <v>2016</v>
      </c>
      <c r="G6065" s="284">
        <v>42537.663888888892</v>
      </c>
      <c r="H6065" s="234">
        <v>42537.663888888892</v>
      </c>
      <c r="I6065" s="412" t="s">
        <v>36</v>
      </c>
      <c r="J6065" s="412" t="s">
        <v>36</v>
      </c>
      <c r="K6065" s="412"/>
      <c r="L6065" s="235">
        <f>N6065-G6065</f>
        <v>2.0833333328482695E-3</v>
      </c>
      <c r="M6065" s="236">
        <v>3</v>
      </c>
      <c r="N6065" s="284">
        <v>42537.665972222225</v>
      </c>
      <c r="O6065" s="234">
        <v>42537.665972222225</v>
      </c>
      <c r="P6065" s="237" t="s">
        <v>37</v>
      </c>
      <c r="Q6065" s="238" t="s">
        <v>52</v>
      </c>
      <c r="R6065" s="238" t="s">
        <v>106</v>
      </c>
      <c r="S6065" s="277" t="s">
        <v>1470</v>
      </c>
      <c r="T6065" s="35" t="s">
        <v>6225</v>
      </c>
      <c r="U6065" s="77">
        <v>12264</v>
      </c>
      <c r="V6065" s="240" t="s">
        <v>788</v>
      </c>
      <c r="W6065" s="35" t="s">
        <v>6247</v>
      </c>
      <c r="X6065" s="177">
        <v>1</v>
      </c>
      <c r="Y6065" s="266"/>
      <c r="Z6065" s="266"/>
      <c r="AA6065" s="266"/>
      <c r="AB6065" s="266"/>
      <c r="AC6065" s="266"/>
    </row>
    <row r="6066" spans="1:34" ht="15" customHeight="1" x14ac:dyDescent="0.2">
      <c r="A6066" s="257">
        <v>69</v>
      </c>
      <c r="B6066" s="257">
        <v>70</v>
      </c>
      <c r="C6066" s="522" t="s">
        <v>263</v>
      </c>
      <c r="D6066" s="547">
        <v>70124</v>
      </c>
      <c r="E6066" s="548" t="s">
        <v>6246</v>
      </c>
      <c r="F6066" s="25">
        <v>2017</v>
      </c>
      <c r="G6066" s="232">
        <v>42755.319444444445</v>
      </c>
      <c r="H6066" s="233">
        <v>42755.319444444445</v>
      </c>
      <c r="I6066" s="417" t="s">
        <v>7042</v>
      </c>
      <c r="J6066" s="412" t="s">
        <v>36</v>
      </c>
      <c r="K6066" s="412"/>
      <c r="L6066" s="235">
        <f>N6066-G6066</f>
        <v>6.944444467080757E-4</v>
      </c>
      <c r="M6066" s="236">
        <v>1</v>
      </c>
      <c r="N6066" s="232">
        <v>42755.320138888892</v>
      </c>
      <c r="O6066" s="233">
        <v>42755.320138888892</v>
      </c>
      <c r="P6066" s="237" t="s">
        <v>37</v>
      </c>
      <c r="Q6066" s="35" t="s">
        <v>213</v>
      </c>
      <c r="R6066" s="35" t="s">
        <v>1263</v>
      </c>
      <c r="S6066" s="35" t="s">
        <v>40</v>
      </c>
      <c r="T6066" s="167" t="s">
        <v>7456</v>
      </c>
      <c r="U6066" s="303" t="s">
        <v>40</v>
      </c>
      <c r="V6066" s="49" t="s">
        <v>788</v>
      </c>
      <c r="W6066" s="35" t="s">
        <v>7457</v>
      </c>
      <c r="X6066" s="255">
        <v>1</v>
      </c>
      <c r="Y6066" s="241">
        <v>0</v>
      </c>
      <c r="Z6066" s="241">
        <v>0</v>
      </c>
      <c r="AA6066" s="168"/>
      <c r="AB6066" s="168"/>
      <c r="AC6066" s="168"/>
      <c r="AD6066" s="304">
        <v>5517212</v>
      </c>
      <c r="AE6066" s="35" t="s">
        <v>7063</v>
      </c>
      <c r="AF6066" s="305" t="s">
        <v>7458</v>
      </c>
      <c r="AG6066" s="35" t="s">
        <v>7040</v>
      </c>
      <c r="AH6066" s="44" t="s">
        <v>7041</v>
      </c>
    </row>
    <row r="6067" spans="1:34" ht="15" customHeight="1" x14ac:dyDescent="0.2">
      <c r="A6067" s="257">
        <v>69</v>
      </c>
      <c r="B6067" s="257">
        <v>70</v>
      </c>
      <c r="C6067" s="522" t="s">
        <v>263</v>
      </c>
      <c r="D6067" s="547">
        <v>70124</v>
      </c>
      <c r="E6067" s="548" t="s">
        <v>6246</v>
      </c>
      <c r="F6067" s="25">
        <v>2017</v>
      </c>
      <c r="G6067" s="232">
        <v>42853.535416666666</v>
      </c>
      <c r="H6067" s="233">
        <v>42853.535416666666</v>
      </c>
      <c r="I6067" s="412" t="s">
        <v>36</v>
      </c>
      <c r="J6067" s="412" t="s">
        <v>36</v>
      </c>
      <c r="K6067" s="412"/>
      <c r="L6067" s="235">
        <f>N6067-G6067</f>
        <v>6.944444467080757E-4</v>
      </c>
      <c r="M6067" s="236">
        <v>1</v>
      </c>
      <c r="N6067" s="232">
        <v>42853.536111111112</v>
      </c>
      <c r="O6067" s="233">
        <v>42853.536111111112</v>
      </c>
      <c r="P6067" s="237" t="s">
        <v>37</v>
      </c>
      <c r="Q6067" s="35" t="s">
        <v>62</v>
      </c>
      <c r="R6067" s="35" t="s">
        <v>397</v>
      </c>
      <c r="S6067" s="35" t="s">
        <v>40</v>
      </c>
      <c r="T6067" s="52" t="s">
        <v>8447</v>
      </c>
      <c r="U6067" s="332" t="s">
        <v>40</v>
      </c>
      <c r="V6067" s="240" t="s">
        <v>788</v>
      </c>
      <c r="W6067" s="44" t="s">
        <v>8448</v>
      </c>
      <c r="X6067" s="241">
        <v>0</v>
      </c>
      <c r="Y6067" s="241">
        <v>0</v>
      </c>
      <c r="Z6067" s="241">
        <v>0</v>
      </c>
      <c r="AA6067" s="168"/>
      <c r="AB6067" s="168"/>
      <c r="AC6067" s="168"/>
      <c r="AD6067" s="304">
        <v>5517212</v>
      </c>
      <c r="AE6067" s="305" t="s">
        <v>7102</v>
      </c>
      <c r="AF6067" s="305" t="s">
        <v>8449</v>
      </c>
      <c r="AG6067" s="35" t="s">
        <v>7040</v>
      </c>
      <c r="AH6067" s="44" t="s">
        <v>7041</v>
      </c>
    </row>
    <row r="6068" spans="1:34" ht="15" customHeight="1" x14ac:dyDescent="0.2">
      <c r="A6068" s="272">
        <v>69</v>
      </c>
      <c r="B6068" s="272">
        <v>70</v>
      </c>
      <c r="C6068" s="522" t="s">
        <v>263</v>
      </c>
      <c r="D6068" s="547">
        <v>70124</v>
      </c>
      <c r="E6068" s="548" t="s">
        <v>6246</v>
      </c>
      <c r="F6068" s="25">
        <v>2017</v>
      </c>
      <c r="G6068" s="232">
        <v>42856.597222222219</v>
      </c>
      <c r="H6068" s="233">
        <v>42856.597222222219</v>
      </c>
      <c r="I6068" s="412" t="s">
        <v>36</v>
      </c>
      <c r="J6068" s="412" t="s">
        <v>36</v>
      </c>
      <c r="K6068" s="412"/>
      <c r="L6068" s="235">
        <f>N6068-G6068</f>
        <v>6.944444467080757E-4</v>
      </c>
      <c r="M6068" s="236">
        <v>1</v>
      </c>
      <c r="N6068" s="232">
        <v>42856.597916666666</v>
      </c>
      <c r="O6068" s="233">
        <v>42856.597916666666</v>
      </c>
      <c r="P6068" s="237" t="s">
        <v>37</v>
      </c>
      <c r="Q6068" s="35" t="s">
        <v>62</v>
      </c>
      <c r="R6068" s="35" t="s">
        <v>397</v>
      </c>
      <c r="S6068" s="35" t="s">
        <v>564</v>
      </c>
      <c r="T6068" s="52" t="s">
        <v>8465</v>
      </c>
      <c r="U6068" s="332" t="s">
        <v>40</v>
      </c>
      <c r="V6068" s="240" t="s">
        <v>788</v>
      </c>
      <c r="W6068" s="44" t="s">
        <v>8466</v>
      </c>
      <c r="X6068" s="241">
        <v>0</v>
      </c>
      <c r="Y6068" s="241">
        <v>0</v>
      </c>
      <c r="Z6068" s="241">
        <v>0</v>
      </c>
      <c r="AA6068" s="35"/>
      <c r="AB6068" s="35"/>
      <c r="AC6068" s="35"/>
      <c r="AD6068" s="304">
        <v>5517212</v>
      </c>
      <c r="AE6068" s="305" t="s">
        <v>7060</v>
      </c>
      <c r="AF6068" s="305" t="s">
        <v>8467</v>
      </c>
      <c r="AG6068" s="35" t="s">
        <v>7040</v>
      </c>
      <c r="AH6068" s="44" t="s">
        <v>7041</v>
      </c>
    </row>
    <row r="6069" spans="1:34" ht="15" customHeight="1" x14ac:dyDescent="0.2">
      <c r="A6069" s="257">
        <v>69</v>
      </c>
      <c r="B6069" s="257">
        <v>70</v>
      </c>
      <c r="C6069" s="258" t="s">
        <v>263</v>
      </c>
      <c r="D6069" s="257">
        <v>70124</v>
      </c>
      <c r="E6069" s="258" t="s">
        <v>6246</v>
      </c>
      <c r="F6069" s="25">
        <v>2018</v>
      </c>
      <c r="G6069" s="232">
        <v>43195.867361111108</v>
      </c>
      <c r="H6069" s="233">
        <v>43195.867361111108</v>
      </c>
      <c r="I6069" s="412" t="s">
        <v>36</v>
      </c>
      <c r="J6069" s="412" t="s">
        <v>36</v>
      </c>
      <c r="K6069" s="412" t="s">
        <v>36</v>
      </c>
      <c r="L6069" s="235">
        <f>N6069-G6069</f>
        <v>6.944444467080757E-4</v>
      </c>
      <c r="M6069" s="236">
        <v>1</v>
      </c>
      <c r="N6069" s="232">
        <v>43195.868055555555</v>
      </c>
      <c r="O6069" s="233">
        <v>43195.868055555555</v>
      </c>
      <c r="P6069" s="237" t="s">
        <v>37</v>
      </c>
      <c r="Q6069" s="359" t="s">
        <v>62</v>
      </c>
      <c r="R6069" s="35" t="s">
        <v>10303</v>
      </c>
      <c r="S6069" s="277" t="s">
        <v>101</v>
      </c>
      <c r="T6069" s="167" t="s">
        <v>10878</v>
      </c>
      <c r="U6069" s="282" t="s">
        <v>40</v>
      </c>
      <c r="V6069" s="240" t="s">
        <v>788</v>
      </c>
      <c r="W6069" s="167" t="s">
        <v>10879</v>
      </c>
      <c r="X6069" s="255">
        <v>0</v>
      </c>
      <c r="Y6069" s="241">
        <v>0</v>
      </c>
      <c r="Z6069" s="241">
        <v>0</v>
      </c>
      <c r="AA6069" s="266"/>
      <c r="AB6069" s="266"/>
      <c r="AC6069" s="266"/>
      <c r="AD6069" s="241">
        <v>5517212</v>
      </c>
      <c r="AE6069" s="461" t="s">
        <v>7102</v>
      </c>
      <c r="AF6069" s="462" t="s">
        <v>10880</v>
      </c>
      <c r="AG6069" s="277" t="s">
        <v>7040</v>
      </c>
      <c r="AH6069" s="277" t="s">
        <v>7041</v>
      </c>
    </row>
    <row r="6070" spans="1:34" ht="15" customHeight="1" x14ac:dyDescent="0.2">
      <c r="A6070" s="257">
        <v>69</v>
      </c>
      <c r="B6070" s="257">
        <v>70</v>
      </c>
      <c r="C6070" s="258" t="s">
        <v>263</v>
      </c>
      <c r="D6070" s="257">
        <v>70124</v>
      </c>
      <c r="E6070" s="258" t="s">
        <v>6246</v>
      </c>
      <c r="F6070" s="25">
        <v>2018</v>
      </c>
      <c r="G6070" s="284">
        <v>43286.056944444441</v>
      </c>
      <c r="H6070" s="233">
        <v>43286.056944444441</v>
      </c>
      <c r="I6070" s="412" t="s">
        <v>36</v>
      </c>
      <c r="J6070" s="412" t="s">
        <v>36</v>
      </c>
      <c r="K6070" s="412" t="s">
        <v>36</v>
      </c>
      <c r="L6070" s="235">
        <f>N6070-G6070</f>
        <v>0.65625</v>
      </c>
      <c r="M6070" s="236">
        <v>945</v>
      </c>
      <c r="N6070" s="284">
        <v>43286.713194444441</v>
      </c>
      <c r="O6070" s="233">
        <v>43286.713194444441</v>
      </c>
      <c r="P6070" s="237" t="s">
        <v>37</v>
      </c>
      <c r="Q6070" s="359" t="s">
        <v>62</v>
      </c>
      <c r="R6070" s="35" t="s">
        <v>10303</v>
      </c>
      <c r="S6070" s="277" t="s">
        <v>68</v>
      </c>
      <c r="T6070" s="167" t="s">
        <v>11477</v>
      </c>
      <c r="U6070" s="88">
        <v>114752009</v>
      </c>
      <c r="V6070" s="240" t="s">
        <v>788</v>
      </c>
      <c r="W6070" s="167" t="s">
        <v>11478</v>
      </c>
      <c r="X6070" s="255">
        <v>0</v>
      </c>
      <c r="Y6070" s="241">
        <v>0</v>
      </c>
      <c r="Z6070" s="241">
        <v>0</v>
      </c>
      <c r="AA6070" s="266"/>
      <c r="AB6070" s="266"/>
      <c r="AC6070" s="266"/>
      <c r="AD6070" s="241">
        <v>5517212</v>
      </c>
      <c r="AE6070" s="467" t="s">
        <v>7056</v>
      </c>
      <c r="AF6070" s="468" t="s">
        <v>11479</v>
      </c>
      <c r="AG6070" s="277" t="s">
        <v>7040</v>
      </c>
      <c r="AH6070" s="277" t="s">
        <v>7041</v>
      </c>
    </row>
    <row r="6071" spans="1:34" ht="15" customHeight="1" x14ac:dyDescent="0.2">
      <c r="A6071" s="175">
        <v>69</v>
      </c>
      <c r="B6071" s="175">
        <v>70</v>
      </c>
      <c r="C6071" s="548" t="s">
        <v>8868</v>
      </c>
      <c r="D6071" s="547">
        <v>70125</v>
      </c>
      <c r="E6071" s="548" t="s">
        <v>5741</v>
      </c>
      <c r="F6071" s="25">
        <v>2015</v>
      </c>
      <c r="G6071" s="156">
        <v>42223.134027777778</v>
      </c>
      <c r="H6071" s="157">
        <v>42223.134027777778</v>
      </c>
      <c r="I6071" s="620" t="s">
        <v>36</v>
      </c>
      <c r="J6071" s="620" t="s">
        <v>36</v>
      </c>
      <c r="K6071" s="620"/>
      <c r="L6071" s="159">
        <f>N6071-G6071</f>
        <v>6.944444467080757E-4</v>
      </c>
      <c r="M6071" s="160">
        <v>1</v>
      </c>
      <c r="N6071" s="156">
        <v>42223.134722222225</v>
      </c>
      <c r="O6071" s="157">
        <v>42223.134722222225</v>
      </c>
      <c r="P6071" s="161" t="s">
        <v>37</v>
      </c>
      <c r="Q6071" s="35" t="s">
        <v>213</v>
      </c>
      <c r="R6071" s="35" t="s">
        <v>287</v>
      </c>
      <c r="S6071" s="35" t="s">
        <v>40</v>
      </c>
      <c r="T6071" s="35" t="s">
        <v>4556</v>
      </c>
      <c r="U6071" s="332" t="s">
        <v>40</v>
      </c>
      <c r="V6071" s="167" t="s">
        <v>1336</v>
      </c>
      <c r="W6071" s="35" t="s">
        <v>4557</v>
      </c>
      <c r="X6071" s="55">
        <v>746</v>
      </c>
      <c r="Y6071" s="168"/>
      <c r="Z6071" s="168"/>
      <c r="AA6071" s="168"/>
      <c r="AB6071" s="168"/>
      <c r="AC6071" s="168"/>
    </row>
    <row r="6072" spans="1:34" ht="15" customHeight="1" x14ac:dyDescent="0.2">
      <c r="A6072" s="175">
        <v>69</v>
      </c>
      <c r="B6072" s="175">
        <v>70</v>
      </c>
      <c r="C6072" s="548" t="s">
        <v>8868</v>
      </c>
      <c r="D6072" s="547">
        <v>70125</v>
      </c>
      <c r="E6072" s="548" t="s">
        <v>5741</v>
      </c>
      <c r="F6072" s="25">
        <v>2015</v>
      </c>
      <c r="G6072" s="156">
        <v>42283.048611111109</v>
      </c>
      <c r="H6072" s="157">
        <v>42283.048611111109</v>
      </c>
      <c r="I6072" s="620" t="s">
        <v>36</v>
      </c>
      <c r="J6072" s="620" t="s">
        <v>36</v>
      </c>
      <c r="K6072" s="620"/>
      <c r="L6072" s="159">
        <f>N6072-G6072</f>
        <v>6.944444467080757E-4</v>
      </c>
      <c r="M6072" s="160">
        <v>1</v>
      </c>
      <c r="N6072" s="156">
        <v>42283.049305555556</v>
      </c>
      <c r="O6072" s="157">
        <v>42283.049305555556</v>
      </c>
      <c r="P6072" s="171" t="s">
        <v>242</v>
      </c>
      <c r="Q6072" s="35" t="s">
        <v>43</v>
      </c>
      <c r="R6072" s="162" t="s">
        <v>266</v>
      </c>
      <c r="S6072" s="35" t="s">
        <v>101</v>
      </c>
      <c r="T6072" s="35" t="s">
        <v>4872</v>
      </c>
      <c r="U6072" s="282" t="s">
        <v>40</v>
      </c>
      <c r="V6072" s="167" t="s">
        <v>1336</v>
      </c>
      <c r="W6072" s="35" t="s">
        <v>4873</v>
      </c>
      <c r="X6072" s="55">
        <v>746</v>
      </c>
      <c r="Y6072" s="168"/>
      <c r="Z6072" s="168"/>
      <c r="AA6072" s="168"/>
      <c r="AB6072" s="168"/>
      <c r="AC6072" s="168"/>
    </row>
    <row r="6073" spans="1:34" ht="15" customHeight="1" x14ac:dyDescent="0.2">
      <c r="A6073" s="257">
        <v>69</v>
      </c>
      <c r="B6073" s="257">
        <v>70</v>
      </c>
      <c r="C6073" s="548" t="s">
        <v>8868</v>
      </c>
      <c r="D6073" s="547">
        <v>70125</v>
      </c>
      <c r="E6073" s="548" t="s">
        <v>5741</v>
      </c>
      <c r="F6073" s="25">
        <v>2016</v>
      </c>
      <c r="G6073" s="232">
        <v>42439.254861111112</v>
      </c>
      <c r="H6073" s="233">
        <v>42439.254861111112</v>
      </c>
      <c r="I6073" s="412" t="s">
        <v>36</v>
      </c>
      <c r="J6073" s="412" t="s">
        <v>36</v>
      </c>
      <c r="K6073" s="412"/>
      <c r="L6073" s="235">
        <f>N6073-G6073</f>
        <v>6.944444467080757E-4</v>
      </c>
      <c r="M6073" s="236">
        <v>1</v>
      </c>
      <c r="N6073" s="232">
        <v>42439.255555555559</v>
      </c>
      <c r="O6073" s="233">
        <v>42439.255555555559</v>
      </c>
      <c r="P6073" s="237" t="s">
        <v>37</v>
      </c>
      <c r="Q6073" s="238" t="s">
        <v>48</v>
      </c>
      <c r="R6073" s="238" t="s">
        <v>49</v>
      </c>
      <c r="S6073" s="35" t="s">
        <v>40</v>
      </c>
      <c r="T6073" s="35" t="s">
        <v>5742</v>
      </c>
      <c r="U6073" s="254" t="s">
        <v>40</v>
      </c>
      <c r="V6073" s="240" t="s">
        <v>1336</v>
      </c>
      <c r="W6073" s="35" t="s">
        <v>5743</v>
      </c>
      <c r="X6073" s="55">
        <v>708</v>
      </c>
      <c r="Y6073" s="55">
        <v>0</v>
      </c>
      <c r="Z6073" s="55">
        <v>0</v>
      </c>
      <c r="AA6073" s="168"/>
      <c r="AB6073" s="168"/>
      <c r="AC6073" s="168"/>
    </row>
    <row r="6074" spans="1:34" ht="15" customHeight="1" x14ac:dyDescent="0.2">
      <c r="A6074" s="257">
        <v>69</v>
      </c>
      <c r="B6074" s="257">
        <v>70</v>
      </c>
      <c r="C6074" s="548" t="s">
        <v>8868</v>
      </c>
      <c r="D6074" s="547">
        <v>70125</v>
      </c>
      <c r="E6074" s="548" t="s">
        <v>5741</v>
      </c>
      <c r="F6074" s="25">
        <v>2016</v>
      </c>
      <c r="G6074" s="284">
        <v>42660.475694444445</v>
      </c>
      <c r="H6074" s="234">
        <v>42660.475694444445</v>
      </c>
      <c r="I6074" s="412" t="s">
        <v>36</v>
      </c>
      <c r="J6074" s="412" t="s">
        <v>36</v>
      </c>
      <c r="K6074" s="412"/>
      <c r="L6074" s="235">
        <f>N6074-G6074</f>
        <v>0.29652777777664596</v>
      </c>
      <c r="M6074" s="236">
        <v>427</v>
      </c>
      <c r="N6074" s="284">
        <v>42660.772222222222</v>
      </c>
      <c r="O6074" s="234">
        <v>42660.772222222222</v>
      </c>
      <c r="P6074" s="237" t="s">
        <v>37</v>
      </c>
      <c r="Q6074" s="35" t="s">
        <v>52</v>
      </c>
      <c r="R6074" s="35" t="s">
        <v>59</v>
      </c>
      <c r="S6074" s="35" t="s">
        <v>54</v>
      </c>
      <c r="T6074" s="35" t="s">
        <v>6754</v>
      </c>
      <c r="U6074" s="88">
        <v>12567</v>
      </c>
      <c r="V6074" s="240" t="s">
        <v>1336</v>
      </c>
      <c r="W6074" s="35" t="s">
        <v>6755</v>
      </c>
      <c r="X6074" s="177">
        <v>750</v>
      </c>
      <c r="Y6074" s="177">
        <v>750</v>
      </c>
      <c r="Z6074" s="177">
        <v>97500</v>
      </c>
      <c r="AA6074" s="289">
        <v>1.3769985067828194E-4</v>
      </c>
      <c r="AB6074" s="290">
        <v>1.790098058817665E-2</v>
      </c>
      <c r="AC6074" s="291">
        <v>130</v>
      </c>
    </row>
    <row r="6075" spans="1:34" ht="15" customHeight="1" x14ac:dyDescent="0.2">
      <c r="A6075" s="257">
        <v>69</v>
      </c>
      <c r="B6075" s="257">
        <v>70</v>
      </c>
      <c r="C6075" s="548" t="s">
        <v>8868</v>
      </c>
      <c r="D6075" s="547">
        <v>70125</v>
      </c>
      <c r="E6075" s="548" t="s">
        <v>5741</v>
      </c>
      <c r="F6075" s="25">
        <v>2017</v>
      </c>
      <c r="G6075" s="232">
        <v>42870.506944444445</v>
      </c>
      <c r="H6075" s="233">
        <v>42870.506944444445</v>
      </c>
      <c r="I6075" s="412" t="s">
        <v>36</v>
      </c>
      <c r="J6075" s="412" t="s">
        <v>36</v>
      </c>
      <c r="K6075" s="412"/>
      <c r="L6075" s="235">
        <f>N6075-G6075</f>
        <v>9.4444444446708076E-2</v>
      </c>
      <c r="M6075" s="236">
        <v>136</v>
      </c>
      <c r="N6075" s="232">
        <v>42870.601388888892</v>
      </c>
      <c r="O6075" s="233">
        <v>42870.601388888892</v>
      </c>
      <c r="P6075" s="237" t="s">
        <v>37</v>
      </c>
      <c r="Q6075" s="35" t="s">
        <v>52</v>
      </c>
      <c r="R6075" s="35" t="s">
        <v>59</v>
      </c>
      <c r="S6075" s="35" t="s">
        <v>54</v>
      </c>
      <c r="T6075" s="52" t="s">
        <v>8573</v>
      </c>
      <c r="U6075" s="360">
        <v>112871295</v>
      </c>
      <c r="V6075" s="240" t="s">
        <v>1336</v>
      </c>
      <c r="W6075" s="44" t="s">
        <v>8574</v>
      </c>
      <c r="X6075" s="255">
        <v>0</v>
      </c>
      <c r="Y6075" s="241">
        <v>0</v>
      </c>
      <c r="Z6075" s="241">
        <v>0</v>
      </c>
      <c r="AA6075" s="168"/>
      <c r="AB6075" s="168"/>
      <c r="AC6075" s="168"/>
      <c r="AD6075" s="304">
        <v>5517212</v>
      </c>
      <c r="AE6075" s="305" t="s">
        <v>1270</v>
      </c>
      <c r="AF6075" s="305" t="s">
        <v>1270</v>
      </c>
      <c r="AG6075" s="35" t="s">
        <v>7066</v>
      </c>
      <c r="AH6075" s="44" t="s">
        <v>7067</v>
      </c>
    </row>
    <row r="6076" spans="1:34" ht="15" customHeight="1" x14ac:dyDescent="0.2">
      <c r="A6076" s="330">
        <v>69</v>
      </c>
      <c r="B6076" s="330">
        <v>70</v>
      </c>
      <c r="C6076" s="340" t="s">
        <v>8868</v>
      </c>
      <c r="D6076" s="330">
        <v>70125</v>
      </c>
      <c r="E6076" s="340" t="s">
        <v>5741</v>
      </c>
      <c r="F6076" s="25">
        <v>2017</v>
      </c>
      <c r="G6076" s="284">
        <v>42924.530555555553</v>
      </c>
      <c r="H6076" s="234">
        <v>42924.530555555553</v>
      </c>
      <c r="I6076" s="412" t="s">
        <v>36</v>
      </c>
      <c r="J6076" s="412" t="s">
        <v>36</v>
      </c>
      <c r="K6076" s="412"/>
      <c r="L6076" s="235">
        <f>N6076-G6076</f>
        <v>6.9444444445252884E-2</v>
      </c>
      <c r="M6076" s="236">
        <v>100</v>
      </c>
      <c r="N6076" s="284">
        <v>42924.6</v>
      </c>
      <c r="O6076" s="234">
        <v>42924.6</v>
      </c>
      <c r="P6076" s="237" t="s">
        <v>37</v>
      </c>
      <c r="Q6076" s="35" t="s">
        <v>145</v>
      </c>
      <c r="R6076" s="35" t="s">
        <v>146</v>
      </c>
      <c r="S6076" s="35" t="s">
        <v>88</v>
      </c>
      <c r="T6076" s="52" t="s">
        <v>8864</v>
      </c>
      <c r="U6076" s="293">
        <v>113027881</v>
      </c>
      <c r="V6076" s="240" t="s">
        <v>1336</v>
      </c>
      <c r="W6076" s="35" t="s">
        <v>8869</v>
      </c>
      <c r="X6076" s="241">
        <v>754</v>
      </c>
      <c r="Y6076" s="241">
        <v>754</v>
      </c>
      <c r="Z6076" s="241">
        <v>75400</v>
      </c>
      <c r="AA6076" s="215">
        <v>1.3666322773168768E-4</v>
      </c>
      <c r="AB6076" s="216">
        <v>1.3666322773168767E-2</v>
      </c>
      <c r="AC6076" s="255">
        <v>100</v>
      </c>
      <c r="AD6076" s="304">
        <v>5517212</v>
      </c>
      <c r="AE6076" s="305" t="s">
        <v>1270</v>
      </c>
      <c r="AF6076" s="305" t="s">
        <v>1270</v>
      </c>
      <c r="AG6076" s="35" t="s">
        <v>7040</v>
      </c>
      <c r="AH6076" s="29" t="s">
        <v>7303</v>
      </c>
    </row>
    <row r="6077" spans="1:34" ht="15" customHeight="1" x14ac:dyDescent="0.2">
      <c r="A6077" s="330">
        <v>69</v>
      </c>
      <c r="B6077" s="330">
        <v>70</v>
      </c>
      <c r="C6077" s="340" t="s">
        <v>8868</v>
      </c>
      <c r="D6077" s="330">
        <v>70125</v>
      </c>
      <c r="E6077" s="340" t="s">
        <v>5741</v>
      </c>
      <c r="F6077" s="25">
        <v>2017</v>
      </c>
      <c r="G6077" s="232">
        <v>42998.361805555556</v>
      </c>
      <c r="H6077" s="233">
        <v>42998.361805555556</v>
      </c>
      <c r="I6077" s="412" t="s">
        <v>36</v>
      </c>
      <c r="J6077" s="412" t="s">
        <v>36</v>
      </c>
      <c r="K6077" s="412"/>
      <c r="L6077" s="235">
        <f>N6077-G6077</f>
        <v>6.944444467080757E-4</v>
      </c>
      <c r="M6077" s="236">
        <v>1</v>
      </c>
      <c r="N6077" s="232">
        <v>42998.362500000003</v>
      </c>
      <c r="O6077" s="233">
        <v>42998.362500000003</v>
      </c>
      <c r="P6077" s="237" t="s">
        <v>37</v>
      </c>
      <c r="Q6077" s="35" t="s">
        <v>62</v>
      </c>
      <c r="R6077" s="35" t="s">
        <v>397</v>
      </c>
      <c r="S6077" s="35" t="s">
        <v>54</v>
      </c>
      <c r="T6077" s="167" t="s">
        <v>9541</v>
      </c>
      <c r="U6077" s="196">
        <v>113265960</v>
      </c>
      <c r="V6077" s="240" t="s">
        <v>1336</v>
      </c>
      <c r="W6077" s="167" t="s">
        <v>9542</v>
      </c>
      <c r="X6077" s="241">
        <v>758</v>
      </c>
      <c r="Y6077" s="241">
        <v>0</v>
      </c>
      <c r="Z6077" s="241">
        <v>0</v>
      </c>
      <c r="AA6077" s="266"/>
      <c r="AB6077" s="266"/>
      <c r="AC6077" s="266"/>
      <c r="AD6077" s="304">
        <v>5517212</v>
      </c>
      <c r="AE6077" s="382" t="s">
        <v>7102</v>
      </c>
      <c r="AF6077" s="383" t="s">
        <v>9543</v>
      </c>
      <c r="AG6077" s="167" t="s">
        <v>7040</v>
      </c>
      <c r="AH6077" s="29" t="s">
        <v>7041</v>
      </c>
    </row>
    <row r="6078" spans="1:34" ht="15" customHeight="1" x14ac:dyDescent="0.2">
      <c r="A6078" s="330">
        <v>69</v>
      </c>
      <c r="B6078" s="330">
        <v>70</v>
      </c>
      <c r="C6078" s="340" t="s">
        <v>8868</v>
      </c>
      <c r="D6078" s="330">
        <v>70125</v>
      </c>
      <c r="E6078" s="340" t="s">
        <v>5741</v>
      </c>
      <c r="F6078" s="25">
        <v>2017</v>
      </c>
      <c r="G6078" s="232">
        <v>42998.479166666664</v>
      </c>
      <c r="H6078" s="233">
        <v>42998.479166666664</v>
      </c>
      <c r="I6078" s="412" t="s">
        <v>36</v>
      </c>
      <c r="J6078" s="412" t="s">
        <v>36</v>
      </c>
      <c r="K6078" s="412"/>
      <c r="L6078" s="235">
        <f>N6078-G6078</f>
        <v>0.18472222222771961</v>
      </c>
      <c r="M6078" s="236">
        <v>266</v>
      </c>
      <c r="N6078" s="232">
        <v>42998.663888888892</v>
      </c>
      <c r="O6078" s="233">
        <v>42998.663888888892</v>
      </c>
      <c r="P6078" s="237" t="s">
        <v>37</v>
      </c>
      <c r="Q6078" s="35" t="s">
        <v>62</v>
      </c>
      <c r="R6078" s="35" t="s">
        <v>397</v>
      </c>
      <c r="S6078" s="35" t="s">
        <v>54</v>
      </c>
      <c r="T6078" s="167" t="s">
        <v>9547</v>
      </c>
      <c r="U6078" s="196">
        <v>113265960</v>
      </c>
      <c r="V6078" s="240" t="s">
        <v>1336</v>
      </c>
      <c r="W6078" s="167" t="s">
        <v>9548</v>
      </c>
      <c r="X6078" s="241">
        <v>1</v>
      </c>
      <c r="Y6078" s="241">
        <v>0</v>
      </c>
      <c r="Z6078" s="241">
        <v>0</v>
      </c>
      <c r="AA6078" s="266"/>
      <c r="AB6078" s="266"/>
      <c r="AC6078" s="266"/>
      <c r="AD6078" s="304">
        <v>5517212</v>
      </c>
      <c r="AE6078" s="333" t="s">
        <v>1270</v>
      </c>
      <c r="AF6078" s="333" t="s">
        <v>1270</v>
      </c>
      <c r="AG6078" s="167" t="s">
        <v>7066</v>
      </c>
      <c r="AH6078" s="29" t="s">
        <v>7067</v>
      </c>
    </row>
    <row r="6079" spans="1:34" ht="15" customHeight="1" x14ac:dyDescent="0.2">
      <c r="A6079" s="175">
        <v>69</v>
      </c>
      <c r="B6079" s="175">
        <v>70</v>
      </c>
      <c r="C6079" s="548" t="s">
        <v>486</v>
      </c>
      <c r="D6079" s="547">
        <v>70126</v>
      </c>
      <c r="E6079" s="357" t="s">
        <v>6025</v>
      </c>
      <c r="F6079" s="25">
        <v>2015</v>
      </c>
      <c r="G6079" s="156">
        <v>42223.09097222222</v>
      </c>
      <c r="H6079" s="157">
        <v>42223.09097222222</v>
      </c>
      <c r="I6079" s="620" t="s">
        <v>36</v>
      </c>
      <c r="J6079" s="620" t="s">
        <v>36</v>
      </c>
      <c r="K6079" s="620"/>
      <c r="L6079" s="159">
        <f>N6079-G6079</f>
        <v>6.944444467080757E-4</v>
      </c>
      <c r="M6079" s="160">
        <v>1</v>
      </c>
      <c r="N6079" s="156">
        <v>42223.091666666667</v>
      </c>
      <c r="O6079" s="157">
        <v>42223.091666666667</v>
      </c>
      <c r="P6079" s="161" t="s">
        <v>37</v>
      </c>
      <c r="Q6079" s="35" t="s">
        <v>213</v>
      </c>
      <c r="R6079" s="35" t="s">
        <v>287</v>
      </c>
      <c r="S6079" s="35" t="s">
        <v>68</v>
      </c>
      <c r="T6079" s="35" t="s">
        <v>4552</v>
      </c>
      <c r="U6079" s="170">
        <v>11383</v>
      </c>
      <c r="V6079" s="167" t="s">
        <v>1336</v>
      </c>
      <c r="W6079" s="35" t="s">
        <v>4553</v>
      </c>
      <c r="X6079" s="55">
        <v>2887</v>
      </c>
      <c r="Y6079" s="168"/>
      <c r="Z6079" s="168"/>
      <c r="AA6079" s="168"/>
      <c r="AB6079" s="168"/>
      <c r="AC6079" s="168"/>
    </row>
    <row r="6080" spans="1:34" ht="15" customHeight="1" x14ac:dyDescent="0.2">
      <c r="A6080" s="175">
        <v>69</v>
      </c>
      <c r="B6080" s="175">
        <v>70</v>
      </c>
      <c r="C6080" s="548" t="s">
        <v>486</v>
      </c>
      <c r="D6080" s="547">
        <v>70126</v>
      </c>
      <c r="E6080" s="357" t="s">
        <v>6025</v>
      </c>
      <c r="F6080" s="25">
        <v>2015</v>
      </c>
      <c r="G6080" s="156">
        <v>42223.520833333336</v>
      </c>
      <c r="H6080" s="157">
        <v>42223.520833333336</v>
      </c>
      <c r="I6080" s="620" t="s">
        <v>36</v>
      </c>
      <c r="J6080" s="620" t="s">
        <v>36</v>
      </c>
      <c r="K6080" s="620"/>
      <c r="L6080" s="159">
        <f>N6080-G6080</f>
        <v>0.40763888888614019</v>
      </c>
      <c r="M6080" s="160">
        <v>587</v>
      </c>
      <c r="N6080" s="156">
        <v>42223.928472222222</v>
      </c>
      <c r="O6080" s="157">
        <v>42223.928472222222</v>
      </c>
      <c r="P6080" s="161" t="s">
        <v>37</v>
      </c>
      <c r="Q6080" s="35" t="s">
        <v>213</v>
      </c>
      <c r="R6080" s="35" t="s">
        <v>287</v>
      </c>
      <c r="S6080" s="35" t="s">
        <v>68</v>
      </c>
      <c r="T6080" s="35" t="s">
        <v>4562</v>
      </c>
      <c r="U6080" s="303" t="s">
        <v>40</v>
      </c>
      <c r="V6080" s="167" t="s">
        <v>1336</v>
      </c>
      <c r="W6080" s="35" t="s">
        <v>4563</v>
      </c>
      <c r="X6080" s="55">
        <v>0</v>
      </c>
      <c r="Y6080" s="168"/>
      <c r="Z6080" s="168"/>
      <c r="AA6080" s="168"/>
      <c r="AB6080" s="168"/>
      <c r="AC6080" s="168"/>
    </row>
    <row r="6081" spans="1:34" ht="15" customHeight="1" x14ac:dyDescent="0.2">
      <c r="A6081" s="257">
        <v>69</v>
      </c>
      <c r="B6081" s="257">
        <v>70</v>
      </c>
      <c r="C6081" s="548" t="s">
        <v>486</v>
      </c>
      <c r="D6081" s="547">
        <v>70126</v>
      </c>
      <c r="E6081" s="357" t="s">
        <v>6025</v>
      </c>
      <c r="F6081" s="25">
        <v>2016</v>
      </c>
      <c r="G6081" s="232">
        <v>42494.84652777778</v>
      </c>
      <c r="H6081" s="233">
        <v>42494.84652777778</v>
      </c>
      <c r="I6081" s="412" t="s">
        <v>36</v>
      </c>
      <c r="J6081" s="412" t="s">
        <v>36</v>
      </c>
      <c r="K6081" s="412"/>
      <c r="L6081" s="235">
        <f>N6081-G6081</f>
        <v>0.14236111110949423</v>
      </c>
      <c r="M6081" s="236">
        <v>205</v>
      </c>
      <c r="N6081" s="232">
        <v>42494.988888888889</v>
      </c>
      <c r="O6081" s="233">
        <v>42494.988888888889</v>
      </c>
      <c r="P6081" s="237" t="s">
        <v>37</v>
      </c>
      <c r="Q6081" s="238" t="s">
        <v>38</v>
      </c>
      <c r="R6081" s="238" t="s">
        <v>135</v>
      </c>
      <c r="S6081" s="35" t="s">
        <v>68</v>
      </c>
      <c r="T6081" s="35" t="s">
        <v>6026</v>
      </c>
      <c r="U6081" s="88">
        <v>12152</v>
      </c>
      <c r="V6081" s="240" t="s">
        <v>1336</v>
      </c>
      <c r="W6081" s="35" t="s">
        <v>6027</v>
      </c>
      <c r="X6081" s="55">
        <v>0</v>
      </c>
      <c r="Y6081" s="55">
        <v>0</v>
      </c>
      <c r="Z6081" s="55">
        <v>0</v>
      </c>
      <c r="AA6081" s="168"/>
      <c r="AB6081" s="168"/>
      <c r="AC6081" s="168"/>
    </row>
    <row r="6082" spans="1:34" ht="15" customHeight="1" x14ac:dyDescent="0.2">
      <c r="A6082" s="257">
        <v>69</v>
      </c>
      <c r="B6082" s="257">
        <v>70</v>
      </c>
      <c r="C6082" s="548" t="s">
        <v>486</v>
      </c>
      <c r="D6082" s="547">
        <v>70126</v>
      </c>
      <c r="E6082" s="357" t="s">
        <v>6025</v>
      </c>
      <c r="F6082" s="25">
        <v>2016</v>
      </c>
      <c r="G6082" s="232">
        <v>42497.65347222222</v>
      </c>
      <c r="H6082" s="233">
        <v>42497.65347222222</v>
      </c>
      <c r="I6082" s="412" t="s">
        <v>36</v>
      </c>
      <c r="J6082" s="412" t="s">
        <v>36</v>
      </c>
      <c r="K6082" s="412"/>
      <c r="L6082" s="235">
        <f>N6082-G6082</f>
        <v>6.944444467080757E-4</v>
      </c>
      <c r="M6082" s="236">
        <v>1</v>
      </c>
      <c r="N6082" s="232">
        <v>42497.654166666667</v>
      </c>
      <c r="O6082" s="233">
        <v>42497.654166666667</v>
      </c>
      <c r="P6082" s="237" t="s">
        <v>37</v>
      </c>
      <c r="Q6082" s="238" t="s">
        <v>48</v>
      </c>
      <c r="R6082" s="238" t="s">
        <v>49</v>
      </c>
      <c r="S6082" s="35" t="s">
        <v>40</v>
      </c>
      <c r="T6082" s="35" t="s">
        <v>6068</v>
      </c>
      <c r="U6082" s="282" t="s">
        <v>40</v>
      </c>
      <c r="V6082" s="240" t="s">
        <v>1336</v>
      </c>
      <c r="W6082" s="35" t="s">
        <v>6069</v>
      </c>
      <c r="X6082" s="55">
        <v>2984</v>
      </c>
      <c r="Y6082" s="55">
        <v>0</v>
      </c>
      <c r="Z6082" s="55">
        <v>0</v>
      </c>
      <c r="AA6082" s="168"/>
      <c r="AB6082" s="168"/>
      <c r="AC6082" s="168"/>
    </row>
    <row r="6083" spans="1:34" ht="15" customHeight="1" x14ac:dyDescent="0.2">
      <c r="A6083" s="257">
        <v>69</v>
      </c>
      <c r="B6083" s="257">
        <v>70</v>
      </c>
      <c r="C6083" s="548" t="s">
        <v>486</v>
      </c>
      <c r="D6083" s="547">
        <v>70126</v>
      </c>
      <c r="E6083" s="357" t="s">
        <v>6025</v>
      </c>
      <c r="F6083" s="25">
        <v>2016</v>
      </c>
      <c r="G6083" s="232">
        <v>42497.654861111114</v>
      </c>
      <c r="H6083" s="233">
        <v>42497.654861111114</v>
      </c>
      <c r="I6083" s="412" t="s">
        <v>36</v>
      </c>
      <c r="J6083" s="412" t="s">
        <v>36</v>
      </c>
      <c r="K6083" s="412"/>
      <c r="L6083" s="235">
        <f>N6083-G6083</f>
        <v>6.9444443943211809E-4</v>
      </c>
      <c r="M6083" s="236">
        <v>1</v>
      </c>
      <c r="N6083" s="232">
        <v>42497.655555555553</v>
      </c>
      <c r="O6083" s="233">
        <v>42497.655555555553</v>
      </c>
      <c r="P6083" s="237" t="s">
        <v>37</v>
      </c>
      <c r="Q6083" s="238" t="s">
        <v>48</v>
      </c>
      <c r="R6083" s="238" t="s">
        <v>49</v>
      </c>
      <c r="S6083" s="35" t="s">
        <v>40</v>
      </c>
      <c r="T6083" s="35" t="s">
        <v>6068</v>
      </c>
      <c r="U6083" s="282" t="s">
        <v>40</v>
      </c>
      <c r="V6083" s="240" t="s">
        <v>1336</v>
      </c>
      <c r="W6083" s="35" t="s">
        <v>6070</v>
      </c>
      <c r="X6083" s="55">
        <v>2984</v>
      </c>
      <c r="Y6083" s="55">
        <v>0</v>
      </c>
      <c r="Z6083" s="55">
        <v>0</v>
      </c>
      <c r="AA6083" s="168"/>
      <c r="AB6083" s="168"/>
      <c r="AC6083" s="168"/>
    </row>
    <row r="6084" spans="1:34" ht="15" customHeight="1" x14ac:dyDescent="0.2">
      <c r="A6084" s="257">
        <v>69</v>
      </c>
      <c r="B6084" s="257">
        <v>70</v>
      </c>
      <c r="C6084" s="548" t="s">
        <v>486</v>
      </c>
      <c r="D6084" s="547">
        <v>70126</v>
      </c>
      <c r="E6084" s="357" t="s">
        <v>6025</v>
      </c>
      <c r="F6084" s="25">
        <v>2016</v>
      </c>
      <c r="G6084" s="284">
        <v>42592.541666666664</v>
      </c>
      <c r="H6084" s="234">
        <v>42592.541666666664</v>
      </c>
      <c r="I6084" s="412" t="s">
        <v>36</v>
      </c>
      <c r="J6084" s="412" t="s">
        <v>36</v>
      </c>
      <c r="K6084" s="412"/>
      <c r="L6084" s="235">
        <f>N6084-G6084</f>
        <v>6.944444467080757E-4</v>
      </c>
      <c r="M6084" s="236">
        <v>1</v>
      </c>
      <c r="N6084" s="284">
        <v>42592.542361111111</v>
      </c>
      <c r="O6084" s="234">
        <v>42592.542361111111</v>
      </c>
      <c r="P6084" s="237" t="s">
        <v>37</v>
      </c>
      <c r="Q6084" s="238" t="s">
        <v>48</v>
      </c>
      <c r="R6084" s="238" t="s">
        <v>49</v>
      </c>
      <c r="S6084" s="35" t="s">
        <v>40</v>
      </c>
      <c r="T6084" s="35" t="s">
        <v>6459</v>
      </c>
      <c r="U6084" s="282" t="s">
        <v>40</v>
      </c>
      <c r="V6084" s="240" t="s">
        <v>1336</v>
      </c>
      <c r="W6084" s="35" t="s">
        <v>6460</v>
      </c>
      <c r="X6084" s="177">
        <v>3109</v>
      </c>
      <c r="Y6084" s="177">
        <v>0</v>
      </c>
      <c r="Z6084" s="55">
        <v>0</v>
      </c>
      <c r="AA6084" s="35"/>
      <c r="AB6084" s="35"/>
      <c r="AC6084" s="35"/>
    </row>
    <row r="6085" spans="1:34" ht="15" customHeight="1" x14ac:dyDescent="0.2">
      <c r="A6085" s="257">
        <v>69</v>
      </c>
      <c r="B6085" s="257">
        <v>70</v>
      </c>
      <c r="C6085" s="548" t="s">
        <v>486</v>
      </c>
      <c r="D6085" s="547">
        <v>70126</v>
      </c>
      <c r="E6085" s="357" t="s">
        <v>6025</v>
      </c>
      <c r="F6085" s="25">
        <v>2017</v>
      </c>
      <c r="G6085" s="232">
        <v>42748.704861111109</v>
      </c>
      <c r="H6085" s="233">
        <v>42748.704861111109</v>
      </c>
      <c r="I6085" s="412" t="s">
        <v>36</v>
      </c>
      <c r="J6085" s="412" t="s">
        <v>36</v>
      </c>
      <c r="K6085" s="412"/>
      <c r="L6085" s="235">
        <f>N6085-G6085</f>
        <v>0.14027777777664596</v>
      </c>
      <c r="M6085" s="236">
        <v>202</v>
      </c>
      <c r="N6085" s="232">
        <v>42748.845138888886</v>
      </c>
      <c r="O6085" s="233">
        <v>42748.845138888886</v>
      </c>
      <c r="P6085" s="237" t="s">
        <v>37</v>
      </c>
      <c r="Q6085" s="35" t="s">
        <v>52</v>
      </c>
      <c r="R6085" s="35" t="s">
        <v>59</v>
      </c>
      <c r="S6085" s="35" t="s">
        <v>54</v>
      </c>
      <c r="T6085" s="167" t="s">
        <v>7344</v>
      </c>
      <c r="U6085" s="303" t="s">
        <v>40</v>
      </c>
      <c r="V6085" s="49" t="s">
        <v>1336</v>
      </c>
      <c r="W6085" s="35" t="s">
        <v>7345</v>
      </c>
      <c r="X6085" s="255">
        <v>0</v>
      </c>
      <c r="Y6085" s="241">
        <v>0</v>
      </c>
      <c r="Z6085" s="241">
        <v>0</v>
      </c>
      <c r="AA6085" s="168"/>
      <c r="AB6085" s="168"/>
      <c r="AC6085" s="168"/>
      <c r="AD6085" s="304">
        <v>5517212</v>
      </c>
      <c r="AE6085" s="35" t="s">
        <v>1270</v>
      </c>
      <c r="AF6085" s="305" t="s">
        <v>1270</v>
      </c>
      <c r="AG6085" s="35" t="s">
        <v>7066</v>
      </c>
      <c r="AH6085" s="44" t="s">
        <v>7067</v>
      </c>
    </row>
    <row r="6086" spans="1:34" ht="15" customHeight="1" x14ac:dyDescent="0.2">
      <c r="A6086" s="257">
        <v>69</v>
      </c>
      <c r="B6086" s="257">
        <v>70</v>
      </c>
      <c r="C6086" s="548" t="s">
        <v>486</v>
      </c>
      <c r="D6086" s="547">
        <v>70126</v>
      </c>
      <c r="E6086" s="357" t="s">
        <v>6025</v>
      </c>
      <c r="F6086" s="25">
        <v>2017</v>
      </c>
      <c r="G6086" s="232">
        <v>42834.290972222225</v>
      </c>
      <c r="H6086" s="233">
        <v>42834.290972222225</v>
      </c>
      <c r="I6086" s="412" t="s">
        <v>36</v>
      </c>
      <c r="J6086" s="412" t="s">
        <v>36</v>
      </c>
      <c r="K6086" s="412"/>
      <c r="L6086" s="235">
        <f>N6086-G6086</f>
        <v>6.9444443943211809E-4</v>
      </c>
      <c r="M6086" s="236">
        <v>1</v>
      </c>
      <c r="N6086" s="232">
        <v>42834.291666666664</v>
      </c>
      <c r="O6086" s="233">
        <v>42834.291666666664</v>
      </c>
      <c r="P6086" s="237" t="s">
        <v>37</v>
      </c>
      <c r="Q6086" s="35" t="s">
        <v>52</v>
      </c>
      <c r="R6086" s="35" t="s">
        <v>67</v>
      </c>
      <c r="S6086" s="35" t="s">
        <v>101</v>
      </c>
      <c r="T6086" s="52" t="s">
        <v>8313</v>
      </c>
      <c r="U6086" s="303" t="s">
        <v>40</v>
      </c>
      <c r="V6086" s="49" t="s">
        <v>1336</v>
      </c>
      <c r="W6086" s="44" t="s">
        <v>8314</v>
      </c>
      <c r="X6086" s="241">
        <v>3084</v>
      </c>
      <c r="Y6086" s="241">
        <v>0</v>
      </c>
      <c r="Z6086" s="241">
        <v>0</v>
      </c>
      <c r="AA6086" s="168"/>
      <c r="AB6086" s="168"/>
      <c r="AC6086" s="168"/>
      <c r="AD6086" s="304">
        <v>5517212</v>
      </c>
      <c r="AE6086" s="305" t="s">
        <v>7102</v>
      </c>
      <c r="AF6086" s="305" t="s">
        <v>8315</v>
      </c>
      <c r="AG6086" s="35" t="s">
        <v>7040</v>
      </c>
      <c r="AH6086" s="52" t="s">
        <v>7041</v>
      </c>
    </row>
    <row r="6087" spans="1:34" ht="15" customHeight="1" x14ac:dyDescent="0.2">
      <c r="A6087" s="257">
        <v>69</v>
      </c>
      <c r="B6087" s="257">
        <v>70</v>
      </c>
      <c r="C6087" s="548" t="s">
        <v>486</v>
      </c>
      <c r="D6087" s="547">
        <v>70126</v>
      </c>
      <c r="E6087" s="357" t="s">
        <v>6025</v>
      </c>
      <c r="F6087" s="25">
        <v>2017</v>
      </c>
      <c r="G6087" s="232">
        <v>42845.652777777781</v>
      </c>
      <c r="H6087" s="233">
        <v>42845.652777777781</v>
      </c>
      <c r="I6087" s="412" t="s">
        <v>36</v>
      </c>
      <c r="J6087" s="412" t="s">
        <v>36</v>
      </c>
      <c r="K6087" s="412"/>
      <c r="L6087" s="235">
        <f>N6087-G6087</f>
        <v>0.35902777777664596</v>
      </c>
      <c r="M6087" s="236">
        <v>517</v>
      </c>
      <c r="N6087" s="232">
        <v>42846.011805555558</v>
      </c>
      <c r="O6087" s="233">
        <v>42846.511805555558</v>
      </c>
      <c r="P6087" s="237" t="s">
        <v>37</v>
      </c>
      <c r="Q6087" s="35" t="s">
        <v>52</v>
      </c>
      <c r="R6087" s="35" t="s">
        <v>67</v>
      </c>
      <c r="S6087" s="35" t="s">
        <v>101</v>
      </c>
      <c r="T6087" s="52" t="s">
        <v>8405</v>
      </c>
      <c r="U6087" s="332" t="s">
        <v>40</v>
      </c>
      <c r="V6087" s="240" t="s">
        <v>1336</v>
      </c>
      <c r="W6087" s="44" t="s">
        <v>8406</v>
      </c>
      <c r="X6087" s="241">
        <v>0</v>
      </c>
      <c r="Y6087" s="241">
        <v>0</v>
      </c>
      <c r="Z6087" s="241">
        <v>0</v>
      </c>
      <c r="AA6087" s="168"/>
      <c r="AB6087" s="168"/>
      <c r="AC6087" s="168"/>
      <c r="AD6087" s="304">
        <v>5517212</v>
      </c>
      <c r="AE6087" s="305" t="s">
        <v>1270</v>
      </c>
      <c r="AF6087" s="305" t="s">
        <v>1270</v>
      </c>
      <c r="AG6087" s="35" t="s">
        <v>7066</v>
      </c>
      <c r="AH6087" s="44" t="s">
        <v>7067</v>
      </c>
    </row>
    <row r="6088" spans="1:34" ht="15" customHeight="1" x14ac:dyDescent="0.2">
      <c r="A6088" s="330">
        <v>69</v>
      </c>
      <c r="B6088" s="330">
        <v>70</v>
      </c>
      <c r="C6088" s="340" t="s">
        <v>486</v>
      </c>
      <c r="D6088" s="330">
        <v>70126</v>
      </c>
      <c r="E6088" s="357" t="s">
        <v>6025</v>
      </c>
      <c r="F6088" s="25">
        <v>2017</v>
      </c>
      <c r="G6088" s="232">
        <v>42859.253472222219</v>
      </c>
      <c r="H6088" s="233">
        <v>42859.253472222219</v>
      </c>
      <c r="I6088" s="412" t="s">
        <v>36</v>
      </c>
      <c r="J6088" s="412" t="s">
        <v>36</v>
      </c>
      <c r="K6088" s="412"/>
      <c r="L6088" s="235">
        <f>N6088-G6088</f>
        <v>6.944444467080757E-4</v>
      </c>
      <c r="M6088" s="236">
        <v>1</v>
      </c>
      <c r="N6088" s="232">
        <v>42859.254166666666</v>
      </c>
      <c r="O6088" s="233">
        <v>42859.254166666666</v>
      </c>
      <c r="P6088" s="237" t="s">
        <v>37</v>
      </c>
      <c r="Q6088" s="35" t="s">
        <v>145</v>
      </c>
      <c r="R6088" s="35" t="s">
        <v>146</v>
      </c>
      <c r="S6088" s="35" t="s">
        <v>45</v>
      </c>
      <c r="T6088" s="52" t="s">
        <v>8475</v>
      </c>
      <c r="U6088" s="332" t="s">
        <v>40</v>
      </c>
      <c r="V6088" s="240" t="s">
        <v>1336</v>
      </c>
      <c r="W6088" s="358" t="s">
        <v>8476</v>
      </c>
      <c r="X6088" s="241">
        <v>0</v>
      </c>
      <c r="Y6088" s="241">
        <v>0</v>
      </c>
      <c r="Z6088" s="241">
        <v>0</v>
      </c>
      <c r="AA6088" s="35"/>
      <c r="AB6088" s="35"/>
      <c r="AC6088" s="35"/>
      <c r="AD6088" s="304">
        <v>5517212</v>
      </c>
      <c r="AE6088" s="305" t="s">
        <v>7102</v>
      </c>
      <c r="AF6088" s="305" t="s">
        <v>8477</v>
      </c>
      <c r="AG6088" s="35" t="s">
        <v>7040</v>
      </c>
      <c r="AH6088" s="44" t="s">
        <v>7173</v>
      </c>
    </row>
    <row r="6089" spans="1:34" ht="15" customHeight="1" x14ac:dyDescent="0.2">
      <c r="A6089" s="257">
        <v>69</v>
      </c>
      <c r="B6089" s="257">
        <v>70</v>
      </c>
      <c r="C6089" s="548" t="s">
        <v>486</v>
      </c>
      <c r="D6089" s="547">
        <v>70126</v>
      </c>
      <c r="E6089" s="357" t="s">
        <v>6025</v>
      </c>
      <c r="F6089" s="25">
        <v>2017</v>
      </c>
      <c r="G6089" s="232">
        <v>42860.444444444445</v>
      </c>
      <c r="H6089" s="233">
        <v>42860.444444444445</v>
      </c>
      <c r="I6089" s="412" t="s">
        <v>36</v>
      </c>
      <c r="J6089" s="412" t="s">
        <v>36</v>
      </c>
      <c r="K6089" s="412"/>
      <c r="L6089" s="235">
        <f>N6089-G6089</f>
        <v>0.22916666666424135</v>
      </c>
      <c r="M6089" s="236">
        <v>330</v>
      </c>
      <c r="N6089" s="232">
        <v>42860.673611111109</v>
      </c>
      <c r="O6089" s="233">
        <v>42860.673611111109</v>
      </c>
      <c r="P6089" s="237" t="s">
        <v>37</v>
      </c>
      <c r="Q6089" s="35" t="s">
        <v>145</v>
      </c>
      <c r="R6089" s="35" t="s">
        <v>146</v>
      </c>
      <c r="S6089" s="35" t="s">
        <v>101</v>
      </c>
      <c r="T6089" s="52" t="s">
        <v>8493</v>
      </c>
      <c r="U6089" s="293">
        <v>112843047</v>
      </c>
      <c r="V6089" s="240" t="s">
        <v>1336</v>
      </c>
      <c r="W6089" s="44" t="s">
        <v>8494</v>
      </c>
      <c r="X6089" s="241">
        <v>0</v>
      </c>
      <c r="Y6089" s="241">
        <v>0</v>
      </c>
      <c r="Z6089" s="241">
        <v>0</v>
      </c>
      <c r="AA6089" s="35"/>
      <c r="AB6089" s="35"/>
      <c r="AC6089" s="35"/>
      <c r="AD6089" s="304">
        <v>5517212</v>
      </c>
      <c r="AE6089" s="305" t="s">
        <v>1270</v>
      </c>
      <c r="AF6089" s="305" t="s">
        <v>1270</v>
      </c>
      <c r="AG6089" s="35" t="s">
        <v>7066</v>
      </c>
      <c r="AH6089" s="44" t="s">
        <v>7067</v>
      </c>
    </row>
    <row r="6090" spans="1:34" ht="15" customHeight="1" x14ac:dyDescent="0.2">
      <c r="A6090" s="330">
        <v>69</v>
      </c>
      <c r="B6090" s="330">
        <v>70</v>
      </c>
      <c r="C6090" s="340" t="s">
        <v>486</v>
      </c>
      <c r="D6090" s="330">
        <v>70126</v>
      </c>
      <c r="E6090" s="357" t="s">
        <v>6025</v>
      </c>
      <c r="F6090" s="25">
        <v>2017</v>
      </c>
      <c r="G6090" s="284">
        <v>42924.530555555553</v>
      </c>
      <c r="H6090" s="234">
        <v>42924.530555555553</v>
      </c>
      <c r="I6090" s="412" t="s">
        <v>36</v>
      </c>
      <c r="J6090" s="412" t="s">
        <v>36</v>
      </c>
      <c r="K6090" s="412"/>
      <c r="L6090" s="235">
        <f>N6090-G6090</f>
        <v>0.10138888889196096</v>
      </c>
      <c r="M6090" s="236">
        <v>146</v>
      </c>
      <c r="N6090" s="284">
        <v>42924.631944444445</v>
      </c>
      <c r="O6090" s="234">
        <v>42924.631944444445</v>
      </c>
      <c r="P6090" s="237" t="s">
        <v>37</v>
      </c>
      <c r="Q6090" s="35" t="s">
        <v>145</v>
      </c>
      <c r="R6090" s="35" t="s">
        <v>146</v>
      </c>
      <c r="S6090" s="35" t="s">
        <v>88</v>
      </c>
      <c r="T6090" s="52" t="s">
        <v>8864</v>
      </c>
      <c r="U6090" s="293">
        <v>113027881</v>
      </c>
      <c r="V6090" s="240" t="s">
        <v>1336</v>
      </c>
      <c r="W6090" s="35" t="s">
        <v>8866</v>
      </c>
      <c r="X6090" s="241">
        <v>2787</v>
      </c>
      <c r="Y6090" s="241">
        <v>2787</v>
      </c>
      <c r="Z6090" s="241">
        <v>323292</v>
      </c>
      <c r="AA6090" s="215">
        <v>5.0514643990479254E-4</v>
      </c>
      <c r="AB6090" s="216">
        <v>5.8596987028955931E-2</v>
      </c>
      <c r="AC6090" s="255">
        <v>116</v>
      </c>
      <c r="AD6090" s="304">
        <v>5517212</v>
      </c>
      <c r="AE6090" s="305" t="s">
        <v>1270</v>
      </c>
      <c r="AF6090" s="305" t="s">
        <v>1270</v>
      </c>
      <c r="AG6090" s="35" t="s">
        <v>7040</v>
      </c>
      <c r="AH6090" s="29" t="s">
        <v>7303</v>
      </c>
    </row>
    <row r="6091" spans="1:34" ht="15" customHeight="1" x14ac:dyDescent="0.2">
      <c r="A6091" s="330">
        <v>69</v>
      </c>
      <c r="B6091" s="330">
        <v>70</v>
      </c>
      <c r="C6091" s="340" t="s">
        <v>486</v>
      </c>
      <c r="D6091" s="330">
        <v>70126</v>
      </c>
      <c r="E6091" s="357" t="s">
        <v>6025</v>
      </c>
      <c r="F6091" s="25">
        <v>2017</v>
      </c>
      <c r="G6091" s="232">
        <v>43069.262499999997</v>
      </c>
      <c r="H6091" s="233">
        <v>43069.262499999997</v>
      </c>
      <c r="I6091" s="412" t="s">
        <v>36</v>
      </c>
      <c r="J6091" s="412" t="s">
        <v>36</v>
      </c>
      <c r="K6091" s="412"/>
      <c r="L6091" s="235">
        <f>N6091-G6091</f>
        <v>6.5277777779556345E-2</v>
      </c>
      <c r="M6091" s="236">
        <v>94</v>
      </c>
      <c r="N6091" s="232">
        <v>43069.327777777777</v>
      </c>
      <c r="O6091" s="233">
        <v>43069.327777777777</v>
      </c>
      <c r="P6091" s="237" t="s">
        <v>37</v>
      </c>
      <c r="Q6091" s="167" t="s">
        <v>52</v>
      </c>
      <c r="R6091" s="167" t="s">
        <v>67</v>
      </c>
      <c r="S6091" s="35" t="s">
        <v>101</v>
      </c>
      <c r="T6091" s="167" t="s">
        <v>10064</v>
      </c>
      <c r="U6091" s="332" t="s">
        <v>40</v>
      </c>
      <c r="V6091" s="240" t="s">
        <v>1336</v>
      </c>
      <c r="W6091" s="167" t="s">
        <v>10065</v>
      </c>
      <c r="X6091" s="255">
        <v>2821</v>
      </c>
      <c r="Y6091" s="241">
        <v>0</v>
      </c>
      <c r="Z6091" s="241">
        <v>0</v>
      </c>
      <c r="AA6091" s="266"/>
      <c r="AB6091" s="266"/>
      <c r="AC6091" s="266"/>
      <c r="AD6091" s="304">
        <v>5517212</v>
      </c>
      <c r="AE6091" s="333" t="s">
        <v>7102</v>
      </c>
      <c r="AF6091" s="383" t="s">
        <v>10066</v>
      </c>
      <c r="AG6091" s="167" t="s">
        <v>7040</v>
      </c>
      <c r="AH6091" s="29" t="s">
        <v>7041</v>
      </c>
    </row>
    <row r="6092" spans="1:34" ht="15" customHeight="1" x14ac:dyDescent="0.2">
      <c r="A6092" s="257">
        <v>69</v>
      </c>
      <c r="B6092" s="257">
        <v>70</v>
      </c>
      <c r="C6092" s="258" t="s">
        <v>514</v>
      </c>
      <c r="D6092" s="257">
        <v>70128</v>
      </c>
      <c r="E6092" s="258" t="s">
        <v>8774</v>
      </c>
      <c r="F6092" s="25">
        <v>2017</v>
      </c>
      <c r="G6092" s="232">
        <v>42905.538888888892</v>
      </c>
      <c r="H6092" s="233">
        <v>42905.538888888892</v>
      </c>
      <c r="I6092" s="412" t="s">
        <v>36</v>
      </c>
      <c r="J6092" s="412" t="s">
        <v>36</v>
      </c>
      <c r="K6092" s="412"/>
      <c r="L6092" s="235">
        <f>N6092-G6092</f>
        <v>6.9444443943211809E-4</v>
      </c>
      <c r="M6092" s="236">
        <v>1</v>
      </c>
      <c r="N6092" s="232">
        <v>42905.539583333331</v>
      </c>
      <c r="O6092" s="233">
        <v>42905.539583333331</v>
      </c>
      <c r="P6092" s="237" t="s">
        <v>37</v>
      </c>
      <c r="Q6092" s="35" t="s">
        <v>38</v>
      </c>
      <c r="R6092" s="35" t="s">
        <v>135</v>
      </c>
      <c r="S6092" s="35" t="s">
        <v>40</v>
      </c>
      <c r="T6092" s="52" t="s">
        <v>8775</v>
      </c>
      <c r="U6092" s="293">
        <v>112978154</v>
      </c>
      <c r="V6092" s="240" t="s">
        <v>788</v>
      </c>
      <c r="W6092" s="44" t="s">
        <v>8776</v>
      </c>
      <c r="X6092" s="241">
        <v>2262</v>
      </c>
      <c r="Y6092" s="241">
        <v>0</v>
      </c>
      <c r="Z6092" s="241">
        <v>0</v>
      </c>
      <c r="AA6092" s="168"/>
      <c r="AB6092" s="168"/>
      <c r="AC6092" s="168"/>
      <c r="AD6092" s="304">
        <v>5517212</v>
      </c>
      <c r="AE6092" s="305" t="s">
        <v>7189</v>
      </c>
      <c r="AF6092" s="305" t="s">
        <v>8777</v>
      </c>
      <c r="AG6092" s="35" t="s">
        <v>7040</v>
      </c>
      <c r="AH6092" s="44" t="s">
        <v>7041</v>
      </c>
    </row>
    <row r="6093" spans="1:34" ht="15" customHeight="1" x14ac:dyDescent="0.2">
      <c r="A6093" s="257">
        <v>69</v>
      </c>
      <c r="B6093" s="257">
        <v>70</v>
      </c>
      <c r="C6093" s="258" t="s">
        <v>514</v>
      </c>
      <c r="D6093" s="257">
        <v>70128</v>
      </c>
      <c r="E6093" s="258" t="s">
        <v>8774</v>
      </c>
      <c r="F6093" s="25">
        <v>2017</v>
      </c>
      <c r="G6093" s="232">
        <v>42905.763194444444</v>
      </c>
      <c r="H6093" s="233">
        <v>42905.763194444444</v>
      </c>
      <c r="I6093" s="412" t="s">
        <v>36</v>
      </c>
      <c r="J6093" s="412" t="s">
        <v>36</v>
      </c>
      <c r="K6093" s="412"/>
      <c r="L6093" s="235">
        <f>N6093-G6093</f>
        <v>0.12430555555329192</v>
      </c>
      <c r="M6093" s="236">
        <v>179</v>
      </c>
      <c r="N6093" s="232">
        <v>42905.887499999997</v>
      </c>
      <c r="O6093" s="233">
        <v>42905.887499999997</v>
      </c>
      <c r="P6093" s="237" t="s">
        <v>37</v>
      </c>
      <c r="Q6093" s="35" t="s">
        <v>38</v>
      </c>
      <c r="R6093" s="35" t="s">
        <v>135</v>
      </c>
      <c r="S6093" s="35" t="s">
        <v>68</v>
      </c>
      <c r="T6093" s="52" t="s">
        <v>8780</v>
      </c>
      <c r="U6093" s="332" t="s">
        <v>40</v>
      </c>
      <c r="V6093" s="240" t="s">
        <v>788</v>
      </c>
      <c r="W6093" s="44" t="s">
        <v>8781</v>
      </c>
      <c r="X6093" s="241">
        <v>0</v>
      </c>
      <c r="Y6093" s="241">
        <v>0</v>
      </c>
      <c r="Z6093" s="241">
        <v>0</v>
      </c>
      <c r="AA6093" s="168"/>
      <c r="AB6093" s="168"/>
      <c r="AC6093" s="168"/>
      <c r="AD6093" s="304">
        <v>5517212</v>
      </c>
      <c r="AE6093" s="305" t="s">
        <v>1270</v>
      </c>
      <c r="AF6093" s="305" t="s">
        <v>1270</v>
      </c>
      <c r="AG6093" s="35" t="s">
        <v>7066</v>
      </c>
      <c r="AH6093" s="44" t="s">
        <v>7067</v>
      </c>
    </row>
    <row r="6094" spans="1:34" ht="15" customHeight="1" x14ac:dyDescent="0.2">
      <c r="A6094" s="257">
        <v>69</v>
      </c>
      <c r="B6094" s="257">
        <v>70</v>
      </c>
      <c r="C6094" s="258" t="s">
        <v>514</v>
      </c>
      <c r="D6094" s="257">
        <v>70128</v>
      </c>
      <c r="E6094" s="258" t="s">
        <v>8774</v>
      </c>
      <c r="F6094" s="25">
        <v>2018</v>
      </c>
      <c r="G6094" s="232">
        <v>43155.606944444444</v>
      </c>
      <c r="H6094" s="233">
        <v>43155.606944444444</v>
      </c>
      <c r="I6094" s="412" t="s">
        <v>36</v>
      </c>
      <c r="J6094" s="412" t="s">
        <v>36</v>
      </c>
      <c r="K6094" s="412" t="s">
        <v>36</v>
      </c>
      <c r="L6094" s="235">
        <f>N6094-G6094</f>
        <v>0.14791666666860692</v>
      </c>
      <c r="M6094" s="236">
        <v>213</v>
      </c>
      <c r="N6094" s="232">
        <v>43155.754861111112</v>
      </c>
      <c r="O6094" s="233">
        <v>43155.754861111112</v>
      </c>
      <c r="P6094" s="237" t="s">
        <v>37</v>
      </c>
      <c r="Q6094" s="359" t="s">
        <v>1285</v>
      </c>
      <c r="R6094" s="35" t="s">
        <v>10545</v>
      </c>
      <c r="S6094" s="277" t="s">
        <v>88</v>
      </c>
      <c r="T6094" s="167" t="s">
        <v>10546</v>
      </c>
      <c r="U6094" s="282" t="s">
        <v>40</v>
      </c>
      <c r="V6094" s="240" t="s">
        <v>788</v>
      </c>
      <c r="W6094" s="167" t="s">
        <v>10547</v>
      </c>
      <c r="X6094" s="255">
        <v>0</v>
      </c>
      <c r="Y6094" s="241">
        <v>0</v>
      </c>
      <c r="Z6094" s="241">
        <v>0</v>
      </c>
      <c r="AA6094" s="266"/>
      <c r="AB6094" s="266"/>
      <c r="AC6094" s="266"/>
      <c r="AD6094" s="241">
        <v>5517212</v>
      </c>
      <c r="AE6094" s="461" t="s">
        <v>1270</v>
      </c>
      <c r="AF6094" s="462" t="s">
        <v>1270</v>
      </c>
      <c r="AG6094" s="277" t="s">
        <v>7066</v>
      </c>
      <c r="AH6094" s="277" t="s">
        <v>7067</v>
      </c>
    </row>
    <row r="6095" spans="1:34" ht="15" customHeight="1" x14ac:dyDescent="0.2">
      <c r="A6095" s="249">
        <v>69</v>
      </c>
      <c r="B6095" s="249">
        <v>70</v>
      </c>
      <c r="C6095" s="426" t="s">
        <v>10661</v>
      </c>
      <c r="D6095" s="426">
        <v>70131</v>
      </c>
      <c r="E6095" s="475" t="s">
        <v>10662</v>
      </c>
      <c r="F6095" s="25">
        <v>2018</v>
      </c>
      <c r="G6095" s="232">
        <v>43170.365277777775</v>
      </c>
      <c r="H6095" s="233">
        <v>43170.365277777775</v>
      </c>
      <c r="I6095" s="412" t="s">
        <v>36</v>
      </c>
      <c r="J6095" s="412" t="s">
        <v>36</v>
      </c>
      <c r="K6095" s="412" t="s">
        <v>36</v>
      </c>
      <c r="L6095" s="235">
        <f>N6095-G6095</f>
        <v>0.12083333333430346</v>
      </c>
      <c r="M6095" s="236">
        <v>174</v>
      </c>
      <c r="N6095" s="232">
        <v>43170.486111111109</v>
      </c>
      <c r="O6095" s="233">
        <v>43170.486111111109</v>
      </c>
      <c r="P6095" s="237" t="s">
        <v>37</v>
      </c>
      <c r="Q6095" s="359" t="s">
        <v>1285</v>
      </c>
      <c r="R6095" s="35" t="s">
        <v>10192</v>
      </c>
      <c r="S6095" s="277" t="s">
        <v>68</v>
      </c>
      <c r="T6095" s="167" t="s">
        <v>10656</v>
      </c>
      <c r="U6095" s="88">
        <v>114400241</v>
      </c>
      <c r="V6095" s="240" t="s">
        <v>788</v>
      </c>
      <c r="W6095" s="167" t="s">
        <v>10663</v>
      </c>
      <c r="X6095" s="255">
        <v>0</v>
      </c>
      <c r="Y6095" s="241">
        <v>0</v>
      </c>
      <c r="Z6095" s="241">
        <v>0</v>
      </c>
      <c r="AA6095" s="266"/>
      <c r="AB6095" s="266"/>
      <c r="AC6095" s="266"/>
      <c r="AD6095" s="241">
        <v>5517212</v>
      </c>
      <c r="AE6095" s="461" t="s">
        <v>1270</v>
      </c>
      <c r="AF6095" s="462" t="s">
        <v>1270</v>
      </c>
      <c r="AG6095" s="277" t="s">
        <v>7040</v>
      </c>
      <c r="AH6095" s="277" t="s">
        <v>7173</v>
      </c>
    </row>
    <row r="6096" spans="1:34" ht="15" customHeight="1" x14ac:dyDescent="0.2">
      <c r="A6096" s="542">
        <v>69</v>
      </c>
      <c r="B6096" s="542">
        <v>70</v>
      </c>
      <c r="C6096" s="484" t="s">
        <v>474</v>
      </c>
      <c r="D6096" s="344">
        <v>70131</v>
      </c>
      <c r="E6096" s="475" t="s">
        <v>10662</v>
      </c>
      <c r="F6096" s="25">
        <v>2019</v>
      </c>
      <c r="G6096" s="573">
        <v>43596.76458333333</v>
      </c>
      <c r="H6096" s="574">
        <v>43596.76458333333</v>
      </c>
      <c r="I6096" s="572" t="s">
        <v>36</v>
      </c>
      <c r="J6096" s="572" t="s">
        <v>36</v>
      </c>
      <c r="K6096" s="572" t="s">
        <v>36</v>
      </c>
      <c r="L6096" s="235">
        <f>N6096-G6096</f>
        <v>6.944444467080757E-4</v>
      </c>
      <c r="M6096" s="236">
        <v>1</v>
      </c>
      <c r="N6096" s="573">
        <v>43596.765277777777</v>
      </c>
      <c r="O6096" s="574">
        <v>43596.765277777777</v>
      </c>
      <c r="P6096" s="237" t="s">
        <v>37</v>
      </c>
      <c r="Q6096" s="162" t="s">
        <v>62</v>
      </c>
      <c r="R6096" s="167" t="s">
        <v>10303</v>
      </c>
      <c r="S6096" s="238" t="s">
        <v>40</v>
      </c>
      <c r="T6096" s="167" t="s">
        <v>14026</v>
      </c>
      <c r="U6096" s="593">
        <v>117220005</v>
      </c>
      <c r="V6096" s="49" t="s">
        <v>788</v>
      </c>
      <c r="W6096" s="167" t="s">
        <v>14030</v>
      </c>
      <c r="X6096" s="536">
        <v>0</v>
      </c>
      <c r="Y6096" s="255">
        <v>0</v>
      </c>
      <c r="Z6096" s="255">
        <v>0</v>
      </c>
      <c r="AA6096" s="264">
        <f>Y6096/AD6096</f>
        <v>0</v>
      </c>
      <c r="AB6096" s="265">
        <f>Z6096/AD6096</f>
        <v>0</v>
      </c>
      <c r="AC6096" s="255">
        <v>0</v>
      </c>
      <c r="AD6096" s="255">
        <v>5548929</v>
      </c>
      <c r="AE6096" s="49" t="s">
        <v>7060</v>
      </c>
      <c r="AF6096" s="527" t="s">
        <v>14028</v>
      </c>
      <c r="AG6096" s="49" t="s">
        <v>7040</v>
      </c>
      <c r="AH6096" s="525" t="s">
        <v>7173</v>
      </c>
    </row>
    <row r="6097" spans="1:34" ht="15" customHeight="1" x14ac:dyDescent="0.2">
      <c r="A6097" s="249">
        <v>69</v>
      </c>
      <c r="B6097" s="249">
        <v>70</v>
      </c>
      <c r="C6097" s="426" t="s">
        <v>10654</v>
      </c>
      <c r="D6097" s="473">
        <v>70132</v>
      </c>
      <c r="E6097" s="474" t="s">
        <v>10655</v>
      </c>
      <c r="F6097" s="25">
        <v>2018</v>
      </c>
      <c r="G6097" s="232">
        <v>43170.365277777775</v>
      </c>
      <c r="H6097" s="233">
        <v>43170.365277777775</v>
      </c>
      <c r="I6097" s="412" t="s">
        <v>36</v>
      </c>
      <c r="J6097" s="412" t="s">
        <v>36</v>
      </c>
      <c r="K6097" s="412" t="s">
        <v>36</v>
      </c>
      <c r="L6097" s="235">
        <f>N6097-G6097</f>
        <v>0.41319444444525288</v>
      </c>
      <c r="M6097" s="236">
        <v>595</v>
      </c>
      <c r="N6097" s="232">
        <v>43170.77847222222</v>
      </c>
      <c r="O6097" s="233">
        <v>43170.77847222222</v>
      </c>
      <c r="P6097" s="237" t="s">
        <v>37</v>
      </c>
      <c r="Q6097" s="359" t="s">
        <v>1285</v>
      </c>
      <c r="R6097" s="35" t="s">
        <v>10192</v>
      </c>
      <c r="S6097" s="277" t="s">
        <v>68</v>
      </c>
      <c r="T6097" s="167" t="s">
        <v>10656</v>
      </c>
      <c r="U6097" s="88">
        <v>114400241</v>
      </c>
      <c r="V6097" s="240" t="s">
        <v>788</v>
      </c>
      <c r="W6097" s="167" t="s">
        <v>10657</v>
      </c>
      <c r="X6097" s="255">
        <v>357</v>
      </c>
      <c r="Y6097" s="255">
        <v>357</v>
      </c>
      <c r="Z6097" s="255">
        <v>31108</v>
      </c>
      <c r="AA6097" s="259">
        <f>Y6097/AD6097</f>
        <v>6.4706594562616046E-5</v>
      </c>
      <c r="AB6097" s="260">
        <f>Z6097/AD6097</f>
        <v>5.638355024240504E-3</v>
      </c>
      <c r="AC6097" s="241">
        <f>Z6097/Y6097</f>
        <v>87.137254901960787</v>
      </c>
      <c r="AD6097" s="241">
        <v>5517212</v>
      </c>
      <c r="AE6097" s="461" t="s">
        <v>7076</v>
      </c>
      <c r="AF6097" s="462" t="s">
        <v>10325</v>
      </c>
      <c r="AG6097" s="277" t="s">
        <v>7040</v>
      </c>
      <c r="AH6097" s="277" t="s">
        <v>7176</v>
      </c>
    </row>
    <row r="6098" spans="1:34" ht="15" customHeight="1" x14ac:dyDescent="0.2">
      <c r="A6098" s="249">
        <v>69</v>
      </c>
      <c r="B6098" s="249">
        <v>70</v>
      </c>
      <c r="C6098" s="426" t="s">
        <v>10654</v>
      </c>
      <c r="D6098" s="473">
        <v>70132</v>
      </c>
      <c r="E6098" s="474" t="s">
        <v>10655</v>
      </c>
      <c r="F6098" s="25">
        <v>2018</v>
      </c>
      <c r="G6098" s="232">
        <v>43189.258333333331</v>
      </c>
      <c r="H6098" s="233">
        <v>43189.258333333331</v>
      </c>
      <c r="I6098" s="412" t="s">
        <v>36</v>
      </c>
      <c r="J6098" s="417" t="s">
        <v>7042</v>
      </c>
      <c r="K6098" s="412" t="s">
        <v>36</v>
      </c>
      <c r="L6098" s="235">
        <f>N6098-G6098</f>
        <v>0.41180555555911269</v>
      </c>
      <c r="M6098" s="236">
        <v>593</v>
      </c>
      <c r="N6098" s="232">
        <v>43189.670138888891</v>
      </c>
      <c r="O6098" s="233">
        <v>43189.670138888891</v>
      </c>
      <c r="P6098" s="237" t="s">
        <v>37</v>
      </c>
      <c r="Q6098" s="359" t="s">
        <v>1285</v>
      </c>
      <c r="R6098" s="35" t="s">
        <v>10331</v>
      </c>
      <c r="S6098" s="277" t="s">
        <v>54</v>
      </c>
      <c r="T6098" s="167" t="s">
        <v>10829</v>
      </c>
      <c r="U6098" s="110">
        <v>114459150</v>
      </c>
      <c r="V6098" s="240" t="s">
        <v>788</v>
      </c>
      <c r="W6098" s="167" t="s">
        <v>10830</v>
      </c>
      <c r="X6098" s="255">
        <v>0</v>
      </c>
      <c r="Y6098" s="241">
        <v>0</v>
      </c>
      <c r="Z6098" s="241">
        <v>0</v>
      </c>
      <c r="AA6098" s="266"/>
      <c r="AB6098" s="266"/>
      <c r="AC6098" s="266"/>
      <c r="AD6098" s="241">
        <v>5517212</v>
      </c>
      <c r="AE6098" s="461" t="s">
        <v>7060</v>
      </c>
      <c r="AF6098" s="462" t="s">
        <v>10813</v>
      </c>
      <c r="AG6098" s="277" t="s">
        <v>7040</v>
      </c>
      <c r="AH6098" s="277" t="s">
        <v>7041</v>
      </c>
    </row>
    <row r="6099" spans="1:34" ht="15" customHeight="1" x14ac:dyDescent="0.2">
      <c r="A6099" s="542">
        <v>69</v>
      </c>
      <c r="B6099" s="542">
        <v>70</v>
      </c>
      <c r="C6099" s="484" t="s">
        <v>516</v>
      </c>
      <c r="D6099" s="426">
        <v>70132</v>
      </c>
      <c r="E6099" s="475" t="s">
        <v>10655</v>
      </c>
      <c r="F6099" s="25">
        <v>2019</v>
      </c>
      <c r="G6099" s="284">
        <v>43489.963888888888</v>
      </c>
      <c r="H6099" s="234">
        <v>43489.963888888888</v>
      </c>
      <c r="I6099" s="412" t="s">
        <v>36</v>
      </c>
      <c r="J6099" s="412" t="s">
        <v>36</v>
      </c>
      <c r="K6099" s="412" t="s">
        <v>36</v>
      </c>
      <c r="L6099" s="235">
        <f>N6099-G6099</f>
        <v>6.944444467080757E-4</v>
      </c>
      <c r="M6099" s="236">
        <v>1</v>
      </c>
      <c r="N6099" s="284">
        <v>43489.964583333334</v>
      </c>
      <c r="O6099" s="234">
        <v>43489.964583333334</v>
      </c>
      <c r="P6099" s="237" t="s">
        <v>37</v>
      </c>
      <c r="Q6099" s="162" t="s">
        <v>1246</v>
      </c>
      <c r="R6099" s="167" t="s">
        <v>10509</v>
      </c>
      <c r="S6099" s="238" t="s">
        <v>40</v>
      </c>
      <c r="T6099" s="167" t="s">
        <v>12923</v>
      </c>
      <c r="U6099" s="414" t="s">
        <v>40</v>
      </c>
      <c r="V6099" s="240" t="s">
        <v>788</v>
      </c>
      <c r="W6099" s="167" t="s">
        <v>12924</v>
      </c>
      <c r="X6099" s="536">
        <v>0</v>
      </c>
      <c r="Y6099" s="255">
        <v>0</v>
      </c>
      <c r="Z6099" s="255">
        <v>0</v>
      </c>
      <c r="AA6099" s="264">
        <f>Y6099/AD6099</f>
        <v>0</v>
      </c>
      <c r="AB6099" s="265">
        <f>Z6099/AD6099</f>
        <v>0</v>
      </c>
      <c r="AC6099" s="255">
        <v>0</v>
      </c>
      <c r="AD6099" s="255">
        <v>5548929</v>
      </c>
      <c r="AE6099" s="240" t="s">
        <v>7056</v>
      </c>
      <c r="AF6099" s="527" t="s">
        <v>10813</v>
      </c>
      <c r="AG6099" s="240" t="s">
        <v>7040</v>
      </c>
      <c r="AH6099" s="525" t="s">
        <v>7041</v>
      </c>
    </row>
    <row r="6100" spans="1:34" ht="15" customHeight="1" x14ac:dyDescent="0.2">
      <c r="A6100" s="542">
        <v>69</v>
      </c>
      <c r="B6100" s="542">
        <v>70</v>
      </c>
      <c r="C6100" s="484" t="s">
        <v>516</v>
      </c>
      <c r="D6100" s="426">
        <v>70132</v>
      </c>
      <c r="E6100" s="475" t="s">
        <v>10655</v>
      </c>
      <c r="F6100" s="25">
        <v>2019</v>
      </c>
      <c r="G6100" s="573">
        <v>43596.76458333333</v>
      </c>
      <c r="H6100" s="574">
        <v>43596.76458333333</v>
      </c>
      <c r="I6100" s="572" t="s">
        <v>36</v>
      </c>
      <c r="J6100" s="572" t="s">
        <v>36</v>
      </c>
      <c r="K6100" s="572" t="s">
        <v>36</v>
      </c>
      <c r="L6100" s="235">
        <f>N6100-G6100</f>
        <v>4.1666666671517305E-2</v>
      </c>
      <c r="M6100" s="236">
        <v>60</v>
      </c>
      <c r="N6100" s="573">
        <v>43596.806250000001</v>
      </c>
      <c r="O6100" s="574">
        <v>43596.806250000001</v>
      </c>
      <c r="P6100" s="237" t="s">
        <v>37</v>
      </c>
      <c r="Q6100" s="162" t="s">
        <v>48</v>
      </c>
      <c r="R6100" s="167" t="s">
        <v>10200</v>
      </c>
      <c r="S6100" s="238" t="s">
        <v>40</v>
      </c>
      <c r="T6100" s="167" t="s">
        <v>14026</v>
      </c>
      <c r="U6100" s="593">
        <v>117220005</v>
      </c>
      <c r="V6100" s="49" t="s">
        <v>788</v>
      </c>
      <c r="W6100" s="167" t="s">
        <v>14027</v>
      </c>
      <c r="X6100" s="536">
        <v>0</v>
      </c>
      <c r="Y6100" s="255">
        <v>0</v>
      </c>
      <c r="Z6100" s="255">
        <v>0</v>
      </c>
      <c r="AA6100" s="264">
        <f>Y6100/AD6100</f>
        <v>0</v>
      </c>
      <c r="AB6100" s="265">
        <f>Z6100/AD6100</f>
        <v>0</v>
      </c>
      <c r="AC6100" s="255">
        <v>0</v>
      </c>
      <c r="AD6100" s="255">
        <v>5548929</v>
      </c>
      <c r="AE6100" s="49" t="s">
        <v>7060</v>
      </c>
      <c r="AF6100" s="527" t="s">
        <v>14028</v>
      </c>
      <c r="AG6100" s="49" t="s">
        <v>7040</v>
      </c>
      <c r="AH6100" s="525" t="s">
        <v>7173</v>
      </c>
    </row>
    <row r="6101" spans="1:34" ht="15" customHeight="1" x14ac:dyDescent="0.2">
      <c r="A6101" s="249">
        <v>69</v>
      </c>
      <c r="B6101" s="249">
        <v>70</v>
      </c>
      <c r="C6101" s="426" t="s">
        <v>10658</v>
      </c>
      <c r="D6101" s="473">
        <v>70133</v>
      </c>
      <c r="E6101" s="474" t="s">
        <v>10659</v>
      </c>
      <c r="F6101" s="25">
        <v>2018</v>
      </c>
      <c r="G6101" s="232">
        <v>43170.365277777775</v>
      </c>
      <c r="H6101" s="233">
        <v>43170.365277777775</v>
      </c>
      <c r="I6101" s="412" t="s">
        <v>36</v>
      </c>
      <c r="J6101" s="412" t="s">
        <v>36</v>
      </c>
      <c r="K6101" s="412" t="s">
        <v>36</v>
      </c>
      <c r="L6101" s="235">
        <f>N6101-G6101</f>
        <v>0.12083333333430346</v>
      </c>
      <c r="M6101" s="236">
        <v>174</v>
      </c>
      <c r="N6101" s="232">
        <v>43170.486111111109</v>
      </c>
      <c r="O6101" s="233">
        <v>43170.486111111109</v>
      </c>
      <c r="P6101" s="237" t="s">
        <v>37</v>
      </c>
      <c r="Q6101" s="359" t="s">
        <v>1285</v>
      </c>
      <c r="R6101" s="35" t="s">
        <v>10192</v>
      </c>
      <c r="S6101" s="277" t="s">
        <v>68</v>
      </c>
      <c r="T6101" s="167" t="s">
        <v>10656</v>
      </c>
      <c r="U6101" s="88">
        <v>114400241</v>
      </c>
      <c r="V6101" s="240" t="s">
        <v>788</v>
      </c>
      <c r="W6101" s="167" t="s">
        <v>10660</v>
      </c>
      <c r="X6101" s="255">
        <v>0</v>
      </c>
      <c r="Y6101" s="241">
        <v>0</v>
      </c>
      <c r="Z6101" s="241">
        <v>0</v>
      </c>
      <c r="AA6101" s="266"/>
      <c r="AB6101" s="266"/>
      <c r="AC6101" s="266"/>
      <c r="AD6101" s="241">
        <v>5517212</v>
      </c>
      <c r="AE6101" s="461" t="s">
        <v>1270</v>
      </c>
      <c r="AF6101" s="462" t="s">
        <v>1270</v>
      </c>
      <c r="AG6101" s="277" t="s">
        <v>7040</v>
      </c>
      <c r="AH6101" s="277" t="s">
        <v>7173</v>
      </c>
    </row>
    <row r="6102" spans="1:34" ht="15" customHeight="1" x14ac:dyDescent="0.2">
      <c r="A6102" s="542">
        <v>69</v>
      </c>
      <c r="B6102" s="542">
        <v>70</v>
      </c>
      <c r="C6102" s="484" t="s">
        <v>478</v>
      </c>
      <c r="D6102" s="426">
        <v>70133</v>
      </c>
      <c r="E6102" s="475" t="s">
        <v>10659</v>
      </c>
      <c r="F6102" s="25">
        <v>2019</v>
      </c>
      <c r="G6102" s="573">
        <v>43596.76458333333</v>
      </c>
      <c r="H6102" s="574">
        <v>43596.76458333333</v>
      </c>
      <c r="I6102" s="572" t="s">
        <v>36</v>
      </c>
      <c r="J6102" s="572" t="s">
        <v>36</v>
      </c>
      <c r="K6102" s="572" t="s">
        <v>36</v>
      </c>
      <c r="L6102" s="235">
        <f>N6102-G6102</f>
        <v>6.944444467080757E-4</v>
      </c>
      <c r="M6102" s="236">
        <v>1</v>
      </c>
      <c r="N6102" s="573">
        <v>43596.765277777777</v>
      </c>
      <c r="O6102" s="574">
        <v>43596.765277777777</v>
      </c>
      <c r="P6102" s="237" t="s">
        <v>37</v>
      </c>
      <c r="Q6102" s="162" t="s">
        <v>62</v>
      </c>
      <c r="R6102" s="167" t="s">
        <v>10303</v>
      </c>
      <c r="S6102" s="238" t="s">
        <v>40</v>
      </c>
      <c r="T6102" s="167" t="s">
        <v>14026</v>
      </c>
      <c r="U6102" s="593">
        <v>117220005</v>
      </c>
      <c r="V6102" s="49" t="s">
        <v>788</v>
      </c>
      <c r="W6102" s="167" t="s">
        <v>14029</v>
      </c>
      <c r="X6102" s="536">
        <v>0</v>
      </c>
      <c r="Y6102" s="255">
        <v>0</v>
      </c>
      <c r="Z6102" s="255">
        <v>0</v>
      </c>
      <c r="AA6102" s="264">
        <f>Y6102/AD6102</f>
        <v>0</v>
      </c>
      <c r="AB6102" s="265">
        <f>Z6102/AD6102</f>
        <v>0</v>
      </c>
      <c r="AC6102" s="255">
        <v>0</v>
      </c>
      <c r="AD6102" s="255">
        <v>5548929</v>
      </c>
      <c r="AE6102" s="49" t="s">
        <v>7060</v>
      </c>
      <c r="AF6102" s="527" t="s">
        <v>14028</v>
      </c>
      <c r="AG6102" s="49" t="s">
        <v>7040</v>
      </c>
      <c r="AH6102" s="525" t="s">
        <v>7173</v>
      </c>
    </row>
    <row r="6103" spans="1:34" ht="15" customHeight="1" x14ac:dyDescent="0.2">
      <c r="A6103" s="257">
        <v>115</v>
      </c>
      <c r="B6103" s="257">
        <v>115</v>
      </c>
      <c r="C6103" s="258" t="s">
        <v>1121</v>
      </c>
      <c r="D6103" s="257" t="s">
        <v>1122</v>
      </c>
      <c r="E6103" s="258" t="s">
        <v>1123</v>
      </c>
      <c r="F6103" s="25">
        <v>2017</v>
      </c>
      <c r="G6103" s="232">
        <v>42897.361111111109</v>
      </c>
      <c r="H6103" s="233">
        <v>42897.361111111109</v>
      </c>
      <c r="I6103" s="412" t="s">
        <v>36</v>
      </c>
      <c r="J6103" s="412" t="s">
        <v>36</v>
      </c>
      <c r="K6103" s="412"/>
      <c r="L6103" s="235">
        <f>N6103-G6103</f>
        <v>0.12361111111385981</v>
      </c>
      <c r="M6103" s="236">
        <v>178</v>
      </c>
      <c r="N6103" s="232">
        <v>42897.484722222223</v>
      </c>
      <c r="O6103" s="233">
        <v>42897.484722222223</v>
      </c>
      <c r="P6103" s="237" t="s">
        <v>37</v>
      </c>
      <c r="Q6103" s="35" t="s">
        <v>43</v>
      </c>
      <c r="R6103" s="35" t="s">
        <v>44</v>
      </c>
      <c r="S6103" s="35" t="s">
        <v>526</v>
      </c>
      <c r="T6103" s="52" t="s">
        <v>8705</v>
      </c>
      <c r="U6103" s="332" t="s">
        <v>40</v>
      </c>
      <c r="V6103" s="240" t="s">
        <v>190</v>
      </c>
      <c r="W6103" s="44" t="s">
        <v>8706</v>
      </c>
      <c r="X6103" s="241">
        <v>0</v>
      </c>
      <c r="Y6103" s="241">
        <v>0</v>
      </c>
      <c r="Z6103" s="241">
        <v>0</v>
      </c>
      <c r="AA6103" s="168"/>
      <c r="AB6103" s="168"/>
      <c r="AC6103" s="168"/>
      <c r="AD6103" s="304">
        <v>5517212</v>
      </c>
      <c r="AE6103" s="305" t="s">
        <v>1270</v>
      </c>
      <c r="AF6103" s="305" t="s">
        <v>1270</v>
      </c>
      <c r="AG6103" s="35" t="s">
        <v>7066</v>
      </c>
      <c r="AH6103" s="44" t="s">
        <v>7067</v>
      </c>
    </row>
    <row r="6104" spans="1:34" ht="15" customHeight="1" x14ac:dyDescent="0.2">
      <c r="A6104" s="257">
        <v>115</v>
      </c>
      <c r="B6104" s="257">
        <v>115</v>
      </c>
      <c r="C6104" s="258" t="s">
        <v>1132</v>
      </c>
      <c r="D6104" s="257" t="s">
        <v>1133</v>
      </c>
      <c r="E6104" s="258" t="s">
        <v>1134</v>
      </c>
      <c r="F6104" s="25">
        <v>2016</v>
      </c>
      <c r="G6104" s="232">
        <v>42417.847222222219</v>
      </c>
      <c r="H6104" s="233">
        <v>42417.847222222219</v>
      </c>
      <c r="I6104" s="417" t="s">
        <v>313</v>
      </c>
      <c r="J6104" s="412" t="s">
        <v>36</v>
      </c>
      <c r="K6104" s="412"/>
      <c r="L6104" s="235">
        <f>N6104-G6104</f>
        <v>0.55694444444816327</v>
      </c>
      <c r="M6104" s="236">
        <v>802</v>
      </c>
      <c r="N6104" s="232">
        <v>42418.404166666667</v>
      </c>
      <c r="O6104" s="233">
        <v>42418.404166666667</v>
      </c>
      <c r="P6104" s="237" t="s">
        <v>37</v>
      </c>
      <c r="Q6104" s="238" t="s">
        <v>52</v>
      </c>
      <c r="R6104" s="238" t="s">
        <v>59</v>
      </c>
      <c r="S6104" s="238" t="s">
        <v>219</v>
      </c>
      <c r="T6104" s="35" t="s">
        <v>5578</v>
      </c>
      <c r="U6104" s="77">
        <v>11921</v>
      </c>
      <c r="V6104" s="240" t="s">
        <v>190</v>
      </c>
      <c r="W6104" s="35" t="s">
        <v>5579</v>
      </c>
      <c r="X6104" s="55">
        <v>0</v>
      </c>
      <c r="Y6104" s="241">
        <v>0</v>
      </c>
      <c r="Z6104" s="241">
        <v>0</v>
      </c>
      <c r="AA6104" s="168"/>
      <c r="AB6104" s="168"/>
      <c r="AC6104" s="168"/>
    </row>
    <row r="6105" spans="1:34" ht="15" customHeight="1" x14ac:dyDescent="0.2">
      <c r="A6105" s="257">
        <v>115</v>
      </c>
      <c r="B6105" s="257">
        <v>115</v>
      </c>
      <c r="C6105" s="258" t="s">
        <v>1132</v>
      </c>
      <c r="D6105" s="257" t="s">
        <v>1133</v>
      </c>
      <c r="E6105" s="258" t="s">
        <v>1134</v>
      </c>
      <c r="F6105" s="25">
        <v>2016</v>
      </c>
      <c r="G6105" s="284">
        <v>42586.742361111108</v>
      </c>
      <c r="H6105" s="234">
        <v>42586.742361111108</v>
      </c>
      <c r="I6105" s="412" t="s">
        <v>36</v>
      </c>
      <c r="J6105" s="412" t="s">
        <v>36</v>
      </c>
      <c r="K6105" s="412"/>
      <c r="L6105" s="235">
        <f>N6105-G6105</f>
        <v>8.9583333334303461E-2</v>
      </c>
      <c r="M6105" s="236">
        <v>129</v>
      </c>
      <c r="N6105" s="284">
        <v>42586.831944444442</v>
      </c>
      <c r="O6105" s="234">
        <v>42586.831944444442</v>
      </c>
      <c r="P6105" s="237" t="s">
        <v>37</v>
      </c>
      <c r="Q6105" s="238" t="s">
        <v>6434</v>
      </c>
      <c r="R6105" s="238" t="s">
        <v>600</v>
      </c>
      <c r="S6105" s="35" t="s">
        <v>579</v>
      </c>
      <c r="T6105" s="35" t="s">
        <v>6435</v>
      </c>
      <c r="U6105" s="88">
        <v>12380</v>
      </c>
      <c r="V6105" s="240" t="s">
        <v>190</v>
      </c>
      <c r="W6105" s="35" t="s">
        <v>6436</v>
      </c>
      <c r="X6105" s="177">
        <v>23803</v>
      </c>
      <c r="Y6105" s="177">
        <v>23803</v>
      </c>
      <c r="Z6105" s="177">
        <v>1216518</v>
      </c>
      <c r="AA6105" s="289">
        <v>4.3702260609268595E-3</v>
      </c>
      <c r="AB6105" s="290">
        <v>0.22335246259658956</v>
      </c>
      <c r="AC6105" s="291">
        <v>51.107759526110151</v>
      </c>
    </row>
    <row r="6106" spans="1:34" ht="15" customHeight="1" x14ac:dyDescent="0.2">
      <c r="A6106" s="257">
        <v>115</v>
      </c>
      <c r="B6106" s="257">
        <v>115</v>
      </c>
      <c r="C6106" s="258" t="s">
        <v>1132</v>
      </c>
      <c r="D6106" s="257" t="s">
        <v>1133</v>
      </c>
      <c r="E6106" s="258" t="s">
        <v>1134</v>
      </c>
      <c r="F6106" s="25">
        <v>2017</v>
      </c>
      <c r="G6106" s="232">
        <v>42897.590277777781</v>
      </c>
      <c r="H6106" s="233">
        <v>42897.590277777781</v>
      </c>
      <c r="I6106" s="412" t="s">
        <v>36</v>
      </c>
      <c r="J6106" s="412" t="s">
        <v>36</v>
      </c>
      <c r="K6106" s="412"/>
      <c r="L6106" s="235">
        <f>N6106-G6106</f>
        <v>8.055555554892635E-2</v>
      </c>
      <c r="M6106" s="236">
        <v>116</v>
      </c>
      <c r="N6106" s="232">
        <v>42897.67083333333</v>
      </c>
      <c r="O6106" s="233">
        <v>42897.67083333333</v>
      </c>
      <c r="P6106" s="237" t="s">
        <v>37</v>
      </c>
      <c r="Q6106" s="35" t="s">
        <v>43</v>
      </c>
      <c r="R6106" s="35" t="s">
        <v>44</v>
      </c>
      <c r="S6106" s="35" t="s">
        <v>526</v>
      </c>
      <c r="T6106" s="52" t="s">
        <v>8707</v>
      </c>
      <c r="U6106" s="332" t="s">
        <v>40</v>
      </c>
      <c r="V6106" s="240" t="s">
        <v>190</v>
      </c>
      <c r="W6106" s="44" t="s">
        <v>8708</v>
      </c>
      <c r="X6106" s="241">
        <v>0</v>
      </c>
      <c r="Y6106" s="241">
        <v>0</v>
      </c>
      <c r="Z6106" s="241">
        <v>0</v>
      </c>
      <c r="AA6106" s="168"/>
      <c r="AB6106" s="168"/>
      <c r="AC6106" s="168"/>
      <c r="AD6106" s="304">
        <v>5517212</v>
      </c>
      <c r="AE6106" s="305" t="s">
        <v>1270</v>
      </c>
      <c r="AF6106" s="305" t="s">
        <v>1270</v>
      </c>
      <c r="AG6106" s="35" t="s">
        <v>7066</v>
      </c>
      <c r="AH6106" s="44" t="s">
        <v>7067</v>
      </c>
    </row>
    <row r="6107" spans="1:34" ht="15" customHeight="1" x14ac:dyDescent="0.2">
      <c r="A6107" s="257">
        <v>115</v>
      </c>
      <c r="B6107" s="257">
        <v>115</v>
      </c>
      <c r="C6107" s="258" t="s">
        <v>1365</v>
      </c>
      <c r="D6107" s="257" t="s">
        <v>1366</v>
      </c>
      <c r="E6107" s="258" t="s">
        <v>1367</v>
      </c>
      <c r="F6107" s="25">
        <v>2016</v>
      </c>
      <c r="G6107" s="284">
        <v>42586.742361111108</v>
      </c>
      <c r="H6107" s="234">
        <v>42586.742361111108</v>
      </c>
      <c r="I6107" s="412" t="s">
        <v>36</v>
      </c>
      <c r="J6107" s="412" t="s">
        <v>36</v>
      </c>
      <c r="K6107" s="412"/>
      <c r="L6107" s="235">
        <f>N6107-G6107</f>
        <v>9.1666666667151731E-2</v>
      </c>
      <c r="M6107" s="236">
        <v>132</v>
      </c>
      <c r="N6107" s="284">
        <v>42586.834027777775</v>
      </c>
      <c r="O6107" s="234">
        <v>42586.834027777775</v>
      </c>
      <c r="P6107" s="237" t="s">
        <v>37</v>
      </c>
      <c r="Q6107" s="238" t="s">
        <v>6434</v>
      </c>
      <c r="R6107" s="238" t="s">
        <v>600</v>
      </c>
      <c r="S6107" s="35" t="s">
        <v>579</v>
      </c>
      <c r="T6107" s="35" t="s">
        <v>6435</v>
      </c>
      <c r="U6107" s="88">
        <v>12380</v>
      </c>
      <c r="V6107" s="240" t="s">
        <v>190</v>
      </c>
      <c r="W6107" s="35" t="s">
        <v>6437</v>
      </c>
      <c r="X6107" s="177">
        <v>0</v>
      </c>
      <c r="Y6107" s="177">
        <v>0</v>
      </c>
      <c r="Z6107" s="55">
        <v>0</v>
      </c>
      <c r="AA6107" s="35"/>
      <c r="AB6107" s="35"/>
      <c r="AC6107" s="35"/>
    </row>
    <row r="6108" spans="1:34" ht="15" customHeight="1" x14ac:dyDescent="0.2">
      <c r="A6108" s="105">
        <v>115</v>
      </c>
      <c r="B6108" s="105">
        <v>115</v>
      </c>
      <c r="C6108" s="76" t="s">
        <v>1193</v>
      </c>
      <c r="D6108" s="23" t="s">
        <v>1194</v>
      </c>
      <c r="E6108" s="60" t="s">
        <v>1195</v>
      </c>
      <c r="F6108" s="25">
        <v>2014</v>
      </c>
      <c r="G6108" s="106">
        <v>41984.306250000001</v>
      </c>
      <c r="H6108" s="63">
        <v>41984.306250000001</v>
      </c>
      <c r="I6108" s="628" t="s">
        <v>313</v>
      </c>
      <c r="J6108" s="625" t="s">
        <v>36</v>
      </c>
      <c r="K6108" s="625"/>
      <c r="L6108" s="64">
        <f>N6108-G6108</f>
        <v>0.1055555555576575</v>
      </c>
      <c r="M6108" s="65">
        <v>152</v>
      </c>
      <c r="N6108" s="106">
        <v>41984.411805555559</v>
      </c>
      <c r="O6108" s="63">
        <v>41984.411805555559</v>
      </c>
      <c r="P6108" s="66" t="s">
        <v>37</v>
      </c>
      <c r="Q6108" s="99" t="s">
        <v>52</v>
      </c>
      <c r="R6108" s="99" t="s">
        <v>3150</v>
      </c>
      <c r="S6108" s="78" t="s">
        <v>106</v>
      </c>
      <c r="T6108" s="69" t="s">
        <v>3151</v>
      </c>
      <c r="U6108" s="77">
        <v>10765</v>
      </c>
      <c r="V6108" s="87" t="s">
        <v>190</v>
      </c>
      <c r="W6108" s="69" t="s">
        <v>3152</v>
      </c>
      <c r="X6108" s="32">
        <v>0</v>
      </c>
      <c r="Y6108" s="32">
        <v>0</v>
      </c>
      <c r="Z6108" s="83"/>
      <c r="AA6108" s="84"/>
      <c r="AB6108" s="85"/>
      <c r="AC6108" s="83"/>
    </row>
    <row r="6109" spans="1:34" ht="15" customHeight="1" x14ac:dyDescent="0.2">
      <c r="A6109" s="257">
        <v>115</v>
      </c>
      <c r="B6109" s="257">
        <v>115</v>
      </c>
      <c r="C6109" s="258" t="s">
        <v>1193</v>
      </c>
      <c r="D6109" s="257" t="s">
        <v>1194</v>
      </c>
      <c r="E6109" s="258" t="s">
        <v>1195</v>
      </c>
      <c r="F6109" s="25">
        <v>2017</v>
      </c>
      <c r="G6109" s="232">
        <v>42846.379166666666</v>
      </c>
      <c r="H6109" s="233">
        <v>42846.379166666666</v>
      </c>
      <c r="I6109" s="417" t="s">
        <v>7042</v>
      </c>
      <c r="J6109" s="412" t="s">
        <v>36</v>
      </c>
      <c r="K6109" s="412"/>
      <c r="L6109" s="235">
        <f>N6109-G6109</f>
        <v>0.21805555555329192</v>
      </c>
      <c r="M6109" s="236">
        <v>314</v>
      </c>
      <c r="N6109" s="232">
        <v>42846.597222222219</v>
      </c>
      <c r="O6109" s="233">
        <v>42846.597222222219</v>
      </c>
      <c r="P6109" s="237" t="s">
        <v>37</v>
      </c>
      <c r="Q6109" s="35" t="s">
        <v>52</v>
      </c>
      <c r="R6109" s="35" t="s">
        <v>106</v>
      </c>
      <c r="S6109" s="35" t="s">
        <v>106</v>
      </c>
      <c r="T6109" s="167" t="s">
        <v>8411</v>
      </c>
      <c r="U6109" s="293">
        <v>112804734</v>
      </c>
      <c r="V6109" s="240" t="s">
        <v>190</v>
      </c>
      <c r="W6109" s="35" t="s">
        <v>8415</v>
      </c>
      <c r="X6109" s="241">
        <v>87614</v>
      </c>
      <c r="Y6109" s="241">
        <v>87614</v>
      </c>
      <c r="Z6109" s="241">
        <v>25538020</v>
      </c>
      <c r="AA6109" s="173">
        <v>1.5880122061649977E-2</v>
      </c>
      <c r="AB6109" s="174">
        <v>4.6287907733108682</v>
      </c>
      <c r="AC6109" s="241">
        <v>291.48332458282925</v>
      </c>
      <c r="AD6109" s="304">
        <v>5517212</v>
      </c>
      <c r="AE6109" s="305" t="s">
        <v>1270</v>
      </c>
      <c r="AF6109" s="305" t="s">
        <v>1270</v>
      </c>
      <c r="AG6109" s="35" t="s">
        <v>7040</v>
      </c>
      <c r="AH6109" s="44" t="s">
        <v>7173</v>
      </c>
    </row>
    <row r="6110" spans="1:34" ht="15" customHeight="1" x14ac:dyDescent="0.2">
      <c r="A6110" s="257">
        <v>115</v>
      </c>
      <c r="B6110" s="257">
        <v>115</v>
      </c>
      <c r="C6110" s="258" t="s">
        <v>1193</v>
      </c>
      <c r="D6110" s="257" t="s">
        <v>1194</v>
      </c>
      <c r="E6110" s="258" t="s">
        <v>1195</v>
      </c>
      <c r="F6110" s="25">
        <v>2017</v>
      </c>
      <c r="G6110" s="232">
        <v>42847.009722222225</v>
      </c>
      <c r="H6110" s="233">
        <v>42847.009722222225</v>
      </c>
      <c r="I6110" s="412" t="s">
        <v>36</v>
      </c>
      <c r="J6110" s="412" t="s">
        <v>36</v>
      </c>
      <c r="K6110" s="412"/>
      <c r="L6110" s="235">
        <f>N6110-G6110</f>
        <v>2.2916666661330964E-2</v>
      </c>
      <c r="M6110" s="236">
        <v>33</v>
      </c>
      <c r="N6110" s="232">
        <v>42847.032638888886</v>
      </c>
      <c r="O6110" s="233">
        <v>42847.032638888886</v>
      </c>
      <c r="P6110" s="237" t="s">
        <v>37</v>
      </c>
      <c r="Q6110" s="35" t="s">
        <v>43</v>
      </c>
      <c r="R6110" s="35" t="s">
        <v>44</v>
      </c>
      <c r="S6110" s="35" t="s">
        <v>107</v>
      </c>
      <c r="T6110" s="52" t="s">
        <v>8420</v>
      </c>
      <c r="U6110" s="293">
        <v>112804734</v>
      </c>
      <c r="V6110" s="240" t="s">
        <v>190</v>
      </c>
      <c r="W6110" s="44" t="s">
        <v>8421</v>
      </c>
      <c r="X6110" s="241">
        <v>0</v>
      </c>
      <c r="Y6110" s="241">
        <v>0</v>
      </c>
      <c r="Z6110" s="241">
        <v>0</v>
      </c>
      <c r="AA6110" s="168"/>
      <c r="AB6110" s="168"/>
      <c r="AC6110" s="168"/>
      <c r="AD6110" s="304">
        <v>5517212</v>
      </c>
      <c r="AE6110" s="305" t="s">
        <v>1270</v>
      </c>
      <c r="AF6110" s="305" t="s">
        <v>1270</v>
      </c>
      <c r="AG6110" s="35" t="s">
        <v>7066</v>
      </c>
      <c r="AH6110" s="44" t="s">
        <v>7067</v>
      </c>
    </row>
    <row r="6111" spans="1:34" ht="15" customHeight="1" x14ac:dyDescent="0.2">
      <c r="A6111" s="105">
        <v>115</v>
      </c>
      <c r="B6111" s="105">
        <v>115</v>
      </c>
      <c r="C6111" s="76" t="s">
        <v>1241</v>
      </c>
      <c r="D6111" s="23" t="s">
        <v>1242</v>
      </c>
      <c r="E6111" s="60" t="s">
        <v>1243</v>
      </c>
      <c r="F6111" s="25">
        <v>2014</v>
      </c>
      <c r="G6111" s="106">
        <v>41984.306250000001</v>
      </c>
      <c r="H6111" s="63">
        <v>41984.306250000001</v>
      </c>
      <c r="I6111" s="628" t="s">
        <v>313</v>
      </c>
      <c r="J6111" s="625" t="s">
        <v>36</v>
      </c>
      <c r="K6111" s="625"/>
      <c r="L6111" s="64">
        <f>N6111-G6111</f>
        <v>0.10972222222335404</v>
      </c>
      <c r="M6111" s="65">
        <v>158</v>
      </c>
      <c r="N6111" s="106">
        <v>41984.415972222225</v>
      </c>
      <c r="O6111" s="63">
        <v>41984.415972222225</v>
      </c>
      <c r="P6111" s="66" t="s">
        <v>37</v>
      </c>
      <c r="Q6111" s="99" t="s">
        <v>52</v>
      </c>
      <c r="R6111" s="99" t="s">
        <v>3150</v>
      </c>
      <c r="S6111" s="78" t="s">
        <v>106</v>
      </c>
      <c r="T6111" s="69" t="s">
        <v>3151</v>
      </c>
      <c r="U6111" s="77">
        <v>10765</v>
      </c>
      <c r="V6111" s="87" t="s">
        <v>190</v>
      </c>
      <c r="W6111" s="69" t="s">
        <v>3153</v>
      </c>
      <c r="X6111" s="32">
        <v>0</v>
      </c>
      <c r="Y6111" s="32">
        <v>0</v>
      </c>
      <c r="Z6111" s="83"/>
      <c r="AA6111" s="84"/>
      <c r="AB6111" s="85"/>
      <c r="AC6111" s="83"/>
    </row>
    <row r="6112" spans="1:34" ht="15" customHeight="1" x14ac:dyDescent="0.2">
      <c r="A6112" s="257">
        <v>115</v>
      </c>
      <c r="B6112" s="257">
        <v>115</v>
      </c>
      <c r="C6112" s="258" t="s">
        <v>1241</v>
      </c>
      <c r="D6112" s="257" t="s">
        <v>1242</v>
      </c>
      <c r="E6112" s="258" t="s">
        <v>1243</v>
      </c>
      <c r="F6112" s="25">
        <v>2017</v>
      </c>
      <c r="G6112" s="232">
        <v>42846.379166666666</v>
      </c>
      <c r="H6112" s="233">
        <v>42846.379166666666</v>
      </c>
      <c r="I6112" s="417" t="s">
        <v>7042</v>
      </c>
      <c r="J6112" s="412" t="s">
        <v>36</v>
      </c>
      <c r="K6112" s="412"/>
      <c r="L6112" s="235">
        <f>N6112-G6112</f>
        <v>0.22430555555911269</v>
      </c>
      <c r="M6112" s="236">
        <v>323</v>
      </c>
      <c r="N6112" s="232">
        <v>42846.603472222225</v>
      </c>
      <c r="O6112" s="233">
        <v>42846.603472222225</v>
      </c>
      <c r="P6112" s="237" t="s">
        <v>37</v>
      </c>
      <c r="Q6112" s="35" t="s">
        <v>52</v>
      </c>
      <c r="R6112" s="35" t="s">
        <v>106</v>
      </c>
      <c r="S6112" s="35" t="s">
        <v>106</v>
      </c>
      <c r="T6112" s="167" t="s">
        <v>8411</v>
      </c>
      <c r="U6112" s="293">
        <v>112804734</v>
      </c>
      <c r="V6112" s="240" t="s">
        <v>190</v>
      </c>
      <c r="W6112" s="35" t="s">
        <v>8412</v>
      </c>
      <c r="X6112" s="241">
        <v>0</v>
      </c>
      <c r="Y6112" s="241">
        <v>0</v>
      </c>
      <c r="Z6112" s="241">
        <v>0</v>
      </c>
      <c r="AA6112" s="168"/>
      <c r="AB6112" s="168"/>
      <c r="AC6112" s="168"/>
      <c r="AD6112" s="304">
        <v>5517212</v>
      </c>
      <c r="AE6112" s="305" t="s">
        <v>1270</v>
      </c>
      <c r="AF6112" s="305" t="s">
        <v>1270</v>
      </c>
      <c r="AG6112" s="35" t="s">
        <v>7040</v>
      </c>
      <c r="AH6112" s="44" t="s">
        <v>7173</v>
      </c>
    </row>
    <row r="6113" spans="1:34" ht="15" customHeight="1" x14ac:dyDescent="0.2">
      <c r="A6113" s="257">
        <v>115</v>
      </c>
      <c r="B6113" s="257">
        <v>115</v>
      </c>
      <c r="C6113" s="258" t="s">
        <v>1489</v>
      </c>
      <c r="D6113" s="257" t="s">
        <v>1490</v>
      </c>
      <c r="E6113" s="258" t="s">
        <v>1491</v>
      </c>
      <c r="F6113" s="25">
        <v>2018</v>
      </c>
      <c r="G6113" s="284">
        <v>43211.469444444447</v>
      </c>
      <c r="H6113" s="233">
        <v>43211.469444444447</v>
      </c>
      <c r="I6113" s="412" t="s">
        <v>36</v>
      </c>
      <c r="J6113" s="412" t="s">
        <v>36</v>
      </c>
      <c r="K6113" s="412" t="s">
        <v>36</v>
      </c>
      <c r="L6113" s="235">
        <f>N6113-G6113</f>
        <v>4.4444444443797693E-2</v>
      </c>
      <c r="M6113" s="236">
        <v>64</v>
      </c>
      <c r="N6113" s="232">
        <v>43211.513888888891</v>
      </c>
      <c r="O6113" s="233">
        <v>43211.513888888891</v>
      </c>
      <c r="P6113" s="328" t="s">
        <v>242</v>
      </c>
      <c r="Q6113" s="359" t="s">
        <v>43</v>
      </c>
      <c r="R6113" s="35" t="s">
        <v>10292</v>
      </c>
      <c r="S6113" s="277" t="s">
        <v>88</v>
      </c>
      <c r="T6113" s="167" t="s">
        <v>10978</v>
      </c>
      <c r="U6113" s="282" t="s">
        <v>40</v>
      </c>
      <c r="V6113" s="240" t="s">
        <v>190</v>
      </c>
      <c r="W6113" s="167" t="s">
        <v>10979</v>
      </c>
      <c r="X6113" s="255">
        <v>0</v>
      </c>
      <c r="Y6113" s="241">
        <v>0</v>
      </c>
      <c r="Z6113" s="241">
        <v>0</v>
      </c>
      <c r="AA6113" s="266"/>
      <c r="AB6113" s="266"/>
      <c r="AC6113" s="266"/>
      <c r="AD6113" s="241">
        <v>5517212</v>
      </c>
      <c r="AE6113" s="461" t="s">
        <v>1270</v>
      </c>
      <c r="AF6113" s="462" t="s">
        <v>1270</v>
      </c>
      <c r="AG6113" s="277" t="s">
        <v>7066</v>
      </c>
      <c r="AH6113" s="277" t="s">
        <v>7067</v>
      </c>
    </row>
    <row r="6114" spans="1:34" ht="15" customHeight="1" x14ac:dyDescent="0.2">
      <c r="A6114" s="257">
        <v>115</v>
      </c>
      <c r="B6114" s="257">
        <v>115</v>
      </c>
      <c r="C6114" s="258" t="s">
        <v>1378</v>
      </c>
      <c r="D6114" s="257" t="s">
        <v>1379</v>
      </c>
      <c r="E6114" s="258" t="s">
        <v>1380</v>
      </c>
      <c r="F6114" s="25">
        <v>2018</v>
      </c>
      <c r="G6114" s="284">
        <v>43330.664583333331</v>
      </c>
      <c r="H6114" s="234">
        <v>43330.664583333331</v>
      </c>
      <c r="I6114" s="412" t="s">
        <v>36</v>
      </c>
      <c r="J6114" s="412" t="s">
        <v>36</v>
      </c>
      <c r="K6114" s="412" t="s">
        <v>36</v>
      </c>
      <c r="L6114" s="235">
        <f>N6114-G6114</f>
        <v>4.7222222223354038E-2</v>
      </c>
      <c r="M6114" s="236">
        <v>68</v>
      </c>
      <c r="N6114" s="284">
        <v>43330.711805555555</v>
      </c>
      <c r="O6114" s="234">
        <v>43330.711805555555</v>
      </c>
      <c r="P6114" s="237" t="s">
        <v>37</v>
      </c>
      <c r="Q6114" s="162" t="s">
        <v>43</v>
      </c>
      <c r="R6114" s="167" t="s">
        <v>10292</v>
      </c>
      <c r="S6114" s="163" t="s">
        <v>88</v>
      </c>
      <c r="T6114" s="167" t="s">
        <v>11760</v>
      </c>
      <c r="U6114" s="287" t="s">
        <v>40</v>
      </c>
      <c r="V6114" s="240" t="s">
        <v>190</v>
      </c>
      <c r="W6114" s="167" t="s">
        <v>11761</v>
      </c>
      <c r="X6114" s="255">
        <v>0</v>
      </c>
      <c r="Y6114" s="241">
        <v>0</v>
      </c>
      <c r="Z6114" s="241">
        <v>0</v>
      </c>
      <c r="AA6114" s="266"/>
      <c r="AB6114" s="266"/>
      <c r="AC6114" s="266"/>
      <c r="AD6114" s="241">
        <v>5517212</v>
      </c>
      <c r="AE6114" s="461" t="s">
        <v>1270</v>
      </c>
      <c r="AF6114" s="462" t="s">
        <v>1270</v>
      </c>
      <c r="AG6114" s="277" t="s">
        <v>7066</v>
      </c>
      <c r="AH6114" s="277" t="s">
        <v>7067</v>
      </c>
    </row>
    <row r="6115" spans="1:34" ht="15" customHeight="1" x14ac:dyDescent="0.2">
      <c r="A6115" s="257">
        <v>115</v>
      </c>
      <c r="B6115" s="257">
        <v>115</v>
      </c>
      <c r="C6115" s="258" t="s">
        <v>1378</v>
      </c>
      <c r="D6115" s="257" t="s">
        <v>1379</v>
      </c>
      <c r="E6115" s="258" t="s">
        <v>1380</v>
      </c>
      <c r="F6115" s="25">
        <v>2018</v>
      </c>
      <c r="G6115" s="284">
        <v>43336.531944444447</v>
      </c>
      <c r="H6115" s="234">
        <v>43336.531944444447</v>
      </c>
      <c r="I6115" s="412" t="s">
        <v>36</v>
      </c>
      <c r="J6115" s="412" t="s">
        <v>36</v>
      </c>
      <c r="K6115" s="412" t="s">
        <v>36</v>
      </c>
      <c r="L6115" s="235">
        <f>N6115-G6115</f>
        <v>9.7222222218988463E-2</v>
      </c>
      <c r="M6115" s="236">
        <v>140</v>
      </c>
      <c r="N6115" s="284">
        <v>43336.629166666666</v>
      </c>
      <c r="O6115" s="234">
        <v>43336.629166666666</v>
      </c>
      <c r="P6115" s="237" t="s">
        <v>37</v>
      </c>
      <c r="Q6115" s="162" t="s">
        <v>43</v>
      </c>
      <c r="R6115" s="167" t="s">
        <v>10292</v>
      </c>
      <c r="S6115" s="163" t="s">
        <v>88</v>
      </c>
      <c r="T6115" s="167" t="s">
        <v>11779</v>
      </c>
      <c r="U6115" s="287" t="s">
        <v>40</v>
      </c>
      <c r="V6115" s="240" t="s">
        <v>190</v>
      </c>
      <c r="W6115" s="167" t="s">
        <v>11780</v>
      </c>
      <c r="X6115" s="255">
        <v>0</v>
      </c>
      <c r="Y6115" s="241">
        <v>0</v>
      </c>
      <c r="Z6115" s="241">
        <v>0</v>
      </c>
      <c r="AA6115" s="266"/>
      <c r="AB6115" s="266"/>
      <c r="AC6115" s="266"/>
      <c r="AD6115" s="241">
        <v>5517212</v>
      </c>
      <c r="AE6115" s="461" t="s">
        <v>1270</v>
      </c>
      <c r="AF6115" s="462" t="s">
        <v>1270</v>
      </c>
      <c r="AG6115" s="277" t="s">
        <v>7066</v>
      </c>
      <c r="AH6115" s="277" t="s">
        <v>7067</v>
      </c>
    </row>
    <row r="6116" spans="1:34" ht="15" customHeight="1" x14ac:dyDescent="0.2">
      <c r="A6116" s="257">
        <v>115</v>
      </c>
      <c r="B6116" s="257">
        <v>115</v>
      </c>
      <c r="C6116" s="258" t="s">
        <v>1524</v>
      </c>
      <c r="D6116" s="257" t="s">
        <v>1525</v>
      </c>
      <c r="E6116" s="258" t="s">
        <v>1526</v>
      </c>
      <c r="F6116" s="25">
        <v>2016</v>
      </c>
      <c r="G6116" s="284">
        <v>42714.569444444445</v>
      </c>
      <c r="H6116" s="234">
        <v>42714.569444444445</v>
      </c>
      <c r="I6116" s="412" t="s">
        <v>36</v>
      </c>
      <c r="J6116" s="412" t="s">
        <v>36</v>
      </c>
      <c r="K6116" s="412"/>
      <c r="L6116" s="235">
        <f>N6116-G6116</f>
        <v>8.7500000001455192E-2</v>
      </c>
      <c r="M6116" s="236">
        <v>126</v>
      </c>
      <c r="N6116" s="284">
        <v>42714.656944444447</v>
      </c>
      <c r="O6116" s="234">
        <v>42714.656944444447</v>
      </c>
      <c r="P6116" s="237" t="s">
        <v>37</v>
      </c>
      <c r="Q6116" s="35" t="s">
        <v>52</v>
      </c>
      <c r="R6116" s="35" t="s">
        <v>124</v>
      </c>
      <c r="S6116" s="35" t="s">
        <v>88</v>
      </c>
      <c r="T6116" s="35" t="s">
        <v>6966</v>
      </c>
      <c r="U6116" s="282" t="s">
        <v>40</v>
      </c>
      <c r="V6116" s="240" t="s">
        <v>190</v>
      </c>
      <c r="W6116" s="35" t="s">
        <v>6967</v>
      </c>
      <c r="X6116" s="177">
        <v>42062</v>
      </c>
      <c r="Y6116" s="177">
        <v>42062</v>
      </c>
      <c r="Z6116" s="177">
        <v>6186674</v>
      </c>
      <c r="AA6116" s="289">
        <v>7.7225748256398588E-3</v>
      </c>
      <c r="AB6116" s="290">
        <v>1.1358721146602788</v>
      </c>
      <c r="AC6116" s="291">
        <v>147.08463696448101</v>
      </c>
    </row>
    <row r="6117" spans="1:34" ht="15" customHeight="1" x14ac:dyDescent="0.2">
      <c r="A6117" s="175">
        <v>115</v>
      </c>
      <c r="B6117" s="175">
        <v>115</v>
      </c>
      <c r="C6117" s="24" t="s">
        <v>1656</v>
      </c>
      <c r="D6117" s="175" t="s">
        <v>1657</v>
      </c>
      <c r="E6117" s="24" t="s">
        <v>1658</v>
      </c>
      <c r="F6117" s="25">
        <v>2015</v>
      </c>
      <c r="G6117" s="156">
        <v>42214.911111111112</v>
      </c>
      <c r="H6117" s="157">
        <v>42214.911111111112</v>
      </c>
      <c r="I6117" s="620" t="s">
        <v>36</v>
      </c>
      <c r="J6117" s="626" t="s">
        <v>313</v>
      </c>
      <c r="K6117" s="626"/>
      <c r="L6117" s="159">
        <f>N6117-G6117</f>
        <v>6.1479166666686069</v>
      </c>
      <c r="M6117" s="160">
        <v>8853</v>
      </c>
      <c r="N6117" s="156">
        <v>42221.059027777781</v>
      </c>
      <c r="O6117" s="157">
        <v>42221.059027777781</v>
      </c>
      <c r="P6117" s="180" t="s">
        <v>173</v>
      </c>
      <c r="Q6117" s="35" t="s">
        <v>382</v>
      </c>
      <c r="R6117" s="35" t="s">
        <v>383</v>
      </c>
      <c r="S6117" s="35" t="s">
        <v>54</v>
      </c>
      <c r="T6117" s="35" t="s">
        <v>4483</v>
      </c>
      <c r="U6117" s="303" t="s">
        <v>40</v>
      </c>
      <c r="V6117" s="167" t="s">
        <v>788</v>
      </c>
      <c r="W6117" s="35" t="s">
        <v>4484</v>
      </c>
      <c r="X6117" s="55">
        <v>1</v>
      </c>
      <c r="Y6117" s="168"/>
      <c r="Z6117" s="168"/>
      <c r="AA6117" s="168"/>
      <c r="AB6117" s="168"/>
      <c r="AC6117" s="168"/>
    </row>
    <row r="6118" spans="1:34" ht="15" customHeight="1" x14ac:dyDescent="0.2">
      <c r="A6118" s="175">
        <v>115</v>
      </c>
      <c r="B6118" s="175">
        <v>115</v>
      </c>
      <c r="C6118" s="24" t="s">
        <v>1656</v>
      </c>
      <c r="D6118" s="175" t="s">
        <v>1657</v>
      </c>
      <c r="E6118" s="24" t="s">
        <v>1658</v>
      </c>
      <c r="F6118" s="25">
        <v>2015</v>
      </c>
      <c r="G6118" s="156">
        <v>42223.784722222219</v>
      </c>
      <c r="H6118" s="157">
        <v>42223.784722222219</v>
      </c>
      <c r="I6118" s="620" t="s">
        <v>36</v>
      </c>
      <c r="J6118" s="620" t="s">
        <v>36</v>
      </c>
      <c r="K6118" s="620"/>
      <c r="L6118" s="159">
        <f>N6118-G6118</f>
        <v>0.10277777777810115</v>
      </c>
      <c r="M6118" s="160">
        <v>148</v>
      </c>
      <c r="N6118" s="156">
        <v>42223.887499999997</v>
      </c>
      <c r="O6118" s="157">
        <v>42223.887499999997</v>
      </c>
      <c r="P6118" s="161" t="s">
        <v>37</v>
      </c>
      <c r="Q6118" s="35" t="s">
        <v>382</v>
      </c>
      <c r="R6118" s="35" t="s">
        <v>383</v>
      </c>
      <c r="S6118" s="35" t="s">
        <v>101</v>
      </c>
      <c r="T6118" s="35" t="s">
        <v>4568</v>
      </c>
      <c r="U6118" s="303" t="s">
        <v>40</v>
      </c>
      <c r="V6118" s="167" t="s">
        <v>1385</v>
      </c>
      <c r="W6118" s="35" t="s">
        <v>4571</v>
      </c>
      <c r="X6118" s="188"/>
      <c r="Y6118" s="168"/>
      <c r="Z6118" s="168"/>
      <c r="AA6118" s="168"/>
      <c r="AB6118" s="168"/>
      <c r="AC6118" s="168"/>
    </row>
    <row r="6119" spans="1:34" ht="15" customHeight="1" x14ac:dyDescent="0.2">
      <c r="A6119" s="175">
        <v>115</v>
      </c>
      <c r="B6119" s="175">
        <v>115</v>
      </c>
      <c r="C6119" s="24" t="s">
        <v>1656</v>
      </c>
      <c r="D6119" s="175" t="s">
        <v>1657</v>
      </c>
      <c r="E6119" s="24" t="s">
        <v>1658</v>
      </c>
      <c r="F6119" s="25">
        <v>2015</v>
      </c>
      <c r="G6119" s="156">
        <v>42227.637499999997</v>
      </c>
      <c r="H6119" s="157">
        <v>42227.637499999997</v>
      </c>
      <c r="I6119" s="620" t="s">
        <v>36</v>
      </c>
      <c r="J6119" s="620" t="s">
        <v>36</v>
      </c>
      <c r="K6119" s="620"/>
      <c r="L6119" s="159">
        <f>N6119-G6119</f>
        <v>3.9131944444452529</v>
      </c>
      <c r="M6119" s="160">
        <v>5635</v>
      </c>
      <c r="N6119" s="156">
        <v>42231.550694444442</v>
      </c>
      <c r="O6119" s="157">
        <v>42231.550694444442</v>
      </c>
      <c r="P6119" s="180" t="s">
        <v>173</v>
      </c>
      <c r="Q6119" s="35" t="s">
        <v>382</v>
      </c>
      <c r="R6119" s="35" t="s">
        <v>383</v>
      </c>
      <c r="S6119" s="35" t="s">
        <v>68</v>
      </c>
      <c r="T6119" s="35" t="s">
        <v>4582</v>
      </c>
      <c r="U6119" s="170">
        <v>11391</v>
      </c>
      <c r="V6119" s="167" t="s">
        <v>1385</v>
      </c>
      <c r="W6119" s="35" t="s">
        <v>4583</v>
      </c>
      <c r="X6119" s="55">
        <v>1</v>
      </c>
      <c r="Y6119" s="168"/>
      <c r="Z6119" s="168"/>
      <c r="AA6119" s="168"/>
      <c r="AB6119" s="168"/>
      <c r="AC6119" s="168"/>
    </row>
    <row r="6120" spans="1:34" ht="15" customHeight="1" x14ac:dyDescent="0.2">
      <c r="A6120" s="187">
        <v>115</v>
      </c>
      <c r="B6120" s="187">
        <v>115</v>
      </c>
      <c r="C6120" s="43" t="s">
        <v>1656</v>
      </c>
      <c r="D6120" s="187" t="s">
        <v>1657</v>
      </c>
      <c r="E6120" s="43" t="s">
        <v>1658</v>
      </c>
      <c r="F6120" s="25">
        <v>2015</v>
      </c>
      <c r="G6120" s="179">
        <v>42260.25</v>
      </c>
      <c r="H6120" s="158">
        <v>42260.25</v>
      </c>
      <c r="I6120" s="620" t="s">
        <v>36</v>
      </c>
      <c r="J6120" s="620" t="s">
        <v>36</v>
      </c>
      <c r="K6120" s="620"/>
      <c r="L6120" s="159">
        <f>N6120-G6120</f>
        <v>5.8333333334303461E-2</v>
      </c>
      <c r="M6120" s="160">
        <v>84</v>
      </c>
      <c r="N6120" s="179">
        <v>42260.308333333334</v>
      </c>
      <c r="O6120" s="158">
        <v>42260.308333333334</v>
      </c>
      <c r="P6120" s="161" t="s">
        <v>37</v>
      </c>
      <c r="Q6120" s="35" t="s">
        <v>382</v>
      </c>
      <c r="R6120" s="167" t="s">
        <v>383</v>
      </c>
      <c r="S6120" s="167" t="s">
        <v>526</v>
      </c>
      <c r="T6120" s="167" t="s">
        <v>4780</v>
      </c>
      <c r="U6120" s="303" t="s">
        <v>40</v>
      </c>
      <c r="V6120" s="167" t="s">
        <v>1385</v>
      </c>
      <c r="W6120" s="167" t="s">
        <v>4781</v>
      </c>
      <c r="X6120" s="177">
        <v>1</v>
      </c>
      <c r="Y6120" s="177"/>
      <c r="Z6120" s="177"/>
      <c r="AA6120" s="215"/>
      <c r="AB6120" s="216"/>
      <c r="AC6120" s="177"/>
    </row>
    <row r="6121" spans="1:34" ht="15" customHeight="1" x14ac:dyDescent="0.2">
      <c r="A6121" s="175">
        <v>115</v>
      </c>
      <c r="B6121" s="175">
        <v>115</v>
      </c>
      <c r="C6121" s="24" t="s">
        <v>1656</v>
      </c>
      <c r="D6121" s="175" t="s">
        <v>1657</v>
      </c>
      <c r="E6121" s="43" t="s">
        <v>1658</v>
      </c>
      <c r="F6121" s="25">
        <v>2015</v>
      </c>
      <c r="G6121" s="156">
        <v>42310.590277777781</v>
      </c>
      <c r="H6121" s="157">
        <v>42310.590277777781</v>
      </c>
      <c r="I6121" s="620" t="s">
        <v>36</v>
      </c>
      <c r="J6121" s="620" t="s">
        <v>36</v>
      </c>
      <c r="K6121" s="620"/>
      <c r="L6121" s="159">
        <f>N6121-G6121</f>
        <v>2.7083333327027503E-2</v>
      </c>
      <c r="M6121" s="160">
        <v>39</v>
      </c>
      <c r="N6121" s="156">
        <v>42310.617361111108</v>
      </c>
      <c r="O6121" s="157">
        <v>42310.617361111108</v>
      </c>
      <c r="P6121" s="161" t="s">
        <v>37</v>
      </c>
      <c r="Q6121" s="35" t="s">
        <v>213</v>
      </c>
      <c r="R6121" s="35" t="s">
        <v>287</v>
      </c>
      <c r="S6121" s="35" t="s">
        <v>40</v>
      </c>
      <c r="T6121" s="35" t="s">
        <v>5079</v>
      </c>
      <c r="U6121" s="303" t="s">
        <v>40</v>
      </c>
      <c r="V6121" s="167" t="s">
        <v>1385</v>
      </c>
      <c r="W6121" s="35" t="s">
        <v>5083</v>
      </c>
      <c r="X6121" s="55">
        <v>1</v>
      </c>
      <c r="Y6121" s="168"/>
      <c r="Z6121" s="168"/>
      <c r="AA6121" s="168"/>
      <c r="AB6121" s="168"/>
      <c r="AC6121" s="168"/>
    </row>
    <row r="6122" spans="1:34" ht="15" customHeight="1" x14ac:dyDescent="0.2">
      <c r="A6122" s="257">
        <v>115</v>
      </c>
      <c r="B6122" s="257">
        <v>115</v>
      </c>
      <c r="C6122" s="258" t="s">
        <v>1656</v>
      </c>
      <c r="D6122" s="257" t="s">
        <v>1657</v>
      </c>
      <c r="E6122" s="258" t="s">
        <v>1658</v>
      </c>
      <c r="F6122" s="25">
        <v>2016</v>
      </c>
      <c r="G6122" s="232">
        <v>42490.15902777778</v>
      </c>
      <c r="H6122" s="233">
        <v>42490.15902777778</v>
      </c>
      <c r="I6122" s="412" t="s">
        <v>36</v>
      </c>
      <c r="J6122" s="412" t="s">
        <v>36</v>
      </c>
      <c r="K6122" s="412"/>
      <c r="L6122" s="235">
        <f>N6122-G6122</f>
        <v>0.5</v>
      </c>
      <c r="M6122" s="236">
        <v>720</v>
      </c>
      <c r="N6122" s="232">
        <v>42490.65902777778</v>
      </c>
      <c r="O6122" s="233">
        <v>42490.65902777778</v>
      </c>
      <c r="P6122" s="237" t="s">
        <v>37</v>
      </c>
      <c r="Q6122" s="238" t="s">
        <v>52</v>
      </c>
      <c r="R6122" s="238" t="s">
        <v>302</v>
      </c>
      <c r="S6122" s="35" t="s">
        <v>68</v>
      </c>
      <c r="T6122" s="35" t="s">
        <v>6000</v>
      </c>
      <c r="U6122" s="88">
        <v>12143</v>
      </c>
      <c r="V6122" s="240" t="s">
        <v>1385</v>
      </c>
      <c r="W6122" s="35" t="s">
        <v>6001</v>
      </c>
      <c r="X6122" s="55">
        <v>1</v>
      </c>
      <c r="Y6122" s="55">
        <v>0</v>
      </c>
      <c r="Z6122" s="55">
        <v>0</v>
      </c>
      <c r="AA6122" s="168"/>
      <c r="AB6122" s="168"/>
      <c r="AC6122" s="168"/>
    </row>
    <row r="6123" spans="1:34" ht="15" customHeight="1" x14ac:dyDescent="0.2">
      <c r="A6123" s="257">
        <v>115</v>
      </c>
      <c r="B6123" s="257">
        <v>115</v>
      </c>
      <c r="C6123" s="258" t="s">
        <v>1656</v>
      </c>
      <c r="D6123" s="257" t="s">
        <v>1657</v>
      </c>
      <c r="E6123" s="258" t="s">
        <v>1658</v>
      </c>
      <c r="F6123" s="25">
        <v>2016</v>
      </c>
      <c r="G6123" s="284">
        <v>42591.745138888888</v>
      </c>
      <c r="H6123" s="234">
        <v>42591.745138888888</v>
      </c>
      <c r="I6123" s="412" t="s">
        <v>36</v>
      </c>
      <c r="J6123" s="412" t="s">
        <v>36</v>
      </c>
      <c r="K6123" s="412"/>
      <c r="L6123" s="235">
        <f>N6123-G6123</f>
        <v>0.18194444444816327</v>
      </c>
      <c r="M6123" s="236">
        <v>262</v>
      </c>
      <c r="N6123" s="284">
        <v>42591.927083333336</v>
      </c>
      <c r="O6123" s="234">
        <v>42591.927083333336</v>
      </c>
      <c r="P6123" s="237" t="s">
        <v>37</v>
      </c>
      <c r="Q6123" s="238" t="s">
        <v>382</v>
      </c>
      <c r="R6123" s="238" t="s">
        <v>383</v>
      </c>
      <c r="S6123" s="35" t="s">
        <v>40</v>
      </c>
      <c r="T6123" s="35" t="s">
        <v>6452</v>
      </c>
      <c r="U6123" s="282" t="s">
        <v>40</v>
      </c>
      <c r="V6123" s="240" t="s">
        <v>1385</v>
      </c>
      <c r="W6123" s="35" t="s">
        <v>6454</v>
      </c>
      <c r="X6123" s="177">
        <v>1</v>
      </c>
      <c r="Y6123" s="177">
        <v>0</v>
      </c>
      <c r="Z6123" s="55">
        <v>0</v>
      </c>
      <c r="AA6123" s="35"/>
      <c r="AB6123" s="35"/>
      <c r="AC6123" s="35"/>
    </row>
    <row r="6124" spans="1:34" ht="15" customHeight="1" x14ac:dyDescent="0.2">
      <c r="A6124" s="257">
        <v>115</v>
      </c>
      <c r="B6124" s="257">
        <v>115</v>
      </c>
      <c r="C6124" s="258" t="s">
        <v>1656</v>
      </c>
      <c r="D6124" s="257" t="s">
        <v>1657</v>
      </c>
      <c r="E6124" s="258" t="s">
        <v>1658</v>
      </c>
      <c r="F6124" s="25">
        <v>2016</v>
      </c>
      <c r="G6124" s="284">
        <v>42595.737500000003</v>
      </c>
      <c r="H6124" s="234">
        <v>42595.737500000003</v>
      </c>
      <c r="I6124" s="412" t="s">
        <v>36</v>
      </c>
      <c r="J6124" s="412" t="s">
        <v>36</v>
      </c>
      <c r="K6124" s="412"/>
      <c r="L6124" s="235">
        <f>N6124-G6124</f>
        <v>6.9444443943211809E-4</v>
      </c>
      <c r="M6124" s="236">
        <v>1</v>
      </c>
      <c r="N6124" s="284">
        <v>42595.738194444442</v>
      </c>
      <c r="O6124" s="234">
        <v>42595.738194444442</v>
      </c>
      <c r="P6124" s="237" t="s">
        <v>37</v>
      </c>
      <c r="Q6124" s="238" t="s">
        <v>382</v>
      </c>
      <c r="R6124" s="238" t="s">
        <v>383</v>
      </c>
      <c r="S6124" s="35" t="s">
        <v>526</v>
      </c>
      <c r="T6124" s="35" t="s">
        <v>6465</v>
      </c>
      <c r="U6124" s="88">
        <v>12404</v>
      </c>
      <c r="V6124" s="240" t="s">
        <v>1385</v>
      </c>
      <c r="W6124" s="35" t="s">
        <v>6466</v>
      </c>
      <c r="X6124" s="177">
        <v>1</v>
      </c>
      <c r="Y6124" s="55">
        <v>0</v>
      </c>
      <c r="Z6124" s="55">
        <v>0</v>
      </c>
      <c r="AA6124" s="35"/>
      <c r="AB6124" s="35"/>
      <c r="AC6124" s="241"/>
    </row>
    <row r="6125" spans="1:34" ht="15" customHeight="1" x14ac:dyDescent="0.2">
      <c r="A6125" s="257">
        <v>115</v>
      </c>
      <c r="B6125" s="257">
        <v>115</v>
      </c>
      <c r="C6125" s="258" t="s">
        <v>1656</v>
      </c>
      <c r="D6125" s="257" t="s">
        <v>1657</v>
      </c>
      <c r="E6125" s="258" t="s">
        <v>1658</v>
      </c>
      <c r="F6125" s="25">
        <v>2016</v>
      </c>
      <c r="G6125" s="284">
        <v>42595.746527777781</v>
      </c>
      <c r="H6125" s="234">
        <v>42595.746527777781</v>
      </c>
      <c r="I6125" s="412" t="s">
        <v>36</v>
      </c>
      <c r="J6125" s="412" t="s">
        <v>36</v>
      </c>
      <c r="K6125" s="412"/>
      <c r="L6125" s="235">
        <f>N6125-G6125</f>
        <v>5.2083333333284827</v>
      </c>
      <c r="M6125" s="236">
        <v>7500</v>
      </c>
      <c r="N6125" s="284">
        <v>42600.954861111109</v>
      </c>
      <c r="O6125" s="234">
        <v>42600.954861111109</v>
      </c>
      <c r="P6125" s="294" t="s">
        <v>173</v>
      </c>
      <c r="Q6125" s="238" t="s">
        <v>382</v>
      </c>
      <c r="R6125" s="238" t="s">
        <v>383</v>
      </c>
      <c r="S6125" s="35" t="s">
        <v>68</v>
      </c>
      <c r="T6125" s="35" t="s">
        <v>6467</v>
      </c>
      <c r="U6125" s="88">
        <v>12404</v>
      </c>
      <c r="V6125" s="240" t="s">
        <v>1385</v>
      </c>
      <c r="W6125" s="35" t="s">
        <v>6468</v>
      </c>
      <c r="X6125" s="177">
        <v>1</v>
      </c>
      <c r="Y6125" s="55">
        <v>0</v>
      </c>
      <c r="Z6125" s="55">
        <v>0</v>
      </c>
      <c r="AA6125" s="35"/>
      <c r="AB6125" s="35"/>
      <c r="AC6125" s="241"/>
    </row>
    <row r="6126" spans="1:34" ht="15" customHeight="1" x14ac:dyDescent="0.2">
      <c r="A6126" s="521">
        <v>115</v>
      </c>
      <c r="B6126" s="521">
        <v>115</v>
      </c>
      <c r="C6126" s="522" t="s">
        <v>1656</v>
      </c>
      <c r="D6126" s="521" t="s">
        <v>1657</v>
      </c>
      <c r="E6126" s="522" t="s">
        <v>1658</v>
      </c>
      <c r="F6126" s="25">
        <v>2019</v>
      </c>
      <c r="G6126" s="573">
        <v>43606.774305555555</v>
      </c>
      <c r="H6126" s="574">
        <v>43606.774305555555</v>
      </c>
      <c r="I6126" s="572" t="s">
        <v>36</v>
      </c>
      <c r="J6126" s="572" t="s">
        <v>36</v>
      </c>
      <c r="K6126" s="572" t="s">
        <v>36</v>
      </c>
      <c r="L6126" s="235">
        <f>N6126-G6126</f>
        <v>0.32777777777664596</v>
      </c>
      <c r="M6126" s="236">
        <v>472</v>
      </c>
      <c r="N6126" s="573">
        <v>43607.102083333331</v>
      </c>
      <c r="O6126" s="574">
        <v>43607.102083333331</v>
      </c>
      <c r="P6126" s="237" t="s">
        <v>37</v>
      </c>
      <c r="Q6126" s="359" t="s">
        <v>1285</v>
      </c>
      <c r="R6126" s="35" t="s">
        <v>10214</v>
      </c>
      <c r="S6126" s="277" t="s">
        <v>107</v>
      </c>
      <c r="T6126" s="167" t="s">
        <v>14140</v>
      </c>
      <c r="U6126" s="77">
        <v>117316435</v>
      </c>
      <c r="V6126" s="49" t="s">
        <v>1385</v>
      </c>
      <c r="W6126" s="167" t="s">
        <v>14141</v>
      </c>
      <c r="X6126" s="536">
        <v>0</v>
      </c>
      <c r="Y6126" s="255">
        <v>0</v>
      </c>
      <c r="Z6126" s="255">
        <v>0</v>
      </c>
      <c r="AA6126" s="264">
        <f>Y6126/AD6126</f>
        <v>0</v>
      </c>
      <c r="AB6126" s="265">
        <f>Z6126/AD6126</f>
        <v>0</v>
      </c>
      <c r="AC6126" s="255">
        <v>0</v>
      </c>
      <c r="AD6126" s="255">
        <v>5548929</v>
      </c>
      <c r="AE6126" s="240" t="s">
        <v>1270</v>
      </c>
      <c r="AF6126" s="527" t="s">
        <v>1270</v>
      </c>
      <c r="AG6126" s="555" t="s">
        <v>7066</v>
      </c>
      <c r="AH6126" s="525" t="s">
        <v>12671</v>
      </c>
    </row>
    <row r="6127" spans="1:34" ht="15" customHeight="1" x14ac:dyDescent="0.2">
      <c r="A6127" s="521">
        <v>115</v>
      </c>
      <c r="B6127" s="521">
        <v>115</v>
      </c>
      <c r="C6127" s="522" t="s">
        <v>1656</v>
      </c>
      <c r="D6127" s="521" t="s">
        <v>1657</v>
      </c>
      <c r="E6127" s="522" t="s">
        <v>1658</v>
      </c>
      <c r="F6127" s="25">
        <v>2019</v>
      </c>
      <c r="G6127" s="573">
        <v>43615.643055555556</v>
      </c>
      <c r="H6127" s="574">
        <v>43615.643055555556</v>
      </c>
      <c r="I6127" s="572" t="s">
        <v>36</v>
      </c>
      <c r="J6127" s="572" t="s">
        <v>36</v>
      </c>
      <c r="K6127" s="572" t="s">
        <v>36</v>
      </c>
      <c r="L6127" s="235">
        <f>N6127-G6127</f>
        <v>4.8611111109494232E-2</v>
      </c>
      <c r="M6127" s="236">
        <v>70</v>
      </c>
      <c r="N6127" s="573">
        <v>43615.691666666666</v>
      </c>
      <c r="O6127" s="574">
        <v>43615.691666666666</v>
      </c>
      <c r="P6127" s="237" t="s">
        <v>37</v>
      </c>
      <c r="Q6127" s="359" t="s">
        <v>213</v>
      </c>
      <c r="R6127" s="35" t="s">
        <v>10774</v>
      </c>
      <c r="S6127" s="277" t="s">
        <v>40</v>
      </c>
      <c r="T6127" s="167" t="s">
        <v>14233</v>
      </c>
      <c r="U6127" s="170">
        <v>117370557</v>
      </c>
      <c r="V6127" s="49" t="s">
        <v>1385</v>
      </c>
      <c r="W6127" s="167" t="s">
        <v>14236</v>
      </c>
      <c r="X6127" s="536">
        <v>1</v>
      </c>
      <c r="Y6127" s="255">
        <v>0</v>
      </c>
      <c r="Z6127" s="255">
        <v>0</v>
      </c>
      <c r="AA6127" s="264">
        <f>Y6127/AD6127</f>
        <v>0</v>
      </c>
      <c r="AB6127" s="265">
        <f>Z6127/AD6127</f>
        <v>0</v>
      </c>
      <c r="AC6127" s="255">
        <v>0</v>
      </c>
      <c r="AD6127" s="255">
        <v>5548929</v>
      </c>
      <c r="AE6127" s="240" t="s">
        <v>1270</v>
      </c>
      <c r="AF6127" s="240" t="s">
        <v>1270</v>
      </c>
      <c r="AG6127" s="49" t="s">
        <v>7040</v>
      </c>
      <c r="AH6127" s="525" t="s">
        <v>7173</v>
      </c>
    </row>
    <row r="6128" spans="1:34" ht="15" customHeight="1" x14ac:dyDescent="0.2">
      <c r="A6128" s="58">
        <v>115</v>
      </c>
      <c r="B6128" s="58">
        <v>115</v>
      </c>
      <c r="C6128" s="76" t="s">
        <v>1080</v>
      </c>
      <c r="D6128" s="23" t="s">
        <v>1081</v>
      </c>
      <c r="E6128" s="60" t="s">
        <v>1082</v>
      </c>
      <c r="F6128" s="25">
        <v>2014</v>
      </c>
      <c r="G6128" s="61">
        <v>41691.052083333336</v>
      </c>
      <c r="H6128" s="62">
        <v>41691.052083333336</v>
      </c>
      <c r="I6128" s="625" t="s">
        <v>36</v>
      </c>
      <c r="J6128" s="625" t="s">
        <v>36</v>
      </c>
      <c r="K6128" s="625"/>
      <c r="L6128" s="64">
        <f>N6128-G6128</f>
        <v>5.0694444442342501E-2</v>
      </c>
      <c r="M6128" s="65">
        <v>73</v>
      </c>
      <c r="N6128" s="61">
        <v>41691.102777777778</v>
      </c>
      <c r="O6128" s="62">
        <v>41691.102777777778</v>
      </c>
      <c r="P6128" s="66" t="s">
        <v>37</v>
      </c>
      <c r="Q6128" s="67" t="s">
        <v>155</v>
      </c>
      <c r="R6128" s="67" t="s">
        <v>155</v>
      </c>
      <c r="S6128" s="68" t="s">
        <v>80</v>
      </c>
      <c r="T6128" s="69" t="s">
        <v>1842</v>
      </c>
      <c r="U6128" s="303" t="s">
        <v>40</v>
      </c>
      <c r="V6128" s="78" t="s">
        <v>190</v>
      </c>
      <c r="W6128" s="69" t="s">
        <v>1843</v>
      </c>
      <c r="X6128" s="32">
        <v>0</v>
      </c>
      <c r="Y6128" s="32">
        <v>0</v>
      </c>
      <c r="Z6128" s="83"/>
      <c r="AA6128" s="84"/>
      <c r="AB6128" s="85"/>
      <c r="AC6128" s="83"/>
    </row>
    <row r="6129" spans="1:34" ht="15" customHeight="1" x14ac:dyDescent="0.2">
      <c r="A6129" s="58">
        <v>115</v>
      </c>
      <c r="B6129" s="58">
        <v>115</v>
      </c>
      <c r="C6129" s="76" t="s">
        <v>1080</v>
      </c>
      <c r="D6129" s="23" t="s">
        <v>1081</v>
      </c>
      <c r="E6129" s="60" t="s">
        <v>1082</v>
      </c>
      <c r="F6129" s="25">
        <v>2014</v>
      </c>
      <c r="G6129" s="61">
        <v>41699.061111111114</v>
      </c>
      <c r="H6129" s="62">
        <v>41699.061111111114</v>
      </c>
      <c r="I6129" s="625" t="s">
        <v>36</v>
      </c>
      <c r="J6129" s="625" t="s">
        <v>36</v>
      </c>
      <c r="K6129" s="625"/>
      <c r="L6129" s="64">
        <f>N6129-G6129</f>
        <v>2.7083333327027503E-2</v>
      </c>
      <c r="M6129" s="65">
        <v>39</v>
      </c>
      <c r="N6129" s="61">
        <v>41699.088194444441</v>
      </c>
      <c r="O6129" s="62">
        <v>41699.088194444441</v>
      </c>
      <c r="P6129" s="66" t="s">
        <v>37</v>
      </c>
      <c r="Q6129" s="67" t="s">
        <v>43</v>
      </c>
      <c r="R6129" s="67" t="s">
        <v>535</v>
      </c>
      <c r="S6129" s="68" t="s">
        <v>45</v>
      </c>
      <c r="T6129" s="69" t="s">
        <v>1891</v>
      </c>
      <c r="U6129" s="303" t="s">
        <v>40</v>
      </c>
      <c r="V6129" s="78" t="s">
        <v>190</v>
      </c>
      <c r="W6129" s="69" t="s">
        <v>1892</v>
      </c>
      <c r="X6129" s="32">
        <v>0</v>
      </c>
      <c r="Y6129" s="32">
        <v>0</v>
      </c>
      <c r="Z6129" s="83"/>
      <c r="AA6129" s="84"/>
      <c r="AB6129" s="85"/>
      <c r="AC6129" s="83"/>
    </row>
    <row r="6130" spans="1:34" ht="15" customHeight="1" x14ac:dyDescent="0.2">
      <c r="A6130" s="105">
        <v>115</v>
      </c>
      <c r="B6130" s="105">
        <v>115</v>
      </c>
      <c r="C6130" s="76" t="s">
        <v>1080</v>
      </c>
      <c r="D6130" s="23" t="s">
        <v>1081</v>
      </c>
      <c r="E6130" s="60" t="s">
        <v>1082</v>
      </c>
      <c r="F6130" s="25">
        <v>2014</v>
      </c>
      <c r="G6130" s="106">
        <v>41984.306250000001</v>
      </c>
      <c r="H6130" s="63">
        <v>41984.306250000001</v>
      </c>
      <c r="I6130" s="628" t="s">
        <v>313</v>
      </c>
      <c r="J6130" s="625" t="s">
        <v>36</v>
      </c>
      <c r="K6130" s="625"/>
      <c r="L6130" s="64">
        <f>N6130-G6130</f>
        <v>0.10833333332993789</v>
      </c>
      <c r="M6130" s="65">
        <v>156</v>
      </c>
      <c r="N6130" s="106">
        <v>41984.414583333331</v>
      </c>
      <c r="O6130" s="63">
        <v>41984.414583333331</v>
      </c>
      <c r="P6130" s="66" t="s">
        <v>37</v>
      </c>
      <c r="Q6130" s="99" t="s">
        <v>52</v>
      </c>
      <c r="R6130" s="99" t="s">
        <v>3150</v>
      </c>
      <c r="S6130" s="78" t="s">
        <v>106</v>
      </c>
      <c r="T6130" s="69" t="s">
        <v>3151</v>
      </c>
      <c r="U6130" s="77">
        <v>10765</v>
      </c>
      <c r="V6130" s="87" t="s">
        <v>190</v>
      </c>
      <c r="W6130" s="69" t="s">
        <v>3154</v>
      </c>
      <c r="X6130" s="32">
        <v>0</v>
      </c>
      <c r="Y6130" s="32">
        <v>0</v>
      </c>
      <c r="Z6130" s="83"/>
      <c r="AA6130" s="84"/>
      <c r="AB6130" s="85"/>
      <c r="AC6130" s="83"/>
    </row>
    <row r="6131" spans="1:34" ht="15" customHeight="1" x14ac:dyDescent="0.2">
      <c r="A6131" s="257">
        <v>115</v>
      </c>
      <c r="B6131" s="257">
        <v>115</v>
      </c>
      <c r="C6131" s="258" t="s">
        <v>1080</v>
      </c>
      <c r="D6131" s="257" t="s">
        <v>1081</v>
      </c>
      <c r="E6131" s="258" t="s">
        <v>1082</v>
      </c>
      <c r="F6131" s="25">
        <v>2017</v>
      </c>
      <c r="G6131" s="232">
        <v>42846.379166666666</v>
      </c>
      <c r="H6131" s="233">
        <v>42846.379166666666</v>
      </c>
      <c r="I6131" s="417" t="s">
        <v>7042</v>
      </c>
      <c r="J6131" s="412" t="s">
        <v>36</v>
      </c>
      <c r="K6131" s="412"/>
      <c r="L6131" s="235">
        <f>N6131-G6131</f>
        <v>0.22152777777955635</v>
      </c>
      <c r="M6131" s="236">
        <v>319</v>
      </c>
      <c r="N6131" s="232">
        <v>42846.600694444445</v>
      </c>
      <c r="O6131" s="233">
        <v>42846.600694444445</v>
      </c>
      <c r="P6131" s="237" t="s">
        <v>37</v>
      </c>
      <c r="Q6131" s="35" t="s">
        <v>52</v>
      </c>
      <c r="R6131" s="35" t="s">
        <v>106</v>
      </c>
      <c r="S6131" s="35" t="s">
        <v>106</v>
      </c>
      <c r="T6131" s="167" t="s">
        <v>8411</v>
      </c>
      <c r="U6131" s="293">
        <v>112804734</v>
      </c>
      <c r="V6131" s="240" t="s">
        <v>190</v>
      </c>
      <c r="W6131" s="35" t="s">
        <v>8413</v>
      </c>
      <c r="X6131" s="241">
        <v>0</v>
      </c>
      <c r="Y6131" s="241">
        <v>0</v>
      </c>
      <c r="Z6131" s="241">
        <v>0</v>
      </c>
      <c r="AA6131" s="168"/>
      <c r="AB6131" s="168"/>
      <c r="AC6131" s="168"/>
      <c r="AD6131" s="304">
        <v>5517212</v>
      </c>
      <c r="AE6131" s="305" t="s">
        <v>1270</v>
      </c>
      <c r="AF6131" s="305" t="s">
        <v>1270</v>
      </c>
      <c r="AG6131" s="35" t="s">
        <v>7040</v>
      </c>
      <c r="AH6131" s="44" t="s">
        <v>7173</v>
      </c>
    </row>
    <row r="6132" spans="1:34" ht="15" customHeight="1" x14ac:dyDescent="0.2">
      <c r="A6132" s="257">
        <v>115</v>
      </c>
      <c r="B6132" s="257">
        <v>115</v>
      </c>
      <c r="C6132" s="258" t="s">
        <v>1080</v>
      </c>
      <c r="D6132" s="257" t="s">
        <v>1081</v>
      </c>
      <c r="E6132" s="258" t="s">
        <v>1082</v>
      </c>
      <c r="F6132" s="25">
        <v>2017</v>
      </c>
      <c r="G6132" s="232">
        <v>42847.09375</v>
      </c>
      <c r="H6132" s="233">
        <v>42847.09375</v>
      </c>
      <c r="I6132" s="412" t="s">
        <v>36</v>
      </c>
      <c r="J6132" s="412" t="s">
        <v>36</v>
      </c>
      <c r="K6132" s="412"/>
      <c r="L6132" s="235">
        <f>N6132-G6132</f>
        <v>2.1527777775190771E-2</v>
      </c>
      <c r="M6132" s="236">
        <v>31</v>
      </c>
      <c r="N6132" s="232">
        <v>42847.115277777775</v>
      </c>
      <c r="O6132" s="233">
        <v>42847.115277777775</v>
      </c>
      <c r="P6132" s="237" t="s">
        <v>37</v>
      </c>
      <c r="Q6132" s="35" t="s">
        <v>43</v>
      </c>
      <c r="R6132" s="35" t="s">
        <v>44</v>
      </c>
      <c r="S6132" s="35" t="s">
        <v>107</v>
      </c>
      <c r="T6132" s="52" t="s">
        <v>8422</v>
      </c>
      <c r="U6132" s="293">
        <v>112804734</v>
      </c>
      <c r="V6132" s="240" t="s">
        <v>190</v>
      </c>
      <c r="W6132" s="44" t="s">
        <v>8423</v>
      </c>
      <c r="X6132" s="241">
        <v>0</v>
      </c>
      <c r="Y6132" s="241">
        <v>0</v>
      </c>
      <c r="Z6132" s="241">
        <v>0</v>
      </c>
      <c r="AA6132" s="168"/>
      <c r="AB6132" s="168"/>
      <c r="AC6132" s="168"/>
      <c r="AD6132" s="304">
        <v>5517212</v>
      </c>
      <c r="AE6132" s="305" t="s">
        <v>1270</v>
      </c>
      <c r="AF6132" s="305" t="s">
        <v>1270</v>
      </c>
      <c r="AG6132" s="35" t="s">
        <v>7066</v>
      </c>
      <c r="AH6132" s="44" t="s">
        <v>7067</v>
      </c>
    </row>
    <row r="6133" spans="1:34" ht="15" customHeight="1" x14ac:dyDescent="0.2">
      <c r="A6133" s="175">
        <v>115</v>
      </c>
      <c r="B6133" s="175">
        <v>115</v>
      </c>
      <c r="C6133" s="24" t="s">
        <v>6962</v>
      </c>
      <c r="D6133" s="175" t="s">
        <v>6963</v>
      </c>
      <c r="E6133" s="24" t="s">
        <v>6964</v>
      </c>
      <c r="F6133" s="25">
        <v>2016</v>
      </c>
      <c r="G6133" s="284">
        <v>42714.456944444442</v>
      </c>
      <c r="H6133" s="234">
        <v>42714.456944444442</v>
      </c>
      <c r="I6133" s="412" t="s">
        <v>36</v>
      </c>
      <c r="J6133" s="412" t="s">
        <v>36</v>
      </c>
      <c r="K6133" s="412"/>
      <c r="L6133" s="299"/>
      <c r="M6133" s="300"/>
      <c r="N6133" s="299"/>
      <c r="O6133" s="299"/>
      <c r="P6133" s="237" t="s">
        <v>37</v>
      </c>
      <c r="Q6133" s="35" t="s">
        <v>52</v>
      </c>
      <c r="R6133" s="35" t="s">
        <v>106</v>
      </c>
      <c r="S6133" s="35" t="s">
        <v>106</v>
      </c>
      <c r="T6133" s="35" t="s">
        <v>6965</v>
      </c>
      <c r="U6133" s="282" t="s">
        <v>40</v>
      </c>
      <c r="V6133" s="240" t="s">
        <v>190</v>
      </c>
      <c r="W6133" s="181"/>
      <c r="X6133" s="177">
        <v>0</v>
      </c>
      <c r="Y6133" s="55">
        <v>0</v>
      </c>
      <c r="Z6133" s="55">
        <v>0</v>
      </c>
      <c r="AA6133" s="168"/>
      <c r="AB6133" s="168"/>
      <c r="AC6133" s="168"/>
    </row>
    <row r="6134" spans="1:34" ht="15" customHeight="1" x14ac:dyDescent="0.2">
      <c r="A6134" s="175">
        <v>115</v>
      </c>
      <c r="B6134" s="175">
        <v>115</v>
      </c>
      <c r="C6134" s="24" t="s">
        <v>1496</v>
      </c>
      <c r="D6134" s="175" t="s">
        <v>1497</v>
      </c>
      <c r="E6134" s="24" t="s">
        <v>1498</v>
      </c>
      <c r="F6134" s="25">
        <v>2015</v>
      </c>
      <c r="G6134" s="156">
        <v>42101.236111111109</v>
      </c>
      <c r="H6134" s="157">
        <v>42101.236111111109</v>
      </c>
      <c r="I6134" s="620" t="s">
        <v>36</v>
      </c>
      <c r="J6134" s="620" t="s">
        <v>36</v>
      </c>
      <c r="K6134" s="620"/>
      <c r="L6134" s="159">
        <f>N6134-G6134</f>
        <v>6.944444467080757E-4</v>
      </c>
      <c r="M6134" s="160">
        <v>1</v>
      </c>
      <c r="N6134" s="156">
        <v>42101.236805555556</v>
      </c>
      <c r="O6134" s="157">
        <v>42101.236805555556</v>
      </c>
      <c r="P6134" s="161" t="s">
        <v>37</v>
      </c>
      <c r="Q6134" s="35" t="s">
        <v>48</v>
      </c>
      <c r="R6134" s="35" t="s">
        <v>49</v>
      </c>
      <c r="S6134" s="35" t="s">
        <v>40</v>
      </c>
      <c r="T6134" s="35" t="s">
        <v>3706</v>
      </c>
      <c r="U6134" s="303" t="s">
        <v>40</v>
      </c>
      <c r="V6134" s="167" t="s">
        <v>190</v>
      </c>
      <c r="W6134" s="35" t="s">
        <v>3707</v>
      </c>
      <c r="X6134" s="55">
        <v>0</v>
      </c>
      <c r="Y6134" s="55">
        <v>0</v>
      </c>
      <c r="Z6134" s="168"/>
      <c r="AA6134" s="168"/>
      <c r="AB6134" s="168"/>
      <c r="AC6134" s="168"/>
    </row>
    <row r="6135" spans="1:34" ht="15" customHeight="1" x14ac:dyDescent="0.2">
      <c r="A6135" s="153">
        <v>115</v>
      </c>
      <c r="B6135" s="153">
        <v>115</v>
      </c>
      <c r="C6135" s="102" t="s">
        <v>1270</v>
      </c>
      <c r="D6135" s="175" t="s">
        <v>3518</v>
      </c>
      <c r="E6135" s="167" t="s">
        <v>3519</v>
      </c>
      <c r="F6135" s="25">
        <v>2015</v>
      </c>
      <c r="G6135" s="179">
        <v>42045.168055555558</v>
      </c>
      <c r="H6135" s="158">
        <v>42045.168055555558</v>
      </c>
      <c r="I6135" s="620" t="s">
        <v>36</v>
      </c>
      <c r="J6135" s="620" t="s">
        <v>36</v>
      </c>
      <c r="K6135" s="620"/>
      <c r="L6135" s="159">
        <f>N6135-G6135</f>
        <v>9.7222222175332718E-3</v>
      </c>
      <c r="M6135" s="160">
        <v>14</v>
      </c>
      <c r="N6135" s="156">
        <v>42045.177777777775</v>
      </c>
      <c r="O6135" s="157">
        <v>42045.177777777775</v>
      </c>
      <c r="P6135" s="161" t="s">
        <v>37</v>
      </c>
      <c r="Q6135" s="35" t="s">
        <v>1285</v>
      </c>
      <c r="R6135" s="35" t="s">
        <v>124</v>
      </c>
      <c r="S6135" s="35" t="s">
        <v>106</v>
      </c>
      <c r="T6135" s="35" t="s">
        <v>3515</v>
      </c>
      <c r="U6135" s="170">
        <v>10891</v>
      </c>
      <c r="V6135" s="167" t="s">
        <v>788</v>
      </c>
      <c r="W6135" s="35" t="s">
        <v>3516</v>
      </c>
      <c r="X6135" s="55">
        <v>1</v>
      </c>
      <c r="Y6135" s="168"/>
      <c r="Z6135" s="168"/>
      <c r="AA6135" s="168"/>
      <c r="AB6135" s="168"/>
      <c r="AC6135" s="168"/>
    </row>
    <row r="6136" spans="1:34" ht="15" customHeight="1" x14ac:dyDescent="0.2">
      <c r="A6136" s="175">
        <v>115</v>
      </c>
      <c r="B6136" s="175">
        <v>115</v>
      </c>
      <c r="C6136" s="60" t="s">
        <v>3986</v>
      </c>
      <c r="D6136" s="175" t="s">
        <v>3518</v>
      </c>
      <c r="E6136" s="60" t="s">
        <v>3987</v>
      </c>
      <c r="F6136" s="25">
        <v>2015</v>
      </c>
      <c r="G6136" s="156">
        <v>42138.658333333333</v>
      </c>
      <c r="H6136" s="157">
        <v>42138.658333333333</v>
      </c>
      <c r="I6136" s="620" t="s">
        <v>36</v>
      </c>
      <c r="J6136" s="620" t="s">
        <v>36</v>
      </c>
      <c r="K6136" s="620"/>
      <c r="L6136" s="159">
        <f>N6136-G6136</f>
        <v>6.944444467080757E-4</v>
      </c>
      <c r="M6136" s="160">
        <v>1</v>
      </c>
      <c r="N6136" s="156">
        <v>42138.65902777778</v>
      </c>
      <c r="O6136" s="157">
        <v>42138.65902777778</v>
      </c>
      <c r="P6136" s="161" t="s">
        <v>37</v>
      </c>
      <c r="Q6136" s="35" t="s">
        <v>213</v>
      </c>
      <c r="R6136" s="35" t="s">
        <v>287</v>
      </c>
      <c r="S6136" s="35" t="s">
        <v>40</v>
      </c>
      <c r="T6136" s="35" t="s">
        <v>3984</v>
      </c>
      <c r="U6136" s="303" t="s">
        <v>40</v>
      </c>
      <c r="V6136" s="167" t="s">
        <v>788</v>
      </c>
      <c r="W6136" s="35" t="s">
        <v>3985</v>
      </c>
      <c r="X6136" s="55">
        <v>0</v>
      </c>
      <c r="Y6136" s="55">
        <v>0</v>
      </c>
      <c r="Z6136" s="168"/>
      <c r="AA6136" s="168"/>
      <c r="AB6136" s="168"/>
      <c r="AC6136" s="168"/>
    </row>
    <row r="6137" spans="1:34" ht="15" customHeight="1" x14ac:dyDescent="0.2">
      <c r="A6137" s="153">
        <v>115</v>
      </c>
      <c r="B6137" s="153">
        <v>115</v>
      </c>
      <c r="C6137" s="102" t="s">
        <v>1270</v>
      </c>
      <c r="D6137" s="175" t="s">
        <v>3518</v>
      </c>
      <c r="E6137" s="167" t="s">
        <v>3519</v>
      </c>
      <c r="F6137" s="25">
        <v>2015</v>
      </c>
      <c r="G6137" s="156">
        <v>42186.226388888892</v>
      </c>
      <c r="H6137" s="157">
        <v>42186.226388888892</v>
      </c>
      <c r="I6137" s="620" t="s">
        <v>36</v>
      </c>
      <c r="J6137" s="620" t="s">
        <v>36</v>
      </c>
      <c r="K6137" s="620"/>
      <c r="L6137" s="159">
        <f>N6137-G6137</f>
        <v>6.9444443943211809E-4</v>
      </c>
      <c r="M6137" s="160">
        <v>1</v>
      </c>
      <c r="N6137" s="156">
        <v>42186.227083333331</v>
      </c>
      <c r="O6137" s="157">
        <v>42186.227083333331</v>
      </c>
      <c r="P6137" s="161" t="s">
        <v>37</v>
      </c>
      <c r="Q6137" s="35" t="s">
        <v>48</v>
      </c>
      <c r="R6137" s="35" t="s">
        <v>49</v>
      </c>
      <c r="S6137" s="35" t="s">
        <v>40</v>
      </c>
      <c r="T6137" s="35" t="s">
        <v>4213</v>
      </c>
      <c r="U6137" s="303" t="s">
        <v>40</v>
      </c>
      <c r="V6137" s="167" t="s">
        <v>788</v>
      </c>
      <c r="W6137" s="35" t="s">
        <v>4214</v>
      </c>
      <c r="X6137" s="55">
        <v>1</v>
      </c>
      <c r="Y6137" s="55">
        <v>0</v>
      </c>
      <c r="Z6137" s="168"/>
      <c r="AA6137" s="168"/>
      <c r="AB6137" s="168"/>
      <c r="AC6137" s="168"/>
    </row>
    <row r="6138" spans="1:34" ht="15" customHeight="1" x14ac:dyDescent="0.2">
      <c r="A6138" s="175">
        <v>115</v>
      </c>
      <c r="B6138" s="175">
        <v>115</v>
      </c>
      <c r="C6138" s="102" t="s">
        <v>1270</v>
      </c>
      <c r="D6138" s="175" t="s">
        <v>3518</v>
      </c>
      <c r="E6138" s="167" t="s">
        <v>3519</v>
      </c>
      <c r="F6138" s="25">
        <v>2015</v>
      </c>
      <c r="G6138" s="156">
        <v>42291.941666666666</v>
      </c>
      <c r="H6138" s="157">
        <v>42291.941666666666</v>
      </c>
      <c r="I6138" s="620" t="s">
        <v>36</v>
      </c>
      <c r="J6138" s="620" t="s">
        <v>36</v>
      </c>
      <c r="K6138" s="620"/>
      <c r="L6138" s="159">
        <f>N6138-G6138</f>
        <v>6.944444467080757E-4</v>
      </c>
      <c r="M6138" s="160">
        <v>1</v>
      </c>
      <c r="N6138" s="156">
        <v>42291.942361111112</v>
      </c>
      <c r="O6138" s="157">
        <v>42291.942361111112</v>
      </c>
      <c r="P6138" s="161" t="s">
        <v>37</v>
      </c>
      <c r="Q6138" s="35" t="s">
        <v>213</v>
      </c>
      <c r="R6138" s="35" t="s">
        <v>287</v>
      </c>
      <c r="S6138" s="35" t="s">
        <v>40</v>
      </c>
      <c r="T6138" s="35" t="s">
        <v>4931</v>
      </c>
      <c r="U6138" s="303" t="s">
        <v>40</v>
      </c>
      <c r="V6138" s="167" t="s">
        <v>788</v>
      </c>
      <c r="W6138" s="35" t="s">
        <v>4932</v>
      </c>
      <c r="X6138" s="55">
        <v>1</v>
      </c>
      <c r="Y6138" s="168"/>
      <c r="Z6138" s="168"/>
      <c r="AA6138" s="168"/>
      <c r="AB6138" s="168"/>
      <c r="AC6138" s="168"/>
    </row>
    <row r="6139" spans="1:34" ht="15" customHeight="1" x14ac:dyDescent="0.2">
      <c r="A6139" s="257">
        <v>115</v>
      </c>
      <c r="B6139" s="257">
        <v>115</v>
      </c>
      <c r="C6139" s="102" t="s">
        <v>1270</v>
      </c>
      <c r="D6139" s="175" t="s">
        <v>3518</v>
      </c>
      <c r="E6139" s="167" t="s">
        <v>3519</v>
      </c>
      <c r="F6139" s="25">
        <v>2016</v>
      </c>
      <c r="G6139" s="284">
        <v>42641.679166666669</v>
      </c>
      <c r="H6139" s="234">
        <v>42641.679166666669</v>
      </c>
      <c r="I6139" s="412" t="s">
        <v>36</v>
      </c>
      <c r="J6139" s="412" t="s">
        <v>36</v>
      </c>
      <c r="K6139" s="412"/>
      <c r="L6139" s="235">
        <f>N6139-G6139</f>
        <v>6.9444443943211809E-4</v>
      </c>
      <c r="M6139" s="236">
        <v>1</v>
      </c>
      <c r="N6139" s="284">
        <v>42641.679861111108</v>
      </c>
      <c r="O6139" s="234">
        <v>42641.679861111108</v>
      </c>
      <c r="P6139" s="237" t="s">
        <v>37</v>
      </c>
      <c r="Q6139" s="238" t="s">
        <v>48</v>
      </c>
      <c r="R6139" s="238" t="s">
        <v>49</v>
      </c>
      <c r="S6139" s="35" t="s">
        <v>40</v>
      </c>
      <c r="T6139" s="35" t="s">
        <v>6625</v>
      </c>
      <c r="U6139" s="282" t="s">
        <v>40</v>
      </c>
      <c r="V6139" s="240" t="s">
        <v>788</v>
      </c>
      <c r="W6139" s="35" t="s">
        <v>6626</v>
      </c>
      <c r="X6139" s="177">
        <v>0</v>
      </c>
      <c r="Y6139" s="55">
        <v>0</v>
      </c>
      <c r="Z6139" s="55">
        <v>0</v>
      </c>
      <c r="AA6139" s="35"/>
      <c r="AB6139" s="35"/>
      <c r="AC6139" s="241"/>
    </row>
    <row r="6140" spans="1:34" ht="15" customHeight="1" x14ac:dyDescent="0.2">
      <c r="A6140" s="175">
        <v>115</v>
      </c>
      <c r="B6140" s="175">
        <v>115</v>
      </c>
      <c r="C6140" s="24" t="s">
        <v>3943</v>
      </c>
      <c r="D6140" s="175" t="s">
        <v>3944</v>
      </c>
      <c r="E6140" s="24" t="s">
        <v>3945</v>
      </c>
      <c r="F6140" s="25">
        <v>2015</v>
      </c>
      <c r="G6140" s="156">
        <v>42132.868055555555</v>
      </c>
      <c r="H6140" s="157">
        <v>42132.868055555555</v>
      </c>
      <c r="I6140" s="620" t="s">
        <v>36</v>
      </c>
      <c r="J6140" s="620" t="s">
        <v>36</v>
      </c>
      <c r="K6140" s="620"/>
      <c r="L6140" s="159">
        <f>N6140-G6140</f>
        <v>6.1805555553291924E-2</v>
      </c>
      <c r="M6140" s="160">
        <v>89</v>
      </c>
      <c r="N6140" s="156">
        <v>42132.929861111108</v>
      </c>
      <c r="O6140" s="157">
        <v>42132.929861111108</v>
      </c>
      <c r="P6140" s="161" t="s">
        <v>37</v>
      </c>
      <c r="Q6140" s="35" t="s">
        <v>1285</v>
      </c>
      <c r="R6140" s="35" t="s">
        <v>302</v>
      </c>
      <c r="S6140" s="35" t="s">
        <v>68</v>
      </c>
      <c r="T6140" s="35" t="s">
        <v>3946</v>
      </c>
      <c r="U6140" s="170">
        <v>11113</v>
      </c>
      <c r="V6140" s="167" t="s">
        <v>788</v>
      </c>
      <c r="W6140" s="35" t="s">
        <v>3947</v>
      </c>
      <c r="X6140" s="55">
        <v>1</v>
      </c>
      <c r="Y6140" s="55">
        <v>0</v>
      </c>
      <c r="Z6140" s="168"/>
      <c r="AA6140" s="35"/>
      <c r="AB6140" s="35"/>
      <c r="AC6140" s="35"/>
    </row>
    <row r="6141" spans="1:34" ht="15" customHeight="1" x14ac:dyDescent="0.2">
      <c r="A6141" s="257">
        <v>115</v>
      </c>
      <c r="B6141" s="257">
        <v>115</v>
      </c>
      <c r="C6141" s="258" t="s">
        <v>3943</v>
      </c>
      <c r="D6141" s="172" t="s">
        <v>3944</v>
      </c>
      <c r="E6141" s="258" t="s">
        <v>3945</v>
      </c>
      <c r="F6141" s="25">
        <v>2016</v>
      </c>
      <c r="G6141" s="232">
        <v>42404.224999999999</v>
      </c>
      <c r="H6141" s="233">
        <v>42404.224999999999</v>
      </c>
      <c r="I6141" s="412" t="s">
        <v>36</v>
      </c>
      <c r="J6141" s="412" t="s">
        <v>36</v>
      </c>
      <c r="K6141" s="412"/>
      <c r="L6141" s="235">
        <f>N6141-G6141</f>
        <v>6.944444467080757E-4</v>
      </c>
      <c r="M6141" s="236">
        <v>1</v>
      </c>
      <c r="N6141" s="232">
        <v>42404.225694444445</v>
      </c>
      <c r="O6141" s="233">
        <v>42404.225694444445</v>
      </c>
      <c r="P6141" s="237" t="s">
        <v>37</v>
      </c>
      <c r="Q6141" s="238" t="s">
        <v>48</v>
      </c>
      <c r="R6141" s="238" t="s">
        <v>49</v>
      </c>
      <c r="S6141" s="238" t="s">
        <v>40</v>
      </c>
      <c r="T6141" s="35" t="s">
        <v>5544</v>
      </c>
      <c r="U6141" s="282" t="s">
        <v>40</v>
      </c>
      <c r="V6141" s="240" t="s">
        <v>788</v>
      </c>
      <c r="W6141" s="35" t="s">
        <v>5545</v>
      </c>
      <c r="X6141" s="241">
        <v>1119</v>
      </c>
      <c r="Y6141" s="241">
        <v>0</v>
      </c>
      <c r="Z6141" s="241">
        <v>0</v>
      </c>
      <c r="AA6141" s="168"/>
      <c r="AB6141" s="168"/>
      <c r="AC6141" s="168"/>
    </row>
    <row r="6142" spans="1:34" ht="15" customHeight="1" x14ac:dyDescent="0.2">
      <c r="A6142" s="58">
        <v>115</v>
      </c>
      <c r="B6142" s="58">
        <v>115</v>
      </c>
      <c r="C6142" s="76" t="s">
        <v>2205</v>
      </c>
      <c r="D6142" s="23" t="s">
        <v>2206</v>
      </c>
      <c r="E6142" s="60" t="s">
        <v>2207</v>
      </c>
      <c r="F6142" s="25">
        <v>2014</v>
      </c>
      <c r="G6142" s="61">
        <v>41770.629166666666</v>
      </c>
      <c r="H6142" s="62">
        <v>41770.629166666666</v>
      </c>
      <c r="I6142" s="625" t="s">
        <v>36</v>
      </c>
      <c r="J6142" s="625" t="s">
        <v>36</v>
      </c>
      <c r="K6142" s="625"/>
      <c r="L6142" s="64">
        <f>N6142-G6142</f>
        <v>3.0555555553291924E-2</v>
      </c>
      <c r="M6142" s="65">
        <v>44</v>
      </c>
      <c r="N6142" s="61">
        <v>41770.659722222219</v>
      </c>
      <c r="O6142" s="62">
        <v>41770.659722222219</v>
      </c>
      <c r="P6142" s="66" t="s">
        <v>37</v>
      </c>
      <c r="Q6142" s="69" t="s">
        <v>52</v>
      </c>
      <c r="R6142" s="69" t="s">
        <v>243</v>
      </c>
      <c r="S6142" s="87" t="s">
        <v>106</v>
      </c>
      <c r="T6142" s="69" t="s">
        <v>2208</v>
      </c>
      <c r="U6142" s="282" t="s">
        <v>40</v>
      </c>
      <c r="V6142" s="78" t="s">
        <v>190</v>
      </c>
      <c r="W6142" s="69" t="s">
        <v>2209</v>
      </c>
      <c r="X6142" s="32">
        <v>0</v>
      </c>
      <c r="Y6142" s="32">
        <v>0</v>
      </c>
      <c r="Z6142" s="83"/>
      <c r="AA6142" s="84"/>
      <c r="AB6142" s="85"/>
      <c r="AC6142" s="83"/>
    </row>
    <row r="6143" spans="1:34" ht="15" customHeight="1" x14ac:dyDescent="0.2">
      <c r="A6143" s="257">
        <v>115</v>
      </c>
      <c r="B6143" s="257">
        <v>115</v>
      </c>
      <c r="C6143" s="258" t="s">
        <v>11639</v>
      </c>
      <c r="D6143" s="257" t="s">
        <v>11640</v>
      </c>
      <c r="E6143" s="258" t="s">
        <v>11641</v>
      </c>
      <c r="F6143" s="25">
        <v>2018</v>
      </c>
      <c r="G6143" s="284">
        <v>43309.466666666667</v>
      </c>
      <c r="H6143" s="234">
        <v>43309.466666666667</v>
      </c>
      <c r="I6143" s="417" t="s">
        <v>7042</v>
      </c>
      <c r="J6143" s="412" t="s">
        <v>36</v>
      </c>
      <c r="K6143" s="412" t="s">
        <v>36</v>
      </c>
      <c r="L6143" s="235">
        <f>N6143-G6143</f>
        <v>8.333333331393078E-3</v>
      </c>
      <c r="M6143" s="236">
        <v>12</v>
      </c>
      <c r="N6143" s="284">
        <v>43309.474999999999</v>
      </c>
      <c r="O6143" s="234">
        <v>43309.474999999999</v>
      </c>
      <c r="P6143" s="237" t="s">
        <v>37</v>
      </c>
      <c r="Q6143" s="359" t="s">
        <v>10316</v>
      </c>
      <c r="R6143" s="35" t="s">
        <v>10589</v>
      </c>
      <c r="S6143" s="277" t="s">
        <v>579</v>
      </c>
      <c r="T6143" s="167" t="s">
        <v>11642</v>
      </c>
      <c r="U6143" s="282" t="s">
        <v>40</v>
      </c>
      <c r="V6143" s="240" t="s">
        <v>190</v>
      </c>
      <c r="W6143" s="167" t="s">
        <v>11643</v>
      </c>
      <c r="X6143" s="255">
        <v>7565</v>
      </c>
      <c r="Y6143" s="255">
        <v>7565</v>
      </c>
      <c r="Z6143" s="255">
        <v>68085</v>
      </c>
      <c r="AA6143" s="264">
        <f>Y6143/AD6143</f>
        <v>1.3711635514459114E-3</v>
      </c>
      <c r="AB6143" s="265">
        <f>Z6143/AD6143</f>
        <v>1.2340471963013203E-2</v>
      </c>
      <c r="AC6143" s="255">
        <f>Z6143/Y6143</f>
        <v>9</v>
      </c>
      <c r="AD6143" s="241">
        <v>5517212</v>
      </c>
      <c r="AE6143" s="461" t="s">
        <v>1270</v>
      </c>
      <c r="AF6143" s="462" t="s">
        <v>1270</v>
      </c>
      <c r="AG6143" s="277" t="s">
        <v>7040</v>
      </c>
      <c r="AH6143" s="277" t="s">
        <v>7041</v>
      </c>
    </row>
    <row r="6144" spans="1:34" ht="15" customHeight="1" x14ac:dyDescent="0.2">
      <c r="A6144" s="58">
        <v>115</v>
      </c>
      <c r="B6144" s="58">
        <v>115</v>
      </c>
      <c r="C6144" s="76" t="s">
        <v>1202</v>
      </c>
      <c r="D6144" s="23" t="s">
        <v>1203</v>
      </c>
      <c r="E6144" s="60" t="s">
        <v>1204</v>
      </c>
      <c r="F6144" s="25">
        <v>2014</v>
      </c>
      <c r="G6144" s="61">
        <v>41698.03402777778</v>
      </c>
      <c r="H6144" s="62">
        <v>41698.03402777778</v>
      </c>
      <c r="I6144" s="625" t="s">
        <v>36</v>
      </c>
      <c r="J6144" s="625" t="s">
        <v>36</v>
      </c>
      <c r="K6144" s="625"/>
      <c r="L6144" s="64">
        <f>N6144-G6144</f>
        <v>3.4722222218988463E-2</v>
      </c>
      <c r="M6144" s="65">
        <v>50</v>
      </c>
      <c r="N6144" s="61">
        <v>41698.068749999999</v>
      </c>
      <c r="O6144" s="62">
        <v>41698.068749999999</v>
      </c>
      <c r="P6144" s="66" t="s">
        <v>37</v>
      </c>
      <c r="Q6144" s="67" t="s">
        <v>155</v>
      </c>
      <c r="R6144" s="67" t="s">
        <v>155</v>
      </c>
      <c r="S6144" s="68" t="s">
        <v>45</v>
      </c>
      <c r="T6144" s="69" t="s">
        <v>1868</v>
      </c>
      <c r="U6144" s="282" t="s">
        <v>40</v>
      </c>
      <c r="V6144" s="78" t="s">
        <v>190</v>
      </c>
      <c r="W6144" s="69" t="s">
        <v>1869</v>
      </c>
      <c r="X6144" s="32">
        <v>0</v>
      </c>
      <c r="Y6144" s="32">
        <v>0</v>
      </c>
      <c r="Z6144" s="83"/>
      <c r="AA6144" s="84"/>
      <c r="AB6144" s="85"/>
      <c r="AC6144" s="83"/>
    </row>
    <row r="6145" spans="1:34" ht="15" customHeight="1" x14ac:dyDescent="0.2">
      <c r="A6145" s="105">
        <v>115</v>
      </c>
      <c r="B6145" s="105">
        <v>115</v>
      </c>
      <c r="C6145" s="76" t="s">
        <v>1202</v>
      </c>
      <c r="D6145" s="23" t="s">
        <v>1203</v>
      </c>
      <c r="E6145" s="60" t="s">
        <v>1204</v>
      </c>
      <c r="F6145" s="25">
        <v>2014</v>
      </c>
      <c r="G6145" s="106">
        <v>41984.306250000001</v>
      </c>
      <c r="H6145" s="63">
        <v>41984.306250000001</v>
      </c>
      <c r="I6145" s="628" t="s">
        <v>313</v>
      </c>
      <c r="J6145" s="625" t="s">
        <v>36</v>
      </c>
      <c r="K6145" s="625"/>
      <c r="L6145" s="64">
        <f>N6145-G6145</f>
        <v>0.10694444444379769</v>
      </c>
      <c r="M6145" s="65">
        <v>154</v>
      </c>
      <c r="N6145" s="106">
        <v>41984.413194444445</v>
      </c>
      <c r="O6145" s="63">
        <v>41984.413194444445</v>
      </c>
      <c r="P6145" s="66" t="s">
        <v>37</v>
      </c>
      <c r="Q6145" s="99" t="s">
        <v>52</v>
      </c>
      <c r="R6145" s="99" t="s">
        <v>3150</v>
      </c>
      <c r="S6145" s="78" t="s">
        <v>106</v>
      </c>
      <c r="T6145" s="69" t="s">
        <v>3151</v>
      </c>
      <c r="U6145" s="77">
        <v>10765</v>
      </c>
      <c r="V6145" s="87" t="s">
        <v>190</v>
      </c>
      <c r="W6145" s="69" t="s">
        <v>3155</v>
      </c>
      <c r="X6145" s="32">
        <v>0</v>
      </c>
      <c r="Y6145" s="32">
        <v>0</v>
      </c>
      <c r="Z6145" s="83"/>
      <c r="AA6145" s="84"/>
      <c r="AB6145" s="85"/>
      <c r="AC6145" s="83"/>
    </row>
    <row r="6146" spans="1:34" ht="15" customHeight="1" x14ac:dyDescent="0.2">
      <c r="A6146" s="257">
        <v>115</v>
      </c>
      <c r="B6146" s="257">
        <v>115</v>
      </c>
      <c r="C6146" s="258" t="s">
        <v>1202</v>
      </c>
      <c r="D6146" s="257" t="s">
        <v>1203</v>
      </c>
      <c r="E6146" s="258" t="s">
        <v>1204</v>
      </c>
      <c r="F6146" s="25">
        <v>2017</v>
      </c>
      <c r="G6146" s="232">
        <v>42846.379166666666</v>
      </c>
      <c r="H6146" s="233">
        <v>42846.379166666666</v>
      </c>
      <c r="I6146" s="417" t="s">
        <v>7042</v>
      </c>
      <c r="J6146" s="412" t="s">
        <v>36</v>
      </c>
      <c r="K6146" s="412"/>
      <c r="L6146" s="235">
        <f>N6146-G6146</f>
        <v>0.22013888889341615</v>
      </c>
      <c r="M6146" s="236">
        <v>317</v>
      </c>
      <c r="N6146" s="232">
        <v>42846.599305555559</v>
      </c>
      <c r="O6146" s="233">
        <v>42846.599305555559</v>
      </c>
      <c r="P6146" s="237" t="s">
        <v>37</v>
      </c>
      <c r="Q6146" s="35" t="s">
        <v>52</v>
      </c>
      <c r="R6146" s="35" t="s">
        <v>106</v>
      </c>
      <c r="S6146" s="35" t="s">
        <v>106</v>
      </c>
      <c r="T6146" s="167" t="s">
        <v>8411</v>
      </c>
      <c r="U6146" s="293">
        <v>112804734</v>
      </c>
      <c r="V6146" s="240" t="s">
        <v>190</v>
      </c>
      <c r="W6146" s="35" t="s">
        <v>8414</v>
      </c>
      <c r="X6146" s="241">
        <v>0</v>
      </c>
      <c r="Y6146" s="241">
        <v>0</v>
      </c>
      <c r="Z6146" s="241">
        <v>0</v>
      </c>
      <c r="AA6146" s="168"/>
      <c r="AB6146" s="168"/>
      <c r="AC6146" s="168"/>
      <c r="AD6146" s="304">
        <v>5517212</v>
      </c>
      <c r="AE6146" s="305" t="s">
        <v>1270</v>
      </c>
      <c r="AF6146" s="305" t="s">
        <v>1270</v>
      </c>
      <c r="AG6146" s="35" t="s">
        <v>7040</v>
      </c>
      <c r="AH6146" s="44" t="s">
        <v>7173</v>
      </c>
    </row>
    <row r="6147" spans="1:34" ht="15" customHeight="1" x14ac:dyDescent="0.2">
      <c r="A6147" s="257">
        <v>115</v>
      </c>
      <c r="B6147" s="257">
        <v>115</v>
      </c>
      <c r="C6147" s="258" t="s">
        <v>1202</v>
      </c>
      <c r="D6147" s="257" t="s">
        <v>1203</v>
      </c>
      <c r="E6147" s="258" t="s">
        <v>1204</v>
      </c>
      <c r="F6147" s="25">
        <v>2017</v>
      </c>
      <c r="G6147" s="232">
        <v>42847.178472222222</v>
      </c>
      <c r="H6147" s="233">
        <v>42847.178472222222</v>
      </c>
      <c r="I6147" s="412" t="s">
        <v>36</v>
      </c>
      <c r="J6147" s="412" t="s">
        <v>36</v>
      </c>
      <c r="K6147" s="412"/>
      <c r="L6147" s="235">
        <f>N6147-G6147</f>
        <v>2.0833333335758653E-2</v>
      </c>
      <c r="M6147" s="236">
        <v>30</v>
      </c>
      <c r="N6147" s="232">
        <v>42847.199305555558</v>
      </c>
      <c r="O6147" s="233">
        <v>42847.199305555558</v>
      </c>
      <c r="P6147" s="237" t="s">
        <v>37</v>
      </c>
      <c r="Q6147" s="35" t="s">
        <v>43</v>
      </c>
      <c r="R6147" s="35" t="s">
        <v>44</v>
      </c>
      <c r="S6147" s="35" t="s">
        <v>107</v>
      </c>
      <c r="T6147" s="52" t="s">
        <v>8424</v>
      </c>
      <c r="U6147" s="293">
        <v>112804734</v>
      </c>
      <c r="V6147" s="240" t="s">
        <v>190</v>
      </c>
      <c r="W6147" s="44" t="s">
        <v>8425</v>
      </c>
      <c r="X6147" s="241">
        <v>0</v>
      </c>
      <c r="Y6147" s="241">
        <v>0</v>
      </c>
      <c r="Z6147" s="241">
        <v>0</v>
      </c>
      <c r="AA6147" s="168"/>
      <c r="AB6147" s="168"/>
      <c r="AC6147" s="168"/>
      <c r="AD6147" s="304">
        <v>5517212</v>
      </c>
      <c r="AE6147" s="305" t="s">
        <v>1270</v>
      </c>
      <c r="AF6147" s="305" t="s">
        <v>1270</v>
      </c>
      <c r="AG6147" s="35" t="s">
        <v>7066</v>
      </c>
      <c r="AH6147" s="44" t="s">
        <v>7067</v>
      </c>
    </row>
    <row r="6148" spans="1:34" ht="15" hidden="1" customHeight="1" x14ac:dyDescent="0.2">
      <c r="A6148" s="175">
        <v>230</v>
      </c>
      <c r="B6148" s="175">
        <v>230</v>
      </c>
      <c r="C6148" s="24" t="s">
        <v>740</v>
      </c>
      <c r="D6148" s="175" t="s">
        <v>741</v>
      </c>
      <c r="E6148" s="43" t="s">
        <v>742</v>
      </c>
      <c r="F6148" s="25">
        <v>2015</v>
      </c>
      <c r="G6148" s="156">
        <v>42315.382638888892</v>
      </c>
      <c r="H6148" s="157">
        <v>42315.382638888892</v>
      </c>
      <c r="I6148" s="620" t="s">
        <v>36</v>
      </c>
      <c r="J6148" s="620" t="s">
        <v>36</v>
      </c>
      <c r="K6148" s="620"/>
      <c r="L6148" s="159">
        <f>N6148-G6148</f>
        <v>8.5416666661330964E-2</v>
      </c>
      <c r="M6148" s="160">
        <v>123</v>
      </c>
      <c r="N6148" s="156">
        <v>42315.468055555553</v>
      </c>
      <c r="O6148" s="157">
        <v>42315.468055555553</v>
      </c>
      <c r="P6148" s="161" t="s">
        <v>37</v>
      </c>
      <c r="Q6148" s="35" t="s">
        <v>71</v>
      </c>
      <c r="R6148" s="35" t="s">
        <v>72</v>
      </c>
      <c r="S6148" s="35" t="s">
        <v>579</v>
      </c>
      <c r="T6148" s="35" t="s">
        <v>5122</v>
      </c>
      <c r="U6148" s="170">
        <v>11666</v>
      </c>
      <c r="V6148" s="167" t="s">
        <v>190</v>
      </c>
      <c r="W6148" s="35" t="s">
        <v>5123</v>
      </c>
      <c r="X6148" s="55">
        <v>0</v>
      </c>
      <c r="Y6148" s="168"/>
      <c r="Z6148" s="168"/>
      <c r="AA6148" s="168"/>
      <c r="AB6148" s="168"/>
      <c r="AC6148" s="168"/>
    </row>
    <row r="6149" spans="1:34" ht="15" hidden="1" customHeight="1" x14ac:dyDescent="0.2">
      <c r="A6149" s="257">
        <v>230</v>
      </c>
      <c r="B6149" s="257">
        <v>230</v>
      </c>
      <c r="C6149" s="258" t="s">
        <v>740</v>
      </c>
      <c r="D6149" s="257" t="s">
        <v>741</v>
      </c>
      <c r="E6149" s="258" t="s">
        <v>742</v>
      </c>
      <c r="F6149" s="25">
        <v>2017</v>
      </c>
      <c r="G6149" s="232">
        <v>42778.625694444447</v>
      </c>
      <c r="H6149" s="233">
        <v>42778.625694444447</v>
      </c>
      <c r="I6149" s="412" t="s">
        <v>36</v>
      </c>
      <c r="J6149" s="412" t="s">
        <v>36</v>
      </c>
      <c r="K6149" s="412"/>
      <c r="L6149" s="235">
        <f>N6149-G6149</f>
        <v>2.3173611111124046</v>
      </c>
      <c r="M6149" s="236">
        <v>3337</v>
      </c>
      <c r="N6149" s="232">
        <v>42780.943055555559</v>
      </c>
      <c r="O6149" s="233">
        <v>42780.943055555559</v>
      </c>
      <c r="P6149" s="237" t="s">
        <v>37</v>
      </c>
      <c r="Q6149" s="35" t="s">
        <v>52</v>
      </c>
      <c r="R6149" s="35" t="s">
        <v>5649</v>
      </c>
      <c r="S6149" s="35" t="s">
        <v>80</v>
      </c>
      <c r="T6149" s="52" t="s">
        <v>7799</v>
      </c>
      <c r="U6149" s="303" t="s">
        <v>40</v>
      </c>
      <c r="V6149" s="49" t="s">
        <v>190</v>
      </c>
      <c r="W6149" s="44" t="s">
        <v>7800</v>
      </c>
      <c r="X6149" s="255">
        <v>0</v>
      </c>
      <c r="Y6149" s="241">
        <v>0</v>
      </c>
      <c r="Z6149" s="241">
        <v>0</v>
      </c>
      <c r="AA6149" s="168"/>
      <c r="AB6149" s="168"/>
      <c r="AC6149" s="168"/>
      <c r="AD6149" s="304">
        <v>5517212</v>
      </c>
      <c r="AE6149" s="35" t="s">
        <v>1270</v>
      </c>
      <c r="AF6149" s="305" t="s">
        <v>1270</v>
      </c>
      <c r="AG6149" s="35" t="s">
        <v>7066</v>
      </c>
      <c r="AH6149" s="44" t="s">
        <v>7067</v>
      </c>
    </row>
    <row r="6150" spans="1:34" ht="15" hidden="1" customHeight="1" x14ac:dyDescent="0.2">
      <c r="A6150" s="257">
        <v>230</v>
      </c>
      <c r="B6150" s="257">
        <v>230</v>
      </c>
      <c r="C6150" s="258" t="s">
        <v>740</v>
      </c>
      <c r="D6150" s="257" t="s">
        <v>741</v>
      </c>
      <c r="E6150" s="258" t="s">
        <v>742</v>
      </c>
      <c r="F6150" s="25">
        <v>2017</v>
      </c>
      <c r="G6150" s="232">
        <v>42805.149305555555</v>
      </c>
      <c r="H6150" s="233">
        <v>42805.149305555555</v>
      </c>
      <c r="I6150" s="412" t="s">
        <v>36</v>
      </c>
      <c r="J6150" s="412" t="s">
        <v>36</v>
      </c>
      <c r="K6150" s="412"/>
      <c r="L6150" s="235">
        <f>N6150-G6150</f>
        <v>2.9166666667151731E-2</v>
      </c>
      <c r="M6150" s="236">
        <v>42</v>
      </c>
      <c r="N6150" s="232">
        <v>42805.178472222222</v>
      </c>
      <c r="O6150" s="233">
        <v>42805.178472222222</v>
      </c>
      <c r="P6150" s="237" t="s">
        <v>37</v>
      </c>
      <c r="Q6150" s="35" t="s">
        <v>52</v>
      </c>
      <c r="R6150" s="35" t="s">
        <v>124</v>
      </c>
      <c r="S6150" s="35" t="s">
        <v>88</v>
      </c>
      <c r="T6150" s="52" t="s">
        <v>8081</v>
      </c>
      <c r="U6150" s="303" t="s">
        <v>40</v>
      </c>
      <c r="V6150" s="49" t="s">
        <v>190</v>
      </c>
      <c r="W6150" s="44" t="s">
        <v>8082</v>
      </c>
      <c r="X6150" s="255">
        <v>0</v>
      </c>
      <c r="Y6150" s="241">
        <v>0</v>
      </c>
      <c r="Z6150" s="241">
        <v>0</v>
      </c>
      <c r="AA6150" s="168"/>
      <c r="AB6150" s="168"/>
      <c r="AC6150" s="168"/>
      <c r="AD6150" s="304">
        <v>5517212</v>
      </c>
      <c r="AE6150" s="305" t="s">
        <v>1270</v>
      </c>
      <c r="AF6150" s="305" t="s">
        <v>1270</v>
      </c>
      <c r="AG6150" s="35" t="s">
        <v>7066</v>
      </c>
      <c r="AH6150" s="52" t="s">
        <v>7067</v>
      </c>
    </row>
    <row r="6151" spans="1:34" ht="15" hidden="1" customHeight="1" x14ac:dyDescent="0.2">
      <c r="A6151" s="257">
        <v>230</v>
      </c>
      <c r="B6151" s="257">
        <v>230</v>
      </c>
      <c r="C6151" s="258" t="s">
        <v>8640</v>
      </c>
      <c r="D6151" s="257" t="s">
        <v>8641</v>
      </c>
      <c r="E6151" s="258" t="s">
        <v>8642</v>
      </c>
      <c r="F6151" s="25">
        <v>2017</v>
      </c>
      <c r="G6151" s="232">
        <v>42886.530555555553</v>
      </c>
      <c r="H6151" s="233">
        <v>42886.530555555553</v>
      </c>
      <c r="I6151" s="412" t="s">
        <v>36</v>
      </c>
      <c r="J6151" s="412" t="s">
        <v>36</v>
      </c>
      <c r="K6151" s="412"/>
      <c r="L6151" s="235">
        <f>N6151-G6151</f>
        <v>2.7083333334303461E-2</v>
      </c>
      <c r="M6151" s="236">
        <v>39</v>
      </c>
      <c r="N6151" s="232">
        <v>42886.557638888888</v>
      </c>
      <c r="O6151" s="233">
        <v>42886.557638888888</v>
      </c>
      <c r="P6151" s="237" t="s">
        <v>37</v>
      </c>
      <c r="Q6151" s="35" t="s">
        <v>52</v>
      </c>
      <c r="R6151" s="35" t="s">
        <v>106</v>
      </c>
      <c r="S6151" s="35" t="s">
        <v>106</v>
      </c>
      <c r="T6151" s="52" t="s">
        <v>8643</v>
      </c>
      <c r="U6151" s="303" t="s">
        <v>40</v>
      </c>
      <c r="V6151" s="240" t="s">
        <v>190</v>
      </c>
      <c r="W6151" s="44" t="s">
        <v>8644</v>
      </c>
      <c r="X6151" s="241">
        <v>0</v>
      </c>
      <c r="Y6151" s="241">
        <v>0</v>
      </c>
      <c r="Z6151" s="241">
        <v>0</v>
      </c>
      <c r="AA6151" s="168"/>
      <c r="AB6151" s="168"/>
      <c r="AC6151" s="168"/>
      <c r="AD6151" s="304">
        <v>5517212</v>
      </c>
      <c r="AE6151" s="305" t="s">
        <v>1270</v>
      </c>
      <c r="AF6151" s="305" t="s">
        <v>1270</v>
      </c>
      <c r="AG6151" s="35" t="s">
        <v>7040</v>
      </c>
      <c r="AH6151" s="44" t="s">
        <v>7041</v>
      </c>
    </row>
    <row r="6152" spans="1:34" ht="15" hidden="1" customHeight="1" x14ac:dyDescent="0.2">
      <c r="A6152" s="58">
        <v>69</v>
      </c>
      <c r="B6152" s="58">
        <v>60</v>
      </c>
      <c r="C6152" s="76" t="s">
        <v>706</v>
      </c>
      <c r="D6152" s="31" t="s">
        <v>707</v>
      </c>
      <c r="E6152" s="60" t="s">
        <v>708</v>
      </c>
      <c r="F6152" s="25">
        <v>2014</v>
      </c>
      <c r="G6152" s="61">
        <v>41763.256249999999</v>
      </c>
      <c r="H6152" s="62">
        <v>41763.256249999999</v>
      </c>
      <c r="I6152" s="625" t="s">
        <v>36</v>
      </c>
      <c r="J6152" s="625" t="s">
        <v>36</v>
      </c>
      <c r="K6152" s="625"/>
      <c r="L6152" s="64">
        <f>N6152-G6152</f>
        <v>6.944444467080757E-4</v>
      </c>
      <c r="M6152" s="65">
        <v>1</v>
      </c>
      <c r="N6152" s="61">
        <v>41763.256944444445</v>
      </c>
      <c r="O6152" s="62">
        <v>41763.256944444445</v>
      </c>
      <c r="P6152" s="66" t="s">
        <v>37</v>
      </c>
      <c r="Q6152" s="69" t="s">
        <v>145</v>
      </c>
      <c r="R6152" s="69" t="s">
        <v>146</v>
      </c>
      <c r="S6152" s="87" t="s">
        <v>101</v>
      </c>
      <c r="T6152" s="69" t="s">
        <v>2171</v>
      </c>
      <c r="U6152" s="303" t="s">
        <v>40</v>
      </c>
      <c r="V6152" s="78" t="s">
        <v>384</v>
      </c>
      <c r="W6152" s="69" t="s">
        <v>2172</v>
      </c>
      <c r="X6152" s="32">
        <v>919</v>
      </c>
      <c r="Y6152" s="32">
        <v>0</v>
      </c>
      <c r="Z6152" s="83"/>
      <c r="AA6152" s="84"/>
      <c r="AB6152" s="85"/>
      <c r="AC6152" s="83"/>
    </row>
    <row r="6153" spans="1:34" ht="15" hidden="1" customHeight="1" x14ac:dyDescent="0.2">
      <c r="A6153" s="175">
        <v>69</v>
      </c>
      <c r="B6153" s="175">
        <v>60</v>
      </c>
      <c r="C6153" s="24" t="s">
        <v>706</v>
      </c>
      <c r="D6153" s="175" t="s">
        <v>707</v>
      </c>
      <c r="E6153" s="24" t="s">
        <v>708</v>
      </c>
      <c r="F6153" s="25">
        <v>2015</v>
      </c>
      <c r="G6153" s="156">
        <v>42131.142361111109</v>
      </c>
      <c r="H6153" s="157">
        <v>42131.142361111109</v>
      </c>
      <c r="I6153" s="620" t="s">
        <v>36</v>
      </c>
      <c r="J6153" s="626" t="s">
        <v>313</v>
      </c>
      <c r="K6153" s="626"/>
      <c r="L6153" s="159">
        <f>N6153-G6153</f>
        <v>0.27430555555474712</v>
      </c>
      <c r="M6153" s="160">
        <v>395</v>
      </c>
      <c r="N6153" s="156">
        <v>42131.416666666664</v>
      </c>
      <c r="O6153" s="157">
        <v>42131.416666666664</v>
      </c>
      <c r="P6153" s="161" t="s">
        <v>37</v>
      </c>
      <c r="Q6153" s="35" t="s">
        <v>1285</v>
      </c>
      <c r="R6153" s="35" t="s">
        <v>59</v>
      </c>
      <c r="S6153" s="35" t="s">
        <v>54</v>
      </c>
      <c r="T6153" s="35" t="s">
        <v>3914</v>
      </c>
      <c r="U6153" s="170">
        <v>11098</v>
      </c>
      <c r="V6153" s="167" t="s">
        <v>384</v>
      </c>
      <c r="W6153" s="35" t="s">
        <v>3915</v>
      </c>
      <c r="X6153" s="55">
        <v>908</v>
      </c>
      <c r="Y6153" s="55">
        <v>908</v>
      </c>
      <c r="Z6153" s="55">
        <v>366832</v>
      </c>
      <c r="AA6153" s="173">
        <v>1.6774667444065353E-4</v>
      </c>
      <c r="AB6153" s="174">
        <v>6.7769656474024026E-2</v>
      </c>
      <c r="AC6153" s="199">
        <v>404</v>
      </c>
    </row>
    <row r="6154" spans="1:34" ht="15" hidden="1" customHeight="1" x14ac:dyDescent="0.2">
      <c r="A6154" s="257">
        <v>69</v>
      </c>
      <c r="B6154" s="257">
        <v>60</v>
      </c>
      <c r="C6154" s="258" t="s">
        <v>706</v>
      </c>
      <c r="D6154" s="257" t="s">
        <v>707</v>
      </c>
      <c r="E6154" s="258" t="s">
        <v>708</v>
      </c>
      <c r="F6154" s="25">
        <v>2017</v>
      </c>
      <c r="G6154" s="232">
        <v>42784.679861111108</v>
      </c>
      <c r="H6154" s="233">
        <v>42784.679861111108</v>
      </c>
      <c r="I6154" s="417" t="s">
        <v>7042</v>
      </c>
      <c r="J6154" s="417" t="s">
        <v>7042</v>
      </c>
      <c r="K6154" s="417"/>
      <c r="L6154" s="235">
        <f>N6154-G6154</f>
        <v>0.99652777778101154</v>
      </c>
      <c r="M6154" s="236">
        <v>1435</v>
      </c>
      <c r="N6154" s="232">
        <v>42785.676388888889</v>
      </c>
      <c r="O6154" s="233">
        <v>42785.676388888889</v>
      </c>
      <c r="P6154" s="237" t="s">
        <v>37</v>
      </c>
      <c r="Q6154" s="35" t="s">
        <v>38</v>
      </c>
      <c r="R6154" s="35" t="s">
        <v>352</v>
      </c>
      <c r="S6154" s="35" t="s">
        <v>54</v>
      </c>
      <c r="T6154" s="52" t="s">
        <v>7913</v>
      </c>
      <c r="U6154" s="303" t="s">
        <v>40</v>
      </c>
      <c r="V6154" s="49" t="s">
        <v>384</v>
      </c>
      <c r="W6154" s="44" t="s">
        <v>7914</v>
      </c>
      <c r="X6154" s="255">
        <v>932</v>
      </c>
      <c r="Y6154" s="255">
        <v>932</v>
      </c>
      <c r="Z6154" s="255">
        <v>1377496</v>
      </c>
      <c r="AA6154" s="173">
        <v>1.68925899530415E-4</v>
      </c>
      <c r="AB6154" s="174">
        <v>0.24967247950595337</v>
      </c>
      <c r="AC6154" s="241">
        <v>1478</v>
      </c>
      <c r="AD6154" s="304">
        <v>5517212</v>
      </c>
      <c r="AE6154" s="35" t="s">
        <v>7083</v>
      </c>
      <c r="AF6154" s="305" t="s">
        <v>7915</v>
      </c>
      <c r="AG6154" s="35" t="s">
        <v>7040</v>
      </c>
      <c r="AH6154" s="52" t="s">
        <v>7041</v>
      </c>
    </row>
    <row r="6155" spans="1:34" ht="15" hidden="1" customHeight="1" x14ac:dyDescent="0.2">
      <c r="A6155" s="257">
        <v>69</v>
      </c>
      <c r="B6155" s="257">
        <v>60</v>
      </c>
      <c r="C6155" s="258" t="s">
        <v>706</v>
      </c>
      <c r="D6155" s="257" t="s">
        <v>707</v>
      </c>
      <c r="E6155" s="258" t="s">
        <v>708</v>
      </c>
      <c r="F6155" s="25">
        <v>2017</v>
      </c>
      <c r="G6155" s="232">
        <v>42960.25277777778</v>
      </c>
      <c r="H6155" s="233">
        <v>42960.25277777778</v>
      </c>
      <c r="I6155" s="412" t="s">
        <v>36</v>
      </c>
      <c r="J6155" s="412" t="s">
        <v>36</v>
      </c>
      <c r="K6155" s="412"/>
      <c r="L6155" s="235">
        <f>N6155-G6155</f>
        <v>6.8055555551836733E-2</v>
      </c>
      <c r="M6155" s="236">
        <v>98</v>
      </c>
      <c r="N6155" s="232">
        <v>42960.320833333331</v>
      </c>
      <c r="O6155" s="233">
        <v>42960.320833333331</v>
      </c>
      <c r="P6155" s="237" t="s">
        <v>37</v>
      </c>
      <c r="Q6155" s="35" t="s">
        <v>145</v>
      </c>
      <c r="R6155" s="35" t="s">
        <v>146</v>
      </c>
      <c r="S6155" s="35" t="s">
        <v>106</v>
      </c>
      <c r="T6155" s="167" t="s">
        <v>9187</v>
      </c>
      <c r="U6155" s="88">
        <v>113163545</v>
      </c>
      <c r="V6155" s="240" t="s">
        <v>384</v>
      </c>
      <c r="W6155" s="167" t="s">
        <v>9188</v>
      </c>
      <c r="X6155" s="241">
        <v>914</v>
      </c>
      <c r="Y6155" s="241">
        <v>914</v>
      </c>
      <c r="Z6155" s="241">
        <v>89572</v>
      </c>
      <c r="AA6155" s="215">
        <v>1.6566338215750999E-4</v>
      </c>
      <c r="AB6155" s="216">
        <v>1.6235011451435979E-2</v>
      </c>
      <c r="AC6155" s="255">
        <v>98</v>
      </c>
      <c r="AD6155" s="304">
        <v>5517212</v>
      </c>
      <c r="AE6155" s="305" t="s">
        <v>7102</v>
      </c>
      <c r="AF6155" s="305" t="s">
        <v>9189</v>
      </c>
      <c r="AG6155" s="35" t="s">
        <v>7040</v>
      </c>
      <c r="AH6155" s="29" t="s">
        <v>7041</v>
      </c>
    </row>
    <row r="6156" spans="1:34" ht="15" hidden="1" customHeight="1" x14ac:dyDescent="0.2">
      <c r="A6156" s="257">
        <v>69</v>
      </c>
      <c r="B6156" s="257">
        <v>60</v>
      </c>
      <c r="C6156" s="258" t="s">
        <v>706</v>
      </c>
      <c r="D6156" s="257" t="s">
        <v>707</v>
      </c>
      <c r="E6156" s="258" t="s">
        <v>708</v>
      </c>
      <c r="F6156" s="25">
        <v>2017</v>
      </c>
      <c r="G6156" s="232">
        <v>43016.595833333333</v>
      </c>
      <c r="H6156" s="233">
        <v>43016.595833333333</v>
      </c>
      <c r="I6156" s="417" t="s">
        <v>7042</v>
      </c>
      <c r="J6156" s="412" t="s">
        <v>36</v>
      </c>
      <c r="K6156" s="412"/>
      <c r="L6156" s="235">
        <f>N6156-G6156</f>
        <v>6.2499999985448085E-3</v>
      </c>
      <c r="M6156" s="236">
        <v>9</v>
      </c>
      <c r="N6156" s="232">
        <v>43016.602083333331</v>
      </c>
      <c r="O6156" s="233">
        <v>43016.602083333331</v>
      </c>
      <c r="P6156" s="237" t="s">
        <v>37</v>
      </c>
      <c r="Q6156" s="167" t="s">
        <v>48</v>
      </c>
      <c r="R6156" s="167" t="s">
        <v>49</v>
      </c>
      <c r="S6156" s="167" t="s">
        <v>40</v>
      </c>
      <c r="T6156" s="167" t="s">
        <v>9657</v>
      </c>
      <c r="U6156" s="332" t="s">
        <v>40</v>
      </c>
      <c r="V6156" s="240" t="s">
        <v>384</v>
      </c>
      <c r="W6156" s="167" t="s">
        <v>9658</v>
      </c>
      <c r="X6156" s="241">
        <v>915</v>
      </c>
      <c r="Y6156" s="241">
        <v>915</v>
      </c>
      <c r="Z6156" s="241">
        <v>231459</v>
      </c>
      <c r="AA6156" s="215">
        <v>1.6584463312267138E-4</v>
      </c>
      <c r="AB6156" s="216">
        <v>4.1952167145290049E-2</v>
      </c>
      <c r="AC6156" s="255">
        <v>252.96065573770491</v>
      </c>
      <c r="AD6156" s="304">
        <v>5517212</v>
      </c>
      <c r="AE6156" s="333" t="s">
        <v>7172</v>
      </c>
      <c r="AF6156" s="383" t="s">
        <v>9659</v>
      </c>
      <c r="AG6156" s="167" t="s">
        <v>7040</v>
      </c>
      <c r="AH6156" s="29" t="s">
        <v>7041</v>
      </c>
    </row>
    <row r="6157" spans="1:34" ht="15" hidden="1" customHeight="1" x14ac:dyDescent="0.2">
      <c r="A6157" s="257">
        <v>69</v>
      </c>
      <c r="B6157" s="257">
        <v>60</v>
      </c>
      <c r="C6157" s="258" t="s">
        <v>706</v>
      </c>
      <c r="D6157" s="257" t="s">
        <v>707</v>
      </c>
      <c r="E6157" s="258" t="s">
        <v>708</v>
      </c>
      <c r="F6157" s="25">
        <v>2018</v>
      </c>
      <c r="G6157" s="232">
        <v>43171.809027777781</v>
      </c>
      <c r="H6157" s="233">
        <v>43171.809027777781</v>
      </c>
      <c r="I6157" s="412" t="s">
        <v>36</v>
      </c>
      <c r="J6157" s="412" t="s">
        <v>36</v>
      </c>
      <c r="K6157" s="412" t="s">
        <v>36</v>
      </c>
      <c r="L6157" s="235">
        <f>N6157-G6157</f>
        <v>6.9444444379769266E-3</v>
      </c>
      <c r="M6157" s="236">
        <v>10</v>
      </c>
      <c r="N6157" s="232">
        <v>43171.815972222219</v>
      </c>
      <c r="O6157" s="233">
        <v>43171.815972222219</v>
      </c>
      <c r="P6157" s="237" t="s">
        <v>37</v>
      </c>
      <c r="Q6157" s="359" t="s">
        <v>48</v>
      </c>
      <c r="R6157" s="35" t="s">
        <v>10200</v>
      </c>
      <c r="S6157" s="163" t="s">
        <v>88</v>
      </c>
      <c r="T6157" s="167" t="s">
        <v>10674</v>
      </c>
      <c r="U6157" s="282" t="s">
        <v>40</v>
      </c>
      <c r="V6157" s="240" t="s">
        <v>384</v>
      </c>
      <c r="W6157" s="167" t="s">
        <v>10675</v>
      </c>
      <c r="X6157" s="255">
        <v>913</v>
      </c>
      <c r="Y6157" s="255">
        <v>913</v>
      </c>
      <c r="Z6157" s="255">
        <v>9130</v>
      </c>
      <c r="AA6157" s="259">
        <f>Y6157/AD6157</f>
        <v>1.654821311923486E-4</v>
      </c>
      <c r="AB6157" s="260">
        <f>Z6157/AD6157</f>
        <v>1.6548213119234861E-3</v>
      </c>
      <c r="AC6157" s="241">
        <f>Z6157/Y6157</f>
        <v>10</v>
      </c>
      <c r="AD6157" s="241">
        <v>5517212</v>
      </c>
      <c r="AE6157" s="461" t="s">
        <v>7102</v>
      </c>
      <c r="AF6157" s="462" t="s">
        <v>10676</v>
      </c>
      <c r="AG6157" s="277" t="s">
        <v>7040</v>
      </c>
      <c r="AH6157" s="277" t="s">
        <v>7041</v>
      </c>
    </row>
    <row r="6158" spans="1:34" ht="15" hidden="1" customHeight="1" x14ac:dyDescent="0.2">
      <c r="A6158" s="257">
        <v>69</v>
      </c>
      <c r="B6158" s="257">
        <v>60</v>
      </c>
      <c r="C6158" s="258" t="s">
        <v>706</v>
      </c>
      <c r="D6158" s="257" t="s">
        <v>707</v>
      </c>
      <c r="E6158" s="258" t="s">
        <v>708</v>
      </c>
      <c r="F6158" s="25">
        <v>2018</v>
      </c>
      <c r="G6158" s="284">
        <v>43376.648611111108</v>
      </c>
      <c r="H6158" s="234">
        <v>43376.648611111108</v>
      </c>
      <c r="I6158" s="412" t="s">
        <v>36</v>
      </c>
      <c r="J6158" s="412" t="s">
        <v>36</v>
      </c>
      <c r="K6158" s="412" t="s">
        <v>36</v>
      </c>
      <c r="L6158" s="235">
        <f>N6158-G6158</f>
        <v>6.944444467080757E-4</v>
      </c>
      <c r="M6158" s="236">
        <v>1</v>
      </c>
      <c r="N6158" s="284">
        <v>43376.649305555555</v>
      </c>
      <c r="O6158" s="234">
        <v>43376.649305555555</v>
      </c>
      <c r="P6158" s="237" t="s">
        <v>37</v>
      </c>
      <c r="Q6158" s="162" t="s">
        <v>213</v>
      </c>
      <c r="R6158" s="167" t="s">
        <v>10774</v>
      </c>
      <c r="S6158" s="163" t="s">
        <v>40</v>
      </c>
      <c r="T6158" s="167" t="s">
        <v>12041</v>
      </c>
      <c r="U6158" s="416" t="s">
        <v>40</v>
      </c>
      <c r="V6158" s="240" t="s">
        <v>384</v>
      </c>
      <c r="W6158" s="167" t="s">
        <v>12042</v>
      </c>
      <c r="X6158" s="255">
        <v>914</v>
      </c>
      <c r="Y6158" s="241">
        <v>0</v>
      </c>
      <c r="Z6158" s="241">
        <v>0</v>
      </c>
      <c r="AA6158" s="266"/>
      <c r="AB6158" s="266"/>
      <c r="AC6158" s="266"/>
      <c r="AD6158" s="241">
        <v>5517212</v>
      </c>
      <c r="AE6158" s="461" t="s">
        <v>7083</v>
      </c>
      <c r="AF6158" s="468" t="s">
        <v>12043</v>
      </c>
      <c r="AG6158" s="163" t="s">
        <v>7040</v>
      </c>
      <c r="AH6158" s="277" t="s">
        <v>7041</v>
      </c>
    </row>
    <row r="6159" spans="1:34" ht="15" hidden="1" customHeight="1" x14ac:dyDescent="0.2">
      <c r="A6159" s="257">
        <v>69</v>
      </c>
      <c r="B6159" s="257">
        <v>60</v>
      </c>
      <c r="C6159" s="258" t="s">
        <v>706</v>
      </c>
      <c r="D6159" s="257" t="s">
        <v>707</v>
      </c>
      <c r="E6159" s="258" t="s">
        <v>708</v>
      </c>
      <c r="F6159" s="25">
        <v>2018</v>
      </c>
      <c r="G6159" s="284">
        <v>43418.258333333331</v>
      </c>
      <c r="H6159" s="234">
        <v>43418.258333333331</v>
      </c>
      <c r="I6159" s="412" t="s">
        <v>36</v>
      </c>
      <c r="J6159" s="412" t="s">
        <v>36</v>
      </c>
      <c r="K6159" s="417" t="s">
        <v>7042</v>
      </c>
      <c r="L6159" s="235">
        <f>N6159-G6159</f>
        <v>0.10833333333721384</v>
      </c>
      <c r="M6159" s="236">
        <v>156</v>
      </c>
      <c r="N6159" s="284">
        <v>43418.366666666669</v>
      </c>
      <c r="O6159" s="234">
        <v>43418.366666666669</v>
      </c>
      <c r="P6159" s="237" t="s">
        <v>37</v>
      </c>
      <c r="Q6159" s="162" t="s">
        <v>145</v>
      </c>
      <c r="R6159" s="167" t="s">
        <v>10207</v>
      </c>
      <c r="S6159" s="163" t="s">
        <v>40</v>
      </c>
      <c r="T6159" s="167" t="s">
        <v>12333</v>
      </c>
      <c r="U6159" s="293">
        <v>115347591</v>
      </c>
      <c r="V6159" s="240" t="s">
        <v>384</v>
      </c>
      <c r="W6159" s="167" t="s">
        <v>12334</v>
      </c>
      <c r="X6159" s="255">
        <v>916</v>
      </c>
      <c r="Y6159" s="255">
        <v>916</v>
      </c>
      <c r="Z6159" s="255">
        <v>145644</v>
      </c>
      <c r="AA6159" s="264">
        <f>Y6159/AD6159</f>
        <v>1.6602588408783276E-4</v>
      </c>
      <c r="AB6159" s="265">
        <f>Z6159/AD6159</f>
        <v>2.6398115569965411E-2</v>
      </c>
      <c r="AC6159" s="255">
        <f>Z6159/Y6159</f>
        <v>159</v>
      </c>
      <c r="AD6159" s="241">
        <v>5517212</v>
      </c>
      <c r="AE6159" s="461" t="s">
        <v>7172</v>
      </c>
      <c r="AF6159" s="468" t="s">
        <v>12335</v>
      </c>
      <c r="AG6159" s="163" t="s">
        <v>7040</v>
      </c>
      <c r="AH6159" s="277" t="s">
        <v>7041</v>
      </c>
    </row>
    <row r="6160" spans="1:34" ht="15" hidden="1" customHeight="1" x14ac:dyDescent="0.2">
      <c r="A6160" s="523">
        <v>69</v>
      </c>
      <c r="B6160" s="523">
        <v>60</v>
      </c>
      <c r="C6160" s="524" t="s">
        <v>706</v>
      </c>
      <c r="D6160" s="523" t="s">
        <v>707</v>
      </c>
      <c r="E6160" s="524" t="s">
        <v>708</v>
      </c>
      <c r="F6160" s="25">
        <v>2019</v>
      </c>
      <c r="G6160" s="284">
        <v>43517.397222222222</v>
      </c>
      <c r="H6160" s="234">
        <v>43517.397222222222</v>
      </c>
      <c r="I6160" s="412" t="s">
        <v>36</v>
      </c>
      <c r="J6160" s="412" t="s">
        <v>36</v>
      </c>
      <c r="K6160" s="412" t="s">
        <v>36</v>
      </c>
      <c r="L6160" s="235">
        <f>N6160-G6160</f>
        <v>1.3888888861401938E-3</v>
      </c>
      <c r="M6160" s="236">
        <v>2</v>
      </c>
      <c r="N6160" s="284">
        <v>43517.398611111108</v>
      </c>
      <c r="O6160" s="234">
        <v>43517.398611111108</v>
      </c>
      <c r="P6160" s="237" t="s">
        <v>37</v>
      </c>
      <c r="Q6160" s="162" t="s">
        <v>48</v>
      </c>
      <c r="R6160" s="167" t="s">
        <v>10200</v>
      </c>
      <c r="S6160" s="238" t="s">
        <v>40</v>
      </c>
      <c r="T6160" s="167" t="s">
        <v>13379</v>
      </c>
      <c r="U6160" s="459" t="s">
        <v>40</v>
      </c>
      <c r="V6160" s="240" t="s">
        <v>384</v>
      </c>
      <c r="W6160" s="167" t="s">
        <v>13380</v>
      </c>
      <c r="X6160" s="536">
        <v>918</v>
      </c>
      <c r="Y6160" s="255">
        <v>0</v>
      </c>
      <c r="Z6160" s="255">
        <v>0</v>
      </c>
      <c r="AA6160" s="264">
        <f>Y6160/AD6160</f>
        <v>0</v>
      </c>
      <c r="AB6160" s="265">
        <f>Z6160/AD6160</f>
        <v>0</v>
      </c>
      <c r="AC6160" s="255">
        <v>0</v>
      </c>
      <c r="AD6160" s="255">
        <v>5548929</v>
      </c>
      <c r="AE6160" s="240" t="s">
        <v>7172</v>
      </c>
      <c r="AF6160" s="527" t="s">
        <v>8217</v>
      </c>
      <c r="AG6160" s="240" t="s">
        <v>7040</v>
      </c>
      <c r="AH6160" s="525" t="s">
        <v>7041</v>
      </c>
    </row>
    <row r="6161" spans="1:34" ht="15" hidden="1" customHeight="1" x14ac:dyDescent="0.2">
      <c r="A6161" s="105">
        <v>69</v>
      </c>
      <c r="B6161" s="105">
        <v>60</v>
      </c>
      <c r="C6161" s="76" t="s">
        <v>1453</v>
      </c>
      <c r="D6161" s="31" t="s">
        <v>1454</v>
      </c>
      <c r="E6161" s="60" t="s">
        <v>1455</v>
      </c>
      <c r="F6161" s="25">
        <v>2014</v>
      </c>
      <c r="G6161" s="61">
        <v>41984.1875</v>
      </c>
      <c r="H6161" s="62">
        <v>41984.1875</v>
      </c>
      <c r="I6161" s="628" t="s">
        <v>313</v>
      </c>
      <c r="J6161" s="625" t="s">
        <v>36</v>
      </c>
      <c r="K6161" s="625"/>
      <c r="L6161" s="64">
        <f>N6161-G6161</f>
        <v>6.944444467080757E-4</v>
      </c>
      <c r="M6161" s="65">
        <v>1</v>
      </c>
      <c r="N6161" s="61">
        <v>41984.188194444447</v>
      </c>
      <c r="O6161" s="62">
        <v>41984.188194444447</v>
      </c>
      <c r="P6161" s="66" t="s">
        <v>37</v>
      </c>
      <c r="Q6161" s="69" t="s">
        <v>1752</v>
      </c>
      <c r="R6161" s="69" t="s">
        <v>320</v>
      </c>
      <c r="S6161" s="87" t="s">
        <v>40</v>
      </c>
      <c r="T6161" s="69" t="s">
        <v>3128</v>
      </c>
      <c r="U6161" s="282" t="s">
        <v>40</v>
      </c>
      <c r="V6161" s="87" t="s">
        <v>1385</v>
      </c>
      <c r="W6161" s="69" t="s">
        <v>3129</v>
      </c>
      <c r="X6161" s="32">
        <v>2003</v>
      </c>
      <c r="Y6161" s="32">
        <v>0</v>
      </c>
      <c r="Z6161" s="83"/>
      <c r="AA6161" s="84"/>
      <c r="AB6161" s="85"/>
      <c r="AC6161" s="83"/>
    </row>
    <row r="6162" spans="1:34" ht="15" hidden="1" customHeight="1" x14ac:dyDescent="0.2">
      <c r="A6162" s="175">
        <v>69</v>
      </c>
      <c r="B6162" s="175">
        <v>60</v>
      </c>
      <c r="C6162" s="213" t="s">
        <v>1453</v>
      </c>
      <c r="D6162" s="214" t="s">
        <v>1454</v>
      </c>
      <c r="E6162" s="213" t="s">
        <v>1455</v>
      </c>
      <c r="F6162" s="25">
        <v>2015</v>
      </c>
      <c r="G6162" s="156">
        <v>42241.651388888888</v>
      </c>
      <c r="H6162" s="157">
        <v>42241.651388888888</v>
      </c>
      <c r="I6162" s="620" t="s">
        <v>36</v>
      </c>
      <c r="J6162" s="620" t="s">
        <v>36</v>
      </c>
      <c r="K6162" s="620"/>
      <c r="L6162" s="159">
        <f>N6162-G6162</f>
        <v>6.944444467080757E-4</v>
      </c>
      <c r="M6162" s="160">
        <v>1</v>
      </c>
      <c r="N6162" s="156">
        <v>42241.652083333334</v>
      </c>
      <c r="O6162" s="157">
        <v>42241.652083333334</v>
      </c>
      <c r="P6162" s="161" t="s">
        <v>37</v>
      </c>
      <c r="Q6162" s="35" t="s">
        <v>48</v>
      </c>
      <c r="R6162" s="35" t="s">
        <v>49</v>
      </c>
      <c r="S6162" s="35" t="s">
        <v>40</v>
      </c>
      <c r="T6162" s="35" t="s">
        <v>4644</v>
      </c>
      <c r="U6162" s="416" t="s">
        <v>40</v>
      </c>
      <c r="V6162" s="167" t="s">
        <v>384</v>
      </c>
      <c r="W6162" s="35" t="s">
        <v>4645</v>
      </c>
      <c r="X6162" s="55">
        <v>2252</v>
      </c>
      <c r="Y6162" s="168"/>
      <c r="Z6162" s="168"/>
      <c r="AA6162" s="168"/>
      <c r="AB6162" s="168"/>
      <c r="AC6162" s="168"/>
    </row>
    <row r="6163" spans="1:34" ht="15" hidden="1" customHeight="1" x14ac:dyDescent="0.2">
      <c r="A6163" s="257">
        <v>69</v>
      </c>
      <c r="B6163" s="508">
        <v>60</v>
      </c>
      <c r="C6163" s="509" t="s">
        <v>1453</v>
      </c>
      <c r="D6163" s="508" t="s">
        <v>1454</v>
      </c>
      <c r="E6163" s="509" t="s">
        <v>1455</v>
      </c>
      <c r="F6163" s="25">
        <v>2018</v>
      </c>
      <c r="G6163" s="284">
        <v>43393.604861111111</v>
      </c>
      <c r="H6163" s="234">
        <v>43393.604861111111</v>
      </c>
      <c r="I6163" s="412" t="s">
        <v>36</v>
      </c>
      <c r="J6163" s="412" t="s">
        <v>36</v>
      </c>
      <c r="K6163" s="417" t="s">
        <v>7042</v>
      </c>
      <c r="L6163" s="235">
        <f>N6163-G6163</f>
        <v>0.36736111110803904</v>
      </c>
      <c r="M6163" s="236">
        <v>529</v>
      </c>
      <c r="N6163" s="284">
        <v>43393.972222222219</v>
      </c>
      <c r="O6163" s="234">
        <v>43393.972222222219</v>
      </c>
      <c r="P6163" s="237" t="s">
        <v>37</v>
      </c>
      <c r="Q6163" s="162" t="s">
        <v>1285</v>
      </c>
      <c r="R6163" s="167" t="s">
        <v>10214</v>
      </c>
      <c r="S6163" s="163" t="s">
        <v>54</v>
      </c>
      <c r="T6163" s="167" t="s">
        <v>12175</v>
      </c>
      <c r="U6163" s="293">
        <v>115077768</v>
      </c>
      <c r="V6163" s="240" t="s">
        <v>1385</v>
      </c>
      <c r="W6163" s="167" t="s">
        <v>12176</v>
      </c>
      <c r="X6163" s="255">
        <v>2410</v>
      </c>
      <c r="Y6163" s="255">
        <v>2410</v>
      </c>
      <c r="Z6163" s="255">
        <v>410982</v>
      </c>
      <c r="AA6163" s="264">
        <f>Y6163/AD6163</f>
        <v>4.3681482603894866E-4</v>
      </c>
      <c r="AB6163" s="265">
        <f>Z6163/AD6163</f>
        <v>7.4490884163958174E-2</v>
      </c>
      <c r="AC6163" s="255">
        <f>Z6163/Y6163</f>
        <v>170.53195020746887</v>
      </c>
      <c r="AD6163" s="241">
        <v>5517212</v>
      </c>
      <c r="AE6163" s="461" t="s">
        <v>7102</v>
      </c>
      <c r="AF6163" s="468" t="s">
        <v>12177</v>
      </c>
      <c r="AG6163" s="163" t="s">
        <v>7040</v>
      </c>
      <c r="AH6163" s="277" t="s">
        <v>7041</v>
      </c>
    </row>
    <row r="6164" spans="1:34" ht="15" customHeight="1" x14ac:dyDescent="0.2">
      <c r="A6164" s="58">
        <v>115</v>
      </c>
      <c r="B6164" s="58">
        <v>115</v>
      </c>
      <c r="C6164" s="100" t="s">
        <v>1270</v>
      </c>
      <c r="D6164" s="100" t="s">
        <v>1270</v>
      </c>
      <c r="E6164" s="101" t="s">
        <v>2112</v>
      </c>
      <c r="F6164" s="25">
        <v>2014</v>
      </c>
      <c r="G6164" s="61">
        <v>41751.305555555555</v>
      </c>
      <c r="H6164" s="62">
        <v>41751.305555555555</v>
      </c>
      <c r="I6164" s="625" t="s">
        <v>36</v>
      </c>
      <c r="J6164" s="625" t="s">
        <v>36</v>
      </c>
      <c r="K6164" s="625"/>
      <c r="L6164" s="64">
        <f>N6164-G6164</f>
        <v>0.12986111111240461</v>
      </c>
      <c r="M6164" s="65">
        <v>187</v>
      </c>
      <c r="N6164" s="61">
        <v>41751.435416666667</v>
      </c>
      <c r="O6164" s="62">
        <v>41751.435416666667</v>
      </c>
      <c r="P6164" s="66" t="s">
        <v>37</v>
      </c>
      <c r="Q6164" s="69" t="s">
        <v>48</v>
      </c>
      <c r="R6164" s="69" t="s">
        <v>49</v>
      </c>
      <c r="S6164" s="87" t="s">
        <v>40</v>
      </c>
      <c r="T6164" s="69" t="s">
        <v>2113</v>
      </c>
      <c r="U6164" s="77">
        <v>10244</v>
      </c>
      <c r="V6164" s="78" t="s">
        <v>788</v>
      </c>
      <c r="W6164" s="69" t="s">
        <v>2114</v>
      </c>
      <c r="X6164" s="32">
        <v>0</v>
      </c>
      <c r="Y6164" s="32">
        <v>0</v>
      </c>
      <c r="Z6164" s="83"/>
      <c r="AA6164" s="84"/>
      <c r="AB6164" s="85"/>
      <c r="AC6164" s="83"/>
    </row>
    <row r="6165" spans="1:34" ht="15" hidden="1" customHeight="1" x14ac:dyDescent="0.2">
      <c r="A6165" s="58">
        <v>500</v>
      </c>
      <c r="B6165" s="58">
        <v>500</v>
      </c>
      <c r="C6165" s="102" t="s">
        <v>1270</v>
      </c>
      <c r="D6165" s="102" t="s">
        <v>1270</v>
      </c>
      <c r="E6165" s="69" t="s">
        <v>2277</v>
      </c>
      <c r="F6165" s="25">
        <v>2014</v>
      </c>
      <c r="G6165" s="61">
        <v>41782.211111111108</v>
      </c>
      <c r="H6165" s="62">
        <v>41782.211111111108</v>
      </c>
      <c r="I6165" s="625" t="s">
        <v>36</v>
      </c>
      <c r="J6165" s="625" t="s">
        <v>36</v>
      </c>
      <c r="K6165" s="625"/>
      <c r="L6165" s="64">
        <f>N6165-G6165</f>
        <v>0.50833333333866904</v>
      </c>
      <c r="M6165" s="65">
        <v>732</v>
      </c>
      <c r="N6165" s="61">
        <v>41782.719444444447</v>
      </c>
      <c r="O6165" s="62">
        <v>41782.719444444447</v>
      </c>
      <c r="P6165" s="66" t="s">
        <v>37</v>
      </c>
      <c r="Q6165" s="69" t="s">
        <v>145</v>
      </c>
      <c r="R6165" s="69" t="s">
        <v>696</v>
      </c>
      <c r="S6165" s="87" t="s">
        <v>88</v>
      </c>
      <c r="T6165" s="69" t="s">
        <v>2278</v>
      </c>
      <c r="U6165" s="77">
        <v>10302</v>
      </c>
      <c r="V6165" s="78" t="s">
        <v>1390</v>
      </c>
      <c r="W6165" s="69" t="s">
        <v>2279</v>
      </c>
      <c r="X6165" s="32">
        <v>0</v>
      </c>
      <c r="Y6165" s="32">
        <v>0</v>
      </c>
      <c r="Z6165" s="83"/>
      <c r="AA6165" s="84"/>
      <c r="AB6165" s="85"/>
      <c r="AC6165" s="83"/>
    </row>
    <row r="6166" spans="1:34" ht="15" hidden="1" customHeight="1" x14ac:dyDescent="0.2">
      <c r="A6166" s="58">
        <v>230</v>
      </c>
      <c r="B6166" s="58">
        <v>230</v>
      </c>
      <c r="C6166" s="103" t="s">
        <v>1270</v>
      </c>
      <c r="D6166" s="103" t="s">
        <v>1270</v>
      </c>
      <c r="E6166" s="101" t="s">
        <v>2300</v>
      </c>
      <c r="F6166" s="25">
        <v>2014</v>
      </c>
      <c r="G6166" s="61">
        <v>41787.582638888889</v>
      </c>
      <c r="H6166" s="62">
        <v>41787.582638888889</v>
      </c>
      <c r="I6166" s="625" t="s">
        <v>36</v>
      </c>
      <c r="J6166" s="625" t="s">
        <v>36</v>
      </c>
      <c r="K6166" s="625"/>
      <c r="L6166" s="64">
        <f>N6166-G6166</f>
        <v>1.8750000002910383E-2</v>
      </c>
      <c r="M6166" s="65">
        <v>27</v>
      </c>
      <c r="N6166" s="61">
        <v>41787.601388888892</v>
      </c>
      <c r="O6166" s="62">
        <v>41787.601388888892</v>
      </c>
      <c r="P6166" s="86" t="s">
        <v>242</v>
      </c>
      <c r="Q6166" s="69" t="s">
        <v>43</v>
      </c>
      <c r="R6166" s="69" t="s">
        <v>266</v>
      </c>
      <c r="S6166" s="87" t="s">
        <v>88</v>
      </c>
      <c r="T6166" s="69" t="s">
        <v>2301</v>
      </c>
      <c r="U6166" s="282" t="s">
        <v>40</v>
      </c>
      <c r="V6166" s="78" t="s">
        <v>190</v>
      </c>
      <c r="W6166" s="69" t="s">
        <v>2302</v>
      </c>
      <c r="X6166" s="32">
        <v>0</v>
      </c>
      <c r="Y6166" s="32">
        <v>0</v>
      </c>
      <c r="Z6166" s="83"/>
      <c r="AA6166" s="84"/>
      <c r="AB6166" s="85"/>
      <c r="AC6166" s="83"/>
    </row>
    <row r="6167" spans="1:34" ht="15" customHeight="1" x14ac:dyDescent="0.2">
      <c r="A6167" s="58">
        <v>115</v>
      </c>
      <c r="B6167" s="58">
        <v>115</v>
      </c>
      <c r="C6167" s="104" t="s">
        <v>1270</v>
      </c>
      <c r="D6167" s="104" t="s">
        <v>1270</v>
      </c>
      <c r="E6167" s="101" t="s">
        <v>2315</v>
      </c>
      <c r="F6167" s="25">
        <v>2014</v>
      </c>
      <c r="G6167" s="61">
        <v>41792.292361111111</v>
      </c>
      <c r="H6167" s="62">
        <v>41792.292361111111</v>
      </c>
      <c r="I6167" s="625" t="s">
        <v>36</v>
      </c>
      <c r="J6167" s="625" t="s">
        <v>36</v>
      </c>
      <c r="K6167" s="625"/>
      <c r="L6167" s="64">
        <f>N6167-G6167</f>
        <v>0.46250000000145519</v>
      </c>
      <c r="M6167" s="65">
        <v>666</v>
      </c>
      <c r="N6167" s="61">
        <v>41792.754861111112</v>
      </c>
      <c r="O6167" s="62">
        <v>41792.754861111112</v>
      </c>
      <c r="P6167" s="86" t="s">
        <v>242</v>
      </c>
      <c r="Q6167" s="69" t="s">
        <v>43</v>
      </c>
      <c r="R6167" s="69" t="s">
        <v>266</v>
      </c>
      <c r="S6167" s="87" t="s">
        <v>40</v>
      </c>
      <c r="T6167" s="69" t="s">
        <v>2316</v>
      </c>
      <c r="U6167" s="416" t="s">
        <v>40</v>
      </c>
      <c r="V6167" s="78" t="s">
        <v>190</v>
      </c>
      <c r="W6167" s="69" t="s">
        <v>2317</v>
      </c>
      <c r="X6167" s="32">
        <v>0</v>
      </c>
      <c r="Y6167" s="32">
        <v>0</v>
      </c>
      <c r="Z6167" s="83"/>
      <c r="AA6167" s="84"/>
      <c r="AB6167" s="85"/>
      <c r="AC6167" s="83"/>
    </row>
    <row r="6168" spans="1:34" ht="15" hidden="1" customHeight="1" x14ac:dyDescent="0.2">
      <c r="A6168" s="58">
        <v>500</v>
      </c>
      <c r="B6168" s="58">
        <v>500</v>
      </c>
      <c r="C6168" s="102" t="s">
        <v>1270</v>
      </c>
      <c r="D6168" s="102" t="s">
        <v>1270</v>
      </c>
      <c r="E6168" s="69" t="s">
        <v>2548</v>
      </c>
      <c r="F6168" s="25">
        <v>2014</v>
      </c>
      <c r="G6168" s="61">
        <v>41854.27847222222</v>
      </c>
      <c r="H6168" s="62">
        <v>41854.27847222222</v>
      </c>
      <c r="I6168" s="625" t="s">
        <v>36</v>
      </c>
      <c r="J6168" s="625" t="s">
        <v>36</v>
      </c>
      <c r="K6168" s="625"/>
      <c r="L6168" s="64">
        <f>N6168-G6168</f>
        <v>0.17430555555620231</v>
      </c>
      <c r="M6168" s="65">
        <v>251</v>
      </c>
      <c r="N6168" s="61">
        <v>41854.452777777777</v>
      </c>
      <c r="O6168" s="62">
        <v>41854.452777777777</v>
      </c>
      <c r="P6168" s="66" t="s">
        <v>37</v>
      </c>
      <c r="Q6168" s="69" t="s">
        <v>382</v>
      </c>
      <c r="R6168" s="69" t="s">
        <v>383</v>
      </c>
      <c r="S6168" s="87" t="s">
        <v>45</v>
      </c>
      <c r="T6168" s="69" t="s">
        <v>2549</v>
      </c>
      <c r="U6168" s="77">
        <v>10469</v>
      </c>
      <c r="V6168" s="87" t="s">
        <v>1336</v>
      </c>
      <c r="W6168" s="69" t="s">
        <v>2550</v>
      </c>
      <c r="X6168" s="32">
        <v>0</v>
      </c>
      <c r="Y6168" s="32">
        <v>0</v>
      </c>
      <c r="Z6168" s="83"/>
      <c r="AA6168" s="84"/>
      <c r="AB6168" s="85"/>
      <c r="AC6168" s="83"/>
    </row>
    <row r="6169" spans="1:34" ht="15" hidden="1" customHeight="1" x14ac:dyDescent="0.2">
      <c r="A6169" s="105">
        <v>500</v>
      </c>
      <c r="B6169" s="105">
        <v>500</v>
      </c>
      <c r="C6169" s="46" t="s">
        <v>1270</v>
      </c>
      <c r="D6169" s="46" t="s">
        <v>1270</v>
      </c>
      <c r="E6169" s="69" t="s">
        <v>2716</v>
      </c>
      <c r="F6169" s="25">
        <v>2014</v>
      </c>
      <c r="G6169" s="61">
        <v>41899.073611111111</v>
      </c>
      <c r="H6169" s="62">
        <v>41899.073611111111</v>
      </c>
      <c r="I6169" s="625" t="s">
        <v>36</v>
      </c>
      <c r="J6169" s="625" t="s">
        <v>36</v>
      </c>
      <c r="K6169" s="625"/>
      <c r="L6169" s="64">
        <f>N6169-G6169</f>
        <v>4.7215277777795563</v>
      </c>
      <c r="M6169" s="65">
        <v>6799</v>
      </c>
      <c r="N6169" s="61">
        <v>41903.795138888891</v>
      </c>
      <c r="O6169" s="62">
        <v>41903.795138888891</v>
      </c>
      <c r="P6169" s="130" t="s">
        <v>173</v>
      </c>
      <c r="Q6169" s="69" t="s">
        <v>52</v>
      </c>
      <c r="R6169" s="69" t="s">
        <v>169</v>
      </c>
      <c r="S6169" s="87" t="s">
        <v>45</v>
      </c>
      <c r="T6169" s="69" t="s">
        <v>2717</v>
      </c>
      <c r="U6169" s="282" t="s">
        <v>40</v>
      </c>
      <c r="V6169" s="87" t="s">
        <v>1390</v>
      </c>
      <c r="W6169" s="69" t="s">
        <v>2718</v>
      </c>
      <c r="X6169" s="32">
        <v>0</v>
      </c>
      <c r="Y6169" s="32">
        <v>0</v>
      </c>
      <c r="Z6169" s="83"/>
      <c r="AA6169" s="84"/>
      <c r="AB6169" s="85"/>
      <c r="AC6169" s="83"/>
    </row>
    <row r="6170" spans="1:34" ht="15" hidden="1" customHeight="1" x14ac:dyDescent="0.2">
      <c r="A6170" s="105">
        <v>230</v>
      </c>
      <c r="B6170" s="105">
        <v>230</v>
      </c>
      <c r="C6170" s="103" t="s">
        <v>1270</v>
      </c>
      <c r="D6170" s="103" t="s">
        <v>1270</v>
      </c>
      <c r="E6170" s="101" t="s">
        <v>2877</v>
      </c>
      <c r="F6170" s="25">
        <v>2014</v>
      </c>
      <c r="G6170" s="61">
        <v>41930.810416666667</v>
      </c>
      <c r="H6170" s="62">
        <v>41930.810416666667</v>
      </c>
      <c r="I6170" s="625" t="s">
        <v>36</v>
      </c>
      <c r="J6170" s="625" t="s">
        <v>36</v>
      </c>
      <c r="K6170" s="625"/>
      <c r="L6170" s="64">
        <f>N6170-G6170</f>
        <v>1.2499999997089617E-2</v>
      </c>
      <c r="M6170" s="65">
        <v>18</v>
      </c>
      <c r="N6170" s="61">
        <v>41930.822916666664</v>
      </c>
      <c r="O6170" s="62">
        <v>41930.822916666664</v>
      </c>
      <c r="P6170" s="86" t="s">
        <v>242</v>
      </c>
      <c r="Q6170" s="69" t="s">
        <v>43</v>
      </c>
      <c r="R6170" s="69" t="s">
        <v>266</v>
      </c>
      <c r="S6170" s="87" t="s">
        <v>579</v>
      </c>
      <c r="T6170" s="69" t="s">
        <v>2878</v>
      </c>
      <c r="U6170" s="416" t="s">
        <v>40</v>
      </c>
      <c r="V6170" s="87" t="s">
        <v>761</v>
      </c>
      <c r="W6170" s="69" t="s">
        <v>2879</v>
      </c>
      <c r="X6170" s="32">
        <v>0</v>
      </c>
      <c r="Y6170" s="32">
        <v>0</v>
      </c>
      <c r="Z6170" s="83"/>
      <c r="AA6170" s="84"/>
      <c r="AB6170" s="85"/>
      <c r="AC6170" s="83"/>
    </row>
    <row r="6171" spans="1:34" ht="15" hidden="1" customHeight="1" x14ac:dyDescent="0.2">
      <c r="A6171" s="105">
        <v>500</v>
      </c>
      <c r="B6171" s="105">
        <v>500</v>
      </c>
      <c r="C6171" s="46" t="s">
        <v>1270</v>
      </c>
      <c r="D6171" s="46" t="s">
        <v>1270</v>
      </c>
      <c r="E6171" s="69" t="s">
        <v>2945</v>
      </c>
      <c r="F6171" s="25">
        <v>2014</v>
      </c>
      <c r="G6171" s="61">
        <v>41940.488194444442</v>
      </c>
      <c r="H6171" s="62">
        <v>41940.488194444442</v>
      </c>
      <c r="I6171" s="625" t="s">
        <v>36</v>
      </c>
      <c r="J6171" s="625" t="s">
        <v>36</v>
      </c>
      <c r="K6171" s="625"/>
      <c r="L6171" s="64">
        <f>N6171-G6171</f>
        <v>1.4583333337213844E-2</v>
      </c>
      <c r="M6171" s="65">
        <v>21</v>
      </c>
      <c r="N6171" s="61">
        <v>41940.50277777778</v>
      </c>
      <c r="O6171" s="62">
        <v>41940.50277777778</v>
      </c>
      <c r="P6171" s="66" t="s">
        <v>37</v>
      </c>
      <c r="Q6171" s="69" t="s">
        <v>52</v>
      </c>
      <c r="R6171" s="69" t="s">
        <v>124</v>
      </c>
      <c r="S6171" s="87" t="s">
        <v>564</v>
      </c>
      <c r="T6171" s="69" t="s">
        <v>2946</v>
      </c>
      <c r="U6171" s="416" t="s">
        <v>40</v>
      </c>
      <c r="V6171" s="87" t="s">
        <v>761</v>
      </c>
      <c r="W6171" s="69" t="s">
        <v>2947</v>
      </c>
      <c r="X6171" s="32">
        <v>0</v>
      </c>
      <c r="Y6171" s="32">
        <v>0</v>
      </c>
      <c r="Z6171" s="32"/>
      <c r="AA6171" s="79"/>
      <c r="AB6171" s="80"/>
      <c r="AC6171" s="32"/>
    </row>
    <row r="6172" spans="1:34" ht="15" customHeight="1" x14ac:dyDescent="0.2">
      <c r="A6172" s="105">
        <v>115</v>
      </c>
      <c r="B6172" s="105">
        <v>115</v>
      </c>
      <c r="C6172" s="134" t="s">
        <v>1270</v>
      </c>
      <c r="D6172" s="134" t="s">
        <v>1270</v>
      </c>
      <c r="E6172" s="135" t="s">
        <v>2996</v>
      </c>
      <c r="F6172" s="25">
        <v>2014</v>
      </c>
      <c r="G6172" s="61">
        <v>41948.560416666667</v>
      </c>
      <c r="H6172" s="62">
        <v>41948.560416666667</v>
      </c>
      <c r="I6172" s="625" t="s">
        <v>36</v>
      </c>
      <c r="J6172" s="625" t="s">
        <v>36</v>
      </c>
      <c r="K6172" s="625"/>
      <c r="L6172" s="64">
        <f>N6172-G6172</f>
        <v>1.5277777776645962E-2</v>
      </c>
      <c r="M6172" s="65">
        <v>22</v>
      </c>
      <c r="N6172" s="61">
        <v>41948.575694444444</v>
      </c>
      <c r="O6172" s="62">
        <v>41948.575694444444</v>
      </c>
      <c r="P6172" s="86" t="s">
        <v>242</v>
      </c>
      <c r="Q6172" s="69" t="s">
        <v>43</v>
      </c>
      <c r="R6172" s="69" t="s">
        <v>266</v>
      </c>
      <c r="S6172" s="87" t="s">
        <v>88</v>
      </c>
      <c r="T6172" s="69" t="s">
        <v>2997</v>
      </c>
      <c r="U6172" s="416" t="s">
        <v>40</v>
      </c>
      <c r="V6172" s="87" t="s">
        <v>788</v>
      </c>
      <c r="W6172" s="69" t="s">
        <v>2998</v>
      </c>
      <c r="X6172" s="32">
        <v>0</v>
      </c>
      <c r="Y6172" s="32">
        <v>0</v>
      </c>
      <c r="Z6172" s="83"/>
      <c r="AA6172" s="84"/>
      <c r="AB6172" s="85"/>
      <c r="AC6172" s="83"/>
    </row>
    <row r="6173" spans="1:34" ht="15" hidden="1" customHeight="1" x14ac:dyDescent="0.2">
      <c r="A6173" s="105">
        <v>500</v>
      </c>
      <c r="B6173" s="105">
        <v>500</v>
      </c>
      <c r="C6173" s="102" t="s">
        <v>1270</v>
      </c>
      <c r="D6173" s="102" t="s">
        <v>1270</v>
      </c>
      <c r="E6173" s="69" t="s">
        <v>2548</v>
      </c>
      <c r="F6173" s="25">
        <v>2014</v>
      </c>
      <c r="G6173" s="106">
        <v>41992.896527777775</v>
      </c>
      <c r="H6173" s="63">
        <v>41992.896527777775</v>
      </c>
      <c r="I6173" s="625" t="s">
        <v>36</v>
      </c>
      <c r="J6173" s="625" t="s">
        <v>36</v>
      </c>
      <c r="K6173" s="625"/>
      <c r="L6173" s="64">
        <f>N6173-G6173</f>
        <v>3.3333333332848269E-2</v>
      </c>
      <c r="M6173" s="65">
        <v>48</v>
      </c>
      <c r="N6173" s="106">
        <v>41992.929861111108</v>
      </c>
      <c r="O6173" s="63">
        <v>41992.929861111108</v>
      </c>
      <c r="P6173" s="66" t="s">
        <v>37</v>
      </c>
      <c r="Q6173" s="99" t="s">
        <v>52</v>
      </c>
      <c r="R6173" s="99" t="s">
        <v>3234</v>
      </c>
      <c r="S6173" s="78" t="s">
        <v>80</v>
      </c>
      <c r="T6173" s="69" t="s">
        <v>3235</v>
      </c>
      <c r="U6173" s="416" t="s">
        <v>40</v>
      </c>
      <c r="V6173" s="87" t="s">
        <v>1336</v>
      </c>
      <c r="W6173" s="69" t="s">
        <v>2995</v>
      </c>
      <c r="X6173" s="32">
        <v>0</v>
      </c>
      <c r="Y6173" s="32">
        <v>0</v>
      </c>
      <c r="Z6173" s="148"/>
      <c r="AA6173" s="149"/>
      <c r="AB6173" s="150"/>
      <c r="AC6173" s="148"/>
    </row>
    <row r="6174" spans="1:34" ht="15" customHeight="1" x14ac:dyDescent="0.2">
      <c r="A6174" s="153">
        <v>115</v>
      </c>
      <c r="B6174" s="153">
        <v>115</v>
      </c>
      <c r="C6174" s="169" t="s">
        <v>1270</v>
      </c>
      <c r="D6174" s="169" t="s">
        <v>1270</v>
      </c>
      <c r="E6174" s="155" t="s">
        <v>3298</v>
      </c>
      <c r="F6174" s="25">
        <v>2015</v>
      </c>
      <c r="G6174" s="156">
        <v>42007.076388888891</v>
      </c>
      <c r="H6174" s="157">
        <v>42007.076388888891</v>
      </c>
      <c r="I6174" s="620" t="s">
        <v>36</v>
      </c>
      <c r="J6174" s="620" t="s">
        <v>36</v>
      </c>
      <c r="K6174" s="620"/>
      <c r="L6174" s="159">
        <f>N6174-G6174</f>
        <v>6.9444443943211809E-4</v>
      </c>
      <c r="M6174" s="160">
        <v>1</v>
      </c>
      <c r="N6174" s="156">
        <v>42007.07708333333</v>
      </c>
      <c r="O6174" s="157">
        <v>42007.07708333333</v>
      </c>
      <c r="P6174" s="161" t="s">
        <v>37</v>
      </c>
      <c r="Q6174" s="162" t="s">
        <v>48</v>
      </c>
      <c r="R6174" s="162" t="s">
        <v>49</v>
      </c>
      <c r="S6174" s="162" t="s">
        <v>40</v>
      </c>
      <c r="T6174" s="35" t="s">
        <v>3297</v>
      </c>
      <c r="U6174" s="416" t="s">
        <v>40</v>
      </c>
      <c r="V6174" s="167" t="s">
        <v>788</v>
      </c>
      <c r="W6174" s="35" t="s">
        <v>3296</v>
      </c>
      <c r="X6174" s="55">
        <v>0</v>
      </c>
      <c r="Y6174" s="55">
        <v>0</v>
      </c>
      <c r="Z6174" s="168"/>
      <c r="AA6174" s="168"/>
      <c r="AB6174" s="168"/>
      <c r="AC6174" s="168"/>
    </row>
    <row r="6175" spans="1:34" ht="15" hidden="1" customHeight="1" x14ac:dyDescent="0.2">
      <c r="A6175" s="153">
        <v>230</v>
      </c>
      <c r="B6175" s="153">
        <v>230</v>
      </c>
      <c r="C6175" s="102" t="s">
        <v>1270</v>
      </c>
      <c r="D6175" s="102" t="s">
        <v>1270</v>
      </c>
      <c r="E6175" s="167" t="s">
        <v>5301</v>
      </c>
      <c r="F6175" s="25">
        <v>2015</v>
      </c>
      <c r="G6175" s="179">
        <v>42041.06527777778</v>
      </c>
      <c r="H6175" s="158">
        <v>42041.06527777778</v>
      </c>
      <c r="I6175" s="626" t="s">
        <v>313</v>
      </c>
      <c r="J6175" s="620" t="s">
        <v>36</v>
      </c>
      <c r="K6175" s="620"/>
      <c r="L6175" s="159">
        <f>N6175-G6175</f>
        <v>0.29097222221753327</v>
      </c>
      <c r="M6175" s="160">
        <v>419</v>
      </c>
      <c r="N6175" s="156">
        <v>42041.356249999997</v>
      </c>
      <c r="O6175" s="157">
        <v>42041.356249999997</v>
      </c>
      <c r="P6175" s="161" t="s">
        <v>37</v>
      </c>
      <c r="Q6175" s="35" t="s">
        <v>213</v>
      </c>
      <c r="R6175" s="35" t="s">
        <v>320</v>
      </c>
      <c r="S6175" s="35" t="s">
        <v>40</v>
      </c>
      <c r="T6175" s="35" t="s">
        <v>3394</v>
      </c>
      <c r="U6175" s="416" t="s">
        <v>40</v>
      </c>
      <c r="V6175" s="167" t="s">
        <v>384</v>
      </c>
      <c r="W6175" s="35" t="s">
        <v>3395</v>
      </c>
      <c r="X6175" s="55">
        <v>1</v>
      </c>
      <c r="Y6175" s="55">
        <v>0</v>
      </c>
      <c r="Z6175" s="168"/>
      <c r="AA6175" s="168"/>
      <c r="AB6175" s="168"/>
      <c r="AC6175" s="168"/>
    </row>
    <row r="6176" spans="1:34" ht="15" hidden="1" customHeight="1" x14ac:dyDescent="0.2">
      <c r="A6176" s="153">
        <v>500</v>
      </c>
      <c r="B6176" s="153">
        <v>500</v>
      </c>
      <c r="C6176" s="102" t="s">
        <v>1270</v>
      </c>
      <c r="D6176" s="102" t="s">
        <v>1270</v>
      </c>
      <c r="E6176" s="24" t="s">
        <v>3414</v>
      </c>
      <c r="F6176" s="25">
        <v>2015</v>
      </c>
      <c r="G6176" s="179">
        <v>42041.372916666667</v>
      </c>
      <c r="H6176" s="158">
        <v>42041.372916666667</v>
      </c>
      <c r="I6176" s="626" t="s">
        <v>313</v>
      </c>
      <c r="J6176" s="620" t="s">
        <v>36</v>
      </c>
      <c r="K6176" s="620"/>
      <c r="L6176" s="159">
        <f>N6176-G6176</f>
        <v>7.5694444443797693E-2</v>
      </c>
      <c r="M6176" s="160">
        <v>109</v>
      </c>
      <c r="N6176" s="156">
        <v>42041.448611111111</v>
      </c>
      <c r="O6176" s="157">
        <v>42041.448611111111</v>
      </c>
      <c r="P6176" s="161" t="s">
        <v>37</v>
      </c>
      <c r="Q6176" s="35" t="s">
        <v>71</v>
      </c>
      <c r="R6176" s="35" t="s">
        <v>349</v>
      </c>
      <c r="S6176" s="35" t="s">
        <v>88</v>
      </c>
      <c r="T6176" s="35" t="s">
        <v>3415</v>
      </c>
      <c r="U6176" s="170">
        <v>10873</v>
      </c>
      <c r="V6176" s="167" t="s">
        <v>384</v>
      </c>
      <c r="W6176" s="35" t="s">
        <v>3416</v>
      </c>
      <c r="X6176" s="55">
        <v>0</v>
      </c>
      <c r="Y6176" s="55">
        <v>0</v>
      </c>
      <c r="Z6176" s="168"/>
      <c r="AA6176" s="168"/>
      <c r="AB6176" s="168"/>
      <c r="AC6176" s="168"/>
    </row>
    <row r="6177" spans="1:34" ht="15" hidden="1" customHeight="1" x14ac:dyDescent="0.2">
      <c r="A6177" s="153">
        <v>230</v>
      </c>
      <c r="B6177" s="153">
        <v>230</v>
      </c>
      <c r="C6177" s="102" t="s">
        <v>1270</v>
      </c>
      <c r="D6177" s="102" t="s">
        <v>1270</v>
      </c>
      <c r="E6177" s="167" t="s">
        <v>5301</v>
      </c>
      <c r="F6177" s="25">
        <v>2015</v>
      </c>
      <c r="G6177" s="179">
        <v>42041.97152777778</v>
      </c>
      <c r="H6177" s="158">
        <v>42041.97152777778</v>
      </c>
      <c r="I6177" s="626" t="s">
        <v>313</v>
      </c>
      <c r="J6177" s="620" t="s">
        <v>36</v>
      </c>
      <c r="K6177" s="620"/>
      <c r="L6177" s="159">
        <f>N6177-G6177</f>
        <v>0.43055555555474712</v>
      </c>
      <c r="M6177" s="160">
        <v>620</v>
      </c>
      <c r="N6177" s="156">
        <v>42042.402083333334</v>
      </c>
      <c r="O6177" s="157">
        <v>42042.402083333334</v>
      </c>
      <c r="P6177" s="161" t="s">
        <v>37</v>
      </c>
      <c r="Q6177" s="35" t="s">
        <v>213</v>
      </c>
      <c r="R6177" s="35" t="s">
        <v>320</v>
      </c>
      <c r="S6177" s="35" t="s">
        <v>40</v>
      </c>
      <c r="T6177" s="35" t="s">
        <v>3460</v>
      </c>
      <c r="U6177" s="416" t="s">
        <v>40</v>
      </c>
      <c r="V6177" s="167" t="s">
        <v>384</v>
      </c>
      <c r="W6177" s="35" t="s">
        <v>3461</v>
      </c>
      <c r="X6177" s="55">
        <v>0</v>
      </c>
      <c r="Y6177" s="55">
        <v>0</v>
      </c>
      <c r="Z6177" s="168"/>
      <c r="AA6177" s="168"/>
      <c r="AB6177" s="168"/>
      <c r="AC6177" s="168"/>
      <c r="AD6177" s="41"/>
      <c r="AE6177" s="41"/>
      <c r="AF6177" s="41"/>
      <c r="AG6177" s="41"/>
      <c r="AH6177" s="41"/>
    </row>
    <row r="6178" spans="1:34" ht="15" hidden="1" customHeight="1" x14ac:dyDescent="0.2">
      <c r="A6178" s="153">
        <v>230</v>
      </c>
      <c r="B6178" s="153">
        <v>230</v>
      </c>
      <c r="C6178" s="102" t="s">
        <v>1270</v>
      </c>
      <c r="D6178" s="102" t="s">
        <v>1270</v>
      </c>
      <c r="E6178" s="24" t="s">
        <v>3589</v>
      </c>
      <c r="F6178" s="25">
        <v>2015</v>
      </c>
      <c r="G6178" s="156">
        <v>42068.802083333336</v>
      </c>
      <c r="H6178" s="157">
        <v>42068.802083333336</v>
      </c>
      <c r="I6178" s="620" t="s">
        <v>36</v>
      </c>
      <c r="J6178" s="620" t="s">
        <v>36</v>
      </c>
      <c r="K6178" s="620"/>
      <c r="L6178" s="159">
        <f>N6178-G6178</f>
        <v>0.74930555555329192</v>
      </c>
      <c r="M6178" s="160">
        <v>1079</v>
      </c>
      <c r="N6178" s="156">
        <v>42069.551388888889</v>
      </c>
      <c r="O6178" s="157">
        <v>42069.551388888889</v>
      </c>
      <c r="P6178" s="161" t="s">
        <v>37</v>
      </c>
      <c r="Q6178" s="35" t="s">
        <v>155</v>
      </c>
      <c r="R6178" s="35" t="s">
        <v>155</v>
      </c>
      <c r="S6178" s="35" t="s">
        <v>170</v>
      </c>
      <c r="T6178" s="35" t="s">
        <v>3590</v>
      </c>
      <c r="U6178" s="416" t="s">
        <v>40</v>
      </c>
      <c r="V6178" s="167" t="s">
        <v>190</v>
      </c>
      <c r="W6178" s="35" t="s">
        <v>3591</v>
      </c>
      <c r="X6178" s="55">
        <v>0</v>
      </c>
      <c r="Y6178" s="55">
        <v>0</v>
      </c>
      <c r="Z6178" s="168"/>
      <c r="AA6178" s="168"/>
      <c r="AB6178" s="168"/>
      <c r="AC6178" s="168"/>
    </row>
    <row r="6179" spans="1:34" ht="15" hidden="1" customHeight="1" x14ac:dyDescent="0.2">
      <c r="A6179" s="153">
        <v>230</v>
      </c>
      <c r="B6179" s="153">
        <v>230</v>
      </c>
      <c r="C6179" s="102" t="s">
        <v>1270</v>
      </c>
      <c r="D6179" s="102" t="s">
        <v>1270</v>
      </c>
      <c r="E6179" s="24" t="s">
        <v>3592</v>
      </c>
      <c r="F6179" s="25">
        <v>2015</v>
      </c>
      <c r="G6179" s="156">
        <v>42069.356249999997</v>
      </c>
      <c r="H6179" s="157">
        <v>42069.356249999997</v>
      </c>
      <c r="I6179" s="620" t="s">
        <v>36</v>
      </c>
      <c r="J6179" s="620" t="s">
        <v>36</v>
      </c>
      <c r="K6179" s="620"/>
      <c r="L6179" s="159">
        <f>N6179-G6179</f>
        <v>0.2541666666729725</v>
      </c>
      <c r="M6179" s="160">
        <v>366</v>
      </c>
      <c r="N6179" s="156">
        <v>42069.61041666667</v>
      </c>
      <c r="O6179" s="157">
        <v>42069.61041666667</v>
      </c>
      <c r="P6179" s="161" t="s">
        <v>37</v>
      </c>
      <c r="Q6179" s="35" t="s">
        <v>1285</v>
      </c>
      <c r="R6179" s="35" t="s">
        <v>142</v>
      </c>
      <c r="S6179" s="35" t="s">
        <v>107</v>
      </c>
      <c r="T6179" s="35" t="s">
        <v>3593</v>
      </c>
      <c r="U6179" s="416" t="s">
        <v>40</v>
      </c>
      <c r="V6179" s="167" t="s">
        <v>384</v>
      </c>
      <c r="W6179" s="35" t="s">
        <v>3594</v>
      </c>
      <c r="X6179" s="55">
        <v>0</v>
      </c>
      <c r="Y6179" s="55">
        <v>0</v>
      </c>
      <c r="Z6179" s="168"/>
      <c r="AA6179" s="168"/>
      <c r="AB6179" s="168"/>
      <c r="AC6179" s="168"/>
    </row>
    <row r="6180" spans="1:34" ht="15" customHeight="1" x14ac:dyDescent="0.2">
      <c r="A6180" s="153">
        <v>115</v>
      </c>
      <c r="B6180" s="153">
        <v>115</v>
      </c>
      <c r="C6180" s="169" t="s">
        <v>1270</v>
      </c>
      <c r="D6180" s="169" t="s">
        <v>1270</v>
      </c>
      <c r="E6180" s="155" t="s">
        <v>3298</v>
      </c>
      <c r="F6180" s="25">
        <v>2015</v>
      </c>
      <c r="G6180" s="156">
        <v>42073.251388888886</v>
      </c>
      <c r="H6180" s="157">
        <v>42073.251388888886</v>
      </c>
      <c r="I6180" s="620" t="s">
        <v>36</v>
      </c>
      <c r="J6180" s="620" t="s">
        <v>36</v>
      </c>
      <c r="K6180" s="620"/>
      <c r="L6180" s="159">
        <f>N6180-G6180</f>
        <v>6.944444467080757E-4</v>
      </c>
      <c r="M6180" s="160">
        <v>1</v>
      </c>
      <c r="N6180" s="156">
        <v>42073.252083333333</v>
      </c>
      <c r="O6180" s="157">
        <v>42073.252083333333</v>
      </c>
      <c r="P6180" s="171" t="s">
        <v>242</v>
      </c>
      <c r="Q6180" s="35" t="s">
        <v>43</v>
      </c>
      <c r="R6180" s="35" t="s">
        <v>266</v>
      </c>
      <c r="S6180" s="35" t="s">
        <v>579</v>
      </c>
      <c r="T6180" s="35" t="s">
        <v>3599</v>
      </c>
      <c r="U6180" s="170">
        <v>10968</v>
      </c>
      <c r="V6180" s="167" t="s">
        <v>788</v>
      </c>
      <c r="W6180" s="35" t="s">
        <v>3600</v>
      </c>
      <c r="X6180" s="55">
        <v>0</v>
      </c>
      <c r="Y6180" s="55">
        <v>0</v>
      </c>
      <c r="Z6180" s="168"/>
      <c r="AA6180" s="168"/>
      <c r="AB6180" s="168"/>
      <c r="AC6180" s="168"/>
    </row>
    <row r="6181" spans="1:34" ht="15" hidden="1" customHeight="1" x14ac:dyDescent="0.2">
      <c r="A6181" s="153">
        <v>230</v>
      </c>
      <c r="B6181" s="153">
        <v>230</v>
      </c>
      <c r="C6181" s="102" t="s">
        <v>1270</v>
      </c>
      <c r="D6181" s="102" t="s">
        <v>1270</v>
      </c>
      <c r="E6181" s="24" t="s">
        <v>3646</v>
      </c>
      <c r="F6181" s="25">
        <v>2015</v>
      </c>
      <c r="G6181" s="156">
        <v>42089.63958333333</v>
      </c>
      <c r="H6181" s="157">
        <v>42089.63958333333</v>
      </c>
      <c r="I6181" s="620" t="s">
        <v>36</v>
      </c>
      <c r="J6181" s="620" t="s">
        <v>36</v>
      </c>
      <c r="K6181" s="620"/>
      <c r="L6181" s="159">
        <f>N6181-G6181</f>
        <v>6.805555555911269E-2</v>
      </c>
      <c r="M6181" s="160">
        <v>98</v>
      </c>
      <c r="N6181" s="156">
        <v>42089.707638888889</v>
      </c>
      <c r="O6181" s="157">
        <v>42089.707638888889</v>
      </c>
      <c r="P6181" s="161" t="s">
        <v>37</v>
      </c>
      <c r="Q6181" s="35" t="s">
        <v>71</v>
      </c>
      <c r="R6181" s="35" t="s">
        <v>72</v>
      </c>
      <c r="S6181" s="35" t="s">
        <v>579</v>
      </c>
      <c r="T6181" s="35" t="s">
        <v>3647</v>
      </c>
      <c r="U6181" s="170">
        <v>11011</v>
      </c>
      <c r="V6181" s="167" t="s">
        <v>190</v>
      </c>
      <c r="W6181" s="35" t="s">
        <v>3648</v>
      </c>
      <c r="X6181" s="55">
        <v>0</v>
      </c>
      <c r="Y6181" s="55">
        <v>0</v>
      </c>
      <c r="Z6181" s="168"/>
      <c r="AA6181" s="168"/>
      <c r="AB6181" s="168"/>
      <c r="AC6181" s="168"/>
    </row>
    <row r="6182" spans="1:34" ht="15" hidden="1" customHeight="1" x14ac:dyDescent="0.2">
      <c r="A6182" s="153">
        <v>230</v>
      </c>
      <c r="B6182" s="153">
        <v>230</v>
      </c>
      <c r="C6182" s="102" t="s">
        <v>1270</v>
      </c>
      <c r="D6182" s="102" t="s">
        <v>1270</v>
      </c>
      <c r="E6182" s="24" t="s">
        <v>3664</v>
      </c>
      <c r="F6182" s="25">
        <v>2015</v>
      </c>
      <c r="G6182" s="156">
        <v>42093.443055555559</v>
      </c>
      <c r="H6182" s="157">
        <v>42093.443055555559</v>
      </c>
      <c r="I6182" s="620" t="s">
        <v>36</v>
      </c>
      <c r="J6182" s="620" t="s">
        <v>36</v>
      </c>
      <c r="K6182" s="620"/>
      <c r="L6182" s="159">
        <f>N6182-G6182</f>
        <v>0.32499999999708962</v>
      </c>
      <c r="M6182" s="160">
        <v>468</v>
      </c>
      <c r="N6182" s="156">
        <v>42093.768055555556</v>
      </c>
      <c r="O6182" s="157">
        <v>42093.768055555556</v>
      </c>
      <c r="P6182" s="161" t="s">
        <v>37</v>
      </c>
      <c r="Q6182" s="35" t="s">
        <v>155</v>
      </c>
      <c r="R6182" s="35" t="s">
        <v>155</v>
      </c>
      <c r="S6182" s="35" t="s">
        <v>45</v>
      </c>
      <c r="T6182" s="35" t="s">
        <v>3665</v>
      </c>
      <c r="U6182" s="166"/>
      <c r="V6182" s="167" t="s">
        <v>190</v>
      </c>
      <c r="W6182" s="35" t="s">
        <v>3666</v>
      </c>
      <c r="X6182" s="55">
        <v>0</v>
      </c>
      <c r="Y6182" s="55">
        <v>0</v>
      </c>
      <c r="Z6182" s="168"/>
      <c r="AA6182" s="168"/>
      <c r="AB6182" s="168"/>
      <c r="AC6182" s="168"/>
    </row>
    <row r="6183" spans="1:34" ht="15" hidden="1" customHeight="1" x14ac:dyDescent="0.2">
      <c r="A6183" s="153">
        <v>500</v>
      </c>
      <c r="B6183" s="153">
        <v>500</v>
      </c>
      <c r="C6183" s="102" t="s">
        <v>1270</v>
      </c>
      <c r="D6183" s="102" t="s">
        <v>1270</v>
      </c>
      <c r="E6183" s="35" t="s">
        <v>3695</v>
      </c>
      <c r="F6183" s="25">
        <v>2015</v>
      </c>
      <c r="G6183" s="156">
        <v>42100.341666666667</v>
      </c>
      <c r="H6183" s="157">
        <v>42100.341666666667</v>
      </c>
      <c r="I6183" s="626" t="s">
        <v>313</v>
      </c>
      <c r="J6183" s="620" t="s">
        <v>36</v>
      </c>
      <c r="K6183" s="620"/>
      <c r="L6183" s="159">
        <f>N6183-G6183</f>
        <v>9.0972222220443655E-2</v>
      </c>
      <c r="M6183" s="160">
        <v>131</v>
      </c>
      <c r="N6183" s="156">
        <v>42100.432638888888</v>
      </c>
      <c r="O6183" s="157">
        <v>42100.432638888888</v>
      </c>
      <c r="P6183" s="161" t="s">
        <v>37</v>
      </c>
      <c r="Q6183" s="35" t="s">
        <v>1285</v>
      </c>
      <c r="R6183" s="35" t="s">
        <v>142</v>
      </c>
      <c r="S6183" s="35" t="s">
        <v>88</v>
      </c>
      <c r="T6183" s="35" t="s">
        <v>3696</v>
      </c>
      <c r="U6183" s="170">
        <v>11024</v>
      </c>
      <c r="V6183" s="167" t="s">
        <v>384</v>
      </c>
      <c r="W6183" s="35" t="s">
        <v>3697</v>
      </c>
      <c r="X6183" s="55">
        <v>0</v>
      </c>
      <c r="Y6183" s="55">
        <v>0</v>
      </c>
      <c r="Z6183" s="168"/>
      <c r="AA6183" s="168"/>
      <c r="AB6183" s="168"/>
      <c r="AC6183" s="168"/>
    </row>
    <row r="6184" spans="1:34" ht="15" hidden="1" customHeight="1" x14ac:dyDescent="0.2">
      <c r="A6184" s="153">
        <v>500</v>
      </c>
      <c r="B6184" s="153">
        <v>500</v>
      </c>
      <c r="C6184" s="102" t="s">
        <v>1270</v>
      </c>
      <c r="D6184" s="102" t="s">
        <v>1270</v>
      </c>
      <c r="E6184" s="35" t="s">
        <v>3414</v>
      </c>
      <c r="F6184" s="25">
        <v>2015</v>
      </c>
      <c r="G6184" s="156">
        <v>42100.341666666667</v>
      </c>
      <c r="H6184" s="157">
        <v>42100.341666666667</v>
      </c>
      <c r="I6184" s="626" t="s">
        <v>313</v>
      </c>
      <c r="J6184" s="620" t="s">
        <v>36</v>
      </c>
      <c r="K6184" s="620"/>
      <c r="L6184" s="159">
        <f>N6184-G6184</f>
        <v>8.0555555556202307E-2</v>
      </c>
      <c r="M6184" s="160">
        <v>116</v>
      </c>
      <c r="N6184" s="156">
        <v>42100.422222222223</v>
      </c>
      <c r="O6184" s="157">
        <v>42100.422222222223</v>
      </c>
      <c r="P6184" s="161" t="s">
        <v>37</v>
      </c>
      <c r="Q6184" s="35" t="s">
        <v>1285</v>
      </c>
      <c r="R6184" s="35" t="s">
        <v>142</v>
      </c>
      <c r="S6184" s="35" t="s">
        <v>88</v>
      </c>
      <c r="T6184" s="35" t="s">
        <v>3696</v>
      </c>
      <c r="U6184" s="170">
        <v>11024</v>
      </c>
      <c r="V6184" s="167" t="s">
        <v>384</v>
      </c>
      <c r="W6184" s="35" t="s">
        <v>3697</v>
      </c>
      <c r="X6184" s="55">
        <v>0</v>
      </c>
      <c r="Y6184" s="55">
        <v>0</v>
      </c>
      <c r="Z6184" s="168"/>
      <c r="AA6184" s="168"/>
      <c r="AB6184" s="168"/>
      <c r="AC6184" s="168"/>
    </row>
    <row r="6185" spans="1:34" ht="15" hidden="1" customHeight="1" x14ac:dyDescent="0.2">
      <c r="A6185" s="153">
        <v>230</v>
      </c>
      <c r="B6185" s="153">
        <v>230</v>
      </c>
      <c r="C6185" s="102" t="s">
        <v>1270</v>
      </c>
      <c r="D6185" s="102" t="s">
        <v>1270</v>
      </c>
      <c r="E6185" s="35" t="s">
        <v>3698</v>
      </c>
      <c r="F6185" s="25">
        <v>2015</v>
      </c>
      <c r="G6185" s="156">
        <v>42100.341666666667</v>
      </c>
      <c r="H6185" s="157">
        <v>42100.341666666667</v>
      </c>
      <c r="I6185" s="626" t="s">
        <v>313</v>
      </c>
      <c r="J6185" s="620" t="s">
        <v>36</v>
      </c>
      <c r="K6185" s="620"/>
      <c r="L6185" s="159">
        <f>N6185-G6185</f>
        <v>9.8611111112404615E-2</v>
      </c>
      <c r="M6185" s="160">
        <v>142</v>
      </c>
      <c r="N6185" s="156">
        <v>42100.44027777778</v>
      </c>
      <c r="O6185" s="157">
        <v>42100.44027777778</v>
      </c>
      <c r="P6185" s="161" t="s">
        <v>37</v>
      </c>
      <c r="Q6185" s="35" t="s">
        <v>1285</v>
      </c>
      <c r="R6185" s="35" t="s">
        <v>142</v>
      </c>
      <c r="S6185" s="35" t="s">
        <v>88</v>
      </c>
      <c r="T6185" s="35" t="s">
        <v>3696</v>
      </c>
      <c r="U6185" s="170">
        <v>11024</v>
      </c>
      <c r="V6185" s="167" t="s">
        <v>384</v>
      </c>
      <c r="W6185" s="35" t="s">
        <v>3697</v>
      </c>
      <c r="X6185" s="55">
        <v>0</v>
      </c>
      <c r="Y6185" s="55">
        <v>0</v>
      </c>
      <c r="Z6185" s="168"/>
      <c r="AA6185" s="168"/>
      <c r="AB6185" s="168"/>
      <c r="AC6185" s="168"/>
      <c r="AD6185" s="41"/>
      <c r="AE6185" s="41"/>
      <c r="AF6185" s="41"/>
      <c r="AG6185" s="41"/>
      <c r="AH6185" s="41"/>
    </row>
    <row r="6186" spans="1:34" ht="15" hidden="1" customHeight="1" x14ac:dyDescent="0.2">
      <c r="A6186" s="153">
        <v>230</v>
      </c>
      <c r="B6186" s="153">
        <v>230</v>
      </c>
      <c r="C6186" s="102" t="s">
        <v>1270</v>
      </c>
      <c r="D6186" s="102" t="s">
        <v>1270</v>
      </c>
      <c r="E6186" s="35" t="s">
        <v>3699</v>
      </c>
      <c r="F6186" s="25">
        <v>2015</v>
      </c>
      <c r="G6186" s="156">
        <v>42100.341666666667</v>
      </c>
      <c r="H6186" s="157">
        <v>42100.341666666667</v>
      </c>
      <c r="I6186" s="626" t="s">
        <v>313</v>
      </c>
      <c r="J6186" s="620" t="s">
        <v>36</v>
      </c>
      <c r="K6186" s="620"/>
      <c r="L6186" s="159">
        <f>N6186-G6186</f>
        <v>0.12986111111240461</v>
      </c>
      <c r="M6186" s="160">
        <v>187</v>
      </c>
      <c r="N6186" s="156">
        <v>42100.47152777778</v>
      </c>
      <c r="O6186" s="157">
        <v>42100.47152777778</v>
      </c>
      <c r="P6186" s="161" t="s">
        <v>37</v>
      </c>
      <c r="Q6186" s="35" t="s">
        <v>1285</v>
      </c>
      <c r="R6186" s="35" t="s">
        <v>142</v>
      </c>
      <c r="S6186" s="35" t="s">
        <v>88</v>
      </c>
      <c r="T6186" s="35" t="s">
        <v>3696</v>
      </c>
      <c r="U6186" s="170">
        <v>11024</v>
      </c>
      <c r="V6186" s="167" t="s">
        <v>384</v>
      </c>
      <c r="W6186" s="35" t="s">
        <v>3697</v>
      </c>
      <c r="X6186" s="55">
        <v>0</v>
      </c>
      <c r="Y6186" s="55">
        <v>0</v>
      </c>
      <c r="Z6186" s="168"/>
      <c r="AA6186" s="168"/>
      <c r="AB6186" s="168"/>
      <c r="AC6186" s="168"/>
      <c r="AD6186" s="41"/>
      <c r="AE6186" s="41"/>
      <c r="AF6186" s="41"/>
      <c r="AG6186" s="41"/>
      <c r="AH6186" s="41"/>
    </row>
    <row r="6187" spans="1:34" ht="15" hidden="1" customHeight="1" x14ac:dyDescent="0.2">
      <c r="A6187" s="153">
        <v>230</v>
      </c>
      <c r="B6187" s="153">
        <v>230</v>
      </c>
      <c r="C6187" s="102" t="s">
        <v>1270</v>
      </c>
      <c r="D6187" s="102" t="s">
        <v>1270</v>
      </c>
      <c r="E6187" s="35" t="s">
        <v>3700</v>
      </c>
      <c r="F6187" s="25">
        <v>2015</v>
      </c>
      <c r="G6187" s="156">
        <v>42100.341666666667</v>
      </c>
      <c r="H6187" s="157">
        <v>42100.341666666667</v>
      </c>
      <c r="I6187" s="626" t="s">
        <v>313</v>
      </c>
      <c r="J6187" s="620" t="s">
        <v>36</v>
      </c>
      <c r="K6187" s="620"/>
      <c r="L6187" s="159">
        <f>N6187-G6187</f>
        <v>1.4152777777781012</v>
      </c>
      <c r="M6187" s="160">
        <v>2038</v>
      </c>
      <c r="N6187" s="156">
        <v>42101.756944444445</v>
      </c>
      <c r="O6187" s="157">
        <v>42101.756944444445</v>
      </c>
      <c r="P6187" s="161" t="s">
        <v>37</v>
      </c>
      <c r="Q6187" s="35" t="s">
        <v>1285</v>
      </c>
      <c r="R6187" s="35" t="s">
        <v>142</v>
      </c>
      <c r="S6187" s="35" t="s">
        <v>88</v>
      </c>
      <c r="T6187" s="35" t="s">
        <v>3696</v>
      </c>
      <c r="U6187" s="170">
        <v>11024</v>
      </c>
      <c r="V6187" s="167" t="s">
        <v>384</v>
      </c>
      <c r="W6187" s="35" t="s">
        <v>3697</v>
      </c>
      <c r="X6187" s="55">
        <v>0</v>
      </c>
      <c r="Y6187" s="55">
        <v>0</v>
      </c>
      <c r="Z6187" s="168"/>
      <c r="AA6187" s="168"/>
      <c r="AB6187" s="168"/>
      <c r="AC6187" s="168"/>
    </row>
    <row r="6188" spans="1:34" ht="15" customHeight="1" x14ac:dyDescent="0.2">
      <c r="A6188" s="175">
        <v>69</v>
      </c>
      <c r="B6188" s="175">
        <v>70</v>
      </c>
      <c r="C6188" s="198" t="s">
        <v>1270</v>
      </c>
      <c r="D6188" s="198" t="s">
        <v>1270</v>
      </c>
      <c r="E6188" s="24" t="s">
        <v>3867</v>
      </c>
      <c r="F6188" s="25">
        <v>2015</v>
      </c>
      <c r="G6188" s="156">
        <v>42125.628472222219</v>
      </c>
      <c r="H6188" s="157">
        <v>42125.628472222219</v>
      </c>
      <c r="I6188" s="620" t="s">
        <v>36</v>
      </c>
      <c r="J6188" s="620" t="s">
        <v>36</v>
      </c>
      <c r="K6188" s="620"/>
      <c r="L6188" s="159">
        <f>N6188-G6188</f>
        <v>0.10763888889050577</v>
      </c>
      <c r="M6188" s="160">
        <v>155</v>
      </c>
      <c r="N6188" s="156">
        <v>42125.736111111109</v>
      </c>
      <c r="O6188" s="157">
        <v>42125.736111111109</v>
      </c>
      <c r="P6188" s="171" t="s">
        <v>242</v>
      </c>
      <c r="Q6188" s="35" t="s">
        <v>43</v>
      </c>
      <c r="R6188" s="35" t="s">
        <v>266</v>
      </c>
      <c r="S6188" s="35" t="s">
        <v>564</v>
      </c>
      <c r="T6188" s="35" t="s">
        <v>3868</v>
      </c>
      <c r="U6188" s="416" t="s">
        <v>40</v>
      </c>
      <c r="V6188" s="167" t="s">
        <v>1336</v>
      </c>
      <c r="W6188" s="35" t="s">
        <v>3869</v>
      </c>
      <c r="X6188" s="55">
        <v>0</v>
      </c>
      <c r="Y6188" s="55">
        <v>0</v>
      </c>
      <c r="Z6188" s="168"/>
      <c r="AA6188" s="168"/>
      <c r="AB6188" s="168"/>
      <c r="AC6188" s="168"/>
    </row>
    <row r="6189" spans="1:34" ht="15" hidden="1" customHeight="1" x14ac:dyDescent="0.2">
      <c r="A6189" s="175">
        <v>230</v>
      </c>
      <c r="B6189" s="175">
        <v>230</v>
      </c>
      <c r="C6189" s="102" t="s">
        <v>1270</v>
      </c>
      <c r="D6189" s="102" t="s">
        <v>1270</v>
      </c>
      <c r="E6189" s="35" t="s">
        <v>13602</v>
      </c>
      <c r="F6189" s="25">
        <v>2015</v>
      </c>
      <c r="G6189" s="156">
        <v>42138.613888888889</v>
      </c>
      <c r="H6189" s="157">
        <v>42138.613888888889</v>
      </c>
      <c r="I6189" s="620" t="s">
        <v>36</v>
      </c>
      <c r="J6189" s="620" t="s">
        <v>36</v>
      </c>
      <c r="K6189" s="620"/>
      <c r="L6189" s="159">
        <f>N6189-G6189</f>
        <v>5.694444444088731E-2</v>
      </c>
      <c r="M6189" s="160">
        <v>82</v>
      </c>
      <c r="N6189" s="156">
        <v>42138.67083333333</v>
      </c>
      <c r="O6189" s="157">
        <v>42138.67083333333</v>
      </c>
      <c r="P6189" s="161" t="s">
        <v>37</v>
      </c>
      <c r="Q6189" s="35" t="s">
        <v>1285</v>
      </c>
      <c r="R6189" s="35" t="s">
        <v>124</v>
      </c>
      <c r="S6189" s="35" t="s">
        <v>88</v>
      </c>
      <c r="T6189" s="35" t="s">
        <v>3980</v>
      </c>
      <c r="U6189" s="176">
        <v>11124</v>
      </c>
      <c r="V6189" s="167" t="s">
        <v>761</v>
      </c>
      <c r="W6189" s="35" t="s">
        <v>3981</v>
      </c>
      <c r="X6189" s="55">
        <v>0</v>
      </c>
      <c r="Y6189" s="55">
        <v>0</v>
      </c>
      <c r="Z6189" s="168"/>
      <c r="AA6189" s="168"/>
      <c r="AB6189" s="168"/>
      <c r="AC6189" s="168"/>
    </row>
    <row r="6190" spans="1:34" ht="15" hidden="1" customHeight="1" x14ac:dyDescent="0.2">
      <c r="A6190" s="175">
        <v>230</v>
      </c>
      <c r="B6190" s="175">
        <v>230</v>
      </c>
      <c r="C6190" s="102" t="s">
        <v>1270</v>
      </c>
      <c r="D6190" s="102" t="s">
        <v>1270</v>
      </c>
      <c r="E6190" s="35" t="s">
        <v>14297</v>
      </c>
      <c r="F6190" s="25">
        <v>2015</v>
      </c>
      <c r="G6190" s="156">
        <v>42138.613888888889</v>
      </c>
      <c r="H6190" s="157">
        <v>42138.613888888889</v>
      </c>
      <c r="I6190" s="620" t="s">
        <v>36</v>
      </c>
      <c r="J6190" s="620" t="s">
        <v>36</v>
      </c>
      <c r="K6190" s="620"/>
      <c r="L6190" s="159">
        <f>N6190-G6190</f>
        <v>76.195138888891961</v>
      </c>
      <c r="M6190" s="160">
        <v>109721</v>
      </c>
      <c r="N6190" s="156">
        <v>42214.809027777781</v>
      </c>
      <c r="O6190" s="157">
        <v>42214.809027777781</v>
      </c>
      <c r="P6190" s="180" t="s">
        <v>173</v>
      </c>
      <c r="Q6190" s="35" t="s">
        <v>213</v>
      </c>
      <c r="R6190" s="35" t="s">
        <v>287</v>
      </c>
      <c r="S6190" s="35" t="s">
        <v>45</v>
      </c>
      <c r="T6190" s="35" t="s">
        <v>3982</v>
      </c>
      <c r="U6190" s="176">
        <v>11124</v>
      </c>
      <c r="V6190" s="167" t="s">
        <v>761</v>
      </c>
      <c r="W6190" s="35" t="s">
        <v>3983</v>
      </c>
      <c r="X6190" s="55">
        <v>0</v>
      </c>
      <c r="Y6190" s="55">
        <v>0</v>
      </c>
      <c r="Z6190" s="168"/>
      <c r="AA6190" s="168"/>
      <c r="AB6190" s="168"/>
      <c r="AC6190" s="168"/>
    </row>
    <row r="6191" spans="1:34" ht="15" hidden="1" customHeight="1" x14ac:dyDescent="0.2">
      <c r="A6191" s="175">
        <v>230</v>
      </c>
      <c r="B6191" s="175">
        <v>230</v>
      </c>
      <c r="C6191" s="102" t="s">
        <v>1270</v>
      </c>
      <c r="D6191" s="102" t="s">
        <v>1270</v>
      </c>
      <c r="E6191" s="35" t="s">
        <v>4085</v>
      </c>
      <c r="F6191" s="25">
        <v>2015</v>
      </c>
      <c r="G6191" s="156">
        <v>42157.824999999997</v>
      </c>
      <c r="H6191" s="157">
        <v>42157.824999999997</v>
      </c>
      <c r="I6191" s="620" t="s">
        <v>36</v>
      </c>
      <c r="J6191" s="620" t="s">
        <v>36</v>
      </c>
      <c r="K6191" s="620"/>
      <c r="L6191" s="159">
        <f>N6191-G6191</f>
        <v>6.3888888893416151E-2</v>
      </c>
      <c r="M6191" s="160">
        <v>92</v>
      </c>
      <c r="N6191" s="156">
        <v>42157.888888888891</v>
      </c>
      <c r="O6191" s="157">
        <v>42157.888888888891</v>
      </c>
      <c r="P6191" s="161" t="s">
        <v>37</v>
      </c>
      <c r="Q6191" s="35" t="s">
        <v>1285</v>
      </c>
      <c r="R6191" s="35" t="s">
        <v>79</v>
      </c>
      <c r="S6191" s="35" t="s">
        <v>80</v>
      </c>
      <c r="T6191" s="35" t="s">
        <v>4086</v>
      </c>
      <c r="U6191" s="416" t="s">
        <v>40</v>
      </c>
      <c r="V6191" s="167" t="s">
        <v>384</v>
      </c>
      <c r="W6191" s="35" t="s">
        <v>4059</v>
      </c>
      <c r="X6191" s="55">
        <v>0</v>
      </c>
      <c r="Y6191" s="55">
        <v>0</v>
      </c>
      <c r="Z6191" s="168"/>
      <c r="AA6191" s="168"/>
      <c r="AB6191" s="168"/>
      <c r="AC6191" s="168"/>
    </row>
    <row r="6192" spans="1:34" ht="15" hidden="1" customHeight="1" x14ac:dyDescent="0.2">
      <c r="A6192" s="175">
        <v>230</v>
      </c>
      <c r="B6192" s="175">
        <v>230</v>
      </c>
      <c r="C6192" s="102" t="s">
        <v>1270</v>
      </c>
      <c r="D6192" s="102" t="s">
        <v>1270</v>
      </c>
      <c r="E6192" s="35" t="s">
        <v>4200</v>
      </c>
      <c r="F6192" s="25">
        <v>2015</v>
      </c>
      <c r="G6192" s="156">
        <v>42181.585416666669</v>
      </c>
      <c r="H6192" s="157">
        <v>42181.585416666669</v>
      </c>
      <c r="I6192" s="620" t="s">
        <v>36</v>
      </c>
      <c r="J6192" s="620" t="s">
        <v>36</v>
      </c>
      <c r="K6192" s="620"/>
      <c r="L6192" s="159">
        <f>N6192-G6192</f>
        <v>6.9444443943211809E-4</v>
      </c>
      <c r="M6192" s="160">
        <v>1</v>
      </c>
      <c r="N6192" s="156">
        <v>42181.586111111108</v>
      </c>
      <c r="O6192" s="157">
        <v>42181.586111111108</v>
      </c>
      <c r="P6192" s="161" t="s">
        <v>37</v>
      </c>
      <c r="Q6192" s="35" t="s">
        <v>155</v>
      </c>
      <c r="R6192" s="35" t="s">
        <v>155</v>
      </c>
      <c r="S6192" s="35" t="s">
        <v>88</v>
      </c>
      <c r="T6192" s="35" t="s">
        <v>4201</v>
      </c>
      <c r="U6192" s="416" t="s">
        <v>40</v>
      </c>
      <c r="V6192" s="167" t="s">
        <v>190</v>
      </c>
      <c r="W6192" s="201" t="s">
        <v>4195</v>
      </c>
      <c r="X6192" s="55">
        <v>0</v>
      </c>
      <c r="Y6192" s="55">
        <v>0</v>
      </c>
      <c r="Z6192" s="168"/>
      <c r="AA6192" s="168"/>
      <c r="AB6192" s="168"/>
      <c r="AC6192" s="168"/>
    </row>
    <row r="6193" spans="1:29" ht="15" hidden="1" customHeight="1" x14ac:dyDescent="0.2">
      <c r="A6193" s="175">
        <v>500</v>
      </c>
      <c r="B6193" s="175">
        <v>500</v>
      </c>
      <c r="C6193" s="102" t="s">
        <v>1270</v>
      </c>
      <c r="D6193" s="102" t="s">
        <v>1270</v>
      </c>
      <c r="E6193" s="35" t="s">
        <v>4243</v>
      </c>
      <c r="F6193" s="25">
        <v>2015</v>
      </c>
      <c r="G6193" s="156">
        <v>42189.15902777778</v>
      </c>
      <c r="H6193" s="157">
        <v>42189.15902777778</v>
      </c>
      <c r="I6193" s="620" t="s">
        <v>36</v>
      </c>
      <c r="J6193" s="620" t="s">
        <v>36</v>
      </c>
      <c r="K6193" s="620"/>
      <c r="L6193" s="159">
        <f>N6193-G6193</f>
        <v>2.6124999999956344</v>
      </c>
      <c r="M6193" s="160">
        <v>3762</v>
      </c>
      <c r="N6193" s="156">
        <v>42191.771527777775</v>
      </c>
      <c r="O6193" s="157">
        <v>42191.771527777775</v>
      </c>
      <c r="P6193" s="161" t="s">
        <v>37</v>
      </c>
      <c r="Q6193" s="35" t="s">
        <v>62</v>
      </c>
      <c r="R6193" s="35" t="s">
        <v>397</v>
      </c>
      <c r="S6193" s="35" t="s">
        <v>101</v>
      </c>
      <c r="T6193" s="35" t="s">
        <v>4244</v>
      </c>
      <c r="U6193" s="176">
        <v>11236</v>
      </c>
      <c r="V6193" s="167" t="s">
        <v>1390</v>
      </c>
      <c r="W6193" s="35" t="s">
        <v>4245</v>
      </c>
      <c r="X6193" s="55">
        <v>0</v>
      </c>
      <c r="Y6193" s="55">
        <v>0</v>
      </c>
      <c r="Z6193" s="168"/>
      <c r="AA6193" s="168"/>
      <c r="AB6193" s="168"/>
      <c r="AC6193" s="168"/>
    </row>
    <row r="6194" spans="1:29" ht="15" customHeight="1" x14ac:dyDescent="0.2">
      <c r="A6194" s="175">
        <v>115</v>
      </c>
      <c r="B6194" s="175">
        <v>115</v>
      </c>
      <c r="C6194" s="102" t="s">
        <v>1270</v>
      </c>
      <c r="D6194" s="102" t="s">
        <v>1270</v>
      </c>
      <c r="E6194" s="277" t="s">
        <v>9377</v>
      </c>
      <c r="F6194" s="25">
        <v>2015</v>
      </c>
      <c r="G6194" s="156">
        <v>42193.393055555556</v>
      </c>
      <c r="H6194" s="157">
        <v>42193.393055555556</v>
      </c>
      <c r="I6194" s="620" t="s">
        <v>36</v>
      </c>
      <c r="J6194" s="620" t="s">
        <v>36</v>
      </c>
      <c r="K6194" s="620"/>
      <c r="L6194" s="191"/>
      <c r="M6194" s="191"/>
      <c r="N6194" s="191"/>
      <c r="O6194" s="191"/>
      <c r="P6194" s="161" t="s">
        <v>173</v>
      </c>
      <c r="Q6194" s="35" t="s">
        <v>155</v>
      </c>
      <c r="R6194" s="35" t="s">
        <v>155</v>
      </c>
      <c r="S6194" s="35" t="s">
        <v>1470</v>
      </c>
      <c r="T6194" s="35" t="s">
        <v>4264</v>
      </c>
      <c r="U6194" s="416" t="s">
        <v>40</v>
      </c>
      <c r="V6194" s="167" t="s">
        <v>761</v>
      </c>
      <c r="W6194" s="35" t="s">
        <v>4265</v>
      </c>
      <c r="X6194" s="55">
        <v>0</v>
      </c>
      <c r="Y6194" s="55">
        <v>0</v>
      </c>
      <c r="Z6194" s="168"/>
      <c r="AA6194" s="168"/>
      <c r="AB6194" s="168"/>
      <c r="AC6194" s="168"/>
    </row>
    <row r="6195" spans="1:29" ht="15" hidden="1" customHeight="1" x14ac:dyDescent="0.2">
      <c r="A6195" s="175">
        <v>230</v>
      </c>
      <c r="B6195" s="175">
        <v>230</v>
      </c>
      <c r="C6195" s="102" t="s">
        <v>1270</v>
      </c>
      <c r="D6195" s="102" t="s">
        <v>1270</v>
      </c>
      <c r="E6195" s="35" t="s">
        <v>14298</v>
      </c>
      <c r="F6195" s="25">
        <v>2015</v>
      </c>
      <c r="G6195" s="156">
        <v>42195.35</v>
      </c>
      <c r="H6195" s="157">
        <v>42195.35</v>
      </c>
      <c r="I6195" s="620" t="s">
        <v>36</v>
      </c>
      <c r="J6195" s="620" t="s">
        <v>36</v>
      </c>
      <c r="K6195" s="620"/>
      <c r="L6195" s="159">
        <f>N6195-G6195</f>
        <v>3.3409722222204437</v>
      </c>
      <c r="M6195" s="160">
        <v>4824</v>
      </c>
      <c r="N6195" s="156">
        <v>42198.690972222219</v>
      </c>
      <c r="O6195" s="157">
        <v>42198.690972222219</v>
      </c>
      <c r="P6195" s="161" t="s">
        <v>37</v>
      </c>
      <c r="Q6195" s="35" t="s">
        <v>1285</v>
      </c>
      <c r="R6195" s="35" t="s">
        <v>124</v>
      </c>
      <c r="S6195" s="35" t="s">
        <v>88</v>
      </c>
      <c r="T6195" s="35" t="s">
        <v>4290</v>
      </c>
      <c r="U6195" s="416" t="s">
        <v>40</v>
      </c>
      <c r="V6195" s="167" t="s">
        <v>384</v>
      </c>
      <c r="W6195" s="35" t="s">
        <v>4291</v>
      </c>
      <c r="X6195" s="55">
        <v>0</v>
      </c>
      <c r="Y6195" s="55">
        <v>0</v>
      </c>
      <c r="Z6195" s="168"/>
      <c r="AA6195" s="168"/>
      <c r="AB6195" s="168"/>
      <c r="AC6195" s="168"/>
    </row>
    <row r="6196" spans="1:29" ht="15" hidden="1" customHeight="1" x14ac:dyDescent="0.2">
      <c r="A6196" s="175">
        <v>230</v>
      </c>
      <c r="B6196" s="175">
        <v>230</v>
      </c>
      <c r="C6196" s="36" t="s">
        <v>1270</v>
      </c>
      <c r="D6196" s="218" t="s">
        <v>1270</v>
      </c>
      <c r="E6196" s="24" t="s">
        <v>14304</v>
      </c>
      <c r="F6196" s="25">
        <v>2015</v>
      </c>
      <c r="G6196" s="156">
        <v>42235.885416666664</v>
      </c>
      <c r="H6196" s="157">
        <v>42235.885416666664</v>
      </c>
      <c r="I6196" s="620" t="s">
        <v>36</v>
      </c>
      <c r="J6196" s="620" t="s">
        <v>36</v>
      </c>
      <c r="K6196" s="620"/>
      <c r="L6196" s="159">
        <f>N6196-G6196</f>
        <v>0.37777777777955635</v>
      </c>
      <c r="M6196" s="160">
        <v>544</v>
      </c>
      <c r="N6196" s="156">
        <v>42236.263194444444</v>
      </c>
      <c r="O6196" s="157">
        <v>42236.263194444444</v>
      </c>
      <c r="P6196" s="161" t="s">
        <v>37</v>
      </c>
      <c r="Q6196" s="35" t="s">
        <v>1285</v>
      </c>
      <c r="R6196" s="35" t="s">
        <v>142</v>
      </c>
      <c r="S6196" s="35" t="s">
        <v>107</v>
      </c>
      <c r="T6196" s="35" t="s">
        <v>4618</v>
      </c>
      <c r="U6196" s="416" t="s">
        <v>40</v>
      </c>
      <c r="V6196" s="167" t="s">
        <v>190</v>
      </c>
      <c r="W6196" s="35" t="s">
        <v>4619</v>
      </c>
      <c r="X6196" s="55">
        <v>0</v>
      </c>
      <c r="Y6196" s="168"/>
      <c r="Z6196" s="168"/>
      <c r="AA6196" s="168"/>
      <c r="AB6196" s="168"/>
      <c r="AC6196" s="168"/>
    </row>
    <row r="6197" spans="1:29" ht="15" hidden="1" customHeight="1" x14ac:dyDescent="0.2">
      <c r="A6197" s="175">
        <v>230</v>
      </c>
      <c r="B6197" s="175">
        <v>230</v>
      </c>
      <c r="C6197" s="102" t="s">
        <v>1270</v>
      </c>
      <c r="D6197" s="102" t="s">
        <v>1270</v>
      </c>
      <c r="E6197" s="167" t="s">
        <v>14299</v>
      </c>
      <c r="F6197" s="25">
        <v>2015</v>
      </c>
      <c r="G6197" s="156">
        <v>42283.830555555556</v>
      </c>
      <c r="H6197" s="157">
        <v>42283.830555555556</v>
      </c>
      <c r="I6197" s="620" t="s">
        <v>36</v>
      </c>
      <c r="J6197" s="620" t="s">
        <v>36</v>
      </c>
      <c r="K6197" s="620"/>
      <c r="L6197" s="159">
        <f>N6197-G6197</f>
        <v>0.16666666666424135</v>
      </c>
      <c r="M6197" s="160">
        <v>240</v>
      </c>
      <c r="N6197" s="156">
        <v>42283.99722222222</v>
      </c>
      <c r="O6197" s="157">
        <v>42283.99722222222</v>
      </c>
      <c r="P6197" s="161" t="s">
        <v>37</v>
      </c>
      <c r="Q6197" s="162" t="s">
        <v>145</v>
      </c>
      <c r="R6197" s="35" t="s">
        <v>696</v>
      </c>
      <c r="S6197" s="35" t="s">
        <v>45</v>
      </c>
      <c r="T6197" s="35" t="s">
        <v>4874</v>
      </c>
      <c r="U6197" s="416" t="s">
        <v>40</v>
      </c>
      <c r="V6197" s="167" t="s">
        <v>190</v>
      </c>
      <c r="W6197" s="35" t="s">
        <v>4875</v>
      </c>
      <c r="X6197" s="55">
        <v>0</v>
      </c>
      <c r="Y6197" s="168"/>
      <c r="Z6197" s="168"/>
      <c r="AA6197" s="168"/>
      <c r="AB6197" s="168"/>
      <c r="AC6197" s="168"/>
    </row>
    <row r="6198" spans="1:29" ht="15" customHeight="1" x14ac:dyDescent="0.2">
      <c r="A6198" s="175">
        <v>115</v>
      </c>
      <c r="B6198" s="175">
        <v>115</v>
      </c>
      <c r="C6198" s="36" t="s">
        <v>1270</v>
      </c>
      <c r="D6198" s="218" t="s">
        <v>1270</v>
      </c>
      <c r="E6198" s="167" t="s">
        <v>2315</v>
      </c>
      <c r="F6198" s="25">
        <v>2015</v>
      </c>
      <c r="G6198" s="156">
        <v>42287.324999999997</v>
      </c>
      <c r="H6198" s="157">
        <v>42287.324999999997</v>
      </c>
      <c r="I6198" s="620" t="s">
        <v>36</v>
      </c>
      <c r="J6198" s="620" t="s">
        <v>36</v>
      </c>
      <c r="K6198" s="620"/>
      <c r="L6198" s="159">
        <f>N6198-G6198</f>
        <v>1.3250000000043656</v>
      </c>
      <c r="M6198" s="160">
        <v>1908</v>
      </c>
      <c r="N6198" s="156">
        <v>42288.65</v>
      </c>
      <c r="O6198" s="157">
        <v>42288.65</v>
      </c>
      <c r="P6198" s="171" t="s">
        <v>242</v>
      </c>
      <c r="Q6198" s="35" t="s">
        <v>43</v>
      </c>
      <c r="R6198" s="162" t="s">
        <v>266</v>
      </c>
      <c r="S6198" s="35" t="s">
        <v>526</v>
      </c>
      <c r="T6198" s="35" t="s">
        <v>4886</v>
      </c>
      <c r="U6198" s="416" t="s">
        <v>40</v>
      </c>
      <c r="V6198" s="167" t="s">
        <v>190</v>
      </c>
      <c r="W6198" s="35" t="s">
        <v>4887</v>
      </c>
      <c r="X6198" s="55">
        <v>1</v>
      </c>
      <c r="Y6198" s="168"/>
      <c r="Z6198" s="168"/>
      <c r="AA6198" s="168"/>
      <c r="AB6198" s="168"/>
      <c r="AC6198" s="168"/>
    </row>
    <row r="6199" spans="1:29" ht="15" hidden="1" customHeight="1" x14ac:dyDescent="0.2">
      <c r="A6199" s="175">
        <v>230</v>
      </c>
      <c r="B6199" s="175">
        <v>230</v>
      </c>
      <c r="C6199" s="102" t="s">
        <v>1270</v>
      </c>
      <c r="D6199" s="102" t="s">
        <v>1270</v>
      </c>
      <c r="E6199" s="167" t="s">
        <v>14300</v>
      </c>
      <c r="F6199" s="25">
        <v>2015</v>
      </c>
      <c r="G6199" s="156">
        <v>42298.259722222225</v>
      </c>
      <c r="H6199" s="157">
        <v>42298.259722222225</v>
      </c>
      <c r="I6199" s="620" t="s">
        <v>36</v>
      </c>
      <c r="J6199" s="620" t="s">
        <v>36</v>
      </c>
      <c r="K6199" s="620"/>
      <c r="L6199" s="159">
        <f>N6199-G6199</f>
        <v>6.9444443943211809E-4</v>
      </c>
      <c r="M6199" s="160">
        <v>1</v>
      </c>
      <c r="N6199" s="156">
        <v>42298.260416666664</v>
      </c>
      <c r="O6199" s="157">
        <v>42298.260416666664</v>
      </c>
      <c r="P6199" s="161" t="s">
        <v>37</v>
      </c>
      <c r="Q6199" s="162" t="s">
        <v>52</v>
      </c>
      <c r="R6199" s="162" t="s">
        <v>3651</v>
      </c>
      <c r="S6199" s="35" t="s">
        <v>1470</v>
      </c>
      <c r="T6199" s="35" t="s">
        <v>5018</v>
      </c>
      <c r="U6199" s="416" t="s">
        <v>40</v>
      </c>
      <c r="V6199" s="167" t="s">
        <v>788</v>
      </c>
      <c r="W6199" s="35" t="s">
        <v>5019</v>
      </c>
      <c r="X6199" s="55">
        <v>0</v>
      </c>
      <c r="Y6199" s="168"/>
      <c r="Z6199" s="168"/>
      <c r="AA6199" s="168"/>
      <c r="AB6199" s="168"/>
      <c r="AC6199" s="168"/>
    </row>
    <row r="6200" spans="1:29" ht="15" hidden="1" customHeight="1" x14ac:dyDescent="0.2">
      <c r="A6200" s="175">
        <v>500</v>
      </c>
      <c r="B6200" s="175">
        <v>500</v>
      </c>
      <c r="C6200" s="102" t="s">
        <v>1270</v>
      </c>
      <c r="D6200" s="102" t="s">
        <v>1270</v>
      </c>
      <c r="E6200" s="43" t="s">
        <v>5098</v>
      </c>
      <c r="F6200" s="25">
        <v>2015</v>
      </c>
      <c r="G6200" s="156">
        <v>42310.707638888889</v>
      </c>
      <c r="H6200" s="157">
        <v>42310.707638888889</v>
      </c>
      <c r="I6200" s="620" t="s">
        <v>36</v>
      </c>
      <c r="J6200" s="620" t="s">
        <v>36</v>
      </c>
      <c r="K6200" s="620"/>
      <c r="L6200" s="159">
        <f>N6200-G6200</f>
        <v>0.18958333333284827</v>
      </c>
      <c r="M6200" s="160">
        <v>273</v>
      </c>
      <c r="N6200" s="156">
        <v>42310.897222222222</v>
      </c>
      <c r="O6200" s="157">
        <v>42310.897222222222</v>
      </c>
      <c r="P6200" s="161" t="s">
        <v>37</v>
      </c>
      <c r="Q6200" s="35" t="s">
        <v>213</v>
      </c>
      <c r="R6200" s="35" t="s">
        <v>287</v>
      </c>
      <c r="S6200" s="35" t="s">
        <v>40</v>
      </c>
      <c r="T6200" s="35" t="s">
        <v>5099</v>
      </c>
      <c r="U6200" s="170">
        <v>11649</v>
      </c>
      <c r="V6200" s="167" t="s">
        <v>1336</v>
      </c>
      <c r="W6200" s="35" t="s">
        <v>5100</v>
      </c>
      <c r="X6200" s="55">
        <v>0</v>
      </c>
      <c r="Y6200" s="168"/>
      <c r="Z6200" s="168"/>
      <c r="AA6200" s="168"/>
      <c r="AB6200" s="168"/>
      <c r="AC6200" s="168"/>
    </row>
    <row r="6201" spans="1:29" ht="15" customHeight="1" x14ac:dyDescent="0.2">
      <c r="A6201" s="175">
        <v>115</v>
      </c>
      <c r="B6201" s="175">
        <v>115</v>
      </c>
      <c r="C6201" s="102" t="s">
        <v>1270</v>
      </c>
      <c r="D6201" s="102" t="s">
        <v>1270</v>
      </c>
      <c r="E6201" s="43" t="s">
        <v>5194</v>
      </c>
      <c r="F6201" s="25">
        <v>2015</v>
      </c>
      <c r="G6201" s="156">
        <v>42328.419444444444</v>
      </c>
      <c r="H6201" s="157">
        <v>42328.419444444444</v>
      </c>
      <c r="I6201" s="620" t="s">
        <v>36</v>
      </c>
      <c r="J6201" s="620" t="s">
        <v>36</v>
      </c>
      <c r="K6201" s="620"/>
      <c r="L6201" s="159">
        <f>N6201-G6201</f>
        <v>6.944444467080757E-4</v>
      </c>
      <c r="M6201" s="160">
        <v>1</v>
      </c>
      <c r="N6201" s="156">
        <v>42328.420138888891</v>
      </c>
      <c r="O6201" s="157">
        <v>42328.420138888891</v>
      </c>
      <c r="P6201" s="171" t="s">
        <v>242</v>
      </c>
      <c r="Q6201" s="35" t="s">
        <v>43</v>
      </c>
      <c r="R6201" s="162" t="s">
        <v>266</v>
      </c>
      <c r="S6201" s="35" t="s">
        <v>88</v>
      </c>
      <c r="T6201" s="35" t="s">
        <v>5195</v>
      </c>
      <c r="U6201" s="416" t="s">
        <v>40</v>
      </c>
      <c r="V6201" s="167" t="s">
        <v>788</v>
      </c>
      <c r="W6201" s="35" t="s">
        <v>5196</v>
      </c>
      <c r="X6201" s="55">
        <v>0</v>
      </c>
      <c r="Y6201" s="168"/>
      <c r="Z6201" s="168"/>
      <c r="AA6201" s="168"/>
      <c r="AB6201" s="168"/>
      <c r="AC6201" s="168"/>
    </row>
    <row r="6202" spans="1:29" ht="15" customHeight="1" x14ac:dyDescent="0.2">
      <c r="A6202" s="175">
        <v>115</v>
      </c>
      <c r="B6202" s="175">
        <v>115</v>
      </c>
      <c r="C6202" s="102" t="s">
        <v>1270</v>
      </c>
      <c r="D6202" s="102" t="s">
        <v>1270</v>
      </c>
      <c r="E6202" s="43" t="s">
        <v>5194</v>
      </c>
      <c r="F6202" s="25">
        <v>2015</v>
      </c>
      <c r="G6202" s="156">
        <v>42328.422222222223</v>
      </c>
      <c r="H6202" s="157">
        <v>42328.422222222223</v>
      </c>
      <c r="I6202" s="620" t="s">
        <v>36</v>
      </c>
      <c r="J6202" s="620" t="s">
        <v>36</v>
      </c>
      <c r="K6202" s="620"/>
      <c r="L6202" s="159">
        <f>N6202-G6202</f>
        <v>0.30972222222044365</v>
      </c>
      <c r="M6202" s="160">
        <v>446</v>
      </c>
      <c r="N6202" s="156">
        <v>42328.731944444444</v>
      </c>
      <c r="O6202" s="157">
        <v>42328.731944444444</v>
      </c>
      <c r="P6202" s="171" t="s">
        <v>242</v>
      </c>
      <c r="Q6202" s="35" t="s">
        <v>43</v>
      </c>
      <c r="R6202" s="162" t="s">
        <v>266</v>
      </c>
      <c r="S6202" s="35" t="s">
        <v>88</v>
      </c>
      <c r="T6202" s="35" t="s">
        <v>5197</v>
      </c>
      <c r="U6202" s="416" t="s">
        <v>40</v>
      </c>
      <c r="V6202" s="167" t="s">
        <v>788</v>
      </c>
      <c r="W6202" s="35" t="s">
        <v>5198</v>
      </c>
      <c r="X6202" s="55">
        <v>0</v>
      </c>
      <c r="Y6202" s="168"/>
      <c r="Z6202" s="168"/>
      <c r="AA6202" s="168"/>
      <c r="AB6202" s="168"/>
      <c r="AC6202" s="168"/>
    </row>
    <row r="6203" spans="1:29" ht="15" hidden="1" customHeight="1" x14ac:dyDescent="0.2">
      <c r="A6203" s="175">
        <v>230</v>
      </c>
      <c r="B6203" s="175">
        <v>230</v>
      </c>
      <c r="C6203" s="36" t="s">
        <v>1270</v>
      </c>
      <c r="D6203" s="218" t="s">
        <v>1270</v>
      </c>
      <c r="E6203" s="167" t="s">
        <v>5301</v>
      </c>
      <c r="F6203" s="25">
        <v>2015</v>
      </c>
      <c r="G6203" s="156">
        <v>42348.040972222225</v>
      </c>
      <c r="H6203" s="157">
        <v>42348.040972222225</v>
      </c>
      <c r="I6203" s="620" t="s">
        <v>36</v>
      </c>
      <c r="J6203" s="620" t="s">
        <v>36</v>
      </c>
      <c r="K6203" s="620"/>
      <c r="L6203" s="159">
        <f>N6203-G6203</f>
        <v>0.36874999999417923</v>
      </c>
      <c r="M6203" s="160">
        <v>531</v>
      </c>
      <c r="N6203" s="156">
        <v>42348.409722222219</v>
      </c>
      <c r="O6203" s="157">
        <v>42348.409722222219</v>
      </c>
      <c r="P6203" s="171" t="s">
        <v>242</v>
      </c>
      <c r="Q6203" s="35" t="s">
        <v>43</v>
      </c>
      <c r="R6203" s="162" t="s">
        <v>266</v>
      </c>
      <c r="S6203" s="35" t="s">
        <v>526</v>
      </c>
      <c r="T6203" s="35" t="s">
        <v>5302</v>
      </c>
      <c r="U6203" s="416" t="s">
        <v>40</v>
      </c>
      <c r="V6203" s="167" t="s">
        <v>384</v>
      </c>
      <c r="W6203" s="35" t="s">
        <v>5303</v>
      </c>
      <c r="X6203" s="55">
        <v>0</v>
      </c>
      <c r="Y6203" s="168"/>
      <c r="Z6203" s="168"/>
      <c r="AA6203" s="168"/>
      <c r="AB6203" s="168"/>
      <c r="AC6203" s="168"/>
    </row>
    <row r="6204" spans="1:29" ht="15" hidden="1" customHeight="1" x14ac:dyDescent="0.2">
      <c r="A6204" s="175">
        <v>230</v>
      </c>
      <c r="B6204" s="175">
        <v>230</v>
      </c>
      <c r="C6204" s="36" t="s">
        <v>1270</v>
      </c>
      <c r="D6204" s="218" t="s">
        <v>1270</v>
      </c>
      <c r="E6204" s="167" t="s">
        <v>5301</v>
      </c>
      <c r="F6204" s="25">
        <v>2015</v>
      </c>
      <c r="G6204" s="156">
        <v>42351.138888888891</v>
      </c>
      <c r="H6204" s="157">
        <v>42351.138888888891</v>
      </c>
      <c r="I6204" s="626" t="s">
        <v>313</v>
      </c>
      <c r="J6204" s="620" t="s">
        <v>36</v>
      </c>
      <c r="K6204" s="620"/>
      <c r="L6204" s="159">
        <f>N6204-G6204</f>
        <v>0.27847222222044365</v>
      </c>
      <c r="M6204" s="160">
        <v>401</v>
      </c>
      <c r="N6204" s="156">
        <v>42351.417361111111</v>
      </c>
      <c r="O6204" s="157">
        <v>42351.417361111111</v>
      </c>
      <c r="P6204" s="171" t="s">
        <v>242</v>
      </c>
      <c r="Q6204" s="35" t="s">
        <v>43</v>
      </c>
      <c r="R6204" s="162" t="s">
        <v>266</v>
      </c>
      <c r="S6204" s="35" t="s">
        <v>526</v>
      </c>
      <c r="T6204" s="35" t="s">
        <v>5329</v>
      </c>
      <c r="U6204" s="416" t="s">
        <v>40</v>
      </c>
      <c r="V6204" s="167" t="s">
        <v>384</v>
      </c>
      <c r="W6204" s="35" t="s">
        <v>5330</v>
      </c>
      <c r="X6204" s="55">
        <v>0</v>
      </c>
      <c r="Y6204" s="168"/>
      <c r="Z6204" s="168"/>
      <c r="AA6204" s="168"/>
      <c r="AB6204" s="168"/>
      <c r="AC6204" s="168"/>
    </row>
    <row r="6205" spans="1:29" ht="15" hidden="1" customHeight="1" x14ac:dyDescent="0.2">
      <c r="A6205" s="175">
        <v>230</v>
      </c>
      <c r="B6205" s="175">
        <v>230</v>
      </c>
      <c r="C6205" s="102" t="s">
        <v>1270</v>
      </c>
      <c r="D6205" s="102" t="s">
        <v>1270</v>
      </c>
      <c r="E6205" s="167" t="s">
        <v>5301</v>
      </c>
      <c r="F6205" s="25">
        <v>2015</v>
      </c>
      <c r="G6205" s="156">
        <v>42359.508333333331</v>
      </c>
      <c r="H6205" s="157">
        <v>42359.508333333331</v>
      </c>
      <c r="I6205" s="620" t="s">
        <v>36</v>
      </c>
      <c r="J6205" s="620" t="s">
        <v>36</v>
      </c>
      <c r="K6205" s="620"/>
      <c r="L6205" s="159">
        <f>N6205-G6205</f>
        <v>6.944444467080757E-4</v>
      </c>
      <c r="M6205" s="160">
        <v>1</v>
      </c>
      <c r="N6205" s="156">
        <v>42359.509027777778</v>
      </c>
      <c r="O6205" s="157">
        <v>42359.509027777778</v>
      </c>
      <c r="P6205" s="171" t="s">
        <v>242</v>
      </c>
      <c r="Q6205" s="35" t="s">
        <v>43</v>
      </c>
      <c r="R6205" s="162" t="s">
        <v>266</v>
      </c>
      <c r="S6205" s="35" t="s">
        <v>526</v>
      </c>
      <c r="T6205" s="35" t="s">
        <v>5375</v>
      </c>
      <c r="U6205" s="416" t="s">
        <v>40</v>
      </c>
      <c r="V6205" s="167" t="s">
        <v>384</v>
      </c>
      <c r="W6205" s="35" t="s">
        <v>5330</v>
      </c>
      <c r="X6205" s="55">
        <v>1</v>
      </c>
      <c r="Y6205" s="168"/>
      <c r="Z6205" s="168"/>
      <c r="AA6205" s="168"/>
      <c r="AB6205" s="168"/>
      <c r="AC6205" s="168"/>
    </row>
    <row r="6206" spans="1:29" ht="15" hidden="1" customHeight="1" x14ac:dyDescent="0.2">
      <c r="A6206" s="231">
        <v>500</v>
      </c>
      <c r="B6206" s="231">
        <v>500</v>
      </c>
      <c r="C6206" s="247" t="s">
        <v>1270</v>
      </c>
      <c r="D6206" s="247" t="s">
        <v>1270</v>
      </c>
      <c r="E6206" s="239" t="s">
        <v>5433</v>
      </c>
      <c r="F6206" s="25">
        <v>2016</v>
      </c>
      <c r="G6206" s="232">
        <v>42376.399305555555</v>
      </c>
      <c r="H6206" s="233">
        <v>42376.399305555555</v>
      </c>
      <c r="I6206" s="412" t="s">
        <v>36</v>
      </c>
      <c r="J6206" s="412" t="s">
        <v>36</v>
      </c>
      <c r="K6206" s="412"/>
      <c r="L6206" s="235">
        <f>N6206-G6206</f>
        <v>5.5555555591126904E-3</v>
      </c>
      <c r="M6206" s="236">
        <v>8</v>
      </c>
      <c r="N6206" s="232">
        <v>42376.404861111114</v>
      </c>
      <c r="O6206" s="233">
        <v>42376.404861111114</v>
      </c>
      <c r="P6206" s="248" t="s">
        <v>242</v>
      </c>
      <c r="Q6206" s="238" t="s">
        <v>43</v>
      </c>
      <c r="R6206" s="238" t="s">
        <v>266</v>
      </c>
      <c r="S6206" s="238" t="s">
        <v>526</v>
      </c>
      <c r="T6206" s="239" t="s">
        <v>5434</v>
      </c>
      <c r="U6206" s="243" t="s">
        <v>40</v>
      </c>
      <c r="V6206" s="240" t="s">
        <v>384</v>
      </c>
      <c r="W6206" s="239" t="s">
        <v>5435</v>
      </c>
      <c r="X6206" s="241">
        <v>0</v>
      </c>
      <c r="Y6206" s="241">
        <v>0</v>
      </c>
      <c r="Z6206" s="241">
        <v>0</v>
      </c>
      <c r="AA6206" s="242"/>
      <c r="AB6206" s="242"/>
      <c r="AC6206" s="242"/>
    </row>
    <row r="6207" spans="1:29" ht="15" hidden="1" customHeight="1" x14ac:dyDescent="0.2">
      <c r="A6207" s="257">
        <v>230</v>
      </c>
      <c r="B6207" s="257">
        <v>230</v>
      </c>
      <c r="C6207" s="274" t="s">
        <v>1270</v>
      </c>
      <c r="D6207" s="274" t="s">
        <v>1270</v>
      </c>
      <c r="E6207" s="266" t="s">
        <v>14301</v>
      </c>
      <c r="F6207" s="25">
        <v>2016</v>
      </c>
      <c r="G6207" s="232">
        <v>42437.737500000003</v>
      </c>
      <c r="H6207" s="233">
        <v>42437.737500000003</v>
      </c>
      <c r="I6207" s="412" t="s">
        <v>36</v>
      </c>
      <c r="J6207" s="412" t="s">
        <v>36</v>
      </c>
      <c r="K6207" s="412"/>
      <c r="L6207" s="235">
        <f>N6207-G6207</f>
        <v>0.23472222221607808</v>
      </c>
      <c r="M6207" s="236">
        <v>338</v>
      </c>
      <c r="N6207" s="232">
        <v>42437.972222222219</v>
      </c>
      <c r="O6207" s="233">
        <v>42437.972222222219</v>
      </c>
      <c r="P6207" s="237" t="s">
        <v>37</v>
      </c>
      <c r="Q6207" s="238" t="s">
        <v>52</v>
      </c>
      <c r="R6207" s="238" t="s">
        <v>858</v>
      </c>
      <c r="S6207" s="238" t="s">
        <v>45</v>
      </c>
      <c r="T6207" s="35" t="s">
        <v>5737</v>
      </c>
      <c r="U6207" s="254" t="s">
        <v>40</v>
      </c>
      <c r="V6207" s="240" t="s">
        <v>384</v>
      </c>
      <c r="W6207" s="35" t="s">
        <v>5738</v>
      </c>
      <c r="X6207" s="55">
        <v>0</v>
      </c>
      <c r="Y6207" s="55">
        <v>0</v>
      </c>
      <c r="Z6207" s="55">
        <v>0</v>
      </c>
      <c r="AA6207" s="168"/>
      <c r="AB6207" s="168"/>
      <c r="AC6207" s="168"/>
    </row>
    <row r="6208" spans="1:29" ht="15" hidden="1" customHeight="1" x14ac:dyDescent="0.2">
      <c r="A6208" s="257">
        <v>230</v>
      </c>
      <c r="B6208" s="257">
        <v>230</v>
      </c>
      <c r="C6208" s="54" t="s">
        <v>1270</v>
      </c>
      <c r="D6208" s="54" t="s">
        <v>1270</v>
      </c>
      <c r="E6208" s="35" t="s">
        <v>5815</v>
      </c>
      <c r="F6208" s="25">
        <v>2016</v>
      </c>
      <c r="G6208" s="232">
        <v>42461.27847222222</v>
      </c>
      <c r="H6208" s="233">
        <v>42461.27847222222</v>
      </c>
      <c r="I6208" s="412" t="s">
        <v>36</v>
      </c>
      <c r="J6208" s="412" t="s">
        <v>36</v>
      </c>
      <c r="K6208" s="412"/>
      <c r="L6208" s="235">
        <f>N6208-G6208</f>
        <v>1.5</v>
      </c>
      <c r="M6208" s="236">
        <v>2160</v>
      </c>
      <c r="N6208" s="232">
        <v>42462.77847222222</v>
      </c>
      <c r="O6208" s="233">
        <v>42462.77847222222</v>
      </c>
      <c r="P6208" s="248" t="s">
        <v>242</v>
      </c>
      <c r="Q6208" s="238" t="s">
        <v>43</v>
      </c>
      <c r="R6208" s="238" t="s">
        <v>266</v>
      </c>
      <c r="S6208" s="35" t="s">
        <v>526</v>
      </c>
      <c r="T6208" s="35" t="s">
        <v>5816</v>
      </c>
      <c r="U6208" s="282" t="s">
        <v>40</v>
      </c>
      <c r="V6208" s="240" t="s">
        <v>1336</v>
      </c>
      <c r="W6208" s="35" t="s">
        <v>5817</v>
      </c>
      <c r="X6208" s="55">
        <v>0</v>
      </c>
      <c r="Y6208" s="55">
        <v>0</v>
      </c>
      <c r="Z6208" s="55">
        <v>0</v>
      </c>
      <c r="AA6208" s="168"/>
      <c r="AB6208" s="168"/>
      <c r="AC6208" s="168"/>
    </row>
    <row r="6209" spans="1:29" ht="15" hidden="1" customHeight="1" x14ac:dyDescent="0.2">
      <c r="A6209" s="257">
        <v>230</v>
      </c>
      <c r="B6209" s="257">
        <v>230</v>
      </c>
      <c r="C6209" s="54" t="s">
        <v>1270</v>
      </c>
      <c r="D6209" s="54" t="s">
        <v>1270</v>
      </c>
      <c r="E6209" s="35" t="s">
        <v>14302</v>
      </c>
      <c r="F6209" s="25">
        <v>2016</v>
      </c>
      <c r="G6209" s="232">
        <v>42465.34097222222</v>
      </c>
      <c r="H6209" s="233">
        <v>42465.34097222222</v>
      </c>
      <c r="I6209" s="412" t="s">
        <v>36</v>
      </c>
      <c r="J6209" s="412" t="s">
        <v>36</v>
      </c>
      <c r="K6209" s="412"/>
      <c r="L6209" s="235">
        <f>N6209-G6209</f>
        <v>0.56666666666569654</v>
      </c>
      <c r="M6209" s="236">
        <v>816</v>
      </c>
      <c r="N6209" s="232">
        <v>42465.907638888886</v>
      </c>
      <c r="O6209" s="233">
        <v>42465.907638888886</v>
      </c>
      <c r="P6209" s="237" t="s">
        <v>37</v>
      </c>
      <c r="Q6209" s="238" t="s">
        <v>43</v>
      </c>
      <c r="R6209" s="238" t="s">
        <v>44</v>
      </c>
      <c r="S6209" s="35" t="s">
        <v>45</v>
      </c>
      <c r="T6209" s="35" t="s">
        <v>5823</v>
      </c>
      <c r="U6209" s="282" t="s">
        <v>40</v>
      </c>
      <c r="V6209" s="240" t="s">
        <v>788</v>
      </c>
      <c r="W6209" s="35" t="s">
        <v>5824</v>
      </c>
      <c r="X6209" s="55">
        <v>0</v>
      </c>
      <c r="Y6209" s="55">
        <v>0</v>
      </c>
      <c r="Z6209" s="55">
        <v>0</v>
      </c>
      <c r="AA6209" s="168"/>
      <c r="AB6209" s="168"/>
      <c r="AC6209" s="168"/>
    </row>
    <row r="6210" spans="1:29" ht="15" hidden="1" customHeight="1" x14ac:dyDescent="0.2">
      <c r="A6210" s="257">
        <v>230</v>
      </c>
      <c r="B6210" s="257">
        <v>230</v>
      </c>
      <c r="C6210" s="36" t="s">
        <v>1270</v>
      </c>
      <c r="D6210" s="218" t="s">
        <v>1270</v>
      </c>
      <c r="E6210" s="258" t="s">
        <v>14303</v>
      </c>
      <c r="F6210" s="25">
        <v>2016</v>
      </c>
      <c r="G6210" s="232">
        <v>42469.03125</v>
      </c>
      <c r="H6210" s="233">
        <v>42469.03125</v>
      </c>
      <c r="I6210" s="412" t="s">
        <v>36</v>
      </c>
      <c r="J6210" s="412" t="s">
        <v>36</v>
      </c>
      <c r="K6210" s="412"/>
      <c r="L6210" s="235">
        <f>N6210-G6210</f>
        <v>0.29374999999708962</v>
      </c>
      <c r="M6210" s="236">
        <v>423</v>
      </c>
      <c r="N6210" s="232">
        <v>42469.324999999997</v>
      </c>
      <c r="O6210" s="233">
        <v>42469.324999999997</v>
      </c>
      <c r="P6210" s="237" t="s">
        <v>37</v>
      </c>
      <c r="Q6210" s="35" t="s">
        <v>52</v>
      </c>
      <c r="R6210" s="238" t="s">
        <v>124</v>
      </c>
      <c r="S6210" s="35" t="s">
        <v>88</v>
      </c>
      <c r="T6210" s="35" t="s">
        <v>5858</v>
      </c>
      <c r="U6210" s="282" t="s">
        <v>40</v>
      </c>
      <c r="V6210" s="240" t="s">
        <v>1336</v>
      </c>
      <c r="W6210" s="35" t="s">
        <v>5859</v>
      </c>
      <c r="X6210" s="55">
        <v>1</v>
      </c>
      <c r="Y6210" s="55">
        <v>0</v>
      </c>
      <c r="Z6210" s="55">
        <v>0</v>
      </c>
      <c r="AA6210" s="168"/>
      <c r="AB6210" s="168"/>
      <c r="AC6210" s="168"/>
    </row>
    <row r="6211" spans="1:29" ht="15" customHeight="1" x14ac:dyDescent="0.2">
      <c r="A6211" s="257">
        <v>69</v>
      </c>
      <c r="B6211" s="257">
        <v>70</v>
      </c>
      <c r="C6211" s="36" t="s">
        <v>1270</v>
      </c>
      <c r="D6211" s="218" t="s">
        <v>1270</v>
      </c>
      <c r="E6211" s="277" t="s">
        <v>5885</v>
      </c>
      <c r="F6211" s="25">
        <v>2016</v>
      </c>
      <c r="G6211" s="232">
        <v>42472.398611111108</v>
      </c>
      <c r="H6211" s="233">
        <v>42472.398611111108</v>
      </c>
      <c r="I6211" s="412" t="s">
        <v>36</v>
      </c>
      <c r="J6211" s="412" t="s">
        <v>36</v>
      </c>
      <c r="K6211" s="412"/>
      <c r="L6211" s="235">
        <f>N6211-G6211</f>
        <v>6.944444467080757E-4</v>
      </c>
      <c r="M6211" s="236">
        <v>1</v>
      </c>
      <c r="N6211" s="232">
        <v>42472.399305555555</v>
      </c>
      <c r="O6211" s="233">
        <v>42472.399305555555</v>
      </c>
      <c r="P6211" s="237" t="s">
        <v>37</v>
      </c>
      <c r="Q6211" s="238" t="s">
        <v>48</v>
      </c>
      <c r="R6211" s="238" t="s">
        <v>49</v>
      </c>
      <c r="S6211" s="35" t="s">
        <v>40</v>
      </c>
      <c r="T6211" s="35" t="s">
        <v>5886</v>
      </c>
      <c r="U6211" s="88">
        <v>12094</v>
      </c>
      <c r="V6211" s="240" t="s">
        <v>788</v>
      </c>
      <c r="W6211" s="35" t="s">
        <v>5887</v>
      </c>
      <c r="X6211" s="55">
        <v>0</v>
      </c>
      <c r="Y6211" s="55">
        <v>0</v>
      </c>
      <c r="Z6211" s="55">
        <v>0</v>
      </c>
      <c r="AA6211" s="168"/>
      <c r="AB6211" s="168"/>
      <c r="AC6211" s="168"/>
    </row>
    <row r="6212" spans="1:29" ht="15" hidden="1" customHeight="1" x14ac:dyDescent="0.2">
      <c r="A6212" s="257">
        <v>230</v>
      </c>
      <c r="B6212" s="257">
        <v>230</v>
      </c>
      <c r="C6212" s="36" t="s">
        <v>1270</v>
      </c>
      <c r="D6212" s="218" t="s">
        <v>1270</v>
      </c>
      <c r="E6212" s="258" t="s">
        <v>14304</v>
      </c>
      <c r="F6212" s="25">
        <v>2016</v>
      </c>
      <c r="G6212" s="232">
        <v>42496.492361111108</v>
      </c>
      <c r="H6212" s="233">
        <v>42496.492361111108</v>
      </c>
      <c r="I6212" s="412" t="s">
        <v>36</v>
      </c>
      <c r="J6212" s="412" t="s">
        <v>36</v>
      </c>
      <c r="K6212" s="412"/>
      <c r="L6212" s="235">
        <f>N6212-G6212</f>
        <v>0.58055555555620231</v>
      </c>
      <c r="M6212" s="236">
        <v>836</v>
      </c>
      <c r="N6212" s="232">
        <v>42497.072916666664</v>
      </c>
      <c r="O6212" s="233">
        <v>42497.072916666664</v>
      </c>
      <c r="P6212" s="237" t="s">
        <v>37</v>
      </c>
      <c r="Q6212" s="238" t="s">
        <v>52</v>
      </c>
      <c r="R6212" s="238" t="s">
        <v>5649</v>
      </c>
      <c r="S6212" s="35" t="s">
        <v>80</v>
      </c>
      <c r="T6212" s="35" t="s">
        <v>6057</v>
      </c>
      <c r="U6212" s="282" t="s">
        <v>40</v>
      </c>
      <c r="V6212" s="240" t="s">
        <v>190</v>
      </c>
      <c r="W6212" s="35" t="s">
        <v>5771</v>
      </c>
      <c r="X6212" s="55">
        <v>0</v>
      </c>
      <c r="Y6212" s="55">
        <v>0</v>
      </c>
      <c r="Z6212" s="55">
        <v>0</v>
      </c>
      <c r="AA6212" s="168"/>
      <c r="AB6212" s="168"/>
      <c r="AC6212" s="168"/>
    </row>
    <row r="6213" spans="1:29" ht="15" customHeight="1" x14ac:dyDescent="0.2">
      <c r="A6213" s="257">
        <v>69</v>
      </c>
      <c r="B6213" s="257">
        <v>70</v>
      </c>
      <c r="C6213" s="36" t="s">
        <v>1270</v>
      </c>
      <c r="D6213" s="218" t="s">
        <v>1270</v>
      </c>
      <c r="E6213" s="258" t="s">
        <v>5885</v>
      </c>
      <c r="F6213" s="25">
        <v>2016</v>
      </c>
      <c r="G6213" s="284">
        <v>42537.663888888892</v>
      </c>
      <c r="H6213" s="234">
        <v>42537.663888888892</v>
      </c>
      <c r="I6213" s="412" t="s">
        <v>36</v>
      </c>
      <c r="J6213" s="412" t="s">
        <v>36</v>
      </c>
      <c r="K6213" s="412"/>
      <c r="L6213" s="235">
        <f>N6213-G6213</f>
        <v>2.0833333328482695E-3</v>
      </c>
      <c r="M6213" s="236">
        <v>3</v>
      </c>
      <c r="N6213" s="284">
        <v>42537.665972222225</v>
      </c>
      <c r="O6213" s="234">
        <v>42537.665972222225</v>
      </c>
      <c r="P6213" s="237" t="s">
        <v>37</v>
      </c>
      <c r="Q6213" s="238" t="s">
        <v>52</v>
      </c>
      <c r="R6213" s="238" t="s">
        <v>106</v>
      </c>
      <c r="S6213" s="277" t="s">
        <v>1470</v>
      </c>
      <c r="T6213" s="35" t="s">
        <v>6225</v>
      </c>
      <c r="U6213" s="77">
        <v>12264</v>
      </c>
      <c r="V6213" s="240" t="s">
        <v>788</v>
      </c>
      <c r="W6213" s="35" t="s">
        <v>6245</v>
      </c>
      <c r="X6213" s="177">
        <v>1</v>
      </c>
      <c r="Y6213" s="266"/>
      <c r="Z6213" s="266"/>
      <c r="AA6213" s="266"/>
      <c r="AB6213" s="266"/>
      <c r="AC6213" s="266"/>
    </row>
    <row r="6214" spans="1:29" ht="15" customHeight="1" x14ac:dyDescent="0.2">
      <c r="A6214" s="257">
        <v>115</v>
      </c>
      <c r="B6214" s="257">
        <v>115</v>
      </c>
      <c r="C6214" s="292" t="s">
        <v>1270</v>
      </c>
      <c r="D6214" s="292" t="s">
        <v>1270</v>
      </c>
      <c r="E6214" s="258" t="s">
        <v>6350</v>
      </c>
      <c r="F6214" s="25">
        <v>2016</v>
      </c>
      <c r="G6214" s="284">
        <v>42559.074305555558</v>
      </c>
      <c r="H6214" s="234">
        <v>42559.074305555558</v>
      </c>
      <c r="I6214" s="412" t="s">
        <v>36</v>
      </c>
      <c r="J6214" s="412" t="s">
        <v>36</v>
      </c>
      <c r="K6214" s="412"/>
      <c r="L6214" s="235">
        <f>N6214-G6214</f>
        <v>0.24236111110803904</v>
      </c>
      <c r="M6214" s="236">
        <v>349</v>
      </c>
      <c r="N6214" s="284">
        <v>42559.316666666666</v>
      </c>
      <c r="O6214" s="234">
        <v>42559.316666666666</v>
      </c>
      <c r="P6214" s="248" t="s">
        <v>242</v>
      </c>
      <c r="Q6214" s="238" t="s">
        <v>43</v>
      </c>
      <c r="R6214" s="238" t="s">
        <v>266</v>
      </c>
      <c r="S6214" s="35" t="s">
        <v>579</v>
      </c>
      <c r="T6214" s="35" t="s">
        <v>6351</v>
      </c>
      <c r="U6214" s="282" t="s">
        <v>40</v>
      </c>
      <c r="V6214" s="240" t="s">
        <v>788</v>
      </c>
      <c r="W6214" s="35" t="s">
        <v>6352</v>
      </c>
      <c r="X6214" s="177">
        <v>0</v>
      </c>
      <c r="Y6214" s="177">
        <v>0</v>
      </c>
      <c r="Z6214" s="55">
        <v>0</v>
      </c>
      <c r="AA6214" s="168"/>
      <c r="AB6214" s="168"/>
      <c r="AC6214" s="168"/>
    </row>
    <row r="6215" spans="1:29" ht="15" hidden="1" customHeight="1" x14ac:dyDescent="0.2">
      <c r="A6215" s="257">
        <v>230</v>
      </c>
      <c r="B6215" s="257">
        <v>230</v>
      </c>
      <c r="C6215" s="36" t="s">
        <v>1270</v>
      </c>
      <c r="D6215" s="218" t="s">
        <v>1270</v>
      </c>
      <c r="E6215" s="258" t="s">
        <v>14305</v>
      </c>
      <c r="F6215" s="25">
        <v>2016</v>
      </c>
      <c r="G6215" s="284">
        <v>42602.035416666666</v>
      </c>
      <c r="H6215" s="234">
        <v>42602.035416666666</v>
      </c>
      <c r="I6215" s="412" t="s">
        <v>36</v>
      </c>
      <c r="J6215" s="412" t="s">
        <v>36</v>
      </c>
      <c r="K6215" s="412"/>
      <c r="L6215" s="235">
        <f>N6215-G6215</f>
        <v>7.3611111110949423E-2</v>
      </c>
      <c r="M6215" s="236">
        <v>106</v>
      </c>
      <c r="N6215" s="284">
        <v>42602.109027777777</v>
      </c>
      <c r="O6215" s="234">
        <v>42602.109027777777</v>
      </c>
      <c r="P6215" s="237" t="s">
        <v>37</v>
      </c>
      <c r="Q6215" s="238" t="s">
        <v>52</v>
      </c>
      <c r="R6215" s="238" t="s">
        <v>87</v>
      </c>
      <c r="S6215" s="35" t="s">
        <v>162</v>
      </c>
      <c r="T6215" s="35" t="s">
        <v>6479</v>
      </c>
      <c r="U6215" s="282" t="s">
        <v>40</v>
      </c>
      <c r="V6215" s="240" t="s">
        <v>788</v>
      </c>
      <c r="W6215" s="35" t="s">
        <v>6480</v>
      </c>
      <c r="X6215" s="177">
        <v>0</v>
      </c>
      <c r="Y6215" s="55">
        <v>0</v>
      </c>
      <c r="Z6215" s="55">
        <v>0</v>
      </c>
      <c r="AA6215" s="35"/>
      <c r="AB6215" s="35"/>
      <c r="AC6215" s="241"/>
    </row>
    <row r="6216" spans="1:29" ht="15" hidden="1" customHeight="1" x14ac:dyDescent="0.2">
      <c r="A6216" s="257">
        <v>230</v>
      </c>
      <c r="B6216" s="257">
        <v>230</v>
      </c>
      <c r="C6216" s="54" t="s">
        <v>1270</v>
      </c>
      <c r="D6216" s="54" t="s">
        <v>1270</v>
      </c>
      <c r="E6216" s="277" t="s">
        <v>14306</v>
      </c>
      <c r="F6216" s="25">
        <v>2016</v>
      </c>
      <c r="G6216" s="284">
        <v>42614.382638888892</v>
      </c>
      <c r="H6216" s="234">
        <v>42614.382638888892</v>
      </c>
      <c r="I6216" s="412" t="s">
        <v>36</v>
      </c>
      <c r="J6216" s="412" t="s">
        <v>36</v>
      </c>
      <c r="K6216" s="412"/>
      <c r="L6216" s="235">
        <f>N6216-G6216</f>
        <v>6.9444443943211809E-4</v>
      </c>
      <c r="M6216" s="236">
        <v>1</v>
      </c>
      <c r="N6216" s="284">
        <v>42614.383333333331</v>
      </c>
      <c r="O6216" s="234">
        <v>42614.383333333331</v>
      </c>
      <c r="P6216" s="237" t="s">
        <v>37</v>
      </c>
      <c r="Q6216" s="238" t="s">
        <v>43</v>
      </c>
      <c r="R6216" s="238" t="s">
        <v>44</v>
      </c>
      <c r="S6216" s="35" t="s">
        <v>88</v>
      </c>
      <c r="T6216" s="35" t="s">
        <v>6534</v>
      </c>
      <c r="U6216" s="282" t="s">
        <v>40</v>
      </c>
      <c r="V6216" s="240" t="s">
        <v>788</v>
      </c>
      <c r="W6216" s="35" t="s">
        <v>6535</v>
      </c>
      <c r="X6216" s="177">
        <v>0</v>
      </c>
      <c r="Y6216" s="55">
        <v>0</v>
      </c>
      <c r="Z6216" s="55">
        <v>0</v>
      </c>
      <c r="AA6216" s="35"/>
      <c r="AB6216" s="35"/>
      <c r="AC6216" s="241"/>
    </row>
    <row r="6217" spans="1:29" ht="15" hidden="1" customHeight="1" x14ac:dyDescent="0.2">
      <c r="A6217" s="257">
        <v>69</v>
      </c>
      <c r="B6217" s="257">
        <v>60</v>
      </c>
      <c r="C6217" s="54" t="s">
        <v>1270</v>
      </c>
      <c r="D6217" s="54" t="s">
        <v>1270</v>
      </c>
      <c r="E6217" s="258" t="s">
        <v>6546</v>
      </c>
      <c r="F6217" s="25">
        <v>2016</v>
      </c>
      <c r="G6217" s="284">
        <v>42615.227083333331</v>
      </c>
      <c r="H6217" s="234">
        <v>42615.227083333331</v>
      </c>
      <c r="I6217" s="412" t="s">
        <v>36</v>
      </c>
      <c r="J6217" s="412" t="s">
        <v>36</v>
      </c>
      <c r="K6217" s="412"/>
      <c r="L6217" s="235">
        <f>N6217-G6217</f>
        <v>6.944444467080757E-4</v>
      </c>
      <c r="M6217" s="236">
        <v>1</v>
      </c>
      <c r="N6217" s="284">
        <v>42615.227777777778</v>
      </c>
      <c r="O6217" s="234">
        <v>42615.227777777778</v>
      </c>
      <c r="P6217" s="237" t="s">
        <v>37</v>
      </c>
      <c r="Q6217" s="238" t="s">
        <v>145</v>
      </c>
      <c r="R6217" s="238" t="s">
        <v>146</v>
      </c>
      <c r="S6217" s="35" t="s">
        <v>40</v>
      </c>
      <c r="T6217" s="35" t="s">
        <v>6547</v>
      </c>
      <c r="U6217" s="282" t="s">
        <v>40</v>
      </c>
      <c r="V6217" s="240" t="s">
        <v>788</v>
      </c>
      <c r="W6217" s="35" t="s">
        <v>6548</v>
      </c>
      <c r="X6217" s="177">
        <v>0</v>
      </c>
      <c r="Y6217" s="55">
        <v>0</v>
      </c>
      <c r="Z6217" s="55">
        <v>0</v>
      </c>
      <c r="AA6217" s="35"/>
      <c r="AB6217" s="35"/>
      <c r="AC6217" s="241"/>
    </row>
    <row r="6218" spans="1:29" ht="15" customHeight="1" x14ac:dyDescent="0.2">
      <c r="A6218" s="257">
        <v>115</v>
      </c>
      <c r="B6218" s="257">
        <v>115</v>
      </c>
      <c r="C6218" s="54" t="s">
        <v>1270</v>
      </c>
      <c r="D6218" s="54" t="s">
        <v>1270</v>
      </c>
      <c r="E6218" s="258" t="s">
        <v>6563</v>
      </c>
      <c r="F6218" s="25">
        <v>2016</v>
      </c>
      <c r="G6218" s="284">
        <v>42620.425000000003</v>
      </c>
      <c r="H6218" s="234">
        <v>42620.425000000003</v>
      </c>
      <c r="I6218" s="412" t="s">
        <v>36</v>
      </c>
      <c r="J6218" s="412" t="s">
        <v>36</v>
      </c>
      <c r="K6218" s="412"/>
      <c r="L6218" s="235">
        <f>N6218-G6218</f>
        <v>8.333333331393078E-3</v>
      </c>
      <c r="M6218" s="236">
        <v>12</v>
      </c>
      <c r="N6218" s="284">
        <v>42620.433333333334</v>
      </c>
      <c r="O6218" s="234">
        <v>42620.433333333334</v>
      </c>
      <c r="P6218" s="248" t="s">
        <v>242</v>
      </c>
      <c r="Q6218" s="35" t="s">
        <v>43</v>
      </c>
      <c r="R6218" s="35" t="s">
        <v>266</v>
      </c>
      <c r="S6218" s="35" t="s">
        <v>526</v>
      </c>
      <c r="T6218" s="35" t="s">
        <v>6564</v>
      </c>
      <c r="U6218" s="282" t="s">
        <v>40</v>
      </c>
      <c r="V6218" s="240" t="s">
        <v>1336</v>
      </c>
      <c r="W6218" s="35" t="s">
        <v>6565</v>
      </c>
      <c r="X6218" s="177">
        <v>0</v>
      </c>
      <c r="Y6218" s="55">
        <v>0</v>
      </c>
      <c r="Z6218" s="55">
        <v>0</v>
      </c>
      <c r="AA6218" s="35"/>
      <c r="AB6218" s="35"/>
      <c r="AC6218" s="241"/>
    </row>
    <row r="6219" spans="1:29" ht="15" hidden="1" customHeight="1" x14ac:dyDescent="0.2">
      <c r="A6219" s="257">
        <v>230</v>
      </c>
      <c r="B6219" s="257">
        <v>230</v>
      </c>
      <c r="C6219" s="36" t="s">
        <v>1270</v>
      </c>
      <c r="D6219" s="218" t="s">
        <v>1270</v>
      </c>
      <c r="E6219" s="24" t="s">
        <v>14305</v>
      </c>
      <c r="F6219" s="25">
        <v>2016</v>
      </c>
      <c r="G6219" s="284">
        <v>42633.956250000003</v>
      </c>
      <c r="H6219" s="234">
        <v>42633.956250000003</v>
      </c>
      <c r="I6219" s="412" t="s">
        <v>36</v>
      </c>
      <c r="J6219" s="412" t="s">
        <v>36</v>
      </c>
      <c r="K6219" s="412"/>
      <c r="L6219" s="235">
        <f>N6219-G6219</f>
        <v>2.7777777773735579E-2</v>
      </c>
      <c r="M6219" s="236">
        <v>40</v>
      </c>
      <c r="N6219" s="284">
        <v>42633.984027777777</v>
      </c>
      <c r="O6219" s="234">
        <v>42633.984027777777</v>
      </c>
      <c r="P6219" s="237" t="s">
        <v>37</v>
      </c>
      <c r="Q6219" s="238" t="s">
        <v>52</v>
      </c>
      <c r="R6219" s="238" t="s">
        <v>87</v>
      </c>
      <c r="S6219" s="35" t="s">
        <v>162</v>
      </c>
      <c r="T6219" s="35" t="s">
        <v>6603</v>
      </c>
      <c r="U6219" s="282" t="s">
        <v>40</v>
      </c>
      <c r="V6219" s="240" t="s">
        <v>788</v>
      </c>
      <c r="W6219" s="35" t="s">
        <v>6604</v>
      </c>
      <c r="X6219" s="177">
        <v>0</v>
      </c>
      <c r="Y6219" s="55">
        <v>0</v>
      </c>
      <c r="Z6219" s="55">
        <v>0</v>
      </c>
      <c r="AA6219" s="35"/>
      <c r="AB6219" s="35"/>
      <c r="AC6219" s="241"/>
    </row>
    <row r="6220" spans="1:29" ht="15" customHeight="1" x14ac:dyDescent="0.2">
      <c r="A6220" s="257">
        <v>115</v>
      </c>
      <c r="B6220" s="257">
        <v>115</v>
      </c>
      <c r="C6220" s="36" t="s">
        <v>1270</v>
      </c>
      <c r="D6220" s="218" t="s">
        <v>1270</v>
      </c>
      <c r="E6220" s="277" t="s">
        <v>6633</v>
      </c>
      <c r="F6220" s="25">
        <v>2016</v>
      </c>
      <c r="G6220" s="284">
        <v>42643.630555555559</v>
      </c>
      <c r="H6220" s="234">
        <v>42643.630555555559</v>
      </c>
      <c r="I6220" s="412" t="s">
        <v>36</v>
      </c>
      <c r="J6220" s="417" t="s">
        <v>313</v>
      </c>
      <c r="K6220" s="417"/>
      <c r="L6220" s="235">
        <f>N6220-G6220</f>
        <v>0.86597222222189885</v>
      </c>
      <c r="M6220" s="236">
        <v>1247</v>
      </c>
      <c r="N6220" s="284">
        <v>42644.496527777781</v>
      </c>
      <c r="O6220" s="234">
        <v>42644.496527777781</v>
      </c>
      <c r="P6220" s="248" t="s">
        <v>242</v>
      </c>
      <c r="Q6220" s="238" t="s">
        <v>382</v>
      </c>
      <c r="R6220" s="238" t="s">
        <v>383</v>
      </c>
      <c r="S6220" s="35" t="s">
        <v>54</v>
      </c>
      <c r="T6220" s="35" t="s">
        <v>6634</v>
      </c>
      <c r="U6220" s="282" t="s">
        <v>40</v>
      </c>
      <c r="V6220" s="240" t="s">
        <v>1336</v>
      </c>
      <c r="W6220" s="35" t="s">
        <v>6635</v>
      </c>
      <c r="X6220" s="177">
        <v>1</v>
      </c>
      <c r="Y6220" s="55">
        <v>0</v>
      </c>
      <c r="Z6220" s="55">
        <v>0</v>
      </c>
      <c r="AA6220" s="35"/>
      <c r="AB6220" s="35"/>
      <c r="AC6220" s="241"/>
    </row>
    <row r="6221" spans="1:29" ht="15" customHeight="1" x14ac:dyDescent="0.2">
      <c r="A6221" s="257">
        <v>115</v>
      </c>
      <c r="B6221" s="257">
        <v>115</v>
      </c>
      <c r="C6221" s="292" t="s">
        <v>1270</v>
      </c>
      <c r="D6221" s="292" t="s">
        <v>1270</v>
      </c>
      <c r="E6221" s="258" t="s">
        <v>6658</v>
      </c>
      <c r="F6221" s="25">
        <v>2016</v>
      </c>
      <c r="G6221" s="284">
        <v>42647.673611111109</v>
      </c>
      <c r="H6221" s="234">
        <v>42647.673611111109</v>
      </c>
      <c r="I6221" s="412" t="s">
        <v>36</v>
      </c>
      <c r="J6221" s="412" t="s">
        <v>36</v>
      </c>
      <c r="K6221" s="412"/>
      <c r="L6221" s="235">
        <f>N6221-G6221</f>
        <v>0.19513888889196096</v>
      </c>
      <c r="M6221" s="236">
        <v>281</v>
      </c>
      <c r="N6221" s="284">
        <v>42647.868750000001</v>
      </c>
      <c r="O6221" s="234">
        <v>42647.868750000001</v>
      </c>
      <c r="P6221" s="248" t="s">
        <v>242</v>
      </c>
      <c r="Q6221" s="238" t="s">
        <v>43</v>
      </c>
      <c r="R6221" s="238" t="s">
        <v>266</v>
      </c>
      <c r="S6221" s="35" t="s">
        <v>162</v>
      </c>
      <c r="T6221" s="35" t="s">
        <v>6659</v>
      </c>
      <c r="U6221" s="282" t="s">
        <v>40</v>
      </c>
      <c r="V6221" s="240" t="s">
        <v>788</v>
      </c>
      <c r="W6221" s="168" t="s">
        <v>1270</v>
      </c>
      <c r="X6221" s="177">
        <v>0</v>
      </c>
      <c r="Y6221" s="55">
        <v>0</v>
      </c>
      <c r="Z6221" s="55">
        <v>0</v>
      </c>
      <c r="AA6221" s="35"/>
      <c r="AB6221" s="35"/>
      <c r="AC6221" s="241"/>
    </row>
    <row r="6222" spans="1:29" ht="15" customHeight="1" x14ac:dyDescent="0.2">
      <c r="A6222" s="175">
        <v>69</v>
      </c>
      <c r="B6222" s="175">
        <v>70</v>
      </c>
      <c r="C6222" s="36" t="s">
        <v>1270</v>
      </c>
      <c r="D6222" s="36" t="s">
        <v>1270</v>
      </c>
      <c r="E6222" s="24" t="s">
        <v>6546</v>
      </c>
      <c r="F6222" s="25">
        <v>2016</v>
      </c>
      <c r="G6222" s="284">
        <v>42699.698611111111</v>
      </c>
      <c r="H6222" s="234">
        <v>42699.698611111111</v>
      </c>
      <c r="I6222" s="412" t="s">
        <v>36</v>
      </c>
      <c r="J6222" s="412" t="s">
        <v>36</v>
      </c>
      <c r="K6222" s="412"/>
      <c r="L6222" s="235">
        <f>N6222-G6222</f>
        <v>6.944444467080757E-4</v>
      </c>
      <c r="M6222" s="236">
        <v>1</v>
      </c>
      <c r="N6222" s="284">
        <v>42699.699305555558</v>
      </c>
      <c r="O6222" s="234">
        <v>42699.699305555558</v>
      </c>
      <c r="P6222" s="237" t="s">
        <v>37</v>
      </c>
      <c r="Q6222" s="35" t="s">
        <v>48</v>
      </c>
      <c r="R6222" s="35" t="s">
        <v>49</v>
      </c>
      <c r="S6222" s="35" t="s">
        <v>40</v>
      </c>
      <c r="T6222" s="35" t="s">
        <v>6908</v>
      </c>
      <c r="U6222" s="282" t="s">
        <v>40</v>
      </c>
      <c r="V6222" s="240" t="s">
        <v>1336</v>
      </c>
      <c r="W6222" s="35" t="s">
        <v>6909</v>
      </c>
      <c r="X6222" s="177">
        <v>0</v>
      </c>
      <c r="Y6222" s="55">
        <v>0</v>
      </c>
      <c r="Z6222" s="55">
        <v>0</v>
      </c>
      <c r="AA6222" s="55"/>
      <c r="AB6222" s="55"/>
      <c r="AC6222" s="55"/>
    </row>
    <row r="6223" spans="1:29" ht="15" customHeight="1" x14ac:dyDescent="0.2">
      <c r="A6223" s="257">
        <v>115</v>
      </c>
      <c r="B6223" s="257">
        <v>115</v>
      </c>
      <c r="C6223" s="36" t="s">
        <v>1270</v>
      </c>
      <c r="D6223" s="36" t="s">
        <v>1270</v>
      </c>
      <c r="E6223" s="258" t="s">
        <v>6970</v>
      </c>
      <c r="F6223" s="25">
        <v>2016</v>
      </c>
      <c r="G6223" s="284">
        <v>42716.720833333333</v>
      </c>
      <c r="H6223" s="234">
        <v>42716.720833333333</v>
      </c>
      <c r="I6223" s="412" t="s">
        <v>36</v>
      </c>
      <c r="J6223" s="412" t="s">
        <v>36</v>
      </c>
      <c r="K6223" s="412"/>
      <c r="L6223" s="235">
        <f>N6223-G6223</f>
        <v>0.49791666666715173</v>
      </c>
      <c r="M6223" s="236">
        <v>717</v>
      </c>
      <c r="N6223" s="284">
        <v>42717.21875</v>
      </c>
      <c r="O6223" s="234">
        <v>42717.21875</v>
      </c>
      <c r="P6223" s="248" t="s">
        <v>242</v>
      </c>
      <c r="Q6223" s="35" t="s">
        <v>43</v>
      </c>
      <c r="R6223" s="35" t="s">
        <v>266</v>
      </c>
      <c r="S6223" s="35" t="s">
        <v>88</v>
      </c>
      <c r="T6223" s="35" t="s">
        <v>6971</v>
      </c>
      <c r="U6223" s="282" t="s">
        <v>40</v>
      </c>
      <c r="V6223" s="240" t="s">
        <v>788</v>
      </c>
      <c r="W6223" s="301"/>
      <c r="X6223" s="177">
        <v>1</v>
      </c>
      <c r="Y6223" s="55">
        <v>0</v>
      </c>
      <c r="Z6223" s="55">
        <v>0</v>
      </c>
      <c r="AA6223" s="168"/>
      <c r="AB6223" s="168"/>
      <c r="AC6223" s="168"/>
    </row>
    <row r="6224" spans="1:29" ht="15" hidden="1" customHeight="1" x14ac:dyDescent="0.2">
      <c r="A6224" s="257">
        <v>230</v>
      </c>
      <c r="B6224" s="257">
        <v>230</v>
      </c>
      <c r="C6224" s="36" t="s">
        <v>1270</v>
      </c>
      <c r="D6224" s="218" t="s">
        <v>1270</v>
      </c>
      <c r="E6224" s="35" t="s">
        <v>7014</v>
      </c>
      <c r="F6224" s="25">
        <v>2016</v>
      </c>
      <c r="G6224" s="284">
        <v>42724.586805555555</v>
      </c>
      <c r="H6224" s="234">
        <v>42724.586805555555</v>
      </c>
      <c r="I6224" s="412" t="s">
        <v>36</v>
      </c>
      <c r="J6224" s="412" t="s">
        <v>36</v>
      </c>
      <c r="K6224" s="412"/>
      <c r="L6224" s="235">
        <f>N6224-G6224</f>
        <v>9.5833333332848269E-2</v>
      </c>
      <c r="M6224" s="236">
        <v>138</v>
      </c>
      <c r="N6224" s="284">
        <v>42724.682638888888</v>
      </c>
      <c r="O6224" s="234">
        <v>42724.682638888888</v>
      </c>
      <c r="P6224" s="248" t="s">
        <v>242</v>
      </c>
      <c r="Q6224" s="35" t="s">
        <v>43</v>
      </c>
      <c r="R6224" s="35" t="s">
        <v>266</v>
      </c>
      <c r="S6224" s="35" t="s">
        <v>526</v>
      </c>
      <c r="T6224" s="35" t="s">
        <v>7015</v>
      </c>
      <c r="U6224" s="282" t="s">
        <v>40</v>
      </c>
      <c r="V6224" s="240" t="s">
        <v>761</v>
      </c>
      <c r="W6224" s="35" t="s">
        <v>7016</v>
      </c>
      <c r="X6224" s="177">
        <v>0</v>
      </c>
      <c r="Y6224" s="55">
        <v>0</v>
      </c>
      <c r="Z6224" s="55">
        <v>0</v>
      </c>
      <c r="AA6224" s="168"/>
      <c r="AB6224" s="168"/>
      <c r="AC6224" s="168"/>
    </row>
    <row r="6225" spans="1:34" ht="15" hidden="1" customHeight="1" x14ac:dyDescent="0.2">
      <c r="A6225" s="311">
        <v>500</v>
      </c>
      <c r="B6225" s="311">
        <v>500</v>
      </c>
      <c r="C6225" s="312" t="s">
        <v>1270</v>
      </c>
      <c r="D6225" s="312" t="s">
        <v>1270</v>
      </c>
      <c r="E6225" s="313" t="s">
        <v>2548</v>
      </c>
      <c r="F6225" s="25">
        <v>2017</v>
      </c>
      <c r="G6225" s="314">
        <v>42739.455555555556</v>
      </c>
      <c r="H6225" s="315">
        <v>42739.455555555556</v>
      </c>
      <c r="I6225" s="629" t="s">
        <v>36</v>
      </c>
      <c r="J6225" s="629" t="s">
        <v>36</v>
      </c>
      <c r="K6225" s="629"/>
      <c r="L6225" s="317">
        <f>N6225-G6225</f>
        <v>2.5520833333357587</v>
      </c>
      <c r="M6225" s="318">
        <v>3675</v>
      </c>
      <c r="N6225" s="314">
        <v>42742.007638888892</v>
      </c>
      <c r="O6225" s="315">
        <v>42742.007638888892</v>
      </c>
      <c r="P6225" s="319" t="s">
        <v>7093</v>
      </c>
      <c r="Q6225" s="320" t="s">
        <v>43</v>
      </c>
      <c r="R6225" s="320" t="s">
        <v>7094</v>
      </c>
      <c r="S6225" s="320" t="s">
        <v>106</v>
      </c>
      <c r="T6225" s="321" t="s">
        <v>7095</v>
      </c>
      <c r="U6225" s="322" t="s">
        <v>40</v>
      </c>
      <c r="V6225" s="323" t="s">
        <v>1336</v>
      </c>
      <c r="W6225" s="324" t="s">
        <v>7096</v>
      </c>
      <c r="X6225" s="325">
        <v>0</v>
      </c>
      <c r="Y6225" s="325">
        <v>0</v>
      </c>
      <c r="Z6225" s="325">
        <v>0</v>
      </c>
      <c r="AA6225" s="326"/>
      <c r="AB6225" s="326"/>
      <c r="AC6225" s="326"/>
      <c r="AD6225" s="304">
        <v>5517212</v>
      </c>
      <c r="AE6225" s="313" t="s">
        <v>1270</v>
      </c>
      <c r="AF6225" s="327" t="s">
        <v>1270</v>
      </c>
      <c r="AG6225" s="313" t="s">
        <v>7097</v>
      </c>
      <c r="AH6225" s="324" t="s">
        <v>7041</v>
      </c>
    </row>
    <row r="6226" spans="1:34" ht="15" hidden="1" customHeight="1" x14ac:dyDescent="0.2">
      <c r="A6226" s="311">
        <v>500</v>
      </c>
      <c r="B6226" s="311">
        <v>500</v>
      </c>
      <c r="C6226" s="312" t="s">
        <v>1270</v>
      </c>
      <c r="D6226" s="312" t="s">
        <v>1270</v>
      </c>
      <c r="E6226" s="313" t="s">
        <v>7269</v>
      </c>
      <c r="F6226" s="25">
        <v>2017</v>
      </c>
      <c r="G6226" s="314">
        <v>42745.404166666667</v>
      </c>
      <c r="H6226" s="315">
        <v>42745.404166666667</v>
      </c>
      <c r="I6226" s="417" t="s">
        <v>7042</v>
      </c>
      <c r="J6226" s="629" t="s">
        <v>36</v>
      </c>
      <c r="K6226" s="629"/>
      <c r="L6226" s="317">
        <f>N6226-G6226</f>
        <v>32.377083333332848</v>
      </c>
      <c r="M6226" s="318">
        <v>46623</v>
      </c>
      <c r="N6226" s="314">
        <v>42777.78125</v>
      </c>
      <c r="O6226" s="315">
        <v>42777.78125</v>
      </c>
      <c r="P6226" s="319" t="s">
        <v>7093</v>
      </c>
      <c r="Q6226" s="313" t="s">
        <v>43</v>
      </c>
      <c r="R6226" s="313" t="s">
        <v>7094</v>
      </c>
      <c r="S6226" s="313" t="s">
        <v>1470</v>
      </c>
      <c r="T6226" s="334" t="s">
        <v>7270</v>
      </c>
      <c r="U6226" s="322" t="s">
        <v>40</v>
      </c>
      <c r="V6226" s="323" t="s">
        <v>1336</v>
      </c>
      <c r="W6226" s="324" t="s">
        <v>7271</v>
      </c>
      <c r="X6226" s="325">
        <v>0</v>
      </c>
      <c r="Y6226" s="325">
        <v>0</v>
      </c>
      <c r="Z6226" s="325">
        <v>0</v>
      </c>
      <c r="AA6226" s="313"/>
      <c r="AB6226" s="313"/>
      <c r="AC6226" s="313"/>
      <c r="AD6226" s="304">
        <v>5517212</v>
      </c>
      <c r="AE6226" s="313" t="s">
        <v>1270</v>
      </c>
      <c r="AF6226" s="313" t="s">
        <v>1270</v>
      </c>
      <c r="AG6226" s="313" t="s">
        <v>7097</v>
      </c>
      <c r="AH6226" s="324" t="s">
        <v>7041</v>
      </c>
    </row>
    <row r="6227" spans="1:34" ht="15" hidden="1" customHeight="1" x14ac:dyDescent="0.2">
      <c r="A6227" s="311">
        <v>500</v>
      </c>
      <c r="B6227" s="311">
        <v>500</v>
      </c>
      <c r="C6227" s="338" t="s">
        <v>1270</v>
      </c>
      <c r="D6227" s="339" t="s">
        <v>1270</v>
      </c>
      <c r="E6227" s="335" t="s">
        <v>2945</v>
      </c>
      <c r="F6227" s="25">
        <v>2017</v>
      </c>
      <c r="G6227" s="314">
        <v>42766.329861111109</v>
      </c>
      <c r="H6227" s="315">
        <v>42766.329861111109</v>
      </c>
      <c r="I6227" s="629" t="s">
        <v>36</v>
      </c>
      <c r="J6227" s="629" t="s">
        <v>36</v>
      </c>
      <c r="K6227" s="629"/>
      <c r="L6227" s="317">
        <f>N6227-G6227</f>
        <v>0.35833333333721384</v>
      </c>
      <c r="M6227" s="318">
        <v>516</v>
      </c>
      <c r="N6227" s="314">
        <v>42766.688194444447</v>
      </c>
      <c r="O6227" s="315">
        <v>42766.688194444447</v>
      </c>
      <c r="P6227" s="319" t="s">
        <v>7093</v>
      </c>
      <c r="Q6227" s="313" t="s">
        <v>43</v>
      </c>
      <c r="R6227" s="313" t="s">
        <v>7094</v>
      </c>
      <c r="S6227" s="313" t="s">
        <v>106</v>
      </c>
      <c r="T6227" s="334" t="s">
        <v>7634</v>
      </c>
      <c r="U6227" s="322" t="s">
        <v>40</v>
      </c>
      <c r="V6227" s="323" t="s">
        <v>761</v>
      </c>
      <c r="W6227" s="324" t="s">
        <v>7635</v>
      </c>
      <c r="X6227" s="336">
        <v>0</v>
      </c>
      <c r="Y6227" s="336">
        <v>0</v>
      </c>
      <c r="Z6227" s="336">
        <v>0</v>
      </c>
      <c r="AA6227" s="313"/>
      <c r="AB6227" s="313"/>
      <c r="AC6227" s="313"/>
      <c r="AD6227" s="304">
        <v>5517212</v>
      </c>
      <c r="AE6227" s="313" t="s">
        <v>1270</v>
      </c>
      <c r="AF6227" s="327" t="s">
        <v>1270</v>
      </c>
      <c r="AG6227" s="313" t="s">
        <v>7097</v>
      </c>
      <c r="AH6227" s="324" t="s">
        <v>7041</v>
      </c>
    </row>
    <row r="6228" spans="1:34" ht="15" hidden="1" customHeight="1" x14ac:dyDescent="0.2">
      <c r="A6228" s="257">
        <v>230</v>
      </c>
      <c r="B6228" s="257">
        <v>230</v>
      </c>
      <c r="C6228" s="36" t="s">
        <v>1270</v>
      </c>
      <c r="D6228" s="218" t="s">
        <v>1270</v>
      </c>
      <c r="E6228" s="258" t="s">
        <v>7697</v>
      </c>
      <c r="F6228" s="25">
        <v>2017</v>
      </c>
      <c r="G6228" s="232">
        <v>42772.604166666664</v>
      </c>
      <c r="H6228" s="233">
        <v>42772.604166666664</v>
      </c>
      <c r="I6228" s="412" t="s">
        <v>36</v>
      </c>
      <c r="J6228" s="412" t="s">
        <v>36</v>
      </c>
      <c r="K6228" s="412"/>
      <c r="L6228" s="235">
        <f>N6228-G6228</f>
        <v>6.944444467080757E-4</v>
      </c>
      <c r="M6228" s="236">
        <v>1</v>
      </c>
      <c r="N6228" s="232">
        <v>42772.604861111111</v>
      </c>
      <c r="O6228" s="233">
        <v>42772.604861111111</v>
      </c>
      <c r="P6228" s="328" t="s">
        <v>242</v>
      </c>
      <c r="Q6228" s="35" t="s">
        <v>43</v>
      </c>
      <c r="R6228" s="35" t="s">
        <v>266</v>
      </c>
      <c r="S6228" s="35" t="s">
        <v>526</v>
      </c>
      <c r="T6228" s="167" t="s">
        <v>7698</v>
      </c>
      <c r="U6228" s="303" t="s">
        <v>40</v>
      </c>
      <c r="V6228" s="49" t="s">
        <v>384</v>
      </c>
      <c r="W6228" s="35" t="s">
        <v>7699</v>
      </c>
      <c r="X6228" s="255">
        <v>0</v>
      </c>
      <c r="Y6228" s="255">
        <v>0</v>
      </c>
      <c r="Z6228" s="255">
        <v>0</v>
      </c>
      <c r="AA6228" s="168"/>
      <c r="AB6228" s="168"/>
      <c r="AC6228" s="168"/>
      <c r="AD6228" s="304">
        <v>5517212</v>
      </c>
      <c r="AE6228" s="35" t="s">
        <v>7102</v>
      </c>
      <c r="AF6228" s="305" t="s">
        <v>7700</v>
      </c>
      <c r="AG6228" s="35" t="s">
        <v>7040</v>
      </c>
      <c r="AH6228" s="44" t="s">
        <v>7041</v>
      </c>
    </row>
    <row r="6229" spans="1:34" ht="15" hidden="1" customHeight="1" x14ac:dyDescent="0.2">
      <c r="A6229" s="311">
        <v>500</v>
      </c>
      <c r="B6229" s="311">
        <v>500</v>
      </c>
      <c r="C6229" s="312" t="s">
        <v>1270</v>
      </c>
      <c r="D6229" s="312" t="s">
        <v>1270</v>
      </c>
      <c r="E6229" s="381" t="s">
        <v>10442</v>
      </c>
      <c r="F6229" s="25">
        <v>2017</v>
      </c>
      <c r="G6229" s="314">
        <v>42780.355555555558</v>
      </c>
      <c r="H6229" s="315">
        <v>42780.355555555558</v>
      </c>
      <c r="I6229" s="629" t="s">
        <v>36</v>
      </c>
      <c r="J6229" s="629" t="s">
        <v>36</v>
      </c>
      <c r="K6229" s="629"/>
      <c r="L6229" s="317">
        <f>N6229-G6229</f>
        <v>2.2944444444437977</v>
      </c>
      <c r="M6229" s="318">
        <v>3304</v>
      </c>
      <c r="N6229" s="314">
        <v>42782.65</v>
      </c>
      <c r="O6229" s="315">
        <v>42782.65</v>
      </c>
      <c r="P6229" s="319" t="s">
        <v>7093</v>
      </c>
      <c r="Q6229" s="313" t="s">
        <v>43</v>
      </c>
      <c r="R6229" s="313" t="s">
        <v>7094</v>
      </c>
      <c r="S6229" s="313" t="s">
        <v>106</v>
      </c>
      <c r="T6229" s="334" t="s">
        <v>7818</v>
      </c>
      <c r="U6229" s="322" t="s">
        <v>40</v>
      </c>
      <c r="V6229" s="323" t="s">
        <v>1336</v>
      </c>
      <c r="W6229" s="324" t="s">
        <v>7819</v>
      </c>
      <c r="X6229" s="336">
        <v>0</v>
      </c>
      <c r="Y6229" s="325">
        <v>0</v>
      </c>
      <c r="Z6229" s="325">
        <v>0</v>
      </c>
      <c r="AA6229" s="313"/>
      <c r="AB6229" s="313"/>
      <c r="AC6229" s="313"/>
      <c r="AD6229" s="304">
        <v>5517212</v>
      </c>
      <c r="AE6229" s="313" t="s">
        <v>1270</v>
      </c>
      <c r="AF6229" s="327" t="s">
        <v>1270</v>
      </c>
      <c r="AG6229" s="313" t="s">
        <v>7097</v>
      </c>
      <c r="AH6229" s="324" t="s">
        <v>7041</v>
      </c>
    </row>
    <row r="6230" spans="1:34" ht="15" hidden="1" customHeight="1" x14ac:dyDescent="0.2">
      <c r="A6230" s="257">
        <v>230</v>
      </c>
      <c r="B6230" s="257">
        <v>230</v>
      </c>
      <c r="C6230" s="102" t="s">
        <v>1270</v>
      </c>
      <c r="D6230" s="102" t="s">
        <v>1270</v>
      </c>
      <c r="E6230" s="35" t="s">
        <v>7876</v>
      </c>
      <c r="F6230" s="25">
        <v>2017</v>
      </c>
      <c r="G6230" s="232">
        <v>42783.416666666664</v>
      </c>
      <c r="H6230" s="233">
        <v>42783.416666666664</v>
      </c>
      <c r="I6230" s="417" t="s">
        <v>7042</v>
      </c>
      <c r="J6230" s="412" t="s">
        <v>36</v>
      </c>
      <c r="K6230" s="412"/>
      <c r="L6230" s="235">
        <f>N6230-G6230</f>
        <v>6.944444467080757E-4</v>
      </c>
      <c r="M6230" s="236">
        <v>1</v>
      </c>
      <c r="N6230" s="232">
        <v>42783.417361111111</v>
      </c>
      <c r="O6230" s="233">
        <v>42783.417361111111</v>
      </c>
      <c r="P6230" s="237" t="s">
        <v>37</v>
      </c>
      <c r="Q6230" s="35" t="s">
        <v>213</v>
      </c>
      <c r="R6230" s="35" t="s">
        <v>214</v>
      </c>
      <c r="S6230" s="35" t="s">
        <v>40</v>
      </c>
      <c r="T6230" s="52" t="s">
        <v>7877</v>
      </c>
      <c r="U6230" s="303" t="s">
        <v>40</v>
      </c>
      <c r="V6230" s="49" t="s">
        <v>1336</v>
      </c>
      <c r="W6230" s="44" t="s">
        <v>7878</v>
      </c>
      <c r="X6230" s="255">
        <v>0</v>
      </c>
      <c r="Y6230" s="241">
        <v>0</v>
      </c>
      <c r="Z6230" s="241">
        <v>0</v>
      </c>
      <c r="AA6230" s="168"/>
      <c r="AB6230" s="168"/>
      <c r="AC6230" s="168"/>
      <c r="AD6230" s="304">
        <v>5517212</v>
      </c>
      <c r="AE6230" s="35" t="s">
        <v>1270</v>
      </c>
      <c r="AF6230" s="305" t="s">
        <v>1270</v>
      </c>
      <c r="AG6230" s="35" t="s">
        <v>7040</v>
      </c>
      <c r="AH6230" s="52" t="s">
        <v>7173</v>
      </c>
    </row>
    <row r="6231" spans="1:34" ht="15" hidden="1" customHeight="1" x14ac:dyDescent="0.2">
      <c r="A6231" s="311">
        <v>500</v>
      </c>
      <c r="B6231" s="311">
        <v>500</v>
      </c>
      <c r="C6231" s="343" t="s">
        <v>1270</v>
      </c>
      <c r="D6231" s="343" t="s">
        <v>1270</v>
      </c>
      <c r="E6231" s="313" t="s">
        <v>7984</v>
      </c>
      <c r="F6231" s="25">
        <v>2017</v>
      </c>
      <c r="G6231" s="314">
        <v>42787.349305555559</v>
      </c>
      <c r="H6231" s="315">
        <v>42787.349305555559</v>
      </c>
      <c r="I6231" s="417" t="s">
        <v>7042</v>
      </c>
      <c r="J6231" s="629" t="s">
        <v>36</v>
      </c>
      <c r="K6231" s="629"/>
      <c r="L6231" s="317">
        <f>N6231-G6231</f>
        <v>3.4833333333299379</v>
      </c>
      <c r="M6231" s="318">
        <v>5016</v>
      </c>
      <c r="N6231" s="314">
        <v>42790.832638888889</v>
      </c>
      <c r="O6231" s="315">
        <v>42790.832638888889</v>
      </c>
      <c r="P6231" s="319" t="s">
        <v>7093</v>
      </c>
      <c r="Q6231" s="313" t="s">
        <v>43</v>
      </c>
      <c r="R6231" s="313" t="s">
        <v>7094</v>
      </c>
      <c r="S6231" s="313" t="s">
        <v>1470</v>
      </c>
      <c r="T6231" s="334" t="s">
        <v>7985</v>
      </c>
      <c r="U6231" s="322" t="s">
        <v>40</v>
      </c>
      <c r="V6231" s="323" t="s">
        <v>384</v>
      </c>
      <c r="W6231" s="324" t="s">
        <v>7986</v>
      </c>
      <c r="X6231" s="336">
        <v>0</v>
      </c>
      <c r="Y6231" s="325">
        <v>0</v>
      </c>
      <c r="Z6231" s="325">
        <v>0</v>
      </c>
      <c r="AA6231" s="313"/>
      <c r="AB6231" s="313"/>
      <c r="AC6231" s="313"/>
      <c r="AD6231" s="304">
        <v>5517212</v>
      </c>
      <c r="AE6231" s="327" t="s">
        <v>1270</v>
      </c>
      <c r="AF6231" s="327" t="s">
        <v>1270</v>
      </c>
      <c r="AG6231" s="313" t="s">
        <v>7097</v>
      </c>
      <c r="AH6231" s="334" t="s">
        <v>7041</v>
      </c>
    </row>
    <row r="6232" spans="1:34" ht="15" hidden="1" customHeight="1" x14ac:dyDescent="0.2">
      <c r="A6232" s="257">
        <v>230</v>
      </c>
      <c r="B6232" s="257">
        <v>230</v>
      </c>
      <c r="C6232" s="346" t="s">
        <v>1270</v>
      </c>
      <c r="D6232" s="346" t="s">
        <v>1270</v>
      </c>
      <c r="E6232" s="44" t="s">
        <v>8062</v>
      </c>
      <c r="F6232" s="25">
        <v>2017</v>
      </c>
      <c r="G6232" s="232">
        <v>42800.49722222222</v>
      </c>
      <c r="H6232" s="233">
        <v>42800.49722222222</v>
      </c>
      <c r="I6232" s="412" t="s">
        <v>36</v>
      </c>
      <c r="J6232" s="412" t="s">
        <v>36</v>
      </c>
      <c r="K6232" s="412"/>
      <c r="L6232" s="235">
        <f>N6232-G6232</f>
        <v>9.1395833333372138</v>
      </c>
      <c r="M6232" s="236">
        <v>13161</v>
      </c>
      <c r="N6232" s="232">
        <v>42809.636805555558</v>
      </c>
      <c r="O6232" s="233">
        <v>42809.636805555558</v>
      </c>
      <c r="P6232" s="294" t="s">
        <v>173</v>
      </c>
      <c r="Q6232" s="35" t="s">
        <v>52</v>
      </c>
      <c r="R6232" s="35" t="s">
        <v>87</v>
      </c>
      <c r="S6232" s="35" t="s">
        <v>162</v>
      </c>
      <c r="T6232" s="52" t="s">
        <v>8063</v>
      </c>
      <c r="U6232" s="303" t="s">
        <v>40</v>
      </c>
      <c r="V6232" s="49" t="s">
        <v>1385</v>
      </c>
      <c r="W6232" s="44" t="s">
        <v>8064</v>
      </c>
      <c r="X6232" s="255">
        <v>0</v>
      </c>
      <c r="Y6232" s="241">
        <v>0</v>
      </c>
      <c r="Z6232" s="241">
        <v>0</v>
      </c>
      <c r="AA6232" s="168"/>
      <c r="AB6232" s="168"/>
      <c r="AC6232" s="168"/>
      <c r="AD6232" s="304">
        <v>5517212</v>
      </c>
      <c r="AE6232" s="305" t="s">
        <v>1270</v>
      </c>
      <c r="AF6232" s="305" t="s">
        <v>1270</v>
      </c>
      <c r="AG6232" s="35" t="s">
        <v>7066</v>
      </c>
      <c r="AH6232" s="52" t="s">
        <v>7067</v>
      </c>
    </row>
    <row r="6233" spans="1:34" ht="15" hidden="1" customHeight="1" x14ac:dyDescent="0.2">
      <c r="A6233" s="257">
        <v>230</v>
      </c>
      <c r="B6233" s="257">
        <v>230</v>
      </c>
      <c r="C6233" s="346" t="s">
        <v>1270</v>
      </c>
      <c r="D6233" s="346" t="s">
        <v>1270</v>
      </c>
      <c r="E6233" s="167" t="s">
        <v>5301</v>
      </c>
      <c r="F6233" s="25">
        <v>2017</v>
      </c>
      <c r="G6233" s="232">
        <v>42800.636111111111</v>
      </c>
      <c r="H6233" s="233">
        <v>42800.636111111111</v>
      </c>
      <c r="I6233" s="412" t="s">
        <v>36</v>
      </c>
      <c r="J6233" s="412" t="s">
        <v>36</v>
      </c>
      <c r="K6233" s="412"/>
      <c r="L6233" s="235">
        <f>N6233-G6233</f>
        <v>5.9722222220443655E-2</v>
      </c>
      <c r="M6233" s="236">
        <v>86</v>
      </c>
      <c r="N6233" s="232">
        <v>42800.695833333331</v>
      </c>
      <c r="O6233" s="233">
        <v>42800.695833333331</v>
      </c>
      <c r="P6233" s="328" t="s">
        <v>242</v>
      </c>
      <c r="Q6233" s="35" t="s">
        <v>43</v>
      </c>
      <c r="R6233" s="35" t="s">
        <v>266</v>
      </c>
      <c r="S6233" s="35" t="s">
        <v>40</v>
      </c>
      <c r="T6233" s="52" t="s">
        <v>8065</v>
      </c>
      <c r="U6233" s="303" t="s">
        <v>40</v>
      </c>
      <c r="V6233" s="49" t="s">
        <v>384</v>
      </c>
      <c r="W6233" s="44" t="s">
        <v>8066</v>
      </c>
      <c r="X6233" s="255">
        <v>0</v>
      </c>
      <c r="Y6233" s="241">
        <v>0</v>
      </c>
      <c r="Z6233" s="241">
        <v>0</v>
      </c>
      <c r="AA6233" s="168"/>
      <c r="AB6233" s="168"/>
      <c r="AC6233" s="168"/>
      <c r="AD6233" s="304">
        <v>5517212</v>
      </c>
      <c r="AE6233" s="35" t="s">
        <v>7049</v>
      </c>
      <c r="AF6233" s="305" t="s">
        <v>1270</v>
      </c>
      <c r="AG6233" s="35" t="s">
        <v>7040</v>
      </c>
      <c r="AH6233" s="52" t="s">
        <v>7041</v>
      </c>
    </row>
    <row r="6234" spans="1:34" ht="15" hidden="1" customHeight="1" x14ac:dyDescent="0.2">
      <c r="A6234" s="311">
        <v>500</v>
      </c>
      <c r="B6234" s="311">
        <v>500</v>
      </c>
      <c r="C6234" s="347" t="s">
        <v>1270</v>
      </c>
      <c r="D6234" s="347" t="s">
        <v>1270</v>
      </c>
      <c r="E6234" s="335" t="s">
        <v>8099</v>
      </c>
      <c r="F6234" s="25">
        <v>2017</v>
      </c>
      <c r="G6234" s="314">
        <v>42808.267361111109</v>
      </c>
      <c r="H6234" s="315">
        <v>42808.267361111109</v>
      </c>
      <c r="I6234" s="629" t="s">
        <v>36</v>
      </c>
      <c r="J6234" s="629" t="s">
        <v>36</v>
      </c>
      <c r="K6234" s="629"/>
      <c r="L6234" s="317">
        <f>N6234-G6234</f>
        <v>3.1812500000014552</v>
      </c>
      <c r="M6234" s="318">
        <v>4581</v>
      </c>
      <c r="N6234" s="314">
        <v>42811.448611111111</v>
      </c>
      <c r="O6234" s="315">
        <v>42811.448611111111</v>
      </c>
      <c r="P6234" s="319" t="s">
        <v>7093</v>
      </c>
      <c r="Q6234" s="313" t="s">
        <v>43</v>
      </c>
      <c r="R6234" s="313" t="s">
        <v>7094</v>
      </c>
      <c r="S6234" s="313" t="s">
        <v>106</v>
      </c>
      <c r="T6234" s="334" t="s">
        <v>8100</v>
      </c>
      <c r="U6234" s="322" t="s">
        <v>40</v>
      </c>
      <c r="V6234" s="323" t="s">
        <v>788</v>
      </c>
      <c r="W6234" s="324" t="s">
        <v>8101</v>
      </c>
      <c r="X6234" s="336">
        <v>0</v>
      </c>
      <c r="Y6234" s="325">
        <v>0</v>
      </c>
      <c r="Z6234" s="325">
        <v>0</v>
      </c>
      <c r="AA6234" s="313"/>
      <c r="AB6234" s="313"/>
      <c r="AC6234" s="313"/>
      <c r="AD6234" s="304">
        <v>5517212</v>
      </c>
      <c r="AE6234" s="327" t="s">
        <v>1270</v>
      </c>
      <c r="AF6234" s="327" t="s">
        <v>1270</v>
      </c>
      <c r="AG6234" s="313" t="s">
        <v>7097</v>
      </c>
      <c r="AH6234" s="334" t="s">
        <v>7041</v>
      </c>
    </row>
    <row r="6235" spans="1:34" ht="15" hidden="1" customHeight="1" x14ac:dyDescent="0.2">
      <c r="A6235" s="311">
        <v>500</v>
      </c>
      <c r="B6235" s="311">
        <v>500</v>
      </c>
      <c r="C6235" s="312" t="s">
        <v>1270</v>
      </c>
      <c r="D6235" s="312" t="s">
        <v>1270</v>
      </c>
      <c r="E6235" s="335" t="s">
        <v>8212</v>
      </c>
      <c r="F6235" s="25">
        <v>2017</v>
      </c>
      <c r="G6235" s="314">
        <v>42823.232638888891</v>
      </c>
      <c r="H6235" s="315">
        <v>42823.232638888891</v>
      </c>
      <c r="I6235" s="629" t="s">
        <v>36</v>
      </c>
      <c r="J6235" s="629" t="s">
        <v>36</v>
      </c>
      <c r="K6235" s="629"/>
      <c r="L6235" s="317">
        <f>N6235-G6235</f>
        <v>5.34375</v>
      </c>
      <c r="M6235" s="318">
        <v>7695</v>
      </c>
      <c r="N6235" s="314">
        <v>42828.576388888891</v>
      </c>
      <c r="O6235" s="315">
        <v>42828.576388888891</v>
      </c>
      <c r="P6235" s="319" t="s">
        <v>7093</v>
      </c>
      <c r="Q6235" s="313" t="s">
        <v>43</v>
      </c>
      <c r="R6235" s="313" t="s">
        <v>7094</v>
      </c>
      <c r="S6235" s="313" t="s">
        <v>88</v>
      </c>
      <c r="T6235" s="321" t="s">
        <v>8213</v>
      </c>
      <c r="U6235" s="322" t="s">
        <v>40</v>
      </c>
      <c r="V6235" s="323" t="s">
        <v>761</v>
      </c>
      <c r="W6235" s="313" t="s">
        <v>8214</v>
      </c>
      <c r="X6235" s="325">
        <v>0</v>
      </c>
      <c r="Y6235" s="325">
        <v>0</v>
      </c>
      <c r="Z6235" s="325">
        <v>0</v>
      </c>
      <c r="AA6235" s="313"/>
      <c r="AB6235" s="313"/>
      <c r="AC6235" s="313"/>
      <c r="AD6235" s="304">
        <v>5517212</v>
      </c>
      <c r="AE6235" s="327" t="s">
        <v>1270</v>
      </c>
      <c r="AF6235" s="327" t="s">
        <v>1270</v>
      </c>
      <c r="AG6235" s="313" t="s">
        <v>7097</v>
      </c>
      <c r="AH6235" s="334" t="s">
        <v>7041</v>
      </c>
    </row>
    <row r="6236" spans="1:34" ht="15" hidden="1" customHeight="1" x14ac:dyDescent="0.2">
      <c r="A6236" s="352">
        <v>500</v>
      </c>
      <c r="B6236" s="257">
        <v>500</v>
      </c>
      <c r="C6236" s="36" t="s">
        <v>1270</v>
      </c>
      <c r="D6236" s="36" t="s">
        <v>1270</v>
      </c>
      <c r="E6236" s="258" t="s">
        <v>8212</v>
      </c>
      <c r="F6236" s="25">
        <v>2017</v>
      </c>
      <c r="G6236" s="232">
        <v>42839.398611111108</v>
      </c>
      <c r="H6236" s="233">
        <v>42839.398611111108</v>
      </c>
      <c r="I6236" s="412" t="s">
        <v>36</v>
      </c>
      <c r="J6236" s="412" t="s">
        <v>36</v>
      </c>
      <c r="K6236" s="412"/>
      <c r="L6236" s="235">
        <f>N6236-G6236</f>
        <v>1.527777778392192E-2</v>
      </c>
      <c r="M6236" s="236">
        <v>22</v>
      </c>
      <c r="N6236" s="232">
        <v>42839.413888888892</v>
      </c>
      <c r="O6236" s="233">
        <v>42839.413888888892</v>
      </c>
      <c r="P6236" s="237" t="s">
        <v>37</v>
      </c>
      <c r="Q6236" s="35" t="s">
        <v>6434</v>
      </c>
      <c r="R6236" s="35" t="s">
        <v>600</v>
      </c>
      <c r="S6236" s="35" t="s">
        <v>579</v>
      </c>
      <c r="T6236" s="52" t="s">
        <v>8372</v>
      </c>
      <c r="U6236" s="293">
        <v>112783823</v>
      </c>
      <c r="V6236" s="240" t="s">
        <v>384</v>
      </c>
      <c r="W6236" s="44" t="s">
        <v>8373</v>
      </c>
      <c r="X6236" s="241">
        <v>0</v>
      </c>
      <c r="Y6236" s="241">
        <v>0</v>
      </c>
      <c r="Z6236" s="241">
        <v>0</v>
      </c>
      <c r="AA6236" s="177"/>
      <c r="AB6236" s="177"/>
      <c r="AC6236" s="177"/>
      <c r="AD6236" s="304">
        <v>5517212</v>
      </c>
      <c r="AE6236" s="305" t="s">
        <v>1270</v>
      </c>
      <c r="AF6236" s="305" t="s">
        <v>1270</v>
      </c>
      <c r="AG6236" s="35" t="s">
        <v>7040</v>
      </c>
      <c r="AH6236" s="44" t="s">
        <v>7173</v>
      </c>
    </row>
    <row r="6237" spans="1:34" ht="15" hidden="1" customHeight="1" x14ac:dyDescent="0.2">
      <c r="A6237" s="311">
        <v>500</v>
      </c>
      <c r="B6237" s="311">
        <v>500</v>
      </c>
      <c r="C6237" s="338" t="s">
        <v>1270</v>
      </c>
      <c r="D6237" s="338" t="s">
        <v>1270</v>
      </c>
      <c r="E6237" s="335" t="s">
        <v>2945</v>
      </c>
      <c r="F6237" s="25">
        <v>2017</v>
      </c>
      <c r="G6237" s="314">
        <v>42846.353472222225</v>
      </c>
      <c r="H6237" s="315">
        <v>42846.353472222225</v>
      </c>
      <c r="I6237" s="417" t="s">
        <v>7042</v>
      </c>
      <c r="J6237" s="629" t="s">
        <v>36</v>
      </c>
      <c r="K6237" s="629"/>
      <c r="L6237" s="317">
        <f>N6237-G6237</f>
        <v>1.34375</v>
      </c>
      <c r="M6237" s="318">
        <v>1935</v>
      </c>
      <c r="N6237" s="314">
        <v>42847.697222222225</v>
      </c>
      <c r="O6237" s="315">
        <v>42847.697222222225</v>
      </c>
      <c r="P6237" s="319" t="s">
        <v>7093</v>
      </c>
      <c r="Q6237" s="313" t="s">
        <v>43</v>
      </c>
      <c r="R6237" s="313" t="s">
        <v>7094</v>
      </c>
      <c r="S6237" s="313" t="s">
        <v>107</v>
      </c>
      <c r="T6237" s="334" t="s">
        <v>8409</v>
      </c>
      <c r="U6237" s="355" t="s">
        <v>40</v>
      </c>
      <c r="V6237" s="286" t="s">
        <v>761</v>
      </c>
      <c r="W6237" s="324" t="s">
        <v>8410</v>
      </c>
      <c r="X6237" s="325">
        <v>0</v>
      </c>
      <c r="Y6237" s="325">
        <v>0</v>
      </c>
      <c r="Z6237" s="325">
        <v>0</v>
      </c>
      <c r="AA6237" s="313"/>
      <c r="AB6237" s="313"/>
      <c r="AC6237" s="313"/>
      <c r="AD6237" s="304">
        <v>5517212</v>
      </c>
      <c r="AE6237" s="327" t="s">
        <v>1270</v>
      </c>
      <c r="AF6237" s="327" t="s">
        <v>1270</v>
      </c>
      <c r="AG6237" s="313" t="s">
        <v>7097</v>
      </c>
      <c r="AH6237" s="324" t="s">
        <v>7041</v>
      </c>
    </row>
    <row r="6238" spans="1:34" ht="15" customHeight="1" x14ac:dyDescent="0.2">
      <c r="A6238" s="272">
        <v>115</v>
      </c>
      <c r="B6238" s="257">
        <v>115</v>
      </c>
      <c r="C6238" s="36" t="s">
        <v>1270</v>
      </c>
      <c r="D6238" s="36" t="s">
        <v>1270</v>
      </c>
      <c r="E6238" s="258" t="s">
        <v>8426</v>
      </c>
      <c r="F6238" s="25">
        <v>2017</v>
      </c>
      <c r="G6238" s="232">
        <v>42847.777083333334</v>
      </c>
      <c r="H6238" s="233">
        <v>42847.777083333334</v>
      </c>
      <c r="I6238" s="412" t="s">
        <v>36</v>
      </c>
      <c r="J6238" s="412" t="s">
        <v>36</v>
      </c>
      <c r="K6238" s="412"/>
      <c r="L6238" s="235">
        <f>N6238-G6238</f>
        <v>0.16041666666569654</v>
      </c>
      <c r="M6238" s="236">
        <v>231</v>
      </c>
      <c r="N6238" s="232">
        <v>42847.9375</v>
      </c>
      <c r="O6238" s="233">
        <v>42847.9375</v>
      </c>
      <c r="P6238" s="237" t="s">
        <v>37</v>
      </c>
      <c r="Q6238" s="35" t="s">
        <v>145</v>
      </c>
      <c r="R6238" s="35" t="s">
        <v>146</v>
      </c>
      <c r="S6238" s="35" t="s">
        <v>107</v>
      </c>
      <c r="T6238" s="52" t="s">
        <v>8427</v>
      </c>
      <c r="U6238" s="170">
        <v>112790890</v>
      </c>
      <c r="V6238" s="240" t="s">
        <v>1336</v>
      </c>
      <c r="W6238" s="57" t="s">
        <v>8428</v>
      </c>
      <c r="X6238" s="241">
        <v>0</v>
      </c>
      <c r="Y6238" s="241">
        <v>0</v>
      </c>
      <c r="Z6238" s="241">
        <v>0</v>
      </c>
      <c r="AA6238" s="168"/>
      <c r="AB6238" s="168"/>
      <c r="AC6238" s="168"/>
      <c r="AD6238" s="304">
        <v>5517212</v>
      </c>
      <c r="AE6238" s="305" t="s">
        <v>7049</v>
      </c>
      <c r="AF6238" s="305" t="s">
        <v>1270</v>
      </c>
      <c r="AG6238" s="35" t="s">
        <v>7040</v>
      </c>
      <c r="AH6238" s="44" t="s">
        <v>7041</v>
      </c>
    </row>
    <row r="6239" spans="1:34" ht="15" hidden="1" customHeight="1" x14ac:dyDescent="0.2">
      <c r="A6239" s="257">
        <v>230</v>
      </c>
      <c r="B6239" s="257">
        <v>230</v>
      </c>
      <c r="C6239" s="36" t="s">
        <v>1270</v>
      </c>
      <c r="D6239" s="36" t="s">
        <v>1270</v>
      </c>
      <c r="E6239" s="258" t="s">
        <v>8495</v>
      </c>
      <c r="F6239" s="25">
        <v>2017</v>
      </c>
      <c r="G6239" s="232">
        <v>42860.455555555556</v>
      </c>
      <c r="H6239" s="233">
        <v>42860.455555555556</v>
      </c>
      <c r="I6239" s="412" t="s">
        <v>36</v>
      </c>
      <c r="J6239" s="412" t="s">
        <v>36</v>
      </c>
      <c r="K6239" s="412"/>
      <c r="L6239" s="235">
        <f>N6239-G6239</f>
        <v>6.944444467080757E-4</v>
      </c>
      <c r="M6239" s="236">
        <v>1</v>
      </c>
      <c r="N6239" s="232">
        <v>42860.456250000003</v>
      </c>
      <c r="O6239" s="233">
        <v>42860.456250000003</v>
      </c>
      <c r="P6239" s="237" t="s">
        <v>37</v>
      </c>
      <c r="Q6239" s="35" t="s">
        <v>52</v>
      </c>
      <c r="R6239" s="35" t="s">
        <v>124</v>
      </c>
      <c r="S6239" s="35" t="s">
        <v>88</v>
      </c>
      <c r="T6239" s="52" t="s">
        <v>8496</v>
      </c>
      <c r="U6239" s="332" t="s">
        <v>40</v>
      </c>
      <c r="V6239" s="240" t="s">
        <v>788</v>
      </c>
      <c r="W6239" s="35" t="s">
        <v>8497</v>
      </c>
      <c r="X6239" s="241">
        <v>1</v>
      </c>
      <c r="Y6239" s="241">
        <v>0</v>
      </c>
      <c r="Z6239" s="241">
        <v>0</v>
      </c>
      <c r="AA6239" s="35"/>
      <c r="AB6239" s="35"/>
      <c r="AC6239" s="35"/>
      <c r="AD6239" s="304">
        <v>5517212</v>
      </c>
      <c r="AE6239" s="305" t="s">
        <v>1270</v>
      </c>
      <c r="AF6239" s="305" t="s">
        <v>1270</v>
      </c>
      <c r="AG6239" s="35" t="s">
        <v>7040</v>
      </c>
      <c r="AH6239" s="44" t="s">
        <v>7041</v>
      </c>
    </row>
    <row r="6240" spans="1:34" ht="15" customHeight="1" x14ac:dyDescent="0.2">
      <c r="A6240" s="272">
        <v>115</v>
      </c>
      <c r="B6240" s="257">
        <v>115</v>
      </c>
      <c r="C6240" s="36" t="s">
        <v>1270</v>
      </c>
      <c r="D6240" s="218" t="s">
        <v>1270</v>
      </c>
      <c r="E6240" s="258" t="s">
        <v>3664</v>
      </c>
      <c r="F6240" s="25">
        <v>2017</v>
      </c>
      <c r="G6240" s="232">
        <v>42875.063194444447</v>
      </c>
      <c r="H6240" s="233">
        <v>42875.063194444447</v>
      </c>
      <c r="I6240" s="412" t="s">
        <v>36</v>
      </c>
      <c r="J6240" s="412" t="s">
        <v>36</v>
      </c>
      <c r="K6240" s="412"/>
      <c r="L6240" s="235">
        <f>N6240-G6240</f>
        <v>2.7777777722803876E-3</v>
      </c>
      <c r="M6240" s="236">
        <v>4</v>
      </c>
      <c r="N6240" s="232">
        <v>42875.065972222219</v>
      </c>
      <c r="O6240" s="233">
        <v>42875.065972222219</v>
      </c>
      <c r="P6240" s="237" t="s">
        <v>37</v>
      </c>
      <c r="Q6240" s="35" t="s">
        <v>52</v>
      </c>
      <c r="R6240" s="35" t="s">
        <v>5649</v>
      </c>
      <c r="S6240" s="35" t="s">
        <v>80</v>
      </c>
      <c r="T6240" s="52" t="s">
        <v>8599</v>
      </c>
      <c r="U6240" s="332" t="s">
        <v>40</v>
      </c>
      <c r="V6240" s="240" t="s">
        <v>190</v>
      </c>
      <c r="W6240" s="44" t="s">
        <v>8600</v>
      </c>
      <c r="X6240" s="255">
        <v>0</v>
      </c>
      <c r="Y6240" s="241">
        <v>0</v>
      </c>
      <c r="Z6240" s="241">
        <v>0</v>
      </c>
      <c r="AA6240" s="168"/>
      <c r="AB6240" s="168"/>
      <c r="AC6240" s="168"/>
      <c r="AD6240" s="304">
        <v>5517212</v>
      </c>
      <c r="AE6240" s="305" t="s">
        <v>1270</v>
      </c>
      <c r="AF6240" s="305" t="s">
        <v>1270</v>
      </c>
      <c r="AG6240" s="35" t="s">
        <v>7040</v>
      </c>
      <c r="AH6240" s="44" t="s">
        <v>7041</v>
      </c>
    </row>
    <row r="6241" spans="1:34" ht="15" hidden="1" customHeight="1" x14ac:dyDescent="0.2">
      <c r="A6241" s="257">
        <v>230</v>
      </c>
      <c r="B6241" s="257">
        <v>230</v>
      </c>
      <c r="C6241" s="36" t="s">
        <v>1270</v>
      </c>
      <c r="D6241" s="218" t="s">
        <v>1270</v>
      </c>
      <c r="E6241" s="277" t="s">
        <v>11810</v>
      </c>
      <c r="F6241" s="25">
        <v>2017</v>
      </c>
      <c r="G6241" s="232">
        <v>42887.546527777777</v>
      </c>
      <c r="H6241" s="233">
        <v>42887.546527777777</v>
      </c>
      <c r="I6241" s="412" t="s">
        <v>36</v>
      </c>
      <c r="J6241" s="412" t="s">
        <v>36</v>
      </c>
      <c r="K6241" s="412"/>
      <c r="L6241" s="235">
        <f>N6241-G6241</f>
        <v>8.8888888887595385E-2</v>
      </c>
      <c r="M6241" s="236">
        <v>128</v>
      </c>
      <c r="N6241" s="232">
        <v>42887.635416666664</v>
      </c>
      <c r="O6241" s="233">
        <v>42887.635416666664</v>
      </c>
      <c r="P6241" s="237" t="s">
        <v>37</v>
      </c>
      <c r="Q6241" s="35" t="s">
        <v>48</v>
      </c>
      <c r="R6241" s="35" t="s">
        <v>49</v>
      </c>
      <c r="S6241" s="35" t="s">
        <v>40</v>
      </c>
      <c r="T6241" s="52" t="s">
        <v>8648</v>
      </c>
      <c r="U6241" s="332" t="s">
        <v>40</v>
      </c>
      <c r="V6241" s="240" t="s">
        <v>190</v>
      </c>
      <c r="W6241" s="44" t="s">
        <v>8644</v>
      </c>
      <c r="X6241" s="241">
        <v>0</v>
      </c>
      <c r="Y6241" s="241">
        <v>0</v>
      </c>
      <c r="Z6241" s="241">
        <v>0</v>
      </c>
      <c r="AA6241" s="168"/>
      <c r="AB6241" s="168"/>
      <c r="AC6241" s="168"/>
      <c r="AD6241" s="304">
        <v>5517212</v>
      </c>
      <c r="AE6241" s="305" t="s">
        <v>1270</v>
      </c>
      <c r="AF6241" s="305" t="s">
        <v>1270</v>
      </c>
      <c r="AG6241" s="35" t="s">
        <v>7040</v>
      </c>
      <c r="AH6241" s="44" t="s">
        <v>7041</v>
      </c>
    </row>
    <row r="6242" spans="1:34" ht="15" hidden="1" customHeight="1" x14ac:dyDescent="0.2">
      <c r="A6242" s="311">
        <v>500</v>
      </c>
      <c r="B6242" s="311">
        <v>500</v>
      </c>
      <c r="C6242" s="338" t="s">
        <v>1270</v>
      </c>
      <c r="D6242" s="339" t="s">
        <v>1270</v>
      </c>
      <c r="E6242" s="335" t="s">
        <v>8212</v>
      </c>
      <c r="F6242" s="25">
        <v>2017</v>
      </c>
      <c r="G6242" s="314">
        <v>42894.265277777777</v>
      </c>
      <c r="H6242" s="315">
        <v>42894.265277777777</v>
      </c>
      <c r="I6242" s="629" t="s">
        <v>36</v>
      </c>
      <c r="J6242" s="629" t="s">
        <v>36</v>
      </c>
      <c r="K6242" s="629"/>
      <c r="L6242" s="317">
        <f>N6242-G6242</f>
        <v>10.578472222223354</v>
      </c>
      <c r="M6242" s="318">
        <v>15233</v>
      </c>
      <c r="N6242" s="314">
        <v>42904.84375</v>
      </c>
      <c r="O6242" s="315">
        <v>42904.84375</v>
      </c>
      <c r="P6242" s="319" t="s">
        <v>7093</v>
      </c>
      <c r="Q6242" s="313" t="s">
        <v>43</v>
      </c>
      <c r="R6242" s="313" t="s">
        <v>7094</v>
      </c>
      <c r="S6242" s="313" t="s">
        <v>88</v>
      </c>
      <c r="T6242" s="334" t="s">
        <v>8682</v>
      </c>
      <c r="U6242" s="350" t="s">
        <v>40</v>
      </c>
      <c r="V6242" s="286" t="s">
        <v>384</v>
      </c>
      <c r="W6242" s="324" t="s">
        <v>8683</v>
      </c>
      <c r="X6242" s="325">
        <v>0</v>
      </c>
      <c r="Y6242" s="325">
        <v>0</v>
      </c>
      <c r="Z6242" s="325">
        <v>0</v>
      </c>
      <c r="AA6242" s="313"/>
      <c r="AB6242" s="313"/>
      <c r="AC6242" s="313"/>
      <c r="AD6242" s="304">
        <v>5517212</v>
      </c>
      <c r="AE6242" s="327" t="s">
        <v>1270</v>
      </c>
      <c r="AF6242" s="327" t="s">
        <v>1270</v>
      </c>
      <c r="AG6242" s="313" t="s">
        <v>7097</v>
      </c>
      <c r="AH6242" s="324" t="s">
        <v>7041</v>
      </c>
    </row>
    <row r="6243" spans="1:34" ht="15" hidden="1" customHeight="1" x14ac:dyDescent="0.2">
      <c r="A6243" s="257">
        <v>230</v>
      </c>
      <c r="B6243" s="257">
        <v>230</v>
      </c>
      <c r="C6243" s="36" t="s">
        <v>1270</v>
      </c>
      <c r="D6243" s="218" t="s">
        <v>1270</v>
      </c>
      <c r="E6243" s="258" t="s">
        <v>8754</v>
      </c>
      <c r="F6243" s="25">
        <v>2017</v>
      </c>
      <c r="G6243" s="232">
        <v>42899.791666666664</v>
      </c>
      <c r="H6243" s="233">
        <v>42899.791666666664</v>
      </c>
      <c r="I6243" s="412" t="s">
        <v>36</v>
      </c>
      <c r="J6243" s="412" t="s">
        <v>36</v>
      </c>
      <c r="K6243" s="412"/>
      <c r="L6243" s="235">
        <f>N6243-G6243</f>
        <v>0.87986111111240461</v>
      </c>
      <c r="M6243" s="236">
        <v>1267</v>
      </c>
      <c r="N6243" s="232">
        <v>42900.671527777777</v>
      </c>
      <c r="O6243" s="233">
        <v>42900.671527777777</v>
      </c>
      <c r="P6243" s="237" t="s">
        <v>37</v>
      </c>
      <c r="Q6243" s="35" t="s">
        <v>52</v>
      </c>
      <c r="R6243" s="35" t="s">
        <v>142</v>
      </c>
      <c r="S6243" s="35" t="s">
        <v>107</v>
      </c>
      <c r="T6243" s="52" t="s">
        <v>8755</v>
      </c>
      <c r="U6243" s="332" t="s">
        <v>40</v>
      </c>
      <c r="V6243" s="240" t="s">
        <v>384</v>
      </c>
      <c r="W6243" s="44" t="s">
        <v>8756</v>
      </c>
      <c r="X6243" s="241">
        <v>0</v>
      </c>
      <c r="Y6243" s="241">
        <v>0</v>
      </c>
      <c r="Z6243" s="241">
        <v>0</v>
      </c>
      <c r="AA6243" s="168"/>
      <c r="AB6243" s="168"/>
      <c r="AC6243" s="168"/>
      <c r="AD6243" s="304">
        <v>5517212</v>
      </c>
      <c r="AE6243" s="305" t="s">
        <v>1270</v>
      </c>
      <c r="AF6243" s="305" t="s">
        <v>1270</v>
      </c>
      <c r="AG6243" s="35" t="s">
        <v>7066</v>
      </c>
      <c r="AH6243" s="44" t="s">
        <v>7067</v>
      </c>
    </row>
    <row r="6244" spans="1:34" ht="15" hidden="1" customHeight="1" x14ac:dyDescent="0.2">
      <c r="A6244" s="311">
        <v>500</v>
      </c>
      <c r="B6244" s="311">
        <v>500</v>
      </c>
      <c r="C6244" s="338" t="s">
        <v>1270</v>
      </c>
      <c r="D6244" s="339" t="s">
        <v>1270</v>
      </c>
      <c r="E6244" s="335" t="s">
        <v>8813</v>
      </c>
      <c r="F6244" s="25">
        <v>2017</v>
      </c>
      <c r="G6244" s="368">
        <v>42912.462500000001</v>
      </c>
      <c r="H6244" s="316">
        <v>42912.462500000001</v>
      </c>
      <c r="I6244" s="629" t="s">
        <v>36</v>
      </c>
      <c r="J6244" s="629" t="s">
        <v>36</v>
      </c>
      <c r="K6244" s="629"/>
      <c r="L6244" s="317">
        <f>N6244-G6244</f>
        <v>17.344444444439432</v>
      </c>
      <c r="M6244" s="318">
        <v>24976</v>
      </c>
      <c r="N6244" s="314">
        <v>42929.806944444441</v>
      </c>
      <c r="O6244" s="315">
        <v>42929.806944444441</v>
      </c>
      <c r="P6244" s="319" t="s">
        <v>7093</v>
      </c>
      <c r="Q6244" s="313" t="s">
        <v>43</v>
      </c>
      <c r="R6244" s="313" t="s">
        <v>7094</v>
      </c>
      <c r="S6244" s="313" t="s">
        <v>106</v>
      </c>
      <c r="T6244" s="321" t="s">
        <v>8814</v>
      </c>
      <c r="U6244" s="350" t="s">
        <v>40</v>
      </c>
      <c r="V6244" s="286" t="s">
        <v>384</v>
      </c>
      <c r="W6244" s="313" t="s">
        <v>8815</v>
      </c>
      <c r="X6244" s="325">
        <v>0</v>
      </c>
      <c r="Y6244" s="325">
        <v>0</v>
      </c>
      <c r="Z6244" s="325">
        <v>0</v>
      </c>
      <c r="AA6244" s="313"/>
      <c r="AB6244" s="313"/>
      <c r="AC6244" s="313"/>
      <c r="AD6244" s="304">
        <v>5517212</v>
      </c>
      <c r="AE6244" s="327" t="s">
        <v>1270</v>
      </c>
      <c r="AF6244" s="327" t="s">
        <v>1270</v>
      </c>
      <c r="AG6244" s="313" t="s">
        <v>7097</v>
      </c>
      <c r="AH6244" s="324" t="s">
        <v>7041</v>
      </c>
    </row>
    <row r="6245" spans="1:34" ht="15" hidden="1" customHeight="1" x14ac:dyDescent="0.2">
      <c r="A6245" s="311">
        <v>500</v>
      </c>
      <c r="B6245" s="311">
        <v>500</v>
      </c>
      <c r="C6245" s="338" t="s">
        <v>1270</v>
      </c>
      <c r="D6245" s="339" t="s">
        <v>1270</v>
      </c>
      <c r="E6245" s="335" t="s">
        <v>3414</v>
      </c>
      <c r="F6245" s="25">
        <v>2017</v>
      </c>
      <c r="G6245" s="314">
        <v>42930.336805555555</v>
      </c>
      <c r="H6245" s="315">
        <v>42930.336805555555</v>
      </c>
      <c r="I6245" s="629" t="s">
        <v>36</v>
      </c>
      <c r="J6245" s="629" t="s">
        <v>36</v>
      </c>
      <c r="K6245" s="629"/>
      <c r="L6245" s="317">
        <f>N6245-G6245</f>
        <v>14.475694444445253</v>
      </c>
      <c r="M6245" s="318">
        <v>20845</v>
      </c>
      <c r="N6245" s="314">
        <v>42944.8125</v>
      </c>
      <c r="O6245" s="315">
        <v>42944.8125</v>
      </c>
      <c r="P6245" s="319" t="s">
        <v>7093</v>
      </c>
      <c r="Q6245" s="313" t="s">
        <v>43</v>
      </c>
      <c r="R6245" s="313" t="s">
        <v>7094</v>
      </c>
      <c r="S6245" s="313" t="s">
        <v>45</v>
      </c>
      <c r="T6245" s="321" t="s">
        <v>8942</v>
      </c>
      <c r="U6245" s="322" t="s">
        <v>40</v>
      </c>
      <c r="V6245" s="286" t="s">
        <v>384</v>
      </c>
      <c r="W6245" s="313" t="s">
        <v>8943</v>
      </c>
      <c r="X6245" s="325">
        <v>0</v>
      </c>
      <c r="Y6245" s="325">
        <v>0</v>
      </c>
      <c r="Z6245" s="325">
        <v>0</v>
      </c>
      <c r="AA6245" s="313"/>
      <c r="AB6245" s="313"/>
      <c r="AC6245" s="313"/>
      <c r="AD6245" s="304">
        <v>5517212</v>
      </c>
      <c r="AE6245" s="327" t="s">
        <v>1270</v>
      </c>
      <c r="AF6245" s="327" t="s">
        <v>1270</v>
      </c>
      <c r="AG6245" s="313" t="s">
        <v>7097</v>
      </c>
      <c r="AH6245" s="369" t="s">
        <v>7041</v>
      </c>
    </row>
    <row r="6246" spans="1:34" ht="15" hidden="1" customHeight="1" x14ac:dyDescent="0.2">
      <c r="A6246" s="257">
        <v>230</v>
      </c>
      <c r="B6246" s="257">
        <v>230</v>
      </c>
      <c r="C6246" s="218" t="s">
        <v>1270</v>
      </c>
      <c r="D6246" s="218" t="s">
        <v>1270</v>
      </c>
      <c r="E6246" s="277" t="s">
        <v>3664</v>
      </c>
      <c r="F6246" s="25">
        <v>2017</v>
      </c>
      <c r="G6246" s="232">
        <v>42957.645138888889</v>
      </c>
      <c r="H6246" s="233">
        <v>42957.645138888889</v>
      </c>
      <c r="I6246" s="412" t="s">
        <v>36</v>
      </c>
      <c r="J6246" s="412" t="s">
        <v>36</v>
      </c>
      <c r="K6246" s="412"/>
      <c r="L6246" s="235">
        <f>N6246-G6246</f>
        <v>7.1527777778101154E-2</v>
      </c>
      <c r="M6246" s="236">
        <v>103</v>
      </c>
      <c r="N6246" s="232">
        <v>42957.716666666667</v>
      </c>
      <c r="O6246" s="233">
        <v>42957.716666666667</v>
      </c>
      <c r="P6246" s="237" t="s">
        <v>37</v>
      </c>
      <c r="Q6246" s="35" t="s">
        <v>43</v>
      </c>
      <c r="R6246" s="35" t="s">
        <v>1663</v>
      </c>
      <c r="S6246" s="35" t="s">
        <v>88</v>
      </c>
      <c r="T6246" s="167" t="s">
        <v>9167</v>
      </c>
      <c r="U6246" s="303" t="s">
        <v>40</v>
      </c>
      <c r="V6246" s="240" t="s">
        <v>190</v>
      </c>
      <c r="W6246" s="167" t="s">
        <v>9168</v>
      </c>
      <c r="X6246" s="241">
        <v>0</v>
      </c>
      <c r="Y6246" s="241">
        <v>0</v>
      </c>
      <c r="Z6246" s="241">
        <v>0</v>
      </c>
      <c r="AA6246" s="266"/>
      <c r="AB6246" s="266"/>
      <c r="AC6246" s="266"/>
      <c r="AD6246" s="304">
        <v>5517212</v>
      </c>
      <c r="AE6246" s="305" t="s">
        <v>1270</v>
      </c>
      <c r="AF6246" s="305" t="s">
        <v>1270</v>
      </c>
      <c r="AG6246" s="35" t="s">
        <v>7066</v>
      </c>
      <c r="AH6246" s="29" t="s">
        <v>7067</v>
      </c>
    </row>
    <row r="6247" spans="1:34" ht="15" hidden="1" customHeight="1" x14ac:dyDescent="0.2">
      <c r="A6247" s="311">
        <v>500</v>
      </c>
      <c r="B6247" s="311">
        <v>500</v>
      </c>
      <c r="C6247" s="338" t="s">
        <v>1270</v>
      </c>
      <c r="D6247" s="339" t="s">
        <v>1270</v>
      </c>
      <c r="E6247" s="335" t="s">
        <v>2716</v>
      </c>
      <c r="F6247" s="25">
        <v>2017</v>
      </c>
      <c r="G6247" s="314">
        <v>42974.308333333334</v>
      </c>
      <c r="H6247" s="315">
        <v>42974.308333333334</v>
      </c>
      <c r="I6247" s="629" t="s">
        <v>36</v>
      </c>
      <c r="J6247" s="629" t="s">
        <v>36</v>
      </c>
      <c r="K6247" s="629"/>
      <c r="L6247" s="317">
        <f>N6247-G6247</f>
        <v>5.1777777777751908</v>
      </c>
      <c r="M6247" s="318">
        <v>7456</v>
      </c>
      <c r="N6247" s="314">
        <v>42979.486111111109</v>
      </c>
      <c r="O6247" s="315">
        <v>42979.486111111109</v>
      </c>
      <c r="P6247" s="319" t="s">
        <v>7093</v>
      </c>
      <c r="Q6247" s="313" t="s">
        <v>43</v>
      </c>
      <c r="R6247" s="313" t="s">
        <v>7094</v>
      </c>
      <c r="S6247" s="313" t="s">
        <v>45</v>
      </c>
      <c r="T6247" s="321" t="s">
        <v>9254</v>
      </c>
      <c r="U6247" s="322" t="s">
        <v>40</v>
      </c>
      <c r="V6247" s="286" t="s">
        <v>1390</v>
      </c>
      <c r="W6247" s="321" t="s">
        <v>9255</v>
      </c>
      <c r="X6247" s="325">
        <v>0</v>
      </c>
      <c r="Y6247" s="325">
        <v>0</v>
      </c>
      <c r="Z6247" s="325">
        <v>0</v>
      </c>
      <c r="AA6247" s="375"/>
      <c r="AB6247" s="375"/>
      <c r="AC6247" s="375"/>
      <c r="AD6247" s="304">
        <v>5517212</v>
      </c>
      <c r="AE6247" s="378" t="s">
        <v>1270</v>
      </c>
      <c r="AF6247" s="378" t="s">
        <v>1270</v>
      </c>
      <c r="AG6247" s="321" t="s">
        <v>7097</v>
      </c>
      <c r="AH6247" s="369" t="s">
        <v>7041</v>
      </c>
    </row>
    <row r="6248" spans="1:34" ht="15" hidden="1" customHeight="1" x14ac:dyDescent="0.2">
      <c r="A6248" s="311">
        <v>500</v>
      </c>
      <c r="B6248" s="311">
        <v>500</v>
      </c>
      <c r="C6248" s="338" t="s">
        <v>1270</v>
      </c>
      <c r="D6248" s="339" t="s">
        <v>1270</v>
      </c>
      <c r="E6248" s="335" t="s">
        <v>4243</v>
      </c>
      <c r="F6248" s="25">
        <v>2017</v>
      </c>
      <c r="G6248" s="314">
        <v>42981.297222222223</v>
      </c>
      <c r="H6248" s="315">
        <v>42981.297222222223</v>
      </c>
      <c r="I6248" s="417" t="s">
        <v>7042</v>
      </c>
      <c r="J6248" s="629" t="s">
        <v>36</v>
      </c>
      <c r="K6248" s="629"/>
      <c r="L6248" s="317">
        <f>N6248-G6248</f>
        <v>5.4277777777751908</v>
      </c>
      <c r="M6248" s="318">
        <v>7816</v>
      </c>
      <c r="N6248" s="314">
        <v>42986.724999999999</v>
      </c>
      <c r="O6248" s="315">
        <v>42986.724999999999</v>
      </c>
      <c r="P6248" s="319" t="s">
        <v>7093</v>
      </c>
      <c r="Q6248" s="313" t="s">
        <v>43</v>
      </c>
      <c r="R6248" s="313" t="s">
        <v>7094</v>
      </c>
      <c r="S6248" s="313" t="s">
        <v>45</v>
      </c>
      <c r="T6248" s="321" t="s">
        <v>9300</v>
      </c>
      <c r="U6248" s="322" t="s">
        <v>40</v>
      </c>
      <c r="V6248" s="286" t="s">
        <v>1390</v>
      </c>
      <c r="W6248" s="321" t="s">
        <v>9301</v>
      </c>
      <c r="X6248" s="325">
        <v>0</v>
      </c>
      <c r="Y6248" s="325">
        <v>0</v>
      </c>
      <c r="Z6248" s="325">
        <v>0</v>
      </c>
      <c r="AA6248" s="375"/>
      <c r="AB6248" s="375"/>
      <c r="AC6248" s="375"/>
      <c r="AD6248" s="304">
        <v>5517212</v>
      </c>
      <c r="AE6248" s="378" t="s">
        <v>1270</v>
      </c>
      <c r="AF6248" s="378" t="s">
        <v>1270</v>
      </c>
      <c r="AG6248" s="321" t="s">
        <v>7097</v>
      </c>
      <c r="AH6248" s="369" t="s">
        <v>7041</v>
      </c>
    </row>
    <row r="6249" spans="1:34" ht="15" customHeight="1" x14ac:dyDescent="0.2">
      <c r="A6249" s="257">
        <v>69</v>
      </c>
      <c r="B6249" s="257">
        <v>70</v>
      </c>
      <c r="C6249" s="54" t="s">
        <v>1270</v>
      </c>
      <c r="D6249" s="54" t="s">
        <v>1270</v>
      </c>
      <c r="E6249" s="277" t="s">
        <v>9337</v>
      </c>
      <c r="F6249" s="25">
        <v>2017</v>
      </c>
      <c r="G6249" s="232">
        <v>42983.95208333333</v>
      </c>
      <c r="H6249" s="233">
        <v>42983.95208333333</v>
      </c>
      <c r="I6249" s="412" t="s">
        <v>36</v>
      </c>
      <c r="J6249" s="412" t="s">
        <v>36</v>
      </c>
      <c r="K6249" s="412"/>
      <c r="L6249" s="235">
        <f>N6249-G6249</f>
        <v>2.5000000001455192E-2</v>
      </c>
      <c r="M6249" s="236">
        <v>36</v>
      </c>
      <c r="N6249" s="232">
        <v>42983.977083333331</v>
      </c>
      <c r="O6249" s="233">
        <v>42983.977083333331</v>
      </c>
      <c r="P6249" s="328" t="s">
        <v>242</v>
      </c>
      <c r="Q6249" s="35" t="s">
        <v>43</v>
      </c>
      <c r="R6249" s="35" t="s">
        <v>266</v>
      </c>
      <c r="S6249" s="35" t="s">
        <v>526</v>
      </c>
      <c r="T6249" s="167" t="s">
        <v>9338</v>
      </c>
      <c r="U6249" s="303" t="s">
        <v>40</v>
      </c>
      <c r="V6249" s="240" t="s">
        <v>1336</v>
      </c>
      <c r="W6249" s="167" t="s">
        <v>9339</v>
      </c>
      <c r="X6249" s="241">
        <v>0</v>
      </c>
      <c r="Y6249" s="241">
        <v>0</v>
      </c>
      <c r="Z6249" s="241">
        <v>0</v>
      </c>
      <c r="AA6249" s="266"/>
      <c r="AB6249" s="266"/>
      <c r="AC6249" s="266"/>
      <c r="AD6249" s="304">
        <v>5517212</v>
      </c>
      <c r="AE6249" s="333" t="s">
        <v>1270</v>
      </c>
      <c r="AF6249" s="333" t="s">
        <v>1270</v>
      </c>
      <c r="AG6249" s="167" t="s">
        <v>7040</v>
      </c>
      <c r="AH6249" s="29" t="s">
        <v>7041</v>
      </c>
    </row>
    <row r="6250" spans="1:34" ht="15" customHeight="1" x14ac:dyDescent="0.2">
      <c r="A6250" s="257">
        <v>115</v>
      </c>
      <c r="B6250" s="257">
        <v>115</v>
      </c>
      <c r="C6250" s="292" t="s">
        <v>1270</v>
      </c>
      <c r="D6250" s="292" t="s">
        <v>1270</v>
      </c>
      <c r="E6250" s="277" t="s">
        <v>9377</v>
      </c>
      <c r="F6250" s="25">
        <v>2017</v>
      </c>
      <c r="G6250" s="232">
        <v>42986.48541666667</v>
      </c>
      <c r="H6250" s="233">
        <v>42986.48541666667</v>
      </c>
      <c r="I6250" s="412" t="s">
        <v>36</v>
      </c>
      <c r="J6250" s="412" t="s">
        <v>36</v>
      </c>
      <c r="K6250" s="412"/>
      <c r="L6250" s="235">
        <f>N6250-G6250</f>
        <v>3.0083333333313931</v>
      </c>
      <c r="M6250" s="236">
        <v>4332</v>
      </c>
      <c r="N6250" s="232">
        <v>42989.493750000001</v>
      </c>
      <c r="O6250" s="233">
        <v>42989.493750000001</v>
      </c>
      <c r="P6250" s="294" t="s">
        <v>173</v>
      </c>
      <c r="Q6250" s="35" t="s">
        <v>52</v>
      </c>
      <c r="R6250" s="35" t="s">
        <v>1511</v>
      </c>
      <c r="S6250" s="35" t="s">
        <v>1470</v>
      </c>
      <c r="T6250" s="167" t="s">
        <v>9378</v>
      </c>
      <c r="U6250" s="303" t="s">
        <v>40</v>
      </c>
      <c r="V6250" s="240" t="s">
        <v>1390</v>
      </c>
      <c r="W6250" s="167" t="s">
        <v>9379</v>
      </c>
      <c r="X6250" s="241">
        <v>0</v>
      </c>
      <c r="Y6250" s="241">
        <v>0</v>
      </c>
      <c r="Z6250" s="241">
        <v>0</v>
      </c>
      <c r="AA6250" s="266"/>
      <c r="AB6250" s="266"/>
      <c r="AC6250" s="266"/>
      <c r="AD6250" s="304">
        <v>5517212</v>
      </c>
      <c r="AE6250" s="333" t="s">
        <v>1270</v>
      </c>
      <c r="AF6250" s="333" t="s">
        <v>1270</v>
      </c>
      <c r="AG6250" s="167" t="s">
        <v>7040</v>
      </c>
      <c r="AH6250" s="29" t="s">
        <v>7041</v>
      </c>
    </row>
    <row r="6251" spans="1:34" ht="15" hidden="1" customHeight="1" x14ac:dyDescent="0.2">
      <c r="A6251" s="311">
        <v>500</v>
      </c>
      <c r="B6251" s="311">
        <v>500</v>
      </c>
      <c r="C6251" s="384" t="s">
        <v>1270</v>
      </c>
      <c r="D6251" s="384" t="s">
        <v>1270</v>
      </c>
      <c r="E6251" s="375" t="s">
        <v>2277</v>
      </c>
      <c r="F6251" s="25">
        <v>2017</v>
      </c>
      <c r="G6251" s="314">
        <v>42988.313194444447</v>
      </c>
      <c r="H6251" s="315">
        <v>42988.313194444447</v>
      </c>
      <c r="I6251" s="629" t="s">
        <v>36</v>
      </c>
      <c r="J6251" s="629" t="s">
        <v>36</v>
      </c>
      <c r="K6251" s="629"/>
      <c r="L6251" s="317">
        <f>N6251-G6251</f>
        <v>6.5791666666627862</v>
      </c>
      <c r="M6251" s="318">
        <v>9474</v>
      </c>
      <c r="N6251" s="314">
        <v>42994.892361111109</v>
      </c>
      <c r="O6251" s="315">
        <v>42994.892361111109</v>
      </c>
      <c r="P6251" s="319" t="s">
        <v>7093</v>
      </c>
      <c r="Q6251" s="313" t="s">
        <v>43</v>
      </c>
      <c r="R6251" s="313" t="s">
        <v>7094</v>
      </c>
      <c r="S6251" s="313" t="s">
        <v>45</v>
      </c>
      <c r="T6251" s="321" t="s">
        <v>9388</v>
      </c>
      <c r="U6251" s="322" t="s">
        <v>40</v>
      </c>
      <c r="V6251" s="286" t="s">
        <v>1390</v>
      </c>
      <c r="W6251" s="321" t="s">
        <v>9389</v>
      </c>
      <c r="X6251" s="325">
        <v>0</v>
      </c>
      <c r="Y6251" s="325">
        <v>0</v>
      </c>
      <c r="Z6251" s="325">
        <v>0</v>
      </c>
      <c r="AA6251" s="375"/>
      <c r="AB6251" s="375"/>
      <c r="AC6251" s="375"/>
      <c r="AD6251" s="304">
        <v>5517212</v>
      </c>
      <c r="AE6251" s="378" t="s">
        <v>1270</v>
      </c>
      <c r="AF6251" s="378" t="s">
        <v>1270</v>
      </c>
      <c r="AG6251" s="321" t="s">
        <v>7097</v>
      </c>
      <c r="AH6251" s="369" t="s">
        <v>7041</v>
      </c>
    </row>
    <row r="6252" spans="1:34" ht="15" customHeight="1" x14ac:dyDescent="0.2">
      <c r="A6252" s="257">
        <v>115</v>
      </c>
      <c r="B6252" s="257">
        <v>115</v>
      </c>
      <c r="C6252" s="54" t="s">
        <v>1270</v>
      </c>
      <c r="D6252" s="54" t="s">
        <v>1270</v>
      </c>
      <c r="E6252" s="277" t="s">
        <v>9377</v>
      </c>
      <c r="F6252" s="25">
        <v>2017</v>
      </c>
      <c r="G6252" s="232">
        <v>42991.335416666669</v>
      </c>
      <c r="H6252" s="233">
        <v>42991.335416666669</v>
      </c>
      <c r="I6252" s="412" t="s">
        <v>36</v>
      </c>
      <c r="J6252" s="412" t="s">
        <v>36</v>
      </c>
      <c r="K6252" s="412"/>
      <c r="L6252" s="235">
        <f>N6252-G6252</f>
        <v>0.22361111111240461</v>
      </c>
      <c r="M6252" s="236">
        <v>322</v>
      </c>
      <c r="N6252" s="232">
        <v>42991.559027777781</v>
      </c>
      <c r="O6252" s="233">
        <v>42991.559027777781</v>
      </c>
      <c r="P6252" s="237" t="s">
        <v>37</v>
      </c>
      <c r="Q6252" s="35" t="s">
        <v>52</v>
      </c>
      <c r="R6252" s="35" t="s">
        <v>1511</v>
      </c>
      <c r="S6252" s="35" t="s">
        <v>1470</v>
      </c>
      <c r="T6252" s="167" t="s">
        <v>9488</v>
      </c>
      <c r="U6252" s="303" t="s">
        <v>40</v>
      </c>
      <c r="V6252" s="240" t="s">
        <v>1390</v>
      </c>
      <c r="W6252" s="167" t="s">
        <v>9489</v>
      </c>
      <c r="X6252" s="241">
        <v>0</v>
      </c>
      <c r="Y6252" s="241">
        <v>0</v>
      </c>
      <c r="Z6252" s="241">
        <v>0</v>
      </c>
      <c r="AA6252" s="266"/>
      <c r="AB6252" s="266"/>
      <c r="AC6252" s="266"/>
      <c r="AD6252" s="304">
        <v>5517212</v>
      </c>
      <c r="AE6252" s="333" t="s">
        <v>1270</v>
      </c>
      <c r="AF6252" s="333" t="s">
        <v>1270</v>
      </c>
      <c r="AG6252" s="167" t="s">
        <v>7040</v>
      </c>
      <c r="AH6252" s="29" t="s">
        <v>7041</v>
      </c>
    </row>
    <row r="6253" spans="1:34" ht="15" customHeight="1" x14ac:dyDescent="0.2">
      <c r="A6253" s="257">
        <v>115</v>
      </c>
      <c r="B6253" s="257">
        <v>115</v>
      </c>
      <c r="C6253" s="54" t="s">
        <v>1270</v>
      </c>
      <c r="D6253" s="54" t="s">
        <v>1270</v>
      </c>
      <c r="E6253" s="277" t="s">
        <v>9377</v>
      </c>
      <c r="F6253" s="25">
        <v>2017</v>
      </c>
      <c r="G6253" s="232">
        <v>42991.654166666667</v>
      </c>
      <c r="H6253" s="233">
        <v>42991.654166666667</v>
      </c>
      <c r="I6253" s="412" t="s">
        <v>36</v>
      </c>
      <c r="J6253" s="412" t="s">
        <v>36</v>
      </c>
      <c r="K6253" s="412"/>
      <c r="L6253" s="235">
        <f>N6253-G6253</f>
        <v>0.17083333332993789</v>
      </c>
      <c r="M6253" s="236">
        <v>246</v>
      </c>
      <c r="N6253" s="232">
        <v>42991.824999999997</v>
      </c>
      <c r="O6253" s="233">
        <v>42991.824999999997</v>
      </c>
      <c r="P6253" s="237" t="s">
        <v>37</v>
      </c>
      <c r="Q6253" s="35" t="s">
        <v>52</v>
      </c>
      <c r="R6253" s="35" t="s">
        <v>1511</v>
      </c>
      <c r="S6253" s="35" t="s">
        <v>1470</v>
      </c>
      <c r="T6253" s="167" t="s">
        <v>9502</v>
      </c>
      <c r="U6253" s="303" t="s">
        <v>40</v>
      </c>
      <c r="V6253" s="240" t="s">
        <v>1390</v>
      </c>
      <c r="W6253" s="167" t="s">
        <v>9503</v>
      </c>
      <c r="X6253" s="241">
        <v>0</v>
      </c>
      <c r="Y6253" s="241">
        <v>0</v>
      </c>
      <c r="Z6253" s="241">
        <v>0</v>
      </c>
      <c r="AA6253" s="266"/>
      <c r="AB6253" s="266"/>
      <c r="AC6253" s="266"/>
      <c r="AD6253" s="304">
        <v>5517212</v>
      </c>
      <c r="AE6253" s="333" t="s">
        <v>1270</v>
      </c>
      <c r="AF6253" s="333" t="s">
        <v>1270</v>
      </c>
      <c r="AG6253" s="167" t="s">
        <v>7040</v>
      </c>
      <c r="AH6253" s="29" t="s">
        <v>7041</v>
      </c>
    </row>
    <row r="6254" spans="1:34" ht="15" customHeight="1" x14ac:dyDescent="0.2">
      <c r="A6254" s="257">
        <v>115</v>
      </c>
      <c r="B6254" s="257">
        <v>115</v>
      </c>
      <c r="C6254" s="54" t="s">
        <v>1270</v>
      </c>
      <c r="D6254" s="54" t="s">
        <v>1270</v>
      </c>
      <c r="E6254" s="277" t="s">
        <v>9377</v>
      </c>
      <c r="F6254" s="25">
        <v>2017</v>
      </c>
      <c r="G6254" s="232">
        <v>43003.826388888891</v>
      </c>
      <c r="H6254" s="233">
        <v>43003.826388888891</v>
      </c>
      <c r="I6254" s="412" t="s">
        <v>36</v>
      </c>
      <c r="J6254" s="412" t="s">
        <v>36</v>
      </c>
      <c r="K6254" s="412"/>
      <c r="L6254" s="235">
        <f>N6254-G6254</f>
        <v>8.1944444442342501E-2</v>
      </c>
      <c r="M6254" s="236">
        <v>118</v>
      </c>
      <c r="N6254" s="232">
        <v>43003.908333333333</v>
      </c>
      <c r="O6254" s="233">
        <v>43003.908333333333</v>
      </c>
      <c r="P6254" s="237" t="s">
        <v>37</v>
      </c>
      <c r="Q6254" s="35" t="s">
        <v>52</v>
      </c>
      <c r="R6254" s="35" t="s">
        <v>67</v>
      </c>
      <c r="S6254" s="35" t="s">
        <v>1470</v>
      </c>
      <c r="T6254" s="167" t="s">
        <v>9592</v>
      </c>
      <c r="U6254" s="332" t="s">
        <v>40</v>
      </c>
      <c r="V6254" s="240" t="s">
        <v>761</v>
      </c>
      <c r="W6254" s="167" t="s">
        <v>9593</v>
      </c>
      <c r="X6254" s="241">
        <v>0</v>
      </c>
      <c r="Y6254" s="241">
        <v>0</v>
      </c>
      <c r="Z6254" s="241">
        <v>0</v>
      </c>
      <c r="AA6254" s="266"/>
      <c r="AB6254" s="266"/>
      <c r="AC6254" s="266"/>
      <c r="AD6254" s="304">
        <v>5517212</v>
      </c>
      <c r="AE6254" s="333" t="s">
        <v>1270</v>
      </c>
      <c r="AF6254" s="333" t="s">
        <v>1270</v>
      </c>
      <c r="AG6254" s="167" t="s">
        <v>7040</v>
      </c>
      <c r="AH6254" s="29" t="s">
        <v>7041</v>
      </c>
    </row>
    <row r="6255" spans="1:34" ht="15" hidden="1" customHeight="1" x14ac:dyDescent="0.2">
      <c r="A6255" s="311">
        <v>500</v>
      </c>
      <c r="B6255" s="311">
        <v>500</v>
      </c>
      <c r="C6255" s="339" t="s">
        <v>1270</v>
      </c>
      <c r="D6255" s="339" t="s">
        <v>1270</v>
      </c>
      <c r="E6255" s="375" t="s">
        <v>4243</v>
      </c>
      <c r="F6255" s="25">
        <v>2017</v>
      </c>
      <c r="G6255" s="314">
        <v>43010.299305555556</v>
      </c>
      <c r="H6255" s="315">
        <v>43010.299305555556</v>
      </c>
      <c r="I6255" s="629" t="s">
        <v>36</v>
      </c>
      <c r="J6255" s="629" t="s">
        <v>36</v>
      </c>
      <c r="K6255" s="629"/>
      <c r="L6255" s="317">
        <f>N6255-G6255</f>
        <v>4.4729166666656965</v>
      </c>
      <c r="M6255" s="318">
        <v>6441</v>
      </c>
      <c r="N6255" s="314">
        <v>43014.772222222222</v>
      </c>
      <c r="O6255" s="315">
        <v>43014.772222222222</v>
      </c>
      <c r="P6255" s="319" t="s">
        <v>7093</v>
      </c>
      <c r="Q6255" s="313" t="s">
        <v>43</v>
      </c>
      <c r="R6255" s="313" t="s">
        <v>7094</v>
      </c>
      <c r="S6255" s="313" t="s">
        <v>88</v>
      </c>
      <c r="T6255" s="321" t="s">
        <v>9622</v>
      </c>
      <c r="U6255" s="350" t="s">
        <v>40</v>
      </c>
      <c r="V6255" s="286" t="s">
        <v>1390</v>
      </c>
      <c r="W6255" s="321" t="s">
        <v>9623</v>
      </c>
      <c r="X6255" s="325">
        <v>0</v>
      </c>
      <c r="Y6255" s="325">
        <v>0</v>
      </c>
      <c r="Z6255" s="325">
        <v>0</v>
      </c>
      <c r="AA6255" s="375"/>
      <c r="AB6255" s="375"/>
      <c r="AC6255" s="375"/>
      <c r="AD6255" s="304">
        <v>5517212</v>
      </c>
      <c r="AE6255" s="378" t="s">
        <v>1270</v>
      </c>
      <c r="AF6255" s="378" t="s">
        <v>1270</v>
      </c>
      <c r="AG6255" s="321" t="s">
        <v>7097</v>
      </c>
      <c r="AH6255" s="369" t="s">
        <v>7041</v>
      </c>
    </row>
    <row r="6256" spans="1:34" ht="15" customHeight="1" x14ac:dyDescent="0.2">
      <c r="A6256" s="257">
        <v>115</v>
      </c>
      <c r="B6256" s="257">
        <v>115</v>
      </c>
      <c r="C6256" s="54" t="s">
        <v>1270</v>
      </c>
      <c r="D6256" s="54" t="s">
        <v>1270</v>
      </c>
      <c r="E6256" s="277" t="s">
        <v>9377</v>
      </c>
      <c r="F6256" s="25">
        <v>2017</v>
      </c>
      <c r="G6256" s="232">
        <v>43013.197222222225</v>
      </c>
      <c r="H6256" s="233">
        <v>43013.197222222225</v>
      </c>
      <c r="I6256" s="412" t="s">
        <v>36</v>
      </c>
      <c r="J6256" s="412" t="s">
        <v>36</v>
      </c>
      <c r="K6256" s="412"/>
      <c r="L6256" s="235">
        <f>N6256-G6256</f>
        <v>0.29861111110949423</v>
      </c>
      <c r="M6256" s="236">
        <v>430</v>
      </c>
      <c r="N6256" s="232">
        <v>43013.495833333334</v>
      </c>
      <c r="O6256" s="233">
        <v>43013.495833333334</v>
      </c>
      <c r="P6256" s="237" t="s">
        <v>37</v>
      </c>
      <c r="Q6256" s="35" t="s">
        <v>52</v>
      </c>
      <c r="R6256" s="35" t="s">
        <v>67</v>
      </c>
      <c r="S6256" s="35" t="s">
        <v>1470</v>
      </c>
      <c r="T6256" s="167" t="s">
        <v>9627</v>
      </c>
      <c r="U6256" s="332" t="s">
        <v>40</v>
      </c>
      <c r="V6256" s="240" t="s">
        <v>761</v>
      </c>
      <c r="W6256" s="163" t="s">
        <v>9628</v>
      </c>
      <c r="X6256" s="241">
        <v>0</v>
      </c>
      <c r="Y6256" s="241">
        <v>0</v>
      </c>
      <c r="Z6256" s="241">
        <v>0</v>
      </c>
      <c r="AA6256" s="266"/>
      <c r="AB6256" s="266"/>
      <c r="AC6256" s="266"/>
      <c r="AD6256" s="304">
        <v>5517212</v>
      </c>
      <c r="AE6256" s="333" t="s">
        <v>1270</v>
      </c>
      <c r="AF6256" s="333" t="s">
        <v>1270</v>
      </c>
      <c r="AG6256" s="167" t="s">
        <v>7040</v>
      </c>
      <c r="AH6256" s="29" t="s">
        <v>7041</v>
      </c>
    </row>
    <row r="6257" spans="1:34" ht="15" hidden="1" customHeight="1" x14ac:dyDescent="0.2">
      <c r="A6257" s="311">
        <v>500</v>
      </c>
      <c r="B6257" s="311">
        <v>500</v>
      </c>
      <c r="C6257" s="339" t="s">
        <v>1270</v>
      </c>
      <c r="D6257" s="339" t="s">
        <v>1270</v>
      </c>
      <c r="E6257" s="385" t="s">
        <v>4243</v>
      </c>
      <c r="F6257" s="25">
        <v>2017</v>
      </c>
      <c r="G6257" s="368">
        <v>43017.313888888886</v>
      </c>
      <c r="H6257" s="315">
        <v>43017.313888888886</v>
      </c>
      <c r="I6257" s="417" t="s">
        <v>7042</v>
      </c>
      <c r="J6257" s="629" t="s">
        <v>36</v>
      </c>
      <c r="K6257" s="629"/>
      <c r="L6257" s="317">
        <f>N6257-G6257</f>
        <v>4.3590277777839219</v>
      </c>
      <c r="M6257" s="318">
        <v>6277</v>
      </c>
      <c r="N6257" s="314">
        <v>43021.67291666667</v>
      </c>
      <c r="O6257" s="315">
        <v>43021.67291666667</v>
      </c>
      <c r="P6257" s="319" t="s">
        <v>7093</v>
      </c>
      <c r="Q6257" s="313" t="s">
        <v>43</v>
      </c>
      <c r="R6257" s="313" t="s">
        <v>7094</v>
      </c>
      <c r="S6257" s="313" t="s">
        <v>88</v>
      </c>
      <c r="T6257" s="321" t="s">
        <v>9736</v>
      </c>
      <c r="U6257" s="350" t="s">
        <v>40</v>
      </c>
      <c r="V6257" s="286" t="s">
        <v>1390</v>
      </c>
      <c r="W6257" s="321" t="s">
        <v>9737</v>
      </c>
      <c r="X6257" s="325">
        <v>0</v>
      </c>
      <c r="Y6257" s="325">
        <v>0</v>
      </c>
      <c r="Z6257" s="325">
        <v>0</v>
      </c>
      <c r="AA6257" s="375"/>
      <c r="AB6257" s="375"/>
      <c r="AC6257" s="375"/>
      <c r="AD6257" s="304">
        <v>5517212</v>
      </c>
      <c r="AE6257" s="378" t="s">
        <v>1270</v>
      </c>
      <c r="AF6257" s="378" t="s">
        <v>1270</v>
      </c>
      <c r="AG6257" s="321" t="s">
        <v>7097</v>
      </c>
      <c r="AH6257" s="369" t="s">
        <v>7041</v>
      </c>
    </row>
    <row r="6258" spans="1:34" ht="15" hidden="1" customHeight="1" x14ac:dyDescent="0.2">
      <c r="A6258" s="311">
        <v>500</v>
      </c>
      <c r="B6258" s="311">
        <v>500</v>
      </c>
      <c r="C6258" s="338" t="s">
        <v>1270</v>
      </c>
      <c r="D6258" s="339" t="s">
        <v>1270</v>
      </c>
      <c r="E6258" s="335" t="s">
        <v>2277</v>
      </c>
      <c r="F6258" s="25">
        <v>2017</v>
      </c>
      <c r="G6258" s="314">
        <v>43024.309027777781</v>
      </c>
      <c r="H6258" s="315">
        <v>43024.309027777781</v>
      </c>
      <c r="I6258" s="629" t="s">
        <v>36</v>
      </c>
      <c r="J6258" s="629" t="s">
        <v>36</v>
      </c>
      <c r="K6258" s="629"/>
      <c r="L6258" s="317">
        <f>N6258-G6258</f>
        <v>15.31388888888614</v>
      </c>
      <c r="M6258" s="318">
        <v>22052</v>
      </c>
      <c r="N6258" s="314">
        <v>43039.622916666667</v>
      </c>
      <c r="O6258" s="315">
        <v>43039.622916666667</v>
      </c>
      <c r="P6258" s="319" t="s">
        <v>7093</v>
      </c>
      <c r="Q6258" s="313" t="s">
        <v>43</v>
      </c>
      <c r="R6258" s="313" t="s">
        <v>7094</v>
      </c>
      <c r="S6258" s="375" t="s">
        <v>88</v>
      </c>
      <c r="T6258" s="321" t="s">
        <v>9795</v>
      </c>
      <c r="U6258" s="350" t="s">
        <v>40</v>
      </c>
      <c r="V6258" s="286" t="s">
        <v>1390</v>
      </c>
      <c r="W6258" s="321" t="s">
        <v>9796</v>
      </c>
      <c r="X6258" s="325">
        <v>0</v>
      </c>
      <c r="Y6258" s="325">
        <v>0</v>
      </c>
      <c r="Z6258" s="325">
        <v>0</v>
      </c>
      <c r="AA6258" s="375"/>
      <c r="AB6258" s="375"/>
      <c r="AC6258" s="375"/>
      <c r="AD6258" s="304">
        <v>5517212</v>
      </c>
      <c r="AE6258" s="378" t="s">
        <v>1270</v>
      </c>
      <c r="AF6258" s="378" t="s">
        <v>1270</v>
      </c>
      <c r="AG6258" s="321" t="s">
        <v>7097</v>
      </c>
      <c r="AH6258" s="369" t="s">
        <v>7041</v>
      </c>
    </row>
    <row r="6259" spans="1:34" ht="15" hidden="1" customHeight="1" x14ac:dyDescent="0.2">
      <c r="A6259" s="257">
        <v>230</v>
      </c>
      <c r="B6259" s="257">
        <v>230</v>
      </c>
      <c r="C6259" s="36" t="s">
        <v>1270</v>
      </c>
      <c r="D6259" s="36" t="s">
        <v>1270</v>
      </c>
      <c r="E6259" s="258" t="s">
        <v>9849</v>
      </c>
      <c r="F6259" s="25">
        <v>2017</v>
      </c>
      <c r="G6259" s="232">
        <v>43031.40902777778</v>
      </c>
      <c r="H6259" s="233">
        <v>43031.40902777778</v>
      </c>
      <c r="I6259" s="412" t="s">
        <v>36</v>
      </c>
      <c r="J6259" s="412" t="s">
        <v>36</v>
      </c>
      <c r="K6259" s="412"/>
      <c r="L6259" s="235">
        <f>N6259-G6259</f>
        <v>3.2638888886140194E-2</v>
      </c>
      <c r="M6259" s="236">
        <v>47</v>
      </c>
      <c r="N6259" s="232">
        <v>43031.441666666666</v>
      </c>
      <c r="O6259" s="233">
        <v>43031.441666666666</v>
      </c>
      <c r="P6259" s="237" t="s">
        <v>37</v>
      </c>
      <c r="Q6259" s="35" t="s">
        <v>6434</v>
      </c>
      <c r="R6259" s="35" t="s">
        <v>600</v>
      </c>
      <c r="S6259" s="35" t="s">
        <v>579</v>
      </c>
      <c r="T6259" s="167" t="s">
        <v>9850</v>
      </c>
      <c r="U6259" s="332" t="s">
        <v>40</v>
      </c>
      <c r="V6259" s="240" t="s">
        <v>1385</v>
      </c>
      <c r="W6259" s="167" t="s">
        <v>9851</v>
      </c>
      <c r="X6259" s="241">
        <v>0</v>
      </c>
      <c r="Y6259" s="241">
        <v>0</v>
      </c>
      <c r="Z6259" s="241">
        <v>0</v>
      </c>
      <c r="AA6259" s="266"/>
      <c r="AB6259" s="266"/>
      <c r="AC6259" s="266"/>
      <c r="AD6259" s="304">
        <v>5517212</v>
      </c>
      <c r="AE6259" s="333" t="s">
        <v>1270</v>
      </c>
      <c r="AF6259" s="333" t="s">
        <v>1270</v>
      </c>
      <c r="AG6259" s="167" t="s">
        <v>7040</v>
      </c>
      <c r="AH6259" s="29" t="s">
        <v>7041</v>
      </c>
    </row>
    <row r="6260" spans="1:34" ht="15" hidden="1" customHeight="1" x14ac:dyDescent="0.2">
      <c r="A6260" s="311">
        <v>500</v>
      </c>
      <c r="B6260" s="311">
        <v>500</v>
      </c>
      <c r="C6260" s="338" t="s">
        <v>1270</v>
      </c>
      <c r="D6260" s="338" t="s">
        <v>1270</v>
      </c>
      <c r="E6260" s="335" t="s">
        <v>9858</v>
      </c>
      <c r="F6260" s="25">
        <v>2017</v>
      </c>
      <c r="G6260" s="314">
        <v>43034.320138888892</v>
      </c>
      <c r="H6260" s="315">
        <v>43034.320138888892</v>
      </c>
      <c r="I6260" s="629" t="s">
        <v>36</v>
      </c>
      <c r="J6260" s="629" t="s">
        <v>36</v>
      </c>
      <c r="K6260" s="629"/>
      <c r="L6260" s="317">
        <f>N6260-G6260</f>
        <v>0.44930555555038154</v>
      </c>
      <c r="M6260" s="318">
        <v>647</v>
      </c>
      <c r="N6260" s="314">
        <v>43034.769444444442</v>
      </c>
      <c r="O6260" s="315">
        <v>43034.769444444442</v>
      </c>
      <c r="P6260" s="319" t="s">
        <v>7093</v>
      </c>
      <c r="Q6260" s="313" t="s">
        <v>43</v>
      </c>
      <c r="R6260" s="313" t="s">
        <v>7094</v>
      </c>
      <c r="S6260" s="313" t="s">
        <v>88</v>
      </c>
      <c r="T6260" s="321" t="s">
        <v>9859</v>
      </c>
      <c r="U6260" s="350" t="s">
        <v>40</v>
      </c>
      <c r="V6260" s="286" t="s">
        <v>1336</v>
      </c>
      <c r="W6260" s="321" t="s">
        <v>9860</v>
      </c>
      <c r="X6260" s="325">
        <v>0</v>
      </c>
      <c r="Y6260" s="325">
        <v>0</v>
      </c>
      <c r="Z6260" s="325">
        <v>0</v>
      </c>
      <c r="AA6260" s="375"/>
      <c r="AB6260" s="375"/>
      <c r="AC6260" s="375"/>
      <c r="AD6260" s="304">
        <v>5517212</v>
      </c>
      <c r="AE6260" s="378" t="s">
        <v>1270</v>
      </c>
      <c r="AF6260" s="378" t="s">
        <v>1270</v>
      </c>
      <c r="AG6260" s="321" t="s">
        <v>7097</v>
      </c>
      <c r="AH6260" s="369" t="s">
        <v>7041</v>
      </c>
    </row>
    <row r="6261" spans="1:34" ht="15" hidden="1" customHeight="1" x14ac:dyDescent="0.2">
      <c r="A6261" s="311">
        <v>500</v>
      </c>
      <c r="B6261" s="311">
        <v>500</v>
      </c>
      <c r="C6261" s="338" t="s">
        <v>1270</v>
      </c>
      <c r="D6261" s="338" t="s">
        <v>1270</v>
      </c>
      <c r="E6261" s="335" t="s">
        <v>9863</v>
      </c>
      <c r="F6261" s="25">
        <v>2017</v>
      </c>
      <c r="G6261" s="314">
        <v>43034.37777777778</v>
      </c>
      <c r="H6261" s="315">
        <v>43034.37777777778</v>
      </c>
      <c r="I6261" s="629" t="s">
        <v>36</v>
      </c>
      <c r="J6261" s="629" t="s">
        <v>36</v>
      </c>
      <c r="K6261" s="629"/>
      <c r="L6261" s="317">
        <f>N6261-G6261</f>
        <v>1.2618055555503815</v>
      </c>
      <c r="M6261" s="318">
        <v>1817</v>
      </c>
      <c r="N6261" s="314">
        <v>43035.63958333333</v>
      </c>
      <c r="O6261" s="315">
        <v>43035.63958333333</v>
      </c>
      <c r="P6261" s="319" t="s">
        <v>7093</v>
      </c>
      <c r="Q6261" s="313" t="s">
        <v>43</v>
      </c>
      <c r="R6261" s="313" t="s">
        <v>7094</v>
      </c>
      <c r="S6261" s="313" t="s">
        <v>88</v>
      </c>
      <c r="T6261" s="321" t="s">
        <v>9864</v>
      </c>
      <c r="U6261" s="350" t="s">
        <v>40</v>
      </c>
      <c r="V6261" s="286" t="s">
        <v>788</v>
      </c>
      <c r="W6261" s="321" t="s">
        <v>9865</v>
      </c>
      <c r="X6261" s="325">
        <v>0</v>
      </c>
      <c r="Y6261" s="325">
        <v>0</v>
      </c>
      <c r="Z6261" s="325">
        <v>0</v>
      </c>
      <c r="AA6261" s="375"/>
      <c r="AB6261" s="375"/>
      <c r="AC6261" s="375"/>
      <c r="AD6261" s="304">
        <v>5517212</v>
      </c>
      <c r="AE6261" s="378" t="s">
        <v>1270</v>
      </c>
      <c r="AF6261" s="378" t="s">
        <v>1270</v>
      </c>
      <c r="AG6261" s="321" t="s">
        <v>7097</v>
      </c>
      <c r="AH6261" s="369" t="s">
        <v>7041</v>
      </c>
    </row>
    <row r="6262" spans="1:34" ht="15" hidden="1" customHeight="1" x14ac:dyDescent="0.2">
      <c r="A6262" s="311">
        <v>500</v>
      </c>
      <c r="B6262" s="311">
        <v>500</v>
      </c>
      <c r="C6262" s="339" t="s">
        <v>1270</v>
      </c>
      <c r="D6262" s="339" t="s">
        <v>1270</v>
      </c>
      <c r="E6262" s="335" t="s">
        <v>2945</v>
      </c>
      <c r="F6262" s="25">
        <v>2017</v>
      </c>
      <c r="G6262" s="314">
        <v>43046.255555555559</v>
      </c>
      <c r="H6262" s="315">
        <v>43046.255555555559</v>
      </c>
      <c r="I6262" s="629" t="s">
        <v>36</v>
      </c>
      <c r="J6262" s="629" t="s">
        <v>36</v>
      </c>
      <c r="K6262" s="629"/>
      <c r="L6262" s="317">
        <f>N6262-G6262</f>
        <v>2.4277777777751908</v>
      </c>
      <c r="M6262" s="318">
        <v>3496</v>
      </c>
      <c r="N6262" s="314">
        <v>43048.683333333334</v>
      </c>
      <c r="O6262" s="315">
        <v>43048.683333333334</v>
      </c>
      <c r="P6262" s="319" t="s">
        <v>7093</v>
      </c>
      <c r="Q6262" s="313" t="s">
        <v>43</v>
      </c>
      <c r="R6262" s="313" t="s">
        <v>7094</v>
      </c>
      <c r="S6262" s="313" t="s">
        <v>45</v>
      </c>
      <c r="T6262" s="321" t="s">
        <v>9936</v>
      </c>
      <c r="U6262" s="350" t="s">
        <v>40</v>
      </c>
      <c r="V6262" s="286" t="s">
        <v>761</v>
      </c>
      <c r="W6262" s="321" t="s">
        <v>9937</v>
      </c>
      <c r="X6262" s="336">
        <v>0</v>
      </c>
      <c r="Y6262" s="325">
        <v>0</v>
      </c>
      <c r="Z6262" s="325">
        <v>0</v>
      </c>
      <c r="AA6262" s="375"/>
      <c r="AB6262" s="375"/>
      <c r="AC6262" s="375"/>
      <c r="AD6262" s="304">
        <v>5517212</v>
      </c>
      <c r="AE6262" s="378" t="s">
        <v>1270</v>
      </c>
      <c r="AF6262" s="378" t="s">
        <v>1270</v>
      </c>
      <c r="AG6262" s="321" t="s">
        <v>7097</v>
      </c>
      <c r="AH6262" s="369" t="s">
        <v>7041</v>
      </c>
    </row>
    <row r="6263" spans="1:34" ht="15" hidden="1" customHeight="1" x14ac:dyDescent="0.2">
      <c r="A6263" s="257">
        <v>230</v>
      </c>
      <c r="B6263" s="257">
        <v>230</v>
      </c>
      <c r="C6263" s="54" t="s">
        <v>1270</v>
      </c>
      <c r="D6263" s="54" t="s">
        <v>1270</v>
      </c>
      <c r="E6263" s="277" t="s">
        <v>9988</v>
      </c>
      <c r="F6263" s="25">
        <v>2017</v>
      </c>
      <c r="G6263" s="232">
        <v>43056.116666666669</v>
      </c>
      <c r="H6263" s="233">
        <v>43056.116666666669</v>
      </c>
      <c r="I6263" s="412" t="s">
        <v>36</v>
      </c>
      <c r="J6263" s="412" t="s">
        <v>36</v>
      </c>
      <c r="K6263" s="412"/>
      <c r="L6263" s="235">
        <f>N6263-G6263</f>
        <v>9.4444444439432118E-2</v>
      </c>
      <c r="M6263" s="236">
        <v>136</v>
      </c>
      <c r="N6263" s="232">
        <v>43056.211111111108</v>
      </c>
      <c r="O6263" s="233">
        <v>43056.211111111108</v>
      </c>
      <c r="P6263" s="237" t="s">
        <v>37</v>
      </c>
      <c r="Q6263" s="167" t="s">
        <v>145</v>
      </c>
      <c r="R6263" s="167" t="s">
        <v>696</v>
      </c>
      <c r="S6263" s="35" t="s">
        <v>45</v>
      </c>
      <c r="T6263" s="167" t="s">
        <v>9989</v>
      </c>
      <c r="U6263" s="332" t="s">
        <v>40</v>
      </c>
      <c r="V6263" s="240" t="s">
        <v>1390</v>
      </c>
      <c r="W6263" s="167" t="s">
        <v>9990</v>
      </c>
      <c r="X6263" s="255">
        <v>0</v>
      </c>
      <c r="Y6263" s="241">
        <v>0</v>
      </c>
      <c r="Z6263" s="241">
        <v>0</v>
      </c>
      <c r="AA6263" s="266"/>
      <c r="AB6263" s="266"/>
      <c r="AC6263" s="266"/>
      <c r="AD6263" s="304">
        <v>5517212</v>
      </c>
      <c r="AE6263" s="333" t="s">
        <v>1270</v>
      </c>
      <c r="AF6263" s="333" t="s">
        <v>1270</v>
      </c>
      <c r="AG6263" s="167" t="s">
        <v>7040</v>
      </c>
      <c r="AH6263" s="29" t="s">
        <v>7041</v>
      </c>
    </row>
    <row r="6264" spans="1:34" ht="15" hidden="1" customHeight="1" x14ac:dyDescent="0.2">
      <c r="A6264" s="257">
        <v>230</v>
      </c>
      <c r="B6264" s="257">
        <v>230</v>
      </c>
      <c r="C6264" s="36" t="s">
        <v>1270</v>
      </c>
      <c r="D6264" s="36" t="s">
        <v>1270</v>
      </c>
      <c r="E6264" s="277" t="s">
        <v>10049</v>
      </c>
      <c r="F6264" s="25">
        <v>2017</v>
      </c>
      <c r="G6264" s="232">
        <v>43067.546527777777</v>
      </c>
      <c r="H6264" s="233">
        <v>43067.546527777777</v>
      </c>
      <c r="I6264" s="412" t="s">
        <v>36</v>
      </c>
      <c r="J6264" s="412" t="s">
        <v>36</v>
      </c>
      <c r="K6264" s="412"/>
      <c r="L6264" s="235">
        <f>N6264-G6264</f>
        <v>6.944444467080757E-4</v>
      </c>
      <c r="M6264" s="236">
        <v>1</v>
      </c>
      <c r="N6264" s="232">
        <v>43067.547222222223</v>
      </c>
      <c r="O6264" s="233">
        <v>43067.547222222223</v>
      </c>
      <c r="P6264" s="237" t="s">
        <v>37</v>
      </c>
      <c r="Q6264" s="167" t="s">
        <v>48</v>
      </c>
      <c r="R6264" s="167" t="s">
        <v>49</v>
      </c>
      <c r="S6264" s="35" t="s">
        <v>40</v>
      </c>
      <c r="T6264" s="167" t="s">
        <v>10050</v>
      </c>
      <c r="U6264" s="293">
        <v>114034935</v>
      </c>
      <c r="V6264" s="240" t="s">
        <v>384</v>
      </c>
      <c r="W6264" s="167" t="s">
        <v>10051</v>
      </c>
      <c r="X6264" s="255">
        <v>0</v>
      </c>
      <c r="Y6264" s="241">
        <v>0</v>
      </c>
      <c r="Z6264" s="241">
        <v>0</v>
      </c>
      <c r="AA6264" s="266"/>
      <c r="AB6264" s="266"/>
      <c r="AC6264" s="266"/>
      <c r="AD6264" s="304">
        <v>5517212</v>
      </c>
      <c r="AE6264" s="333" t="s">
        <v>1270</v>
      </c>
      <c r="AF6264" s="333" t="s">
        <v>1270</v>
      </c>
      <c r="AG6264" s="167" t="s">
        <v>7040</v>
      </c>
      <c r="AH6264" s="29" t="s">
        <v>7041</v>
      </c>
    </row>
    <row r="6265" spans="1:34" ht="15" hidden="1" customHeight="1" x14ac:dyDescent="0.2">
      <c r="A6265" s="311">
        <v>500</v>
      </c>
      <c r="B6265" s="311">
        <v>500</v>
      </c>
      <c r="C6265" s="338" t="s">
        <v>1270</v>
      </c>
      <c r="D6265" s="338" t="s">
        <v>1270</v>
      </c>
      <c r="E6265" s="381" t="s">
        <v>10442</v>
      </c>
      <c r="F6265" s="25">
        <v>2017</v>
      </c>
      <c r="G6265" s="314">
        <v>43068.368055555555</v>
      </c>
      <c r="H6265" s="315">
        <v>43068.368055555555</v>
      </c>
      <c r="I6265" s="629" t="s">
        <v>36</v>
      </c>
      <c r="J6265" s="629" t="s">
        <v>36</v>
      </c>
      <c r="K6265" s="629"/>
      <c r="L6265" s="317">
        <f>N6265-G6265</f>
        <v>0.29444444444379769</v>
      </c>
      <c r="M6265" s="318">
        <v>424</v>
      </c>
      <c r="N6265" s="314">
        <v>43068.662499999999</v>
      </c>
      <c r="O6265" s="315">
        <v>43068.662499999999</v>
      </c>
      <c r="P6265" s="319" t="s">
        <v>7093</v>
      </c>
      <c r="Q6265" s="321" t="s">
        <v>43</v>
      </c>
      <c r="R6265" s="321" t="s">
        <v>7094</v>
      </c>
      <c r="S6265" s="313" t="s">
        <v>80</v>
      </c>
      <c r="T6265" s="321" t="s">
        <v>10052</v>
      </c>
      <c r="U6265" s="350" t="s">
        <v>40</v>
      </c>
      <c r="V6265" s="286" t="s">
        <v>1336</v>
      </c>
      <c r="W6265" s="321" t="s">
        <v>10053</v>
      </c>
      <c r="X6265" s="336">
        <v>0</v>
      </c>
      <c r="Y6265" s="325">
        <v>0</v>
      </c>
      <c r="Z6265" s="325">
        <v>0</v>
      </c>
      <c r="AA6265" s="375"/>
      <c r="AB6265" s="375"/>
      <c r="AC6265" s="375"/>
      <c r="AD6265" s="304">
        <v>5517212</v>
      </c>
      <c r="AE6265" s="378" t="s">
        <v>1270</v>
      </c>
      <c r="AF6265" s="378" t="s">
        <v>1270</v>
      </c>
      <c r="AG6265" s="321" t="s">
        <v>7097</v>
      </c>
      <c r="AH6265" s="369" t="s">
        <v>7041</v>
      </c>
    </row>
    <row r="6266" spans="1:34" ht="15" hidden="1" customHeight="1" x14ac:dyDescent="0.2">
      <c r="A6266" s="311">
        <v>500</v>
      </c>
      <c r="B6266" s="311">
        <v>500</v>
      </c>
      <c r="C6266" s="338" t="s">
        <v>1270</v>
      </c>
      <c r="D6266" s="339" t="s">
        <v>1270</v>
      </c>
      <c r="E6266" s="335" t="s">
        <v>2548</v>
      </c>
      <c r="F6266" s="25">
        <v>2017</v>
      </c>
      <c r="G6266" s="314">
        <v>43088.361805555556</v>
      </c>
      <c r="H6266" s="315">
        <v>43088.361805555556</v>
      </c>
      <c r="I6266" s="629" t="s">
        <v>36</v>
      </c>
      <c r="J6266" s="629" t="s">
        <v>36</v>
      </c>
      <c r="K6266" s="629"/>
      <c r="L6266" s="317">
        <f>N6266-G6266</f>
        <v>9.0979166666656965</v>
      </c>
      <c r="M6266" s="318">
        <v>13101</v>
      </c>
      <c r="N6266" s="314">
        <v>43097.459722222222</v>
      </c>
      <c r="O6266" s="315">
        <v>43097.459722222222</v>
      </c>
      <c r="P6266" s="319" t="s">
        <v>7093</v>
      </c>
      <c r="Q6266" s="375" t="s">
        <v>43</v>
      </c>
      <c r="R6266" s="375" t="s">
        <v>7094</v>
      </c>
      <c r="S6266" s="313" t="s">
        <v>45</v>
      </c>
      <c r="T6266" s="321" t="s">
        <v>10165</v>
      </c>
      <c r="U6266" s="350" t="s">
        <v>40</v>
      </c>
      <c r="V6266" s="286" t="s">
        <v>1336</v>
      </c>
      <c r="W6266" s="321" t="s">
        <v>10166</v>
      </c>
      <c r="X6266" s="336">
        <v>0</v>
      </c>
      <c r="Y6266" s="325">
        <v>0</v>
      </c>
      <c r="Z6266" s="325">
        <v>0</v>
      </c>
      <c r="AA6266" s="375"/>
      <c r="AB6266" s="375"/>
      <c r="AC6266" s="375"/>
      <c r="AD6266" s="304">
        <v>5517212</v>
      </c>
      <c r="AE6266" s="378" t="s">
        <v>1270</v>
      </c>
      <c r="AF6266" s="378" t="s">
        <v>1270</v>
      </c>
      <c r="AG6266" s="321" t="s">
        <v>7097</v>
      </c>
      <c r="AH6266" s="369" t="s">
        <v>7041</v>
      </c>
    </row>
    <row r="6267" spans="1:34" ht="15" hidden="1" customHeight="1" x14ac:dyDescent="0.2">
      <c r="A6267" s="311">
        <v>500</v>
      </c>
      <c r="B6267" s="311">
        <v>500</v>
      </c>
      <c r="C6267" s="338" t="s">
        <v>1270</v>
      </c>
      <c r="D6267" s="339" t="s">
        <v>1270</v>
      </c>
      <c r="E6267" s="335" t="s">
        <v>3695</v>
      </c>
      <c r="F6267" s="25">
        <v>2017</v>
      </c>
      <c r="G6267" s="314">
        <v>43097.45416666667</v>
      </c>
      <c r="H6267" s="315">
        <v>43097.45416666667</v>
      </c>
      <c r="I6267" s="629" t="s">
        <v>36</v>
      </c>
      <c r="J6267" s="629" t="s">
        <v>36</v>
      </c>
      <c r="K6267" s="629"/>
      <c r="L6267" s="317">
        <f>N6267-G6267</f>
        <v>8.3333333328482695E-2</v>
      </c>
      <c r="M6267" s="318">
        <v>120</v>
      </c>
      <c r="N6267" s="314">
        <v>43097.537499999999</v>
      </c>
      <c r="O6267" s="315">
        <v>43097.537499999999</v>
      </c>
      <c r="P6267" s="319" t="s">
        <v>7093</v>
      </c>
      <c r="Q6267" s="321" t="s">
        <v>43</v>
      </c>
      <c r="R6267" s="321" t="s">
        <v>7094</v>
      </c>
      <c r="S6267" s="313" t="s">
        <v>1470</v>
      </c>
      <c r="T6267" s="321" t="s">
        <v>10187</v>
      </c>
      <c r="U6267" s="350" t="s">
        <v>40</v>
      </c>
      <c r="V6267" s="286" t="s">
        <v>384</v>
      </c>
      <c r="W6267" s="321" t="s">
        <v>10188</v>
      </c>
      <c r="X6267" s="336">
        <v>0</v>
      </c>
      <c r="Y6267" s="325">
        <v>0</v>
      </c>
      <c r="Z6267" s="325">
        <v>0</v>
      </c>
      <c r="AA6267" s="375"/>
      <c r="AB6267" s="375"/>
      <c r="AC6267" s="375"/>
      <c r="AD6267" s="304">
        <v>5517212</v>
      </c>
      <c r="AE6267" s="378" t="s">
        <v>1270</v>
      </c>
      <c r="AF6267" s="378" t="s">
        <v>1270</v>
      </c>
      <c r="AG6267" s="321" t="s">
        <v>7097</v>
      </c>
      <c r="AH6267" s="369" t="s">
        <v>7041</v>
      </c>
    </row>
    <row r="6268" spans="1:34" ht="15" hidden="1" customHeight="1" x14ac:dyDescent="0.2">
      <c r="A6268" s="257">
        <v>230</v>
      </c>
      <c r="B6268" s="257">
        <v>230</v>
      </c>
      <c r="C6268" s="54" t="s">
        <v>1270</v>
      </c>
      <c r="D6268" s="54" t="s">
        <v>1270</v>
      </c>
      <c r="E6268" s="277" t="s">
        <v>10049</v>
      </c>
      <c r="F6268" s="25">
        <v>2018</v>
      </c>
      <c r="G6268" s="232">
        <v>43110.336805555555</v>
      </c>
      <c r="H6268" s="233">
        <v>43110.336805555555</v>
      </c>
      <c r="I6268" s="412" t="s">
        <v>36</v>
      </c>
      <c r="J6268" s="412" t="s">
        <v>36</v>
      </c>
      <c r="K6268" s="412" t="s">
        <v>36</v>
      </c>
      <c r="L6268" s="235">
        <f>N6268-G6268</f>
        <v>6.944444467080757E-4</v>
      </c>
      <c r="M6268" s="236">
        <v>1</v>
      </c>
      <c r="N6268" s="232">
        <v>43110.337500000001</v>
      </c>
      <c r="O6268" s="233">
        <v>43110.337500000001</v>
      </c>
      <c r="P6268" s="237" t="s">
        <v>37</v>
      </c>
      <c r="Q6268" s="238" t="s">
        <v>145</v>
      </c>
      <c r="R6268" s="35" t="s">
        <v>10195</v>
      </c>
      <c r="S6268" s="238" t="s">
        <v>40</v>
      </c>
      <c r="T6268" s="167" t="s">
        <v>10285</v>
      </c>
      <c r="U6268" s="170">
        <v>114034935</v>
      </c>
      <c r="V6268" s="240" t="s">
        <v>384</v>
      </c>
      <c r="W6268" s="167" t="s">
        <v>10286</v>
      </c>
      <c r="X6268" s="241">
        <v>0</v>
      </c>
      <c r="Y6268" s="241">
        <v>0</v>
      </c>
      <c r="Z6268" s="241">
        <v>0</v>
      </c>
      <c r="AA6268" s="266"/>
      <c r="AB6268" s="266"/>
      <c r="AC6268" s="266"/>
      <c r="AD6268" s="241">
        <v>5517212</v>
      </c>
      <c r="AE6268" s="35" t="s">
        <v>1270</v>
      </c>
      <c r="AF6268" s="35" t="s">
        <v>1270</v>
      </c>
      <c r="AG6268" s="35" t="s">
        <v>7040</v>
      </c>
      <c r="AH6268" s="35" t="s">
        <v>7041</v>
      </c>
    </row>
    <row r="6269" spans="1:34" ht="15" hidden="1" customHeight="1" x14ac:dyDescent="0.2">
      <c r="A6269" s="257">
        <v>230</v>
      </c>
      <c r="B6269" s="257">
        <v>230</v>
      </c>
      <c r="C6269" s="54" t="s">
        <v>1270</v>
      </c>
      <c r="D6269" s="54" t="s">
        <v>1270</v>
      </c>
      <c r="E6269" s="277" t="s">
        <v>10049</v>
      </c>
      <c r="F6269" s="25">
        <v>2018</v>
      </c>
      <c r="G6269" s="232">
        <v>43110.612500000003</v>
      </c>
      <c r="H6269" s="233">
        <v>43110.612500000003</v>
      </c>
      <c r="I6269" s="412" t="s">
        <v>36</v>
      </c>
      <c r="J6269" s="412" t="s">
        <v>36</v>
      </c>
      <c r="K6269" s="412" t="s">
        <v>36</v>
      </c>
      <c r="L6269" s="235">
        <f>N6269-G6269</f>
        <v>6.0055555555518367</v>
      </c>
      <c r="M6269" s="236">
        <v>8648</v>
      </c>
      <c r="N6269" s="232">
        <v>43116.618055555555</v>
      </c>
      <c r="O6269" s="233">
        <v>43116.618055555555</v>
      </c>
      <c r="P6269" s="294" t="s">
        <v>173</v>
      </c>
      <c r="Q6269" s="238" t="s">
        <v>145</v>
      </c>
      <c r="R6269" s="35" t="s">
        <v>10195</v>
      </c>
      <c r="S6269" s="238" t="s">
        <v>80</v>
      </c>
      <c r="T6269" s="167" t="s">
        <v>10287</v>
      </c>
      <c r="U6269" s="170">
        <v>114034935</v>
      </c>
      <c r="V6269" s="240" t="s">
        <v>384</v>
      </c>
      <c r="W6269" s="167" t="s">
        <v>10288</v>
      </c>
      <c r="X6269" s="241">
        <v>0</v>
      </c>
      <c r="Y6269" s="241">
        <v>0</v>
      </c>
      <c r="Z6269" s="241">
        <v>0</v>
      </c>
      <c r="AA6269" s="266"/>
      <c r="AB6269" s="266"/>
      <c r="AC6269" s="266"/>
      <c r="AD6269" s="241">
        <v>5517212</v>
      </c>
      <c r="AE6269" s="35" t="s">
        <v>1270</v>
      </c>
      <c r="AF6269" s="153" t="s">
        <v>1270</v>
      </c>
      <c r="AG6269" s="35" t="s">
        <v>7066</v>
      </c>
      <c r="AH6269" s="57" t="s">
        <v>7067</v>
      </c>
    </row>
    <row r="6270" spans="1:34" ht="15" hidden="1" customHeight="1" x14ac:dyDescent="0.2">
      <c r="A6270" s="386">
        <v>500</v>
      </c>
      <c r="B6270" s="386">
        <v>500</v>
      </c>
      <c r="C6270" s="419" t="s">
        <v>1270</v>
      </c>
      <c r="D6270" s="419" t="s">
        <v>1270</v>
      </c>
      <c r="E6270" s="381" t="s">
        <v>7269</v>
      </c>
      <c r="F6270" s="25">
        <v>2018</v>
      </c>
      <c r="G6270" s="388">
        <v>43116.401388888888</v>
      </c>
      <c r="H6270" s="389">
        <v>43116.401388888888</v>
      </c>
      <c r="I6270" s="420" t="s">
        <v>36</v>
      </c>
      <c r="J6270" s="420" t="s">
        <v>36</v>
      </c>
      <c r="K6270" s="412" t="s">
        <v>36</v>
      </c>
      <c r="L6270" s="391">
        <f>N6270-G6270</f>
        <v>3.0111111111109494</v>
      </c>
      <c r="M6270" s="392">
        <v>4336</v>
      </c>
      <c r="N6270" s="388">
        <v>43119.412499999999</v>
      </c>
      <c r="O6270" s="389">
        <v>43119.412499999999</v>
      </c>
      <c r="P6270" s="421" t="s">
        <v>7093</v>
      </c>
      <c r="Q6270" s="422" t="s">
        <v>43</v>
      </c>
      <c r="R6270" s="393" t="s">
        <v>10310</v>
      </c>
      <c r="S6270" s="277" t="s">
        <v>1470</v>
      </c>
      <c r="T6270" s="394" t="s">
        <v>10311</v>
      </c>
      <c r="U6270" s="423" t="s">
        <v>40</v>
      </c>
      <c r="V6270" s="396" t="s">
        <v>1336</v>
      </c>
      <c r="W6270" s="394" t="s">
        <v>10312</v>
      </c>
      <c r="X6270" s="380">
        <v>0</v>
      </c>
      <c r="Y6270" s="380">
        <v>0</v>
      </c>
      <c r="Z6270" s="380">
        <v>0</v>
      </c>
      <c r="AA6270" s="381"/>
      <c r="AB6270" s="381"/>
      <c r="AC6270" s="381"/>
      <c r="AD6270" s="380">
        <v>5517212</v>
      </c>
      <c r="AE6270" s="393" t="s">
        <v>1270</v>
      </c>
      <c r="AF6270" s="424" t="s">
        <v>1270</v>
      </c>
      <c r="AG6270" s="393" t="s">
        <v>7097</v>
      </c>
      <c r="AH6270" s="57" t="s">
        <v>7041</v>
      </c>
    </row>
    <row r="6271" spans="1:34" ht="15" hidden="1" customHeight="1" x14ac:dyDescent="0.2">
      <c r="A6271" s="386">
        <v>500</v>
      </c>
      <c r="B6271" s="386">
        <v>500</v>
      </c>
      <c r="C6271" s="431" t="s">
        <v>1270</v>
      </c>
      <c r="D6271" s="432" t="s">
        <v>1270</v>
      </c>
      <c r="E6271" s="387" t="s">
        <v>10442</v>
      </c>
      <c r="F6271" s="25">
        <v>2018</v>
      </c>
      <c r="G6271" s="388">
        <v>43139.3125</v>
      </c>
      <c r="H6271" s="389">
        <v>43139.3125</v>
      </c>
      <c r="I6271" s="420" t="s">
        <v>36</v>
      </c>
      <c r="J6271" s="420" t="s">
        <v>36</v>
      </c>
      <c r="K6271" s="412" t="s">
        <v>36</v>
      </c>
      <c r="L6271" s="391">
        <f>N6271-G6271</f>
        <v>0.30138888888905058</v>
      </c>
      <c r="M6271" s="392">
        <v>434</v>
      </c>
      <c r="N6271" s="388">
        <v>43139.613888888889</v>
      </c>
      <c r="O6271" s="389">
        <v>43139.613888888889</v>
      </c>
      <c r="P6271" s="421" t="s">
        <v>7093</v>
      </c>
      <c r="Q6271" s="422" t="s">
        <v>43</v>
      </c>
      <c r="R6271" s="393" t="s">
        <v>10310</v>
      </c>
      <c r="S6271" s="277" t="s">
        <v>1470</v>
      </c>
      <c r="T6271" s="394" t="s">
        <v>10443</v>
      </c>
      <c r="U6271" s="423" t="s">
        <v>40</v>
      </c>
      <c r="V6271" s="396" t="s">
        <v>1336</v>
      </c>
      <c r="W6271" s="394" t="s">
        <v>10444</v>
      </c>
      <c r="X6271" s="429">
        <v>0</v>
      </c>
      <c r="Y6271" s="380">
        <v>0</v>
      </c>
      <c r="Z6271" s="380">
        <v>0</v>
      </c>
      <c r="AA6271" s="381"/>
      <c r="AB6271" s="381"/>
      <c r="AC6271" s="381"/>
      <c r="AD6271" s="380">
        <v>5517212</v>
      </c>
      <c r="AE6271" s="393" t="s">
        <v>1270</v>
      </c>
      <c r="AF6271" s="424" t="s">
        <v>1270</v>
      </c>
      <c r="AG6271" s="393" t="s">
        <v>7097</v>
      </c>
      <c r="AH6271" s="35" t="s">
        <v>7041</v>
      </c>
    </row>
    <row r="6272" spans="1:34" ht="15" customHeight="1" x14ac:dyDescent="0.2">
      <c r="A6272" s="257">
        <v>115</v>
      </c>
      <c r="B6272" s="257">
        <v>115</v>
      </c>
      <c r="C6272" s="54" t="s">
        <v>1270</v>
      </c>
      <c r="D6272" s="54" t="s">
        <v>1270</v>
      </c>
      <c r="E6272" s="35" t="s">
        <v>10479</v>
      </c>
      <c r="F6272" s="25">
        <v>2018</v>
      </c>
      <c r="G6272" s="232">
        <v>43147.122916666667</v>
      </c>
      <c r="H6272" s="233">
        <v>43147.122916666667</v>
      </c>
      <c r="I6272" s="412" t="s">
        <v>36</v>
      </c>
      <c r="J6272" s="412" t="s">
        <v>36</v>
      </c>
      <c r="K6272" s="412" t="s">
        <v>36</v>
      </c>
      <c r="L6272" s="235">
        <f>N6272-G6272</f>
        <v>0.11666666666860692</v>
      </c>
      <c r="M6272" s="236">
        <v>168</v>
      </c>
      <c r="N6272" s="232">
        <v>43147.239583333336</v>
      </c>
      <c r="O6272" s="233">
        <v>43147.239583333336</v>
      </c>
      <c r="P6272" s="237" t="s">
        <v>37</v>
      </c>
      <c r="Q6272" s="359" t="s">
        <v>48</v>
      </c>
      <c r="R6272" s="35" t="s">
        <v>10200</v>
      </c>
      <c r="S6272" s="277" t="s">
        <v>40</v>
      </c>
      <c r="T6272" s="167" t="s">
        <v>10480</v>
      </c>
      <c r="U6272" s="77">
        <v>114318308</v>
      </c>
      <c r="V6272" s="240" t="s">
        <v>761</v>
      </c>
      <c r="W6272" s="167" t="s">
        <v>10481</v>
      </c>
      <c r="X6272" s="255">
        <v>0</v>
      </c>
      <c r="Y6272" s="241">
        <v>0</v>
      </c>
      <c r="Z6272" s="241">
        <v>0</v>
      </c>
      <c r="AA6272" s="266"/>
      <c r="AB6272" s="266"/>
      <c r="AC6272" s="266"/>
      <c r="AD6272" s="241">
        <v>5517212</v>
      </c>
      <c r="AE6272" s="461" t="s">
        <v>1270</v>
      </c>
      <c r="AF6272" s="462" t="s">
        <v>1270</v>
      </c>
      <c r="AG6272" s="277" t="s">
        <v>7040</v>
      </c>
      <c r="AH6272" s="277" t="s">
        <v>7041</v>
      </c>
    </row>
    <row r="6273" spans="1:34" ht="15" customHeight="1" x14ac:dyDescent="0.2">
      <c r="A6273" s="257">
        <v>115</v>
      </c>
      <c r="B6273" s="257">
        <v>115</v>
      </c>
      <c r="C6273" s="36" t="s">
        <v>1270</v>
      </c>
      <c r="D6273" s="218" t="s">
        <v>1270</v>
      </c>
      <c r="E6273" s="258" t="s">
        <v>10479</v>
      </c>
      <c r="F6273" s="25">
        <v>2018</v>
      </c>
      <c r="G6273" s="232">
        <v>43165.354861111111</v>
      </c>
      <c r="H6273" s="233">
        <v>43165.354861111111</v>
      </c>
      <c r="I6273" s="412" t="s">
        <v>36</v>
      </c>
      <c r="J6273" s="412" t="s">
        <v>36</v>
      </c>
      <c r="K6273" s="412" t="s">
        <v>36</v>
      </c>
      <c r="L6273" s="235">
        <f>N6273-G6273</f>
        <v>0.14513888888905058</v>
      </c>
      <c r="M6273" s="236">
        <v>209</v>
      </c>
      <c r="N6273" s="232">
        <v>43165.5</v>
      </c>
      <c r="O6273" s="233">
        <v>43165.5</v>
      </c>
      <c r="P6273" s="237" t="s">
        <v>37</v>
      </c>
      <c r="Q6273" s="359" t="s">
        <v>1285</v>
      </c>
      <c r="R6273" s="35" t="s">
        <v>10259</v>
      </c>
      <c r="S6273" s="277" t="s">
        <v>1470</v>
      </c>
      <c r="T6273" s="167" t="s">
        <v>10632</v>
      </c>
      <c r="U6273" s="282" t="s">
        <v>40</v>
      </c>
      <c r="V6273" s="240" t="s">
        <v>761</v>
      </c>
      <c r="W6273" s="167" t="s">
        <v>10633</v>
      </c>
      <c r="X6273" s="255">
        <v>0</v>
      </c>
      <c r="Y6273" s="241">
        <v>0</v>
      </c>
      <c r="Z6273" s="241">
        <v>0</v>
      </c>
      <c r="AA6273" s="266"/>
      <c r="AB6273" s="266"/>
      <c r="AC6273" s="266"/>
      <c r="AD6273" s="241">
        <v>5517212</v>
      </c>
      <c r="AE6273" s="461" t="s">
        <v>1270</v>
      </c>
      <c r="AF6273" s="462" t="s">
        <v>1270</v>
      </c>
      <c r="AG6273" s="277" t="s">
        <v>7040</v>
      </c>
      <c r="AH6273" s="277" t="s">
        <v>7041</v>
      </c>
    </row>
    <row r="6274" spans="1:34" ht="15" hidden="1" customHeight="1" x14ac:dyDescent="0.2">
      <c r="A6274" s="257">
        <v>230</v>
      </c>
      <c r="B6274" s="257">
        <v>230</v>
      </c>
      <c r="C6274" s="36" t="s">
        <v>1270</v>
      </c>
      <c r="D6274" s="218" t="s">
        <v>1270</v>
      </c>
      <c r="E6274" s="258" t="s">
        <v>10666</v>
      </c>
      <c r="F6274" s="25">
        <v>2018</v>
      </c>
      <c r="G6274" s="232">
        <v>43171.290277777778</v>
      </c>
      <c r="H6274" s="233">
        <v>43171.290277777778</v>
      </c>
      <c r="I6274" s="412" t="s">
        <v>36</v>
      </c>
      <c r="J6274" s="412" t="s">
        <v>36</v>
      </c>
      <c r="K6274" s="412" t="s">
        <v>36</v>
      </c>
      <c r="L6274" s="235">
        <f>N6274-G6274</f>
        <v>6.944444467080757E-4</v>
      </c>
      <c r="M6274" s="236">
        <v>1</v>
      </c>
      <c r="N6274" s="232">
        <v>43171.290972222225</v>
      </c>
      <c r="O6274" s="233">
        <v>43171.290972222225</v>
      </c>
      <c r="P6274" s="237" t="s">
        <v>37</v>
      </c>
      <c r="Q6274" s="359" t="s">
        <v>1285</v>
      </c>
      <c r="R6274" s="35" t="s">
        <v>10436</v>
      </c>
      <c r="S6274" s="163" t="s">
        <v>40</v>
      </c>
      <c r="T6274" s="167" t="s">
        <v>10667</v>
      </c>
      <c r="U6274" s="88">
        <v>114403898</v>
      </c>
      <c r="V6274" s="240" t="s">
        <v>1336</v>
      </c>
      <c r="W6274" s="167" t="s">
        <v>10668</v>
      </c>
      <c r="X6274" s="255">
        <v>0</v>
      </c>
      <c r="Y6274" s="241">
        <v>0</v>
      </c>
      <c r="Z6274" s="241">
        <v>0</v>
      </c>
      <c r="AA6274" s="266"/>
      <c r="AB6274" s="266"/>
      <c r="AC6274" s="266"/>
      <c r="AD6274" s="241">
        <v>5517212</v>
      </c>
      <c r="AE6274" s="461" t="s">
        <v>7060</v>
      </c>
      <c r="AF6274" s="462" t="s">
        <v>10669</v>
      </c>
      <c r="AG6274" s="277" t="s">
        <v>7040</v>
      </c>
      <c r="AH6274" s="277" t="s">
        <v>7041</v>
      </c>
    </row>
    <row r="6275" spans="1:34" ht="15" hidden="1" customHeight="1" x14ac:dyDescent="0.2">
      <c r="A6275" s="257">
        <v>230</v>
      </c>
      <c r="B6275" s="257">
        <v>230</v>
      </c>
      <c r="C6275" s="36" t="s">
        <v>1270</v>
      </c>
      <c r="D6275" s="218" t="s">
        <v>1270</v>
      </c>
      <c r="E6275" s="258" t="s">
        <v>10666</v>
      </c>
      <c r="F6275" s="25">
        <v>2018</v>
      </c>
      <c r="G6275" s="232">
        <v>43171.556944444441</v>
      </c>
      <c r="H6275" s="233">
        <v>43171.556944444441</v>
      </c>
      <c r="I6275" s="412" t="s">
        <v>36</v>
      </c>
      <c r="J6275" s="412" t="s">
        <v>36</v>
      </c>
      <c r="K6275" s="412" t="s">
        <v>36</v>
      </c>
      <c r="L6275" s="235">
        <f>N6275-G6275</f>
        <v>0.25069444444670808</v>
      </c>
      <c r="M6275" s="236">
        <v>361</v>
      </c>
      <c r="N6275" s="232">
        <v>43171.807638888888</v>
      </c>
      <c r="O6275" s="233">
        <v>43171.807638888888</v>
      </c>
      <c r="P6275" s="237" t="s">
        <v>37</v>
      </c>
      <c r="Q6275" s="359" t="s">
        <v>1285</v>
      </c>
      <c r="R6275" s="35" t="s">
        <v>10436</v>
      </c>
      <c r="S6275" s="163" t="s">
        <v>101</v>
      </c>
      <c r="T6275" s="167" t="s">
        <v>10672</v>
      </c>
      <c r="U6275" s="88">
        <v>114403898</v>
      </c>
      <c r="V6275" s="240" t="s">
        <v>1336</v>
      </c>
      <c r="W6275" s="167" t="s">
        <v>10673</v>
      </c>
      <c r="X6275" s="255">
        <v>0</v>
      </c>
      <c r="Y6275" s="241">
        <v>0</v>
      </c>
      <c r="Z6275" s="241">
        <v>0</v>
      </c>
      <c r="AA6275" s="266"/>
      <c r="AB6275" s="266"/>
      <c r="AC6275" s="266"/>
      <c r="AD6275" s="241">
        <v>5517212</v>
      </c>
      <c r="AE6275" s="461" t="s">
        <v>1270</v>
      </c>
      <c r="AF6275" s="462" t="s">
        <v>1270</v>
      </c>
      <c r="AG6275" s="277" t="s">
        <v>7066</v>
      </c>
      <c r="AH6275" s="277" t="s">
        <v>7067</v>
      </c>
    </row>
    <row r="6276" spans="1:34" ht="15" hidden="1" customHeight="1" x14ac:dyDescent="0.2">
      <c r="A6276" s="386">
        <v>500</v>
      </c>
      <c r="B6276" s="386">
        <v>500</v>
      </c>
      <c r="C6276" s="419" t="s">
        <v>1270</v>
      </c>
      <c r="D6276" s="419" t="s">
        <v>1270</v>
      </c>
      <c r="E6276" s="381" t="s">
        <v>10816</v>
      </c>
      <c r="F6276" s="25">
        <v>2018</v>
      </c>
      <c r="G6276" s="388">
        <v>43188.302083333336</v>
      </c>
      <c r="H6276" s="389">
        <v>43188.302083333336</v>
      </c>
      <c r="I6276" s="420" t="s">
        <v>36</v>
      </c>
      <c r="J6276" s="420" t="s">
        <v>36</v>
      </c>
      <c r="K6276" s="412" t="s">
        <v>36</v>
      </c>
      <c r="L6276" s="391">
        <f>N6276-G6276</f>
        <v>0.38888888888322981</v>
      </c>
      <c r="M6276" s="392">
        <v>560</v>
      </c>
      <c r="N6276" s="388">
        <v>43188.690972222219</v>
      </c>
      <c r="O6276" s="389">
        <v>43188.690972222219</v>
      </c>
      <c r="P6276" s="421" t="s">
        <v>7093</v>
      </c>
      <c r="Q6276" s="422" t="s">
        <v>43</v>
      </c>
      <c r="R6276" s="393" t="s">
        <v>10310</v>
      </c>
      <c r="S6276" s="381" t="s">
        <v>64</v>
      </c>
      <c r="T6276" s="394" t="s">
        <v>10817</v>
      </c>
      <c r="U6276" s="465" t="s">
        <v>40</v>
      </c>
      <c r="V6276" s="396" t="s">
        <v>1336</v>
      </c>
      <c r="W6276" s="394" t="s">
        <v>10818</v>
      </c>
      <c r="X6276" s="429">
        <v>0</v>
      </c>
      <c r="Y6276" s="380">
        <v>0</v>
      </c>
      <c r="Z6276" s="380">
        <v>0</v>
      </c>
      <c r="AA6276" s="381"/>
      <c r="AB6276" s="381"/>
      <c r="AC6276" s="381"/>
      <c r="AD6276" s="380">
        <v>5517212</v>
      </c>
      <c r="AE6276" s="463" t="s">
        <v>1270</v>
      </c>
      <c r="AF6276" s="464" t="s">
        <v>1270</v>
      </c>
      <c r="AG6276" s="381" t="s">
        <v>7097</v>
      </c>
      <c r="AH6276" s="277" t="s">
        <v>7041</v>
      </c>
    </row>
    <row r="6277" spans="1:34" ht="15" hidden="1" customHeight="1" x14ac:dyDescent="0.2">
      <c r="A6277" s="257">
        <v>230</v>
      </c>
      <c r="B6277" s="257">
        <v>230</v>
      </c>
      <c r="C6277" s="36" t="s">
        <v>1270</v>
      </c>
      <c r="D6277" s="218" t="s">
        <v>1270</v>
      </c>
      <c r="E6277" s="258" t="s">
        <v>14307</v>
      </c>
      <c r="F6277" s="25">
        <v>2018</v>
      </c>
      <c r="G6277" s="232">
        <v>43193.722916666666</v>
      </c>
      <c r="H6277" s="233">
        <v>43193.722916666666</v>
      </c>
      <c r="I6277" s="412" t="s">
        <v>36</v>
      </c>
      <c r="J6277" s="412" t="s">
        <v>36</v>
      </c>
      <c r="K6277" s="412" t="s">
        <v>36</v>
      </c>
      <c r="L6277" s="235">
        <f>N6277-G6277</f>
        <v>6.8930555555562023</v>
      </c>
      <c r="M6277" s="236">
        <v>9926</v>
      </c>
      <c r="N6277" s="232">
        <v>43200.615972222222</v>
      </c>
      <c r="O6277" s="233">
        <v>43200.615972222222</v>
      </c>
      <c r="P6277" s="252" t="s">
        <v>173</v>
      </c>
      <c r="Q6277" s="359" t="s">
        <v>1285</v>
      </c>
      <c r="R6277" s="35" t="s">
        <v>10860</v>
      </c>
      <c r="S6277" s="277" t="s">
        <v>45</v>
      </c>
      <c r="T6277" s="167" t="s">
        <v>10861</v>
      </c>
      <c r="U6277" s="88">
        <v>114467957</v>
      </c>
      <c r="V6277" s="240" t="s">
        <v>788</v>
      </c>
      <c r="W6277" s="167" t="s">
        <v>10862</v>
      </c>
      <c r="X6277" s="255">
        <v>0</v>
      </c>
      <c r="Y6277" s="241">
        <v>0</v>
      </c>
      <c r="Z6277" s="241">
        <v>0</v>
      </c>
      <c r="AA6277" s="266"/>
      <c r="AB6277" s="266"/>
      <c r="AC6277" s="266"/>
      <c r="AD6277" s="241">
        <v>5517212</v>
      </c>
      <c r="AE6277" s="461" t="s">
        <v>1270</v>
      </c>
      <c r="AF6277" s="462" t="s">
        <v>1270</v>
      </c>
      <c r="AG6277" s="277" t="s">
        <v>7066</v>
      </c>
      <c r="AH6277" s="277" t="s">
        <v>7067</v>
      </c>
    </row>
    <row r="6278" spans="1:34" ht="15" hidden="1" customHeight="1" x14ac:dyDescent="0.2">
      <c r="A6278" s="257">
        <v>230</v>
      </c>
      <c r="B6278" s="257">
        <v>230</v>
      </c>
      <c r="C6278" s="36" t="s">
        <v>1270</v>
      </c>
      <c r="D6278" s="36" t="s">
        <v>1270</v>
      </c>
      <c r="E6278" s="258" t="s">
        <v>10924</v>
      </c>
      <c r="F6278" s="25">
        <v>2018</v>
      </c>
      <c r="G6278" s="232">
        <v>43202.328472222223</v>
      </c>
      <c r="H6278" s="233">
        <v>43202.328472222223</v>
      </c>
      <c r="I6278" s="412" t="s">
        <v>36</v>
      </c>
      <c r="J6278" s="412" t="s">
        <v>36</v>
      </c>
      <c r="K6278" s="412" t="s">
        <v>36</v>
      </c>
      <c r="L6278" s="235">
        <f>N6278-G6278</f>
        <v>0.125</v>
      </c>
      <c r="M6278" s="236">
        <v>180</v>
      </c>
      <c r="N6278" s="232">
        <v>43202.453472222223</v>
      </c>
      <c r="O6278" s="233">
        <v>43202.453472222223</v>
      </c>
      <c r="P6278" s="328" t="s">
        <v>242</v>
      </c>
      <c r="Q6278" s="359" t="s">
        <v>43</v>
      </c>
      <c r="R6278" s="35" t="s">
        <v>10204</v>
      </c>
      <c r="S6278" s="277" t="s">
        <v>526</v>
      </c>
      <c r="T6278" s="167" t="s">
        <v>10925</v>
      </c>
      <c r="U6278" s="282" t="s">
        <v>40</v>
      </c>
      <c r="V6278" s="240" t="s">
        <v>788</v>
      </c>
      <c r="W6278" s="163" t="s">
        <v>10926</v>
      </c>
      <c r="X6278" s="255">
        <v>0</v>
      </c>
      <c r="Y6278" s="241">
        <v>0</v>
      </c>
      <c r="Z6278" s="241">
        <v>0</v>
      </c>
      <c r="AA6278" s="266"/>
      <c r="AB6278" s="266"/>
      <c r="AC6278" s="266"/>
      <c r="AD6278" s="241">
        <v>5517212</v>
      </c>
      <c r="AE6278" s="461" t="s">
        <v>7083</v>
      </c>
      <c r="AF6278" s="462" t="s">
        <v>7463</v>
      </c>
      <c r="AG6278" s="277" t="s">
        <v>7040</v>
      </c>
      <c r="AH6278" s="277" t="s">
        <v>7041</v>
      </c>
    </row>
    <row r="6279" spans="1:34" ht="15" hidden="1" customHeight="1" x14ac:dyDescent="0.2">
      <c r="A6279" s="386">
        <v>500</v>
      </c>
      <c r="B6279" s="386">
        <v>500</v>
      </c>
      <c r="C6279" s="432" t="s">
        <v>1270</v>
      </c>
      <c r="D6279" s="432" t="s">
        <v>1270</v>
      </c>
      <c r="E6279" s="381" t="s">
        <v>7984</v>
      </c>
      <c r="F6279" s="25">
        <v>2018</v>
      </c>
      <c r="G6279" s="388">
        <v>43207.367361111108</v>
      </c>
      <c r="H6279" s="389">
        <v>43207.367361111108</v>
      </c>
      <c r="I6279" s="420" t="s">
        <v>36</v>
      </c>
      <c r="J6279" s="420" t="s">
        <v>36</v>
      </c>
      <c r="K6279" s="412" t="s">
        <v>36</v>
      </c>
      <c r="L6279" s="391">
        <f>N6279-G6279</f>
        <v>2.2833333333328483</v>
      </c>
      <c r="M6279" s="392">
        <v>3288</v>
      </c>
      <c r="N6279" s="388">
        <v>43209.650694444441</v>
      </c>
      <c r="O6279" s="389">
        <v>43209.650694444441</v>
      </c>
      <c r="P6279" s="421" t="s">
        <v>7093</v>
      </c>
      <c r="Q6279" s="422" t="s">
        <v>43</v>
      </c>
      <c r="R6279" s="393" t="s">
        <v>10310</v>
      </c>
      <c r="S6279" s="381" t="s">
        <v>106</v>
      </c>
      <c r="T6279" s="394" t="s">
        <v>10950</v>
      </c>
      <c r="U6279" s="465" t="s">
        <v>40</v>
      </c>
      <c r="V6279" s="396" t="s">
        <v>788</v>
      </c>
      <c r="W6279" s="394" t="s">
        <v>10951</v>
      </c>
      <c r="X6279" s="429">
        <v>0</v>
      </c>
      <c r="Y6279" s="380">
        <v>0</v>
      </c>
      <c r="Z6279" s="380">
        <v>0</v>
      </c>
      <c r="AA6279" s="381"/>
      <c r="AB6279" s="381"/>
      <c r="AC6279" s="381"/>
      <c r="AD6279" s="380">
        <v>5517212</v>
      </c>
      <c r="AE6279" s="463" t="s">
        <v>1270</v>
      </c>
      <c r="AF6279" s="464" t="s">
        <v>1270</v>
      </c>
      <c r="AG6279" s="381" t="s">
        <v>7097</v>
      </c>
      <c r="AH6279" s="277" t="s">
        <v>7041</v>
      </c>
    </row>
    <row r="6280" spans="1:34" ht="15" hidden="1" customHeight="1" x14ac:dyDescent="0.2">
      <c r="A6280" s="257">
        <v>230</v>
      </c>
      <c r="B6280" s="257">
        <v>230</v>
      </c>
      <c r="C6280" s="36" t="s">
        <v>1270</v>
      </c>
      <c r="D6280" s="218" t="s">
        <v>1270</v>
      </c>
      <c r="E6280" s="258" t="s">
        <v>11004</v>
      </c>
      <c r="F6280" s="25">
        <v>2018</v>
      </c>
      <c r="G6280" s="284">
        <v>43214.113194444442</v>
      </c>
      <c r="H6280" s="233">
        <v>43214.113194444442</v>
      </c>
      <c r="I6280" s="412" t="s">
        <v>36</v>
      </c>
      <c r="J6280" s="412" t="s">
        <v>36</v>
      </c>
      <c r="K6280" s="412" t="s">
        <v>36</v>
      </c>
      <c r="L6280" s="235">
        <f>N6280-G6280</f>
        <v>0.35347222222480923</v>
      </c>
      <c r="M6280" s="236">
        <v>509</v>
      </c>
      <c r="N6280" s="284">
        <v>43214.466666666667</v>
      </c>
      <c r="O6280" s="233">
        <v>43214.466666666667</v>
      </c>
      <c r="P6280" s="237" t="s">
        <v>37</v>
      </c>
      <c r="Q6280" s="359" t="s">
        <v>145</v>
      </c>
      <c r="R6280" s="35" t="s">
        <v>10195</v>
      </c>
      <c r="S6280" s="277" t="s">
        <v>40</v>
      </c>
      <c r="T6280" s="167" t="s">
        <v>11005</v>
      </c>
      <c r="U6280" s="88">
        <v>114532855</v>
      </c>
      <c r="V6280" s="240" t="s">
        <v>384</v>
      </c>
      <c r="W6280" s="167" t="s">
        <v>11006</v>
      </c>
      <c r="X6280" s="255">
        <v>0</v>
      </c>
      <c r="Y6280" s="241">
        <v>0</v>
      </c>
      <c r="Z6280" s="241">
        <v>0</v>
      </c>
      <c r="AA6280" s="266"/>
      <c r="AB6280" s="266"/>
      <c r="AC6280" s="266"/>
      <c r="AD6280" s="241">
        <v>5517212</v>
      </c>
      <c r="AE6280" s="461" t="s">
        <v>1270</v>
      </c>
      <c r="AF6280" s="462" t="s">
        <v>1270</v>
      </c>
      <c r="AG6280" s="277" t="s">
        <v>7040</v>
      </c>
      <c r="AH6280" s="277" t="s">
        <v>7041</v>
      </c>
    </row>
    <row r="6281" spans="1:34" ht="15" hidden="1" customHeight="1" x14ac:dyDescent="0.2">
      <c r="A6281" s="257">
        <v>500</v>
      </c>
      <c r="B6281" s="257">
        <v>500</v>
      </c>
      <c r="C6281" s="36" t="s">
        <v>1270</v>
      </c>
      <c r="D6281" s="218" t="s">
        <v>1270</v>
      </c>
      <c r="E6281" s="277" t="s">
        <v>9863</v>
      </c>
      <c r="F6281" s="25">
        <v>2018</v>
      </c>
      <c r="G6281" s="284">
        <v>43214.551388888889</v>
      </c>
      <c r="H6281" s="233">
        <v>43214.551388888889</v>
      </c>
      <c r="I6281" s="412" t="s">
        <v>36</v>
      </c>
      <c r="J6281" s="412" t="s">
        <v>36</v>
      </c>
      <c r="K6281" s="412" t="s">
        <v>36</v>
      </c>
      <c r="L6281" s="235">
        <f>N6281-G6281</f>
        <v>2.1527777775190771E-2</v>
      </c>
      <c r="M6281" s="236">
        <v>31</v>
      </c>
      <c r="N6281" s="284">
        <v>43214.572916666664</v>
      </c>
      <c r="O6281" s="233">
        <v>43214.572916666664</v>
      </c>
      <c r="P6281" s="237" t="s">
        <v>37</v>
      </c>
      <c r="Q6281" s="359" t="s">
        <v>10316</v>
      </c>
      <c r="R6281" s="35" t="s">
        <v>10317</v>
      </c>
      <c r="S6281" s="277" t="s">
        <v>579</v>
      </c>
      <c r="T6281" s="167" t="s">
        <v>11009</v>
      </c>
      <c r="U6281" s="88">
        <v>114533365</v>
      </c>
      <c r="V6281" s="240" t="s">
        <v>788</v>
      </c>
      <c r="W6281" s="167" t="s">
        <v>11010</v>
      </c>
      <c r="X6281" s="255">
        <v>0</v>
      </c>
      <c r="Y6281" s="241">
        <v>0</v>
      </c>
      <c r="Z6281" s="241">
        <v>0</v>
      </c>
      <c r="AA6281" s="266"/>
      <c r="AB6281" s="266"/>
      <c r="AC6281" s="266"/>
      <c r="AD6281" s="241">
        <v>5517212</v>
      </c>
      <c r="AE6281" s="461" t="s">
        <v>1270</v>
      </c>
      <c r="AF6281" s="462" t="s">
        <v>1270</v>
      </c>
      <c r="AG6281" s="277" t="s">
        <v>7040</v>
      </c>
      <c r="AH6281" s="277" t="s">
        <v>7041</v>
      </c>
    </row>
    <row r="6282" spans="1:34" ht="15" hidden="1" customHeight="1" x14ac:dyDescent="0.2">
      <c r="A6282" s="386">
        <v>500</v>
      </c>
      <c r="B6282" s="386">
        <v>500</v>
      </c>
      <c r="C6282" s="419" t="s">
        <v>1270</v>
      </c>
      <c r="D6282" s="419" t="s">
        <v>1270</v>
      </c>
      <c r="E6282" s="381" t="s">
        <v>9863</v>
      </c>
      <c r="F6282" s="25">
        <v>2018</v>
      </c>
      <c r="G6282" s="479">
        <v>43227.32708333333</v>
      </c>
      <c r="H6282" s="389">
        <v>43227.32708333333</v>
      </c>
      <c r="I6282" s="420" t="s">
        <v>36</v>
      </c>
      <c r="J6282" s="420" t="s">
        <v>36</v>
      </c>
      <c r="K6282" s="412" t="s">
        <v>36</v>
      </c>
      <c r="L6282" s="480"/>
      <c r="M6282" s="481"/>
      <c r="N6282" s="480"/>
      <c r="O6282" s="480"/>
      <c r="P6282" s="421" t="s">
        <v>7093</v>
      </c>
      <c r="Q6282" s="422" t="s">
        <v>43</v>
      </c>
      <c r="R6282" s="393" t="s">
        <v>10310</v>
      </c>
      <c r="S6282" s="381" t="s">
        <v>88</v>
      </c>
      <c r="T6282" s="394" t="s">
        <v>11085</v>
      </c>
      <c r="U6282" s="465" t="s">
        <v>40</v>
      </c>
      <c r="V6282" s="396" t="s">
        <v>788</v>
      </c>
      <c r="W6282" s="394" t="s">
        <v>11086</v>
      </c>
      <c r="X6282" s="429">
        <v>0</v>
      </c>
      <c r="Y6282" s="380">
        <v>0</v>
      </c>
      <c r="Z6282" s="380">
        <v>0</v>
      </c>
      <c r="AA6282" s="381"/>
      <c r="AB6282" s="381"/>
      <c r="AC6282" s="381"/>
      <c r="AD6282" s="380">
        <v>5517212</v>
      </c>
      <c r="AE6282" s="463" t="s">
        <v>1270</v>
      </c>
      <c r="AF6282" s="464" t="s">
        <v>1270</v>
      </c>
      <c r="AG6282" s="381" t="s">
        <v>7097</v>
      </c>
      <c r="AH6282" s="277" t="s">
        <v>7041</v>
      </c>
    </row>
    <row r="6283" spans="1:34" ht="15" hidden="1" customHeight="1" x14ac:dyDescent="0.2">
      <c r="A6283" s="386">
        <v>500</v>
      </c>
      <c r="B6283" s="386">
        <v>500</v>
      </c>
      <c r="C6283" s="419" t="s">
        <v>1270</v>
      </c>
      <c r="D6283" s="419" t="s">
        <v>1270</v>
      </c>
      <c r="E6283" s="381" t="s">
        <v>8813</v>
      </c>
      <c r="F6283" s="25">
        <v>2018</v>
      </c>
      <c r="G6283" s="479">
        <v>43234.384722222225</v>
      </c>
      <c r="H6283" s="389">
        <v>43234.384722222225</v>
      </c>
      <c r="I6283" s="420" t="s">
        <v>36</v>
      </c>
      <c r="J6283" s="420" t="s">
        <v>36</v>
      </c>
      <c r="K6283" s="412" t="s">
        <v>36</v>
      </c>
      <c r="L6283" s="391">
        <f>N6283-G6283</f>
        <v>4.4416666666656965</v>
      </c>
      <c r="M6283" s="392">
        <v>6396</v>
      </c>
      <c r="N6283" s="479">
        <v>43238.826388888891</v>
      </c>
      <c r="O6283" s="389">
        <v>43238.826388888891</v>
      </c>
      <c r="P6283" s="421" t="s">
        <v>7093</v>
      </c>
      <c r="Q6283" s="422" t="s">
        <v>43</v>
      </c>
      <c r="R6283" s="393" t="s">
        <v>10310</v>
      </c>
      <c r="S6283" s="381" t="s">
        <v>106</v>
      </c>
      <c r="T6283" s="394" t="s">
        <v>11106</v>
      </c>
      <c r="U6283" s="465" t="s">
        <v>40</v>
      </c>
      <c r="V6283" s="396" t="s">
        <v>384</v>
      </c>
      <c r="W6283" s="394" t="s">
        <v>11107</v>
      </c>
      <c r="X6283" s="429">
        <v>0</v>
      </c>
      <c r="Y6283" s="380">
        <v>0</v>
      </c>
      <c r="Z6283" s="380">
        <v>0</v>
      </c>
      <c r="AA6283" s="381"/>
      <c r="AB6283" s="381"/>
      <c r="AC6283" s="381"/>
      <c r="AD6283" s="380">
        <v>5517212</v>
      </c>
      <c r="AE6283" s="463" t="s">
        <v>1270</v>
      </c>
      <c r="AF6283" s="464" t="s">
        <v>1270</v>
      </c>
      <c r="AG6283" s="381" t="s">
        <v>7097</v>
      </c>
      <c r="AH6283" s="277" t="s">
        <v>7041</v>
      </c>
    </row>
    <row r="6284" spans="1:34" ht="15" hidden="1" customHeight="1" x14ac:dyDescent="0.2">
      <c r="A6284" s="257">
        <v>230</v>
      </c>
      <c r="B6284" s="257">
        <v>230</v>
      </c>
      <c r="C6284" s="36" t="s">
        <v>1270</v>
      </c>
      <c r="D6284" s="218" t="s">
        <v>1270</v>
      </c>
      <c r="E6284" s="258" t="s">
        <v>14308</v>
      </c>
      <c r="F6284" s="25">
        <v>2018</v>
      </c>
      <c r="G6284" s="284">
        <v>43239.402083333334</v>
      </c>
      <c r="H6284" s="233">
        <v>43239.402083333334</v>
      </c>
      <c r="I6284" s="412" t="s">
        <v>36</v>
      </c>
      <c r="J6284" s="412" t="s">
        <v>36</v>
      </c>
      <c r="K6284" s="412" t="s">
        <v>36</v>
      </c>
      <c r="L6284" s="235">
        <f>N6284-G6284</f>
        <v>6.944444467080757E-4</v>
      </c>
      <c r="M6284" s="236">
        <v>1</v>
      </c>
      <c r="N6284" s="284">
        <v>43239.402777777781</v>
      </c>
      <c r="O6284" s="234">
        <v>43239.402777777781</v>
      </c>
      <c r="P6284" s="237" t="s">
        <v>37</v>
      </c>
      <c r="Q6284" s="359" t="s">
        <v>1285</v>
      </c>
      <c r="R6284" s="35" t="s">
        <v>10447</v>
      </c>
      <c r="S6284" s="277" t="s">
        <v>40</v>
      </c>
      <c r="T6284" s="167" t="s">
        <v>11146</v>
      </c>
      <c r="U6284" s="77">
        <v>114620727</v>
      </c>
      <c r="V6284" s="240" t="s">
        <v>384</v>
      </c>
      <c r="W6284" s="167" t="s">
        <v>11147</v>
      </c>
      <c r="X6284" s="255">
        <v>0</v>
      </c>
      <c r="Y6284" s="241">
        <v>0</v>
      </c>
      <c r="Z6284" s="241">
        <v>0</v>
      </c>
      <c r="AA6284" s="266"/>
      <c r="AB6284" s="266"/>
      <c r="AC6284" s="266"/>
      <c r="AD6284" s="241">
        <v>5517212</v>
      </c>
      <c r="AE6284" s="461" t="s">
        <v>1270</v>
      </c>
      <c r="AF6284" s="462" t="s">
        <v>1270</v>
      </c>
      <c r="AG6284" s="277" t="s">
        <v>7040</v>
      </c>
      <c r="AH6284" s="277" t="s">
        <v>7173</v>
      </c>
    </row>
    <row r="6285" spans="1:34" ht="15" hidden="1" customHeight="1" x14ac:dyDescent="0.2">
      <c r="A6285" s="386">
        <v>500</v>
      </c>
      <c r="B6285" s="386">
        <v>500</v>
      </c>
      <c r="C6285" s="431" t="s">
        <v>1270</v>
      </c>
      <c r="D6285" s="432" t="s">
        <v>1270</v>
      </c>
      <c r="E6285" s="387" t="s">
        <v>3414</v>
      </c>
      <c r="F6285" s="25">
        <v>2018</v>
      </c>
      <c r="G6285" s="479">
        <v>43249.261805555558</v>
      </c>
      <c r="H6285" s="389">
        <v>43249.261805555558</v>
      </c>
      <c r="I6285" s="420" t="s">
        <v>36</v>
      </c>
      <c r="J6285" s="420" t="s">
        <v>36</v>
      </c>
      <c r="K6285" s="412" t="s">
        <v>36</v>
      </c>
      <c r="L6285" s="391">
        <f>N6285-G6285</f>
        <v>3.5201388888890506</v>
      </c>
      <c r="M6285" s="392">
        <v>5069</v>
      </c>
      <c r="N6285" s="479">
        <v>43252.781944444447</v>
      </c>
      <c r="O6285" s="389">
        <v>43252.781944444447</v>
      </c>
      <c r="P6285" s="421" t="s">
        <v>7093</v>
      </c>
      <c r="Q6285" s="422" t="s">
        <v>43</v>
      </c>
      <c r="R6285" s="393" t="s">
        <v>10310</v>
      </c>
      <c r="S6285" s="381" t="s">
        <v>564</v>
      </c>
      <c r="T6285" s="394" t="s">
        <v>11211</v>
      </c>
      <c r="U6285" s="465" t="s">
        <v>40</v>
      </c>
      <c r="V6285" s="396" t="s">
        <v>384</v>
      </c>
      <c r="W6285" s="394" t="s">
        <v>11212</v>
      </c>
      <c r="X6285" s="429">
        <v>0</v>
      </c>
      <c r="Y6285" s="380">
        <v>0</v>
      </c>
      <c r="Z6285" s="380">
        <v>0</v>
      </c>
      <c r="AA6285" s="381"/>
      <c r="AB6285" s="381"/>
      <c r="AC6285" s="381"/>
      <c r="AD6285" s="380">
        <v>5517212</v>
      </c>
      <c r="AE6285" s="463" t="s">
        <v>1270</v>
      </c>
      <c r="AF6285" s="464" t="s">
        <v>1270</v>
      </c>
      <c r="AG6285" s="381" t="s">
        <v>7097</v>
      </c>
      <c r="AH6285" s="277" t="s">
        <v>7041</v>
      </c>
    </row>
    <row r="6286" spans="1:34" ht="15" hidden="1" customHeight="1" x14ac:dyDescent="0.2">
      <c r="A6286" s="257">
        <v>500</v>
      </c>
      <c r="B6286" s="257">
        <v>500</v>
      </c>
      <c r="C6286" s="36" t="s">
        <v>1270</v>
      </c>
      <c r="D6286" s="218" t="s">
        <v>1270</v>
      </c>
      <c r="E6286" s="258" t="s">
        <v>3695</v>
      </c>
      <c r="F6286" s="25">
        <v>2018</v>
      </c>
      <c r="G6286" s="284">
        <v>43272.005555555559</v>
      </c>
      <c r="H6286" s="233">
        <v>43272.005555555559</v>
      </c>
      <c r="I6286" s="412" t="s">
        <v>36</v>
      </c>
      <c r="J6286" s="412" t="s">
        <v>36</v>
      </c>
      <c r="K6286" s="412" t="s">
        <v>36</v>
      </c>
      <c r="L6286" s="235">
        <f>N6286-G6286</f>
        <v>0.68402777777373558</v>
      </c>
      <c r="M6286" s="236">
        <v>985</v>
      </c>
      <c r="N6286" s="284">
        <v>43272.689583333333</v>
      </c>
      <c r="O6286" s="233">
        <v>43272.689583333333</v>
      </c>
      <c r="P6286" s="237" t="s">
        <v>37</v>
      </c>
      <c r="Q6286" s="359" t="s">
        <v>1285</v>
      </c>
      <c r="R6286" s="35" t="s">
        <v>10259</v>
      </c>
      <c r="S6286" s="277" t="s">
        <v>45</v>
      </c>
      <c r="T6286" s="167" t="s">
        <v>11349</v>
      </c>
      <c r="U6286" s="88">
        <v>114717483</v>
      </c>
      <c r="V6286" s="240" t="s">
        <v>384</v>
      </c>
      <c r="W6286" s="167" t="s">
        <v>11350</v>
      </c>
      <c r="X6286" s="255">
        <v>0</v>
      </c>
      <c r="Y6286" s="241">
        <v>0</v>
      </c>
      <c r="Z6286" s="241">
        <v>0</v>
      </c>
      <c r="AA6286" s="266"/>
      <c r="AB6286" s="266"/>
      <c r="AC6286" s="266"/>
      <c r="AD6286" s="241">
        <v>5517212</v>
      </c>
      <c r="AE6286" s="461" t="s">
        <v>1270</v>
      </c>
      <c r="AF6286" s="462" t="s">
        <v>1270</v>
      </c>
      <c r="AG6286" s="277" t="s">
        <v>7040</v>
      </c>
      <c r="AH6286" s="277" t="s">
        <v>7041</v>
      </c>
    </row>
    <row r="6287" spans="1:34" ht="15" hidden="1" customHeight="1" x14ac:dyDescent="0.2">
      <c r="A6287" s="386">
        <v>500</v>
      </c>
      <c r="B6287" s="386">
        <v>500</v>
      </c>
      <c r="C6287" s="431" t="s">
        <v>1270</v>
      </c>
      <c r="D6287" s="432" t="s">
        <v>1270</v>
      </c>
      <c r="E6287" s="387" t="s">
        <v>9858</v>
      </c>
      <c r="F6287" s="25">
        <v>2018</v>
      </c>
      <c r="G6287" s="479">
        <v>43272.380555555559</v>
      </c>
      <c r="H6287" s="389">
        <v>43272.380555555559</v>
      </c>
      <c r="I6287" s="420" t="s">
        <v>36</v>
      </c>
      <c r="J6287" s="420" t="s">
        <v>36</v>
      </c>
      <c r="K6287" s="412" t="s">
        <v>36</v>
      </c>
      <c r="L6287" s="391">
        <f>N6287-G6287</f>
        <v>0.30347222222189885</v>
      </c>
      <c r="M6287" s="392">
        <v>437</v>
      </c>
      <c r="N6287" s="479">
        <v>43272.684027777781</v>
      </c>
      <c r="O6287" s="389">
        <v>43272.684027777781</v>
      </c>
      <c r="P6287" s="421" t="s">
        <v>7093</v>
      </c>
      <c r="Q6287" s="422" t="s">
        <v>43</v>
      </c>
      <c r="R6287" s="393" t="s">
        <v>10310</v>
      </c>
      <c r="S6287" s="381" t="s">
        <v>45</v>
      </c>
      <c r="T6287" s="394" t="s">
        <v>11351</v>
      </c>
      <c r="U6287" s="465" t="s">
        <v>40</v>
      </c>
      <c r="V6287" s="396" t="s">
        <v>1336</v>
      </c>
      <c r="W6287" s="394" t="s">
        <v>11352</v>
      </c>
      <c r="X6287" s="429">
        <v>0</v>
      </c>
      <c r="Y6287" s="380">
        <v>0</v>
      </c>
      <c r="Z6287" s="380">
        <v>0</v>
      </c>
      <c r="AA6287" s="381"/>
      <c r="AB6287" s="381"/>
      <c r="AC6287" s="381"/>
      <c r="AD6287" s="380">
        <v>5517212</v>
      </c>
      <c r="AE6287" s="463" t="s">
        <v>1270</v>
      </c>
      <c r="AF6287" s="464" t="s">
        <v>1270</v>
      </c>
      <c r="AG6287" s="381" t="s">
        <v>7097</v>
      </c>
      <c r="AH6287" s="277" t="s">
        <v>7041</v>
      </c>
    </row>
    <row r="6288" spans="1:34" ht="15" hidden="1" customHeight="1" x14ac:dyDescent="0.2">
      <c r="A6288" s="257">
        <v>500</v>
      </c>
      <c r="B6288" s="257">
        <v>500</v>
      </c>
      <c r="C6288" s="36" t="s">
        <v>1270</v>
      </c>
      <c r="D6288" s="218" t="s">
        <v>1270</v>
      </c>
      <c r="E6288" s="258" t="s">
        <v>2277</v>
      </c>
      <c r="F6288" s="25">
        <v>2018</v>
      </c>
      <c r="G6288" s="284">
        <v>43286.375694444447</v>
      </c>
      <c r="H6288" s="233">
        <v>43286.375694444447</v>
      </c>
      <c r="I6288" s="412" t="s">
        <v>36</v>
      </c>
      <c r="J6288" s="412" t="s">
        <v>36</v>
      </c>
      <c r="K6288" s="412" t="s">
        <v>36</v>
      </c>
      <c r="L6288" s="235">
        <f>N6288-G6288</f>
        <v>0.26319444444379769</v>
      </c>
      <c r="M6288" s="236">
        <v>379</v>
      </c>
      <c r="N6288" s="284">
        <v>43286.638888888891</v>
      </c>
      <c r="O6288" s="233">
        <v>43286.638888888891</v>
      </c>
      <c r="P6288" s="237" t="s">
        <v>37</v>
      </c>
      <c r="Q6288" s="359" t="s">
        <v>145</v>
      </c>
      <c r="R6288" s="35" t="s">
        <v>10207</v>
      </c>
      <c r="S6288" s="277" t="s">
        <v>101</v>
      </c>
      <c r="T6288" s="167" t="s">
        <v>11480</v>
      </c>
      <c r="U6288" s="88">
        <v>114755488</v>
      </c>
      <c r="V6288" s="240" t="s">
        <v>761</v>
      </c>
      <c r="W6288" s="167" t="s">
        <v>11481</v>
      </c>
      <c r="X6288" s="255">
        <v>0</v>
      </c>
      <c r="Y6288" s="241">
        <v>0</v>
      </c>
      <c r="Z6288" s="241">
        <v>0</v>
      </c>
      <c r="AA6288" s="266"/>
      <c r="AB6288" s="266"/>
      <c r="AC6288" s="266"/>
      <c r="AD6288" s="241">
        <v>5517212</v>
      </c>
      <c r="AE6288" s="461" t="s">
        <v>1270</v>
      </c>
      <c r="AF6288" s="462" t="s">
        <v>1270</v>
      </c>
      <c r="AG6288" s="277" t="s">
        <v>7040</v>
      </c>
      <c r="AH6288" s="277" t="s">
        <v>7041</v>
      </c>
    </row>
    <row r="6289" spans="1:34" ht="15" hidden="1" customHeight="1" x14ac:dyDescent="0.2">
      <c r="A6289" s="257">
        <v>230</v>
      </c>
      <c r="B6289" s="257">
        <v>230</v>
      </c>
      <c r="C6289" s="36" t="s">
        <v>1270</v>
      </c>
      <c r="D6289" s="218" t="s">
        <v>1270</v>
      </c>
      <c r="E6289" s="258" t="s">
        <v>11557</v>
      </c>
      <c r="F6289" s="25">
        <v>2018</v>
      </c>
      <c r="G6289" s="284">
        <v>43299.502083333333</v>
      </c>
      <c r="H6289" s="233">
        <v>43299.502083333333</v>
      </c>
      <c r="I6289" s="412" t="s">
        <v>36</v>
      </c>
      <c r="J6289" s="412" t="s">
        <v>36</v>
      </c>
      <c r="K6289" s="412" t="s">
        <v>36</v>
      </c>
      <c r="L6289" s="235">
        <f>N6289-G6289</f>
        <v>0.50763888889196096</v>
      </c>
      <c r="M6289" s="236">
        <v>731</v>
      </c>
      <c r="N6289" s="284">
        <v>43300.009722222225</v>
      </c>
      <c r="O6289" s="233">
        <v>43300.009722222225</v>
      </c>
      <c r="P6289" s="237" t="s">
        <v>37</v>
      </c>
      <c r="Q6289" s="359" t="s">
        <v>145</v>
      </c>
      <c r="R6289" s="35" t="s">
        <v>10207</v>
      </c>
      <c r="S6289" s="277" t="s">
        <v>170</v>
      </c>
      <c r="T6289" s="167" t="s">
        <v>11558</v>
      </c>
      <c r="U6289" s="88">
        <v>114799631</v>
      </c>
      <c r="V6289" s="240" t="s">
        <v>1390</v>
      </c>
      <c r="W6289" s="277" t="s">
        <v>11559</v>
      </c>
      <c r="X6289" s="255">
        <v>0</v>
      </c>
      <c r="Y6289" s="241">
        <v>0</v>
      </c>
      <c r="Z6289" s="241">
        <v>0</v>
      </c>
      <c r="AA6289" s="277"/>
      <c r="AB6289" s="277"/>
      <c r="AC6289" s="277"/>
      <c r="AD6289" s="241">
        <v>5517212</v>
      </c>
      <c r="AE6289" s="461" t="s">
        <v>1270</v>
      </c>
      <c r="AF6289" s="462" t="s">
        <v>1270</v>
      </c>
      <c r="AG6289" s="277" t="s">
        <v>7040</v>
      </c>
      <c r="AH6289" s="277" t="s">
        <v>7041</v>
      </c>
    </row>
    <row r="6290" spans="1:34" ht="15" customHeight="1" x14ac:dyDescent="0.2">
      <c r="A6290" s="272">
        <v>115</v>
      </c>
      <c r="B6290" s="272">
        <v>115</v>
      </c>
      <c r="C6290" s="356" t="s">
        <v>1270</v>
      </c>
      <c r="D6290" s="493" t="s">
        <v>1270</v>
      </c>
      <c r="E6290" s="331" t="s">
        <v>11685</v>
      </c>
      <c r="F6290" s="25">
        <v>2018</v>
      </c>
      <c r="G6290" s="284">
        <v>43314.320138888892</v>
      </c>
      <c r="H6290" s="234">
        <v>43314.320138888892</v>
      </c>
      <c r="I6290" s="412" t="s">
        <v>36</v>
      </c>
      <c r="J6290" s="412" t="s">
        <v>36</v>
      </c>
      <c r="K6290" s="412" t="s">
        <v>36</v>
      </c>
      <c r="L6290" s="235">
        <f>N6290-G6290</f>
        <v>6.9444443943211809E-4</v>
      </c>
      <c r="M6290" s="236">
        <v>1</v>
      </c>
      <c r="N6290" s="284">
        <v>43314.320833333331</v>
      </c>
      <c r="O6290" s="234">
        <v>43314.320833333331</v>
      </c>
      <c r="P6290" s="237" t="s">
        <v>37</v>
      </c>
      <c r="Q6290" s="162" t="s">
        <v>10316</v>
      </c>
      <c r="R6290" s="167" t="s">
        <v>10554</v>
      </c>
      <c r="S6290" s="163" t="s">
        <v>579</v>
      </c>
      <c r="T6290" s="167" t="s">
        <v>11686</v>
      </c>
      <c r="U6290" s="88">
        <v>114848485</v>
      </c>
      <c r="V6290" s="240" t="s">
        <v>1385</v>
      </c>
      <c r="W6290" s="167" t="s">
        <v>11687</v>
      </c>
      <c r="X6290" s="255">
        <v>0</v>
      </c>
      <c r="Y6290" s="241">
        <v>0</v>
      </c>
      <c r="Z6290" s="241">
        <v>0</v>
      </c>
      <c r="AA6290" s="266"/>
      <c r="AB6290" s="266"/>
      <c r="AC6290" s="266"/>
      <c r="AD6290" s="241">
        <v>5517212</v>
      </c>
      <c r="AE6290" s="461" t="s">
        <v>1270</v>
      </c>
      <c r="AF6290" s="462" t="s">
        <v>1270</v>
      </c>
      <c r="AG6290" s="163" t="s">
        <v>7040</v>
      </c>
      <c r="AH6290" s="277" t="s">
        <v>7041</v>
      </c>
    </row>
    <row r="6291" spans="1:34" ht="15" customHeight="1" x14ac:dyDescent="0.2">
      <c r="A6291" s="257">
        <v>69</v>
      </c>
      <c r="B6291" s="257">
        <v>70</v>
      </c>
      <c r="C6291" s="36" t="s">
        <v>1270</v>
      </c>
      <c r="D6291" s="218" t="s">
        <v>1270</v>
      </c>
      <c r="E6291" s="258" t="s">
        <v>14309</v>
      </c>
      <c r="F6291" s="25">
        <v>2018</v>
      </c>
      <c r="G6291" s="284">
        <v>43334.352777777778</v>
      </c>
      <c r="H6291" s="234">
        <v>43334.352777777778</v>
      </c>
      <c r="I6291" s="412" t="s">
        <v>36</v>
      </c>
      <c r="J6291" s="412" t="s">
        <v>36</v>
      </c>
      <c r="K6291" s="412" t="s">
        <v>36</v>
      </c>
      <c r="L6291" s="235">
        <f>N6291-G6291</f>
        <v>1.8750000002910383E-2</v>
      </c>
      <c r="M6291" s="236">
        <v>27</v>
      </c>
      <c r="N6291" s="284">
        <v>43334.371527777781</v>
      </c>
      <c r="O6291" s="234">
        <v>43334.371527777781</v>
      </c>
      <c r="P6291" s="237" t="s">
        <v>37</v>
      </c>
      <c r="Q6291" s="162" t="s">
        <v>10316</v>
      </c>
      <c r="R6291" s="167" t="s">
        <v>10589</v>
      </c>
      <c r="S6291" s="163" t="s">
        <v>579</v>
      </c>
      <c r="T6291" s="167" t="s">
        <v>11768</v>
      </c>
      <c r="U6291" s="497">
        <v>114913671</v>
      </c>
      <c r="V6291" s="240" t="s">
        <v>788</v>
      </c>
      <c r="W6291" s="167" t="s">
        <v>11769</v>
      </c>
      <c r="X6291" s="255">
        <v>2168</v>
      </c>
      <c r="Y6291" s="255">
        <v>2168</v>
      </c>
      <c r="Z6291" s="255">
        <v>49864</v>
      </c>
      <c r="AA6291" s="264">
        <f>Y6291/AD6291</f>
        <v>3.9295209246989238E-4</v>
      </c>
      <c r="AB6291" s="265">
        <f>Z6291/AD6291</f>
        <v>9.0378981268075254E-3</v>
      </c>
      <c r="AC6291" s="255">
        <f>Z6291/Y6291</f>
        <v>23</v>
      </c>
      <c r="AD6291" s="241">
        <v>5517212</v>
      </c>
      <c r="AE6291" s="461" t="s">
        <v>1270</v>
      </c>
      <c r="AF6291" s="462" t="s">
        <v>1270</v>
      </c>
      <c r="AG6291" s="163" t="s">
        <v>7040</v>
      </c>
      <c r="AH6291" s="277" t="s">
        <v>7041</v>
      </c>
    </row>
    <row r="6292" spans="1:34" ht="15" customHeight="1" x14ac:dyDescent="0.2">
      <c r="A6292" s="257">
        <v>115</v>
      </c>
      <c r="B6292" s="257">
        <v>115</v>
      </c>
      <c r="C6292" s="54" t="s">
        <v>1270</v>
      </c>
      <c r="D6292" s="54" t="s">
        <v>1270</v>
      </c>
      <c r="E6292" s="277" t="s">
        <v>10479</v>
      </c>
      <c r="F6292" s="25">
        <v>2018</v>
      </c>
      <c r="G6292" s="284">
        <v>43340.463194444441</v>
      </c>
      <c r="H6292" s="234">
        <v>43340.463194444441</v>
      </c>
      <c r="I6292" s="412" t="s">
        <v>36</v>
      </c>
      <c r="J6292" s="412" t="s">
        <v>36</v>
      </c>
      <c r="K6292" s="412" t="s">
        <v>36</v>
      </c>
      <c r="L6292" s="235">
        <f>N6292-G6292</f>
        <v>7.5000000004365575E-2</v>
      </c>
      <c r="M6292" s="236">
        <v>108</v>
      </c>
      <c r="N6292" s="284">
        <v>43340.538194444445</v>
      </c>
      <c r="O6292" s="234">
        <v>43340.538194444445</v>
      </c>
      <c r="P6292" s="237" t="s">
        <v>37</v>
      </c>
      <c r="Q6292" s="162" t="s">
        <v>48</v>
      </c>
      <c r="R6292" s="167" t="s">
        <v>10200</v>
      </c>
      <c r="S6292" s="163" t="s">
        <v>40</v>
      </c>
      <c r="T6292" s="167" t="s">
        <v>11802</v>
      </c>
      <c r="U6292" s="287" t="s">
        <v>40</v>
      </c>
      <c r="V6292" s="240" t="s">
        <v>761</v>
      </c>
      <c r="W6292" s="167" t="s">
        <v>11803</v>
      </c>
      <c r="X6292" s="255">
        <v>0</v>
      </c>
      <c r="Y6292" s="241">
        <v>0</v>
      </c>
      <c r="Z6292" s="241">
        <v>0</v>
      </c>
      <c r="AA6292" s="266"/>
      <c r="AB6292" s="266"/>
      <c r="AC6292" s="266"/>
      <c r="AD6292" s="241">
        <v>5517212</v>
      </c>
      <c r="AE6292" s="461" t="s">
        <v>1270</v>
      </c>
      <c r="AF6292" s="462" t="s">
        <v>1270</v>
      </c>
      <c r="AG6292" s="163" t="s">
        <v>7040</v>
      </c>
      <c r="AH6292" s="277" t="s">
        <v>7041</v>
      </c>
    </row>
    <row r="6293" spans="1:34" ht="15" customHeight="1" x14ac:dyDescent="0.2">
      <c r="A6293" s="257">
        <v>115</v>
      </c>
      <c r="B6293" s="257">
        <v>115</v>
      </c>
      <c r="C6293" s="54" t="s">
        <v>1270</v>
      </c>
      <c r="D6293" s="54" t="s">
        <v>1270</v>
      </c>
      <c r="E6293" s="277" t="s">
        <v>11810</v>
      </c>
      <c r="F6293" s="25">
        <v>2018</v>
      </c>
      <c r="G6293" s="284">
        <v>43341.401388888888</v>
      </c>
      <c r="H6293" s="234">
        <v>43341.401388888888</v>
      </c>
      <c r="I6293" s="412" t="s">
        <v>36</v>
      </c>
      <c r="J6293" s="412" t="s">
        <v>36</v>
      </c>
      <c r="K6293" s="412" t="s">
        <v>36</v>
      </c>
      <c r="L6293" s="235">
        <f>N6293-G6293</f>
        <v>7.3944444444423425</v>
      </c>
      <c r="M6293" s="236">
        <v>10648</v>
      </c>
      <c r="N6293" s="284">
        <v>43348.79583333333</v>
      </c>
      <c r="O6293" s="234">
        <v>43348.79583333333</v>
      </c>
      <c r="P6293" s="237" t="s">
        <v>37</v>
      </c>
      <c r="Q6293" s="162" t="s">
        <v>1285</v>
      </c>
      <c r="R6293" s="167" t="s">
        <v>10236</v>
      </c>
      <c r="S6293" s="163" t="s">
        <v>80</v>
      </c>
      <c r="T6293" s="167" t="s">
        <v>11811</v>
      </c>
      <c r="U6293" s="293">
        <v>114933317</v>
      </c>
      <c r="V6293" s="240" t="s">
        <v>190</v>
      </c>
      <c r="W6293" s="167" t="s">
        <v>11812</v>
      </c>
      <c r="X6293" s="255">
        <v>0</v>
      </c>
      <c r="Y6293" s="241">
        <v>0</v>
      </c>
      <c r="Z6293" s="241">
        <v>0</v>
      </c>
      <c r="AA6293" s="266"/>
      <c r="AB6293" s="266"/>
      <c r="AC6293" s="266"/>
      <c r="AD6293" s="241">
        <v>5517212</v>
      </c>
      <c r="AE6293" s="461" t="s">
        <v>1270</v>
      </c>
      <c r="AF6293" s="462" t="s">
        <v>1270</v>
      </c>
      <c r="AG6293" s="163" t="s">
        <v>7040</v>
      </c>
      <c r="AH6293" s="277" t="s">
        <v>7041</v>
      </c>
    </row>
    <row r="6294" spans="1:34" ht="15" customHeight="1" x14ac:dyDescent="0.2">
      <c r="A6294" s="257">
        <v>115</v>
      </c>
      <c r="B6294" s="257">
        <v>115</v>
      </c>
      <c r="C6294" s="54" t="s">
        <v>1270</v>
      </c>
      <c r="D6294" s="54" t="s">
        <v>1270</v>
      </c>
      <c r="E6294" s="277" t="s">
        <v>10479</v>
      </c>
      <c r="F6294" s="25">
        <v>2018</v>
      </c>
      <c r="G6294" s="284">
        <v>43343.756249999999</v>
      </c>
      <c r="H6294" s="234">
        <v>43343.756249999999</v>
      </c>
      <c r="I6294" s="412" t="s">
        <v>36</v>
      </c>
      <c r="J6294" s="412" t="s">
        <v>36</v>
      </c>
      <c r="K6294" s="412" t="s">
        <v>36</v>
      </c>
      <c r="L6294" s="235">
        <f>N6294-G6294</f>
        <v>0.10277777777810115</v>
      </c>
      <c r="M6294" s="236">
        <v>148</v>
      </c>
      <c r="N6294" s="284">
        <v>43343.859027777777</v>
      </c>
      <c r="O6294" s="234">
        <v>43343.859027777777</v>
      </c>
      <c r="P6294" s="237" t="s">
        <v>37</v>
      </c>
      <c r="Q6294" s="162" t="s">
        <v>48</v>
      </c>
      <c r="R6294" s="167" t="s">
        <v>10200</v>
      </c>
      <c r="S6294" s="163" t="s">
        <v>40</v>
      </c>
      <c r="T6294" s="167" t="s">
        <v>11823</v>
      </c>
      <c r="U6294" s="287" t="s">
        <v>40</v>
      </c>
      <c r="V6294" s="240" t="s">
        <v>761</v>
      </c>
      <c r="W6294" s="167" t="s">
        <v>11824</v>
      </c>
      <c r="X6294" s="255">
        <v>0</v>
      </c>
      <c r="Y6294" s="241">
        <v>0</v>
      </c>
      <c r="Z6294" s="241">
        <v>0</v>
      </c>
      <c r="AA6294" s="266"/>
      <c r="AB6294" s="266"/>
      <c r="AC6294" s="266"/>
      <c r="AD6294" s="241">
        <v>5517212</v>
      </c>
      <c r="AE6294" s="461" t="s">
        <v>1270</v>
      </c>
      <c r="AF6294" s="462" t="s">
        <v>1270</v>
      </c>
      <c r="AG6294" s="163" t="s">
        <v>7040</v>
      </c>
      <c r="AH6294" s="277" t="s">
        <v>7041</v>
      </c>
    </row>
    <row r="6295" spans="1:34" ht="15" customHeight="1" x14ac:dyDescent="0.2">
      <c r="A6295" s="257">
        <v>115</v>
      </c>
      <c r="B6295" s="257">
        <v>115</v>
      </c>
      <c r="C6295" s="54" t="s">
        <v>1270</v>
      </c>
      <c r="D6295" s="54" t="s">
        <v>1270</v>
      </c>
      <c r="E6295" s="277" t="s">
        <v>10479</v>
      </c>
      <c r="F6295" s="25">
        <v>2018</v>
      </c>
      <c r="G6295" s="284">
        <v>43344.664583333331</v>
      </c>
      <c r="H6295" s="234">
        <v>43344.664583333331</v>
      </c>
      <c r="I6295" s="412" t="s">
        <v>36</v>
      </c>
      <c r="J6295" s="412" t="s">
        <v>36</v>
      </c>
      <c r="K6295" s="412" t="s">
        <v>36</v>
      </c>
      <c r="L6295" s="235">
        <f>N6295-G6295</f>
        <v>8.1250000002910383E-2</v>
      </c>
      <c r="M6295" s="236">
        <v>117</v>
      </c>
      <c r="N6295" s="284">
        <v>43344.745833333334</v>
      </c>
      <c r="O6295" s="234">
        <v>43344.745833333334</v>
      </c>
      <c r="P6295" s="237" t="s">
        <v>37</v>
      </c>
      <c r="Q6295" s="162" t="s">
        <v>48</v>
      </c>
      <c r="R6295" s="167" t="s">
        <v>10200</v>
      </c>
      <c r="S6295" s="163" t="s">
        <v>40</v>
      </c>
      <c r="T6295" s="167" t="s">
        <v>11832</v>
      </c>
      <c r="U6295" s="287" t="s">
        <v>40</v>
      </c>
      <c r="V6295" s="240" t="s">
        <v>761</v>
      </c>
      <c r="W6295" s="167" t="s">
        <v>11833</v>
      </c>
      <c r="X6295" s="255">
        <v>0</v>
      </c>
      <c r="Y6295" s="241">
        <v>0</v>
      </c>
      <c r="Z6295" s="241">
        <v>0</v>
      </c>
      <c r="AA6295" s="266"/>
      <c r="AB6295" s="266"/>
      <c r="AC6295" s="266"/>
      <c r="AD6295" s="241">
        <v>5517212</v>
      </c>
      <c r="AE6295" s="461" t="s">
        <v>1270</v>
      </c>
      <c r="AF6295" s="462" t="s">
        <v>1270</v>
      </c>
      <c r="AG6295" s="163" t="s">
        <v>7040</v>
      </c>
      <c r="AH6295" s="277" t="s">
        <v>7041</v>
      </c>
    </row>
    <row r="6296" spans="1:34" ht="15" customHeight="1" x14ac:dyDescent="0.2">
      <c r="A6296" s="257">
        <v>115</v>
      </c>
      <c r="B6296" s="257">
        <v>115</v>
      </c>
      <c r="C6296" s="54" t="s">
        <v>1270</v>
      </c>
      <c r="D6296" s="54" t="s">
        <v>1270</v>
      </c>
      <c r="E6296" s="277" t="s">
        <v>10479</v>
      </c>
      <c r="F6296" s="25">
        <v>2018</v>
      </c>
      <c r="G6296" s="284">
        <v>43354.880555555559</v>
      </c>
      <c r="H6296" s="234">
        <v>43354.880555555559</v>
      </c>
      <c r="I6296" s="412" t="s">
        <v>36</v>
      </c>
      <c r="J6296" s="412" t="s">
        <v>36</v>
      </c>
      <c r="K6296" s="412" t="s">
        <v>36</v>
      </c>
      <c r="L6296" s="235">
        <f>N6296-G6296</f>
        <v>0.10347222221753327</v>
      </c>
      <c r="M6296" s="236">
        <v>149</v>
      </c>
      <c r="N6296" s="284">
        <v>43354.984027777777</v>
      </c>
      <c r="O6296" s="234">
        <v>43354.984027777777</v>
      </c>
      <c r="P6296" s="237" t="s">
        <v>37</v>
      </c>
      <c r="Q6296" s="162" t="s">
        <v>48</v>
      </c>
      <c r="R6296" s="167" t="s">
        <v>10200</v>
      </c>
      <c r="S6296" s="163" t="s">
        <v>40</v>
      </c>
      <c r="T6296" s="167" t="s">
        <v>11883</v>
      </c>
      <c r="U6296" s="287" t="s">
        <v>40</v>
      </c>
      <c r="V6296" s="240" t="s">
        <v>761</v>
      </c>
      <c r="W6296" s="168" t="s">
        <v>11884</v>
      </c>
      <c r="X6296" s="255">
        <v>0</v>
      </c>
      <c r="Y6296" s="241">
        <v>0</v>
      </c>
      <c r="Z6296" s="241">
        <v>0</v>
      </c>
      <c r="AA6296" s="266"/>
      <c r="AB6296" s="266"/>
      <c r="AC6296" s="266"/>
      <c r="AD6296" s="241">
        <v>5517212</v>
      </c>
      <c r="AE6296" s="461" t="s">
        <v>1270</v>
      </c>
      <c r="AF6296" s="462" t="s">
        <v>1270</v>
      </c>
      <c r="AG6296" s="163" t="s">
        <v>7040</v>
      </c>
      <c r="AH6296" s="277" t="s">
        <v>7041</v>
      </c>
    </row>
    <row r="6297" spans="1:34" ht="15" customHeight="1" x14ac:dyDescent="0.2">
      <c r="A6297" s="257">
        <v>115</v>
      </c>
      <c r="B6297" s="257">
        <v>115</v>
      </c>
      <c r="C6297" s="54" t="s">
        <v>1270</v>
      </c>
      <c r="D6297" s="54" t="s">
        <v>1270</v>
      </c>
      <c r="E6297" s="277" t="s">
        <v>10479</v>
      </c>
      <c r="F6297" s="25">
        <v>2018</v>
      </c>
      <c r="G6297" s="284">
        <v>43356.348611111112</v>
      </c>
      <c r="H6297" s="234">
        <v>43356.348611111112</v>
      </c>
      <c r="I6297" s="412" t="s">
        <v>36</v>
      </c>
      <c r="J6297" s="412" t="s">
        <v>36</v>
      </c>
      <c r="K6297" s="412" t="s">
        <v>36</v>
      </c>
      <c r="L6297" s="235">
        <f>N6297-G6297</f>
        <v>0.15625</v>
      </c>
      <c r="M6297" s="236">
        <v>225</v>
      </c>
      <c r="N6297" s="284">
        <v>43356.504861111112</v>
      </c>
      <c r="O6297" s="234">
        <v>43356.504861111112</v>
      </c>
      <c r="P6297" s="237" t="s">
        <v>37</v>
      </c>
      <c r="Q6297" s="162" t="s">
        <v>48</v>
      </c>
      <c r="R6297" s="167" t="s">
        <v>10200</v>
      </c>
      <c r="S6297" s="163" t="s">
        <v>40</v>
      </c>
      <c r="T6297" s="167" t="s">
        <v>11888</v>
      </c>
      <c r="U6297" s="287" t="s">
        <v>40</v>
      </c>
      <c r="V6297" s="240" t="s">
        <v>761</v>
      </c>
      <c r="W6297" s="168" t="s">
        <v>11889</v>
      </c>
      <c r="X6297" s="255">
        <v>0</v>
      </c>
      <c r="Y6297" s="241">
        <v>0</v>
      </c>
      <c r="Z6297" s="241">
        <v>0</v>
      </c>
      <c r="AA6297" s="266"/>
      <c r="AB6297" s="266"/>
      <c r="AC6297" s="266"/>
      <c r="AD6297" s="241">
        <v>5517212</v>
      </c>
      <c r="AE6297" s="461" t="s">
        <v>1270</v>
      </c>
      <c r="AF6297" s="462" t="s">
        <v>1270</v>
      </c>
      <c r="AG6297" s="163" t="s">
        <v>7040</v>
      </c>
      <c r="AH6297" s="277" t="s">
        <v>7041</v>
      </c>
    </row>
    <row r="6298" spans="1:34" ht="15" hidden="1" customHeight="1" x14ac:dyDescent="0.2">
      <c r="A6298" s="257">
        <v>500</v>
      </c>
      <c r="B6298" s="257">
        <v>500</v>
      </c>
      <c r="C6298" s="54" t="s">
        <v>1270</v>
      </c>
      <c r="D6298" s="54" t="s">
        <v>1270</v>
      </c>
      <c r="E6298" s="277" t="s">
        <v>2548</v>
      </c>
      <c r="F6298" s="25">
        <v>2018</v>
      </c>
      <c r="G6298" s="284">
        <v>43356.748611111114</v>
      </c>
      <c r="H6298" s="234">
        <v>43356.748611111114</v>
      </c>
      <c r="I6298" s="412" t="s">
        <v>36</v>
      </c>
      <c r="J6298" s="412" t="s">
        <v>36</v>
      </c>
      <c r="K6298" s="412" t="s">
        <v>36</v>
      </c>
      <c r="L6298" s="235">
        <f>N6298-G6298</f>
        <v>0.12013888888759539</v>
      </c>
      <c r="M6298" s="236">
        <v>173</v>
      </c>
      <c r="N6298" s="284">
        <v>43356.868750000001</v>
      </c>
      <c r="O6298" s="234">
        <v>43356.868750000001</v>
      </c>
      <c r="P6298" s="237" t="s">
        <v>37</v>
      </c>
      <c r="Q6298" s="162" t="s">
        <v>1285</v>
      </c>
      <c r="R6298" s="167" t="s">
        <v>10447</v>
      </c>
      <c r="S6298" s="163" t="s">
        <v>45</v>
      </c>
      <c r="T6298" s="167" t="s">
        <v>11893</v>
      </c>
      <c r="U6298" s="293">
        <v>114975984</v>
      </c>
      <c r="V6298" s="240" t="s">
        <v>1336</v>
      </c>
      <c r="W6298" s="167" t="s">
        <v>11894</v>
      </c>
      <c r="X6298" s="255">
        <v>0</v>
      </c>
      <c r="Y6298" s="241">
        <v>0</v>
      </c>
      <c r="Z6298" s="241">
        <v>0</v>
      </c>
      <c r="AA6298" s="266"/>
      <c r="AB6298" s="266"/>
      <c r="AC6298" s="266"/>
      <c r="AD6298" s="241">
        <v>5517212</v>
      </c>
      <c r="AE6298" s="467" t="s">
        <v>7102</v>
      </c>
      <c r="AF6298" s="468" t="s">
        <v>11895</v>
      </c>
      <c r="AG6298" s="163" t="s">
        <v>7040</v>
      </c>
      <c r="AH6298" s="163" t="s">
        <v>7173</v>
      </c>
    </row>
    <row r="6299" spans="1:34" ht="15" customHeight="1" x14ac:dyDescent="0.2">
      <c r="A6299" s="257">
        <v>115</v>
      </c>
      <c r="B6299" s="257">
        <v>115</v>
      </c>
      <c r="C6299" s="54" t="s">
        <v>1270</v>
      </c>
      <c r="D6299" s="54" t="s">
        <v>1270</v>
      </c>
      <c r="E6299" s="277" t="s">
        <v>10479</v>
      </c>
      <c r="F6299" s="25">
        <v>2018</v>
      </c>
      <c r="G6299" s="284">
        <v>43357.422222222223</v>
      </c>
      <c r="H6299" s="234">
        <v>43357.422222222223</v>
      </c>
      <c r="I6299" s="412" t="s">
        <v>36</v>
      </c>
      <c r="J6299" s="412" t="s">
        <v>36</v>
      </c>
      <c r="K6299" s="412" t="s">
        <v>36</v>
      </c>
      <c r="L6299" s="235">
        <f>N6299-G6299</f>
        <v>13.166666666664241</v>
      </c>
      <c r="M6299" s="236">
        <v>18960</v>
      </c>
      <c r="N6299" s="284">
        <v>43370.588888888888</v>
      </c>
      <c r="O6299" s="234">
        <v>43370.588888888888</v>
      </c>
      <c r="P6299" s="237" t="s">
        <v>37</v>
      </c>
      <c r="Q6299" s="162" t="s">
        <v>1285</v>
      </c>
      <c r="R6299" s="167" t="s">
        <v>10236</v>
      </c>
      <c r="S6299" s="163" t="s">
        <v>80</v>
      </c>
      <c r="T6299" s="167" t="s">
        <v>11899</v>
      </c>
      <c r="U6299" s="287" t="s">
        <v>40</v>
      </c>
      <c r="V6299" s="240" t="s">
        <v>761</v>
      </c>
      <c r="W6299" s="168" t="s">
        <v>11900</v>
      </c>
      <c r="X6299" s="255">
        <v>0</v>
      </c>
      <c r="Y6299" s="241">
        <v>0</v>
      </c>
      <c r="Z6299" s="241">
        <v>0</v>
      </c>
      <c r="AA6299" s="266"/>
      <c r="AB6299" s="266"/>
      <c r="AC6299" s="266"/>
      <c r="AD6299" s="241">
        <v>5517212</v>
      </c>
      <c r="AE6299" s="461" t="s">
        <v>1270</v>
      </c>
      <c r="AF6299" s="462" t="s">
        <v>1270</v>
      </c>
      <c r="AG6299" s="163" t="s">
        <v>7040</v>
      </c>
      <c r="AH6299" s="277" t="s">
        <v>7041</v>
      </c>
    </row>
    <row r="6300" spans="1:34" ht="15" hidden="1" customHeight="1" x14ac:dyDescent="0.2">
      <c r="A6300" s="257">
        <v>500</v>
      </c>
      <c r="B6300" s="257">
        <v>500</v>
      </c>
      <c r="C6300" s="54" t="s">
        <v>1270</v>
      </c>
      <c r="D6300" s="54" t="s">
        <v>1270</v>
      </c>
      <c r="E6300" s="277" t="s">
        <v>8099</v>
      </c>
      <c r="F6300" s="25">
        <v>2018</v>
      </c>
      <c r="G6300" s="284">
        <v>43369.62222222222</v>
      </c>
      <c r="H6300" s="234">
        <v>43369.62222222222</v>
      </c>
      <c r="I6300" s="412" t="s">
        <v>36</v>
      </c>
      <c r="J6300" s="412" t="s">
        <v>36</v>
      </c>
      <c r="K6300" s="412" t="s">
        <v>36</v>
      </c>
      <c r="L6300" s="235">
        <f>N6300-G6300</f>
        <v>0.22638888889196096</v>
      </c>
      <c r="M6300" s="236">
        <v>326</v>
      </c>
      <c r="N6300" s="284">
        <v>43369.848611111112</v>
      </c>
      <c r="O6300" s="234">
        <v>43369.848611111112</v>
      </c>
      <c r="P6300" s="237" t="s">
        <v>37</v>
      </c>
      <c r="Q6300" s="162" t="s">
        <v>43</v>
      </c>
      <c r="R6300" s="167" t="s">
        <v>10292</v>
      </c>
      <c r="S6300" s="163" t="s">
        <v>45</v>
      </c>
      <c r="T6300" s="167" t="s">
        <v>11958</v>
      </c>
      <c r="U6300" s="287" t="s">
        <v>40</v>
      </c>
      <c r="V6300" s="240" t="s">
        <v>788</v>
      </c>
      <c r="W6300" s="167" t="s">
        <v>11959</v>
      </c>
      <c r="X6300" s="255">
        <v>0</v>
      </c>
      <c r="Y6300" s="241">
        <v>0</v>
      </c>
      <c r="Z6300" s="241">
        <v>0</v>
      </c>
      <c r="AA6300" s="266"/>
      <c r="AB6300" s="266"/>
      <c r="AC6300" s="266"/>
      <c r="AD6300" s="241">
        <v>5517212</v>
      </c>
      <c r="AE6300" s="461" t="s">
        <v>1270</v>
      </c>
      <c r="AF6300" s="462" t="s">
        <v>1270</v>
      </c>
      <c r="AG6300" s="277" t="s">
        <v>7066</v>
      </c>
      <c r="AH6300" s="277" t="s">
        <v>7067</v>
      </c>
    </row>
    <row r="6301" spans="1:34" ht="15" hidden="1" customHeight="1" x14ac:dyDescent="0.2">
      <c r="A6301" s="257">
        <v>500</v>
      </c>
      <c r="B6301" s="257">
        <v>500</v>
      </c>
      <c r="C6301" s="54" t="s">
        <v>1270</v>
      </c>
      <c r="D6301" s="54" t="s">
        <v>1270</v>
      </c>
      <c r="E6301" s="277" t="s">
        <v>8099</v>
      </c>
      <c r="F6301" s="25">
        <v>2018</v>
      </c>
      <c r="G6301" s="284">
        <v>43370.322916666664</v>
      </c>
      <c r="H6301" s="234">
        <v>43370.322916666664</v>
      </c>
      <c r="I6301" s="412" t="s">
        <v>36</v>
      </c>
      <c r="J6301" s="412" t="s">
        <v>36</v>
      </c>
      <c r="K6301" s="412" t="s">
        <v>36</v>
      </c>
      <c r="L6301" s="235">
        <f>N6301-G6301</f>
        <v>0.33263888888905058</v>
      </c>
      <c r="M6301" s="236">
        <v>479</v>
      </c>
      <c r="N6301" s="284">
        <v>43370.655555555553</v>
      </c>
      <c r="O6301" s="234">
        <v>43370.655555555553</v>
      </c>
      <c r="P6301" s="237" t="s">
        <v>37</v>
      </c>
      <c r="Q6301" s="162" t="s">
        <v>43</v>
      </c>
      <c r="R6301" s="167" t="s">
        <v>10292</v>
      </c>
      <c r="S6301" s="163" t="s">
        <v>45</v>
      </c>
      <c r="T6301" s="167" t="s">
        <v>11965</v>
      </c>
      <c r="U6301" s="287" t="s">
        <v>40</v>
      </c>
      <c r="V6301" s="240" t="s">
        <v>788</v>
      </c>
      <c r="W6301" s="167" t="s">
        <v>11966</v>
      </c>
      <c r="X6301" s="255">
        <v>0</v>
      </c>
      <c r="Y6301" s="241">
        <v>0</v>
      </c>
      <c r="Z6301" s="241">
        <v>0</v>
      </c>
      <c r="AA6301" s="266"/>
      <c r="AB6301" s="266"/>
      <c r="AC6301" s="266"/>
      <c r="AD6301" s="241">
        <v>5517212</v>
      </c>
      <c r="AE6301" s="461" t="s">
        <v>1270</v>
      </c>
      <c r="AF6301" s="462" t="s">
        <v>1270</v>
      </c>
      <c r="AG6301" s="277" t="s">
        <v>7066</v>
      </c>
      <c r="AH6301" s="277" t="s">
        <v>7067</v>
      </c>
    </row>
    <row r="6302" spans="1:34" ht="15" hidden="1" customHeight="1" x14ac:dyDescent="0.2">
      <c r="A6302" s="386">
        <v>500</v>
      </c>
      <c r="B6302" s="386">
        <v>500</v>
      </c>
      <c r="C6302" s="419" t="s">
        <v>1270</v>
      </c>
      <c r="D6302" s="419" t="s">
        <v>1270</v>
      </c>
      <c r="E6302" s="381" t="s">
        <v>8099</v>
      </c>
      <c r="F6302" s="25">
        <v>2018</v>
      </c>
      <c r="G6302" s="479">
        <v>43374.338888888888</v>
      </c>
      <c r="H6302" s="390">
        <v>43374.338888888888</v>
      </c>
      <c r="I6302" s="420" t="s">
        <v>36</v>
      </c>
      <c r="J6302" s="420" t="s">
        <v>36</v>
      </c>
      <c r="K6302" s="420" t="s">
        <v>36</v>
      </c>
      <c r="L6302" s="391">
        <f>N6302-G6302</f>
        <v>17.259027777778101</v>
      </c>
      <c r="M6302" s="392">
        <v>24853</v>
      </c>
      <c r="N6302" s="479">
        <v>43391.597916666666</v>
      </c>
      <c r="O6302" s="390">
        <v>43391.597916666666</v>
      </c>
      <c r="P6302" s="421" t="s">
        <v>7093</v>
      </c>
      <c r="Q6302" s="458" t="s">
        <v>43</v>
      </c>
      <c r="R6302" s="394" t="s">
        <v>10310</v>
      </c>
      <c r="S6302" s="476" t="s">
        <v>45</v>
      </c>
      <c r="T6302" s="394" t="s">
        <v>11994</v>
      </c>
      <c r="U6302" s="503" t="s">
        <v>40</v>
      </c>
      <c r="V6302" s="396" t="s">
        <v>788</v>
      </c>
      <c r="W6302" s="394" t="s">
        <v>11995</v>
      </c>
      <c r="X6302" s="429">
        <v>0</v>
      </c>
      <c r="Y6302" s="380">
        <v>0</v>
      </c>
      <c r="Z6302" s="380">
        <v>0</v>
      </c>
      <c r="AA6302" s="381"/>
      <c r="AB6302" s="381"/>
      <c r="AC6302" s="381"/>
      <c r="AD6302" s="380">
        <v>5517212</v>
      </c>
      <c r="AE6302" s="422" t="s">
        <v>1270</v>
      </c>
      <c r="AF6302" s="504" t="s">
        <v>1270</v>
      </c>
      <c r="AG6302" s="476" t="s">
        <v>7097</v>
      </c>
      <c r="AH6302" s="277" t="s">
        <v>7041</v>
      </c>
    </row>
    <row r="6303" spans="1:34" ht="15" customHeight="1" x14ac:dyDescent="0.2">
      <c r="A6303" s="257">
        <v>115</v>
      </c>
      <c r="B6303" s="257">
        <v>115</v>
      </c>
      <c r="C6303" s="54" t="s">
        <v>1270</v>
      </c>
      <c r="D6303" s="54" t="s">
        <v>1270</v>
      </c>
      <c r="E6303" s="277" t="s">
        <v>10479</v>
      </c>
      <c r="F6303" s="25">
        <v>2018</v>
      </c>
      <c r="G6303" s="284">
        <v>43375.318055555559</v>
      </c>
      <c r="H6303" s="234">
        <v>43375.318055555559</v>
      </c>
      <c r="I6303" s="412" t="s">
        <v>36</v>
      </c>
      <c r="J6303" s="412" t="s">
        <v>36</v>
      </c>
      <c r="K6303" s="412" t="s">
        <v>36</v>
      </c>
      <c r="L6303" s="235">
        <f>N6303-G6303</f>
        <v>0.15347222222044365</v>
      </c>
      <c r="M6303" s="236">
        <v>221</v>
      </c>
      <c r="N6303" s="284">
        <v>43375.47152777778</v>
      </c>
      <c r="O6303" s="234">
        <v>43375.47152777778</v>
      </c>
      <c r="P6303" s="237" t="s">
        <v>37</v>
      </c>
      <c r="Q6303" s="162" t="s">
        <v>1285</v>
      </c>
      <c r="R6303" s="167" t="s">
        <v>10236</v>
      </c>
      <c r="S6303" s="163" t="s">
        <v>80</v>
      </c>
      <c r="T6303" s="167" t="s">
        <v>12023</v>
      </c>
      <c r="U6303" s="416" t="s">
        <v>40</v>
      </c>
      <c r="V6303" s="240" t="s">
        <v>761</v>
      </c>
      <c r="W6303" s="167" t="s">
        <v>12024</v>
      </c>
      <c r="X6303" s="255">
        <v>0</v>
      </c>
      <c r="Y6303" s="241">
        <v>0</v>
      </c>
      <c r="Z6303" s="241">
        <v>0</v>
      </c>
      <c r="AA6303" s="266"/>
      <c r="AB6303" s="266"/>
      <c r="AC6303" s="266"/>
      <c r="AD6303" s="241">
        <v>5517212</v>
      </c>
      <c r="AE6303" s="359" t="s">
        <v>1270</v>
      </c>
      <c r="AF6303" s="358" t="s">
        <v>1270</v>
      </c>
      <c r="AG6303" s="163" t="s">
        <v>7040</v>
      </c>
      <c r="AH6303" s="277" t="s">
        <v>7041</v>
      </c>
    </row>
    <row r="6304" spans="1:34" ht="15" hidden="1" customHeight="1" x14ac:dyDescent="0.2">
      <c r="A6304" s="386">
        <v>500</v>
      </c>
      <c r="B6304" s="386">
        <v>500</v>
      </c>
      <c r="C6304" s="419" t="s">
        <v>1270</v>
      </c>
      <c r="D6304" s="419" t="s">
        <v>1270</v>
      </c>
      <c r="E6304" s="381" t="s">
        <v>8813</v>
      </c>
      <c r="F6304" s="25">
        <v>2018</v>
      </c>
      <c r="G6304" s="479">
        <v>43381.40347222222</v>
      </c>
      <c r="H6304" s="390">
        <v>43381.40347222222</v>
      </c>
      <c r="I6304" s="420" t="s">
        <v>36</v>
      </c>
      <c r="J6304" s="420" t="s">
        <v>36</v>
      </c>
      <c r="K6304" s="420" t="s">
        <v>36</v>
      </c>
      <c r="L6304" s="235">
        <f>N6304-G6304</f>
        <v>25.337500000001455</v>
      </c>
      <c r="M6304" s="236">
        <v>36486</v>
      </c>
      <c r="N6304" s="284">
        <v>43406.740972222222</v>
      </c>
      <c r="O6304" s="234">
        <v>43406.740972222222</v>
      </c>
      <c r="P6304" s="421" t="s">
        <v>7093</v>
      </c>
      <c r="Q6304" s="458" t="s">
        <v>43</v>
      </c>
      <c r="R6304" s="394" t="s">
        <v>10310</v>
      </c>
      <c r="S6304" s="476" t="s">
        <v>80</v>
      </c>
      <c r="T6304" s="394" t="s">
        <v>12087</v>
      </c>
      <c r="U6304" s="503" t="s">
        <v>40</v>
      </c>
      <c r="V6304" s="396" t="s">
        <v>384</v>
      </c>
      <c r="W6304" s="394" t="s">
        <v>12088</v>
      </c>
      <c r="X6304" s="429">
        <v>0</v>
      </c>
      <c r="Y6304" s="380">
        <v>0</v>
      </c>
      <c r="Z6304" s="380">
        <v>0</v>
      </c>
      <c r="AA6304" s="381"/>
      <c r="AB6304" s="381"/>
      <c r="AC6304" s="381"/>
      <c r="AD6304" s="380">
        <v>5517212</v>
      </c>
      <c r="AE6304" s="463" t="s">
        <v>1270</v>
      </c>
      <c r="AF6304" s="464" t="s">
        <v>1270</v>
      </c>
      <c r="AG6304" s="381" t="s">
        <v>7097</v>
      </c>
      <c r="AH6304" s="277" t="s">
        <v>7041</v>
      </c>
    </row>
    <row r="6305" spans="1:34" ht="15" customHeight="1" x14ac:dyDescent="0.2">
      <c r="A6305" s="257">
        <v>115</v>
      </c>
      <c r="B6305" s="257">
        <v>115</v>
      </c>
      <c r="C6305" s="54" t="s">
        <v>1270</v>
      </c>
      <c r="D6305" s="54" t="s">
        <v>1270</v>
      </c>
      <c r="E6305" s="277" t="s">
        <v>10479</v>
      </c>
      <c r="F6305" s="25">
        <v>2018</v>
      </c>
      <c r="G6305" s="284">
        <v>43383.252083333333</v>
      </c>
      <c r="H6305" s="234">
        <v>43383.252083333333</v>
      </c>
      <c r="I6305" s="412" t="s">
        <v>36</v>
      </c>
      <c r="J6305" s="412" t="s">
        <v>36</v>
      </c>
      <c r="K6305" s="412" t="s">
        <v>36</v>
      </c>
      <c r="L6305" s="235">
        <f>N6305-G6305</f>
        <v>92.115277777775191</v>
      </c>
      <c r="M6305" s="236">
        <v>132646</v>
      </c>
      <c r="N6305" s="284">
        <v>43475.367361111108</v>
      </c>
      <c r="O6305" s="234">
        <v>43110.367361111108</v>
      </c>
      <c r="P6305" s="294" t="s">
        <v>173</v>
      </c>
      <c r="Q6305" s="162" t="s">
        <v>1285</v>
      </c>
      <c r="R6305" s="167" t="s">
        <v>10436</v>
      </c>
      <c r="S6305" s="163" t="s">
        <v>40</v>
      </c>
      <c r="T6305" s="167" t="s">
        <v>12103</v>
      </c>
      <c r="U6305" s="416" t="s">
        <v>40</v>
      </c>
      <c r="V6305" s="240" t="s">
        <v>761</v>
      </c>
      <c r="W6305" s="167" t="s">
        <v>12104</v>
      </c>
      <c r="X6305" s="255">
        <v>0</v>
      </c>
      <c r="Y6305" s="241">
        <v>0</v>
      </c>
      <c r="Z6305" s="241">
        <v>0</v>
      </c>
      <c r="AA6305" s="266"/>
      <c r="AB6305" s="266"/>
      <c r="AC6305" s="266"/>
      <c r="AD6305" s="241">
        <v>5517212</v>
      </c>
      <c r="AE6305" s="461" t="s">
        <v>1270</v>
      </c>
      <c r="AF6305" s="462" t="s">
        <v>1270</v>
      </c>
      <c r="AG6305" s="163" t="s">
        <v>7040</v>
      </c>
      <c r="AH6305" s="277" t="s">
        <v>7041</v>
      </c>
    </row>
    <row r="6306" spans="1:34" ht="15" hidden="1" customHeight="1" x14ac:dyDescent="0.2">
      <c r="A6306" s="386">
        <v>500</v>
      </c>
      <c r="B6306" s="386">
        <v>500</v>
      </c>
      <c r="C6306" s="419" t="s">
        <v>1270</v>
      </c>
      <c r="D6306" s="419" t="s">
        <v>1270</v>
      </c>
      <c r="E6306" s="381" t="s">
        <v>3695</v>
      </c>
      <c r="F6306" s="25">
        <v>2018</v>
      </c>
      <c r="G6306" s="479">
        <v>43390.34097222222</v>
      </c>
      <c r="H6306" s="390">
        <v>43390.34097222222</v>
      </c>
      <c r="I6306" s="420" t="s">
        <v>36</v>
      </c>
      <c r="J6306" s="420" t="s">
        <v>36</v>
      </c>
      <c r="K6306" s="420" t="s">
        <v>36</v>
      </c>
      <c r="L6306" s="391">
        <f>N6306-G6306</f>
        <v>0.46597222222044365</v>
      </c>
      <c r="M6306" s="392">
        <v>671</v>
      </c>
      <c r="N6306" s="479">
        <v>43390.806944444441</v>
      </c>
      <c r="O6306" s="390">
        <v>43390.806944444441</v>
      </c>
      <c r="P6306" s="421" t="s">
        <v>7093</v>
      </c>
      <c r="Q6306" s="458" t="s">
        <v>43</v>
      </c>
      <c r="R6306" s="394" t="s">
        <v>10310</v>
      </c>
      <c r="S6306" s="476" t="s">
        <v>45</v>
      </c>
      <c r="T6306" s="394" t="s">
        <v>12152</v>
      </c>
      <c r="U6306" s="503" t="s">
        <v>40</v>
      </c>
      <c r="V6306" s="396" t="s">
        <v>384</v>
      </c>
      <c r="W6306" s="394" t="s">
        <v>12153</v>
      </c>
      <c r="X6306" s="429">
        <v>0</v>
      </c>
      <c r="Y6306" s="380">
        <v>0</v>
      </c>
      <c r="Z6306" s="380">
        <v>0</v>
      </c>
      <c r="AA6306" s="381"/>
      <c r="AB6306" s="381"/>
      <c r="AC6306" s="381"/>
      <c r="AD6306" s="380">
        <v>5517212</v>
      </c>
      <c r="AE6306" s="463" t="s">
        <v>1270</v>
      </c>
      <c r="AF6306" s="464" t="s">
        <v>1270</v>
      </c>
      <c r="AG6306" s="381" t="s">
        <v>7097</v>
      </c>
      <c r="AH6306" s="277" t="s">
        <v>7041</v>
      </c>
    </row>
    <row r="6307" spans="1:34" ht="15" hidden="1" customHeight="1" x14ac:dyDescent="0.2">
      <c r="A6307" s="386">
        <v>500</v>
      </c>
      <c r="B6307" s="386">
        <v>500</v>
      </c>
      <c r="C6307" s="419" t="s">
        <v>1270</v>
      </c>
      <c r="D6307" s="419" t="s">
        <v>1270</v>
      </c>
      <c r="E6307" s="381" t="s">
        <v>10442</v>
      </c>
      <c r="F6307" s="25">
        <v>2018</v>
      </c>
      <c r="G6307" s="479">
        <v>43403.365972222222</v>
      </c>
      <c r="H6307" s="390">
        <v>43403.365972222222</v>
      </c>
      <c r="I6307" s="420" t="s">
        <v>36</v>
      </c>
      <c r="J6307" s="420" t="s">
        <v>36</v>
      </c>
      <c r="K6307" s="420" t="s">
        <v>36</v>
      </c>
      <c r="L6307" s="391">
        <f>N6307-G6307</f>
        <v>4.2819444444467081</v>
      </c>
      <c r="M6307" s="392">
        <v>6166</v>
      </c>
      <c r="N6307" s="479">
        <v>43407.647916666669</v>
      </c>
      <c r="O6307" s="390">
        <v>43407.647916666669</v>
      </c>
      <c r="P6307" s="421" t="s">
        <v>7093</v>
      </c>
      <c r="Q6307" s="458" t="s">
        <v>43</v>
      </c>
      <c r="R6307" s="394" t="s">
        <v>10310</v>
      </c>
      <c r="S6307" s="476" t="s">
        <v>88</v>
      </c>
      <c r="T6307" s="394" t="s">
        <v>12241</v>
      </c>
      <c r="U6307" s="503" t="s">
        <v>40</v>
      </c>
      <c r="V6307" s="396" t="s">
        <v>1336</v>
      </c>
      <c r="W6307" s="394" t="s">
        <v>12242</v>
      </c>
      <c r="X6307" s="429">
        <v>0</v>
      </c>
      <c r="Y6307" s="380">
        <v>0</v>
      </c>
      <c r="Z6307" s="380">
        <v>0</v>
      </c>
      <c r="AA6307" s="381"/>
      <c r="AB6307" s="381"/>
      <c r="AC6307" s="381"/>
      <c r="AD6307" s="380">
        <v>5517212</v>
      </c>
      <c r="AE6307" s="463" t="s">
        <v>1270</v>
      </c>
      <c r="AF6307" s="464" t="s">
        <v>1270</v>
      </c>
      <c r="AG6307" s="381" t="s">
        <v>7097</v>
      </c>
      <c r="AH6307" s="277" t="s">
        <v>7041</v>
      </c>
    </row>
    <row r="6308" spans="1:34" ht="15" hidden="1" customHeight="1" x14ac:dyDescent="0.2">
      <c r="A6308" s="257">
        <v>230</v>
      </c>
      <c r="B6308" s="257">
        <v>230</v>
      </c>
      <c r="C6308" s="54" t="s">
        <v>1270</v>
      </c>
      <c r="D6308" s="54" t="s">
        <v>1270</v>
      </c>
      <c r="E6308" s="277" t="s">
        <v>10666</v>
      </c>
      <c r="F6308" s="25">
        <v>2018</v>
      </c>
      <c r="G6308" s="284">
        <v>43407.676388888889</v>
      </c>
      <c r="H6308" s="234">
        <v>43407.676388888889</v>
      </c>
      <c r="I6308" s="412" t="s">
        <v>36</v>
      </c>
      <c r="J6308" s="412" t="s">
        <v>36</v>
      </c>
      <c r="K6308" s="412" t="s">
        <v>36</v>
      </c>
      <c r="L6308" s="235">
        <f>N6308-G6308</f>
        <v>0.40416666666715173</v>
      </c>
      <c r="M6308" s="236">
        <v>582</v>
      </c>
      <c r="N6308" s="284">
        <v>43408.080555555556</v>
      </c>
      <c r="O6308" s="234">
        <v>43408.080555555556</v>
      </c>
      <c r="P6308" s="237" t="s">
        <v>37</v>
      </c>
      <c r="Q6308" s="162" t="s">
        <v>1285</v>
      </c>
      <c r="R6308" s="167" t="s">
        <v>10433</v>
      </c>
      <c r="S6308" s="163" t="s">
        <v>107</v>
      </c>
      <c r="T6308" s="167" t="s">
        <v>12247</v>
      </c>
      <c r="U6308" s="416" t="s">
        <v>40</v>
      </c>
      <c r="V6308" s="240" t="s">
        <v>1336</v>
      </c>
      <c r="W6308" s="167" t="s">
        <v>12248</v>
      </c>
      <c r="X6308" s="255">
        <v>0</v>
      </c>
      <c r="Y6308" s="241">
        <v>0</v>
      </c>
      <c r="Z6308" s="241">
        <v>0</v>
      </c>
      <c r="AA6308" s="266"/>
      <c r="AB6308" s="266"/>
      <c r="AC6308" s="266"/>
      <c r="AD6308" s="241">
        <v>5517212</v>
      </c>
      <c r="AE6308" s="461" t="s">
        <v>1270</v>
      </c>
      <c r="AF6308" s="462" t="s">
        <v>1270</v>
      </c>
      <c r="AG6308" s="277" t="s">
        <v>7066</v>
      </c>
      <c r="AH6308" s="277" t="s">
        <v>7067</v>
      </c>
    </row>
    <row r="6309" spans="1:34" ht="15" hidden="1" customHeight="1" x14ac:dyDescent="0.2">
      <c r="A6309" s="386">
        <v>500</v>
      </c>
      <c r="B6309" s="386">
        <v>500</v>
      </c>
      <c r="C6309" s="419" t="s">
        <v>1270</v>
      </c>
      <c r="D6309" s="419" t="s">
        <v>1270</v>
      </c>
      <c r="E6309" s="381" t="s">
        <v>8212</v>
      </c>
      <c r="F6309" s="25">
        <v>2018</v>
      </c>
      <c r="G6309" s="479">
        <v>43409.607638888891</v>
      </c>
      <c r="H6309" s="390">
        <v>43409.607638888891</v>
      </c>
      <c r="I6309" s="420" t="s">
        <v>36</v>
      </c>
      <c r="J6309" s="420" t="s">
        <v>36</v>
      </c>
      <c r="K6309" s="420" t="s">
        <v>36</v>
      </c>
      <c r="L6309" s="391">
        <f>N6309-G6309</f>
        <v>0.23263888889050577</v>
      </c>
      <c r="M6309" s="392">
        <v>335</v>
      </c>
      <c r="N6309" s="479">
        <v>43409.840277777781</v>
      </c>
      <c r="O6309" s="390">
        <v>43409.840277777781</v>
      </c>
      <c r="P6309" s="421" t="s">
        <v>7093</v>
      </c>
      <c r="Q6309" s="458" t="s">
        <v>43</v>
      </c>
      <c r="R6309" s="394" t="s">
        <v>10310</v>
      </c>
      <c r="S6309" s="476" t="s">
        <v>40</v>
      </c>
      <c r="T6309" s="394" t="s">
        <v>12258</v>
      </c>
      <c r="U6309" s="503" t="s">
        <v>40</v>
      </c>
      <c r="V6309" s="396" t="s">
        <v>384</v>
      </c>
      <c r="W6309" s="394" t="s">
        <v>12259</v>
      </c>
      <c r="X6309" s="429">
        <v>0</v>
      </c>
      <c r="Y6309" s="380">
        <v>0</v>
      </c>
      <c r="Z6309" s="380">
        <v>0</v>
      </c>
      <c r="AA6309" s="381"/>
      <c r="AB6309" s="381"/>
      <c r="AC6309" s="381"/>
      <c r="AD6309" s="380">
        <v>5517212</v>
      </c>
      <c r="AE6309" s="463" t="s">
        <v>1270</v>
      </c>
      <c r="AF6309" s="464" t="s">
        <v>1270</v>
      </c>
      <c r="AG6309" s="381" t="s">
        <v>7097</v>
      </c>
      <c r="AH6309" s="277" t="s">
        <v>12260</v>
      </c>
    </row>
    <row r="6310" spans="1:34" ht="15" hidden="1" customHeight="1" x14ac:dyDescent="0.2">
      <c r="A6310" s="386">
        <v>500</v>
      </c>
      <c r="B6310" s="386">
        <v>500</v>
      </c>
      <c r="C6310" s="419" t="s">
        <v>1270</v>
      </c>
      <c r="D6310" s="419" t="s">
        <v>1270</v>
      </c>
      <c r="E6310" s="381" t="s">
        <v>12265</v>
      </c>
      <c r="F6310" s="25">
        <v>2018</v>
      </c>
      <c r="G6310" s="479">
        <v>43410.323611111111</v>
      </c>
      <c r="H6310" s="390">
        <v>43410.323611111111</v>
      </c>
      <c r="I6310" s="420" t="s">
        <v>36</v>
      </c>
      <c r="J6310" s="420" t="s">
        <v>36</v>
      </c>
      <c r="K6310" s="420" t="s">
        <v>36</v>
      </c>
      <c r="L6310" s="391">
        <f>N6310-G6310</f>
        <v>2.3493055555591127</v>
      </c>
      <c r="M6310" s="392">
        <v>3383</v>
      </c>
      <c r="N6310" s="479">
        <v>43412.67291666667</v>
      </c>
      <c r="O6310" s="390">
        <v>43412.67291666667</v>
      </c>
      <c r="P6310" s="421" t="s">
        <v>7093</v>
      </c>
      <c r="Q6310" s="458" t="s">
        <v>43</v>
      </c>
      <c r="R6310" s="394" t="s">
        <v>10310</v>
      </c>
      <c r="S6310" s="476" t="s">
        <v>45</v>
      </c>
      <c r="T6310" s="394" t="s">
        <v>12266</v>
      </c>
      <c r="U6310" s="503" t="s">
        <v>40</v>
      </c>
      <c r="V6310" s="396" t="s">
        <v>1336</v>
      </c>
      <c r="W6310" s="393" t="s">
        <v>12267</v>
      </c>
      <c r="X6310" s="429">
        <v>0</v>
      </c>
      <c r="Y6310" s="380">
        <v>0</v>
      </c>
      <c r="Z6310" s="380">
        <v>0</v>
      </c>
      <c r="AA6310" s="381"/>
      <c r="AB6310" s="381"/>
      <c r="AC6310" s="381"/>
      <c r="AD6310" s="380">
        <v>5517212</v>
      </c>
      <c r="AE6310" s="463" t="s">
        <v>1270</v>
      </c>
      <c r="AF6310" s="464" t="s">
        <v>1270</v>
      </c>
      <c r="AG6310" s="381" t="s">
        <v>7097</v>
      </c>
      <c r="AH6310" s="277" t="s">
        <v>12260</v>
      </c>
    </row>
    <row r="6311" spans="1:34" ht="15" hidden="1" customHeight="1" x14ac:dyDescent="0.2">
      <c r="A6311" s="257">
        <v>500</v>
      </c>
      <c r="B6311" s="257">
        <v>500</v>
      </c>
      <c r="C6311" s="54" t="s">
        <v>1270</v>
      </c>
      <c r="D6311" s="54" t="s">
        <v>1270</v>
      </c>
      <c r="E6311" s="277" t="s">
        <v>8212</v>
      </c>
      <c r="F6311" s="25">
        <v>2018</v>
      </c>
      <c r="G6311" s="284">
        <v>43412.770833333336</v>
      </c>
      <c r="H6311" s="234">
        <v>43412.770833333336</v>
      </c>
      <c r="I6311" s="417" t="s">
        <v>7042</v>
      </c>
      <c r="J6311" s="412" t="s">
        <v>36</v>
      </c>
      <c r="K6311" s="412" t="s">
        <v>36</v>
      </c>
      <c r="L6311" s="235">
        <f>N6311-G6311</f>
        <v>0.76527777777664596</v>
      </c>
      <c r="M6311" s="236">
        <v>1102</v>
      </c>
      <c r="N6311" s="284">
        <v>43413.536111111112</v>
      </c>
      <c r="O6311" s="234">
        <v>43413.536111111112</v>
      </c>
      <c r="P6311" s="237" t="s">
        <v>37</v>
      </c>
      <c r="Q6311" s="162" t="s">
        <v>382</v>
      </c>
      <c r="R6311" s="167" t="s">
        <v>10211</v>
      </c>
      <c r="S6311" s="163" t="s">
        <v>526</v>
      </c>
      <c r="T6311" s="167" t="s">
        <v>12306</v>
      </c>
      <c r="U6311" s="416" t="s">
        <v>40</v>
      </c>
      <c r="V6311" s="240" t="s">
        <v>384</v>
      </c>
      <c r="W6311" s="167" t="s">
        <v>12307</v>
      </c>
      <c r="X6311" s="255">
        <v>0</v>
      </c>
      <c r="Y6311" s="241">
        <v>0</v>
      </c>
      <c r="Z6311" s="241">
        <v>0</v>
      </c>
      <c r="AA6311" s="266"/>
      <c r="AB6311" s="266"/>
      <c r="AC6311" s="266"/>
      <c r="AD6311" s="241">
        <v>5517212</v>
      </c>
      <c r="AE6311" s="461" t="s">
        <v>1270</v>
      </c>
      <c r="AF6311" s="462" t="s">
        <v>1270</v>
      </c>
      <c r="AG6311" s="163" t="s">
        <v>7040</v>
      </c>
      <c r="AH6311" s="57" t="s">
        <v>7173</v>
      </c>
    </row>
    <row r="6312" spans="1:34" ht="15" hidden="1" customHeight="1" x14ac:dyDescent="0.2">
      <c r="A6312" s="386">
        <v>500</v>
      </c>
      <c r="B6312" s="386">
        <v>500</v>
      </c>
      <c r="C6312" s="510" t="s">
        <v>1270</v>
      </c>
      <c r="D6312" s="510" t="s">
        <v>1270</v>
      </c>
      <c r="E6312" s="511" t="s">
        <v>9858</v>
      </c>
      <c r="F6312" s="25">
        <v>2018</v>
      </c>
      <c r="G6312" s="479">
        <v>43417.591666666667</v>
      </c>
      <c r="H6312" s="390">
        <v>43417.591666666667</v>
      </c>
      <c r="I6312" s="420" t="s">
        <v>36</v>
      </c>
      <c r="J6312" s="420" t="s">
        <v>36</v>
      </c>
      <c r="K6312" s="420" t="s">
        <v>36</v>
      </c>
      <c r="L6312" s="391">
        <f>N6312-G6312</f>
        <v>2.9652777777737356</v>
      </c>
      <c r="M6312" s="392">
        <v>4270</v>
      </c>
      <c r="N6312" s="479">
        <v>43420.556944444441</v>
      </c>
      <c r="O6312" s="390">
        <v>43420.556944444441</v>
      </c>
      <c r="P6312" s="421" t="s">
        <v>7093</v>
      </c>
      <c r="Q6312" s="458" t="s">
        <v>43</v>
      </c>
      <c r="R6312" s="394" t="s">
        <v>10310</v>
      </c>
      <c r="S6312" s="476" t="s">
        <v>45</v>
      </c>
      <c r="T6312" s="394" t="s">
        <v>12329</v>
      </c>
      <c r="U6312" s="503" t="s">
        <v>40</v>
      </c>
      <c r="V6312" s="396" t="s">
        <v>1336</v>
      </c>
      <c r="W6312" s="394" t="s">
        <v>12330</v>
      </c>
      <c r="X6312" s="429">
        <v>0</v>
      </c>
      <c r="Y6312" s="380">
        <v>0</v>
      </c>
      <c r="Z6312" s="380">
        <v>0</v>
      </c>
      <c r="AA6312" s="381"/>
      <c r="AB6312" s="381"/>
      <c r="AC6312" s="381"/>
      <c r="AD6312" s="380">
        <v>5517212</v>
      </c>
      <c r="AE6312" s="463" t="s">
        <v>1270</v>
      </c>
      <c r="AF6312" s="464" t="s">
        <v>1270</v>
      </c>
      <c r="AG6312" s="381" t="s">
        <v>7097</v>
      </c>
      <c r="AH6312" s="277" t="s">
        <v>12260</v>
      </c>
    </row>
    <row r="6313" spans="1:34" ht="15" hidden="1" customHeight="1" x14ac:dyDescent="0.2">
      <c r="A6313" s="386">
        <v>500</v>
      </c>
      <c r="B6313" s="386">
        <v>500</v>
      </c>
      <c r="C6313" s="510" t="s">
        <v>1270</v>
      </c>
      <c r="D6313" s="510" t="s">
        <v>1270</v>
      </c>
      <c r="E6313" s="511" t="s">
        <v>2945</v>
      </c>
      <c r="F6313" s="25">
        <v>2018</v>
      </c>
      <c r="G6313" s="479">
        <v>43431.412499999999</v>
      </c>
      <c r="H6313" s="390">
        <v>43431.412499999999</v>
      </c>
      <c r="I6313" s="420" t="s">
        <v>36</v>
      </c>
      <c r="J6313" s="420" t="s">
        <v>36</v>
      </c>
      <c r="K6313" s="420" t="s">
        <v>36</v>
      </c>
      <c r="L6313" s="391">
        <f>N6313-G6313</f>
        <v>2.2055555555562023</v>
      </c>
      <c r="M6313" s="392">
        <v>3176</v>
      </c>
      <c r="N6313" s="479">
        <v>43433.618055555555</v>
      </c>
      <c r="O6313" s="390">
        <v>43433.618055555555</v>
      </c>
      <c r="P6313" s="421" t="s">
        <v>7093</v>
      </c>
      <c r="Q6313" s="458" t="s">
        <v>43</v>
      </c>
      <c r="R6313" s="394" t="s">
        <v>10310</v>
      </c>
      <c r="S6313" s="476" t="s">
        <v>88</v>
      </c>
      <c r="T6313" s="394" t="s">
        <v>12419</v>
      </c>
      <c r="U6313" s="503" t="s">
        <v>40</v>
      </c>
      <c r="V6313" s="396" t="s">
        <v>761</v>
      </c>
      <c r="W6313" s="394" t="s">
        <v>12420</v>
      </c>
      <c r="X6313" s="429">
        <v>0</v>
      </c>
      <c r="Y6313" s="380">
        <v>0</v>
      </c>
      <c r="Z6313" s="380">
        <v>0</v>
      </c>
      <c r="AA6313" s="381"/>
      <c r="AB6313" s="381"/>
      <c r="AC6313" s="381"/>
      <c r="AD6313" s="380">
        <v>5517212</v>
      </c>
      <c r="AE6313" s="463" t="s">
        <v>1270</v>
      </c>
      <c r="AF6313" s="464" t="s">
        <v>1270</v>
      </c>
      <c r="AG6313" s="381" t="s">
        <v>7097</v>
      </c>
      <c r="AH6313" s="381" t="s">
        <v>12260</v>
      </c>
    </row>
    <row r="6314" spans="1:34" ht="15" hidden="1" customHeight="1" x14ac:dyDescent="0.2">
      <c r="A6314" s="257">
        <v>500</v>
      </c>
      <c r="B6314" s="257">
        <v>500</v>
      </c>
      <c r="C6314" s="36" t="s">
        <v>1270</v>
      </c>
      <c r="D6314" s="218" t="s">
        <v>1270</v>
      </c>
      <c r="E6314" s="258" t="s">
        <v>10442</v>
      </c>
      <c r="F6314" s="25">
        <v>2018</v>
      </c>
      <c r="G6314" s="232">
        <v>43438.650694444441</v>
      </c>
      <c r="H6314" s="233">
        <v>43438.650694444441</v>
      </c>
      <c r="I6314" s="412" t="s">
        <v>36</v>
      </c>
      <c r="J6314" s="412" t="s">
        <v>36</v>
      </c>
      <c r="K6314" s="412" t="s">
        <v>36</v>
      </c>
      <c r="L6314" s="235">
        <f>N6314-G6314</f>
        <v>0.25555555555911269</v>
      </c>
      <c r="M6314" s="236">
        <v>368</v>
      </c>
      <c r="N6314" s="232">
        <v>43438.90625</v>
      </c>
      <c r="O6314" s="233">
        <v>43438.90625</v>
      </c>
      <c r="P6314" s="237" t="s">
        <v>37</v>
      </c>
      <c r="Q6314" s="238" t="s">
        <v>43</v>
      </c>
      <c r="R6314" s="35" t="s">
        <v>10292</v>
      </c>
      <c r="S6314" s="238" t="s">
        <v>106</v>
      </c>
      <c r="T6314" s="167" t="s">
        <v>12480</v>
      </c>
      <c r="U6314" s="282" t="s">
        <v>40</v>
      </c>
      <c r="V6314" s="240" t="s">
        <v>384</v>
      </c>
      <c r="W6314" s="167" t="s">
        <v>12481</v>
      </c>
      <c r="X6314" s="255">
        <v>0</v>
      </c>
      <c r="Y6314" s="241">
        <v>0</v>
      </c>
      <c r="Z6314" s="241">
        <v>0</v>
      </c>
      <c r="AA6314" s="266"/>
      <c r="AB6314" s="266"/>
      <c r="AC6314" s="266"/>
      <c r="AD6314" s="241">
        <v>5517212</v>
      </c>
      <c r="AE6314" s="35" t="s">
        <v>1270</v>
      </c>
      <c r="AF6314" s="153" t="s">
        <v>1270</v>
      </c>
      <c r="AG6314" s="35" t="s">
        <v>7066</v>
      </c>
      <c r="AH6314" s="57" t="s">
        <v>7067</v>
      </c>
    </row>
    <row r="6315" spans="1:34" ht="15" hidden="1" customHeight="1" x14ac:dyDescent="0.2">
      <c r="A6315" s="386">
        <v>500</v>
      </c>
      <c r="B6315" s="386">
        <v>500</v>
      </c>
      <c r="C6315" s="431" t="s">
        <v>1270</v>
      </c>
      <c r="D6315" s="432" t="s">
        <v>1270</v>
      </c>
      <c r="E6315" s="387" t="s">
        <v>9863</v>
      </c>
      <c r="F6315" s="25">
        <v>2018</v>
      </c>
      <c r="G6315" s="388">
        <v>43439.292361111111</v>
      </c>
      <c r="H6315" s="389">
        <v>43439.292361111111</v>
      </c>
      <c r="I6315" s="420" t="s">
        <v>36</v>
      </c>
      <c r="J6315" s="420" t="s">
        <v>36</v>
      </c>
      <c r="K6315" s="420" t="s">
        <v>36</v>
      </c>
      <c r="L6315" s="391">
        <f>N6315-G6315</f>
        <v>1.4402777777795563</v>
      </c>
      <c r="M6315" s="392">
        <v>2074</v>
      </c>
      <c r="N6315" s="388">
        <v>43440.732638888891</v>
      </c>
      <c r="O6315" s="389">
        <v>43440.732638888891</v>
      </c>
      <c r="P6315" s="421" t="s">
        <v>7093</v>
      </c>
      <c r="Q6315" s="428" t="s">
        <v>43</v>
      </c>
      <c r="R6315" s="393" t="s">
        <v>10310</v>
      </c>
      <c r="S6315" s="428" t="s">
        <v>526</v>
      </c>
      <c r="T6315" s="394" t="s">
        <v>12482</v>
      </c>
      <c r="U6315" s="465" t="s">
        <v>40</v>
      </c>
      <c r="V6315" s="396" t="s">
        <v>788</v>
      </c>
      <c r="W6315" s="394" t="s">
        <v>12484</v>
      </c>
      <c r="X6315" s="429">
        <v>0</v>
      </c>
      <c r="Y6315" s="380">
        <v>0</v>
      </c>
      <c r="Z6315" s="380">
        <v>0</v>
      </c>
      <c r="AA6315" s="381"/>
      <c r="AB6315" s="381"/>
      <c r="AC6315" s="381"/>
      <c r="AD6315" s="380">
        <v>5517212</v>
      </c>
      <c r="AE6315" s="393" t="s">
        <v>1270</v>
      </c>
      <c r="AF6315" s="424" t="s">
        <v>1270</v>
      </c>
      <c r="AG6315" s="393" t="s">
        <v>7097</v>
      </c>
      <c r="AH6315" s="515" t="s">
        <v>12260</v>
      </c>
    </row>
    <row r="6316" spans="1:34" ht="15" hidden="1" customHeight="1" x14ac:dyDescent="0.2">
      <c r="A6316" s="257">
        <v>230</v>
      </c>
      <c r="B6316" s="257">
        <v>230</v>
      </c>
      <c r="C6316" s="36" t="s">
        <v>1270</v>
      </c>
      <c r="D6316" s="218" t="s">
        <v>1270</v>
      </c>
      <c r="E6316" s="258" t="s">
        <v>12528</v>
      </c>
      <c r="F6316" s="25">
        <v>2018</v>
      </c>
      <c r="G6316" s="232">
        <v>43445.54583333333</v>
      </c>
      <c r="H6316" s="233">
        <v>43445.54583333333</v>
      </c>
      <c r="I6316" s="412" t="s">
        <v>36</v>
      </c>
      <c r="J6316" s="412" t="s">
        <v>36</v>
      </c>
      <c r="K6316" s="412" t="s">
        <v>36</v>
      </c>
      <c r="L6316" s="235">
        <f>N6316-G6316</f>
        <v>0.27430555556202307</v>
      </c>
      <c r="M6316" s="236">
        <v>395</v>
      </c>
      <c r="N6316" s="232">
        <v>43445.820138888892</v>
      </c>
      <c r="O6316" s="233">
        <v>43445.820138888892</v>
      </c>
      <c r="P6316" s="237" t="s">
        <v>37</v>
      </c>
      <c r="Q6316" s="238" t="s">
        <v>1285</v>
      </c>
      <c r="R6316" s="35" t="s">
        <v>10447</v>
      </c>
      <c r="S6316" s="277" t="s">
        <v>106</v>
      </c>
      <c r="T6316" s="167" t="s">
        <v>12529</v>
      </c>
      <c r="U6316" s="293">
        <v>115483328</v>
      </c>
      <c r="V6316" s="240" t="s">
        <v>384</v>
      </c>
      <c r="W6316" s="167" t="s">
        <v>12530</v>
      </c>
      <c r="X6316" s="255">
        <v>0</v>
      </c>
      <c r="Y6316" s="241">
        <v>0</v>
      </c>
      <c r="Z6316" s="241">
        <v>0</v>
      </c>
      <c r="AA6316" s="277"/>
      <c r="AB6316" s="277"/>
      <c r="AC6316" s="277"/>
      <c r="AD6316" s="241">
        <v>5517212</v>
      </c>
      <c r="AE6316" s="35" t="s">
        <v>1270</v>
      </c>
      <c r="AF6316" s="153" t="s">
        <v>1270</v>
      </c>
      <c r="AG6316" s="35" t="s">
        <v>7066</v>
      </c>
      <c r="AH6316" s="57" t="s">
        <v>7067</v>
      </c>
    </row>
    <row r="6317" spans="1:34" ht="15" hidden="1" customHeight="1" x14ac:dyDescent="0.2">
      <c r="A6317" s="386">
        <v>500</v>
      </c>
      <c r="B6317" s="386">
        <v>500</v>
      </c>
      <c r="C6317" s="419" t="s">
        <v>1270</v>
      </c>
      <c r="D6317" s="419" t="s">
        <v>1270</v>
      </c>
      <c r="E6317" s="381" t="s">
        <v>2548</v>
      </c>
      <c r="F6317" s="25">
        <v>2018</v>
      </c>
      <c r="G6317" s="388">
        <v>43451.252083333333</v>
      </c>
      <c r="H6317" s="389">
        <v>43451.252083333333</v>
      </c>
      <c r="I6317" s="420" t="s">
        <v>36</v>
      </c>
      <c r="J6317" s="420" t="s">
        <v>36</v>
      </c>
      <c r="K6317" s="420" t="s">
        <v>36</v>
      </c>
      <c r="L6317" s="391">
        <f>N6317-G6317</f>
        <v>4.7284722222248092</v>
      </c>
      <c r="M6317" s="392">
        <v>6809</v>
      </c>
      <c r="N6317" s="388">
        <v>43455.980555555558</v>
      </c>
      <c r="O6317" s="389">
        <v>43455.980555555558</v>
      </c>
      <c r="P6317" s="421" t="s">
        <v>7093</v>
      </c>
      <c r="Q6317" s="428" t="s">
        <v>43</v>
      </c>
      <c r="R6317" s="393" t="s">
        <v>10310</v>
      </c>
      <c r="S6317" s="428" t="s">
        <v>106</v>
      </c>
      <c r="T6317" s="394" t="s">
        <v>12592</v>
      </c>
      <c r="U6317" s="465" t="s">
        <v>40</v>
      </c>
      <c r="V6317" s="396" t="s">
        <v>1336</v>
      </c>
      <c r="W6317" s="394" t="s">
        <v>12593</v>
      </c>
      <c r="X6317" s="429">
        <v>0</v>
      </c>
      <c r="Y6317" s="380">
        <v>0</v>
      </c>
      <c r="Z6317" s="380">
        <v>0</v>
      </c>
      <c r="AA6317" s="381"/>
      <c r="AB6317" s="381"/>
      <c r="AC6317" s="381"/>
      <c r="AD6317" s="380">
        <v>5517212</v>
      </c>
      <c r="AE6317" s="393" t="s">
        <v>1270</v>
      </c>
      <c r="AF6317" s="424" t="s">
        <v>1270</v>
      </c>
      <c r="AG6317" s="393" t="s">
        <v>7097</v>
      </c>
      <c r="AH6317" s="515" t="s">
        <v>12260</v>
      </c>
    </row>
    <row r="6318" spans="1:34" ht="15" hidden="1" customHeight="1" x14ac:dyDescent="0.2">
      <c r="A6318" s="386">
        <v>500</v>
      </c>
      <c r="B6318" s="386">
        <v>500</v>
      </c>
      <c r="C6318" s="419" t="s">
        <v>1270</v>
      </c>
      <c r="D6318" s="419" t="s">
        <v>1270</v>
      </c>
      <c r="E6318" s="381" t="s">
        <v>8212</v>
      </c>
      <c r="F6318" s="25">
        <v>2018</v>
      </c>
      <c r="G6318" s="388">
        <v>43451.309027777781</v>
      </c>
      <c r="H6318" s="389">
        <v>43451.309027777781</v>
      </c>
      <c r="I6318" s="420" t="s">
        <v>36</v>
      </c>
      <c r="J6318" s="420" t="s">
        <v>36</v>
      </c>
      <c r="K6318" s="420" t="s">
        <v>36</v>
      </c>
      <c r="L6318" s="391">
        <f>N6318-G6318</f>
        <v>0.47708333333139308</v>
      </c>
      <c r="M6318" s="392">
        <v>687</v>
      </c>
      <c r="N6318" s="388">
        <v>43451.786111111112</v>
      </c>
      <c r="O6318" s="389">
        <v>43451.786111111112</v>
      </c>
      <c r="P6318" s="421" t="s">
        <v>7093</v>
      </c>
      <c r="Q6318" s="428" t="s">
        <v>43</v>
      </c>
      <c r="R6318" s="393" t="s">
        <v>10310</v>
      </c>
      <c r="S6318" s="428" t="s">
        <v>88</v>
      </c>
      <c r="T6318" s="394" t="s">
        <v>12594</v>
      </c>
      <c r="U6318" s="465" t="s">
        <v>40</v>
      </c>
      <c r="V6318" s="396" t="s">
        <v>384</v>
      </c>
      <c r="W6318" s="394" t="s">
        <v>12595</v>
      </c>
      <c r="X6318" s="429">
        <v>0</v>
      </c>
      <c r="Y6318" s="380">
        <v>0</v>
      </c>
      <c r="Z6318" s="380">
        <v>0</v>
      </c>
      <c r="AA6318" s="381"/>
      <c r="AB6318" s="381"/>
      <c r="AC6318" s="381"/>
      <c r="AD6318" s="380">
        <v>5517212</v>
      </c>
      <c r="AE6318" s="393" t="s">
        <v>1270</v>
      </c>
      <c r="AF6318" s="424" t="s">
        <v>1270</v>
      </c>
      <c r="AG6318" s="393" t="s">
        <v>7097</v>
      </c>
      <c r="AH6318" s="515" t="s">
        <v>12260</v>
      </c>
    </row>
    <row r="6319" spans="1:34" ht="15" hidden="1" customHeight="1" x14ac:dyDescent="0.2">
      <c r="A6319" s="386">
        <v>500</v>
      </c>
      <c r="B6319" s="386">
        <v>500</v>
      </c>
      <c r="C6319" s="419" t="s">
        <v>1270</v>
      </c>
      <c r="D6319" s="419" t="s">
        <v>1270</v>
      </c>
      <c r="E6319" s="381" t="s">
        <v>8212</v>
      </c>
      <c r="F6319" s="25">
        <v>2018</v>
      </c>
      <c r="G6319" s="388">
        <v>43452.308333333334</v>
      </c>
      <c r="H6319" s="389">
        <v>43452.308333333334</v>
      </c>
      <c r="I6319" s="420" t="s">
        <v>36</v>
      </c>
      <c r="J6319" s="420" t="s">
        <v>36</v>
      </c>
      <c r="K6319" s="420" t="s">
        <v>36</v>
      </c>
      <c r="L6319" s="391">
        <f>N6319-G6319</f>
        <v>0.46736111110658385</v>
      </c>
      <c r="M6319" s="392">
        <v>673</v>
      </c>
      <c r="N6319" s="388">
        <v>43452.775694444441</v>
      </c>
      <c r="O6319" s="389">
        <v>43452.775694444441</v>
      </c>
      <c r="P6319" s="421" t="s">
        <v>7093</v>
      </c>
      <c r="Q6319" s="428" t="s">
        <v>43</v>
      </c>
      <c r="R6319" s="393" t="s">
        <v>10310</v>
      </c>
      <c r="S6319" s="428" t="s">
        <v>88</v>
      </c>
      <c r="T6319" s="394" t="s">
        <v>12603</v>
      </c>
      <c r="U6319" s="465" t="s">
        <v>40</v>
      </c>
      <c r="V6319" s="396" t="s">
        <v>384</v>
      </c>
      <c r="W6319" s="394" t="s">
        <v>12604</v>
      </c>
      <c r="X6319" s="429">
        <v>0</v>
      </c>
      <c r="Y6319" s="380">
        <v>0</v>
      </c>
      <c r="Z6319" s="380">
        <v>0</v>
      </c>
      <c r="AA6319" s="381"/>
      <c r="AB6319" s="381"/>
      <c r="AC6319" s="381"/>
      <c r="AD6319" s="380">
        <v>5517212</v>
      </c>
      <c r="AE6319" s="393" t="s">
        <v>1270</v>
      </c>
      <c r="AF6319" s="424" t="s">
        <v>1270</v>
      </c>
      <c r="AG6319" s="393" t="s">
        <v>7097</v>
      </c>
      <c r="AH6319" s="515" t="s">
        <v>12260</v>
      </c>
    </row>
    <row r="6320" spans="1:34" ht="15" hidden="1" customHeight="1" x14ac:dyDescent="0.2">
      <c r="A6320" s="386">
        <v>500</v>
      </c>
      <c r="B6320" s="386">
        <v>500</v>
      </c>
      <c r="C6320" s="419" t="s">
        <v>1270</v>
      </c>
      <c r="D6320" s="419" t="s">
        <v>1270</v>
      </c>
      <c r="E6320" s="381" t="s">
        <v>8212</v>
      </c>
      <c r="F6320" s="25">
        <v>2018</v>
      </c>
      <c r="G6320" s="388">
        <v>43453.325694444444</v>
      </c>
      <c r="H6320" s="389">
        <v>43453.325694444444</v>
      </c>
      <c r="I6320" s="420" t="s">
        <v>36</v>
      </c>
      <c r="J6320" s="420" t="s">
        <v>36</v>
      </c>
      <c r="K6320" s="420" t="s">
        <v>36</v>
      </c>
      <c r="L6320" s="391">
        <f>N6320-G6320</f>
        <v>0.41458333333139308</v>
      </c>
      <c r="M6320" s="392">
        <v>597</v>
      </c>
      <c r="N6320" s="388">
        <v>43453.740277777775</v>
      </c>
      <c r="O6320" s="389">
        <v>43453.740277777775</v>
      </c>
      <c r="P6320" s="421" t="s">
        <v>7093</v>
      </c>
      <c r="Q6320" s="428" t="s">
        <v>43</v>
      </c>
      <c r="R6320" s="393" t="s">
        <v>10310</v>
      </c>
      <c r="S6320" s="428" t="s">
        <v>88</v>
      </c>
      <c r="T6320" s="394" t="s">
        <v>12609</v>
      </c>
      <c r="U6320" s="465" t="s">
        <v>40</v>
      </c>
      <c r="V6320" s="396" t="s">
        <v>384</v>
      </c>
      <c r="W6320" s="394" t="s">
        <v>12610</v>
      </c>
      <c r="X6320" s="429">
        <v>0</v>
      </c>
      <c r="Y6320" s="380">
        <v>0</v>
      </c>
      <c r="Z6320" s="380">
        <v>0</v>
      </c>
      <c r="AA6320" s="381"/>
      <c r="AB6320" s="381"/>
      <c r="AC6320" s="381"/>
      <c r="AD6320" s="380">
        <v>5517212</v>
      </c>
      <c r="AE6320" s="393" t="s">
        <v>1270</v>
      </c>
      <c r="AF6320" s="424" t="s">
        <v>1270</v>
      </c>
      <c r="AG6320" s="393" t="s">
        <v>7097</v>
      </c>
      <c r="AH6320" s="515" t="s">
        <v>12260</v>
      </c>
    </row>
    <row r="6321" spans="1:34" ht="15" hidden="1" customHeight="1" x14ac:dyDescent="0.2">
      <c r="A6321" s="622">
        <v>500</v>
      </c>
      <c r="B6321" s="622">
        <v>500</v>
      </c>
      <c r="C6321" s="419" t="s">
        <v>1270</v>
      </c>
      <c r="D6321" s="419" t="s">
        <v>1270</v>
      </c>
      <c r="E6321" s="381" t="s">
        <v>7984</v>
      </c>
      <c r="F6321" s="25">
        <v>2018</v>
      </c>
      <c r="G6321" s="388">
        <v>43453.425694444442</v>
      </c>
      <c r="H6321" s="389">
        <v>43453.425694444442</v>
      </c>
      <c r="I6321" s="420" t="s">
        <v>36</v>
      </c>
      <c r="J6321" s="420" t="s">
        <v>36</v>
      </c>
      <c r="K6321" s="420" t="s">
        <v>36</v>
      </c>
      <c r="L6321" s="391">
        <f>N6321-G6321</f>
        <v>2.2354166666700621</v>
      </c>
      <c r="M6321" s="392">
        <v>3219</v>
      </c>
      <c r="N6321" s="388">
        <v>43455.661111111112</v>
      </c>
      <c r="O6321" s="389">
        <v>43455.661111111112</v>
      </c>
      <c r="P6321" s="421" t="s">
        <v>7093</v>
      </c>
      <c r="Q6321" s="428" t="s">
        <v>43</v>
      </c>
      <c r="R6321" s="393" t="s">
        <v>10310</v>
      </c>
      <c r="S6321" s="428" t="s">
        <v>526</v>
      </c>
      <c r="T6321" s="394" t="s">
        <v>12618</v>
      </c>
      <c r="U6321" s="465" t="s">
        <v>40</v>
      </c>
      <c r="V6321" s="396" t="s">
        <v>788</v>
      </c>
      <c r="W6321" s="394" t="s">
        <v>12619</v>
      </c>
      <c r="X6321" s="429">
        <v>0</v>
      </c>
      <c r="Y6321" s="380">
        <v>0</v>
      </c>
      <c r="Z6321" s="380">
        <v>0</v>
      </c>
      <c r="AA6321" s="381"/>
      <c r="AB6321" s="381"/>
      <c r="AC6321" s="381"/>
      <c r="AD6321" s="380">
        <v>5517212</v>
      </c>
      <c r="AE6321" s="393" t="s">
        <v>1270</v>
      </c>
      <c r="AF6321" s="424" t="s">
        <v>1270</v>
      </c>
      <c r="AG6321" s="393" t="s">
        <v>7097</v>
      </c>
      <c r="AH6321" s="515" t="s">
        <v>12260</v>
      </c>
    </row>
    <row r="6322" spans="1:34" ht="15" hidden="1" customHeight="1" x14ac:dyDescent="0.2">
      <c r="A6322" s="528">
        <v>500</v>
      </c>
      <c r="B6322" s="528">
        <v>500</v>
      </c>
      <c r="C6322" s="537" t="s">
        <v>1270</v>
      </c>
      <c r="D6322" s="537" t="s">
        <v>1270</v>
      </c>
      <c r="E6322" s="476" t="s">
        <v>7269</v>
      </c>
      <c r="F6322" s="530">
        <v>2019</v>
      </c>
      <c r="G6322" s="479">
        <v>43473.425694444442</v>
      </c>
      <c r="H6322" s="390">
        <v>43473.425694444442</v>
      </c>
      <c r="I6322" s="420" t="s">
        <v>36</v>
      </c>
      <c r="J6322" s="420" t="s">
        <v>36</v>
      </c>
      <c r="K6322" s="420" t="s">
        <v>36</v>
      </c>
      <c r="L6322" s="391">
        <f>N6322-G6322</f>
        <v>4.1055555555576575</v>
      </c>
      <c r="M6322" s="392">
        <v>5912</v>
      </c>
      <c r="N6322" s="479">
        <v>43477.53125</v>
      </c>
      <c r="O6322" s="390">
        <v>43477.53125</v>
      </c>
      <c r="P6322" s="421" t="s">
        <v>7093</v>
      </c>
      <c r="Q6322" s="458" t="s">
        <v>43</v>
      </c>
      <c r="R6322" s="394" t="s">
        <v>10310</v>
      </c>
      <c r="S6322" s="428" t="s">
        <v>106</v>
      </c>
      <c r="T6322" s="394" t="s">
        <v>12745</v>
      </c>
      <c r="U6322" s="531" t="s">
        <v>40</v>
      </c>
      <c r="V6322" s="396" t="s">
        <v>1336</v>
      </c>
      <c r="W6322" s="532" t="s">
        <v>12746</v>
      </c>
      <c r="X6322" s="533">
        <v>0</v>
      </c>
      <c r="Y6322" s="429">
        <v>0</v>
      </c>
      <c r="Z6322" s="429">
        <v>0</v>
      </c>
      <c r="AA6322" s="264">
        <f>Y6322/AD6322</f>
        <v>0</v>
      </c>
      <c r="AB6322" s="265">
        <f>Z6322/AD6322</f>
        <v>0</v>
      </c>
      <c r="AC6322" s="255">
        <v>0</v>
      </c>
      <c r="AD6322" s="429">
        <v>5548929</v>
      </c>
      <c r="AE6322" s="396" t="s">
        <v>1270</v>
      </c>
      <c r="AF6322" s="534" t="s">
        <v>1270</v>
      </c>
      <c r="AG6322" s="396" t="s">
        <v>7097</v>
      </c>
      <c r="AH6322" s="535" t="s">
        <v>12260</v>
      </c>
    </row>
    <row r="6323" spans="1:34" ht="15" customHeight="1" x14ac:dyDescent="0.2">
      <c r="A6323" s="523">
        <v>115</v>
      </c>
      <c r="B6323" s="523">
        <v>115</v>
      </c>
      <c r="C6323" s="538" t="s">
        <v>1270</v>
      </c>
      <c r="D6323" s="538" t="s">
        <v>1270</v>
      </c>
      <c r="E6323" s="167" t="s">
        <v>10479</v>
      </c>
      <c r="F6323" s="25">
        <v>2019</v>
      </c>
      <c r="G6323" s="284">
        <v>43482.356944444444</v>
      </c>
      <c r="H6323" s="234">
        <v>43482.356944444444</v>
      </c>
      <c r="I6323" s="417" t="s">
        <v>7042</v>
      </c>
      <c r="J6323" s="412" t="s">
        <v>36</v>
      </c>
      <c r="K6323" s="412" t="s">
        <v>36</v>
      </c>
      <c r="L6323" s="235">
        <f>N6323-G6323</f>
        <v>0.11805555555474712</v>
      </c>
      <c r="M6323" s="236">
        <v>170</v>
      </c>
      <c r="N6323" s="284">
        <v>43482.474999999999</v>
      </c>
      <c r="O6323" s="234">
        <v>43482.474999999999</v>
      </c>
      <c r="P6323" s="237" t="s">
        <v>37</v>
      </c>
      <c r="Q6323" s="162" t="s">
        <v>48</v>
      </c>
      <c r="R6323" s="167" t="s">
        <v>10200</v>
      </c>
      <c r="S6323" s="238" t="s">
        <v>40</v>
      </c>
      <c r="T6323" s="167" t="s">
        <v>12869</v>
      </c>
      <c r="U6323" s="414" t="s">
        <v>40</v>
      </c>
      <c r="V6323" s="240" t="s">
        <v>761</v>
      </c>
      <c r="W6323" s="167" t="s">
        <v>12870</v>
      </c>
      <c r="X6323" s="536">
        <v>0</v>
      </c>
      <c r="Y6323" s="255">
        <v>0</v>
      </c>
      <c r="Z6323" s="255">
        <v>0</v>
      </c>
      <c r="AA6323" s="264">
        <f>Y6323/AD6323</f>
        <v>0</v>
      </c>
      <c r="AB6323" s="265">
        <f>Z6323/AD6323</f>
        <v>0</v>
      </c>
      <c r="AC6323" s="255">
        <v>0</v>
      </c>
      <c r="AD6323" s="255">
        <v>5548929</v>
      </c>
      <c r="AE6323" s="240" t="s">
        <v>1270</v>
      </c>
      <c r="AF6323" s="527" t="s">
        <v>1270</v>
      </c>
      <c r="AG6323" s="240" t="s">
        <v>7040</v>
      </c>
      <c r="AH6323" s="525" t="s">
        <v>7041</v>
      </c>
    </row>
    <row r="6324" spans="1:34" ht="15" hidden="1" customHeight="1" x14ac:dyDescent="0.2">
      <c r="A6324" s="523">
        <v>230</v>
      </c>
      <c r="B6324" s="523">
        <v>230</v>
      </c>
      <c r="C6324" s="540" t="s">
        <v>1270</v>
      </c>
      <c r="D6324" s="541" t="s">
        <v>1270</v>
      </c>
      <c r="E6324" s="163" t="s">
        <v>12916</v>
      </c>
      <c r="F6324" s="25">
        <v>2019</v>
      </c>
      <c r="G6324" s="284">
        <v>43489.534722222219</v>
      </c>
      <c r="H6324" s="234">
        <v>43489.534722222219</v>
      </c>
      <c r="I6324" s="412" t="s">
        <v>36</v>
      </c>
      <c r="J6324" s="412" t="s">
        <v>36</v>
      </c>
      <c r="K6324" s="412" t="s">
        <v>36</v>
      </c>
      <c r="L6324" s="235">
        <f>N6324-G6324</f>
        <v>0.16666666667151731</v>
      </c>
      <c r="M6324" s="236">
        <v>240</v>
      </c>
      <c r="N6324" s="284">
        <v>43489.701388888891</v>
      </c>
      <c r="O6324" s="234">
        <v>43489.701388888891</v>
      </c>
      <c r="P6324" s="237" t="s">
        <v>37</v>
      </c>
      <c r="Q6324" s="162" t="s">
        <v>48</v>
      </c>
      <c r="R6324" s="167" t="s">
        <v>10200</v>
      </c>
      <c r="S6324" s="238" t="s">
        <v>40</v>
      </c>
      <c r="T6324" s="167" t="s">
        <v>12917</v>
      </c>
      <c r="U6324" s="414" t="s">
        <v>40</v>
      </c>
      <c r="V6324" s="240" t="s">
        <v>1336</v>
      </c>
      <c r="W6324" s="167" t="s">
        <v>12918</v>
      </c>
      <c r="X6324" s="536">
        <v>0</v>
      </c>
      <c r="Y6324" s="255">
        <v>0</v>
      </c>
      <c r="Z6324" s="255">
        <v>0</v>
      </c>
      <c r="AA6324" s="264">
        <f>Y6324/AD6324</f>
        <v>0</v>
      </c>
      <c r="AB6324" s="265">
        <f>Z6324/AD6324</f>
        <v>0</v>
      </c>
      <c r="AC6324" s="255">
        <v>0</v>
      </c>
      <c r="AD6324" s="255">
        <v>5548929</v>
      </c>
      <c r="AE6324" s="240" t="s">
        <v>1270</v>
      </c>
      <c r="AF6324" s="527" t="s">
        <v>1270</v>
      </c>
      <c r="AG6324" s="240" t="s">
        <v>7040</v>
      </c>
      <c r="AH6324" s="525" t="s">
        <v>7041</v>
      </c>
    </row>
    <row r="6325" spans="1:34" ht="15" customHeight="1" x14ac:dyDescent="0.2">
      <c r="A6325" s="523">
        <v>115</v>
      </c>
      <c r="B6325" s="523">
        <v>115</v>
      </c>
      <c r="C6325" s="540" t="s">
        <v>1270</v>
      </c>
      <c r="D6325" s="541" t="s">
        <v>1270</v>
      </c>
      <c r="E6325" s="167" t="s">
        <v>10479</v>
      </c>
      <c r="F6325" s="25">
        <v>2019</v>
      </c>
      <c r="G6325" s="284">
        <v>43492.822222222225</v>
      </c>
      <c r="H6325" s="234">
        <v>43492.822222222225</v>
      </c>
      <c r="I6325" s="412" t="s">
        <v>36</v>
      </c>
      <c r="J6325" s="412" t="s">
        <v>36</v>
      </c>
      <c r="K6325" s="412" t="s">
        <v>36</v>
      </c>
      <c r="L6325" s="235">
        <f>N6325-G6325</f>
        <v>6.25E-2</v>
      </c>
      <c r="M6325" s="236">
        <v>90</v>
      </c>
      <c r="N6325" s="284">
        <v>43492.884722222225</v>
      </c>
      <c r="O6325" s="234">
        <v>43492.884722222225</v>
      </c>
      <c r="P6325" s="237" t="s">
        <v>37</v>
      </c>
      <c r="Q6325" s="162" t="s">
        <v>48</v>
      </c>
      <c r="R6325" s="167" t="s">
        <v>10200</v>
      </c>
      <c r="S6325" s="238" t="s">
        <v>40</v>
      </c>
      <c r="T6325" s="167" t="s">
        <v>12939</v>
      </c>
      <c r="U6325" s="414" t="s">
        <v>40</v>
      </c>
      <c r="V6325" s="240" t="s">
        <v>761</v>
      </c>
      <c r="W6325" s="167" t="s">
        <v>12940</v>
      </c>
      <c r="X6325" s="536">
        <v>0</v>
      </c>
      <c r="Y6325" s="255">
        <v>0</v>
      </c>
      <c r="Z6325" s="255">
        <v>0</v>
      </c>
      <c r="AA6325" s="264">
        <f>Y6325/AD6325</f>
        <v>0</v>
      </c>
      <c r="AB6325" s="265">
        <f>Z6325/AD6325</f>
        <v>0</v>
      </c>
      <c r="AC6325" s="255">
        <v>0</v>
      </c>
      <c r="AD6325" s="255">
        <v>5548929</v>
      </c>
      <c r="AE6325" s="240" t="s">
        <v>1270</v>
      </c>
      <c r="AF6325" s="527" t="s">
        <v>1270</v>
      </c>
      <c r="AG6325" s="240" t="s">
        <v>7040</v>
      </c>
      <c r="AH6325" s="525" t="s">
        <v>7041</v>
      </c>
    </row>
    <row r="6326" spans="1:34" ht="15" hidden="1" customHeight="1" x14ac:dyDescent="0.2">
      <c r="A6326" s="523">
        <v>500</v>
      </c>
      <c r="B6326" s="523">
        <v>500</v>
      </c>
      <c r="C6326" s="540" t="s">
        <v>1270</v>
      </c>
      <c r="D6326" s="541" t="s">
        <v>1270</v>
      </c>
      <c r="E6326" s="163" t="s">
        <v>3695</v>
      </c>
      <c r="F6326" s="25">
        <v>2019</v>
      </c>
      <c r="G6326" s="284">
        <v>43493.222222222219</v>
      </c>
      <c r="H6326" s="234">
        <v>43493.222222222219</v>
      </c>
      <c r="I6326" s="412" t="s">
        <v>36</v>
      </c>
      <c r="J6326" s="412" t="s">
        <v>36</v>
      </c>
      <c r="K6326" s="412" t="s">
        <v>36</v>
      </c>
      <c r="L6326" s="235">
        <f>N6326-G6326</f>
        <v>0.75208333334012423</v>
      </c>
      <c r="M6326" s="236">
        <v>1083</v>
      </c>
      <c r="N6326" s="284">
        <v>43493.974305555559</v>
      </c>
      <c r="O6326" s="234">
        <v>43493.974305555559</v>
      </c>
      <c r="P6326" s="237" t="s">
        <v>37</v>
      </c>
      <c r="Q6326" s="162" t="s">
        <v>1285</v>
      </c>
      <c r="R6326" s="167" t="s">
        <v>10259</v>
      </c>
      <c r="S6326" s="238" t="s">
        <v>101</v>
      </c>
      <c r="T6326" s="167" t="s">
        <v>12941</v>
      </c>
      <c r="U6326" s="376">
        <v>115756414</v>
      </c>
      <c r="V6326" s="240" t="s">
        <v>384</v>
      </c>
      <c r="W6326" s="184" t="s">
        <v>12942</v>
      </c>
      <c r="X6326" s="536">
        <v>0</v>
      </c>
      <c r="Y6326" s="255">
        <v>0</v>
      </c>
      <c r="Z6326" s="255">
        <v>0</v>
      </c>
      <c r="AA6326" s="264">
        <f>Y6326/AD6326</f>
        <v>0</v>
      </c>
      <c r="AB6326" s="265">
        <f>Z6326/AD6326</f>
        <v>0</v>
      </c>
      <c r="AC6326" s="255">
        <v>0</v>
      </c>
      <c r="AD6326" s="255">
        <v>5548929</v>
      </c>
      <c r="AE6326" s="240" t="s">
        <v>7063</v>
      </c>
      <c r="AF6326" s="527" t="s">
        <v>12943</v>
      </c>
      <c r="AG6326" s="240" t="s">
        <v>7040</v>
      </c>
      <c r="AH6326" s="525" t="s">
        <v>7041</v>
      </c>
    </row>
    <row r="6327" spans="1:34" ht="15" customHeight="1" x14ac:dyDescent="0.2">
      <c r="A6327" s="523">
        <v>115</v>
      </c>
      <c r="B6327" s="523">
        <v>115</v>
      </c>
      <c r="C6327" s="540" t="s">
        <v>1270</v>
      </c>
      <c r="D6327" s="541" t="s">
        <v>1270</v>
      </c>
      <c r="E6327" s="167" t="s">
        <v>10479</v>
      </c>
      <c r="F6327" s="25">
        <v>2019</v>
      </c>
      <c r="G6327" s="284">
        <v>43493.615277777775</v>
      </c>
      <c r="H6327" s="234">
        <v>43493.615277777775</v>
      </c>
      <c r="I6327" s="412" t="s">
        <v>36</v>
      </c>
      <c r="J6327" s="412" t="s">
        <v>36</v>
      </c>
      <c r="K6327" s="412" t="s">
        <v>36</v>
      </c>
      <c r="L6327" s="235">
        <f>N6327-G6327</f>
        <v>50.883333333338669</v>
      </c>
      <c r="M6327" s="236">
        <v>73272</v>
      </c>
      <c r="N6327" s="284">
        <v>43544.498611111114</v>
      </c>
      <c r="O6327" s="234">
        <v>43544.498611111114</v>
      </c>
      <c r="P6327" s="237" t="s">
        <v>173</v>
      </c>
      <c r="Q6327" s="162" t="s">
        <v>48</v>
      </c>
      <c r="R6327" s="167" t="s">
        <v>10200</v>
      </c>
      <c r="S6327" s="238" t="s">
        <v>40</v>
      </c>
      <c r="T6327" s="167" t="s">
        <v>12944</v>
      </c>
      <c r="U6327" s="414" t="s">
        <v>40</v>
      </c>
      <c r="V6327" s="240" t="s">
        <v>761</v>
      </c>
      <c r="W6327" s="167" t="s">
        <v>12945</v>
      </c>
      <c r="X6327" s="536">
        <v>0</v>
      </c>
      <c r="Y6327" s="255">
        <v>0</v>
      </c>
      <c r="Z6327" s="255">
        <v>0</v>
      </c>
      <c r="AA6327" s="264">
        <f>Y6327/AD6327</f>
        <v>0</v>
      </c>
      <c r="AB6327" s="265">
        <f>Z6327/AD6327</f>
        <v>0</v>
      </c>
      <c r="AC6327" s="255">
        <v>0</v>
      </c>
      <c r="AD6327" s="255">
        <v>5548929</v>
      </c>
      <c r="AE6327" s="240" t="s">
        <v>1270</v>
      </c>
      <c r="AF6327" s="527" t="s">
        <v>1270</v>
      </c>
      <c r="AG6327" s="240" t="s">
        <v>7040</v>
      </c>
      <c r="AH6327" s="525" t="s">
        <v>7041</v>
      </c>
    </row>
    <row r="6328" spans="1:34" ht="15" hidden="1" customHeight="1" x14ac:dyDescent="0.2">
      <c r="A6328" s="521">
        <v>500</v>
      </c>
      <c r="B6328" s="521">
        <v>500</v>
      </c>
      <c r="C6328" s="543" t="s">
        <v>1270</v>
      </c>
      <c r="D6328" s="544" t="s">
        <v>1270</v>
      </c>
      <c r="E6328" s="277" t="s">
        <v>3695</v>
      </c>
      <c r="F6328" s="25">
        <v>2019</v>
      </c>
      <c r="G6328" s="232">
        <v>43494.121527777781</v>
      </c>
      <c r="H6328" s="233">
        <v>43494.121527777781</v>
      </c>
      <c r="I6328" s="412" t="s">
        <v>36</v>
      </c>
      <c r="J6328" s="412" t="s">
        <v>36</v>
      </c>
      <c r="K6328" s="412" t="s">
        <v>36</v>
      </c>
      <c r="L6328" s="235">
        <f>N6328-G6328</f>
        <v>1.8305555555489263</v>
      </c>
      <c r="M6328" s="236">
        <v>2636</v>
      </c>
      <c r="N6328" s="232">
        <v>43495.95208333333</v>
      </c>
      <c r="O6328" s="233">
        <v>43495.95208333333</v>
      </c>
      <c r="P6328" s="237" t="s">
        <v>37</v>
      </c>
      <c r="Q6328" s="359" t="s">
        <v>1285</v>
      </c>
      <c r="R6328" s="35" t="s">
        <v>10259</v>
      </c>
      <c r="S6328" s="238" t="s">
        <v>101</v>
      </c>
      <c r="T6328" s="167" t="s">
        <v>12950</v>
      </c>
      <c r="U6328" s="376">
        <v>115756414</v>
      </c>
      <c r="V6328" s="240" t="s">
        <v>384</v>
      </c>
      <c r="W6328" s="167" t="s">
        <v>12951</v>
      </c>
      <c r="X6328" s="164">
        <v>0</v>
      </c>
      <c r="Y6328" s="241">
        <v>0</v>
      </c>
      <c r="Z6328" s="241">
        <v>0</v>
      </c>
      <c r="AA6328" s="264">
        <f>Y6328/AD6328</f>
        <v>0</v>
      </c>
      <c r="AB6328" s="265">
        <f>Z6328/AD6328</f>
        <v>0</v>
      </c>
      <c r="AC6328" s="255">
        <v>0</v>
      </c>
      <c r="AD6328" s="241">
        <v>5548929</v>
      </c>
      <c r="AE6328" s="239" t="s">
        <v>1270</v>
      </c>
      <c r="AF6328" s="229" t="s">
        <v>1270</v>
      </c>
      <c r="AG6328" s="239" t="s">
        <v>7066</v>
      </c>
      <c r="AH6328" s="57" t="s">
        <v>12671</v>
      </c>
    </row>
    <row r="6329" spans="1:34" ht="15" hidden="1" customHeight="1" x14ac:dyDescent="0.2">
      <c r="A6329" s="521">
        <v>230</v>
      </c>
      <c r="B6329" s="521">
        <v>230</v>
      </c>
      <c r="C6329" s="54" t="s">
        <v>1270</v>
      </c>
      <c r="D6329" s="54" t="s">
        <v>1270</v>
      </c>
      <c r="E6329" s="277" t="s">
        <v>8754</v>
      </c>
      <c r="F6329" s="25">
        <v>2019</v>
      </c>
      <c r="G6329" s="232">
        <v>43500.138194444444</v>
      </c>
      <c r="H6329" s="233">
        <v>43500.138194444444</v>
      </c>
      <c r="I6329" s="417" t="s">
        <v>7042</v>
      </c>
      <c r="J6329" s="412" t="s">
        <v>36</v>
      </c>
      <c r="K6329" s="412" t="s">
        <v>36</v>
      </c>
      <c r="L6329" s="235">
        <f>N6329-G6329</f>
        <v>3.6854166666671517</v>
      </c>
      <c r="M6329" s="236">
        <v>5307</v>
      </c>
      <c r="N6329" s="232">
        <v>43503.823611111111</v>
      </c>
      <c r="O6329" s="233">
        <v>43503.823611111111</v>
      </c>
      <c r="P6329" s="294" t="s">
        <v>173</v>
      </c>
      <c r="Q6329" s="162" t="s">
        <v>1285</v>
      </c>
      <c r="R6329" s="167" t="s">
        <v>10363</v>
      </c>
      <c r="S6329" s="238" t="s">
        <v>80</v>
      </c>
      <c r="T6329" s="167" t="s">
        <v>13010</v>
      </c>
      <c r="U6329" s="416" t="s">
        <v>40</v>
      </c>
      <c r="V6329" s="240" t="s">
        <v>384</v>
      </c>
      <c r="W6329" s="167" t="s">
        <v>13011</v>
      </c>
      <c r="X6329" s="164">
        <v>0</v>
      </c>
      <c r="Y6329" s="241">
        <v>0</v>
      </c>
      <c r="Z6329" s="241">
        <v>0</v>
      </c>
      <c r="AA6329" s="264">
        <f>Y6329/AD6329</f>
        <v>0</v>
      </c>
      <c r="AB6329" s="265">
        <f>Z6329/AD6329</f>
        <v>0</v>
      </c>
      <c r="AC6329" s="255">
        <v>0</v>
      </c>
      <c r="AD6329" s="255">
        <v>5548929</v>
      </c>
      <c r="AE6329" s="239" t="s">
        <v>1270</v>
      </c>
      <c r="AF6329" s="229" t="s">
        <v>1270</v>
      </c>
      <c r="AG6329" s="239" t="s">
        <v>7040</v>
      </c>
      <c r="AH6329" s="57" t="s">
        <v>7041</v>
      </c>
    </row>
    <row r="6330" spans="1:34" ht="15" hidden="1" customHeight="1" x14ac:dyDescent="0.2">
      <c r="A6330" s="549">
        <v>500</v>
      </c>
      <c r="B6330" s="549">
        <v>500</v>
      </c>
      <c r="C6330" s="419" t="s">
        <v>1270</v>
      </c>
      <c r="D6330" s="419" t="s">
        <v>1270</v>
      </c>
      <c r="E6330" s="381" t="s">
        <v>10442</v>
      </c>
      <c r="F6330" s="530">
        <v>2019</v>
      </c>
      <c r="G6330" s="388">
        <v>43501.260416666664</v>
      </c>
      <c r="H6330" s="389">
        <v>43501.260416666664</v>
      </c>
      <c r="I6330" s="417" t="s">
        <v>7042</v>
      </c>
      <c r="J6330" s="420" t="s">
        <v>36</v>
      </c>
      <c r="K6330" s="420" t="s">
        <v>36</v>
      </c>
      <c r="L6330" s="391">
        <f>N6330-G6330</f>
        <v>0.37708333333284827</v>
      </c>
      <c r="M6330" s="392">
        <v>543</v>
      </c>
      <c r="N6330" s="388">
        <v>43501.637499999997</v>
      </c>
      <c r="O6330" s="389">
        <v>43501.637499999997</v>
      </c>
      <c r="P6330" s="421" t="s">
        <v>7093</v>
      </c>
      <c r="Q6330" s="458" t="s">
        <v>43</v>
      </c>
      <c r="R6330" s="394" t="s">
        <v>10310</v>
      </c>
      <c r="S6330" s="428" t="s">
        <v>1470</v>
      </c>
      <c r="T6330" s="394" t="s">
        <v>13044</v>
      </c>
      <c r="U6330" s="503" t="s">
        <v>40</v>
      </c>
      <c r="V6330" s="396" t="s">
        <v>1336</v>
      </c>
      <c r="W6330" s="532" t="s">
        <v>13045</v>
      </c>
      <c r="X6330" s="550">
        <v>0</v>
      </c>
      <c r="Y6330" s="380">
        <v>0</v>
      </c>
      <c r="Z6330" s="380">
        <v>0</v>
      </c>
      <c r="AA6330" s="264">
        <f>Y6330/AD6330</f>
        <v>0</v>
      </c>
      <c r="AB6330" s="265">
        <f>Z6330/AD6330</f>
        <v>0</v>
      </c>
      <c r="AC6330" s="255">
        <v>0</v>
      </c>
      <c r="AD6330" s="429">
        <v>5548929</v>
      </c>
      <c r="AE6330" s="551" t="s">
        <v>1270</v>
      </c>
      <c r="AF6330" s="552" t="s">
        <v>1270</v>
      </c>
      <c r="AG6330" s="551" t="s">
        <v>7097</v>
      </c>
      <c r="AH6330" s="515" t="s">
        <v>12260</v>
      </c>
    </row>
    <row r="6331" spans="1:34" ht="15" customHeight="1" x14ac:dyDescent="0.2">
      <c r="A6331" s="523">
        <v>115</v>
      </c>
      <c r="B6331" s="523">
        <v>115</v>
      </c>
      <c r="C6331" s="540" t="s">
        <v>1270</v>
      </c>
      <c r="D6331" s="541" t="s">
        <v>1270</v>
      </c>
      <c r="E6331" s="167" t="s">
        <v>5301</v>
      </c>
      <c r="F6331" s="25">
        <v>2019</v>
      </c>
      <c r="G6331" s="284">
        <v>43505.486111111109</v>
      </c>
      <c r="H6331" s="234">
        <v>43505.486111111109</v>
      </c>
      <c r="I6331" s="417" t="s">
        <v>7042</v>
      </c>
      <c r="J6331" s="412" t="s">
        <v>36</v>
      </c>
      <c r="K6331" s="412" t="s">
        <v>36</v>
      </c>
      <c r="L6331" s="235">
        <f>N6331-G6331</f>
        <v>0.83125000000291038</v>
      </c>
      <c r="M6331" s="236">
        <v>1197</v>
      </c>
      <c r="N6331" s="284">
        <v>43506.317361111112</v>
      </c>
      <c r="O6331" s="234">
        <v>43506.317361111112</v>
      </c>
      <c r="P6331" s="237" t="s">
        <v>37</v>
      </c>
      <c r="Q6331" s="162" t="s">
        <v>48</v>
      </c>
      <c r="R6331" s="167" t="s">
        <v>10200</v>
      </c>
      <c r="S6331" s="238" t="s">
        <v>40</v>
      </c>
      <c r="T6331" s="167" t="s">
        <v>13095</v>
      </c>
      <c r="U6331" s="414" t="s">
        <v>40</v>
      </c>
      <c r="V6331" s="240" t="s">
        <v>384</v>
      </c>
      <c r="W6331" s="167" t="s">
        <v>13096</v>
      </c>
      <c r="X6331" s="536">
        <v>0</v>
      </c>
      <c r="Y6331" s="255">
        <v>0</v>
      </c>
      <c r="Z6331" s="255">
        <v>0</v>
      </c>
      <c r="AA6331" s="264">
        <f>Y6331/AD6331</f>
        <v>0</v>
      </c>
      <c r="AB6331" s="265">
        <f>Z6331/AD6331</f>
        <v>0</v>
      </c>
      <c r="AC6331" s="255">
        <v>0</v>
      </c>
      <c r="AD6331" s="255">
        <v>5548929</v>
      </c>
      <c r="AE6331" s="240" t="s">
        <v>1270</v>
      </c>
      <c r="AF6331" s="527" t="s">
        <v>1270</v>
      </c>
      <c r="AG6331" s="240" t="s">
        <v>7040</v>
      </c>
      <c r="AH6331" s="525" t="s">
        <v>7041</v>
      </c>
    </row>
    <row r="6332" spans="1:34" ht="15" hidden="1" customHeight="1" x14ac:dyDescent="0.2">
      <c r="A6332" s="523">
        <v>230</v>
      </c>
      <c r="B6332" s="523">
        <v>230</v>
      </c>
      <c r="C6332" s="274" t="s">
        <v>1270</v>
      </c>
      <c r="D6332" s="274" t="s">
        <v>1270</v>
      </c>
      <c r="E6332" s="163" t="s">
        <v>13153</v>
      </c>
      <c r="F6332" s="25">
        <v>2019</v>
      </c>
      <c r="G6332" s="284">
        <v>43507.958333333336</v>
      </c>
      <c r="H6332" s="234">
        <v>43507.958333333336</v>
      </c>
      <c r="I6332" s="412" t="s">
        <v>36</v>
      </c>
      <c r="J6332" s="412" t="s">
        <v>36</v>
      </c>
      <c r="K6332" s="412" t="s">
        <v>36</v>
      </c>
      <c r="L6332" s="235">
        <f>N6332-G6332</f>
        <v>0.65902777777228039</v>
      </c>
      <c r="M6332" s="236">
        <v>949</v>
      </c>
      <c r="N6332" s="284">
        <v>43508.617361111108</v>
      </c>
      <c r="O6332" s="234">
        <v>43508.617361111108</v>
      </c>
      <c r="P6332" s="237" t="s">
        <v>37</v>
      </c>
      <c r="Q6332" s="162" t="s">
        <v>145</v>
      </c>
      <c r="R6332" s="167" t="s">
        <v>10195</v>
      </c>
      <c r="S6332" s="238" t="s">
        <v>45</v>
      </c>
      <c r="T6332" s="167" t="s">
        <v>13154</v>
      </c>
      <c r="U6332" s="556">
        <v>116474480</v>
      </c>
      <c r="V6332" s="240" t="s">
        <v>1385</v>
      </c>
      <c r="W6332" s="167" t="s">
        <v>13155</v>
      </c>
      <c r="X6332" s="536">
        <v>0</v>
      </c>
      <c r="Y6332" s="255">
        <v>0</v>
      </c>
      <c r="Z6332" s="255">
        <v>0</v>
      </c>
      <c r="AA6332" s="264">
        <f>Y6332/AD6332</f>
        <v>0</v>
      </c>
      <c r="AB6332" s="265">
        <f>Z6332/AD6332</f>
        <v>0</v>
      </c>
      <c r="AC6332" s="255">
        <v>0</v>
      </c>
      <c r="AD6332" s="255">
        <v>5548929</v>
      </c>
      <c r="AE6332" s="240" t="s">
        <v>1270</v>
      </c>
      <c r="AF6332" s="527" t="s">
        <v>1270</v>
      </c>
      <c r="AG6332" s="240" t="s">
        <v>7040</v>
      </c>
      <c r="AH6332" s="525" t="s">
        <v>7041</v>
      </c>
    </row>
    <row r="6333" spans="1:34" ht="15" hidden="1" customHeight="1" x14ac:dyDescent="0.2">
      <c r="A6333" s="521">
        <v>230</v>
      </c>
      <c r="B6333" s="521">
        <v>230</v>
      </c>
      <c r="C6333" s="54" t="s">
        <v>1270</v>
      </c>
      <c r="D6333" s="54" t="s">
        <v>1270</v>
      </c>
      <c r="E6333" s="277" t="s">
        <v>13165</v>
      </c>
      <c r="F6333" s="25">
        <v>2019</v>
      </c>
      <c r="G6333" s="232">
        <v>43508.836805555555</v>
      </c>
      <c r="H6333" s="233">
        <v>43508.836805555555</v>
      </c>
      <c r="I6333" s="417" t="s">
        <v>7042</v>
      </c>
      <c r="J6333" s="412" t="s">
        <v>36</v>
      </c>
      <c r="K6333" s="412" t="s">
        <v>36</v>
      </c>
      <c r="L6333" s="235">
        <f>N6333-G6333</f>
        <v>0.29444444444379769</v>
      </c>
      <c r="M6333" s="236">
        <v>424</v>
      </c>
      <c r="N6333" s="232">
        <v>43509.131249999999</v>
      </c>
      <c r="O6333" s="233">
        <v>43509.131249999999</v>
      </c>
      <c r="P6333" s="237" t="s">
        <v>37</v>
      </c>
      <c r="Q6333" s="162" t="s">
        <v>1285</v>
      </c>
      <c r="R6333" s="167" t="s">
        <v>10433</v>
      </c>
      <c r="S6333" s="238" t="s">
        <v>107</v>
      </c>
      <c r="T6333" s="167" t="s">
        <v>13166</v>
      </c>
      <c r="U6333" s="416" t="s">
        <v>40</v>
      </c>
      <c r="V6333" s="240" t="s">
        <v>1336</v>
      </c>
      <c r="W6333" s="167" t="s">
        <v>13167</v>
      </c>
      <c r="X6333" s="164">
        <v>0</v>
      </c>
      <c r="Y6333" s="241">
        <v>0</v>
      </c>
      <c r="Z6333" s="241">
        <v>0</v>
      </c>
      <c r="AA6333" s="264">
        <f>Y6333/AD6333</f>
        <v>0</v>
      </c>
      <c r="AB6333" s="265">
        <f>Z6333/AD6333</f>
        <v>0</v>
      </c>
      <c r="AC6333" s="255">
        <v>0</v>
      </c>
      <c r="AD6333" s="255">
        <v>5548929</v>
      </c>
      <c r="AE6333" s="239" t="s">
        <v>1270</v>
      </c>
      <c r="AF6333" s="229" t="s">
        <v>1270</v>
      </c>
      <c r="AG6333" s="545" t="s">
        <v>7066</v>
      </c>
      <c r="AH6333" s="57" t="s">
        <v>12671</v>
      </c>
    </row>
    <row r="6334" spans="1:34" ht="15" hidden="1" customHeight="1" x14ac:dyDescent="0.2">
      <c r="A6334" s="523">
        <v>230</v>
      </c>
      <c r="B6334" s="523">
        <v>230</v>
      </c>
      <c r="C6334" s="540" t="s">
        <v>1270</v>
      </c>
      <c r="D6334" s="541" t="s">
        <v>1270</v>
      </c>
      <c r="E6334" s="524" t="s">
        <v>13254</v>
      </c>
      <c r="F6334" s="25">
        <v>2019</v>
      </c>
      <c r="G6334" s="284">
        <v>43509.34652777778</v>
      </c>
      <c r="H6334" s="234">
        <v>43509.34652777778</v>
      </c>
      <c r="I6334" s="417" t="s">
        <v>7042</v>
      </c>
      <c r="J6334" s="412" t="s">
        <v>36</v>
      </c>
      <c r="K6334" s="412" t="s">
        <v>36</v>
      </c>
      <c r="L6334" s="235">
        <f>N6334-G6334</f>
        <v>8.3111111111065838</v>
      </c>
      <c r="M6334" s="236">
        <v>11968</v>
      </c>
      <c r="N6334" s="284">
        <v>43517.657638888886</v>
      </c>
      <c r="O6334" s="234">
        <v>43517.657638888886</v>
      </c>
      <c r="P6334" s="294" t="s">
        <v>173</v>
      </c>
      <c r="Q6334" s="162" t="s">
        <v>48</v>
      </c>
      <c r="R6334" s="167" t="s">
        <v>10200</v>
      </c>
      <c r="S6334" s="238" t="s">
        <v>45</v>
      </c>
      <c r="T6334" s="167" t="s">
        <v>13255</v>
      </c>
      <c r="U6334" s="556">
        <v>116486890</v>
      </c>
      <c r="V6334" s="240" t="s">
        <v>384</v>
      </c>
      <c r="W6334" s="167" t="s">
        <v>13256</v>
      </c>
      <c r="X6334" s="536">
        <v>0</v>
      </c>
      <c r="Y6334" s="255">
        <v>0</v>
      </c>
      <c r="Z6334" s="255">
        <v>0</v>
      </c>
      <c r="AA6334" s="264">
        <f>Y6334/AD6334</f>
        <v>0</v>
      </c>
      <c r="AB6334" s="265">
        <f>Z6334/AD6334</f>
        <v>0</v>
      </c>
      <c r="AC6334" s="255">
        <v>0</v>
      </c>
      <c r="AD6334" s="255">
        <v>5548929</v>
      </c>
      <c r="AE6334" s="240" t="s">
        <v>1270</v>
      </c>
      <c r="AF6334" s="527" t="s">
        <v>1270</v>
      </c>
      <c r="AG6334" s="240" t="s">
        <v>7040</v>
      </c>
      <c r="AH6334" s="525" t="s">
        <v>7041</v>
      </c>
    </row>
    <row r="6335" spans="1:34" ht="15" hidden="1" customHeight="1" x14ac:dyDescent="0.2">
      <c r="A6335" s="521">
        <v>230</v>
      </c>
      <c r="B6335" s="521">
        <v>230</v>
      </c>
      <c r="C6335" s="54" t="s">
        <v>1270</v>
      </c>
      <c r="D6335" s="54" t="s">
        <v>1270</v>
      </c>
      <c r="E6335" s="277" t="s">
        <v>13366</v>
      </c>
      <c r="F6335" s="25">
        <v>2019</v>
      </c>
      <c r="G6335" s="232">
        <v>43516.310416666667</v>
      </c>
      <c r="H6335" s="233">
        <v>43516.310416666667</v>
      </c>
      <c r="I6335" s="412" t="s">
        <v>36</v>
      </c>
      <c r="J6335" s="412" t="s">
        <v>36</v>
      </c>
      <c r="K6335" s="412" t="s">
        <v>36</v>
      </c>
      <c r="L6335" s="235">
        <f>N6335-G6335</f>
        <v>0.38333333333139308</v>
      </c>
      <c r="M6335" s="236">
        <v>552</v>
      </c>
      <c r="N6335" s="232">
        <v>43516.693749999999</v>
      </c>
      <c r="O6335" s="233">
        <v>43516.693749999999</v>
      </c>
      <c r="P6335" s="237" t="s">
        <v>37</v>
      </c>
      <c r="Q6335" s="162" t="s">
        <v>1285</v>
      </c>
      <c r="R6335" s="167" t="s">
        <v>10433</v>
      </c>
      <c r="S6335" s="238" t="s">
        <v>107</v>
      </c>
      <c r="T6335" s="167" t="s">
        <v>13367</v>
      </c>
      <c r="U6335" s="192" t="s">
        <v>40</v>
      </c>
      <c r="V6335" s="240" t="s">
        <v>1385</v>
      </c>
      <c r="W6335" s="167" t="s">
        <v>13368</v>
      </c>
      <c r="X6335" s="164">
        <v>0</v>
      </c>
      <c r="Y6335" s="241">
        <v>0</v>
      </c>
      <c r="Z6335" s="241">
        <v>0</v>
      </c>
      <c r="AA6335" s="264">
        <f>Y6335/AD6335</f>
        <v>0</v>
      </c>
      <c r="AB6335" s="265">
        <f>Z6335/AD6335</f>
        <v>0</v>
      </c>
      <c r="AC6335" s="255">
        <v>0</v>
      </c>
      <c r="AD6335" s="255">
        <v>5548929</v>
      </c>
      <c r="AE6335" s="239" t="s">
        <v>1270</v>
      </c>
      <c r="AF6335" s="229" t="s">
        <v>1270</v>
      </c>
      <c r="AG6335" s="545" t="s">
        <v>7066</v>
      </c>
      <c r="AH6335" s="57" t="s">
        <v>12671</v>
      </c>
    </row>
    <row r="6336" spans="1:34" ht="15" hidden="1" customHeight="1" x14ac:dyDescent="0.2">
      <c r="A6336" s="549">
        <v>500</v>
      </c>
      <c r="B6336" s="549">
        <v>500</v>
      </c>
      <c r="C6336" s="510" t="s">
        <v>1270</v>
      </c>
      <c r="D6336" s="510" t="s">
        <v>1270</v>
      </c>
      <c r="E6336" s="511" t="s">
        <v>2945</v>
      </c>
      <c r="F6336" s="530">
        <v>2019</v>
      </c>
      <c r="G6336" s="557">
        <v>43521.302083333336</v>
      </c>
      <c r="H6336" s="558">
        <v>43521.302083333336</v>
      </c>
      <c r="I6336" s="559" t="s">
        <v>36</v>
      </c>
      <c r="J6336" s="559" t="s">
        <v>36</v>
      </c>
      <c r="K6336" s="559" t="s">
        <v>36</v>
      </c>
      <c r="L6336" s="391">
        <f>N6336-G6336</f>
        <v>4.4868055555562023</v>
      </c>
      <c r="M6336" s="392">
        <v>6461</v>
      </c>
      <c r="N6336" s="557">
        <v>43525.788888888892</v>
      </c>
      <c r="O6336" s="558">
        <v>43525.788888888892</v>
      </c>
      <c r="P6336" s="560" t="s">
        <v>7093</v>
      </c>
      <c r="Q6336" s="561" t="s">
        <v>43</v>
      </c>
      <c r="R6336" s="562" t="s">
        <v>10310</v>
      </c>
      <c r="S6336" s="563" t="s">
        <v>526</v>
      </c>
      <c r="T6336" s="562" t="s">
        <v>13400</v>
      </c>
      <c r="U6336" s="423" t="s">
        <v>40</v>
      </c>
      <c r="V6336" s="564" t="s">
        <v>761</v>
      </c>
      <c r="W6336" s="532" t="s">
        <v>13401</v>
      </c>
      <c r="X6336" s="550">
        <v>0</v>
      </c>
      <c r="Y6336" s="565">
        <v>0</v>
      </c>
      <c r="Z6336" s="565">
        <v>0</v>
      </c>
      <c r="AA6336" s="264">
        <f>Y6336/AD6336</f>
        <v>0</v>
      </c>
      <c r="AB6336" s="265">
        <f>Z6336/AD6336</f>
        <v>0</v>
      </c>
      <c r="AC6336" s="255">
        <v>0</v>
      </c>
      <c r="AD6336" s="566">
        <v>5548929</v>
      </c>
      <c r="AE6336" s="567" t="s">
        <v>1270</v>
      </c>
      <c r="AF6336" s="568" t="s">
        <v>1270</v>
      </c>
      <c r="AG6336" s="569" t="s">
        <v>7097</v>
      </c>
      <c r="AH6336" s="398" t="s">
        <v>12260</v>
      </c>
    </row>
    <row r="6337" spans="1:34" ht="15" customHeight="1" x14ac:dyDescent="0.2">
      <c r="A6337" s="523">
        <v>115</v>
      </c>
      <c r="B6337" s="523">
        <v>115</v>
      </c>
      <c r="C6337" s="540" t="s">
        <v>1270</v>
      </c>
      <c r="D6337" s="541" t="s">
        <v>1270</v>
      </c>
      <c r="E6337" s="524" t="s">
        <v>13556</v>
      </c>
      <c r="F6337" s="25">
        <v>2019</v>
      </c>
      <c r="G6337" s="573">
        <v>43536.4375</v>
      </c>
      <c r="H6337" s="574">
        <v>43536.4375</v>
      </c>
      <c r="I6337" s="572" t="s">
        <v>36</v>
      </c>
      <c r="J6337" s="572" t="s">
        <v>36</v>
      </c>
      <c r="K6337" s="572" t="s">
        <v>36</v>
      </c>
      <c r="L6337" s="235">
        <f>N6337-G6337</f>
        <v>1.163888888891961</v>
      </c>
      <c r="M6337" s="236">
        <v>1676</v>
      </c>
      <c r="N6337" s="573">
        <v>43537.601388888892</v>
      </c>
      <c r="O6337" s="574">
        <v>43537.601388888892</v>
      </c>
      <c r="P6337" s="237" t="s">
        <v>37</v>
      </c>
      <c r="Q6337" s="162" t="s">
        <v>1285</v>
      </c>
      <c r="R6337" s="167" t="s">
        <v>10436</v>
      </c>
      <c r="S6337" s="238" t="s">
        <v>101</v>
      </c>
      <c r="T6337" s="167" t="s">
        <v>13557</v>
      </c>
      <c r="U6337" s="192" t="s">
        <v>40</v>
      </c>
      <c r="V6337" s="240" t="s">
        <v>384</v>
      </c>
      <c r="W6337" s="184" t="s">
        <v>13558</v>
      </c>
      <c r="X6337" s="164">
        <v>0</v>
      </c>
      <c r="Y6337" s="241">
        <v>0</v>
      </c>
      <c r="Z6337" s="241">
        <v>0</v>
      </c>
      <c r="AA6337" s="264">
        <f>Y6337/AD6337</f>
        <v>0</v>
      </c>
      <c r="AB6337" s="265">
        <f>Z6337/AD6337</f>
        <v>0</v>
      </c>
      <c r="AC6337" s="255">
        <v>0</v>
      </c>
      <c r="AD6337" s="255">
        <v>5548929</v>
      </c>
      <c r="AE6337" s="240" t="s">
        <v>1270</v>
      </c>
      <c r="AF6337" s="527" t="s">
        <v>1270</v>
      </c>
      <c r="AG6337" s="555" t="s">
        <v>7066</v>
      </c>
      <c r="AH6337" s="525" t="s">
        <v>12671</v>
      </c>
    </row>
    <row r="6338" spans="1:34" ht="15" hidden="1" customHeight="1" x14ac:dyDescent="0.2">
      <c r="A6338" s="523">
        <v>230</v>
      </c>
      <c r="B6338" s="523">
        <v>230</v>
      </c>
      <c r="C6338" s="540" t="s">
        <v>1270</v>
      </c>
      <c r="D6338" s="541" t="s">
        <v>1270</v>
      </c>
      <c r="E6338" s="524" t="s">
        <v>13602</v>
      </c>
      <c r="F6338" s="25">
        <v>2019</v>
      </c>
      <c r="G6338" s="573">
        <v>43542.334027777775</v>
      </c>
      <c r="H6338" s="574">
        <v>43542.334027777775</v>
      </c>
      <c r="I6338" s="572" t="s">
        <v>36</v>
      </c>
      <c r="J6338" s="572" t="s">
        <v>36</v>
      </c>
      <c r="K6338" s="572" t="s">
        <v>36</v>
      </c>
      <c r="L6338" s="235">
        <f>N6338-G6338</f>
        <v>1.3965277777824667</v>
      </c>
      <c r="M6338" s="236">
        <v>2011</v>
      </c>
      <c r="N6338" s="573">
        <v>43543.730555555558</v>
      </c>
      <c r="O6338" s="574">
        <v>43543.730555555558</v>
      </c>
      <c r="P6338" s="237" t="s">
        <v>37</v>
      </c>
      <c r="Q6338" s="162" t="s">
        <v>1285</v>
      </c>
      <c r="R6338" s="167" t="s">
        <v>10860</v>
      </c>
      <c r="S6338" s="238" t="s">
        <v>45</v>
      </c>
      <c r="T6338" s="167" t="s">
        <v>13603</v>
      </c>
      <c r="U6338" s="459" t="s">
        <v>40</v>
      </c>
      <c r="V6338" s="240" t="s">
        <v>1390</v>
      </c>
      <c r="W6338" s="167" t="s">
        <v>13604</v>
      </c>
      <c r="X6338" s="536">
        <v>0</v>
      </c>
      <c r="Y6338" s="255">
        <v>0</v>
      </c>
      <c r="Z6338" s="255">
        <v>0</v>
      </c>
      <c r="AA6338" s="264">
        <f>Y6338/AD6338</f>
        <v>0</v>
      </c>
      <c r="AB6338" s="265">
        <f>Z6338/AD6338</f>
        <v>0</v>
      </c>
      <c r="AC6338" s="255">
        <v>0</v>
      </c>
      <c r="AD6338" s="255">
        <v>5548929</v>
      </c>
      <c r="AE6338" s="240" t="s">
        <v>1270</v>
      </c>
      <c r="AF6338" s="527" t="s">
        <v>1270</v>
      </c>
      <c r="AG6338" s="555" t="s">
        <v>7066</v>
      </c>
      <c r="AH6338" s="525" t="s">
        <v>12671</v>
      </c>
    </row>
    <row r="6339" spans="1:34" ht="15" customHeight="1" x14ac:dyDescent="0.2">
      <c r="A6339" s="521">
        <v>115</v>
      </c>
      <c r="B6339" s="521">
        <v>115</v>
      </c>
      <c r="C6339" s="54" t="s">
        <v>1270</v>
      </c>
      <c r="D6339" s="54" t="s">
        <v>1270</v>
      </c>
      <c r="E6339" s="35" t="s">
        <v>10479</v>
      </c>
      <c r="F6339" s="25">
        <v>2019</v>
      </c>
      <c r="G6339" s="573">
        <v>43546.105555555558</v>
      </c>
      <c r="H6339" s="574">
        <v>43546.105555555558</v>
      </c>
      <c r="I6339" s="572" t="s">
        <v>36</v>
      </c>
      <c r="J6339" s="572" t="s">
        <v>36</v>
      </c>
      <c r="K6339" s="572" t="s">
        <v>36</v>
      </c>
      <c r="L6339" s="301"/>
      <c r="M6339" s="594"/>
      <c r="N6339" s="301"/>
      <c r="O6339" s="301"/>
      <c r="P6339" s="237" t="s">
        <v>37</v>
      </c>
      <c r="Q6339" s="162" t="s">
        <v>1285</v>
      </c>
      <c r="R6339" s="167" t="s">
        <v>10259</v>
      </c>
      <c r="S6339" s="238" t="s">
        <v>1470</v>
      </c>
      <c r="T6339" s="167" t="s">
        <v>13626</v>
      </c>
      <c r="U6339" s="459" t="s">
        <v>40</v>
      </c>
      <c r="V6339" s="240" t="s">
        <v>761</v>
      </c>
      <c r="W6339" s="167" t="s">
        <v>13627</v>
      </c>
      <c r="X6339" s="536">
        <v>0</v>
      </c>
      <c r="Y6339" s="255">
        <v>0</v>
      </c>
      <c r="Z6339" s="255">
        <v>0</v>
      </c>
      <c r="AA6339" s="264">
        <f>Y6339/AD6339</f>
        <v>0</v>
      </c>
      <c r="AB6339" s="265">
        <f>Z6339/AD6339</f>
        <v>0</v>
      </c>
      <c r="AC6339" s="255">
        <v>0</v>
      </c>
      <c r="AD6339" s="255">
        <v>5548929</v>
      </c>
      <c r="AE6339" s="240" t="s">
        <v>1270</v>
      </c>
      <c r="AF6339" s="527" t="s">
        <v>1270</v>
      </c>
      <c r="AG6339" s="240" t="s">
        <v>7040</v>
      </c>
      <c r="AH6339" s="525" t="s">
        <v>7041</v>
      </c>
    </row>
    <row r="6340" spans="1:34" ht="15" hidden="1" customHeight="1" x14ac:dyDescent="0.2">
      <c r="A6340" s="549">
        <v>500</v>
      </c>
      <c r="B6340" s="549">
        <v>500</v>
      </c>
      <c r="C6340" s="419" t="s">
        <v>1270</v>
      </c>
      <c r="D6340" s="419" t="s">
        <v>1270</v>
      </c>
      <c r="E6340" s="381" t="s">
        <v>13727</v>
      </c>
      <c r="F6340" s="530">
        <v>2019</v>
      </c>
      <c r="G6340" s="595">
        <v>43553.453472222223</v>
      </c>
      <c r="H6340" s="596">
        <v>43553.453472222223</v>
      </c>
      <c r="I6340" s="559" t="s">
        <v>36</v>
      </c>
      <c r="J6340" s="559" t="s">
        <v>36</v>
      </c>
      <c r="K6340" s="559" t="s">
        <v>36</v>
      </c>
      <c r="L6340" s="391">
        <f>N6340-G6340</f>
        <v>4.0555555555547471</v>
      </c>
      <c r="M6340" s="392">
        <f>97*60+27</f>
        <v>5847</v>
      </c>
      <c r="N6340" s="595">
        <v>43557.509027777778</v>
      </c>
      <c r="O6340" s="596">
        <v>43557.509027777778</v>
      </c>
      <c r="P6340" s="421" t="s">
        <v>7093</v>
      </c>
      <c r="Q6340" s="458" t="s">
        <v>43</v>
      </c>
      <c r="R6340" s="394" t="s">
        <v>10310</v>
      </c>
      <c r="S6340" s="428" t="s">
        <v>80</v>
      </c>
      <c r="T6340" s="394" t="s">
        <v>13728</v>
      </c>
      <c r="U6340" s="597" t="s">
        <v>40</v>
      </c>
      <c r="V6340" s="396" t="s">
        <v>788</v>
      </c>
      <c r="W6340" s="532" t="s">
        <v>13729</v>
      </c>
      <c r="X6340" s="533">
        <v>0</v>
      </c>
      <c r="Y6340" s="429">
        <v>0</v>
      </c>
      <c r="Z6340" s="429">
        <v>0</v>
      </c>
      <c r="AA6340" s="264">
        <f>Y6340/AD6340</f>
        <v>0</v>
      </c>
      <c r="AB6340" s="265">
        <f>Z6340/AD6340</f>
        <v>0</v>
      </c>
      <c r="AC6340" s="255">
        <v>0</v>
      </c>
      <c r="AD6340" s="429">
        <v>5548929</v>
      </c>
      <c r="AE6340" s="396" t="s">
        <v>1270</v>
      </c>
      <c r="AF6340" s="534" t="s">
        <v>1270</v>
      </c>
      <c r="AG6340" s="592" t="s">
        <v>7097</v>
      </c>
      <c r="AH6340" s="535" t="s">
        <v>12260</v>
      </c>
    </row>
    <row r="6341" spans="1:34" ht="15" hidden="1" customHeight="1" x14ac:dyDescent="0.2">
      <c r="A6341" s="549">
        <v>500</v>
      </c>
      <c r="B6341" s="549">
        <v>500</v>
      </c>
      <c r="C6341" s="419" t="s">
        <v>1270</v>
      </c>
      <c r="D6341" s="419" t="s">
        <v>1270</v>
      </c>
      <c r="E6341" s="381" t="s">
        <v>9858</v>
      </c>
      <c r="F6341" s="530">
        <v>2019</v>
      </c>
      <c r="G6341" s="595">
        <v>43556.332638888889</v>
      </c>
      <c r="H6341" s="596">
        <v>43556.332638888889</v>
      </c>
      <c r="I6341" s="559" t="s">
        <v>36</v>
      </c>
      <c r="J6341" s="559" t="s">
        <v>36</v>
      </c>
      <c r="K6341" s="559" t="s">
        <v>36</v>
      </c>
      <c r="L6341" s="391">
        <f>N6341-G6341</f>
        <v>5.0659722222189885</v>
      </c>
      <c r="M6341" s="392">
        <v>7295</v>
      </c>
      <c r="N6341" s="595">
        <v>43561.398611111108</v>
      </c>
      <c r="O6341" s="596">
        <v>43561.398611111108</v>
      </c>
      <c r="P6341" s="421" t="s">
        <v>7093</v>
      </c>
      <c r="Q6341" s="458" t="s">
        <v>43</v>
      </c>
      <c r="R6341" s="394" t="s">
        <v>10310</v>
      </c>
      <c r="S6341" s="428" t="s">
        <v>80</v>
      </c>
      <c r="T6341" s="394" t="s">
        <v>13738</v>
      </c>
      <c r="U6341" s="597" t="s">
        <v>40</v>
      </c>
      <c r="V6341" s="396" t="s">
        <v>1336</v>
      </c>
      <c r="W6341" s="167" t="s">
        <v>13739</v>
      </c>
      <c r="X6341" s="533">
        <v>0</v>
      </c>
      <c r="Y6341" s="429">
        <v>0</v>
      </c>
      <c r="Z6341" s="429">
        <v>0</v>
      </c>
      <c r="AA6341" s="264">
        <f>Y6341/AD6341</f>
        <v>0</v>
      </c>
      <c r="AB6341" s="265">
        <f>Z6341/AD6341</f>
        <v>0</v>
      </c>
      <c r="AC6341" s="255">
        <v>0</v>
      </c>
      <c r="AD6341" s="429">
        <v>5548929</v>
      </c>
      <c r="AE6341" s="396" t="s">
        <v>1270</v>
      </c>
      <c r="AF6341" s="534" t="s">
        <v>1270</v>
      </c>
      <c r="AG6341" s="592" t="s">
        <v>7097</v>
      </c>
      <c r="AH6341" s="535" t="s">
        <v>12260</v>
      </c>
    </row>
    <row r="6342" spans="1:34" ht="15" hidden="1" customHeight="1" x14ac:dyDescent="0.2">
      <c r="A6342" s="521">
        <v>230</v>
      </c>
      <c r="B6342" s="521">
        <v>230</v>
      </c>
      <c r="C6342" s="543" t="s">
        <v>1270</v>
      </c>
      <c r="D6342" s="544" t="s">
        <v>1270</v>
      </c>
      <c r="E6342" s="522" t="s">
        <v>3664</v>
      </c>
      <c r="F6342" s="25">
        <v>2019</v>
      </c>
      <c r="G6342" s="573">
        <v>43561.665277777778</v>
      </c>
      <c r="H6342" s="574">
        <v>43561.665277777778</v>
      </c>
      <c r="I6342" s="572" t="s">
        <v>36</v>
      </c>
      <c r="J6342" s="572" t="s">
        <v>36</v>
      </c>
      <c r="K6342" s="572" t="s">
        <v>36</v>
      </c>
      <c r="L6342" s="235">
        <f>N6342-G6342</f>
        <v>2.6604166666656965</v>
      </c>
      <c r="M6342" s="236">
        <v>3831</v>
      </c>
      <c r="N6342" s="573">
        <v>43564.325694444444</v>
      </c>
      <c r="O6342" s="574">
        <v>43564.325694444444</v>
      </c>
      <c r="P6342" s="237" t="s">
        <v>37</v>
      </c>
      <c r="Q6342" s="162" t="s">
        <v>1285</v>
      </c>
      <c r="R6342" s="167" t="s">
        <v>10860</v>
      </c>
      <c r="S6342" s="238" t="s">
        <v>45</v>
      </c>
      <c r="T6342" s="167" t="s">
        <v>13771</v>
      </c>
      <c r="U6342" s="224">
        <v>116976736</v>
      </c>
      <c r="V6342" s="240" t="s">
        <v>190</v>
      </c>
      <c r="W6342" s="167" t="s">
        <v>13772</v>
      </c>
      <c r="X6342" s="536">
        <v>0</v>
      </c>
      <c r="Y6342" s="255">
        <v>0</v>
      </c>
      <c r="Z6342" s="255">
        <v>0</v>
      </c>
      <c r="AA6342" s="264">
        <f>Y6342/AD6342</f>
        <v>0</v>
      </c>
      <c r="AB6342" s="265">
        <f>Z6342/AD6342</f>
        <v>0</v>
      </c>
      <c r="AC6342" s="255">
        <v>0</v>
      </c>
      <c r="AD6342" s="255">
        <v>5548929</v>
      </c>
      <c r="AE6342" s="240" t="s">
        <v>1270</v>
      </c>
      <c r="AF6342" s="527" t="s">
        <v>1270</v>
      </c>
      <c r="AG6342" s="555" t="s">
        <v>7066</v>
      </c>
      <c r="AH6342" s="525" t="s">
        <v>12671</v>
      </c>
    </row>
    <row r="6343" spans="1:34" ht="15" hidden="1" customHeight="1" x14ac:dyDescent="0.2">
      <c r="A6343" s="521">
        <v>230</v>
      </c>
      <c r="B6343" s="521">
        <v>230</v>
      </c>
      <c r="C6343" s="543" t="s">
        <v>1270</v>
      </c>
      <c r="D6343" s="544" t="s">
        <v>1270</v>
      </c>
      <c r="E6343" s="522" t="s">
        <v>3664</v>
      </c>
      <c r="F6343" s="25">
        <v>2019</v>
      </c>
      <c r="G6343" s="573">
        <v>43565.296527777777</v>
      </c>
      <c r="H6343" s="574">
        <v>43565.296527777777</v>
      </c>
      <c r="I6343" s="572" t="s">
        <v>36</v>
      </c>
      <c r="J6343" s="572" t="s">
        <v>36</v>
      </c>
      <c r="K6343" s="572" t="s">
        <v>36</v>
      </c>
      <c r="L6343" s="235">
        <f>N6343-G6343</f>
        <v>2.7777777795563452E-3</v>
      </c>
      <c r="M6343" s="236">
        <v>4</v>
      </c>
      <c r="N6343" s="573">
        <v>43565.299305555556</v>
      </c>
      <c r="O6343" s="574">
        <v>43565.299305555556</v>
      </c>
      <c r="P6343" s="237" t="s">
        <v>37</v>
      </c>
      <c r="Q6343" s="162" t="s">
        <v>1285</v>
      </c>
      <c r="R6343" s="167" t="s">
        <v>10433</v>
      </c>
      <c r="S6343" s="238" t="s">
        <v>107</v>
      </c>
      <c r="T6343" s="167" t="s">
        <v>13793</v>
      </c>
      <c r="U6343" s="459" t="s">
        <v>40</v>
      </c>
      <c r="V6343" s="240" t="s">
        <v>190</v>
      </c>
      <c r="W6343" s="167" t="s">
        <v>13794</v>
      </c>
      <c r="X6343" s="536">
        <v>0</v>
      </c>
      <c r="Y6343" s="255">
        <v>0</v>
      </c>
      <c r="Z6343" s="255">
        <v>0</v>
      </c>
      <c r="AA6343" s="264">
        <f>Y6343/AD6343</f>
        <v>0</v>
      </c>
      <c r="AB6343" s="265">
        <f>Z6343/AD6343</f>
        <v>0</v>
      </c>
      <c r="AC6343" s="255">
        <v>0</v>
      </c>
      <c r="AD6343" s="255">
        <v>5548929</v>
      </c>
      <c r="AE6343" s="240" t="s">
        <v>1270</v>
      </c>
      <c r="AF6343" s="527" t="s">
        <v>1270</v>
      </c>
      <c r="AG6343" s="555" t="s">
        <v>7066</v>
      </c>
      <c r="AH6343" s="525" t="s">
        <v>12671</v>
      </c>
    </row>
    <row r="6344" spans="1:34" ht="15" hidden="1" customHeight="1" x14ac:dyDescent="0.2">
      <c r="A6344" s="521">
        <v>230</v>
      </c>
      <c r="B6344" s="521">
        <v>230</v>
      </c>
      <c r="C6344" s="543" t="s">
        <v>1270</v>
      </c>
      <c r="D6344" s="544" t="s">
        <v>1270</v>
      </c>
      <c r="E6344" s="522" t="s">
        <v>13804</v>
      </c>
      <c r="F6344" s="25">
        <v>2019</v>
      </c>
      <c r="G6344" s="573">
        <v>43565.757638888892</v>
      </c>
      <c r="H6344" s="574">
        <v>43565.757638888892</v>
      </c>
      <c r="I6344" s="572" t="s">
        <v>36</v>
      </c>
      <c r="J6344" s="572" t="s">
        <v>36</v>
      </c>
      <c r="K6344" s="572" t="s">
        <v>36</v>
      </c>
      <c r="L6344" s="235">
        <f>N6344-G6344</f>
        <v>0.20763888888905058</v>
      </c>
      <c r="M6344" s="236">
        <v>299</v>
      </c>
      <c r="N6344" s="573">
        <v>43565.965277777781</v>
      </c>
      <c r="O6344" s="574">
        <v>43565.965277777781</v>
      </c>
      <c r="P6344" s="237" t="s">
        <v>37</v>
      </c>
      <c r="Q6344" s="162" t="s">
        <v>1285</v>
      </c>
      <c r="R6344" s="167" t="s">
        <v>10236</v>
      </c>
      <c r="S6344" s="238" t="s">
        <v>80</v>
      </c>
      <c r="T6344" s="167" t="s">
        <v>13805</v>
      </c>
      <c r="U6344" s="224">
        <v>117006893</v>
      </c>
      <c r="V6344" s="240" t="s">
        <v>190</v>
      </c>
      <c r="W6344" s="167" t="s">
        <v>13806</v>
      </c>
      <c r="X6344" s="536">
        <v>0</v>
      </c>
      <c r="Y6344" s="255">
        <v>0</v>
      </c>
      <c r="Z6344" s="255">
        <v>0</v>
      </c>
      <c r="AA6344" s="264">
        <f>Y6344/AD6344</f>
        <v>0</v>
      </c>
      <c r="AB6344" s="265">
        <f>Z6344/AD6344</f>
        <v>0</v>
      </c>
      <c r="AC6344" s="255">
        <v>0</v>
      </c>
      <c r="AD6344" s="255">
        <v>5548929</v>
      </c>
      <c r="AE6344" s="240" t="s">
        <v>1270</v>
      </c>
      <c r="AF6344" s="527" t="s">
        <v>1270</v>
      </c>
      <c r="AG6344" s="555" t="s">
        <v>7066</v>
      </c>
      <c r="AH6344" s="525" t="s">
        <v>12671</v>
      </c>
    </row>
    <row r="6345" spans="1:34" ht="15" hidden="1" customHeight="1" x14ac:dyDescent="0.2">
      <c r="A6345" s="521">
        <v>230</v>
      </c>
      <c r="B6345" s="521">
        <v>230</v>
      </c>
      <c r="C6345" s="543" t="s">
        <v>1270</v>
      </c>
      <c r="D6345" s="544" t="s">
        <v>1270</v>
      </c>
      <c r="E6345" s="522" t="s">
        <v>13807</v>
      </c>
      <c r="F6345" s="25">
        <v>2019</v>
      </c>
      <c r="G6345" s="573">
        <v>43566.009722222225</v>
      </c>
      <c r="H6345" s="574">
        <v>43566.009722222225</v>
      </c>
      <c r="I6345" s="572" t="s">
        <v>36</v>
      </c>
      <c r="J6345" s="572" t="s">
        <v>36</v>
      </c>
      <c r="K6345" s="572" t="s">
        <v>36</v>
      </c>
      <c r="L6345" s="235">
        <f>N6345-G6345</f>
        <v>5.5555555554747116E-2</v>
      </c>
      <c r="M6345" s="236">
        <v>80</v>
      </c>
      <c r="N6345" s="573">
        <v>43566.06527777778</v>
      </c>
      <c r="O6345" s="574">
        <v>43566.06527777778</v>
      </c>
      <c r="P6345" s="237" t="s">
        <v>37</v>
      </c>
      <c r="Q6345" s="162" t="s">
        <v>1285</v>
      </c>
      <c r="R6345" s="167" t="s">
        <v>10236</v>
      </c>
      <c r="S6345" s="238" t="s">
        <v>80</v>
      </c>
      <c r="T6345" s="167" t="s">
        <v>13808</v>
      </c>
      <c r="U6345" s="224">
        <v>117007012</v>
      </c>
      <c r="V6345" s="240" t="s">
        <v>190</v>
      </c>
      <c r="W6345" s="167" t="s">
        <v>13809</v>
      </c>
      <c r="X6345" s="536">
        <v>0</v>
      </c>
      <c r="Y6345" s="255">
        <v>0</v>
      </c>
      <c r="Z6345" s="255">
        <v>0</v>
      </c>
      <c r="AA6345" s="264">
        <f>Y6345/AD6345</f>
        <v>0</v>
      </c>
      <c r="AB6345" s="265">
        <f>Z6345/AD6345</f>
        <v>0</v>
      </c>
      <c r="AC6345" s="255">
        <v>0</v>
      </c>
      <c r="AD6345" s="255">
        <v>5548929</v>
      </c>
      <c r="AE6345" s="240" t="s">
        <v>1270</v>
      </c>
      <c r="AF6345" s="527" t="s">
        <v>1270</v>
      </c>
      <c r="AG6345" s="555" t="s">
        <v>7066</v>
      </c>
      <c r="AH6345" s="525" t="s">
        <v>12671</v>
      </c>
    </row>
    <row r="6346" spans="1:34" ht="15" hidden="1" customHeight="1" x14ac:dyDescent="0.2">
      <c r="A6346" s="549">
        <v>500</v>
      </c>
      <c r="B6346" s="549">
        <v>500</v>
      </c>
      <c r="C6346" s="603" t="s">
        <v>1270</v>
      </c>
      <c r="D6346" s="604" t="s">
        <v>1270</v>
      </c>
      <c r="E6346" s="381" t="s">
        <v>8813</v>
      </c>
      <c r="F6346" s="530">
        <v>2019</v>
      </c>
      <c r="G6346" s="595">
        <v>43570.392361111109</v>
      </c>
      <c r="H6346" s="596">
        <v>43570.392361111109</v>
      </c>
      <c r="I6346" s="559" t="s">
        <v>36</v>
      </c>
      <c r="J6346" s="559" t="s">
        <v>36</v>
      </c>
      <c r="K6346" s="559" t="s">
        <v>36</v>
      </c>
      <c r="L6346" s="391">
        <f>N6346-G6346</f>
        <v>4.2458333333343035</v>
      </c>
      <c r="M6346" s="392">
        <v>6114</v>
      </c>
      <c r="N6346" s="595">
        <v>43574.638194444444</v>
      </c>
      <c r="O6346" s="596">
        <v>43574.638194444444</v>
      </c>
      <c r="P6346" s="421" t="s">
        <v>7093</v>
      </c>
      <c r="Q6346" s="458" t="s">
        <v>43</v>
      </c>
      <c r="R6346" s="394" t="s">
        <v>10310</v>
      </c>
      <c r="S6346" s="428" t="s">
        <v>1470</v>
      </c>
      <c r="T6346" s="394" t="s">
        <v>13823</v>
      </c>
      <c r="U6346" s="597" t="s">
        <v>40</v>
      </c>
      <c r="V6346" s="396" t="s">
        <v>384</v>
      </c>
      <c r="W6346" s="394" t="s">
        <v>13824</v>
      </c>
      <c r="X6346" s="482">
        <v>0</v>
      </c>
      <c r="Y6346" s="429">
        <v>0</v>
      </c>
      <c r="Z6346" s="429">
        <v>0</v>
      </c>
      <c r="AA6346" s="601">
        <f>Y6346/AD6346</f>
        <v>0</v>
      </c>
      <c r="AB6346" s="602">
        <f>Z6346/AD6346</f>
        <v>0</v>
      </c>
      <c r="AC6346" s="429">
        <v>0</v>
      </c>
      <c r="AD6346" s="429">
        <v>5548929</v>
      </c>
      <c r="AE6346" s="396" t="s">
        <v>1270</v>
      </c>
      <c r="AF6346" s="534" t="s">
        <v>1270</v>
      </c>
      <c r="AG6346" s="592" t="s">
        <v>7097</v>
      </c>
      <c r="AH6346" s="535" t="s">
        <v>12260</v>
      </c>
    </row>
    <row r="6347" spans="1:34" ht="15" hidden="1" customHeight="1" x14ac:dyDescent="0.2">
      <c r="A6347" s="549">
        <v>500</v>
      </c>
      <c r="B6347" s="549">
        <v>500</v>
      </c>
      <c r="C6347" s="603" t="s">
        <v>1270</v>
      </c>
      <c r="D6347" s="604" t="s">
        <v>1270</v>
      </c>
      <c r="E6347" s="381" t="s">
        <v>3414</v>
      </c>
      <c r="F6347" s="530">
        <v>2019</v>
      </c>
      <c r="G6347" s="595">
        <v>43577.34097222222</v>
      </c>
      <c r="H6347" s="596">
        <v>43577.34097222222</v>
      </c>
      <c r="I6347" s="559" t="s">
        <v>36</v>
      </c>
      <c r="J6347" s="559" t="s">
        <v>36</v>
      </c>
      <c r="K6347" s="559" t="s">
        <v>36</v>
      </c>
      <c r="L6347" s="391">
        <f>N6347-G6347</f>
        <v>4.2548611111124046</v>
      </c>
      <c r="M6347" s="392">
        <v>6127</v>
      </c>
      <c r="N6347" s="595">
        <v>43581.595833333333</v>
      </c>
      <c r="O6347" s="596">
        <v>43581.595833333333</v>
      </c>
      <c r="P6347" s="421" t="s">
        <v>7093</v>
      </c>
      <c r="Q6347" s="458" t="s">
        <v>43</v>
      </c>
      <c r="R6347" s="394" t="s">
        <v>10310</v>
      </c>
      <c r="S6347" s="428" t="s">
        <v>106</v>
      </c>
      <c r="T6347" s="394" t="s">
        <v>13874</v>
      </c>
      <c r="U6347" s="597" t="s">
        <v>40</v>
      </c>
      <c r="V6347" s="396" t="s">
        <v>384</v>
      </c>
      <c r="W6347" s="394" t="s">
        <v>13875</v>
      </c>
      <c r="X6347" s="482">
        <v>0</v>
      </c>
      <c r="Y6347" s="429">
        <v>0</v>
      </c>
      <c r="Z6347" s="429">
        <v>0</v>
      </c>
      <c r="AA6347" s="601">
        <f>Y6347/AD6347</f>
        <v>0</v>
      </c>
      <c r="AB6347" s="602">
        <f>Z6347/AD6347</f>
        <v>0</v>
      </c>
      <c r="AC6347" s="429">
        <v>0</v>
      </c>
      <c r="AD6347" s="429">
        <v>5548929</v>
      </c>
      <c r="AE6347" s="396" t="s">
        <v>1270</v>
      </c>
      <c r="AF6347" s="534" t="s">
        <v>1270</v>
      </c>
      <c r="AG6347" s="592" t="s">
        <v>7097</v>
      </c>
      <c r="AH6347" s="535" t="s">
        <v>12260</v>
      </c>
    </row>
    <row r="6348" spans="1:34" ht="15" hidden="1" customHeight="1" x14ac:dyDescent="0.2">
      <c r="A6348" s="521">
        <v>230</v>
      </c>
      <c r="B6348" s="521">
        <v>230</v>
      </c>
      <c r="C6348" s="54" t="s">
        <v>1270</v>
      </c>
      <c r="D6348" s="54" t="s">
        <v>1270</v>
      </c>
      <c r="E6348" s="277" t="s">
        <v>13924</v>
      </c>
      <c r="F6348" s="25">
        <v>2019</v>
      </c>
      <c r="G6348" s="573">
        <v>43584.254861111112</v>
      </c>
      <c r="H6348" s="574">
        <v>43584.254861111112</v>
      </c>
      <c r="I6348" s="572" t="s">
        <v>36</v>
      </c>
      <c r="J6348" s="572" t="s">
        <v>36</v>
      </c>
      <c r="K6348" s="572" t="s">
        <v>36</v>
      </c>
      <c r="L6348" s="235">
        <f>N6348-G6348</f>
        <v>0.10902777777664596</v>
      </c>
      <c r="M6348" s="236">
        <v>157</v>
      </c>
      <c r="N6348" s="573">
        <v>43584.363888888889</v>
      </c>
      <c r="O6348" s="574">
        <v>43584.363888888889</v>
      </c>
      <c r="P6348" s="237" t="s">
        <v>37</v>
      </c>
      <c r="Q6348" s="162" t="s">
        <v>145</v>
      </c>
      <c r="R6348" s="167" t="s">
        <v>10207</v>
      </c>
      <c r="S6348" s="238" t="s">
        <v>170</v>
      </c>
      <c r="T6348" s="167" t="s">
        <v>13920</v>
      </c>
      <c r="U6348" s="77">
        <v>117117571</v>
      </c>
      <c r="V6348" s="49" t="s">
        <v>788</v>
      </c>
      <c r="W6348" s="35" t="s">
        <v>13925</v>
      </c>
      <c r="X6348" s="536">
        <v>2095</v>
      </c>
      <c r="Y6348" s="536">
        <v>2095</v>
      </c>
      <c r="Z6348" s="536">
        <v>476444</v>
      </c>
      <c r="AA6348" s="264">
        <f>Y6348/AD6348</f>
        <v>3.7755033448797057E-4</v>
      </c>
      <c r="AB6348" s="265">
        <f>Z6348/AD6348</f>
        <v>8.5862334875793145E-2</v>
      </c>
      <c r="AC6348" s="255">
        <f>Z6348/Y6348</f>
        <v>227.41957040572791</v>
      </c>
      <c r="AD6348" s="255">
        <v>5548929</v>
      </c>
      <c r="AE6348" s="240" t="s">
        <v>7060</v>
      </c>
      <c r="AF6348" s="527" t="s">
        <v>13926</v>
      </c>
      <c r="AG6348" s="240" t="s">
        <v>7040</v>
      </c>
      <c r="AH6348" s="525" t="s">
        <v>12286</v>
      </c>
    </row>
    <row r="6349" spans="1:34" ht="15" hidden="1" customHeight="1" x14ac:dyDescent="0.2">
      <c r="A6349" s="549">
        <v>500</v>
      </c>
      <c r="B6349" s="549">
        <v>500</v>
      </c>
      <c r="C6349" s="419" t="s">
        <v>1270</v>
      </c>
      <c r="D6349" s="419" t="s">
        <v>1270</v>
      </c>
      <c r="E6349" s="381" t="s">
        <v>8212</v>
      </c>
      <c r="F6349" s="25">
        <v>2019</v>
      </c>
      <c r="G6349" s="595">
        <v>43591.350694444445</v>
      </c>
      <c r="H6349" s="596">
        <v>43591.350694444445</v>
      </c>
      <c r="I6349" s="559" t="s">
        <v>36</v>
      </c>
      <c r="J6349" s="559" t="s">
        <v>36</v>
      </c>
      <c r="K6349" s="559" t="s">
        <v>36</v>
      </c>
      <c r="L6349" s="391">
        <f>N6349-G6349</f>
        <v>1.6368055555576575</v>
      </c>
      <c r="M6349" s="392">
        <v>2357</v>
      </c>
      <c r="N6349" s="595">
        <v>43592.987500000003</v>
      </c>
      <c r="O6349" s="596">
        <v>43592.987500000003</v>
      </c>
      <c r="P6349" s="421" t="s">
        <v>7093</v>
      </c>
      <c r="Q6349" s="458" t="s">
        <v>43</v>
      </c>
      <c r="R6349" s="394" t="s">
        <v>10310</v>
      </c>
      <c r="S6349" s="428" t="s">
        <v>45</v>
      </c>
      <c r="T6349" s="394" t="s">
        <v>13966</v>
      </c>
      <c r="U6349" s="597" t="s">
        <v>40</v>
      </c>
      <c r="V6349" s="564" t="s">
        <v>384</v>
      </c>
      <c r="W6349" s="394" t="s">
        <v>13967</v>
      </c>
      <c r="X6349" s="482">
        <v>0</v>
      </c>
      <c r="Y6349" s="429">
        <v>0</v>
      </c>
      <c r="Z6349" s="429">
        <v>0</v>
      </c>
      <c r="AA6349" s="601">
        <f>Y6349/AD6349</f>
        <v>0</v>
      </c>
      <c r="AB6349" s="602">
        <f>Z6349/AD6349</f>
        <v>0</v>
      </c>
      <c r="AC6349" s="429">
        <v>0</v>
      </c>
      <c r="AD6349" s="429">
        <v>5548929</v>
      </c>
      <c r="AE6349" s="396" t="s">
        <v>1270</v>
      </c>
      <c r="AF6349" s="534" t="s">
        <v>1270</v>
      </c>
      <c r="AG6349" s="592" t="s">
        <v>7097</v>
      </c>
      <c r="AH6349" s="535" t="s">
        <v>12260</v>
      </c>
    </row>
    <row r="6350" spans="1:34" ht="15" hidden="1" customHeight="1" x14ac:dyDescent="0.2">
      <c r="A6350" s="523">
        <v>230</v>
      </c>
      <c r="B6350" s="523">
        <v>230</v>
      </c>
      <c r="C6350" s="54" t="s">
        <v>1270</v>
      </c>
      <c r="D6350" s="54" t="s">
        <v>1270</v>
      </c>
      <c r="E6350" s="524" t="s">
        <v>11810</v>
      </c>
      <c r="F6350" s="25">
        <v>2019</v>
      </c>
      <c r="G6350" s="573">
        <v>43591.568749999999</v>
      </c>
      <c r="H6350" s="574">
        <v>43591.568749999999</v>
      </c>
      <c r="I6350" s="572" t="s">
        <v>36</v>
      </c>
      <c r="J6350" s="572" t="s">
        <v>36</v>
      </c>
      <c r="K6350" s="572" t="s">
        <v>36</v>
      </c>
      <c r="L6350" s="607"/>
      <c r="M6350" s="608"/>
      <c r="N6350" s="607"/>
      <c r="O6350" s="607"/>
      <c r="P6350" s="237" t="s">
        <v>37</v>
      </c>
      <c r="Q6350" s="162" t="s">
        <v>1285</v>
      </c>
      <c r="R6350" s="167" t="s">
        <v>10259</v>
      </c>
      <c r="S6350" s="238" t="s">
        <v>1470</v>
      </c>
      <c r="T6350" s="167" t="s">
        <v>13968</v>
      </c>
      <c r="U6350" s="459" t="s">
        <v>40</v>
      </c>
      <c r="V6350" s="49" t="s">
        <v>190</v>
      </c>
      <c r="W6350" s="167" t="s">
        <v>13969</v>
      </c>
      <c r="X6350" s="536">
        <v>0</v>
      </c>
      <c r="Y6350" s="255">
        <v>0</v>
      </c>
      <c r="Z6350" s="255">
        <v>0</v>
      </c>
      <c r="AA6350" s="264">
        <f>Y6350/AD6350</f>
        <v>0</v>
      </c>
      <c r="AB6350" s="265">
        <f>Z6350/AD6350</f>
        <v>0</v>
      </c>
      <c r="AC6350" s="255">
        <v>0</v>
      </c>
      <c r="AD6350" s="255">
        <v>5548929</v>
      </c>
      <c r="AE6350" s="240" t="s">
        <v>1270</v>
      </c>
      <c r="AF6350" s="527" t="s">
        <v>1270</v>
      </c>
      <c r="AG6350" s="240" t="s">
        <v>7040</v>
      </c>
      <c r="AH6350" s="525" t="s">
        <v>7041</v>
      </c>
    </row>
    <row r="6351" spans="1:34" ht="15" hidden="1" customHeight="1" x14ac:dyDescent="0.2">
      <c r="A6351" s="549">
        <v>500</v>
      </c>
      <c r="B6351" s="549">
        <v>500</v>
      </c>
      <c r="C6351" s="419" t="s">
        <v>1270</v>
      </c>
      <c r="D6351" s="419" t="s">
        <v>1270</v>
      </c>
      <c r="E6351" s="381" t="s">
        <v>3695</v>
      </c>
      <c r="F6351" s="530">
        <v>2019</v>
      </c>
      <c r="G6351" s="595">
        <v>43605.259722222225</v>
      </c>
      <c r="H6351" s="596">
        <v>43605.259722222225</v>
      </c>
      <c r="I6351" s="559" t="s">
        <v>36</v>
      </c>
      <c r="J6351" s="559" t="s">
        <v>36</v>
      </c>
      <c r="K6351" s="559" t="s">
        <v>36</v>
      </c>
      <c r="L6351" s="391">
        <f>N6351-G6351</f>
        <v>1.8215277777781012</v>
      </c>
      <c r="M6351" s="392">
        <v>2623</v>
      </c>
      <c r="N6351" s="595">
        <v>43607.081250000003</v>
      </c>
      <c r="O6351" s="596">
        <v>43607.081250000003</v>
      </c>
      <c r="P6351" s="421" t="s">
        <v>7093</v>
      </c>
      <c r="Q6351" s="422" t="s">
        <v>43</v>
      </c>
      <c r="R6351" s="393" t="s">
        <v>10310</v>
      </c>
      <c r="S6351" s="381" t="s">
        <v>45</v>
      </c>
      <c r="T6351" s="394" t="s">
        <v>14111</v>
      </c>
      <c r="U6351" s="423" t="s">
        <v>40</v>
      </c>
      <c r="V6351" s="564" t="s">
        <v>384</v>
      </c>
      <c r="W6351" s="394" t="s">
        <v>14112</v>
      </c>
      <c r="X6351" s="482">
        <v>0</v>
      </c>
      <c r="Y6351" s="429">
        <v>0</v>
      </c>
      <c r="Z6351" s="429">
        <v>0</v>
      </c>
      <c r="AA6351" s="601">
        <f>Y6351/AD6351</f>
        <v>0</v>
      </c>
      <c r="AB6351" s="602">
        <f>Z6351/AD6351</f>
        <v>0</v>
      </c>
      <c r="AC6351" s="429">
        <v>0</v>
      </c>
      <c r="AD6351" s="429">
        <v>5548929</v>
      </c>
      <c r="AE6351" s="396" t="s">
        <v>1270</v>
      </c>
      <c r="AF6351" s="534" t="s">
        <v>1270</v>
      </c>
      <c r="AG6351" s="592" t="s">
        <v>7097</v>
      </c>
      <c r="AH6351" s="535" t="s">
        <v>12260</v>
      </c>
    </row>
    <row r="6352" spans="1:34" ht="15" hidden="1" customHeight="1" x14ac:dyDescent="0.2">
      <c r="A6352" s="549">
        <v>500</v>
      </c>
      <c r="B6352" s="549">
        <v>500</v>
      </c>
      <c r="C6352" s="419" t="s">
        <v>1270</v>
      </c>
      <c r="D6352" s="419" t="s">
        <v>1270</v>
      </c>
      <c r="E6352" s="381" t="s">
        <v>3695</v>
      </c>
      <c r="F6352" s="530">
        <v>2019</v>
      </c>
      <c r="G6352" s="595">
        <v>43607.098611111112</v>
      </c>
      <c r="H6352" s="596">
        <v>43607.098611111112</v>
      </c>
      <c r="I6352" s="559" t="s">
        <v>36</v>
      </c>
      <c r="J6352" s="559" t="s">
        <v>36</v>
      </c>
      <c r="K6352" s="559" t="s">
        <v>36</v>
      </c>
      <c r="L6352" s="615"/>
      <c r="M6352" s="616"/>
      <c r="N6352" s="617"/>
      <c r="O6352" s="618"/>
      <c r="P6352" s="421" t="s">
        <v>7093</v>
      </c>
      <c r="Q6352" s="422" t="s">
        <v>43</v>
      </c>
      <c r="R6352" s="393" t="s">
        <v>10310</v>
      </c>
      <c r="S6352" s="381" t="s">
        <v>45</v>
      </c>
      <c r="T6352" s="394" t="s">
        <v>14142</v>
      </c>
      <c r="U6352" s="423" t="s">
        <v>40</v>
      </c>
      <c r="V6352" s="564" t="s">
        <v>384</v>
      </c>
      <c r="W6352" s="394" t="s">
        <v>14143</v>
      </c>
      <c r="X6352" s="482">
        <v>0</v>
      </c>
      <c r="Y6352" s="429">
        <v>0</v>
      </c>
      <c r="Z6352" s="429">
        <v>0</v>
      </c>
      <c r="AA6352" s="601">
        <f>Y6352/AD6352</f>
        <v>0</v>
      </c>
      <c r="AB6352" s="602">
        <f>Z6352/AD6352</f>
        <v>0</v>
      </c>
      <c r="AC6352" s="429">
        <v>0</v>
      </c>
      <c r="AD6352" s="429">
        <v>5548929</v>
      </c>
      <c r="AE6352" s="396" t="s">
        <v>1270</v>
      </c>
      <c r="AF6352" s="534" t="s">
        <v>1270</v>
      </c>
      <c r="AG6352" s="592" t="s">
        <v>7097</v>
      </c>
      <c r="AH6352" s="535" t="s">
        <v>12260</v>
      </c>
    </row>
    <row r="6353" spans="1:34" ht="15" hidden="1" customHeight="1" x14ac:dyDescent="0.2">
      <c r="A6353" s="521">
        <v>230</v>
      </c>
      <c r="B6353" s="521">
        <v>230</v>
      </c>
      <c r="C6353" s="543" t="s">
        <v>1270</v>
      </c>
      <c r="D6353" s="544" t="s">
        <v>1270</v>
      </c>
      <c r="E6353" s="522" t="s">
        <v>13602</v>
      </c>
      <c r="F6353" s="25">
        <v>2019</v>
      </c>
      <c r="G6353" s="573">
        <v>43611.525000000001</v>
      </c>
      <c r="H6353" s="574">
        <v>43611.525000000001</v>
      </c>
      <c r="I6353" s="572" t="s">
        <v>36</v>
      </c>
      <c r="J6353" s="572" t="s">
        <v>36</v>
      </c>
      <c r="K6353" s="572" t="s">
        <v>36</v>
      </c>
      <c r="L6353" s="235">
        <f>N6353-G6353</f>
        <v>0.23333333332993789</v>
      </c>
      <c r="M6353" s="236">
        <v>336</v>
      </c>
      <c r="N6353" s="573">
        <v>43611.758333333331</v>
      </c>
      <c r="O6353" s="574">
        <v>43611.758333333331</v>
      </c>
      <c r="P6353" s="237" t="s">
        <v>37</v>
      </c>
      <c r="Q6353" s="359" t="s">
        <v>1285</v>
      </c>
      <c r="R6353" s="35" t="s">
        <v>10447</v>
      </c>
      <c r="S6353" s="277" t="s">
        <v>106</v>
      </c>
      <c r="T6353" s="167" t="s">
        <v>14184</v>
      </c>
      <c r="U6353" s="77">
        <v>117326362</v>
      </c>
      <c r="V6353" s="49" t="s">
        <v>1390</v>
      </c>
      <c r="W6353" s="167" t="s">
        <v>14185</v>
      </c>
      <c r="X6353" s="536">
        <v>0</v>
      </c>
      <c r="Y6353" s="255">
        <v>0</v>
      </c>
      <c r="Z6353" s="255">
        <v>0</v>
      </c>
      <c r="AA6353" s="264">
        <f>Y6353/AD6353</f>
        <v>0</v>
      </c>
      <c r="AB6353" s="265">
        <f>Z6353/AD6353</f>
        <v>0</v>
      </c>
      <c r="AC6353" s="255">
        <v>0</v>
      </c>
      <c r="AD6353" s="255">
        <v>5548929</v>
      </c>
      <c r="AE6353" s="49" t="s">
        <v>14186</v>
      </c>
      <c r="AF6353" s="349" t="s">
        <v>14187</v>
      </c>
      <c r="AG6353" s="49" t="s">
        <v>7040</v>
      </c>
      <c r="AH6353" s="525" t="s">
        <v>7041</v>
      </c>
    </row>
    <row r="6354" spans="1:34" ht="15" hidden="1" customHeight="1" x14ac:dyDescent="0.2">
      <c r="A6354" s="549">
        <v>500</v>
      </c>
      <c r="B6354" s="549">
        <v>500</v>
      </c>
      <c r="C6354" s="603" t="s">
        <v>1270</v>
      </c>
      <c r="D6354" s="603" t="s">
        <v>1270</v>
      </c>
      <c r="E6354" s="591" t="s">
        <v>12265</v>
      </c>
      <c r="F6354" s="530">
        <v>2019</v>
      </c>
      <c r="G6354" s="595">
        <v>43615.323611111111</v>
      </c>
      <c r="H6354" s="596">
        <v>43615.323611111111</v>
      </c>
      <c r="I6354" s="559" t="s">
        <v>36</v>
      </c>
      <c r="J6354" s="559" t="s">
        <v>36</v>
      </c>
      <c r="K6354" s="559" t="s">
        <v>36</v>
      </c>
      <c r="L6354" s="391">
        <f>N6354-G6354</f>
        <v>0.37847222221898846</v>
      </c>
      <c r="M6354" s="392">
        <v>545</v>
      </c>
      <c r="N6354" s="595">
        <v>43615.70208333333</v>
      </c>
      <c r="O6354" s="596">
        <v>43615.70208333333</v>
      </c>
      <c r="P6354" s="421" t="s">
        <v>7093</v>
      </c>
      <c r="Q6354" s="422" t="s">
        <v>43</v>
      </c>
      <c r="R6354" s="393" t="s">
        <v>10310</v>
      </c>
      <c r="S6354" s="381" t="s">
        <v>45</v>
      </c>
      <c r="T6354" s="394" t="s">
        <v>14224</v>
      </c>
      <c r="U6354" s="423" t="s">
        <v>40</v>
      </c>
      <c r="V6354" s="564" t="s">
        <v>1336</v>
      </c>
      <c r="W6354" s="394" t="s">
        <v>14225</v>
      </c>
      <c r="X6354" s="482">
        <v>0</v>
      </c>
      <c r="Y6354" s="429">
        <v>0</v>
      </c>
      <c r="Z6354" s="429">
        <v>0</v>
      </c>
      <c r="AA6354" s="601">
        <f>Y6354/AD6354</f>
        <v>0</v>
      </c>
      <c r="AB6354" s="602">
        <f>Z6354/AD6354</f>
        <v>0</v>
      </c>
      <c r="AC6354" s="429">
        <v>0</v>
      </c>
      <c r="AD6354" s="429">
        <v>5548929</v>
      </c>
      <c r="AE6354" s="396" t="s">
        <v>1270</v>
      </c>
      <c r="AF6354" s="396" t="s">
        <v>1270</v>
      </c>
      <c r="AG6354" s="564" t="s">
        <v>7097</v>
      </c>
      <c r="AH6354" s="515" t="s">
        <v>12260</v>
      </c>
    </row>
  </sheetData>
  <autoFilter ref="A1:AH6354" xr:uid="{4B258810-6032-436D-B3A6-CAA484E6EA64}">
    <filterColumn colId="1">
      <filters>
        <filter val="70"/>
        <filter val="115"/>
      </filters>
    </filterColumn>
  </autoFilter>
  <sortState ref="A2:AH6354">
    <sortCondition ref="D2:D6354"/>
    <sortCondition ref="G2:G6354"/>
  </sortState>
  <conditionalFormatting sqref="U5470:V5472 U5478:V5481 U5474:V5474 V5473 V5476:V5477 U5482:U5490">
    <cfRule type="uniqueValues" dxfId="22" priority="21"/>
  </conditionalFormatting>
  <conditionalFormatting sqref="U5497:U5505">
    <cfRule type="uniqueValues" dxfId="21" priority="20"/>
  </conditionalFormatting>
  <conditionalFormatting sqref="U5507">
    <cfRule type="uniqueValues" dxfId="20" priority="19"/>
  </conditionalFormatting>
  <conditionalFormatting sqref="U5509 U5511:U5513">
    <cfRule type="uniqueValues" dxfId="19" priority="18"/>
  </conditionalFormatting>
  <conditionalFormatting sqref="U5518:U5528">
    <cfRule type="uniqueValues" dxfId="18" priority="17"/>
  </conditionalFormatting>
  <conditionalFormatting sqref="U5531:U5533">
    <cfRule type="uniqueValues" dxfId="17" priority="16"/>
  </conditionalFormatting>
  <conditionalFormatting sqref="U5564:U5571 U5574:U5576 U5555:U5558">
    <cfRule type="uniqueValues" dxfId="15" priority="22"/>
  </conditionalFormatting>
  <conditionalFormatting sqref="U5581">
    <cfRule type="uniqueValues" dxfId="14" priority="23"/>
  </conditionalFormatting>
  <conditionalFormatting sqref="U5592">
    <cfRule type="uniqueValues" dxfId="13" priority="14"/>
  </conditionalFormatting>
  <conditionalFormatting sqref="U5595 U5597:U5598">
    <cfRule type="uniqueValues" dxfId="12" priority="13"/>
  </conditionalFormatting>
  <conditionalFormatting sqref="U5492">
    <cfRule type="uniqueValues" dxfId="11" priority="12"/>
  </conditionalFormatting>
  <conditionalFormatting sqref="U5493:U5496">
    <cfRule type="uniqueValues" dxfId="10" priority="11"/>
  </conditionalFormatting>
  <conditionalFormatting sqref="U5506">
    <cfRule type="uniqueValues" dxfId="9" priority="10"/>
  </conditionalFormatting>
  <conditionalFormatting sqref="U5510">
    <cfRule type="uniqueValues" dxfId="8" priority="9"/>
  </conditionalFormatting>
  <conditionalFormatting sqref="U5515:U5517">
    <cfRule type="uniqueValues" dxfId="7" priority="8"/>
  </conditionalFormatting>
  <conditionalFormatting sqref="U5560:U5563">
    <cfRule type="uniqueValues" dxfId="6" priority="7"/>
  </conditionalFormatting>
  <conditionalFormatting sqref="U5572:U5573">
    <cfRule type="uniqueValues" dxfId="5" priority="6"/>
  </conditionalFormatting>
  <conditionalFormatting sqref="U5579:U5580">
    <cfRule type="uniqueValues" dxfId="4" priority="5"/>
  </conditionalFormatting>
  <conditionalFormatting sqref="U5582:U5586">
    <cfRule type="uniqueValues" dxfId="3" priority="4"/>
  </conditionalFormatting>
  <conditionalFormatting sqref="U5590:U5591">
    <cfRule type="uniqueValues" dxfId="2" priority="3"/>
  </conditionalFormatting>
  <conditionalFormatting sqref="U5593:U5594">
    <cfRule type="uniqueValues" dxfId="1" priority="2"/>
  </conditionalFormatting>
  <conditionalFormatting sqref="U5596">
    <cfRule type="uniqueValues" dxfId="0" priority="1"/>
  </conditionalFormatting>
  <dataValidations count="1">
    <dataValidation type="list" allowBlank="1" showInputMessage="1" showErrorMessage="1" sqref="AH3090:AH4504 AH1" xr:uid="{6694011D-91C5-4077-814B-8A09434CAFBC}">
      <formula1>#REF!</formula1>
    </dataValidation>
  </dataValidations>
  <hyperlinks>
    <hyperlink ref="U4635" r:id="rId1" display="http://eo/event/elec/nwpe/show.asp?event_id=11952" xr:uid="{A426A6D8-427E-42A2-AE81-785BF13DBF07}"/>
    <hyperlink ref="U4172" r:id="rId2" display="http://eo/event/elec/nwpe/show.asp?event_id=11952" xr:uid="{C763DEB0-7284-4B0B-8EE3-80E0E8C41CDB}"/>
    <hyperlink ref="U4193" r:id="rId3" display="http://eo/event/elec/nwpe/show.asp?event_id=11952" xr:uid="{F9E20F30-F761-409A-8041-0924D948DC69}"/>
    <hyperlink ref="U1225" r:id="rId4" display="http://eo/event/elec/nwpe/show.asp?event_id=11962" xr:uid="{692D1037-9900-4605-88A7-1C83196CF092}"/>
    <hyperlink ref="U5597" r:id="rId5" display="http://eo/event/elec/nwpe/show.asp?event_id=11958" xr:uid="{15BC8CC1-2996-46B2-9441-95EA7F8CE597}"/>
    <hyperlink ref="U5168" r:id="rId6" display="http://eo/event/elec/nwpe/show.asp?event_id=11964" xr:uid="{5272F260-5B8B-4223-8B2E-0A79C5DBDD70}"/>
    <hyperlink ref="U5176" r:id="rId7" display="http://eo/event/elec/nwpe/show.asp?event_id=11964" xr:uid="{D33057AF-84C7-46E0-B2F8-E9355F09AD63}"/>
    <hyperlink ref="U5180" r:id="rId8" display="http://eo/event/elec/nwpe/show.asp?event_id=11964" xr:uid="{897A8226-23F9-4057-B7BD-1F91F594E6E6}"/>
    <hyperlink ref="U516" r:id="rId9" display="11971" xr:uid="{1132B20B-0DC5-42F5-84ED-DBF481184BBA}"/>
    <hyperlink ref="U517" r:id="rId10" display="11971" xr:uid="{5FD652C5-943B-43B0-8433-9DC648403231}"/>
    <hyperlink ref="U518" r:id="rId11" display="11971" xr:uid="{E262F7D9-E1E5-4FB8-93D4-D4FEA5070541}"/>
    <hyperlink ref="U519" r:id="rId12" display="11971" xr:uid="{B0B072A9-606B-4040-A2FE-30AC83B1EE3D}"/>
    <hyperlink ref="U520" r:id="rId13" display="11971" xr:uid="{3765204F-4D26-4480-9008-32633BE8C28A}"/>
    <hyperlink ref="U685" r:id="rId14" display="11995" xr:uid="{0375D892-BD4F-4BAD-8E1A-6A7A4CFBBA6F}"/>
    <hyperlink ref="U686" r:id="rId15" display="11995" xr:uid="{8526A1CC-78C9-4F2D-990B-4BDCC7C72812}"/>
    <hyperlink ref="U687" r:id="rId16" display="11995" xr:uid="{FB71EC82-B339-4FC7-952B-5E3793A874CC}"/>
    <hyperlink ref="U688" r:id="rId17" display="11995" xr:uid="{5CCC8E57-C01A-4D71-A5D5-85B8E5D39C7A}"/>
    <hyperlink ref="U689" r:id="rId18" display="11995" xr:uid="{6DB951B7-6D1A-4CB2-8410-FB7E1F0E1242}"/>
    <hyperlink ref="U4636" r:id="rId19" display="11974" xr:uid="{05F514E2-32F4-4578-B06A-6092DDAE4878}"/>
    <hyperlink ref="U4173" r:id="rId20" display="11974" xr:uid="{97ED2E3B-3D36-44BB-A724-73429B014178}"/>
    <hyperlink ref="U4194" r:id="rId21" display="11974" xr:uid="{E00853A7-0538-4570-BCC5-873C1276F33B}"/>
    <hyperlink ref="U1063" r:id="rId22" display="http://eo/event/elec/nwpe/show.asp?event_id=11978" xr:uid="{2DD284A6-E764-484D-BC57-2C4C050392D5}"/>
    <hyperlink ref="U5449" r:id="rId23" display="http://eo/event/elec/nwpe/show.asp?event_id=11973" xr:uid="{C2F10F7F-4A4B-4086-BDAB-06E4CB8418FD}"/>
    <hyperlink ref="U4290" r:id="rId24" display="11970" xr:uid="{E094ABD8-192F-4212-B13F-D464904ECDA1}"/>
    <hyperlink ref="U55" r:id="rId25" display="11983" xr:uid="{95C55F09-3AC8-4E7B-8FCA-A4655CF67A73}"/>
    <hyperlink ref="U4864" r:id="rId26" display="12000" xr:uid="{E817AC15-EBED-4771-8507-84402BF41C10}"/>
    <hyperlink ref="U2936" r:id="rId27" display="12023" xr:uid="{F80B50B6-E5EC-4922-9DE5-E1C5E67C94CE}"/>
    <hyperlink ref="U3301" r:id="rId28" display="12023" xr:uid="{187F0A4E-E901-4219-8AA4-DDE486A9CFD8}"/>
    <hyperlink ref="U2937" r:id="rId29" display="12023" xr:uid="{2E490542-E5A0-4B7F-A25E-FAE0731C3527}"/>
    <hyperlink ref="U3302" r:id="rId30" display="12023" xr:uid="{9E4D7B08-9E58-4B8C-9962-45CCB06895E3}"/>
    <hyperlink ref="U2923" r:id="rId31" display="12023" xr:uid="{96049AAC-E8B2-4C95-A893-F9DEF44F0350}"/>
    <hyperlink ref="U146" r:id="rId32" display="12013" xr:uid="{55AB96FE-DC38-4C00-928D-7250E7EE32EA}"/>
    <hyperlink ref="U1196" r:id="rId33" display="http://eo/event/elec/nwpe/show.asp?event_id=12019" xr:uid="{64F5AB1E-68E6-4F33-9737-B0C1F0C2E232}"/>
    <hyperlink ref="U992" r:id="rId34" display="http://eo/event/elec/nwpe/show.asp?event_id=12026" xr:uid="{A7C7985D-A6B2-42B3-B6B2-E635614E7805}"/>
    <hyperlink ref="U3049" r:id="rId35" display="12021" xr:uid="{6E598FC7-289D-4F40-8FFC-90141E592C92}"/>
    <hyperlink ref="U3303" r:id="rId36" display="11972" xr:uid="{197EFCF6-9888-4BBA-8F38-E761A46DEB51}"/>
    <hyperlink ref="U3623" r:id="rId37" display="12031" xr:uid="{1AC81978-9BA2-4FA3-B969-DA0B1FC98B47}"/>
    <hyperlink ref="U4085" r:id="rId38" display="12031" xr:uid="{9CF8601B-ED27-46F0-83DD-C2773EC7A1BA}"/>
    <hyperlink ref="U4727" r:id="rId39" display="12031" xr:uid="{3BE73F46-AA81-4E81-A831-8840E17DF6E4}"/>
    <hyperlink ref="U4257" r:id="rId40" display="12031" xr:uid="{F6DB2ECF-38E6-44E4-A0B1-341B694B8E42}"/>
    <hyperlink ref="U5678" r:id="rId41" display="http://eo/event/elec/nwpe/show.asp?event_id=12042" xr:uid="{467AFA1C-0761-49AB-85DA-E70D7B9C8E4A}"/>
    <hyperlink ref="U5598" r:id="rId42" display="http://eo/event/elec/nwpe/show.asp?event_id=12047" xr:uid="{4E23E3CC-E6B5-4CBE-B19B-55324BAA0BFE}"/>
    <hyperlink ref="U4035" r:id="rId43" display="http://eo/event/elec/nwpe/show.asp?event_id=12046" xr:uid="{14A968D0-715D-401F-853C-F9021801D620}"/>
    <hyperlink ref="U3820" r:id="rId44" display="12053" xr:uid="{462EEFB0-7EC2-480E-9C93-E40AAA7E3F4F}"/>
    <hyperlink ref="U5964" r:id="rId45" display="http://eo/event/elec/nwpe/show.asp?event_id=12056" xr:uid="{CEB3D4BC-142A-4CEB-AA00-42BDBCB49865}"/>
    <hyperlink ref="U4120" r:id="rId46" display="12045" xr:uid="{F57CF006-1FB6-433C-9DFC-F303EF362E88}"/>
    <hyperlink ref="U476" r:id="rId47" display="http://eo/event/elec/nwpe/show.asp?event_id=12072" xr:uid="{A35A19C0-AC68-438A-B8FB-6AE5A8323352}"/>
    <hyperlink ref="U2093" r:id="rId48" display="12076" xr:uid="{EEF124CD-2E75-4E4E-9ED5-8CFC15CECF8A}"/>
    <hyperlink ref="U3551" r:id="rId49" display="http://eo/event/elec/nwpe/show.asp?event_id=12084" xr:uid="{CF08BD63-8EFA-4F12-B968-783AB5431ADC}"/>
    <hyperlink ref="U3890" r:id="rId50" display="http://eo/event/elec/nwpe/show.asp?event_id=12084" xr:uid="{EDEB3E8E-C129-4832-92FC-0C193CDF954D}"/>
    <hyperlink ref="U1307" r:id="rId51" display="http://eo/event/elec/nwpe/show.asp?event_id=12086" xr:uid="{20368602-B06E-47FD-A2BE-8A2F0955CA42}"/>
    <hyperlink ref="U5450" r:id="rId52" display="12080" xr:uid="{D159ED8D-4476-4BAC-9944-187533329132}"/>
    <hyperlink ref="U5451" r:id="rId53" display="12080" xr:uid="{7F60684B-BD28-4FFE-89D1-F323FE25B497}"/>
    <hyperlink ref="U5452" r:id="rId54" display="12080" xr:uid="{4A1D90FA-3ACC-4665-B1FA-170D9B4D262C}"/>
    <hyperlink ref="U5453" r:id="rId55" display="12080" xr:uid="{E427AD65-85F4-435D-8AC9-BC23E572B10D}"/>
    <hyperlink ref="U5642" r:id="rId56" display="http://eo/event/elec/nwpe/show.asp?event_id=12081" xr:uid="{1E1F58CD-875A-4583-8B80-FB31EB869444}"/>
    <hyperlink ref="U5933" r:id="rId57" display="12079" xr:uid="{A970BC42-A89D-4D49-A69D-58D5D3C45EA5}"/>
    <hyperlink ref="U5934" r:id="rId58" display="12079" xr:uid="{D0DE836A-AFF1-4B5C-BEFF-E90C9EA57E93}"/>
    <hyperlink ref="U124" r:id="rId59" display="http://eo/event/elec/nwpe/show.asp?event_id=12093" xr:uid="{1B4B541E-B2A7-446A-8D1F-D578A9978529}"/>
    <hyperlink ref="U4399" r:id="rId60" display="http://eo/event/elec/nwpe/show.asp?event_id=12105" xr:uid="{0535F2D8-0A82-4101-B381-0D97192BFA2B}"/>
    <hyperlink ref="U6211" r:id="rId61" display="12094" xr:uid="{5473A3EC-0E0C-44E5-B97F-AA8F9FAE9164}"/>
    <hyperlink ref="U5230" r:id="rId62" display="http://eo/event/elec/nwpe/show.asp?event_id=12123" xr:uid="{28F1BC9C-7D92-45A9-B123-6DB822E923A8}"/>
    <hyperlink ref="U5489" r:id="rId63" display="http://eo/event/elec/nwpe/show.asp?event_id=12122" xr:uid="{30A4EAA0-5E76-4042-A0D4-005E9AD98C53}"/>
    <hyperlink ref="U5599" r:id="rId64" display="http://eo/event/elec/nwpe/show.asp?event_id=12129" xr:uid="{8B1B73A8-1C7B-4332-A195-7F54B771CF45}"/>
    <hyperlink ref="U4195" r:id="rId65" display="http://eo/event/elec/nwpe/show.asp?event_id=12130" xr:uid="{0C510494-D002-4EC7-90F4-460CC0DBE85E}"/>
    <hyperlink ref="U4196" r:id="rId66" display="http://eo/event/elec/nwpe/show.asp?event_id=12130" xr:uid="{AF7CEAE6-B1C9-45C9-B72B-AE9046C9B145}"/>
    <hyperlink ref="U4197" r:id="rId67" display="http://eo/event/elec/nwpe/show.asp?event_id=12130" xr:uid="{83D49219-6D1C-4030-91F5-3A259725AAC1}"/>
    <hyperlink ref="U6122" r:id="rId68" display="12143" xr:uid="{24C84295-672C-4E5B-930F-971DF1095CA7}"/>
    <hyperlink ref="U4006" r:id="rId69" display="12127" xr:uid="{E90837CA-DFF9-4C6B-A4FD-02ACAE79DF0A}"/>
    <hyperlink ref="U4007" r:id="rId70" display="12127" xr:uid="{60E3614D-E5E1-4F06-B116-6A8953560799}"/>
    <hyperlink ref="U5998" r:id="rId71" display="12153" xr:uid="{5A711DFA-187A-4701-814A-CA41B64EDDE9}"/>
    <hyperlink ref="U5999" r:id="rId72" display="12153" xr:uid="{628A8BB8-2012-4E32-BAE7-149D21123674}"/>
    <hyperlink ref="U6081" r:id="rId73" display="12152" xr:uid="{38BAC126-D3C8-45F7-AE8E-F74711B2334C}"/>
    <hyperlink ref="U5236" r:id="rId74" display="12163" xr:uid="{CB0D27D0-6AF2-4680-9C4F-6A0C451A48A5}"/>
    <hyperlink ref="U5768" r:id="rId75" display="http://eo/event/elec/nwpe/show.asp?event_id=12162" xr:uid="{88C3C67C-701D-4E6C-8C3D-04C326BACEF9}"/>
    <hyperlink ref="U722" r:id="rId76" display="12172" xr:uid="{6DAD6904-0DEE-4E26-A50E-EA820C97674D}"/>
    <hyperlink ref="U4709" r:id="rId77" display="12175" xr:uid="{0A0FA4BB-090C-4318-86B7-78087C7BDD9D}"/>
    <hyperlink ref="U4342" r:id="rId78" display="12175" xr:uid="{4407E5CA-CDD9-423C-A4F9-591D4FD8BC95}"/>
    <hyperlink ref="U3533" r:id="rId79" display="12192" xr:uid="{C56508F4-C5B1-4AA1-BD00-6A6B38C80D7F}"/>
    <hyperlink ref="U3032" r:id="rId80" display="12194" xr:uid="{12E82BD2-9068-4AC5-BF4F-942125215A73}"/>
    <hyperlink ref="U2979" r:id="rId81" display="http://eo/event/elec/nwpe/show.asp?event_id=12198" xr:uid="{7248D71F-497D-4DE0-B084-A0461792F154}"/>
    <hyperlink ref="U5805" r:id="rId82" display="http://eo/event/elec/nwpe/show.asp?event_id=12207" xr:uid="{5C2362B4-B360-4625-A98C-41F8F96A1FC1}"/>
    <hyperlink ref="U5783" r:id="rId83" display="http://eo/event/elec/nwpe/show.asp?event_id=12212" xr:uid="{89C861DD-30AF-4055-96F8-7B3571106017}"/>
    <hyperlink ref="U5799" r:id="rId84" display="http://eo/event/elec/nwpe/show.asp?event_id=12207" xr:uid="{3422C5DD-E940-4596-9A72-329984243497}"/>
    <hyperlink ref="U5965" r:id="rId85" display="http://eo/event/elec/nwpe/show.asp?event_id=12207" xr:uid="{306B2F57-9EBD-425B-88A0-202AE7E90921}"/>
    <hyperlink ref="U6006" r:id="rId86" display="http://eo/event/elec/nwpe/show.asp?event_id=12207" xr:uid="{B77E27E2-0F13-486A-A060-35B95AA11C65}"/>
    <hyperlink ref="U5793" r:id="rId87" display="http://eo/event/elec/nwpe/show.asp?event_id=12212" xr:uid="{E8F84907-65E7-4EAE-BDDE-82F8118DB252}"/>
    <hyperlink ref="U5935" r:id="rId88" display="http://eo/event/elec/nwpe/show.asp?event_id=12229" xr:uid="{6A73877A-3424-4083-8E37-D9138F3F9FE8}"/>
    <hyperlink ref="U5633" r:id="rId89" display="12236" xr:uid="{EC2E4F60-0BCD-49D6-B5D2-2EB91AE3F4B3}"/>
    <hyperlink ref="U2980" r:id="rId90" display="http://eo/event/elec/nwpe/show.asp?event_id=12234" xr:uid="{4D9A1481-B2A9-4FBA-8D92-171014DE9FE8}"/>
    <hyperlink ref="U1380" r:id="rId91" display="http://eo/event/elec/nwpe/show.asp?event_id=12241" xr:uid="{03D02DEA-E6AC-464E-93D1-886E98F9D893}"/>
    <hyperlink ref="U2924" r:id="rId92" display="12245" xr:uid="{E63CAF7A-041B-437B-8AEB-ABCA038B79DA}"/>
    <hyperlink ref="U5059" r:id="rId93" display="http://eo/event/elec/nwpe/show.asp?event_id=12242" xr:uid="{4DAB31D5-8CE6-46B9-92DF-4A79C3323B6E}"/>
    <hyperlink ref="U381" r:id="rId94" display="http://eo/event/elec/nwpe/show.asp?event_id=12246" xr:uid="{D5C992A8-1035-4A3E-91BD-572DEACA6BCD}"/>
    <hyperlink ref="U2344" r:id="rId95" display="12272" xr:uid="{4C850863-BF51-41D7-BA3B-12046C994284}"/>
    <hyperlink ref="U2348" r:id="rId96" display="12272" xr:uid="{81FCE12D-91C6-4701-8865-A6C9BA252CFF}"/>
    <hyperlink ref="U1091" r:id="rId97" display="12272" xr:uid="{D0C8725C-959D-49EF-B184-AFE75446FD14}"/>
    <hyperlink ref="U338" r:id="rId98" display="12273" xr:uid="{C2A4AE84-E6BB-4121-9386-A57BA1FC16A7}"/>
    <hyperlink ref="U754" r:id="rId99" display="12273" xr:uid="{1905756A-BF18-4D55-BC97-8BADA269506E}"/>
    <hyperlink ref="U180" r:id="rId100" display="12273" xr:uid="{928D27D8-B8D5-4950-8CEB-AEF7BE963FB4}"/>
    <hyperlink ref="U2974" r:id="rId101" display="12263" xr:uid="{42F52788-25AD-4963-A67F-45172DDFA40B}"/>
    <hyperlink ref="U2372" r:id="rId102" display="12264" xr:uid="{5055C077-743A-46EB-95FD-AD2E9BAC98A8}"/>
    <hyperlink ref="U2079" r:id="rId103" display="12264" xr:uid="{52CDC427-330D-48BE-AA5D-B8743625143D}"/>
    <hyperlink ref="U2547" r:id="rId104" display="12264" xr:uid="{50A40878-49C1-44DE-BA93-1D81D3BC9A65}"/>
    <hyperlink ref="U2012" r:id="rId105" display="12264" xr:uid="{A7DF13F6-12C5-451C-BD62-FE5E2C4342C5}"/>
    <hyperlink ref="U2016" r:id="rId106" display="12264" xr:uid="{F28EBACE-F403-4F89-A397-46E2DD288307}"/>
    <hyperlink ref="U484" r:id="rId107" display="12264" xr:uid="{0AADE8EE-AC1A-4528-BCC2-94F47B892CF6}"/>
    <hyperlink ref="U2081" r:id="rId108" display="12264" xr:uid="{73343CF2-844C-4D82-8C7D-2D0E11433279}"/>
    <hyperlink ref="U5469" r:id="rId109" display="12264" xr:uid="{6C95C40F-EEA9-4D09-ADDB-2BDAFD2804E8}"/>
    <hyperlink ref="U6213" r:id="rId110" display="12264" xr:uid="{23F463A0-1074-4440-86DB-2FED5E2A8B91}"/>
    <hyperlink ref="U1905" r:id="rId111" display="12264" xr:uid="{38212DF2-0B83-4385-B480-4B436682213D}"/>
    <hyperlink ref="U6064" r:id="rId112" display="12264" xr:uid="{8BF855D3-20C6-46AD-823E-CE2A84F39FC3}"/>
    <hyperlink ref="U5959" r:id="rId113" display="12264" xr:uid="{8CE42050-216E-4AA1-B388-B1DC7461A268}"/>
    <hyperlink ref="U5505" r:id="rId114" display="12264" xr:uid="{063DD9E8-8F48-4BC6-8C7B-2F13C6C5F0BC}"/>
    <hyperlink ref="U5508" r:id="rId115" display="12264" xr:uid="{0A8F182D-D08D-4968-BA53-C06BBB192CA2}"/>
    <hyperlink ref="U2053" r:id="rId116" display="12264" xr:uid="{AD640D31-2BF5-42A5-B440-D892F229479C}"/>
    <hyperlink ref="U2069" r:id="rId117" display="12264" xr:uid="{CB0E260E-147C-440B-9419-BC2CB0F2F72B}"/>
    <hyperlink ref="U6065" r:id="rId118" display="12264" xr:uid="{112384E5-9708-44DE-B08A-B7B8B95C67C0}"/>
    <hyperlink ref="U2010" r:id="rId119" display="12264" xr:uid="{1CBB7901-B3F8-4C2C-A78A-D9753F43B0E1}"/>
    <hyperlink ref="U1863" r:id="rId120" display="12264" xr:uid="{CAA2BC9B-2DAF-4C9D-AA5E-1C2E4A191565}"/>
    <hyperlink ref="U5531" r:id="rId121" display="12285" xr:uid="{0699C587-6B59-4038-8504-B495FD6612BE}"/>
    <hyperlink ref="U1140" r:id="rId122" display="http://eo/event/elec/nwpe/show.asp?event_id=12286" xr:uid="{47CEDE84-CEC6-4C74-A0B7-A1D20638287C}"/>
    <hyperlink ref="U1656" r:id="rId123" display="http://eo/event/elec/nwpe/show.asp?event_id=12286" xr:uid="{23562859-99D8-478A-BD19-9F9E6453C551}"/>
    <hyperlink ref="U1659" r:id="rId124" display="http://eo/event/elec/nwpe/show.asp?event_id=12286" xr:uid="{C15F9E47-9A3E-42B8-9C4F-981CC30B193F}"/>
    <hyperlink ref="U1768" r:id="rId125" display="http://eo/event/elec/nwpe/show.asp?event_id=12286" xr:uid="{8C31E6D7-D669-4CB9-992E-98120CABC848}"/>
    <hyperlink ref="U1790" r:id="rId126" display="http://eo/event/elec/nwpe/show.asp?event_id=12286" xr:uid="{ADBFE427-94CF-46A6-B60C-E3ACDECF93C8}"/>
    <hyperlink ref="U6033" r:id="rId127" display="http://eo/event/elec/nwpe/show.asp?event_id=12286" xr:uid="{8434F86C-7703-4F09-9168-68B375A2D65F}"/>
    <hyperlink ref="U3563" r:id="rId128" display="12296" xr:uid="{743489E0-8CE8-4A13-AE46-FF80F1C968D1}"/>
    <hyperlink ref="U1606" r:id="rId129" display="12294" xr:uid="{075897AB-0F00-4E8A-82A8-DE0DD3DBAD02}"/>
    <hyperlink ref="U1199" r:id="rId130" display="12292" xr:uid="{7D0F8F1D-C413-4BC2-97AC-AC4DCBC2219C}"/>
    <hyperlink ref="U1229" r:id="rId131" display="12293" xr:uid="{32F4B1C3-66D3-4312-96A9-5464386857EF}"/>
    <hyperlink ref="U4804" r:id="rId132" display="12297" xr:uid="{7653726A-4116-4DE8-8EB8-3ACD16A848B0}"/>
    <hyperlink ref="U3822" r:id="rId133" display="http://eo/event/elec/nwpe/show.asp?event_id=12327" xr:uid="{DF265512-9C1A-4D98-B037-2E75F2B1086F}"/>
    <hyperlink ref="U3323" r:id="rId134" display="http://eo/event/elec/nwpe/show.asp?event_id=12329" xr:uid="{D453075C-79B9-4B2A-AA74-A31269AD2594}"/>
    <hyperlink ref="U6000" r:id="rId135" display="http://eo/event/elec/nwpe/show.asp?event_id=12335" xr:uid="{938F01AF-6119-4263-BD77-160C92B988EE}"/>
    <hyperlink ref="U5509" r:id="rId136" display="http://eo/event/elec/nwpe/show.asp?event_id=12335" xr:uid="{B2BCBCF6-D388-4F5B-B47A-B254E8ED7FDA}"/>
    <hyperlink ref="U4637" r:id="rId137" display="12342" xr:uid="{1F7554A8-7BCE-450D-B1E7-8EA11EF7E9FE}"/>
    <hyperlink ref="U3534" r:id="rId138" display="12353" xr:uid="{F0325F46-D684-476A-9A4E-41CA151A4725}"/>
    <hyperlink ref="U3535" r:id="rId139" display="12353" xr:uid="{7024420C-EB5D-45FE-A7C9-7E7D4C4177B5}"/>
    <hyperlink ref="U957" r:id="rId140" display="12351" xr:uid="{C0FA7044-BE44-44C3-AAC5-3FF4DFBB1E08}"/>
    <hyperlink ref="U956" r:id="rId141" display="12351" xr:uid="{5883DDF4-4A8E-4BBD-8179-65217D311BC7}"/>
    <hyperlink ref="U5679" r:id="rId142" display="http://eo/event/elec/nwpe/show.asp?event_id=12357" xr:uid="{D20AAD43-7E7C-4DCB-B38D-E462FCD3CFC5}"/>
    <hyperlink ref="U2926" r:id="rId143" display="http://eo/event/elec/nwpe/show.asp?event_id=12363" xr:uid="{342E17AC-7D75-478D-BE5A-71A57855ADBC}"/>
    <hyperlink ref="U1748" r:id="rId144" display="12371" xr:uid="{0CB176DC-8E43-42ED-8A20-E57EDC4013BD}"/>
    <hyperlink ref="U5911" r:id="rId145" display="http://eo/event/elec/nwpe/show.asp?event_id=12376" xr:uid="{40670890-06E9-41BD-A24A-0436F1B21BE8}"/>
    <hyperlink ref="U6105" r:id="rId146" display="12380" xr:uid="{B62A0C20-4098-49DD-BDF3-4545CA7DECA2}"/>
    <hyperlink ref="U6107" r:id="rId147" display="12380" xr:uid="{9ED22D7A-DA33-44A6-8D6B-BE9FA63C47D0}"/>
    <hyperlink ref="U3919" r:id="rId148" display="http://eo/event/elec/nwpe/show.asp?event_id=12390" xr:uid="{5A5C9604-5BFC-4770-9939-2A9A3EA001FE}"/>
    <hyperlink ref="U2149" r:id="rId149" display="12397" xr:uid="{1172F9B9-E04D-43E0-94E2-D8701BAF1442}"/>
    <hyperlink ref="U6124" r:id="rId150" display="12404" xr:uid="{5BDA85BA-D8C6-4A73-B74F-615ED88488A1}"/>
    <hyperlink ref="U6125" r:id="rId151" display="12404" xr:uid="{7C2592CD-BC16-47EC-8EB3-C2FA63530205}"/>
    <hyperlink ref="U4720" r:id="rId152" display="12413" xr:uid="{44AC0BBB-95EB-451A-98C8-26448B6AA132}"/>
    <hyperlink ref="U5645" r:id="rId153" display="http://eo/event/elec/nwpe/show.asp?event_id=12412" xr:uid="{C89E9748-7F34-4A17-84EC-BCF89753112B}"/>
    <hyperlink ref="U471" r:id="rId154" display="12416" xr:uid="{6ADA9E6E-5951-45D4-B4A5-944E286E72D5}"/>
    <hyperlink ref="U3709" r:id="rId155" display="12434" xr:uid="{2DF84578-6D1C-4F2B-B473-B9005DE16A2D}"/>
    <hyperlink ref="U5454" r:id="rId156" display="http://eo/event/elec/nwpe/show.asp?event_id=12439" xr:uid="{EC9EC68C-3161-45AF-A540-C5A1629062D6}"/>
    <hyperlink ref="U5455" r:id="rId157" display="http://eo/event/elec/nwpe/show.asp?event_id=12439" xr:uid="{6B44D96F-491C-4E3C-ADEB-BD4685C380BF}"/>
    <hyperlink ref="U972" r:id="rId158" display="http://eo/event/elec/nwpe/show.asp?event_id=12454" xr:uid="{190BDBCD-497E-4B1E-8BAC-1E1187F60D7B}"/>
    <hyperlink ref="U973" r:id="rId159" display="http://eo/event/elec/nwpe/show.asp?event_id=12454" xr:uid="{19C5D36F-12EC-439B-93C9-896BE6B2796D}"/>
    <hyperlink ref="U858" r:id="rId160" display="12419" xr:uid="{FB07022F-8894-4AE7-93D7-A5EBAC08D43C}"/>
    <hyperlink ref="U860" r:id="rId161" display="12419" xr:uid="{82655941-41EB-48E4-BB23-BDD4FCC9B2AC}"/>
    <hyperlink ref="U2825" r:id="rId162" display="http://eo/event/elec/nwpe/show.asp?event_id=12462" xr:uid="{DB3FC06B-EDF3-433A-A501-0EA63E2B7F38}"/>
    <hyperlink ref="U3878" r:id="rId163" display="http://eo/event/elec/nwpe/show.asp?event_id=12457" xr:uid="{2F9B0E8A-82F8-4750-A32A-C75744961244}"/>
    <hyperlink ref="U2938" r:id="rId164" display="http://eo/event/elec/nwpe/show.asp?event_id=12470" xr:uid="{C53C1CD1-C337-47BD-8EE7-273852C0CB42}"/>
    <hyperlink ref="U2999" r:id="rId165" display="http://eo/event/elec/nwpe/show.asp?event_id=12487" xr:uid="{5B4B6E2C-ABFD-4F35-B6AA-330D5F48BF69}"/>
    <hyperlink ref="U5769" r:id="rId166" display="12496" xr:uid="{816FD823-878F-43DE-9ABB-C956C860FFFF}"/>
    <hyperlink ref="U330" r:id="rId167" display="http://eo/event/elec/nwpe/show.asp?event_id=12495" xr:uid="{EEC01E8F-0C8A-409F-901A-12716577C0E9}"/>
    <hyperlink ref="U1369" r:id="rId168" display="12494" xr:uid="{876C9E3A-AA36-44F6-966E-B324C173F3AB}"/>
    <hyperlink ref="U601" r:id="rId169" display="http://eo/event/elec/nwpe/show.asp?event_id=12502" xr:uid="{54039BDF-85B2-4541-8708-E198D3A28564}"/>
    <hyperlink ref="U1840" r:id="rId170" display="http://eo/event/elec/nwpe/show.asp?event_id=12505" xr:uid="{29D059EA-C69E-4AA6-8857-26DA042F2030}"/>
    <hyperlink ref="U3920" r:id="rId171" display="http://eo/event/elec/nwpe/show.asp?event_id=12514" xr:uid="{01266FEF-85FB-4B15-B3E3-F011006E127D}"/>
    <hyperlink ref="U1392" r:id="rId172" display="http://eo/event/elec/nwpe/show.asp?event_id=12515" xr:uid="{D508D74C-96EF-41EF-B4C5-C939DE7AF9F3}"/>
    <hyperlink ref="U434" r:id="rId173" display="http://eo/event/elec/nwpe/show.asp?event_id=12520" xr:uid="{22E3C024-8EED-4AB2-8564-17A945B495B1}"/>
    <hyperlink ref="U435" r:id="rId174" display="http://eo/event/elec/nwpe/show.asp?event_id=12520" xr:uid="{D7092C39-0C3B-4BC3-95C9-43DA3C6535EA}"/>
    <hyperlink ref="U1381" r:id="rId175" display="http://eo/event/elec/nwpe/show.asp?event_id=12524" xr:uid="{E3793B5A-7F45-46B0-BA0E-D6B4052293B8}"/>
    <hyperlink ref="U1382" r:id="rId176" display="http://eo/event/elec/nwpe/show.asp?event_id=12521" xr:uid="{87FC5475-0A42-4A06-B802-1F57932FA785}"/>
    <hyperlink ref="U261" r:id="rId177" display="http://eo/event/elec/nwpe/show.asp?event_id=12537" xr:uid="{04D5BDCF-E70C-4449-B1EC-1A7B4139555A}"/>
    <hyperlink ref="U277" r:id="rId178" display="http://eo/event/elec/nwpe/show.asp?event_id=12537" xr:uid="{A57A3845-5329-4E2C-987A-FC3ACA8A1B77}"/>
    <hyperlink ref="U4056" r:id="rId179" display="http://eo/event/elec/nwpe/show.asp?event_id=12538" xr:uid="{A082F607-A27B-4DD5-AB3B-5C9DB6F72838}"/>
    <hyperlink ref="U316" r:id="rId180" display="http://eo/event/elec/nwpe/show.asp?event_id=12539" xr:uid="{487F3089-AD49-4340-8AE4-F1BD269D222F}"/>
    <hyperlink ref="U4129" r:id="rId181" display="12549" xr:uid="{19C44094-08E8-418A-9562-644569521377}"/>
    <hyperlink ref="U5185" r:id="rId182" display="12549" xr:uid="{8E051AD6-B2F8-4ABB-8E5D-DA9D299DEC3C}"/>
    <hyperlink ref="U5197" r:id="rId183" display="12549" xr:uid="{EAA97A7F-EC7D-4ACD-BAEC-0F2298DD621F}"/>
    <hyperlink ref="U5266" r:id="rId184" display="http://eo/event/elec/nwpe/show.asp?event_id=12554" xr:uid="{823EE60A-094A-4328-A0FF-CC7C7F141DB1}"/>
    <hyperlink ref="U4086" r:id="rId185" display="12560" xr:uid="{8423A750-F8AD-45C4-A767-306C3A50ED19}"/>
    <hyperlink ref="U3473" r:id="rId186" display="12560" xr:uid="{44D1F96D-4491-4E31-A510-FB88AA719F79}"/>
    <hyperlink ref="U4779" r:id="rId187" display="12560" xr:uid="{1EA9D96B-5BA5-4264-A4A7-4415ADE9EC54}"/>
    <hyperlink ref="U5847" r:id="rId188" display="12562" xr:uid="{02E1CC19-D524-46EF-BE4F-B7464A90C7BF}"/>
    <hyperlink ref="U2125" r:id="rId189" display="12563" xr:uid="{85442D3C-FACD-4ACB-834D-074461D58DBC}"/>
    <hyperlink ref="U2357" r:id="rId190" display="http://eo/event/elec/nwpe/show.asp?event_id=12567" xr:uid="{399CF77C-584C-467B-BCA1-2B3E709F9096}"/>
    <hyperlink ref="U2358" r:id="rId191" display="http://eo/event/elec/nwpe/show.asp?event_id=12567" xr:uid="{63F334B0-1DB9-407C-9425-16196BB44AB1}"/>
    <hyperlink ref="U6074" r:id="rId192" display="http://eo/event/elec/nwpe/show.asp?event_id=12574" xr:uid="{2923E85F-BD00-4D83-8968-09ED02C25587}"/>
    <hyperlink ref="U151" r:id="rId193" display="http://eo/event/elec/nwpe/show.asp?event_id=12571" xr:uid="{4B65AC4F-6CDF-4950-91DD-5624105DE9A7}"/>
    <hyperlink ref="U2939" r:id="rId194" display="12556" xr:uid="{F6AC80DE-4E2D-41FF-A108-CE4CFAD724B4}"/>
    <hyperlink ref="U5456" r:id="rId195" display="http://eo/event/elec/nwpe/show.asp?event_id=12579" xr:uid="{A3F4D541-80E4-4342-ACE9-06C710F038DB}"/>
    <hyperlink ref="U2909" r:id="rId196" display="http://eo/event/elec/nwpe/show.asp?event_id=12577" xr:uid="{3C5083CF-3622-4CA1-B25F-35C7F925F130}"/>
    <hyperlink ref="U1201" r:id="rId197" display="12595" xr:uid="{033D3A4B-4138-4A9E-9CA7-97BACCA6257B}"/>
    <hyperlink ref="U3014" r:id="rId198" display="12594" xr:uid="{5DD8684B-52FD-4E31-9B7D-4F06C0D9760C}"/>
    <hyperlink ref="U4647" r:id="rId199" display="http://eo/event/elec/nwpe/show.asp?event_id=12602" xr:uid="{049C4B87-0351-48AC-AF2C-125E78305496}"/>
    <hyperlink ref="U152" r:id="rId200" display="http://eo/event/elec/nwpe/show.asp?event_id=12606" xr:uid="{8710E6FC-9290-41E5-ACCC-21EE95F3E1EE}"/>
    <hyperlink ref="U33" r:id="rId201" display="12608" xr:uid="{2B958E77-36A6-4671-90F8-CD32B0161D7E}"/>
    <hyperlink ref="U4145" r:id="rId202" display="http://eo/event/elec/nwpe/show.asp?event_id=12610" xr:uid="{FEC96A8D-0DD0-4619-B3CA-D5B09D2CFC79}"/>
    <hyperlink ref="U4911" r:id="rId203" display="http://eo/event/elec/nwpe/show.asp?event_id=12610" xr:uid="{6DA72BEC-1F86-405E-8AD2-50D653405E17}"/>
    <hyperlink ref="U4146" r:id="rId204" display="http://eo/event/elec/nwpe/show.asp?event_id=12610" xr:uid="{763D34A4-7622-4D1B-92F5-C6AD5943DBAD}"/>
    <hyperlink ref="U3710" r:id="rId205" display="12561" xr:uid="{D42D89B7-2217-41C9-93BE-D4E1AEA450F8}"/>
    <hyperlink ref="U3050" r:id="rId206" display="112419933" xr:uid="{4CC5D2D1-00B3-4119-8652-45058DC57152}"/>
    <hyperlink ref="U4147" r:id="rId207" display="CAP ER 112432349" xr:uid="{B3018F00-ADAE-454E-A1F2-F40F34902D08}"/>
    <hyperlink ref="U2692" r:id="rId208" display="112637409" xr:uid="{970117E9-94B1-4914-91D0-EDCF39ED7E16}"/>
    <hyperlink ref="U2371" r:id="rId209" display="112656924" xr:uid="{F2F78C52-2BCA-45CC-889D-B131C799ACAD}"/>
    <hyperlink ref="U832" r:id="rId210" display="112674044" xr:uid="{3C2E92A8-BAD1-4AAA-867C-8D2317FC76C4}"/>
    <hyperlink ref="U1437" r:id="rId211" display="112710589" xr:uid="{0681147C-C45A-4457-BF41-E79A44F828C0}"/>
    <hyperlink ref="U1594" r:id="rId212" display="112712462" xr:uid="{D86556D9-6A6A-4064-A9E9-4DB9FB4820FF}"/>
    <hyperlink ref="U847" r:id="rId213" display="112722549" xr:uid="{5ED9C798-586F-4126-BFAE-836E86F7870F}"/>
    <hyperlink ref="U5863" r:id="rId214" display="112755020" xr:uid="{99136FCA-80D9-40D0-B329-42BB171034EF}"/>
    <hyperlink ref="U1230" r:id="rId215" display="112757811" xr:uid="{3CB62DEC-9A84-4F1D-95E0-DC67E3370BEE}"/>
    <hyperlink ref="U875" r:id="rId216" display="112760898" xr:uid="{99471D3F-2647-4903-9E51-B69A446E565C}"/>
    <hyperlink ref="U890" r:id="rId217" display="112760898" xr:uid="{C26412A7-23F6-4AA2-98A2-5A14771E5856}"/>
    <hyperlink ref="U4687" r:id="rId218" display="112760898" xr:uid="{1C849CE1-A7ED-4006-931D-2D8693B56770}"/>
    <hyperlink ref="U5023" r:id="rId219" display="112760898" xr:uid="{6ED764C1-F06E-4BF9-9111-D2E314F630AC}"/>
    <hyperlink ref="U5039" r:id="rId220" display="112760898" xr:uid="{380FEE09-234B-4A70-AF52-527EC7AC931C}"/>
    <hyperlink ref="U3258" r:id="rId221" display="112760898" xr:uid="{805A2C9E-5371-41D1-8187-20E92721DA37}"/>
    <hyperlink ref="U3284" r:id="rId222" display="112760898" xr:uid="{71CD883E-C511-4B05-A199-943D3C685CD5}"/>
    <hyperlink ref="U5693" r:id="rId223" display="112710152" xr:uid="{D4A1AA85-A7CD-46A5-BB22-0FC549440B75}"/>
    <hyperlink ref="U384" r:id="rId224" display="112710152" xr:uid="{220F5331-1FCD-41FB-B8FD-5CDBD6680207}"/>
    <hyperlink ref="U5372" r:id="rId225" display="112710152" xr:uid="{AF6AC627-FFB6-438D-9220-26C4FF10BAF7}"/>
    <hyperlink ref="U5402" r:id="rId226" display="112710152" xr:uid="{C9158403-DCA1-40B8-8DEC-221218825704}"/>
    <hyperlink ref="U5663" r:id="rId227" display="112710152" xr:uid="{A5DEF54F-33D0-4AD3-AAEC-7367E3A2EBA7}"/>
    <hyperlink ref="U813" r:id="rId228" display="112785646" xr:uid="{962C6E3B-A7FC-46EA-819C-7C5A80A952E6}"/>
    <hyperlink ref="U6238" r:id="rId229" display="112790890" xr:uid="{F3C383DE-D5CA-43B8-ACA8-66FE2386A006}"/>
    <hyperlink ref="U2641" r:id="rId230" display="112783823" xr:uid="{42086CBC-4B79-477E-8532-3AD4038CA207}"/>
    <hyperlink ref="U6236" r:id="rId231" display="112783823" xr:uid="{B5E9F5C8-1C02-478D-9E7D-1EC7B676BD7B}"/>
    <hyperlink ref="U4205" r:id="rId232" display="112791883" xr:uid="{475D9A25-E21A-453F-AA67-975123A9ECBC}"/>
    <hyperlink ref="U6110" r:id="rId233" display="112804734" xr:uid="{73838D6C-1EF5-45C2-8688-A06100C027E1}"/>
    <hyperlink ref="U6132" r:id="rId234" display="112804734" xr:uid="{49948DD1-19F2-41FE-BDBF-3F7CB142B55C}"/>
    <hyperlink ref="U6147" r:id="rId235" display="112804734" xr:uid="{21770D4B-63AA-4021-A15D-D45BB0782297}"/>
    <hyperlink ref="U6109" r:id="rId236" display="112804734" xr:uid="{DBDBDB24-0DFE-46A8-AEB0-9595C60860E7}"/>
    <hyperlink ref="U6146" r:id="rId237" display="112804734" xr:uid="{828DF862-39F1-469A-920B-0ECAA37DA7E1}"/>
    <hyperlink ref="U6131" r:id="rId238" display="112804734" xr:uid="{B5661944-3FC7-4872-9668-29C12B1214BE}"/>
    <hyperlink ref="U6112" r:id="rId239" display="112804734" xr:uid="{950B267F-4A60-4530-BD13-D6C7F053EF7A}"/>
    <hyperlink ref="U3362" r:id="rId240" display="112822207" xr:uid="{23471422-CA23-4252-8D13-CF9AF06B6BD5}"/>
    <hyperlink ref="U3408" r:id="rId241" display="112832259" xr:uid="{4962F38B-30BA-4714-853E-599C768632B0}"/>
    <hyperlink ref="U3430" r:id="rId242" display="112832259" xr:uid="{D864685A-3908-4BD6-8179-4BFE7D28222C}"/>
    <hyperlink ref="U3431" r:id="rId243" display="112832126" xr:uid="{85C50096-3422-46AB-A8FB-05D057CE7096}"/>
    <hyperlink ref="U488" r:id="rId244" display="https://sapmip.pge.com:50001/XMII/CM/PGE_ECAP_APP/PerformAction/ECAP.irpt?NotifNo=112842075" xr:uid="{A3B134E6-9D44-4800-A116-C888722DABA5}"/>
    <hyperlink ref="U5720" r:id="rId245" display="112843047" xr:uid="{92D487EB-CDB9-49D7-A647-15FE1A5CC952}"/>
    <hyperlink ref="U5709" r:id="rId246" display="112843047" xr:uid="{583EEEC1-A18E-46C7-8C63-22C242C1ABD7}"/>
    <hyperlink ref="U985" r:id="rId247" display="112843047" xr:uid="{DD9B1EC9-4B52-46E4-B9D9-88653A7243CA}"/>
    <hyperlink ref="U6089" r:id="rId248" display="112843047" xr:uid="{C38DB80C-DD67-4AF2-8B01-90CB1AC236E5}"/>
    <hyperlink ref="U4160" r:id="rId249" display="112843060" xr:uid="{C3AD82FD-AF96-4CAD-8806-680E3FF74323}"/>
    <hyperlink ref="U3932" r:id="rId250" display="112843361" xr:uid="{8E8A70EF-4658-4918-A841-C67EF9A28DC2}"/>
    <hyperlink ref="U3933" r:id="rId251" display="112843361" xr:uid="{1F2F63B7-30A4-4EA6-9D8C-FA9CEBAC2F88}"/>
    <hyperlink ref="U3934" r:id="rId252" display="112843361" xr:uid="{083B2774-501A-4E10-AE1A-7CDBA8B43125}"/>
    <hyperlink ref="U3935" r:id="rId253" display="112843361" xr:uid="{B7FA114C-7366-455C-96B0-077B18728628}"/>
    <hyperlink ref="U3936" r:id="rId254" display="112843361" xr:uid="{542CE915-47B0-41D2-BF5A-C4ABC7DBBAD5}"/>
    <hyperlink ref="U5969" r:id="rId255" display="112844621" xr:uid="{1A07D3AE-82CD-42F7-958B-7EC4C299A110}"/>
    <hyperlink ref="U5970" r:id="rId256" display="112844621" xr:uid="{B03A7062-8A72-451C-9249-276815E18042}"/>
    <hyperlink ref="U5987" r:id="rId257" display="112855879" xr:uid="{0F05B981-B47F-48B6-B109-5B715741CB82}"/>
    <hyperlink ref="U5405" r:id="rId258" display="https://sapmip.pge.com:50001/XMII/CM/PGE_ECAP_APP/PerformAction/ECAP.irpt?NotifNo=112864159" xr:uid="{91A3E312-86BE-4264-A3A1-7D9A17DD680C}"/>
    <hyperlink ref="U211" r:id="rId259" display="https://sapmip.pge.com:50001/XMII/CM/PGE_ECAP_APP/PerformAction/ECAP.irpt?NotifNo=112865266" xr:uid="{06D1D476-BC27-4BB3-B0FA-5B2A4AA0177F}"/>
    <hyperlink ref="U238" r:id="rId260" display="112869121" xr:uid="{B5EE171E-D250-4739-A12E-0C17FBAB7A87}"/>
    <hyperlink ref="U2764" r:id="rId261" display="https://sapmip.pge.com:50001/XMII/CM/PGE_ECAP_APP/PerformAction/ECAP.irpt?NotifNo=112873086" xr:uid="{9F3EC873-6E45-4F5D-96D5-D5033E6E7BFB}"/>
    <hyperlink ref="U6075" r:id="rId262" display="https://sapmip.pge.com:50001/XMII/CM/PGE_ECAP_APP/PerformAction/ECAP.irpt?NotifNo=112871295" xr:uid="{C7DD90DD-B583-4ED1-855F-AB26821EF5EE}"/>
    <hyperlink ref="U3183" r:id="rId263" display="112895102" xr:uid="{233C63EC-F671-4B9F-9A3B-3496835DDA83}"/>
    <hyperlink ref="U4016" r:id="rId264" display="112909666" xr:uid="{F5B27D37-0D64-4B19-87E9-89CC3A31A94C}"/>
    <hyperlink ref="U2336" r:id="rId265" display="112915259" xr:uid="{4A40B775-7F82-4CB4-9048-3C9B2EAAD3F0}"/>
    <hyperlink ref="U731" r:id="rId266" display="https://sapmip.pge.com:50001/XMII/CM/PGE_ECAP_APP/PerformAction/ECAP.irpt?NotifNo=112916177" xr:uid="{CF0EDC85-EE00-4635-BD5A-F7520FA84B84}"/>
    <hyperlink ref="U3584" r:id="rId267" display="112922662" xr:uid="{41D8B6E7-8B5E-4BC3-B461-44532E0B0921}"/>
    <hyperlink ref="U4947" r:id="rId268" display="112917097" xr:uid="{0D46A5AD-F2E7-478B-9E87-BE88EF50CF0C}"/>
    <hyperlink ref="U4323" r:id="rId269" display="112918276" xr:uid="{F4894C1E-1DF1-45AE-8EC4-E03C1BB934C3}"/>
    <hyperlink ref="U5081" r:id="rId270" display="112952141" xr:uid="{6B79623B-6E02-4E1B-A316-6DD80E1C671D}"/>
    <hyperlink ref="U5310" r:id="rId271" display="https://sapmip.pge.com:50001/XMII/CM/PGE_ECAP_APP/PerformAction/ECAP.irpt?NotifNo=112952771" xr:uid="{705A2EF8-1484-4920-94D6-A22BD82117EA}"/>
    <hyperlink ref="U5956" r:id="rId272" display="https://sapmip.pge.com:50001/XMII/CM/PGE_ECAP_APP/PerformAction/ECAP.irpt?NotifNo=112952771" xr:uid="{FBDD9C7A-8C8F-41EF-A203-DBAAF5BBBC12}"/>
    <hyperlink ref="U3185" r:id="rId273" display="https://sapmip.pge.com:50001/XMII/CM/PGE_ECAP_APP/PerformAction/ECAP.irpt?NotifNo=112954258" xr:uid="{32E17C12-33A6-42B5-999D-2EF2F5D4E2DB}"/>
    <hyperlink ref="U6092" r:id="rId274" display="112978154" xr:uid="{419DD8C2-940D-45AF-89AD-B4E18FF20C64}"/>
    <hyperlink ref="U833" r:id="rId275" display="112985629" xr:uid="{34450540-0595-4D7C-9949-6D63BEC69734}"/>
    <hyperlink ref="U5680" r:id="rId276" display="https://sapmip.pge.com:50001/XMII/CM/PGE_ECAP_APP/PerformAction/ECAP.irpt?NotifNo=112992319" xr:uid="{25FEF8D2-66A8-451C-BDFD-A36FDDA9F724}"/>
    <hyperlink ref="U6061" r:id="rId277" display="112992319" xr:uid="{25AF552B-02A5-4AF0-B253-87F2B58F1D06}"/>
    <hyperlink ref="U5843" r:id="rId278" display="113012304" xr:uid="{FF74CE0F-A328-43B9-A5BF-8FD57A374A16}"/>
    <hyperlink ref="U5551" r:id="rId279" display="113012304" xr:uid="{69E76B2B-8614-4810-949C-6C2F4F44E47A}"/>
    <hyperlink ref="U4852" r:id="rId280" display="113021236" xr:uid="{A47C61BF-242A-4E18-BACD-AF0A19E5F86B}"/>
    <hyperlink ref="U2766" r:id="rId281" display="113021261" xr:uid="{745025D0-C41C-4A44-8A33-8ECE2071200F}"/>
    <hyperlink ref="U5622" r:id="rId282" display="113027881" xr:uid="{F98495D5-EB31-41B5-836E-7F27E563AF0E}"/>
    <hyperlink ref="U6076" r:id="rId283" display="113027881" xr:uid="{34E624B2-1BF0-4EEA-9625-8A60E300E3B7}"/>
    <hyperlink ref="U5629" r:id="rId284" display="113027881" xr:uid="{AD119C65-883A-4BCF-B84C-A4F1C904E313}"/>
    <hyperlink ref="U5634" r:id="rId285" display="113027881" xr:uid="{7DBEF165-6D05-46D1-BF9C-B8CD0495257B}"/>
    <hyperlink ref="U6090" r:id="rId286" display="113027881" xr:uid="{6ECD9FC8-8FEC-4DCB-88A3-BB3A2CCDF761}"/>
    <hyperlink ref="U561" r:id="rId287" display="113024556" xr:uid="{D268CAE4-0262-44D5-9F04-3F0E6102DA91}"/>
    <hyperlink ref="U113" r:id="rId288" display="113037008" xr:uid="{AA983BA5-3F94-48F1-A10F-C5F99E8E13BC}"/>
    <hyperlink ref="U5603" r:id="rId289" display="113068555" xr:uid="{397926C4-9FDA-4DD9-BB6D-39ADBD9C4132}"/>
    <hyperlink ref="U5604" r:id="rId290" display="113068555" xr:uid="{C9B3C025-094B-4393-B439-8427E5575223}"/>
    <hyperlink ref="U3150" r:id="rId291" display="113072185" xr:uid="{423E5D2E-F73C-4CD8-9F72-0A4081D8931A}"/>
    <hyperlink ref="U3783" r:id="rId292" display="113035570" xr:uid="{7CFF6399-45EC-4183-8CC2-34FB8467D6A4}"/>
    <hyperlink ref="U1526" r:id="rId293" display="https://sapmip.pge.com:50001/XMII/CM/PGE_ECAP_APP/PerformAction/ECAP.irpt?NotifNo=113084690" xr:uid="{C6C5824A-E6C5-40D8-9519-4FD960FDA370}"/>
    <hyperlink ref="U841" r:id="rId294" display="https://sapmip.pge.com:50001/XMII/CM/PGE_ECAP_APP/PerformAction/ECAP.irpt?NotifNo=113084690" xr:uid="{100EBCB8-3F16-49EC-8C1B-1798E24AAF47}"/>
    <hyperlink ref="U4249" r:id="rId295" display="113095948" xr:uid="{FBD70B1D-84B4-4C18-B4AE-B3A8E2F1BB8B}"/>
    <hyperlink ref="U2768" r:id="rId296" display="113122170" xr:uid="{2B459982-0051-4014-B4C8-76F14255A04E}"/>
    <hyperlink ref="U4948" r:id="rId297" display="113122170" xr:uid="{32357ED7-5EE3-4729-BC7A-4F71268A53E7}"/>
    <hyperlink ref="U4350" r:id="rId298" display="113129156" xr:uid="{EB7D60AF-79FB-46E1-960A-B215FA29D248}"/>
    <hyperlink ref="U3937" r:id="rId299" display="113129156" xr:uid="{37C3E5A7-2C99-40B5-9A69-E59079F82601}"/>
    <hyperlink ref="U4351" r:id="rId300" display="113129156" xr:uid="{FC3C5AF2-8B17-4D59-998F-D6CAFF4451D2}"/>
    <hyperlink ref="U9" r:id="rId301" display="https://sapmip.pge.com:50001/XMII/CM/PGE_ECAP_APP/PerformAction/ECAP.irpt?NotifNo=113130492" xr:uid="{A9B7268A-1D4C-47E7-A494-69D371FCBF48}"/>
    <hyperlink ref="U728" r:id="rId302" display="https://sapmip.pge.com:50001/XMII/CM/PGE_ECAP_APP/PerformAction/ECAP.irpt?NotifNo=113129714" xr:uid="{96B29E16-3FA6-427B-A2DB-7FD5E5394919}"/>
    <hyperlink ref="U729" r:id="rId303" display="https://sapmip.pge.com:50001/XMII/CM/PGE_ECAP_APP/PerformAction/ECAP.irpt?NotifNo=113129714" xr:uid="{B9B9A624-0BD5-4A54-8A4F-572F14514503}"/>
    <hyperlink ref="U5377" r:id="rId304" display="https://sapmip.pge.com:50001/XMII/CM/PGE_ECAP_APP/PerformAction/ECAP.irpt?NotifNo=000113100451" xr:uid="{A8541946-BF33-41A5-876D-6930CFC47F85}"/>
    <hyperlink ref="U5411" r:id="rId305" display="https://sapmip.pge.com:50001/XMII/CM/PGE_ECAP_APP/PerformAction/ECAP.irpt?NotifNo=000113100451" xr:uid="{477C9530-7AFB-494C-89E4-238D137039A5}"/>
    <hyperlink ref="U5009" r:id="rId306" display="https://sapmip.pge.com:50001/XMII/CM/PGE_ECAP_APP/PerformAction/ECAP.irpt?NotifNo=113141886" xr:uid="{A0CC87D4-75FE-48A7-9B3F-0D71AF198C1B}"/>
    <hyperlink ref="U6155" r:id="rId307" display="113163545" xr:uid="{AEEAAED3-0E5F-4B27-9DA9-4AD02E6545CC}"/>
    <hyperlink ref="U2791" r:id="rId308" display="113167384" xr:uid="{5216A4EA-71DA-4A0E-9335-AF27BB34A78E}"/>
    <hyperlink ref="U4102" r:id="rId309" display="113169821" xr:uid="{1C3DA215-1349-4220-A470-67C592A8FED5}"/>
    <hyperlink ref="U2808" r:id="rId310" display="113169821" xr:uid="{0BC92689-C50C-40BF-90CD-FE0C37109FA3}"/>
    <hyperlink ref="U5532" r:id="rId311" display="https://sapmip.pge.com:50001/XMII/CM/PGE_ECAP_APP/PerformAction/ECAP.irpt?NotifNo=113172460" xr:uid="{7A4D0466-DF09-47C8-9863-FD9583AA0289}"/>
    <hyperlink ref="U5253" r:id="rId312" display="https://sapmip.pge.com:50001/XMII/CM/PGE_ECAP_APP/PerformAction/ECAP.irpt?NotifNo=113172616" xr:uid="{F0232664-68FA-4C7D-9D1D-6D17A0889A0E}"/>
    <hyperlink ref="U3435" r:id="rId313" display="113134105" xr:uid="{2F11CA28-0BDE-4CF5-8C5F-9C85C8A74645}"/>
    <hyperlink ref="U5458" r:id="rId314" display="https://sapmip.pge.com:50001/XMII/CM/PGE_ECAP_APP/PerformAction/ECAP.irpt?NotifNo=113197723" xr:uid="{A0E65ECE-57C5-407D-9628-82ACF15B218A}"/>
    <hyperlink ref="U5726" r:id="rId315" display="https://sapmip.pge.com:50001/XMII/CM/PGE_ECAP_APP/PerformAction/ECAP.irpt?NotifNo=113216864" xr:uid="{B8ED5C12-B8F8-42D9-867C-729392D19F00}"/>
    <hyperlink ref="U1818" r:id="rId316" display="https://sapmip.pge.com:50001/XMII/CM/PGE_ECAP_APP/PerformAction/ECAP.irpt?NotifNo=113216820" xr:uid="{2F905801-170F-45A6-B685-AC0FD2FC8F2C}"/>
    <hyperlink ref="U6008" r:id="rId317" display="https://sapmip.pge.com:50001/XMII/CM/PGE_ECAP_APP/PerformAction/ECAP.irpt?NotifNo=113217033" xr:uid="{7B63E869-59A0-4224-A5B1-A6DF3AD6AF20}"/>
    <hyperlink ref="U1142" r:id="rId318" display="https://sapmip.pge.com:50001/XMII/CM/PGE_ECAP_APP/PerformAction/ECAP.irpt?NotifNo=113216934" xr:uid="{84188196-0F22-406D-95E5-E87C6E4CC000}"/>
    <hyperlink ref="U1660" r:id="rId319" display="https://sapmip.pge.com:50001/XMII/CM/PGE_ECAP_APP/PerformAction/ECAP.irpt?NotifNo=113216934" xr:uid="{50E17BDF-A665-4C0D-85E4-6A5941A2916C}"/>
    <hyperlink ref="U6034" r:id="rId320" display="https://sapmip.pge.com:50001/XMII/CM/PGE_ECAP_APP/PerformAction/ECAP.irpt?NotifNo=113216934" xr:uid="{4396AA2B-9400-4A61-B903-94BF09F06E53}"/>
    <hyperlink ref="U1792" r:id="rId321" display="https://sapmip.pge.com:50001/XMII/CM/PGE_ECAP_APP/PerformAction/ECAP.irpt?NotifNo=113216934" xr:uid="{197529AB-0A35-4FC4-BF78-0C34205E398E}"/>
    <hyperlink ref="U1657" r:id="rId322" display="https://sapmip.pge.com:50001/XMII/CM/PGE_ECAP_APP/PerformAction/ECAP.irpt?NotifNo=113216934" xr:uid="{6A717AF8-469F-4752-9248-8DB38FE348BF}"/>
    <hyperlink ref="U1771" r:id="rId323" display="https://sapmip.pge.com:50001/XMII/CM/PGE_ECAP_APP/PerformAction/ECAP.irpt?NotifNo=113216934" xr:uid="{1FBF2F70-1A7E-4D97-8FCC-2FEB4A05F504}"/>
    <hyperlink ref="U723" r:id="rId324" display="https://sapmip.pge.com:50001/XMII/CM/PGE_ECAP_APP/PerformAction/ECAP.irpt?NotifNo=113216695" xr:uid="{87330983-D9C7-49D2-949C-37CFE4685B91}"/>
    <hyperlink ref="U5972" r:id="rId325" display="113236121" xr:uid="{38053775-4679-4B16-86DD-5EE5895571C7}"/>
    <hyperlink ref="U4133" r:id="rId326" display="https://sapmip.pge.com:50001/XMII/CM/PGE_ECAP_APP/PerformAction/ECAP.irpt?NotifNo=113259042" xr:uid="{5AFDEFC4-A7EE-4189-AE5A-BBCEE818EC0C}"/>
    <hyperlink ref="U5191" r:id="rId327" display="https://sapmip.pge.com:50001/XMII/CM/PGE_ECAP_APP/PerformAction/ECAP.irpt?NotifNo=113259042" xr:uid="{C9B6AE36-6D94-4FF5-A9C4-58150E3BA178}"/>
    <hyperlink ref="U5205" r:id="rId328" display="https://sapmip.pge.com:50001/XMII/CM/PGE_ECAP_APP/PerformAction/ECAP.irpt?NotifNo=113259042" xr:uid="{89D3857F-6E07-47BA-B024-95ACC4528388}"/>
    <hyperlink ref="U6077" r:id="rId329" display="https://sapmip.pge.com:50001/XMII/CM/PGE_ECAP_APP/PerformAction/ECAP.irpt?NotifNo=113265960" xr:uid="{64EE7B3F-AE29-4472-87B7-BAACC1BE1D2E}"/>
    <hyperlink ref="U6078" r:id="rId330" display="https://sapmip.pge.com:50001/XMII/CM/PGE_ECAP_APP/PerformAction/ECAP.irpt?NotifNo=113265960" xr:uid="{0EDA6CDD-7A22-423E-95D4-978463BCDACA}"/>
    <hyperlink ref="U156" r:id="rId331" display="https://sapmip.pge.com:50001/XMII/CM/PGE_ECAP_APP/PerformAction/ECAP.irpt?NotifNo=113268086" xr:uid="{BFCAC22E-BB65-49E9-B11C-8E8C36863853}"/>
    <hyperlink ref="U1536" r:id="rId332" display="https://sapmip.pge.com:50001/XMII/CM/PGE_ECAP_APP/PerformAction/ECAP.irpt?NotifNo=113268088" xr:uid="{49461BF6-5C32-416D-9EA8-BD75B005FDA0}"/>
    <hyperlink ref="U6043" r:id="rId333" display="https://sapmip.pge.com:50001/XMII/CM/PGE_ECAP_APP/PerformAction/ECAP.irpt?NotifNo=113611065" xr:uid="{63FD9C5B-82AE-4396-9305-EA7F3124CD98}"/>
    <hyperlink ref="U2528" r:id="rId334" display="https://sapmip.pge.com:50001/XMII/CM/PGE_ECAP_APP/PerformAction/ECAP.irpt?NotifNo=113594836" xr:uid="{390A74F8-6A3E-4C38-AC89-A8761371218F}"/>
    <hyperlink ref="U4673" r:id="rId335" display="https://sapmip.pge.com:50001/XMII/CM/PGE_ECAP_APP/PerformAction/ECAP.irpt?NotifNo=000113271531" xr:uid="{037F8E18-8671-405A-9547-3202BE8A71E5}"/>
    <hyperlink ref="U4843" r:id="rId336" display="113622459" xr:uid="{64D6CA7D-7634-4A69-A245-061E3C0FA4D3}"/>
    <hyperlink ref="U5650" r:id="rId337" display="https://sapmip.pge.com:50001/XMII/CM/PGE_ECAP_APP/PerformAction/ECAP.irpt?NotifNo=113612610" xr:uid="{FC934C9A-C2A4-4A25-AD61-A3070DAFB2DC}"/>
    <hyperlink ref="U2110" r:id="rId338" display="113630089" xr:uid="{3676F218-DB35-45D6-BFD7-81BD55FEE1BD}"/>
    <hyperlink ref="U931" r:id="rId339" display="https://sapmip.pge.com:50001/XMII/CM/PGE_ECAP_APP/PerformAction/ECAP.irpt?NotifNo=000113630697" xr:uid="{5886C94A-A5F6-4DE5-AC41-E64EBBDCBF7D}"/>
    <hyperlink ref="U2540" r:id="rId340" display="113642191" xr:uid="{8EC0EE1F-3113-48FC-B30C-54F99D28326E}"/>
    <hyperlink ref="U232" r:id="rId341" display="https://sapmip.pge.com:50001/XMII/CM/PGE_ECAP_APP/PerformAction/ECAP.irpt?NotifNo=000113642672" xr:uid="{234C3297-0B9C-4712-BC87-985680D94FC5}"/>
    <hyperlink ref="U223" r:id="rId342" display="https://sapmip.pge.com:50001/XMII/CM/PGE_ECAP_APP/PerformAction/ECAP.irpt?NotifNo=000113642672" xr:uid="{3E4D48E9-FFCF-48E4-9DD0-C32A1313E092}"/>
    <hyperlink ref="U233" r:id="rId343" display="https://sapmip.pge.com:50001/XMII/CM/PGE_ECAP_APP/PerformAction/ECAP.irpt?NotifNo=000113642672" xr:uid="{21A8C27C-918E-42C3-8ECC-71C73830E4D4}"/>
    <hyperlink ref="U6010" r:id="rId344" display="https://sapmip.pge.com:50001/XMII/CM/PGE_ECAP_APP/PerformAction/ECAP.irpt?NotifNo=000113662597" xr:uid="{E1A9897F-5A1F-43C0-8616-5717F3D7EA72}"/>
    <hyperlink ref="U6011" r:id="rId345" display="https://sapmip.pge.com:50001/XMII/CM/PGE_ECAP_APP/PerformAction/ECAP.irpt?NotifNo=000113702901" xr:uid="{1A483EC4-1005-4CA8-A83D-4AE7A1CB1EBE}"/>
    <hyperlink ref="U672" r:id="rId346" display="https://sapmip.pge.com:50001/XMII/CM/PGE_ECAP_APP/PerformAction/ECAP.irpt?NotifNo=000113703011" xr:uid="{9B71D7CB-E91F-4EF5-9F23-7AA9BD4791D0}"/>
    <hyperlink ref="U5567" r:id="rId347" display="https://sapmip.pge.com:50001/XMII/CM/PGE_ECAP_APP/PerformAction/ECAP.irpt?NotifNo=000113723690" xr:uid="{9C0C3CA8-EC58-4ACD-965E-DC956862D4DE}"/>
    <hyperlink ref="U3625" r:id="rId348" display="113740487" xr:uid="{DC86E2D8-D9CD-4557-8727-7D1D5EBFCA4E}"/>
    <hyperlink ref="U351" r:id="rId349" display="113761792" xr:uid="{52D7E5CE-EF27-41F3-9AB0-611650AACD6A}"/>
    <hyperlink ref="U5460" r:id="rId350" display="113754176" xr:uid="{799B0608-0130-42D5-84A6-D6D4F42F62A1}"/>
    <hyperlink ref="U891" r:id="rId351" display="https://sapmip.pge.com:50001/XMII/CM/PGE_ECAP_APP/PerformAction/ECAP.irpt?NotifNo=113779808" xr:uid="{F66EA012-5D64-492A-9FC3-A9A92D6E6E40}"/>
    <hyperlink ref="U2724" r:id="rId352" display="https://sapmip.pge.com:50001/XMII/CM/PGE_ECAP_APP/PerformAction/ECAP.irpt?NotifNo=113782769" xr:uid="{AEDF94C7-FFEF-46B8-864F-8EA5E465FCD3}"/>
    <hyperlink ref="U4994" r:id="rId353" display="https://sapmip.pge.com:50001/XMII/CM/PGE_ECAP_APP/PerformAction/ECAP.irpt?NotifNo=113785967" xr:uid="{CFA4A696-364E-43A6-9FA9-FC75EE4AFF82}"/>
    <hyperlink ref="U3200" r:id="rId354" display="https://sapmip.pge.com:50001/XMII/CM/PGE_ECAP_APP/PerformAction/ECAP.irpt?NotifNo=000113765411" xr:uid="{78A336A8-0742-4F62-A96F-00876CF19B33}"/>
    <hyperlink ref="U3235" r:id="rId355" display="https://sapmip.pge.com:50001/XMII/CM/PGE_ECAP_APP/PerformAction/ECAP.irpt?NotifNo=000113765461" xr:uid="{9D530634-14AB-4058-8911-AEAA45853C1B}"/>
    <hyperlink ref="U2941" r:id="rId356" display="https://sapmip.pge.com:50001/XMII/CM/PGE_ECAP_APP/PerformAction/ECAP.irpt?NotifNo=000113765514" xr:uid="{6974FFEC-9311-48B1-AB07-DD584E3D857B}"/>
    <hyperlink ref="U5827" r:id="rId357" display="NONE" xr:uid="{A291A200-6B03-43D6-8BBA-BF6D607C0C01}"/>
    <hyperlink ref="U5828" r:id="rId358" display="NONE" xr:uid="{A057E032-2C3C-4327-80E6-F963331660A0}"/>
    <hyperlink ref="U5829" r:id="rId359" display="NONE" xr:uid="{11BCB221-DA10-4677-A111-1946F9E79D49}"/>
    <hyperlink ref="U6062" r:id="rId360" display="https://sapmip.pge.com:50001/XMII/CM/PGE_ECAP_APP/PerformAction/ECAP.irpt?NotifNo=113788380" xr:uid="{5E6FE7A3-7E8E-4A51-AB9F-19968A962AA7}"/>
    <hyperlink ref="U3093" r:id="rId361" display="113777136" xr:uid="{47E22B5C-750D-4754-8246-03CD3D2D3FB8}"/>
    <hyperlink ref="U4221" r:id="rId362" display="113777136" xr:uid="{13EA726A-35FD-40DB-A0AE-014C3F797C67}"/>
    <hyperlink ref="U4226" r:id="rId363" display="113777136" xr:uid="{CC221F79-C969-425B-BD89-1637910DFBDF}"/>
    <hyperlink ref="U2771" r:id="rId364" display="113795814" xr:uid="{CBF29CCB-621D-474B-9774-4BBE4436193E}"/>
    <hyperlink ref="U2704" r:id="rId365" display="https://sapmip.pge.com:50001/XMII/CM/PGE_ECAP_APP/PerformAction/ECAP.irpt?NotifNo=113797063" xr:uid="{5D2FC0C3-B2FB-4144-83FA-165380EFC9D3}"/>
    <hyperlink ref="U6001" r:id="rId366" display="113794873" xr:uid="{C98D50C5-40C9-4FCA-99BD-C910EEA7454E}"/>
    <hyperlink ref="U3436" r:id="rId367" display="https://sapmip.pge.com:50001/XMII/CM/PGE_ECAP_APP/PerformAction/ECAP.irpt?NotifNo=000113812776" xr:uid="{FAA444E8-C303-44EB-9C60-A228BA68906B}"/>
    <hyperlink ref="U202" r:id="rId368" display="https://sapmip.pge.com:50001/XMII/CM/PGE_ECAP_APP/PerformAction/ECAP.irpt?NotifNo=000113810491" xr:uid="{8D7ED420-4B09-47F7-BC0C-B88CDE93FA01}"/>
    <hyperlink ref="U6044" r:id="rId369" display="https://sapmip.pge.com:50001/XMII/CM/PGE_ECAP_APP/PerformAction/ECAP.irpt?NotifNo=000113812535" xr:uid="{ABFC2A47-33DB-41E8-9C8F-4D87907873A2}"/>
    <hyperlink ref="U6045" r:id="rId370" display="https://sapmip.pge.com:50001/XMII/CM/PGE_ECAP_APP/PerformAction/ECAP.irpt?NotifNo=000113812535" xr:uid="{3AEEBB79-2E4C-4EFC-A7E5-A204C826DDC9}"/>
    <hyperlink ref="U5695" r:id="rId371" display="https://sapmip.pge.com:50001/XMII/CM/PGE_ECAP_APP/PerformAction/ECAP.irpt?NotifNo=000113816615" xr:uid="{683ADAEF-48D9-41AB-8428-5C8E66B5CEBF}"/>
    <hyperlink ref="U5681" r:id="rId372" display="https://sapmip.pge.com:50001/XMII/CM/PGE_ECAP_APP/PerformAction/ECAP.irpt?NotifNo=000113820691" xr:uid="{B3FA56F8-B597-4F38-8B06-E582ED6E2D5C}"/>
    <hyperlink ref="U610" r:id="rId373" display="113828647" xr:uid="{EF613DC8-36E0-4DA8-BF32-AB464AE7794B}"/>
    <hyperlink ref="U611" r:id="rId374" display="113828647" xr:uid="{817F5C53-6CA5-4C84-A681-5DB19F43804A}"/>
    <hyperlink ref="U612" r:id="rId375" display="113828647" xr:uid="{2109C9EB-46E9-4EEF-A355-E059681ACA71}"/>
    <hyperlink ref="U613" r:id="rId376" display="113828647" xr:uid="{D62213B8-E6E7-45C6-AEAD-1018F2988F45}"/>
    <hyperlink ref="U614" r:id="rId377" display="113828647" xr:uid="{26E66554-CBF5-47EE-8D7D-AECC83D1289F}"/>
    <hyperlink ref="U615" r:id="rId378" display="113828647" xr:uid="{2597F94E-1594-4586-B888-839E51ED4BA4}"/>
    <hyperlink ref="U3746" r:id="rId379" display="https://sapmip.pge.com:50001/XMII/CM/PGE_ECAP_APP/PerformAction/ECAP.irpt?NotifNo=000113870843" xr:uid="{62ABBC8B-08C3-478E-9967-7B91AE774A5E}"/>
    <hyperlink ref="U4853" r:id="rId380" display="https://sapmip.pge.com:50001/XMII/CM/PGE_ECAP_APP/PerformAction/ECAP.irpt?NotifNo=000113870849" xr:uid="{E5187B05-A496-44D3-A485-31B236043E33}"/>
    <hyperlink ref="U6264" r:id="rId381" display="https://sapmip.pge.com:50001/XMII/CM/PGE_ECAP_APP/PerformAction/ECAP.irpt?NotifNo=114034935" xr:uid="{9C071AEB-6A3A-4E01-B55F-B93BC28928D3}"/>
    <hyperlink ref="U5512" r:id="rId382" display="114047889" xr:uid="{777B5B5D-0CB6-438F-BF77-C802271CCBA5}"/>
    <hyperlink ref="U5539" r:id="rId383" display="114105882" xr:uid="{72BA8A63-4CDB-4F9B-9375-A34915C17FD7}"/>
    <hyperlink ref="U1889" r:id="rId384" display="http://sapmipdb1.comp.pge.com:50000/XMII/CM/PGE_ECAP_APP/PerformAction/ECAP.irpt?NotifNo=114067289" xr:uid="{964AE995-831A-4B2A-BF67-C059305FED98}"/>
    <hyperlink ref="U2706" r:id="rId385" display="http://sapmipdb1.comp.pge.com:50000/XMII/CM/PGE_ECAP_APP/PerformAction/ECAP.irpt?NotifNo=114082703" xr:uid="{C966DA22-FD99-4949-AD76-50A3B5C0A538}"/>
    <hyperlink ref="U1188" r:id="rId386" display="http://sapmipdb1.comp.pge.com:50000/XMII/CM/PGE_ECAP_APP/PerformAction/ECAP.irpt?NotifNo=114082899" xr:uid="{B9E0317D-AF1D-4A9C-9CFA-B215AF9A309E}"/>
    <hyperlink ref="U5461" r:id="rId387" display="http://sapmipdb1.comp.pge.com:50000/XMII/CM/PGE_ECAP_APP/PerformAction/ECAP.irpt?NotifNo=114120494" xr:uid="{E9896DC1-F005-4974-B6DE-12B56B64A501}"/>
    <hyperlink ref="U5682" r:id="rId388" display="http://sapmipdb1.comp.pge.com:50000/XMII/CM/PGE_ECAP_APP/PerformAction/ECAP.irpt?NotifNo=114120620" xr:uid="{35D466D2-C1DD-4DCC-ABDB-4DA08268589B}"/>
    <hyperlink ref="U3519" r:id="rId389" display="114121305" xr:uid="{DF8FD970-3888-41B4-8BD2-CE2193D43866}"/>
    <hyperlink ref="U64" r:id="rId390" display="http://sapmipdb1.comp.pge.com:50000/XMII/CM/PGE_ECAP_APP/PerformAction/ECAP.irpt?NotifNo=114131251" xr:uid="{B3AE3E2A-8593-4F27-BA0D-7B986214032B}"/>
    <hyperlink ref="U248" r:id="rId391" display="114064376" xr:uid="{DCB81E2C-DB2A-4A33-9606-D856DD648BA3}"/>
    <hyperlink ref="U3039" r:id="rId392" display="114070316" xr:uid="{CF5F3990-24F9-4EC4-AC14-94755680D201}"/>
    <hyperlink ref="U5413" r:id="rId393" display="113702981" xr:uid="{68CFA676-574F-4FEB-8B14-4B807F36C105}"/>
    <hyperlink ref="U1892" r:id="rId394" display="112843618" xr:uid="{A4407E66-30B9-41A5-A80B-CFAFB194E605}"/>
    <hyperlink ref="U6002" r:id="rId395" display="114143073" xr:uid="{7F89A2B2-D26C-4E55-BB37-C641AE24081C}"/>
    <hyperlink ref="U147" r:id="rId396" display="https://sapmip.pge.com:50001/XMII/CM/PGE_ECAP_APP/PerformAction/ECAP.irpt?NotifNo=000114147541" xr:uid="{1F594F26-8FCB-4ADE-9DF0-5CF8B5F5EF65}"/>
    <hyperlink ref="U148" r:id="rId397" display="https://sapmip.pge.com:50001/XMII/CM/PGE_ECAP_APP/PerformAction/ECAP.irpt?NotifNo=000114147541" xr:uid="{B2F6D9BE-AC3F-4DB0-9F87-BC2105F8F4C1}"/>
    <hyperlink ref="U2726" r:id="rId398" display="114155063" xr:uid="{4A70130F-4B8C-4C56-9581-7811247D1ADD}"/>
    <hyperlink ref="U2727" r:id="rId399" display="114155063" xr:uid="{6F73D7EB-9FF8-4004-ADAF-3FD555C7E4F6}"/>
    <hyperlink ref="U2683" r:id="rId400" display="114159225" xr:uid="{AEBFC699-FE95-4714-9AA6-1BD42588F974}"/>
    <hyperlink ref="U1440" r:id="rId401" display="114157518" xr:uid="{1CD5A05A-3883-4A0C-A9D4-642FA2C6C1D0}"/>
    <hyperlink ref="U1439" r:id="rId402" display="114157518" xr:uid="{36DFC8AB-9A02-4616-B5D0-CF863344F52B}"/>
    <hyperlink ref="U1326" r:id="rId403" display="114176020" xr:uid="{DCAE9945-1519-4BC6-BFF1-69E32A885CB1}"/>
    <hyperlink ref="U1325" r:id="rId404" display="114176020" xr:uid="{612C05CC-A12F-45C6-BFE0-05C567C030D2}"/>
    <hyperlink ref="U4372" r:id="rId405" display="114175588" xr:uid="{C39B8AFB-62C2-4686-9CA0-1C1B87F8FF9C}"/>
    <hyperlink ref="U4368" r:id="rId406" display="114175588" xr:uid="{7285BA18-2E13-4E83-84A8-409B75F2671E}"/>
    <hyperlink ref="U4369" r:id="rId407" display="114175588" xr:uid="{6B2D954C-BD60-4FC5-AAAB-FC461E6A0567}"/>
    <hyperlink ref="U4370" r:id="rId408" display="114175588" xr:uid="{A93C8FD3-01DB-4891-902B-2ACA044C30E7}"/>
    <hyperlink ref="U4371" r:id="rId409" display="114175588" xr:uid="{4226870F-E476-4B9E-A218-63F28118837F}"/>
    <hyperlink ref="U387" r:id="rId410" display="114163079" xr:uid="{C43BAD77-BDA3-41CB-995A-CBBF1EA06E7E}"/>
    <hyperlink ref="U386" r:id="rId411" display="114163079" xr:uid="{492945A9-731D-4C7D-BDBA-4AD5B8A82415}"/>
    <hyperlink ref="U388" r:id="rId412" display="114163079" xr:uid="{865395C8-4EC4-4CE6-8F66-7A6F4255701B}"/>
    <hyperlink ref="U4274" r:id="rId413" display="114175963" xr:uid="{C63CFCBB-0B73-44D8-9CEB-89921F4277C4}"/>
    <hyperlink ref="U224" r:id="rId414" display="https://sapmip.pge.com:50001/XMII/CM/PGE_ECAP_APP/PerformAction/ECAP.irpt?NotifNo=114196571" xr:uid="{CB8BCF8B-A6D4-450A-AF00-AA47F71A77A3}"/>
    <hyperlink ref="U5513" r:id="rId415" display="https://sapmip.pge.com:50001/XMII/CM/PGE_ECAP_APP/PerformAction/ECAP.irpt?NotifNo=114176309" xr:uid="{07BC60C0-7465-4A54-8C6C-4AE7B74F72C6}"/>
    <hyperlink ref="U3732" r:id="rId416" display="https://sapmip.pge.com:50001/XMII/CM/PGE_ECAP_APP/PerformAction/ECAP.irpt?NotifNo=114176309" xr:uid="{27794423-FC01-48EF-970D-4DA892504AC9}"/>
    <hyperlink ref="U4674" r:id="rId417" display="https://sapmip.pge.com:50001/XMII/CM/PGE_ECAP_APP/PerformAction/ECAP.irpt?NotifNo=114176309" xr:uid="{F163BBC9-04C6-4684-A014-5FD06CA86186}"/>
    <hyperlink ref="U5868" r:id="rId418" display="114216865" xr:uid="{ABD7098B-87FA-4AA9-87B6-8BBF490BB054}"/>
    <hyperlink ref="U1830" r:id="rId419" display="114216865" xr:uid="{BFB7FD4E-9490-4028-8944-D5B141737E86}"/>
    <hyperlink ref="U6268" r:id="rId420" display="https://sapmip.pge.com:50001/XMII/CM/PGE_ECAP_APP/PerformAction/ECAP.irpt?NotifNo=114034935" xr:uid="{B036EBE7-B29F-4526-8674-365DF9EFF8A9}"/>
    <hyperlink ref="U6269" r:id="rId421" display="https://sapmip.pge.com:50001/XMII/CM/PGE_ECAP_APP/PerformAction/ECAP.irpt?NotifNo=114034935" xr:uid="{7BE9ADB1-08A9-4E55-9AEE-25D37919462B}"/>
    <hyperlink ref="U1851" r:id="rId422" display="https://sapmip.pge.com:50001/XMII/CM/PGE_ECAP_APP/PerformAction/ECAP.irpt?NotifNo=114228740" xr:uid="{9364CFA4-9F3A-4A5A-A33C-7EF1C79FCF10}"/>
    <hyperlink ref="U893" r:id="rId423" display="https://sapmip.pge.com:50001/XMII/CM/PGE_ECAP_APP/PerformAction/ECAP.irpt?NotifNo=114241217" xr:uid="{21944C8A-5C01-421E-869F-617FBCFEFC08}"/>
    <hyperlink ref="U892" r:id="rId424" display="https://sapmip.pge.com:50001/XMII/CM/PGE_ECAP_APP/PerformAction/ECAP.irpt?NotifNo=114241217" xr:uid="{B3230BA9-9C1B-4037-83EA-7411FFAE7460}"/>
    <hyperlink ref="U2690" r:id="rId425" display="https://sapmip.pge.com:50001/XMII/CM/PGE_ECAP_APP/PerformAction/ECAP.irpt?NotifNo=000114238628" xr:uid="{D6C31401-0E9D-4E7B-98B9-24DB351D27BB}"/>
    <hyperlink ref="U3437" r:id="rId426" display="https://sapmip.pge.com:50001/XMII/CM/PGE_ECAP_APP/PerformAction/ECAP.irpt?NotifNo=114243227" xr:uid="{104F1BCA-F615-4F89-BC48-EA39DF8FD665}"/>
    <hyperlink ref="U4362" r:id="rId427" display="https://sapmip.pge.com:50001/XMII/CM/PGE_ECAP_APP/PerformAction/ECAP.irpt?NotifNo=114244355" xr:uid="{9D5482B4-C2D0-4AFD-B151-A72B09552F42}"/>
    <hyperlink ref="U4613" r:id="rId428" display="https://sapmip.pge.com:50001/XMII/CM/PGE_ECAP_APP/PerformAction/ECAP.irpt?NotifNo=114244504" xr:uid="{776DF9C9-B11D-4ADA-B9C3-C8F982291626}"/>
    <hyperlink ref="U4363" r:id="rId429" display="https://sapmip.pge.com:50001/XMII/CM/PGE_ECAP_APP/PerformAction/ECAP.irpt?NotifNo=114244355" xr:uid="{5ED9F363-FDA0-4DEE-8C1F-372B76AC87E3}"/>
    <hyperlink ref="U5651" r:id="rId430" display="https://sapmip.pge.com:50001/XMII/CM/PGE_ECAP_APP/PerformAction/ECAP.irpt?NotifNo=114253569" xr:uid="{977B2112-E723-4A52-8BB5-1144FB70FE74}"/>
    <hyperlink ref="U4250" r:id="rId431" display="114254569" xr:uid="{28DEE3C0-7AED-4D92-9E3B-B11F9EB2532A}"/>
    <hyperlink ref="U4251" r:id="rId432" display="114254569" xr:uid="{25ADAEDD-D497-4B16-BAE2-AC193A1E3860}"/>
    <hyperlink ref="U5082" r:id="rId433" display="114266622" xr:uid="{0121DA6A-3880-4786-92F7-2C91B06FCFBC}"/>
    <hyperlink ref="U5074" r:id="rId434" display="114266622" xr:uid="{7D48162E-99F6-4863-948C-645515CFF0D0}"/>
    <hyperlink ref="U1335" r:id="rId435" display="https://sapmip.pge.com:50001/XMII/CM/PGE_ECAP_APP/PerformAction/ECAP.irpt?NotifNo=114274155" xr:uid="{DBEEE14D-E05B-4C85-A221-7298ABA29989}"/>
    <hyperlink ref="U1933" r:id="rId436" display="114282030" xr:uid="{FFA76DCA-00D3-42AB-B671-3D0835586ABB}"/>
    <hyperlink ref="U34" r:id="rId437" display="https://sapmip.pge.com:50001/XMII/CM/PGE_ECAP_APP/PerformAction/ECAP.irpt?NotifNo=114288798" xr:uid="{8754AD1F-3967-4E52-8D37-280965E3A1FF}"/>
    <hyperlink ref="U1253" r:id="rId438" display="https://sapmip.pge.com:50001/XMII/CM/PGE_ECAP_APP/PerformAction/ECAP.irpt?NotifNo=114288798" xr:uid="{799E1D94-5D2C-4172-A562-FAFDD57026ED}"/>
    <hyperlink ref="U1244" r:id="rId439" display="https://sapmip.pge.com:50001/XMII/CM/PGE_ECAP_APP/PerformAction/ECAP.irpt?NotifNo=114288798" xr:uid="{B05505B5-587B-4AE7-8AF7-A7E56BAAB859}"/>
    <hyperlink ref="U35" r:id="rId440" display="https://sapmip.pge.com:50001/XMII/CM/PGE_ECAP_APP/PerformAction/ECAP.irpt?NotifNo=114288798" xr:uid="{044AD0DE-9CE4-40DF-8A8D-C258CD9A0469}"/>
    <hyperlink ref="U1254" r:id="rId441" display="https://sapmip.pge.com:50001/XMII/CM/PGE_ECAP_APP/PerformAction/ECAP.irpt?NotifNo=114288798" xr:uid="{3D52B245-A937-4FFE-ABC9-CB33430A1CBA}"/>
    <hyperlink ref="U389" r:id="rId442" display="https://sapmip.pge.com:50001/XMII/CM/PGE_ECAP_APP/PerformAction/ECAP.irpt?NotifNo=114282309" xr:uid="{02EBA095-F6CD-4E3C-BEB8-FB1F38A97558}"/>
    <hyperlink ref="U3203" r:id="rId443" display="https://sapmip.pge.com:50001/XMII/CM/PGE_ECAP_APP/PerformAction/ECAP.irpt?NotifNo=114302480" xr:uid="{7CE8E641-CCF9-4F89-952C-7D16A270F982}"/>
    <hyperlink ref="U3204" r:id="rId444" display="https://sapmip.pge.com:50001/XMII/CM/PGE_ECAP_APP/PerformAction/ECAP.irpt?NotifNo=114302480" xr:uid="{19B49837-2A1F-42D4-9EAE-052D947E2220}"/>
    <hyperlink ref="U5283" r:id="rId445" display="https://sapmip.pge.com:50001/XMII/CM/PGE_ECAP_APP/PerformAction/ECAP.irpt?NotifNo=114302356" xr:uid="{E1816C24-C288-458E-88CD-D7871E0021A0}"/>
    <hyperlink ref="U3202" r:id="rId446" display="https://sapmip.pge.com:50001/XMII/CM/PGE_ECAP_APP/PerformAction/ECAP.irpt?NotifNo=114302480" xr:uid="{106D38F1-974B-4036-98EC-F74F6F7A6908}"/>
    <hyperlink ref="U5357" r:id="rId447" display="https://sapmip.pge.com:50001/XMII/CM/PGE_ECAP_APP/PerformAction/ECAP.irpt?NotifNo=114306772" xr:uid="{C721165E-4524-4C73-888C-9EBF6EC37C88}"/>
    <hyperlink ref="U959" r:id="rId448" display="12351" xr:uid="{ADBF2E70-7D7D-4862-984E-D8023CB82D94}"/>
    <hyperlink ref="U5711" r:id="rId449" display="114313507" xr:uid="{4EC25D31-6190-40A6-9C6C-02FD152A475B}"/>
    <hyperlink ref="U6025" r:id="rId450" display="https://sapmip.pge.com:50001/XMII/CM/PGE_ECAP_APP/PerformAction/ECAP.irpt?NotifNo=114321893" xr:uid="{AC8E988D-BF1B-4497-87FD-104806FE7D0E}"/>
    <hyperlink ref="U6272" r:id="rId451" display="https://sapmip.pge.com:50001/XMII/CM/PGE_ECAP_APP/PerformAction/ECAP.irpt?NotifNo=114318308" xr:uid="{5C6BA074-25BC-42CB-9FD9-71F430640814}"/>
    <hyperlink ref="U3566" r:id="rId452" display="https://sapmip.pge.com:50001/XMII/CM/PGE_ECAP_APP/PerformAction/ECAP.irpt?NotifNo=114322909" xr:uid="{1576F282-B635-4D34-B347-BFC438E15408}"/>
    <hyperlink ref="U4236" r:id="rId453" display="https://sapmip.pge.com:50001/XMII/CM/PGE_ECAP_APP/PerformAction/ECAP.irpt?NotifNo=114324111" xr:uid="{398D5862-C48F-413A-80C4-81B0AA5C289C}"/>
    <hyperlink ref="U2451" r:id="rId454" display="https://sapmip.pge.com:50001/XMII/CM/PGE_ECAP_APP/PerformAction/ECAP.irpt?NotifNo=114325965" xr:uid="{E0D2ABD9-3AD4-41BA-891B-C2C6C851BF91}"/>
    <hyperlink ref="U1654" r:id="rId455" display="https://sapmip.pge.com:50001/XMII/CM/PGE_ECAP_APP/PerformAction/ECAP.irpt?NotifNo=114326154" xr:uid="{D0AF38D3-1760-433E-86CC-4B24E0FFEF87}"/>
    <hyperlink ref="U920" r:id="rId456" display="114342878" xr:uid="{D9E1D306-073A-4428-8A3C-09688B3DF771}"/>
    <hyperlink ref="U1051" r:id="rId457" display="https://sapmip.pge.com:50001/XMII/CM/PGE_ECAP_APP/PerformAction/ECAP.irpt?NotifNo=114340327" xr:uid="{CD625248-689D-4308-8F9C-AC5272C52DD6}"/>
    <hyperlink ref="U1374" r:id="rId458" display="https://sapmip.pge.com:50001/XMII/CM/PGE_ECAP_APP/PerformAction/ECAP.irpt?NotifNo=114340327" xr:uid="{3D735A5A-1371-4E87-AF1A-559F466F8C39}"/>
    <hyperlink ref="U1052" r:id="rId459" display="https://sapmip.pge.com:50001/XMII/CM/PGE_ECAP_APP/PerformAction/ECAP.irpt?NotifNo=114340327" xr:uid="{7C34D714-526A-4A39-AB4C-C30FAB3A602F}"/>
    <hyperlink ref="U1375" r:id="rId460" display="https://sapmip.pge.com:50001/XMII/CM/PGE_ECAP_APP/PerformAction/ECAP.irpt?NotifNo=114340327" xr:uid="{672C30A6-92E1-47A0-9EDB-F76A078E8543}"/>
    <hyperlink ref="U1163" r:id="rId461" display="https://sapmip.pge.com:50001/XMII/CM/PGE_ECAP_APP/PerformAction/ECAP.irpt?NotifNo=114349576" xr:uid="{C01C6C3E-6427-412F-B31D-930603B0FE33}"/>
    <hyperlink ref="U10" r:id="rId462" display="https://sapmip.pge.com:50001/XMII/CM/PGE_ECAP_APP/PerformAction/ECAP.irpt?NotifNo=114350292" xr:uid="{5D0C7E0A-A856-45B9-959D-2A9721A21684}"/>
    <hyperlink ref="U2346" r:id="rId463" display="114360598" xr:uid="{36B95AE8-9B7E-4F3F-ADEA-A110D4FCD0D7}"/>
    <hyperlink ref="U2350" r:id="rId464" display="114360598" xr:uid="{3B03ABF1-DB09-4A28-900F-7D0B2EA665E4}"/>
    <hyperlink ref="U1094" r:id="rId465" display="114360598" xr:uid="{8D87D07B-E10F-45E7-A6BE-99B0D0FF906D}"/>
    <hyperlink ref="U3152" r:id="rId466" display="https://sapmip.pge.com:50001/XMII/CM/PGE_ECAP_APP/PerformAction/ECAP.irpt?NotifNo=114358183" xr:uid="{31EB15B8-D7A3-413A-BDDE-30E0033D44EC}"/>
    <hyperlink ref="U3162" r:id="rId467" display="https://sapmip.pge.com:50001/XMII/CM/PGE_ECAP_APP/PerformAction/ECAP.irpt?NotifNo=114358183" xr:uid="{FA0EAB5D-6C94-4CC9-9F86-EB8874458F5F}"/>
    <hyperlink ref="U4614" r:id="rId468" display="114364243" xr:uid="{0570975C-DE44-4A5B-8857-E36E3E2AF085}"/>
    <hyperlink ref="U130" r:id="rId469" display="114364663" xr:uid="{DC9F2E08-C682-4697-9FC1-16A801B6D753}"/>
    <hyperlink ref="U639" r:id="rId470" display="https://sapmip.pge.com:50001/XMII/CM/PGE_ECAP_APP/PerformAction/ECAP.irpt?NotifNo=114400177" xr:uid="{E2E08FC0-B756-4F67-8461-0A7A2DE2ABA6}"/>
    <hyperlink ref="U640" r:id="rId471" display="https://sapmip.pge.com:50001/XMII/CM/PGE_ECAP_APP/PerformAction/ECAP.irpt?NotifNo=114400177" xr:uid="{57683931-A054-4F39-932B-1CDB326E3819}"/>
    <hyperlink ref="U6097" r:id="rId472" display="https://sapmip.pge.com:50001/XMII/CM/PGE_ECAP_APP/PerformAction/ECAP.irpt?NotifNo=114400241" xr:uid="{ABAF516F-34AE-480E-AFA6-8FDC31B98958}"/>
    <hyperlink ref="U6101" r:id="rId473" display="https://sapmip.pge.com:50001/XMII/CM/PGE_ECAP_APP/PerformAction/ECAP.irpt?NotifNo=114400241" xr:uid="{3EEEEFB4-ED1A-4A93-91F4-B4C93FDCA72B}"/>
    <hyperlink ref="U6095" r:id="rId474" display="https://sapmip.pge.com:50001/XMII/CM/PGE_ECAP_APP/PerformAction/ECAP.irpt?NotifNo=114400241" xr:uid="{F1980D32-E5C7-41CA-97DC-1CBCA13BDD33}"/>
    <hyperlink ref="U6274" r:id="rId475" display="https://sapmip.pge.com:50001/XMII/CM/PGE_ECAP_APP/PerformAction/ECAP.irpt?NotifNo=114403898" xr:uid="{E65F9252-2FAA-43D0-AF17-C3573E76E52F}"/>
    <hyperlink ref="U6275" r:id="rId476" display="https://sapmip.pge.com:50001/XMII/CM/PGE_ECAP_APP/PerformAction/ECAP.irpt?NotifNo=114403898" xr:uid="{03E050AC-DBD1-40D3-8CF7-D2AA4839F6D7}"/>
    <hyperlink ref="U6050" r:id="rId477" display="https://sapmip.pge.com:50001/XMII/CM/PGE_ECAP_APP/PerformAction/ECAP.irpt?NotifNo=114409206" xr:uid="{7DD6CF0A-9FB3-41F7-95EE-F04D6D95241D}"/>
    <hyperlink ref="U638" r:id="rId478" display="https://sapmip.pge.com:50001/XMII/CM/PGE_ECAP_APP/PerformAction/ECAP.irpt?NotifNo=114400177" xr:uid="{E4E72B93-492B-42F4-8608-E4256DEB5468}"/>
    <hyperlink ref="U5126" r:id="rId479" display="114434804" xr:uid="{2FD7E146-1C2F-4E8B-AF32-1F66E4270525}"/>
    <hyperlink ref="U4745" r:id="rId480" display="https://sapmip.pge.com:50001/XMII/CM/PGE_ECAP_APP/PerformAction/ECAP.irpt?NotifNo=114427319" xr:uid="{C16959D7-7E31-45CE-9FEF-171BCED3A24D}"/>
    <hyperlink ref="U740" r:id="rId481" display="https://sapmip.pge.com:50001/XMII/CM/PGE_ECAP_APP/PerformAction/ECAP.irpt?NotifNo=114438014" xr:uid="{AEF3C16D-C021-4417-932F-B70920F0B2C0}"/>
    <hyperlink ref="U1772" r:id="rId482" display="114441673" xr:uid="{2BD733F4-E8A3-4CBC-99E2-74CBBFD6F4AD}"/>
    <hyperlink ref="U4024" r:id="rId483" display="114444467" xr:uid="{CDFAEB8C-9334-47EE-A012-CB7FBC316BD8}"/>
    <hyperlink ref="U5812" r:id="rId484" display="114447850" xr:uid="{26F229A6-68D2-4268-9971-E1112EBA070A}"/>
    <hyperlink ref="U323" r:id="rId485" display="https://sapmip.pge.com:50001/XMII/CM/PGE_ECAP_APP/PerformAction/ECAP.irpt?NotifNo=114456086" xr:uid="{73272D1E-C55D-44ED-AE3D-30BC43FD3E42}"/>
    <hyperlink ref="U924" r:id="rId486" display="https://sapmip.pge.com:50001/XMII/CM/PGE_ECAP_APP/PerformAction/ECAP.irpt?NotifNo=114456086" xr:uid="{8A51AEF5-67B1-4CD3-B2AA-A1B3855E0B5E}"/>
    <hyperlink ref="U6098" r:id="rId487" display="https://sapmip.pge.com:50001/XMII/CM/PGE_ECAP_APP/PerformAction/ECAP.irpt?NotifNo=114459150" xr:uid="{46FF922C-9909-4AFD-BA11-10C339D92261}"/>
    <hyperlink ref="U5471" r:id="rId488" display="https://sapmip.pge.com:50001/XMII/CM/PGE_ECAP_APP/PerformAction/ECAP.irpt?NotifNo=114459136" xr:uid="{F9CA93DA-02C7-4276-A81E-9BA7311BEA60}"/>
    <hyperlink ref="U5472" r:id="rId489" display="https://sapmip.pge.com:50001/XMII/CM/PGE_ECAP_APP/PerformAction/ECAP.irpt?NotifNo=114459136" xr:uid="{0D650FF2-0A5F-4096-96C3-62C613487880}"/>
    <hyperlink ref="U4381" r:id="rId490" display="https://sapmip.pge.com:50001/XMII/CM/PGE_ECAP_APP/PerformAction/ECAP.irpt?NotifNo=114466399" xr:uid="{A8DA93CA-CEF1-43CB-92D6-ACC0C60AF950}"/>
    <hyperlink ref="U3938" r:id="rId491" display="https://sapmip.pge.com:50001/XMII/CM/PGE_ECAP_APP/PerformAction/ECAP.irpt?NotifNo=114435320" xr:uid="{B78EA22E-F404-4542-86C7-87D8DFC6235E}"/>
    <hyperlink ref="U4352" r:id="rId492" display="https://sapmip.pge.com:50001/XMII/CM/PGE_ECAP_APP/PerformAction/ECAP.irpt?NotifNo=114435320" xr:uid="{EE0FBF0F-8907-4433-805D-827C099A962A}"/>
    <hyperlink ref="U4353" r:id="rId493" display="https://sapmip.pge.com:50001/XMII/CM/PGE_ECAP_APP/PerformAction/ECAP.irpt?NotifNo=114435320" xr:uid="{D02BA306-3930-4BAB-973C-B1497DBE52BD}"/>
    <hyperlink ref="U3133" r:id="rId494" display="1144473055" xr:uid="{CB11F72E-1A7B-490C-A1BA-D97DEF85AFFE}"/>
    <hyperlink ref="U1336" r:id="rId495" display="https://sapmip.pge.com:50001/XMII/CM/PGE_ECAP_APP/PerformAction/ECAP.irpt?NotifNo=000114473045" xr:uid="{CE701E84-DFE6-4D49-BEF6-F8AF5E885FAA}"/>
    <hyperlink ref="U3287" r:id="rId496" display="114474682" xr:uid="{872C5AC7-B6BA-4BAD-B334-C417B9B5FF03}"/>
    <hyperlink ref="U3132" r:id="rId497" display="1144473055" xr:uid="{55BA547F-8142-42EB-811D-37B00502567C}"/>
    <hyperlink ref="U5172" r:id="rId498" display="114480699" xr:uid="{998C867B-0866-410B-9BD3-4997805A1FC9}"/>
    <hyperlink ref="U6035" r:id="rId499" display="https://sapmip.pge.com:50001/XMII/CM/PGE_ECAP_APP/PerformAction/ECAP.irpt?NotifNo=000114481018" xr:uid="{231DE681-2889-421C-926E-BE2BAB26C3B5}"/>
    <hyperlink ref="U5463" r:id="rId500" display="https://sapmip.pge.com:50001/XMII/CM/PGE_ECAP_APP/PerformAction/ECAP.irpt?NotifNo=000114480878" xr:uid="{1447813B-EE44-4955-822F-15611A6B6535}"/>
    <hyperlink ref="U3288" r:id="rId501" display="114482309" xr:uid="{8FB3D21B-74A4-48D1-B34B-65464EBF8559}"/>
    <hyperlink ref="U6277" r:id="rId502" display="https://sapmip.pge.com:50001/XMII/CM/PGE_ECAP_APP/PerformAction/ECAP.irpt?NotifNo=000114467957" xr:uid="{51C5FF27-D11D-4A2A-A786-119B07974FFA}"/>
    <hyperlink ref="U1233" r:id="rId503" display="114515153" xr:uid="{B9561019-1881-4AE9-9095-C656185883A5}"/>
    <hyperlink ref="U1234" r:id="rId504" display="114515153" xr:uid="{E414E99D-C792-4491-A602-1B7B70BC3EEE}"/>
    <hyperlink ref="U1610" r:id="rId505" display="114515153" xr:uid="{2256133B-6E9D-4A03-91DC-EEBFE0DD30AD}"/>
    <hyperlink ref="U1235" r:id="rId506" display="114515153" xr:uid="{45B9940A-8AA1-49DC-BB57-C041FD4593EF}"/>
    <hyperlink ref="U1236" r:id="rId507" display="114515153" xr:uid="{DACE9912-56C3-442A-8FA2-9D34C044E831}"/>
    <hyperlink ref="U1237" r:id="rId508" display="114515153" xr:uid="{963E4B28-730D-467A-8D66-1F1AB24F35D4}"/>
    <hyperlink ref="U1611" r:id="rId509" display="114515153" xr:uid="{CB0A7A60-3193-4CDC-B0D5-C0C6A53B0F37}"/>
    <hyperlink ref="U1238" r:id="rId510" display="114515153" xr:uid="{3223A1A3-7080-4C5E-B6D9-52BF0113B4D5}"/>
    <hyperlink ref="U1432" r:id="rId511" display="https://sapmip.pge.com:50001/XMII/CM/PGE_ECAP_APP/PerformAction/ECAP.irpt?NotifNo=114515976" xr:uid="{5FB8F7C3-482E-42C1-92CD-16FBDB40A83F}"/>
    <hyperlink ref="U4721" r:id="rId512" display="114508886" xr:uid="{BED2215A-E4F8-464B-A78D-A2AD3825C4DF}"/>
    <hyperlink ref="U4722" r:id="rId513" display="114508886" xr:uid="{CA641FC2-D06F-4018-A8D5-7285E4C9D304}"/>
    <hyperlink ref="U4723" r:id="rId514" display="114508886" xr:uid="{6469DF34-806B-42C4-BCB9-A84905D5C45F}"/>
    <hyperlink ref="U4724" r:id="rId515" display="114508886" xr:uid="{6E34A80C-8B85-455C-9206-23D79314B233}"/>
    <hyperlink ref="U1943" r:id="rId516" display="https://sapmip.pge.com:50001/XMII/CM/PGE_ECAP_APP/PerformAction/ECAP.irpt?NotifNo=114534241" xr:uid="{3DD738CF-A992-45AD-BC1B-EC5C4D06F855}"/>
    <hyperlink ref="U6281" r:id="rId517" display="https://sapmip.pge.com:50001/XMII/CM/PGE_ECAP_APP/PerformAction/ECAP.irpt?NotifNo=114533365" xr:uid="{89A5C186-BCA1-4095-AC34-F388E17E7328}"/>
    <hyperlink ref="U1527" r:id="rId518" display="https://sapmip.pge.com:50001/XMII/CM/PGE_ECAP_APP/PerformAction/ECAP.irpt?NotifNo=114534281" xr:uid="{5978E5DE-B53B-4736-B249-F22ECCCAED26}"/>
    <hyperlink ref="U5730" r:id="rId519" display="https://sapmip.pge.com:50001/XMII/CM/PGE_ECAP_APP/PerformAction/ECAP.irpt?NotifNo=114542884" xr:uid="{F28015D7-1C48-4636-8BF6-3A2AB27B0448}"/>
    <hyperlink ref="U5748" r:id="rId520" display="https://sapmip.pge.com:50001/XMII/CM/PGE_ECAP_APP/PerformAction/ECAP.irpt?NotifNo=114542884" xr:uid="{5253BB98-62EC-463B-BF8C-D0CC12FE8B25}"/>
    <hyperlink ref="U5817" r:id="rId521" display="https://sapmip.pge.com:50001/XMII/CM/PGE_ECAP_APP/PerformAction/ECAP.irpt?NotifNo=114542884" xr:uid="{DBA75B94-9B6B-4DD2-A56E-289D185E8D95}"/>
    <hyperlink ref="U2385" r:id="rId522" display="https://sapmip.pge.com:50001/XMII/CM/PGE_ECAP_APP/PerformAction/ECAP.irpt?NotifNo=114546645" xr:uid="{8815325B-A7A5-42BB-A0EA-E23AD7ECBB82}"/>
    <hyperlink ref="U4164" r:id="rId523" display="114536762" xr:uid="{71C17149-0DD8-4027-8F5E-42A85EBCBA08}"/>
    <hyperlink ref="U11" r:id="rId524" display="https://sapmip.pge.com:50001/XMII/CM/PGE_ECAP_APP/PerformAction/ECAP.irpt?NotifNo=114565068" xr:uid="{FD82B34E-E964-4547-B440-45FAC20158E0}"/>
    <hyperlink ref="U249" r:id="rId525" display="https://sapmip.pge.com:50001/XMII/CM/PGE_ECAP_APP/PerformAction/ECAP.irpt?NotifNo=114565785" xr:uid="{48E1393D-0071-4DF2-96CF-2107A767AC95}"/>
    <hyperlink ref="U836" r:id="rId526" display="https://sapmip.pge.com:50001/XMII/CM/PGE_ECAP_APP/PerformAction/ECAP.irpt?NotifNo=114596632" xr:uid="{91BE736D-A056-46E5-9BFA-F99ACC618261}"/>
    <hyperlink ref="U1859" r:id="rId527" display="https://sapmip.pge.com:50001/XMII/CM/PGE_ECAP_APP/PerformAction/ECAP.irpt?NotifNo=114599739" xr:uid="{77D2C933-C893-4B12-9451-A8BC898CC7C9}"/>
    <hyperlink ref="U1858" r:id="rId528" display="https://sapmip.pge.com:50001/XMII/CM/PGE_ECAP_APP/PerformAction/ECAP.irpt?NotifNo=114599739" xr:uid="{10386D00-4014-49FA-BDC4-695D8D61E1F9}"/>
    <hyperlink ref="U5666" r:id="rId529" display="https://sapmip.pge.com:50001/XMII/CM/PGE_ECAP_APP/PerformAction/ECAP.irpt?NotifNo=114605460" xr:uid="{47CEB947-3BFB-4CB0-9A06-CF9EC7E9FA61}"/>
    <hyperlink ref="U5941" r:id="rId530" display="114615338" xr:uid="{89E8DB16-4052-47BE-80AD-9ED5CE036AA2}"/>
    <hyperlink ref="U5520" r:id="rId531" display="https://sapmip.pge.com:50001/XMII/CM/PGE_ECAP_APP/PerformAction/ECAP.irpt?NotifNo=114620848" xr:uid="{B533E559-3299-4E50-994B-BA6291A8DF44}"/>
    <hyperlink ref="U1044" r:id="rId532" display="https://sapmip.pge.com:50001/XMII/CM/PGE_ECAP_APP/PerformAction/ECAP.irpt?NotifNo=114620727" xr:uid="{679F9785-D408-4229-B249-7D4595DC4AD8}"/>
    <hyperlink ref="U6284" r:id="rId533" display="https://sapmip.pge.com:50001/XMII/CM/PGE_ECAP_APP/PerformAction/ECAP.irpt?NotifNo=114620727" xr:uid="{09A3196C-9D43-4B63-A8A4-1C9214EA58B0}"/>
    <hyperlink ref="U278" r:id="rId534" display="https://sapmip.pge.com:50001/XMII/CM/PGE_ECAP_APP/PerformAction/ECAP.irpt?NotifNo=114620727" xr:uid="{60EE7515-2FF5-494D-847B-78FB012EFBE0}"/>
    <hyperlink ref="U43" r:id="rId535" display="https://sapmip.pge.com:50001/XMII/CM/PGE_ECAP_APP/PerformAction/ECAP.irpt?NotifNo=114620727" xr:uid="{B3462582-4CFC-41F3-957B-AF183A9F5244}"/>
    <hyperlink ref="U1078" r:id="rId536" display="https://sapmip.pge.com:50001/XMII/CM/PGE_ECAP_APP/PerformAction/ECAP.irpt?NotifNo=114620727" xr:uid="{70FEF7A5-CC61-436E-8FEB-4014F49FC9E3}"/>
    <hyperlink ref="U1053" r:id="rId537" display="https://sapmip.pge.com:50001/XMII/CM/PGE_ECAP_APP/PerformAction/ECAP.irpt?NotifNo=114620727" xr:uid="{965A713C-3CB2-482C-AF74-8A511681EEDE}"/>
    <hyperlink ref="U2011" r:id="rId538" display="114620982" xr:uid="{4BF30014-36F7-4A86-BA77-2A17C4CD738B}"/>
    <hyperlink ref="U2080" r:id="rId539" display="114620982" xr:uid="{7C45B47D-918B-4DA7-A97B-541E006CC5A6}"/>
    <hyperlink ref="U481" r:id="rId540" display="114620982" xr:uid="{939BF1AE-9B8D-451A-87A2-5B1B348E7453}"/>
    <hyperlink ref="U487" r:id="rId541" display="114620982" xr:uid="{1DACCA80-C559-421D-A5F8-F760C86F0F81}"/>
    <hyperlink ref="U3693" r:id="rId542" display="114622516" xr:uid="{7B91BB8C-425E-4590-A643-C8331DB450EB}"/>
    <hyperlink ref="U3692" r:id="rId543" display="114622516" xr:uid="{8C8DE6F9-A944-4E75-A89A-B2847AD12AC2}"/>
    <hyperlink ref="U5521" r:id="rId544" display="https://sapmip.pge.com:50001/XMII/CM/PGE_ECAP_APP/PerformAction/ECAP.irpt?NotifNo=114620848" xr:uid="{E1BD0AB1-F4B4-4CA0-B290-4648A4E2FF5E}"/>
    <hyperlink ref="U5731" r:id="rId545" display="https://sapmip.pge.com:50001/XMII/CM/PGE_ECAP_APP/PerformAction/ECAP.irpt?NotifNo=114624724" xr:uid="{402B9DBE-8CDA-4DE2-A0E2-048C07A0A5EC}"/>
    <hyperlink ref="U5749" r:id="rId546" display="https://sapmip.pge.com:50001/XMII/CM/PGE_ECAP_APP/PerformAction/ECAP.irpt?NotifNo=114624724" xr:uid="{F17DBD85-628D-44B3-94B9-9F5657C5D92D}"/>
    <hyperlink ref="U5359" r:id="rId547" display="https://sapmip.pge.com:50001/XMII/CM/PGE_ECAP_APP/PerformAction/ECAP.irpt?NotifNo=114624724" xr:uid="{9FD25AD1-49E3-4CA7-A102-1F87D61CF056}"/>
    <hyperlink ref="U4027" r:id="rId548" display="114444467" xr:uid="{6CCDD58F-9259-40E6-80BC-DB72F2D53EB8}"/>
    <hyperlink ref="U5732" r:id="rId549" display="114638795" xr:uid="{1AD841A7-5C9A-40E5-95EB-8CAFCB7D9B6A}"/>
    <hyperlink ref="U2845" r:id="rId550" display="https://sapmip.pge.com:50001/XMII/CM/PGE_ECAP_APP/PerformAction/ECAP.irpt?NotifNo=114639686" xr:uid="{72ED4359-4E63-43B5-ADB1-E8BA061C5A83}"/>
    <hyperlink ref="U2846" r:id="rId551" display="https://sapmip.pge.com:50001/XMII/CM/PGE_ECAP_APP/PerformAction/ECAP.irpt?NotifNo=114639686" xr:uid="{4A0719D8-9468-4CCA-B8D9-2E552B23C1C0}"/>
    <hyperlink ref="U974" r:id="rId552" display="https://sapmip.pge.com:50001/XMII/CM/PGE_ECAP_APP/PerformAction/ECAP.irpt?NotifNo=114639648" xr:uid="{A333B7CB-C2FD-4EE4-99BC-A0EFEE3DA0C3}"/>
    <hyperlink ref="U3409" r:id="rId553" display="114644349" xr:uid="{13D2DEBC-B066-4B14-8AB9-D93E8B94C72C}"/>
    <hyperlink ref="U3438" r:id="rId554" display="114644349" xr:uid="{FEB35B42-8F89-4FAD-B482-C463EDCBED66}"/>
    <hyperlink ref="U4210" r:id="rId555" display="https://sapmip.pge.com:50001/XMII/CM/PGE_ECAP_APP/PerformAction/ECAP.irpt?NotifNo=114662714" xr:uid="{285A4DC8-15BF-4D38-87E4-6DED58A167A2}"/>
    <hyperlink ref="U2468" r:id="rId556" display="https://sapmip.pge.com:50001/XMII/CM/PGE_ECAP_APP/PerformAction/ECAP.irpt?NotifNo=114661029" xr:uid="{A73AAEFB-4DBB-45F7-859E-F593BFF40CEC}"/>
    <hyperlink ref="U2094" r:id="rId557" display="https://sapmip.pge.com:50001/XMII/CM/PGE_ECAP_APP/PerformAction/ECAP.irpt?NotifNo=114667730" xr:uid="{5D326C03-6EE6-4019-A29A-C0EE27609F67}"/>
    <hyperlink ref="U2361" r:id="rId558" display="https://sapmip.pge.com:50001/XMII/CM/PGE_ECAP_APP/PerformAction/ECAP.irpt?NotifNo=114667755" xr:uid="{EBC32535-EE5A-4FE3-9610-9F774A9FCCD0}"/>
    <hyperlink ref="U4878" r:id="rId559" display="114695423" xr:uid="{15E368BF-7CC9-488B-A5A4-C780DB97523C}"/>
    <hyperlink ref="U2944" r:id="rId560" display="114704644" xr:uid="{0B4A8C6E-EB60-482A-BB6D-49CBC09D36B9}"/>
    <hyperlink ref="U390" r:id="rId561" display="114707587" xr:uid="{008506D9-9E63-4552-B1D9-939A89E163CB}"/>
    <hyperlink ref="U482" r:id="rId562" display="https://sapmip.pge.com:50001/XMII/CM/PGE_ECAP_APP/PerformAction/ECAP.irpt?NotifNo=114710858" xr:uid="{9E80F412-D013-4909-A447-ACCC8ED9C24E}"/>
    <hyperlink ref="U6286" r:id="rId563" display="https://sapmip.pge.com:50001/XMII/CM/PGE_ECAP_APP/PerformAction/ECAP.irpt?NotifNo=114717483" xr:uid="{38ABB2C1-54E4-4820-B767-E545385C1B3E}"/>
    <hyperlink ref="U2453" r:id="rId564" display="114723152" xr:uid="{9F616E65-EBED-4280-9595-9B31471E1A14}"/>
    <hyperlink ref="U2465" r:id="rId565" display="114723152" xr:uid="{2A67B586-D99E-4B67-A626-8709D87F1C28}"/>
    <hyperlink ref="U3229" r:id="rId566" display="https://sapmip.pge.com:50001/XMII/CM/PGE_ECAP_APP/PerformAction/ECAP.irpt?NotifNo=114725202" xr:uid="{F1A24167-3AFA-40BC-9306-6E8BB237E01B}"/>
    <hyperlink ref="U3205" r:id="rId567" display="https://sapmip.pge.com:50001/XMII/CM/PGE_ECAP_APP/PerformAction/ECAP.irpt?NotifNo=114725203" xr:uid="{5657CB5B-4A58-4A86-AEB3-048A7622A2F6}"/>
    <hyperlink ref="U3212" r:id="rId568" display="https://sapmip.pge.com:50001/XMII/CM/PGE_ECAP_APP/PerformAction/ECAP.irpt?NotifNo=114725212" xr:uid="{4E11F0D3-43D6-4556-A839-6CCF2B41CADA}"/>
    <hyperlink ref="U1952" r:id="rId569" display="https://sapmip.pge.com:50001/XMII/CM/PGE_ECAP_APP/PerformAction/ECAP.irpt?NotifNo=114725214" xr:uid="{F909EAD2-8777-4EF1-8C5B-00E0FB7A5B75}"/>
    <hyperlink ref="U4643" r:id="rId570" display="114727054" xr:uid="{B0FF7456-C481-4B89-87FE-04380498C768}"/>
    <hyperlink ref="U3462" r:id="rId571" display="https://sapmip.pge.com:50001/XMII/CM/PGE_ECAP_APP/PerformAction/ECAP.irpt?NotifNo=114732213" xr:uid="{3BFC7752-328D-4359-A094-0D66639B8DEF}"/>
    <hyperlink ref="U585" r:id="rId572" display="https://sapmip.pge.com:50001/XMII/CM/PGE_ECAP_APP/PerformAction/ECAP.irpt?NotifNo=114743658" xr:uid="{6C91CFD4-F2E9-4C86-8E09-4F86BF9E7BD0}"/>
    <hyperlink ref="U250" r:id="rId573" display="https://sapmip.pge.com:50001/XMII/CM/PGE_ECAP_APP/PerformAction/ECAP.irpt?NotifNo=114746681" xr:uid="{36EAA04E-D142-42A5-9327-ED23E8B65870}"/>
    <hyperlink ref="U3895" r:id="rId574" display="https://sapmip.pge.com:50001/XMII/CM/PGE_ECAP_APP/PerformAction/ECAP.irpt?NotifNo=114746499" xr:uid="{DF66470D-86E6-4D1F-83A0-A821A14389E2}"/>
    <hyperlink ref="U4327" r:id="rId575" display="https://sapmip.pge.com:50001/XMII/CM/PGE_ECAP_APP/PerformAction/ECAP.irpt?NotifNo=114752239" xr:uid="{DEC26A58-8488-4203-912F-D40066505299}"/>
    <hyperlink ref="U1832" r:id="rId576" display="https://sapmip.pge.com:50001/XMII/CM/PGE_ECAP_APP/PerformAction/ECAP.irpt?NotifNo=114751616" xr:uid="{047A16AA-CC39-4241-B52E-E9DD5F34E268}"/>
    <hyperlink ref="U1739" r:id="rId577" display="114752223" xr:uid="{6D62E12C-64A0-482C-9F19-5FB286627716}"/>
    <hyperlink ref="U1740" r:id="rId578" display="114752223" xr:uid="{D0BA991E-3382-4BBF-B55C-BD6EE83BFD39}"/>
    <hyperlink ref="U1741" r:id="rId579" display="114752223" xr:uid="{3EDCF63F-8CC1-4560-AFB2-63B4EB398100}"/>
    <hyperlink ref="U1742" r:id="rId580" display="114752223" xr:uid="{9F23011F-69EA-45A5-ADE7-6D9F6A011DB6}"/>
    <hyperlink ref="U1743" r:id="rId581" display="114752223" xr:uid="{2C01A07F-3E9B-48D3-A56E-7C7AD077E81C}"/>
    <hyperlink ref="U1744" r:id="rId582" display="114752223" xr:uid="{D8E20921-71FF-4521-81B7-52C108E9308D}"/>
    <hyperlink ref="U1721" r:id="rId583" display="114752217" xr:uid="{579D036F-2656-43E7-85E1-2BA8D8CD1B5C}"/>
    <hyperlink ref="U1722" r:id="rId584" display="114752217" xr:uid="{AE95B652-2D1C-468F-A235-7B749EE6A893}"/>
    <hyperlink ref="U1723" r:id="rId585" display="114752217" xr:uid="{1BCA7A78-BE02-48D7-8DE0-B922E5E42CA0}"/>
    <hyperlink ref="U1724" r:id="rId586" display="114752217" xr:uid="{A00DFED1-7E8D-4AA1-9A42-DB6E841B7C7C}"/>
    <hyperlink ref="U1725" r:id="rId587" display="114752217" xr:uid="{7A62DBBB-C96E-4662-A88D-47C96AAFD8B9}"/>
    <hyperlink ref="U1726" r:id="rId588" display="114752217" xr:uid="{C0767741-04A2-4EB5-8EE1-90EF2CF3CA49}"/>
    <hyperlink ref="U1718" r:id="rId589" display="114249104" xr:uid="{64F8FB34-00BB-42F7-8608-D882DD23D1F8}"/>
    <hyperlink ref="U1719" r:id="rId590" display="114249104" xr:uid="{8A77568E-456D-41EA-A9E2-D3E5B637B434}"/>
    <hyperlink ref="U6070" r:id="rId591" display="https://sapmip.pge.com:50001/XMII/CM/PGE_ECAP_APP/PerformAction/ECAP.irpt?NotifNo=114752009" xr:uid="{3A849650-DD1A-47B8-A8A9-1761FFAE7A0B}"/>
    <hyperlink ref="U665" r:id="rId592" display="https://sapmip.pge.com:50001/XMII/CM/PGE_ECAP_APP/PerformAction/ECAP.irpt?NotifNo=114754471" xr:uid="{A13EC293-DB39-4295-A719-03217C39C73C}"/>
    <hyperlink ref="U6288" r:id="rId593" display="https://sapmip.pge.com:50001/XMII/CM/PGE_ECAP_APP/PerformAction/ECAP.irpt?NotifNo=114755488" xr:uid="{E8457309-6768-49C8-910C-92BEFB381362}"/>
    <hyperlink ref="U725" r:id="rId594" display="https://sapmip.pge.com:50001/XMII/CM/PGE_ECAP_APP/PerformAction/ECAP.irpt?NotifNo=114756898" xr:uid="{B291A0B1-D0EC-4E2B-B928-B0ECBE6996F7}"/>
    <hyperlink ref="U724" r:id="rId595" display="https://sapmip.pge.com:50001/XMII/CM/PGE_ECAP_APP/PerformAction/ECAP.irpt?NotifNo=114756898" xr:uid="{DCFE0A49-6DD7-403F-BDB4-4D85CB90F243}"/>
    <hyperlink ref="U4980" r:id="rId596" display="https://sapmip.pge.com:50001/XMII/CM/PGE_ECAP_APP/PerformAction/ECAP.irpt?NotifNo=114759567" xr:uid="{7E90853C-693A-437F-9F31-64A1B2B26093}"/>
    <hyperlink ref="U3452" r:id="rId597" display="https://sapmip.pge.com:50001/XMII/CM/PGE_ECAP_APP/PerformAction/ECAP.irpt?NotifNo=114759567" xr:uid="{59E63235-34FC-4805-A64A-019E7718896A}"/>
    <hyperlink ref="U3896" r:id="rId598" display="114761940" xr:uid="{82A17C56-9480-4FA8-9EA8-A5CF25ABF60D}"/>
    <hyperlink ref="U3901" r:id="rId599" display="114761940" xr:uid="{C448C5CE-8E86-44EB-853A-ECF78B42E194}"/>
    <hyperlink ref="U1934" r:id="rId600" display="https://sapmip.pge.com:50001/XMII/CM/PGE_ECAP_APP/PerformAction/ECAP.irpt?NotifNo=114772508" xr:uid="{321261D5-5084-411E-8677-F261001D7C82}"/>
    <hyperlink ref="U116" r:id="rId601" display="https://sapmip.pge.com:50001/XMII/CM/PGE_ECAP_APP/PerformAction/ECAP.irpt?NotifNo=114772508" xr:uid="{6602FF78-9388-44F9-9D1A-2E2324661B1A}"/>
    <hyperlink ref="U4897" r:id="rId602" display="https://sapmip.pge.com:50001/XMII/CM/PGE_ECAP_APP/PerformAction/ECAP.irpt?NotifNo=114760085" xr:uid="{1CC18541-8C13-47B4-8218-C16AA699FF29}"/>
    <hyperlink ref="U876" r:id="rId603" display="https://sapmip.pge.com:50001/XMII/CM/PGE_ECAP_APP/PerformAction/ECAP.irpt?NotifNo=114779238" xr:uid="{66ABEE2D-6168-4703-9725-B344155988FE}"/>
    <hyperlink ref="U2983" r:id="rId604" display="https://sapmip.pge.com:50001/XMII/CM/PGE_ECAP_APP/PerformAction/ECAP.irpt?NotifNo=114779312" xr:uid="{65E36893-11D8-41CC-AB0F-71E85ACDFD47}"/>
    <hyperlink ref="U1867" r:id="rId605" display="https://sapmip.pge.com:50001/XMII/CM/PGE_ECAP_APP/PerformAction/ECAP.irpt?NotifNo=114783866" xr:uid="{2ED3F588-B274-45A8-963B-B6F0542F7C8E}"/>
    <hyperlink ref="U2258" r:id="rId606" display="https://sapmip.pge.com:50001/XMII/CM/PGE_ECAP_APP/PerformAction/ECAP.irpt?NotifNo=114759574" xr:uid="{0327A28F-9406-4E15-BFD8-BA6F8DFA01C5}"/>
    <hyperlink ref="U2175" r:id="rId607" display="https://sapmip.pge.com:50001/XMII/CM/PGE_ECAP_APP/PerformAction/ECAP.irpt?NotifNo=114784160" xr:uid="{E0CE455B-DA87-4F31-9FCD-18F148901C5F}"/>
    <hyperlink ref="U2001" r:id="rId608" display="https://sapmip.pge.com:50001/XMII/CM/PGE_ECAP_APP/PerformAction/ECAP.irpt?NotifNo=114788983" xr:uid="{964810AB-FC98-4613-8E07-C08541FB12C0}"/>
    <hyperlink ref="U1328" r:id="rId609" display="https://sapmip.pge.com:50001/XMII/CM/PGE_ECAP_APP/PerformAction/ECAP.irpt?NotifNo=114788937" xr:uid="{9D6960F2-2B31-409F-B994-75C8C698F222}"/>
    <hyperlink ref="U2620" r:id="rId610" display="https://sapmip.pge.com:50001/XMII/CM/PGE_ECAP_APP/PerformAction/ECAP.irpt?NotifNo=114786283" xr:uid="{168F7F71-4FC1-4D1A-A906-7B01BC1BFBE0}"/>
    <hyperlink ref="U4655" r:id="rId611" display="114791705" xr:uid="{2269FB45-5A62-4F03-AD89-21DA46E8FA8F}"/>
    <hyperlink ref="U6280" r:id="rId612" display="https://sapmip.pge.com:50001/XMII/CM/PGE_ECAP_APP/PerformAction/ECAP.irpt?NotifNo=114532855" xr:uid="{8539E700-A783-4685-A707-E0F04750CE2E}"/>
    <hyperlink ref="U6289" r:id="rId613" display="https://sapmip.pge.com:50001/XMII/CM/PGE_ECAP_APP/PerformAction/ECAP.irpt?NotifNo=114799631" xr:uid="{C7B95735-98FC-4DDD-A3F1-B2AECDA3462B}"/>
    <hyperlink ref="U3714" r:id="rId614" display="114805178" xr:uid="{1847982B-928F-4748-9077-6E3F37E9210C}"/>
    <hyperlink ref="U6027" r:id="rId615" display="https://sapmip.pge.com:50001/XMII/CM/PGE_ECAP_APP/PerformAction/ECAP.irpt?NotifNo=114811190" xr:uid="{85A03C53-B1F3-4286-ABE6-69CD592F9B5B}"/>
    <hyperlink ref="U5712" r:id="rId616" display="https://sapmip.pge.com:50001/XMII/CM/PGE_ECAP_APP/PerformAction/ECAP.irpt?NotifNo=114817429" xr:uid="{B28130EA-F732-40BE-AEC4-0D90CDF798D1}"/>
    <hyperlink ref="U5723" r:id="rId617" display="https://sapmip.pge.com:50001/XMII/CM/PGE_ECAP_APP/PerformAction/ECAP.irpt?NotifNo=114817429" xr:uid="{3C94158A-5A35-4E2D-9296-5E1544542C6E}"/>
    <hyperlink ref="U987" r:id="rId618" display="https://sapmip.pge.com:50001/XMII/CM/PGE_ECAP_APP/PerformAction/ECAP.irpt?NotifNo=114817429" xr:uid="{92495FD6-C471-41D2-8FB0-8BB7789A95C5}"/>
    <hyperlink ref="U6028" r:id="rId619" display="https://sapmip.pge.com:50001/XMII/CM/PGE_ECAP_APP/PerformAction/ECAP.irpt?NotifNo=114821466" xr:uid="{3118D42C-3104-49FE-B503-2E5FDCED1355}"/>
    <hyperlink ref="U3639" r:id="rId620" display="https://sapmip.pge.com:50001/XMII/CM/PGE_ECAP_APP/PerformAction/ECAP.irpt?NotifNo=114821500" xr:uid="{8A9E429A-F1F7-49D2-83AA-DE45CD372E4B}"/>
    <hyperlink ref="U1376" r:id="rId621" display="https://sapmip.pge.com:50001/XMII/CM/PGE_ECAP_APP/PerformAction/ECAP.irpt?NotifNo=114839120" xr:uid="{9128FCDA-813A-4E60-B6EA-C61D15226123}"/>
    <hyperlink ref="U6054" r:id="rId622" display="https://sapmip.pge.com:50001/XMII/CM/PGE_ECAP_APP/PerformAction/ECAP.irpt?NotifNo=114847530" xr:uid="{43B2B5F2-4B4C-4C0F-91CB-72EF06EC779F}"/>
    <hyperlink ref="U6055" r:id="rId623" display="https://sapmip.pge.com:50001/XMII/CM/PGE_ECAP_APP/PerformAction/ECAP.irpt?NotifNo=114847530" xr:uid="{E379CABA-6A41-456E-845D-E7250FB9AD34}"/>
    <hyperlink ref="U6290" r:id="rId624" display="https://sapmip.pge.com:50001/XMII/CM/PGE_ECAP_APP/PerformAction/ECAP.irpt?NotifNo=114848485" xr:uid="{6EBE5137-A96C-41D9-AD3E-2E12E3FBA1E8}"/>
    <hyperlink ref="U2334" r:id="rId625" display="https://sapmip.pge.com:50001/XMII/CM/PGE_ECAP_APP/PerformAction/ECAP.irpt?NotifNo=114851268" xr:uid="{48ED4972-2389-45FB-88B4-534C53FED49A}"/>
    <hyperlink ref="U5419" r:id="rId626" display="https://sapmip.pge.com:50001/XMII/CM/PGE_ECAP_APP/PerformAction/ECAP.irpt?NotifNo=114855446" xr:uid="{3166F841-6964-43A4-B558-542475294488}"/>
    <hyperlink ref="U2462" r:id="rId627" display="https://sapmip.pge.com:50001/XMII/CM/PGE_ECAP_APP/PerformAction/ECAP.irpt?NotifNo=114510601" xr:uid="{EFB06112-D003-4AB1-8DBD-2638A9871867}"/>
    <hyperlink ref="U4326" r:id="rId628" display="https://sapmip.pge.com:50001/XMII/CM/PGE_ECAP_APP/PerformAction/ECAP.irpt?NotifNo=114752239" xr:uid="{51B892F8-A8DE-4DB9-AD43-8F94B9F8DB70}"/>
    <hyperlink ref="U3827" r:id="rId629" display="114869054" xr:uid="{81B37F22-5C2E-49C7-90D4-97CC1939FD02}"/>
    <hyperlink ref="U3813" r:id="rId630" display="114868952" xr:uid="{87427559-FBEE-40CF-8898-29DF674D44F1}"/>
    <hyperlink ref="U1935" r:id="rId631" display="114867576" xr:uid="{B3CC5E09-CD4D-4EC0-8BC5-C2A5D3570FD4}"/>
    <hyperlink ref="U117" r:id="rId632" display="114867576" xr:uid="{D010849C-B435-4673-877A-569E942403C2}"/>
    <hyperlink ref="U2308" r:id="rId633" display="https://sapmip.pge.com:50001/XMII/CM/PGE_ECAP_APP/PerformAction/ECAP.irpt?NotifNo=114867571" xr:uid="{1C51C885-B201-440B-A43C-24A4D970D107}"/>
    <hyperlink ref="U1921" r:id="rId634" display="https://sapmip.pge.com:50001/XMII/CM/PGE_ECAP_APP/PerformAction/ECAP.irpt?NotifNo=114867571" xr:uid="{BCF5B350-B0D1-454B-AF43-BF3B831D287E}"/>
    <hyperlink ref="U1487" r:id="rId635" display="https://sapmip.pge.com:50001/XMII/CM/PGE_ECAP_APP/PerformAction/ECAP.irpt?NotifNo=114867509" xr:uid="{584092BB-43A9-45CD-B233-DD86D7EF8C1F}"/>
    <hyperlink ref="U2900" r:id="rId636" display="https://sapmip.pge.com:50001/XMII/CM/PGE_ECAP_APP/PerformAction/ECAP.irpt?NotifNo=114867509" xr:uid="{063B5AEB-5C4C-4100-8F5D-BFCCEFD2D313}"/>
    <hyperlink ref="U1119" r:id="rId637" display="https://sapmip.pge.com:50001/XMII/CM/PGE_ECAP_APP/PerformAction/ECAP.irpt?NotifNo=114862895" xr:uid="{80BE8BAF-0068-4EBA-B6AB-EA83B8ACFBF2}"/>
    <hyperlink ref="U186" r:id="rId638" display="https://sapmip.pge.com:50001/XMII/CM/PGE_ECAP_APP/PerformAction/ECAP.irpt?NotifNo=114883891" xr:uid="{BCAFB231-6191-4DEE-9862-FAF0DE149539}"/>
    <hyperlink ref="U5527" r:id="rId639" display="https://sapmip.pge.com:50001/XMII/CM/PGE_ECAP_APP/PerformAction/ECAP.irpt?NotifNo=114889675" xr:uid="{57E70D0C-B656-4469-896C-B4FE5D53092A}"/>
    <hyperlink ref="U1108" r:id="rId640" display="114891210" xr:uid="{4E74B8DC-AE9E-4DCC-9A3D-3D71850FA537}"/>
    <hyperlink ref="U4416" r:id="rId641" display="https://sapmip.pge.com:50001/XMII/CM/PGE_ECAP_APP/PerformAction/ECAP.irpt?NotifNo=114808768" xr:uid="{4D56B85B-244F-4311-8694-350C856A406E}"/>
    <hyperlink ref="U6291" r:id="rId642" display="https://sapmip.pge.com:50001/XMII/CM/PGE_ECAP_APP/PerformAction/ECAP.irpt?NotifNo=114913671" xr:uid="{3BEA9508-6497-476B-A601-9401533C989B}"/>
    <hyperlink ref="U85" r:id="rId643" display="https://sapmip.pge.com:50001/XMII/CM/PGE_ECAP_APP/PerformAction/ECAP.irpt?NotifNo=114920990" xr:uid="{A777DD28-85AE-4C14-A0CE-69166EEB9D76}"/>
    <hyperlink ref="U2536" r:id="rId644" display="https://sapmip.pge.com:50001/XMII/CM/PGE_ECAP_APP/PerformAction/ECAP.irpt?NotifNo=114925794" xr:uid="{AABBC80B-7CED-449A-9776-D6B4860E689B}"/>
    <hyperlink ref="U2537" r:id="rId645" display="https://sapmip.pge.com:50001/XMII/CM/PGE_ECAP_APP/PerformAction/ECAP.irpt?NotifNo=114925794" xr:uid="{E2C315C3-A44E-46D1-849C-81D486AAF552}"/>
    <hyperlink ref="U6293" r:id="rId646" display="https://sapmip.pge.com:50001/XMII/CM/PGE_ECAP_APP/PerformAction/ECAP.irpt?NotifNo=114933317" xr:uid="{891768DF-EDCF-4803-9A00-1365784A8045}"/>
    <hyperlink ref="U1750" r:id="rId647" display="https://sapmip.pge.com:50001/XMII/CM/PGE_ECAP_APP/PerformAction/ECAP.irpt?NotifNo=114946774" xr:uid="{58D67840-E6C0-49CC-ABB2-D8BF06744D12}"/>
    <hyperlink ref="U1755" r:id="rId648" display="https://sapmip.pge.com:50001/XMII/CM/PGE_ECAP_APP/PerformAction/ECAP.irpt?NotifNo=114946774" xr:uid="{B40F4E08-6A5F-45CD-8EAC-2BA7A082F7E2}"/>
    <hyperlink ref="U5623" r:id="rId649" display="https://sapmip.pge.com:50001/XMII/CM/PGE_ECAP_APP/PerformAction/ECAP.irpt?NotifNo=114943754" xr:uid="{3638B59E-B77F-4FC2-99E5-C8C416BFF8C5}"/>
    <hyperlink ref="U5630" r:id="rId650" display="https://sapmip.pge.com:50001/XMII/CM/PGE_ECAP_APP/PerformAction/ECAP.irpt?NotifNo=114947897" xr:uid="{E95EC6E0-BF33-4524-9F85-74B3FF99782C}"/>
    <hyperlink ref="U3545" r:id="rId651" display="https://sapmip.pge.com:50001/XMII/CM/PGE_ECAP_APP/PerformAction/ECAP.irpt?NotifNo=114958476" xr:uid="{11760440-E2E9-4030-88D2-C0092E9BE350}"/>
    <hyperlink ref="U1697" r:id="rId652" display="https://sapmip.pge.com:50001/XMII/CM/PGE_ECAP_APP/PerformAction/ECAP.irpt?NotifNo=114966468" xr:uid="{A004B06A-FCFF-41C6-BF58-3440D6C54BED}"/>
    <hyperlink ref="U851" r:id="rId653" display="https://sapmip.pge.com:50001/XMII/CM/PGE_ECAP_APP/PerformAction/ECAP.irpt?NotifNo=114115181" xr:uid="{9A5D85EC-756F-4058-BDE2-04960B841A43}"/>
    <hyperlink ref="U6298" r:id="rId654" display="https://sapmip.pge.com:50001/XMII/CM/PGE_ECAP_APP/PerformAction/ECAP.irpt?NotifNo=114975984" xr:uid="{7B6F999B-8EDF-4E19-B70C-4B08F140A9BE}"/>
    <hyperlink ref="U2059" r:id="rId655" display="https://sapmip.pge.com:50001/XMII/CM/PGE_ECAP_APP/PerformAction/ECAP.irpt?NotifNo=114976640" xr:uid="{3367395A-6BCD-4945-B995-D7FEB644A188}"/>
    <hyperlink ref="U5756" r:id="rId656" display="https://sapmip.pge.com:50001/XMII/CM/PGE_ECAP_APP/PerformAction/ECAP.irpt?NotifNo=114976811" xr:uid="{10F1F786-4137-4275-87DC-12958B32214E}"/>
    <hyperlink ref="U5238" r:id="rId657" display="https://sapmip.pge.com:50001/XMII/CM/PGE_ECAP_APP/PerformAction/ECAP.irpt?NotifNo=114979293" xr:uid="{CF38D95C-352E-4E01-87E7-C63B75CC59BC}"/>
    <hyperlink ref="U5514" r:id="rId658" display="https://sapmip.pge.com:50001/XMII/CM/PGE_ECAP_APP/PerformAction/ECAP.irpt?NotifNo=114986005" xr:uid="{3D4EEB48-40C4-4B06-8683-3656285664BE}"/>
    <hyperlink ref="U4675" r:id="rId659" display="https://sapmip.pge.com:50001/XMII/CM/PGE_ECAP_APP/PerformAction/ECAP.irpt?NotifNo=114982728" xr:uid="{87F893F1-A1B1-4233-9183-0937E497EAB5}"/>
    <hyperlink ref="U5667" r:id="rId660" display="https://sapmip.pge.com:50001/XMII/CM/PGE_ECAP_APP/PerformAction/ECAP.irpt?NotifNo=114985817" xr:uid="{E5E6F88C-12BE-4C96-ADB0-283F84C3EEB3}"/>
    <hyperlink ref="U4048" r:id="rId661" display="https://sapmip.pge.com:50001/XMII/CM/PGE_ECAP_APP/PerformAction/ECAP.irpt?NotifNo=114985133" xr:uid="{F8A9B304-9FD3-4AE3-8B62-ABDBA41DA82D}"/>
    <hyperlink ref="U5989" r:id="rId662" display="https://sapmip.pge.com:50001/XMII/CM/PGE_ECAP_APP/PerformAction/ECAP.irpt?NotifNo=114994083" xr:uid="{DCB36987-4059-459F-B5F7-27B7374E9E90}"/>
    <hyperlink ref="U4439" r:id="rId663" display="https://sapmip.pge.com:50001/XMII/CM/PGE_ECAP_APP/PerformAction/ECAP.irpt?NotifNo=114994023" xr:uid="{2C71617E-CC58-454B-90CC-080DAEE4DEFA}"/>
    <hyperlink ref="U3306" r:id="rId664" display="https://sapmip.pge.com:50001/XMII/CM/PGE_ECAP_APP/PerformAction/ECAP.irpt?NotifNo=114994509" xr:uid="{C2AE534E-0E0C-4782-B31D-6F1514388F5A}"/>
    <hyperlink ref="U5668" r:id="rId665" display="https://sapmip.pge.com:50001/XMII/CM/PGE_ECAP_APP/PerformAction/ECAP.irpt?NotifNo=115003714" xr:uid="{331EFD53-35A2-4E44-8F3E-6D6412CDB1C3}"/>
    <hyperlink ref="U3522" r:id="rId666" display="https://sapmip.pge.com:50001/XMII/CM/PGE_ECAP_APP/PerformAction/ECAP.irpt?NotifNo=115007491" xr:uid="{728CEC85-7431-406E-8986-1DD5C024F461}"/>
    <hyperlink ref="U5158" r:id="rId667" display="https://sapmip.pge.com:50001/XMII/CM/PGE_ECAP_APP/PerformAction/ECAP.irpt?NotifNo=115006212" xr:uid="{4596F26A-F143-49E4-923D-DD2DBBED95C5}"/>
    <hyperlink ref="U5159" r:id="rId668" display="https://sapmip.pge.com:50001/XMII/CM/PGE_ECAP_APP/PerformAction/ECAP.irpt?NotifNo=115006212" xr:uid="{C50D6E83-66AD-42DD-8146-786B38C6DBEF}"/>
    <hyperlink ref="U5713" r:id="rId669" display="https://sapmip.pge.com:50001/XMII/CM/PGE_ECAP_APP/PerformAction/ECAP.irpt?NotifNo=115011600" xr:uid="{9DA65B8A-DCC3-49F7-85C2-2C6DC8A38637}"/>
    <hyperlink ref="U5255" r:id="rId670" display="https://sapmip.pge.com:50001/XMII/CM/PGE_ECAP_APP/PerformAction/ECAP.irpt?NotifNo=115011722" xr:uid="{6E089E0B-00E1-410D-86AC-1E20D780A734}"/>
    <hyperlink ref="U3568" r:id="rId671" display="https://sapmip.pge.com:50001/XMII/CM/PGE_ECAP_APP/PerformAction/ECAP.irpt?NotifNo=115011912" xr:uid="{B94BC3CB-66C9-4F1E-86E8-25BFACD87715}"/>
    <hyperlink ref="U3902" r:id="rId672" display="https://sapmip.pge.com:50001/XMII/CM/PGE_ECAP_APP/PerformAction/ECAP.irpt?NotifNo=115012046" xr:uid="{DA02E3E5-818C-460F-9384-18E9C3D65479}"/>
    <hyperlink ref="U3903" r:id="rId673" display="https://sapmip.pge.com:50001/XMII/CM/PGE_ECAP_APP/PerformAction/ECAP.irpt?NotifNo=115012046" xr:uid="{7816586E-2869-4ECD-8F40-AA74A61C8CCE}"/>
    <hyperlink ref="U5685" r:id="rId674" display="https://sapmip.pge.com:50001/XMII/CM/PGE_ECAP_APP/PerformAction/ECAP.irpt?NotifNo=115011521" xr:uid="{EB8CFADF-8117-421F-82AB-A507681181FD}"/>
    <hyperlink ref="U5686" r:id="rId675" display="https://sapmip.pge.com:50001/XMII/CM/PGE_ECAP_APP/PerformAction/ECAP.irpt?NotifNo=115011521" xr:uid="{901B72A8-020C-45FD-8D31-5187CDBA5724}"/>
    <hyperlink ref="U5687" r:id="rId676" display="https://sapmip.pge.com:50001/XMII/CM/PGE_ECAP_APP/PerformAction/ECAP.irpt?NotifNo=115011521" xr:uid="{A142D4EF-A413-4D00-9D6D-FB5E3B5DC04E}"/>
    <hyperlink ref="U3569" r:id="rId677" display="https://sapmip.pge.com:50001/XMII/CM/PGE_ECAP_APP/PerformAction/ECAP.irpt?NotifNo=115017792" xr:uid="{8054C196-07D0-4436-A048-7678D15F3EC3}"/>
    <hyperlink ref="U3570" r:id="rId678" display="https://sapmip.pge.com:50001/XMII/CM/PGE_ECAP_APP/PerformAction/ECAP.irpt?NotifNo=115017792" xr:uid="{B9569CFF-8811-4045-9DC0-8C28F3650E02}"/>
    <hyperlink ref="U2708" r:id="rId679" display="https://sapmip.pge.com:50001/XMII/CM/PGE_ECAP_APP/PerformAction/ECAP.irpt?NotifNo=115018206" xr:uid="{38F8F8F3-924D-4FD2-9927-97CD9A8A2477}"/>
    <hyperlink ref="U3002" r:id="rId680" display="https://sapmip.pge.com:50001/XMII/CM/PGE_ECAP_APP/PerformAction/ECAP.irpt?NotifNo=115017817" xr:uid="{3C678BCF-ED5D-4DE0-9D24-9049EF360EA8}"/>
    <hyperlink ref="U235" r:id="rId681" display="https://sapmip.pge.com:50001/XMII/CM/PGE_ECAP_APP/PerformAction/ECAP.irpt?NotifNo=115023843" xr:uid="{FB1713E5-AAD8-4229-894D-E5A3FABA0C75}"/>
    <hyperlink ref="U5284" r:id="rId682" display="https://sapmip.pge.com:50001/XMII/CM/PGE_ECAP_APP/PerformAction/ECAP.irpt?NotifNo=115020279" xr:uid="{347B1192-8D9F-44F4-84C4-969A54828EA1}"/>
    <hyperlink ref="U132" r:id="rId683" display="https://sapmip.pge.com:50001/XMII/CM/PGE_ECAP_APP/PerformAction/ECAP.irpt?NotifNo=115023843" xr:uid="{D5766A63-663C-44F7-A2DA-27F539A0701C}"/>
    <hyperlink ref="U4417" r:id="rId684" display="https://sapmip.pge.com:50001/XMII/CM/PGE_ECAP_APP/PerformAction/ECAP.irpt?NotifNo=115024347" xr:uid="{33D35BB3-A889-45C2-9244-4418D4E6CF88}"/>
    <hyperlink ref="U4328" r:id="rId685" display="https://sapmip.pge.com:50001/XMII/CM/PGE_ECAP_APP/PerformAction/ECAP.irpt?NotifNo=115024761" xr:uid="{8BAA0580-4FE4-42C6-AF68-E1C379C921A4}"/>
    <hyperlink ref="U5299" r:id="rId686" display="https://sapmip.pge.com:50001/XMII/CM/PGE_ECAP_APP/PerformAction/ECAP.irpt?NotifNo=115024363" xr:uid="{3AA6257C-D2C2-46A8-AFAF-C83F7F2791CB}"/>
    <hyperlink ref="U6014" r:id="rId687" display="https://sapmip.pge.com:50001/XMII/CM/PGE_ECAP_APP/PerformAction/ECAP.irpt?NotifNo=115053295" xr:uid="{C9AE9E4D-732B-4444-96B7-56267DDAAD33}"/>
    <hyperlink ref="U1296" r:id="rId688" display="https://sapmip.pge.com:50001/XMII/CM/PGE_ECAP_APP/PerformAction/ECAP.irpt?NotifNo=115058337" xr:uid="{8CB3CECA-CE94-44A7-A6E3-E645BE9A5F5B}"/>
    <hyperlink ref="U6056" r:id="rId689" display="https://sapmip.pge.com:50001/XMII/CM/PGE_ECAP_APP/PerformAction/ECAP.irpt?NotifNo=115058191" xr:uid="{3DF79D88-6B64-4584-AF76-AFDEDDFF3365}"/>
    <hyperlink ref="U5360" r:id="rId690" display="https://sapmip.pge.com:50001/XMII/CM/PGE_ECAP_APP/PerformAction/ECAP.irpt?NotifNo=115061248" xr:uid="{61794B1A-572D-4A0C-9D58-FB7F31765546}"/>
    <hyperlink ref="U5733" r:id="rId691" display="https://sapmip.pge.com:50001/XMII/CM/PGE_ECAP_APP/PerformAction/ECAP.irpt?NotifNo=115061248" xr:uid="{5F3BD057-9CC1-471D-94EB-0C00A9E38A6C}"/>
    <hyperlink ref="U3094" r:id="rId692" display="https://sapmip.pge.com:50001/XMII/CM/PGE_ECAP_APP/PerformAction/ECAP.irpt?NotifNo=115062965" xr:uid="{02050C59-A22F-4E5D-A048-0761D83CC25F}"/>
    <hyperlink ref="U3115" r:id="rId693" display="https://sapmip.pge.com:50001/XMII/CM/PGE_ECAP_APP/PerformAction/ECAP.irpt?NotifNo=115062965" xr:uid="{83CF771C-3532-4C47-B277-31C2379DBFF8}"/>
    <hyperlink ref="U4820" r:id="rId694" display="https://sapmip.pge.com:50001/XMII/CM/PGE_ECAP_APP/PerformAction/ECAP.irpt?NotifNo=114803875" xr:uid="{39809123-CA95-4B7C-9E90-490E7EB86433}"/>
    <hyperlink ref="U6163" r:id="rId695" display="https://sapmip.pge.com:50001/XMII/CM/PGE_ECAP_APP/PerformAction/ECAP.irpt?NotifNo=115077768" xr:uid="{B1BBD2E5-18D2-4211-AEDA-5AC63D594890}"/>
    <hyperlink ref="U761" r:id="rId696" display="https://sapmip.pge.com:50001/XMII/CM/PGE_ECAP_APP/PerformAction/ECAP.irpt?NotifNo=115079633" xr:uid="{BABB38B2-0273-42B3-A90E-C6A3BAD22EBA}"/>
    <hyperlink ref="U2419" r:id="rId697" display="https://sapmip.pge.com:50001/XMII/CM/PGE_ECAP_APP/PerformAction/ECAP.irpt?NotifNo=115092116" xr:uid="{32DE905C-AF93-4E1C-9CE0-D0DD17E33F45}"/>
    <hyperlink ref="U539" r:id="rId698" display="115096174" xr:uid="{75B4E302-874C-4C38-B3FD-7B60C8B515FB}"/>
    <hyperlink ref="U536" r:id="rId699" display="115096174" xr:uid="{6F97D346-CDC8-4410-B639-6EFA12CA0B5E}"/>
    <hyperlink ref="U537" r:id="rId700" display="115096174" xr:uid="{03CE7C66-AB82-452B-9FD5-C63FAA93A56F}"/>
    <hyperlink ref="U538" r:id="rId701" display="115096174" xr:uid="{9918604D-E662-4A82-9B5A-AC4D91D0CF7A}"/>
    <hyperlink ref="U5378" r:id="rId702" display="https://sapmip.pge.com:50001/XMII/CM/PGE_ECAP_APP/PerformAction/ECAP.irpt?NotifNo=115105966" xr:uid="{6260470C-DDC8-4BF3-AA6B-8462218753EC}"/>
    <hyperlink ref="U495" r:id="rId703" display="https://sapmip.pge.com:50001/XMII/CM/PGE_ECAP_APP/PerformAction/ECAP.irpt?NotifNo=115130507" xr:uid="{A51A7E8E-AF27-45DA-92C5-303DB042E40C}"/>
    <hyperlink ref="U494" r:id="rId704" display="https://sapmip.pge.com:50001/XMII/CM/PGE_ECAP_APP/PerformAction/ECAP.irpt?NotifNo=115130507" xr:uid="{5FF5F0E5-01BC-4109-8E9B-319588661B8C}"/>
    <hyperlink ref="U439" r:id="rId705" display="https://sapmip.pge.com:50001/XMII/CM/PGE_ECAP_APP/PerformAction/ECAP.irpt?NotifNo=115190529" xr:uid="{4842AD1E-01B2-430D-9147-1187D84032D8}"/>
    <hyperlink ref="U4295" r:id="rId706" display="https://sapmip.pge.com:50001/XMII/CM/PGE_ECAP_APP/PerformAction/ECAP.irpt?NotifNo=115339804" xr:uid="{29A6F18D-839D-4BA1-8660-311503BD3B45}"/>
    <hyperlink ref="U3440" r:id="rId707" display="https://sapmip.pge.com:50001/XMII/CM/PGE_ECAP_APP/PerformAction/ECAP.irpt?NotifNo=115341102" xr:uid="{C1469609-A801-464D-9D72-46A487FC332C}"/>
    <hyperlink ref="U6159" r:id="rId708" display="https://sapmip.pge.com:50001/XMII/CM/PGE_ECAP_APP/PerformAction/ECAP.irpt?NotifNo=115347591" xr:uid="{3A7A6821-7866-415C-862C-8FE7B34130C2}"/>
    <hyperlink ref="U5864" r:id="rId709" display="https://sapmip.pge.com:50001/XMII/CM/PGE_ECAP_APP/PerformAction/ECAP.irpt?NotifNo=115348002" xr:uid="{7BA08808-3D26-42A6-95BA-3DC2F12706ED}"/>
    <hyperlink ref="U5813" r:id="rId710" display="https://sapmip.pge.com:50001/XMII/CM/PGE_ECAP_APP/PerformAction/ECAP.irpt?NotifNo=115348002" xr:uid="{F8BC77A6-0393-44A2-9B07-A09747113609}"/>
    <hyperlink ref="U5830" r:id="rId711" display="https://sapmip.pge.com:50001/XMII/CM/PGE_ECAP_APP/PerformAction/ECAP.irpt?NotifNo=115348002" xr:uid="{8CB0D101-C863-495F-B4F2-8FF62DB17194}"/>
    <hyperlink ref="U5754" r:id="rId712" display="https://sapmip.pge.com:50001/XMII/CM/PGE_ECAP_APP/PerformAction/ECAP.irpt?NotifNo=115348002" xr:uid="{69449D64-C6DF-4856-A391-A4B5041F099C}"/>
    <hyperlink ref="U1488" r:id="rId713" display="https://sapmip.pge.com:50001/XMII/CM/PGE_ECAP_APP/PerformAction/ECAP.irpt?NotifNo=115341843" xr:uid="{971EDA6F-E370-4BE6-86B2-44D8A208CE2B}"/>
    <hyperlink ref="U2848" r:id="rId714" display="https://sapmip.pge.com:50001/XMII/CM/PGE_ECAP_APP/PerformAction/ECAP.irpt?NotifNo=115344473" xr:uid="{CA60A342-8A0A-4447-804B-4A4C2F955438}"/>
    <hyperlink ref="U2554" r:id="rId715" display="https://sapmip.pge.com:50001/XMII/CM/PGE_ECAP_APP/PerformAction/ECAP.irpt?NotifNo=115388550" xr:uid="{2F6610BA-9513-4BFC-9BE2-7EF6764466FD}"/>
    <hyperlink ref="U2560" r:id="rId716" display="https://sapmip.pge.com:50001/XMII/CM/PGE_ECAP_APP/PerformAction/ECAP.irpt?NotifNo=115388550" xr:uid="{6ACE68D7-FBAC-4B9E-A717-34814A61FA36}"/>
    <hyperlink ref="U441" r:id="rId717" display="https://sapmip.pge.com:50001/XMII/CM/PGE_ECAP_APP/PerformAction/ECAP.irpt?NotifNo=115403839" xr:uid="{C070F90A-3016-4839-ABC5-F9DC48D232F9}"/>
    <hyperlink ref="U167" r:id="rId718" display="https://sapmip.pge.com:50001/XMII/CM/PGE_ECAP_APP/PerformAction/ECAP.irpt?NotifNo=115404990" xr:uid="{47170160-F807-47FA-A37A-8B96970FFCB0}"/>
    <hyperlink ref="U647" r:id="rId719" display="https://sapmip.pge.com:50001/XMII/CM/PGE_ECAP_APP/PerformAction/ECAP.irpt?NotifNo=115404990" xr:uid="{603809E5-D122-46B0-9B65-CAA1449FD69A}"/>
    <hyperlink ref="U1651" r:id="rId720" display="https://sapmip.pge.com:50001/XMII/CM/PGE_ECAP_APP/PerformAction/ECAP.irpt?NotifNo=115408383" xr:uid="{77CBA188-0C04-44D2-9F37-0A2AA6FDF719}"/>
    <hyperlink ref="U3897" r:id="rId721" display="https://sapmip.pge.com:50001/XMII/CM/PGE_ECAP_APP/PerformAction/ECAP.irpt?NotifNo=115408533" xr:uid="{E6432F2F-FBAF-45C8-BF85-753D4C32A520}"/>
    <hyperlink ref="U4070" r:id="rId722" display="https://sapmip.pge.com:50001/XMII/CM/PGE_ECAP_APP/PerformAction/ECAP.irpt?NotifNo=115408535" xr:uid="{C8340161-69EF-4541-8DA6-10E8A55D1A53}"/>
    <hyperlink ref="U582" r:id="rId723" display="https://sapmip.pge.com:50001/XMII/CM/PGE_ECAP_APP/PerformAction/ECAP.irpt?NotifNo=115409238" xr:uid="{9882FD02-25BA-4715-A5A1-43A955F4988C}"/>
    <hyperlink ref="U586" r:id="rId724" display="https://sapmip.pge.com:50001/XMII/CM/PGE_ECAP_APP/PerformAction/ECAP.irpt?NotifNo=115409238" xr:uid="{234F9329-A1CF-4D50-8B4A-F82A9DE75AC1}"/>
    <hyperlink ref="U673" r:id="rId725" display="https://sapmip.pge.com:50001/XMII/CM/PGE_ECAP_APP/PerformAction/ECAP.irpt?NotifNo=115409238" xr:uid="{B1C63418-B977-4B55-9DE1-6DEF7125049C}"/>
    <hyperlink ref="U2850" r:id="rId726" display="https://sapmip.pge.com:50001/XMII/CM/PGE_ECAP_APP/PerformAction/ECAP.irpt?NotifNo=115414191" xr:uid="{F736C47F-6C63-4A86-A711-376F320E4C31}"/>
    <hyperlink ref="U3587" r:id="rId727" display="https://sapmip.pge.com:50001/XMII/CM/PGE_ECAP_APP/PerformAction/ECAP.irpt?NotifNo=115421538" xr:uid="{29EE4326-9F53-4738-B588-A90E9A9F9ED8}"/>
    <hyperlink ref="U2594" r:id="rId728" display="https://sapmip.pge.com:50001/XMII/CM/PGE_ECAP_APP/PerformAction/ECAP.irpt?NotifNo=114238628" xr:uid="{4CB25FFE-30BC-4D48-A1A6-F03574DA407C}"/>
    <hyperlink ref="U562" r:id="rId729" display="https://sapmip.pge.com:50001/XMII/CM/PGE_ECAP_APP/PerformAction/ECAP.irpt?NotifNo=115442018" xr:uid="{9D61A81A-D4A7-4A29-A6D4-1C4096F219EB}"/>
    <hyperlink ref="U563" r:id="rId730" display="https://sapmip.pge.com:50001/XMII/CM/PGE_ECAP_APP/PerformAction/ECAP.irpt?NotifNo=115443851" xr:uid="{1309C632-7CCB-4879-9D60-8EC0CBFA1A4C}"/>
    <hyperlink ref="U564" r:id="rId731" display="https://sapmip.pge.com:50001/XMII/CM/PGE_ECAP_APP/PerformAction/ECAP.irpt?NotifNo=115442018" xr:uid="{22F9C215-586B-4213-B277-90E4EE8C5A0E}"/>
    <hyperlink ref="U565" r:id="rId732" display="https://sapmip.pge.com:50001/XMII/CM/PGE_ECAP_APP/PerformAction/ECAP.irpt?NotifNo=115442018" xr:uid="{A3C37737-805F-4160-A671-B45E6F5DE136}"/>
    <hyperlink ref="U566" r:id="rId733" display="https://sapmip.pge.com:50001/XMII/CM/PGE_ECAP_APP/PerformAction/ECAP.irpt?NotifNo=115442018" xr:uid="{0579F44B-4854-4CF2-9305-42F0F407AA8C}"/>
    <hyperlink ref="U133" r:id="rId734" display="https://sapmip.pge.com:50001/XMII/CM/PGE_ECAP_APP/PerformAction/ECAP.irpt?NotifNo=115446752" xr:uid="{1E86985C-078B-46A7-88B9-6DCC682FE93D}"/>
    <hyperlink ref="U227" r:id="rId735" display="https://sapmip.pge.com:50001/XMII/CM/PGE_ECAP_APP/PerformAction/ECAP.irpt?NotifNo=115468006" xr:uid="{8D1A220D-9F36-4C3B-9424-1C6C6ED74E0F}"/>
    <hyperlink ref="U5256" r:id="rId736" display="https://sapmip.pge.com:50001/XMII/CM/PGE_ECAP_APP/PerformAction/ECAP.irpt?NotifNo=115476935" xr:uid="{C38FDA74-D8A7-4EF7-95A5-C69F28F9DB64}"/>
    <hyperlink ref="U6316" r:id="rId737" display="https://sapmip.pge.com:50001/XMII/CM/PGE_ECAP_APP/PerformAction/ECAP.irpt?NotifNo=115483328" xr:uid="{11D3E586-E263-48A8-B20B-B7916A9CCE1B}"/>
    <hyperlink ref="U3950" r:id="rId738" display="https://sapmip.pge.com:50001/XMII/CM/PGE_ECAP_APP/PerformAction/ECAP.irpt?NotifNo=115504221" xr:uid="{64B20C12-06BB-4457-B0DB-CEEE76EBD608}"/>
    <hyperlink ref="U4904" r:id="rId739" display="https://sapmip.pge.com:50001/XMII/CM/PGE_ECAP_APP/PerformAction/ECAP.irpt?NotifNo=115504221" xr:uid="{5FBE18F5-E8C0-4552-B645-33C1AC5493E4}"/>
    <hyperlink ref="U643" r:id="rId740" display="https://sapmip.pge.com:50001/XMII/CM/PGE_ECAP_APP/PerformAction/ECAP.irpt?NotifNo=115508880" xr:uid="{779760EF-340A-419C-92AF-E01E45CF1A2A}"/>
    <hyperlink ref="U1776" r:id="rId741" display="https://sapmip.pge.com:50001/XMII/CM/PGE_ECAP_APP/PerformAction/ECAP.irpt?NotifNo=115508880" xr:uid="{B7867B19-82E5-425E-A5E7-CC74064985DE}"/>
    <hyperlink ref="U1806" r:id="rId742" display="https://sapmip.pge.com:50001/XMII/CM/PGE_ECAP_APP/PerformAction/ECAP.irpt?NotifNo=115508880" xr:uid="{071E2C34-F284-4A13-AB9D-5C5B655E2C4C}"/>
    <hyperlink ref="U1814" r:id="rId743" display="https://sapmip.pge.com:50001/XMII/CM/PGE_ECAP_APP/PerformAction/ECAP.irpt?NotifNo=115508880" xr:uid="{0FD12D19-8A22-47EB-B889-FC7A5CEFB0A5}"/>
    <hyperlink ref="U1795" r:id="rId744" display="https://sapmip.pge.com:50001/XMII/CM/PGE_ECAP_APP/PerformAction/ECAP.irpt?NotifNo=115508880" xr:uid="{35AE6899-16C6-45F7-A2AB-6F574F5AA717}"/>
    <hyperlink ref="U5343" r:id="rId745" display="https://sapmip.pge.com:50001/XMII/CM/PGE_ECAP_APP/PerformAction/ECAP.irpt?NotifNo=115508880" xr:uid="{BF7D65F3-EEA4-427F-A374-15E63DCC5E3F}"/>
    <hyperlink ref="U5942" r:id="rId746" display="https://sapmip.pge.com:50001/XMII/CM/PGE_ECAP_APP/PerformAction/ECAP.irpt?NotifNo=115508880" xr:uid="{DFA36C40-9249-44FA-8BEF-554D06159ACB}"/>
    <hyperlink ref="U644" r:id="rId747" display="https://sapmip.pge.com:50001/XMII/CM/PGE_ECAP_APP/PerformAction/ECAP.irpt?NotifNo=115508604" xr:uid="{2C000C6E-D923-4155-BB32-8AB6046EA868}"/>
    <hyperlink ref="U1808" r:id="rId748" display="https://sapmip.pge.com:50001/XMII/CM/PGE_ECAP_APP/PerformAction/ECAP.irpt?NotifNo=115508604" xr:uid="{74554B04-1B64-497A-B718-A17B5C7738D9}"/>
    <hyperlink ref="U1815" r:id="rId749" display="https://sapmip.pge.com:50001/XMII/CM/PGE_ECAP_APP/PerformAction/ECAP.irpt?NotifNo=115508604" xr:uid="{7320B0D9-450A-4A48-8EF2-52361478E8FC}"/>
    <hyperlink ref="U1796" r:id="rId750" display="https://sapmip.pge.com:50001/XMII/CM/PGE_ECAP_APP/PerformAction/ECAP.irpt?NotifNo=115508604" xr:uid="{4FE0A019-07F1-4A4F-927F-F5BDC21C49F5}"/>
    <hyperlink ref="U5344" r:id="rId751" display="https://sapmip.pge.com:50001/XMII/CM/PGE_ECAP_APP/PerformAction/ECAP.irpt?NotifNo=115508604" xr:uid="{0DB85F3F-F5CF-42FF-8981-5E6257362F69}"/>
    <hyperlink ref="U5943" r:id="rId752" display="https://sapmip.pge.com:50001/XMII/CM/PGE_ECAP_APP/PerformAction/ECAP.irpt?NotifNo=115508604" xr:uid="{CCFF8B3D-D4C9-470E-A93A-31B4E4B3E681}"/>
    <hyperlink ref="U4615" r:id="rId753" display="https://sapmip.pge.com:50001/XMII/CM/PGE_ECAP_APP/PerformAction/ECAP.irpt?NotifNo=115523090" xr:uid="{28642E57-45EC-4412-BB8A-7E2B93156868}"/>
    <hyperlink ref="U4421" r:id="rId754" display="https://sapmip.pge.com:50001/XMII/CM/PGE_ECAP_APP/PerformAction/ECAP.irpt?NotifNo=115524107" xr:uid="{4C230E35-DBD9-426B-8270-AB7BC70392C7}"/>
    <hyperlink ref="U2851" r:id="rId755" display="https://sapmip.pge.com:50001/XMII/CM/PGE_ECAP_APP/PerformAction/ECAP.irpt?NotifNo=115510780" xr:uid="{3FAC6707-4866-4CBC-9A93-F222BB3166F3}"/>
    <hyperlink ref="U3759" r:id="rId756" display="https://sapmip.pge.com:50001/XMII/CM/PGE_ECAP_APP/PerformAction/ECAP.irpt?NotifNo=115523845" xr:uid="{13543F37-2B5D-4566-9F12-53A765668D05}"/>
    <hyperlink ref="U3760" r:id="rId757" display="https://sapmip.pge.com:50001/XMII/CM/PGE_ECAP_APP/PerformAction/ECAP.irpt?NotifNo=115523845" xr:uid="{B5A1E0D4-DC24-4454-A248-B7C1A8994871}"/>
    <hyperlink ref="U2223" r:id="rId758" display="https://sapmip.pge.com:50001/XMII/CM/PGE_ECAP_APP/PerformAction/ECAP.irpt?NotifNo=115586461" xr:uid="{9645D047-CCDF-4BC6-9ACC-01932AE59200}"/>
    <hyperlink ref="U2494" r:id="rId759" display="https://sapmip.pge.com:50001/XMII/CM/PGE_ECAP_APP/PerformAction/ECAP.irpt?NotifNo=115586461" xr:uid="{F6640095-5D3B-49CD-9B26-9A84DFBBBD86}"/>
    <hyperlink ref="U1870" r:id="rId760" display="https://sapmip.pge.com:50001/XMII/CM/PGE_ECAP_APP/PerformAction/ECAP.irpt?NotifNo=115545681" xr:uid="{421B7B4C-EBDD-4F18-BA67-58CF32AFB073}"/>
    <hyperlink ref="U1877" r:id="rId761" display="https://sapmip.pge.com:50001/XMII/CM/PGE_ECAP_APP/PerformAction/ECAP.irpt?NotifNo=115545681" xr:uid="{22CB0C40-E0E1-42A5-8BC2-1036380055CD}"/>
    <hyperlink ref="U1871" r:id="rId762" display="https://sapmip.pge.com:50001/XMII/CM/PGE_ECAP_APP/PerformAction/ECAP.irpt?NotifNo=115545681" xr:uid="{C0E119C5-2295-4EAF-AA26-8C4B9F12E12F}"/>
    <hyperlink ref="U1878" r:id="rId763" display="https://sapmip.pge.com:50001/XMII/CM/PGE_ECAP_APP/PerformAction/ECAP.irpt?NotifNo=115545681" xr:uid="{01156959-A172-4C43-81DF-326FCAD4477B}"/>
    <hyperlink ref="U4616" r:id="rId764" display="https://sapmip.pge.com:50001/XMII/CM/PGE_ECAP_APP/PerformAction/ECAP.irpt?NotifNo=115596545" xr:uid="{0E517CAE-9C34-4AA7-B61E-0179F429722C}"/>
    <hyperlink ref="U2665" r:id="rId765" display="https://sapmip.pge.com:50001/XMII/CM/PGE_ECAP_APP/PerformAction/ECAP.irpt?NotifNo=115591465" xr:uid="{7CDE552C-756C-4843-B3E4-E494CC7BF126}"/>
    <hyperlink ref="U69" r:id="rId766" display="https://sapmip.pge.com:50001/XMII/CM/PGE_ECAP_APP/PerformAction/ECAP.irpt?NotifNo=115605621" xr:uid="{CEC779B0-261E-463E-9F75-2F41C233BA20}"/>
    <hyperlink ref="U3881" r:id="rId767" display="https://sapmip.pge.com:50001/XMII/CM/PGE_ECAP_APP/PerformAction/ECAP.irpt?NotifNo=115601475" xr:uid="{B1EB9B0A-BAE6-4491-A899-801C6BECF978}"/>
    <hyperlink ref="U3884" r:id="rId768" display="https://sapmip.pge.com:50001/XMII/CM/PGE_ECAP_APP/PerformAction/ECAP.irpt?NotifNo=115601475" xr:uid="{9EF3E9AD-041A-48D4-A5DA-A8A418B76AE4}"/>
    <hyperlink ref="U5207" r:id="rId769" display="https://sapmip.pge.com:50001/XMII/CM/PGE_ECAP_APP/PerformAction/ECAP.irpt?NotifNo=115609145" xr:uid="{0EA8D710-1334-45BA-A59A-95348E886894}"/>
    <hyperlink ref="U1777" r:id="rId770" display="https://sapmip.pge.com:50001/XMII/CM/PGE_ECAP_APP/PerformAction/ECAP.irpt?NotifNo=115508604" xr:uid="{0A88FE61-5013-4D6A-BAEA-37E5A1FCAB71}"/>
    <hyperlink ref="U168" r:id="rId771" display="https://sapmip.pge.com:50001/XMII/CM/PGE_ECAP_APP/PerformAction/ECAP.irpt?NotifNo=115611144" xr:uid="{4BA8001A-587A-4119-8003-5055B3F364B7}"/>
    <hyperlink ref="U4285" r:id="rId772" display="10926" xr:uid="{50137939-01D6-44FC-8F24-3BFB8EEFD56C}"/>
    <hyperlink ref="U2651" r:id="rId773" display="10920" xr:uid="{CB444469-B8A5-4FE0-8CDE-B88EC3522185}"/>
    <hyperlink ref="U1825" r:id="rId774" display="10891" xr:uid="{60C4634D-81A0-4B91-9B26-849CEFF8073C}"/>
    <hyperlink ref="U1663" r:id="rId775" display="10891" xr:uid="{84BEE2B2-21DE-4CB3-B329-7675FD7E74C8}"/>
    <hyperlink ref="U1688" r:id="rId776" display="10891" xr:uid="{E5019977-B052-43FB-9CCB-AB8DBB997B79}"/>
    <hyperlink ref="U1693" r:id="rId777" display="10891" xr:uid="{29B5BEE0-4D43-4F6D-A4E3-836FC2E851BF}"/>
    <hyperlink ref="U591" r:id="rId778" display="10902" xr:uid="{9CE3F469-8F07-4F7B-ADD8-4C459A780A70}"/>
    <hyperlink ref="U4891" r:id="rId779" display="10910" xr:uid="{E895ED2F-8AD3-45B4-BDA2-DCEEBBF4FFC0}"/>
    <hyperlink ref="U4301" r:id="rId780" display="http://eo/event/elec/wpe/show.asp?event_id=10858" xr:uid="{835F9817-4A17-4EFD-BAE8-CBFD139F9EE5}"/>
    <hyperlink ref="U4469" r:id="rId781" display="10887" xr:uid="{5B458B14-7C5C-4FF4-ACC3-A4E51F5D2CCC}"/>
    <hyperlink ref="U3026" r:id="rId782" display="10883" xr:uid="{6974E09E-FB56-4044-BFE8-A19344CD8EC2}"/>
    <hyperlink ref="U4470" r:id="rId783" display="10887" xr:uid="{6130A552-BACE-476C-B6FA-7966CC6A7930}"/>
    <hyperlink ref="U502" r:id="rId784" display="10895" xr:uid="{B2AAAE46-7458-4D3F-9650-2A3ABC805DC8}"/>
    <hyperlink ref="U4777" r:id="rId785" display="10882" xr:uid="{DC29242F-1C88-43C1-8FB4-0ECB21CE7C56}"/>
    <hyperlink ref="U4889" r:id="rId786" display="10878" xr:uid="{F677F15C-15FE-428F-AFF0-6F5124D10CFF}"/>
    <hyperlink ref="U3069" r:id="rId787" display="10886" xr:uid="{DC507E5A-B51C-4922-92BF-CE488E4BACB7}"/>
    <hyperlink ref="U1402" r:id="rId788" display="http://eo/event/elec/wpe/show.asp?event_id=10876" xr:uid="{BBC61986-515F-4397-A191-0CEEAD4BDEF8}"/>
    <hyperlink ref="U3025" r:id="rId789" display="10885" xr:uid="{7BBE2C8E-E9D6-4E46-A0B9-C049BBDE7FA9}"/>
    <hyperlink ref="U355" r:id="rId790" display="http://eo/event/elec/wpe/show.asp?event_id=10851" xr:uid="{582B299C-7F90-4054-85CE-000237652C81}"/>
    <hyperlink ref="U6176" r:id="rId791" display="10873" xr:uid="{DB7C07A7-DF08-4CE5-84AB-7F806F5A2DBF}"/>
    <hyperlink ref="U2882" r:id="rId792" display="11045" xr:uid="{6DCD4771-5568-4E18-845C-E03DDCCEEDD0}"/>
    <hyperlink ref="U3621" r:id="rId793" display="10877" xr:uid="{779FF0CA-A3B2-499B-85D2-F01F18D92812}"/>
    <hyperlink ref="U3125" r:id="rId794" display="http://eo/event/elec/nwpe/show.asp?event_id=10544" xr:uid="{5953E19B-C1B5-4E06-BFBA-304FC8087232}"/>
    <hyperlink ref="U2712" r:id="rId795" display="http://eo/event/elec/nwpe/show.asp?event_id=10813" xr:uid="{E0AD2EFF-CC9C-47C7-8051-B9319CFCEADB}"/>
    <hyperlink ref="U4546" r:id="rId796" display="10810" xr:uid="{6663DAE4-B2C8-4ACA-B807-61073741166F}"/>
    <hyperlink ref="U5991" r:id="rId797" display="http://eo/event/elec/nwpe/show.asp?event_id=10793" xr:uid="{6FCF181B-02CA-40B8-98EF-8DD7E8843EF8}"/>
    <hyperlink ref="U4857" r:id="rId798" display="?10770" xr:uid="{41B3CBF6-2295-4A56-A28F-5B9EB66F2B23}"/>
    <hyperlink ref="U1248" r:id="rId799" display="10703" xr:uid="{AB991C8A-5D77-4983-9157-79E3884A4A2C}"/>
    <hyperlink ref="U587" r:id="rId800" display="10631" xr:uid="{1C571A1A-3008-44A6-96F7-93A278648CF9}"/>
    <hyperlink ref="U5389" r:id="rId801" display="10625" xr:uid="{911345E9-1F8D-4888-82C1-8508D791A77A}"/>
    <hyperlink ref="U4429" r:id="rId802" display="http://eo/event/elec/nwpe/show.asp?event_id=10588" xr:uid="{54BF7FFD-1D44-4DB6-877E-02F63C28C103}"/>
    <hyperlink ref="U4401" r:id="rId803" display="http://eo/event/elec/nwpe/show.asp?event_id=10588" xr:uid="{94C3EB69-4DC9-4E2A-B275-88085B7AFE19}"/>
    <hyperlink ref="U3764" r:id="rId804" display="10575" xr:uid="{07F84180-967D-48F1-A007-6E567049B2E9}"/>
    <hyperlink ref="U4819" r:id="rId805" display="10583" xr:uid="{B58559DD-43B4-4F43-BD2C-5734FDA047AD}"/>
    <hyperlink ref="U3596" r:id="rId806" display="10583" xr:uid="{CAC4CAC0-8C09-4997-AFCF-15186CD4E49F}"/>
    <hyperlink ref="U3559" r:id="rId807" display="10583" xr:uid="{D4CB6290-3E61-4AB9-882D-34AD473E139B}"/>
    <hyperlink ref="U1170" r:id="rId808" display="10548" xr:uid="{BABD9278-C0CD-49B2-A79E-853A3D45BCE3}"/>
    <hyperlink ref="U1035" r:id="rId809" display="http://eo/event/elec/nwpe/show.asp?event_id=10544" xr:uid="{0379D262-E240-4C91-8D61-504520479FF1}"/>
    <hyperlink ref="U1167" r:id="rId810" display="10548" xr:uid="{74DB151B-4106-4497-9368-11868545954B}"/>
    <hyperlink ref="U1166" r:id="rId811" display="10548" xr:uid="{DAE27CAC-5183-4399-A26F-AD2671872189}"/>
    <hyperlink ref="U2731" r:id="rId812" display="http://eo/event/elec/nwpe/show.asp?event_id=10544" xr:uid="{F5BB3DA0-21C4-4505-8EE4-199F44B2C9F6}"/>
    <hyperlink ref="U6037" r:id="rId813" display="http://eo/event/elec/nwpe/show.asp?event_id=10519" xr:uid="{6147E1F6-97E9-4234-B1C3-E2AD4B37C3CF}"/>
    <hyperlink ref="U3722" r:id="rId814" display="10515" xr:uid="{CEEECF10-590A-488F-8DF3-50811E6B66E1}"/>
    <hyperlink ref="U1824" r:id="rId815" display="http://eo/event/elec/nwpe/show.asp?event_id=10519" xr:uid="{4941CF9A-8253-40DA-B3BB-082CCBCCCDCA}"/>
    <hyperlink ref="U616" r:id="rId816" display="http://eo/event/elec/nwpe/show.asp?event_id=10518" xr:uid="{22299793-912D-4772-BF20-C4AB3828FAEF}"/>
    <hyperlink ref="U6017" r:id="rId817" display="http://eo/event/elec/nwpe/show.asp?event_id=10519" xr:uid="{D44C5847-DCED-4247-A60E-EEEAA1FCE237}"/>
    <hyperlink ref="U3528" r:id="rId818" display="10467" xr:uid="{376B4DD4-9B3C-4263-AA8D-A66AD5729DB1}"/>
    <hyperlink ref="U2585" r:id="rId819" display="http://eo/event/elec/nwpe/show.asp?event_id=10465" xr:uid="{F37A7458-0C0A-4E05-AEA4-A039E3B05FB2}"/>
    <hyperlink ref="U5385" r:id="rId820" display="10436" xr:uid="{D8081922-ABE0-43AD-8E11-EE9A87C02B69}"/>
    <hyperlink ref="U4400" r:id="rId821" display="10424" xr:uid="{28F869C1-BD08-4E4D-875C-E23F00429B8E}"/>
    <hyperlink ref="U136" r:id="rId822" display="http://eo/event/elec/nwpe/show.asp?event_id=10425" xr:uid="{CF7A5198-9CC4-48EC-967E-EC77B55178B0}"/>
    <hyperlink ref="U2739" r:id="rId823" display="10421" xr:uid="{67BDCFB8-87A5-4363-9F54-4FC13539A0CF}"/>
    <hyperlink ref="U5247" r:id="rId824" display="10321" xr:uid="{12666F66-5783-4F04-B459-1A1139A00590}"/>
    <hyperlink ref="U5248" r:id="rId825" display="10321" xr:uid="{25CE30AD-BEE9-4564-8029-C204BBF5319B}"/>
    <hyperlink ref="U1848" r:id="rId826" display="http://eo/event/elec/nwpe/show.asp?event_id=10406" xr:uid="{EA806CA2-8E77-48E7-B4E0-4DBA20D6D609}"/>
    <hyperlink ref="U2165" r:id="rId827" display="10292" xr:uid="{C836834D-4649-44CB-8BA0-B3A3B83EC8DD}"/>
    <hyperlink ref="U2161" r:id="rId828" display="10292" xr:uid="{CA0B81C4-45C8-4A47-B1DB-697364BE3084}"/>
    <hyperlink ref="U2396" r:id="rId829" display="10292" xr:uid="{103ABD71-3D80-4AAC-97FB-8975BD56D695}"/>
    <hyperlink ref="U2689" r:id="rId830" display="10206" xr:uid="{9139D442-8555-4895-87AC-2FE30945965A}"/>
    <hyperlink ref="U5702" r:id="rId831" display="10197" xr:uid="{2C8F1B0F-F161-4352-AEB3-E8099250991E}"/>
    <hyperlink ref="U3135" r:id="rId832" display="10154" xr:uid="{32BCA176-A681-4169-96BD-2AA728463992}"/>
    <hyperlink ref="U798" r:id="rId833" display="10148" xr:uid="{B22DEF38-0DD9-4194-9CC7-723BFA6C3C95}"/>
    <hyperlink ref="U2579" r:id="rId834" display="http://eo/event/elec/nwpe/show.asp?event_id=10111" xr:uid="{C813B068-C0C7-4253-A518-7636109FC425}"/>
    <hyperlink ref="U1346" r:id="rId835" display="10084" xr:uid="{3F8EA4BC-1C01-4160-B84E-C39F09A8964E}"/>
    <hyperlink ref="U762" r:id="rId836" display="10084" xr:uid="{2EF04ABB-9996-4A39-B588-3B43B37EE445}"/>
    <hyperlink ref="U144" r:id="rId837" display="http://eo/event/elec/nwpe/show.asp?event_id=10091" xr:uid="{06C7B44D-5D38-4D07-A364-F86C56AA9ADC}"/>
    <hyperlink ref="U4572" r:id="rId838" display="10086" xr:uid="{95A5AFA5-8CE9-42F5-BBD4-493618FD8CDE}"/>
    <hyperlink ref="U5654" r:id="rId839" display="10029" xr:uid="{567444DA-68B4-4AAE-8CB9-FE385D5D01C9}"/>
    <hyperlink ref="U2370" r:id="rId840" display="10892" xr:uid="{6F005E37-3BDB-4FBF-8D20-2AF9CCF39897}"/>
    <hyperlink ref="U4547" r:id="rId841" display="10916" xr:uid="{CC47415F-D7CD-4B08-A955-FAD6FB544440}"/>
    <hyperlink ref="U3296" r:id="rId842" display="10888" xr:uid="{3586A013-38BB-4BCD-9745-04C618BEDE32}"/>
    <hyperlink ref="U5262" r:id="rId843" display="10912" xr:uid="{8BB95DD1-0929-4E1E-A021-57D00D6C1D3F}"/>
    <hyperlink ref="U6183" r:id="rId844" display="http://eo/event/elec/nwpe/show.asp?event_id=10914" xr:uid="{A9D5E863-5C91-4C87-AC63-09B2920A3564}"/>
    <hyperlink ref="U6184" r:id="rId845" display="http://eo/event/elec/nwpe/show.asp?event_id=10914" xr:uid="{E62170CC-0FFC-4F94-8533-7AF88AF22DC1}"/>
    <hyperlink ref="U4553" r:id="rId846" display="10879" xr:uid="{60276A82-8435-4E49-8A1A-3F57429E6F2A}"/>
    <hyperlink ref="U2324" r:id="rId847" display="10891" xr:uid="{C39D3430-B01C-4CAC-A6D1-8105E7A8B73B}"/>
    <hyperlink ref="U1267" r:id="rId848" display="10891" xr:uid="{1C79ED38-3879-456D-A05B-794FE8DF00EE}"/>
    <hyperlink ref="U2328" r:id="rId849" display="10891" xr:uid="{AA409889-A837-48CC-A6F6-8303D2326E1C}"/>
    <hyperlink ref="U2920" r:id="rId850" display="10910" xr:uid="{D3E437B3-D17A-4C10-8BAF-705D49430D2B}"/>
    <hyperlink ref="U2820" r:id="rId851" display="10903" xr:uid="{540B3EEA-1AC8-49FB-8634-2425F26C81ED}"/>
    <hyperlink ref="U107" r:id="rId852" display="10894" xr:uid="{B3F6FE76-96D7-4598-8924-A19C687CBE4A}"/>
    <hyperlink ref="U6187" r:id="rId853" display="10901" xr:uid="{7DF553A6-F71C-4BCB-B359-3C85E4F48166}"/>
    <hyperlink ref="U1491" r:id="rId854" display="10891" xr:uid="{647A4BA0-01E6-42ED-93AA-29323A2257EB}"/>
    <hyperlink ref="U2651" r:id="rId855" display="http://eo/event/elec/nwpe/show.asp?event_id=10822" xr:uid="{6AB8720A-3CB3-4E1F-9A15-23EE7D0F7D9C}"/>
    <hyperlink ref="U2833" r:id="rId856" display="http://eo/event/elec/nwpe/show.asp?event_id=10819" xr:uid="{56FD84AD-6259-45B8-8124-A386CEB0E47A}"/>
    <hyperlink ref="U618" r:id="rId857" display="10817" xr:uid="{B10D5998-DA0C-48AA-AEF4-CBC2882CFC50}"/>
    <hyperlink ref="U4398" r:id="rId858" display="10772" xr:uid="{09C94107-411A-4DDD-9C1F-C99281459A0B}"/>
    <hyperlink ref="U726" r:id="rId859" display="10765" xr:uid="{0045DB47-993D-47B8-BB12-B96DBC881E37}"/>
    <hyperlink ref="U4301" r:id="rId860" display="10765" xr:uid="{7EAFCE52-46FB-4405-BCEE-387FB214F881}"/>
    <hyperlink ref="U4052" r:id="rId861" display="10782" xr:uid="{45500404-F455-4B18-A79C-72FFD969D434}"/>
    <hyperlink ref="U4469" r:id="rId862" display="http://eo/event/elec/nwpe/show.asp?event_id=10799" xr:uid="{46229F4F-8C4D-4CAD-A83B-E00B1D4E41B3}"/>
    <hyperlink ref="U346" r:id="rId863" display="http://eo/event/elec/nwpe/show.asp?event_id=10773" xr:uid="{9EF0FA55-AC9D-4CAA-9D11-B7F37508FE15}"/>
    <hyperlink ref="U4267" r:id="rId864" display="http://eo/event/elec/nwpe/show.asp?event_id=10716" xr:uid="{DEA2935C-6D30-45EB-9310-C54A43B9BF67}"/>
    <hyperlink ref="U1249" r:id="rId865" display="http://eo/event/elec/nwpe/show.asp?event_id=10716" xr:uid="{BAEF8A3B-8188-46EF-B232-22F1C951DCC5}"/>
    <hyperlink ref="U5791" r:id="rId866" display="http://eo/event/elec/nwpe/show.asp?event_id=10673" xr:uid="{6323863D-741F-4D41-AF3C-738DF1DEB491}"/>
    <hyperlink ref="U376" r:id="rId867" display="10661" xr:uid="{4EEC5ADE-D348-492C-8560-A2EF40229B06}"/>
    <hyperlink ref="U6145" r:id="rId868" display="10659" xr:uid="{59D172BF-8055-41C9-B310-553E55C6A3CA}"/>
    <hyperlink ref="U6108" r:id="rId869" display="10659" xr:uid="{7C31407D-9204-4517-B3B9-32636C3D801E}"/>
    <hyperlink ref="U6130" r:id="rId870" display="10659" xr:uid="{EF05B0DA-621F-4FFC-9F13-AA52FB7FB9E0}"/>
    <hyperlink ref="U6111" r:id="rId871" display="10659" xr:uid="{87D73D0D-D33B-455E-A2DF-EB42E41C8E0F}"/>
    <hyperlink ref="U2860" r:id="rId872" display="http://eo/event/elec/nwpe/show.asp?event_id=10664" xr:uid="{2E67CFC9-0938-4255-99EA-9170BA83E323}"/>
    <hyperlink ref="U5130" r:id="rId873" display="10660" xr:uid="{D7A0BB7A-A6B5-4026-8C03-9A9720DD08FF}"/>
    <hyperlink ref="U4857" r:id="rId874" display="10657" xr:uid="{24358C38-C2CA-458D-BC1A-7CBC2C3084EA}"/>
    <hyperlink ref="U4855" r:id="rId875" display="10625" xr:uid="{2AA61B35-F96A-4A8B-BDF6-06DC51B1EC0B}"/>
    <hyperlink ref="U919" r:id="rId876" display="10583" xr:uid="{23D0EA2D-BE5B-494F-AA10-31559B606A60}"/>
    <hyperlink ref="U3414" r:id="rId877" display="http://eo/event/elec/nwpe/show.asp?event_id=10594" xr:uid="{67939378-8FBE-4117-9C4D-28AAEFEEAB56}"/>
    <hyperlink ref="U590" r:id="rId878" display="10580" xr:uid="{B61570F7-BA3C-4483-9C4A-6B54B47BB263}"/>
    <hyperlink ref="U1692" r:id="rId879" display="10575" xr:uid="{24EE1D29-9DCC-4CF1-9C6F-BA4CDCC7FF76}"/>
    <hyperlink ref="U1673" r:id="rId880" display="10575" xr:uid="{BD7D74A6-C1A9-4A75-8CC5-71A101429004}"/>
    <hyperlink ref="U588" r:id="rId881" display="10576" xr:uid="{681057E7-0F08-401C-812E-15F9B762198F}"/>
    <hyperlink ref="U589" r:id="rId882" display="http://eo/event/elec/nwpe/show.asp?event_id=10568" xr:uid="{320676CC-AE17-44F1-84E3-40243909437D}"/>
    <hyperlink ref="U3168" r:id="rId883" display="10562" xr:uid="{795D43FE-E77B-421D-9F23-3483BC0AD7ED}"/>
    <hyperlink ref="U5094" r:id="rId884" display="10548" xr:uid="{A32AADCD-DBC9-4CCC-90D9-E857A063139A}"/>
    <hyperlink ref="U4124" r:id="rId885" display="http://eo/event/elec/nwpe/show.asp?event_id=10519" xr:uid="{A3CE4270-FAAB-4051-B540-1CDB848C583F}"/>
    <hyperlink ref="U4125" r:id="rId886" display="http://eo/event/elec/nwpe/show.asp?event_id=10519" xr:uid="{B0967C19-41AC-47E8-BDE3-0FAD0DD0E811}"/>
    <hyperlink ref="U4402" r:id="rId887" display="http://eo/event/elec/nwpe/show.asp?event_id=10519" xr:uid="{FCEFC027-AF5A-4F0F-8C96-017128A6D15B}"/>
    <hyperlink ref="U547" r:id="rId888" display="10456" xr:uid="{FE63E8AF-9651-44B7-BBF9-EBDC86BA6065}"/>
    <hyperlink ref="U3596" r:id="rId889" display="10437" xr:uid="{44BB31A0-CE91-4566-8B58-1CDCEDEE9F43}"/>
    <hyperlink ref="U4819" r:id="rId890" display="http://eo/event/elec/nwpe/show.asp?event_id=10438" xr:uid="{6076629A-4604-4057-A523-BB3EC7BFAFE3}"/>
    <hyperlink ref="U4823" r:id="rId891" display="http://eo/event/elec/nwpe/show.asp?event_id=10438" xr:uid="{9E166531-3E98-4605-A2BC-14A31935C3A1}"/>
    <hyperlink ref="U3572" r:id="rId892" display="http://eo/event/elec/nwpe/show.asp?event_id=10429" xr:uid="{AE93734D-4B64-4437-A7F8-F9299E681AD3}"/>
    <hyperlink ref="U4552" r:id="rId893" display="http://eo/event/elec/nwpe/show.asp?event_id=10425" xr:uid="{3EC0BBBA-90D1-4CC2-AF88-BA193F858426}"/>
    <hyperlink ref="U4073" r:id="rId894" display="10396" xr:uid="{CF7B7D2B-7256-4566-809B-AEE48DE33EB1}"/>
    <hyperlink ref="U2731" r:id="rId895" display="10397" xr:uid="{87D35A90-7DA3-43A9-8D54-99422BB53893}"/>
    <hyperlink ref="U1035" r:id="rId896" display="10410" xr:uid="{56D7CF2D-18C7-46F7-8ED5-5FADB35DD1A7}"/>
    <hyperlink ref="U3127" r:id="rId897" display="http://eo/event/elec/wpe/show.asp?event_id=10408" xr:uid="{5FC0B64A-F2BE-4307-B23F-7F40FBAF2E53}"/>
    <hyperlink ref="U5637" r:id="rId898" display="http://eo/event/elec/wpe/show.asp?event_id=10395" xr:uid="{B2720BF1-76B9-48D0-9B20-D4DE8FC8A8D3}"/>
    <hyperlink ref="U2571" r:id="rId899" display="10021" xr:uid="{32A4F79F-4435-40C8-B112-CC7A8C2CFAEE}"/>
    <hyperlink ref="U798" r:id="rId900" display="10021" xr:uid="{24C0C57C-E7DD-4BB7-B296-CFF6C5D10933}"/>
    <hyperlink ref="U1824" r:id="rId901" display="http://eo/event/elec/wpe/show.asp?event_id=10347" xr:uid="{C8824B06-5570-4CAE-8D33-749F7499BC79}"/>
    <hyperlink ref="U3722" r:id="rId902" display="10346" xr:uid="{FF3FEE08-3927-4040-BF5C-51ADA2009477}"/>
    <hyperlink ref="U581" r:id="rId903" display="10302" xr:uid="{A9290B49-126C-44F5-92DE-000FFC3B125D}"/>
    <hyperlink ref="U3594" r:id="rId904" display="10341" xr:uid="{6CFC1346-2DC1-49E5-AC6C-D61551CBEF82}"/>
    <hyperlink ref="U3528" r:id="rId905" display="10308" xr:uid="{4A97C6DD-234D-4D56-83C1-FACA89F41C2B}"/>
    <hyperlink ref="U792" r:id="rId906" display="10298" xr:uid="{77F788BD-CAC0-4B4C-AFDD-3672449EC389}"/>
    <hyperlink ref="U3752" r:id="rId907" display="10277" xr:uid="{5F48FDCC-7ABE-4CBC-9D46-1B0813CD502F}"/>
    <hyperlink ref="U2236" r:id="rId908" display="10235" xr:uid="{239432D1-B4E7-41C9-9642-4F7CF290834C}"/>
    <hyperlink ref="U5635" r:id="rId909" display="10198" xr:uid="{1D8D2D83-9D25-428E-9A53-01804140BB3F}"/>
    <hyperlink ref="U4462" r:id="rId910" display="10201" xr:uid="{F7CE097A-4DEF-475C-B406-AD05AAFBABFD}"/>
    <hyperlink ref="U5247" r:id="rId911" display="10209" xr:uid="{787F8E17-9BFA-41E4-81B9-19CA1731EFD2}"/>
    <hyperlink ref="U2440" r:id="rId912" display="10120" xr:uid="{03376E65-2BD5-46B0-97F4-A02C4DE3CCC6}"/>
    <hyperlink ref="U5587" r:id="rId913" display="http://eo/event/elec/nwpe/show.asp?event_id=10091" xr:uid="{C87D41B7-DE15-4EEA-894A-503D267AACD4}"/>
    <hyperlink ref="U5233" r:id="rId914" display="10076" xr:uid="{BA636D63-23DB-4231-858A-A0E5D0A55194}"/>
    <hyperlink ref="U399" r:id="rId915" display="10037" xr:uid="{57DFB2A8-6A7B-4C02-AEA2-1FA8661578D6}"/>
    <hyperlink ref="U2228" r:id="rId916" display="http://eo/event/elec/wpe/show.asp?event_id=9956" xr:uid="{25690C2F-9470-4EA6-B444-D09DAE8AB932}"/>
    <hyperlink ref="U4279" r:id="rId917" display="http://eo/event/elec/wpe/show.asp?event_id=9946" xr:uid="{CBFF2C36-7285-40E3-9FAE-963B1E4D1B65}"/>
    <hyperlink ref="U189" r:id="rId918" display="http://eo/event/elec/wpe/show.asp?event_id=9946" xr:uid="{77CB64BE-6396-4B56-BFB1-964475C05E98}"/>
    <hyperlink ref="U144" r:id="rId919" display="http://eo/event/elec/wpe/show.asp?event_id=9946" xr:uid="{D0E1D276-17E0-4994-AFFC-5A148046E26A}"/>
    <hyperlink ref="U4572" r:id="rId920" display="http://eo/event/elec/wpe/show.asp?event_id=9946" xr:uid="{F5462424-CFCA-4C50-85E4-7726CABEF5AF}"/>
    <hyperlink ref="U4573" r:id="rId921" display="http://eo/event/elec/wpe/show.asp?event_id=9946" xr:uid="{B4B33361-FD84-4F6E-905F-B8A6ECC3FC7D}"/>
    <hyperlink ref="U3450" r:id="rId922" display="http://eo/event/elec/safety/show.asp?event_id=9903" xr:uid="{762ACC4C-2BD8-42AD-B075-53E339F657C2}"/>
    <hyperlink ref="U345" r:id="rId923" display="9896" xr:uid="{A2DC2F55-6C61-4BD9-87BD-807AECFB72D0}"/>
    <hyperlink ref="U5654" r:id="rId924" display="9895" xr:uid="{50B56BFA-EF77-4211-B7C9-9CE6428AC6DA}"/>
    <hyperlink ref="U5671" r:id="rId925" display="9895" xr:uid="{DA883F0E-BCD6-4B1D-A824-45332EC57A78}"/>
    <hyperlink ref="U1385" r:id="rId926" display="9895" xr:uid="{7C4A3C89-B7D3-4913-9B0E-93CD431846FB}"/>
    <hyperlink ref="U1143" r:id="rId927" display="https://sapmip.pge.com:50001/XMII/CM/PGE_ECAP_APP/PerformAction/ECAP.irpt?NotifNo=000115637465" xr:uid="{3672E0E2-FFE6-4348-AAC5-B50AEEABA7AF}"/>
    <hyperlink ref="U1778" r:id="rId928" display="https://sapmip.pge.com:50001/XMII/CM/PGE_ECAP_APP/PerformAction/ECAP.irpt?NotifNo=000115637465" xr:uid="{8318926C-6851-4B81-9A40-10AE62AAFB69}"/>
    <hyperlink ref="U1797" r:id="rId929" display="https://sapmip.pge.com:50001/XMII/CM/PGE_ECAP_APP/PerformAction/ECAP.irpt?NotifNo=000115637465" xr:uid="{453E3D4D-53D0-45E5-9B50-E8506FCE926A}"/>
    <hyperlink ref="U2646" r:id="rId930" display="https://sapmip.pge.com:50001/XMII/CM/PGE_ECAP_APP/PerformAction/ECAP.irpt?NotifNo=000115639887" xr:uid="{E0280D72-85F3-49C7-9E92-CBF182269601}"/>
    <hyperlink ref="U2777" r:id="rId931" display="https://sapmip.pge.com:50001/XMII/CM/PGE_ECAP_APP/PerformAction/ECAP.irpt?NotifNo=000115647996" xr:uid="{27102F58-365B-4A46-B83E-253E2D2CE018}"/>
    <hyperlink ref="U988" r:id="rId932" display="https://sapmip.pge.com:50001/XMII/CM/PGE_ECAP_APP/PerformAction/ECAP.irpt?NotifNo=000115647577" xr:uid="{ACC71936-96D2-4A7A-B829-1DFD11D011AE}"/>
    <hyperlink ref="U4617" r:id="rId933" display="https://sapmip.pge.com:50001/XMII/CM/PGE_ECAP_APP/PerformAction/ECAP.irpt?NotifNo=000115647940" xr:uid="{100FFD0C-39C2-4AC2-8D39-B7B75BBD6BFC}"/>
    <hyperlink ref="U2390" r:id="rId934" display="https://sapmip.pge.com:50001/XMII/CM/PGE_ECAP_APP/PerformAction/ECAP.irpt?NotifNo=000115675907" xr:uid="{584AEBDE-7742-4348-A8A6-D2EF76E0E906}"/>
    <hyperlink ref="U5714" r:id="rId935" display="https://sapmip.pge.com:50001/XMII/CM/PGE_ECAP_APP/PerformAction/ECAP.irpt?NotifNo=000115647759" xr:uid="{4A7DA919-E944-44E2-B39B-2E35271BCD95}"/>
    <hyperlink ref="U5699" r:id="rId936" display="https://sapmip.pge.com:50001/XMII/CM/PGE_ECAP_APP/PerformAction/ECAP.irpt?NotifNo=000115651047" xr:uid="{13191675-93F5-4403-AF58-767E3D9078BF}"/>
    <hyperlink ref="U837" r:id="rId937" display="https://sapmip.pge.com:50001/XMII/CM/PGE_ECAP_APP/PerformAction/ECAP.irpt?NotifNo=000115656758" xr:uid="{59131A64-9B49-43F9-9140-2A2733A5970A}"/>
    <hyperlink ref="U1451" r:id="rId938" display="https://sapmip.pge.com:50001/XMII/CM/PGE_ECAP_APP/PerformAction/ECAP.irpt?NotifNo=000115675959" xr:uid="{E84E84E0-FC3F-43C4-9BD5-0A50A22C86C2}"/>
    <hyperlink ref="U4807" r:id="rId939" display="https://sapmip.pge.com:50001/XMII/CM/PGE_ECAP_APP/PerformAction/ECAP.irpt?NotifNo=000115685638" xr:uid="{3A0A0BC2-37D1-45AB-A6CB-6290F1F633F2}"/>
    <hyperlink ref="U4808" r:id="rId940" display="https://sapmip.pge.com:50001/XMII/CM/PGE_ECAP_APP/PerformAction/ECAP.irpt?NotifNo=000115685638" xr:uid="{27FFA02C-AE92-4112-A1C1-73E4FEF67161}"/>
    <hyperlink ref="U5010" r:id="rId941" display="https://sapmip.pge.com:50001/XMII/CM/PGE_ECAP_APP/PerformAction/ECAP.irpt?NotifNo=000115672203" xr:uid="{B388848F-8526-44C2-A3F2-49F594D45490}"/>
    <hyperlink ref="U5007" r:id="rId942" display="https://sapmip.pge.com:50001/XMII/CM/PGE_ECAP_APP/PerformAction/ECAP.irpt?NotifNo=000115672203" xr:uid="{A7FE8558-09D2-456B-B5A8-8814762D3F30}"/>
    <hyperlink ref="U4970" r:id="rId943" display="https://sapmip.pge.com:50001/XMII/CM/PGE_ECAP_APP/PerformAction/ECAP.irpt?NotifNo=000115685648" xr:uid="{7D70EF96-54AD-46B4-BBE6-3F4393C4A9D0}"/>
    <hyperlink ref="U4956" r:id="rId944" display="https://sapmip.pge.com:50001/XMII/CM/PGE_ECAP_APP/PerformAction/ECAP.irpt?NotifNo=000115696577" xr:uid="{BCF60674-D06C-453E-A5E1-C19AF3D7173B}"/>
    <hyperlink ref="U3044" r:id="rId945" display="https://sapmip.pge.com:50001/XMII/CM/PGE_ECAP_APP/PerformAction/ECAP.irpt?NotifNo=000115700436" xr:uid="{055C2244-791E-46A8-9272-2785D1D25ACD}"/>
    <hyperlink ref="U5814" r:id="rId946" display="https://sapmip.pge.com:50001/XMII/CM/PGE_ECAP_APP/PerformAction/ECAP.irpt?NotifNo=000115709141" xr:uid="{011A6E60-9F0F-4CA8-8131-E4982E14DE8F}"/>
    <hyperlink ref="U4957" r:id="rId947" display="https://sapmip.pge.com:50001/XMII/CM/PGE_ECAP_APP/PerformAction/ECAP.irpt?NotifNo=000115709738" xr:uid="{EA4B9CF8-3D5F-40E5-A658-7127247E3AA7}"/>
    <hyperlink ref="U3332" r:id="rId948" display="https://sapmip.pge.com:50001/XMII/CM/PGE_ECAP_APP/PerformAction/ECAP.irpt?NotifNo=000115709645" xr:uid="{A7BF4F31-2B36-4653-9788-7BF8EF898B62}"/>
    <hyperlink ref="U5113" r:id="rId949" display="https://sapmip.pge.com:50001/XMII/CM/PGE_ECAP_APP/PerformAction/ECAP.irpt?NotifNo=000115709155" xr:uid="{4AE2B761-5BCF-469F-B013-30CCCCBE9DB6}"/>
    <hyperlink ref="U3526" r:id="rId950" display="https://sapmip.pge.com:50001/XMII/CM/PGE_ECAP_APP/PerformAction/ECAP.irpt?NotifNo=000115709155" xr:uid="{BB0AE39F-16E9-4AB5-9D95-A2CBA263851A}"/>
    <hyperlink ref="U567" r:id="rId951" display="https://sapmip.pge.com:50001/XMII/CM/PGE_ECAP_APP/PerformAction/ECAP.irpt?NotifNo=000115709156" xr:uid="{43671D9D-3260-4E0C-BE59-0DE648D9DAD3}"/>
    <hyperlink ref="U568" r:id="rId952" display="https://sapmip.pge.com:50001/XMII/CM/PGE_ECAP_APP/PerformAction/ECAP.irpt?NotifNo=000115709156" xr:uid="{857FCFFB-BECA-4AD4-A7DB-8A3C6F16CCEA}"/>
    <hyperlink ref="U5209" r:id="rId953" display="https://sapmip.pge.com:50001/XMII/CM/PGE_ECAP_APP/PerformAction/ECAP.irpt?NotifNo=000115709555" xr:uid="{69DF948D-AA71-4F2B-AE75-90112773CC39}"/>
    <hyperlink ref="U2176" r:id="rId954" display="https://sapmip.pge.com:50001/XMII/CM/PGE_ECAP_APP/PerformAction/ECAP.irpt?NotifNo=000115755477" xr:uid="{29BE1759-BD78-4469-B974-264D54E2FC24}"/>
    <hyperlink ref="U6326" r:id="rId955" display="https://sapmip.pge.com:50001/XMII/CM/PGE_ECAP_APP/PerformAction/ECAP.irpt?NotifNo=000115756414" xr:uid="{88A096D9-1A50-48CB-8C7E-E56B00E2569E}"/>
    <hyperlink ref="U4822" r:id="rId956" display="https://sapmip.pge.com:50001/XMII/CM/PGE_ECAP_APP/PerformAction/ECAP.irpt?NotifNo=000115763716" xr:uid="{54021FA7-695B-42A2-A06B-980E956402DC}"/>
    <hyperlink ref="U6328" r:id="rId957" display="https://sapmip.pge.com:50001/XMII/CM/PGE_ECAP_APP/PerformAction/ECAP.irpt?NotifNo=000115756414" xr:uid="{F88EBAB8-2C5E-4315-9247-2ADC0CFFB216}"/>
    <hyperlink ref="U3443" r:id="rId958" display="https://sapmip.pge.com:50001/XMII/CM/PGE_ECAP_APP/PerformAction/ECAP.irpt?NotifNo=000115763622" xr:uid="{FDE17DFE-7AF2-40F8-ACB3-A0EC87988CDB}"/>
    <hyperlink ref="U4297" r:id="rId959" display="https://sapmip.pge.com:50001/XMII/CM/PGE_ECAP_APP/PerformAction/ECAP.irpt?NotifNo=000115777173" xr:uid="{5385382E-518C-41E3-A4FD-F1290D77314B}"/>
    <hyperlink ref="U3292" r:id="rId960" display="https://sapmip.pge.com:50001/XMII/CM/PGE_ECAP_APP/PerformAction/ECAP.irpt?NotifNo=000115783166" xr:uid="{46C5C2FB-C39E-407E-BBCF-C9A8B6A57859}"/>
    <hyperlink ref="U2985" r:id="rId961" display="https://sapmip.pge.com:50001/XMII/CM/PGE_ECAP_APP/PerformAction/ECAP.irpt?NotifNo=000115783179" xr:uid="{17B9897A-B94F-4E19-82CD-7BFC10257621}"/>
    <hyperlink ref="U4298" r:id="rId962" display="https://sapmip.pge.com:50001/XMII/CM/PGE_ECAP_APP/PerformAction/ECAP.irpt?NotifNo=000115783341" xr:uid="{11322C59-6DE7-4C92-8D84-4DA086874F92}"/>
    <hyperlink ref="U2904" r:id="rId963" display="https://sapmip.pge.com:50001/XMII/CM/PGE_ECAP_APP/PerformAction/ECAP.irpt?NotifNo=000115787236" xr:uid="{D7F68BBF-7904-4A20-A7AD-0CBE86C1E2E7}"/>
    <hyperlink ref="U3641" r:id="rId964" display="https://sapmip.pge.com:50001/XMII/CM/PGE_ECAP_APP/PerformAction/ECAP.irpt?NotifNo=000115787236" xr:uid="{1DF66787-9D0E-4152-A331-FB782B068028}"/>
    <hyperlink ref="U743" r:id="rId965" display="116322452" xr:uid="{CEBE4DEF-06EB-40C6-AF76-DDE93E2DD124}"/>
    <hyperlink ref="U1873" r:id="rId966" display="116322452" xr:uid="{1FA05C58-D47F-4436-9C8D-9A47AE8AE3A2}"/>
    <hyperlink ref="U1881" r:id="rId967" display="116322452" xr:uid="{688920CA-C7FA-4CE1-B548-4DDC17EA1B74}"/>
    <hyperlink ref="U1874" r:id="rId968" display="116322452" xr:uid="{D653A314-1929-417B-93CC-AB4B6E04DE4A}"/>
    <hyperlink ref="U1880" r:id="rId969" display="116322452" xr:uid="{80B48E60-9C90-458A-8201-5C2C5E8F11D0}"/>
    <hyperlink ref="U742" r:id="rId970" display="116322452" xr:uid="{3EDF7B72-726A-4E4E-AC6F-1813B7AE6C45}"/>
    <hyperlink ref="U3445" r:id="rId971" display="116469685" xr:uid="{A14C44A3-A853-4889-AA37-A3EA9B4DACA1}"/>
    <hyperlink ref="U4030" r:id="rId972" display="https://sapmip.pge.com:50001/XMII/CM/PGE_ECAP_APP/PerformAction/ECAP.irpt?NotifNo=000116469858" xr:uid="{13057E6F-D0A3-4149-ADC2-A6E78D5360D9}"/>
    <hyperlink ref="U4299" r:id="rId973" display="https://sapmip.pge.com:50001/XMII/CM/PGE_ECAP_APP/PerformAction/ECAP.irpt?NotifNo=000116470136" xr:uid="{0C374CB4-59E2-4DE0-B437-CAF435399168}"/>
    <hyperlink ref="U372" r:id="rId974" display="https://sapmip.pge.com:50001/XMII/CM/PGE_ECAP_APP/PerformAction/ECAP.irpt?NotifNo=000116474283" xr:uid="{FFE43B94-E5B3-4767-A990-8DC27AF9D918}"/>
    <hyperlink ref="U3444" r:id="rId975" display="116469685" xr:uid="{33DF5CD8-AB18-4AB0-A07D-3799FE4D8E06}"/>
    <hyperlink ref="U6332" r:id="rId976" display="https://sapmip.pge.com:50001/XMII/CM/PGE_ECAP_APP/PerformAction/ECAP.irpt?NotifNo=000116474480" xr:uid="{7E7A0116-F205-461F-A015-6835E5CA239F}"/>
    <hyperlink ref="U4620" r:id="rId977" display="https://sapmip.pge.com:50001/XMII/CM/PGE_ECAP_APP/PerformAction/ECAP.irpt?NotifNo=000116483164" xr:uid="{B3496102-52CC-46F7-9ACC-494AF55BD5DF}"/>
    <hyperlink ref="U4356" r:id="rId978" display="https://sapmip.pge.com:50001/XMII/CM/PGE_ECAP_APP/PerformAction/ECAP.irpt?NotifNo=000116487886" xr:uid="{8F05689B-1420-40F7-8BA1-ED86F91E4272}"/>
    <hyperlink ref="U3940" r:id="rId979" display="https://sapmip.pge.com:50001/XMII/CM/PGE_ECAP_APP/PerformAction/ECAP.irpt?NotifNo=000116487886" xr:uid="{85F1020A-EE57-4DDA-B567-C67AB54FAAE9}"/>
    <hyperlink ref="U4355" r:id="rId980" display="https://sapmip.pge.com:50001/XMII/CM/PGE_ECAP_APP/PerformAction/ECAP.irpt?NotifNo=000116487886" xr:uid="{3994ECD1-4FBA-4C76-9CC3-4F717D484CBA}"/>
    <hyperlink ref="U3939" r:id="rId981" display="https://sapmip.pge.com:50001/XMII/CM/PGE_ECAP_APP/PerformAction/ECAP.irpt?NotifNo=000116487886" xr:uid="{9E74591E-3E44-4291-9DA0-A6AF5D0B885B}"/>
    <hyperlink ref="U4277" r:id="rId982" display="https://sapmip.pge.com:50001/XMII/CM/PGE_ECAP_APP/PerformAction/ECAP.irpt?NotifNo=000116493510" xr:uid="{542DD105-E5BA-476B-AE01-B7FA346C3F72}"/>
    <hyperlink ref="U4885" r:id="rId983" display="https://sapmip.pge.com:50001/XMII/CM/PGE_ECAP_APP/PerformAction/ECAP.irpt?NotifNo=000116493581" xr:uid="{8DE7FE75-897A-405B-9FA7-2E9613DCB461}"/>
    <hyperlink ref="U1391" r:id="rId984" display="https://sapmip.pge.com:50001/XMII/CM/PGE_ECAP_APP/PerformAction/ECAP.irpt?NotifNo=000116501566" xr:uid="{65428BF8-19A1-49F0-A8FE-A751CFFD2C03}"/>
    <hyperlink ref="U5422" r:id="rId985" display="https://sapmip.pge.com:50001/XMII/CM/PGE_ECAP_APP/PerformAction/ECAP.irpt?NotifNo=000116499843" xr:uid="{DC58004B-76D1-42DF-A917-62F1FBC5426A}"/>
    <hyperlink ref="U5715" r:id="rId986" display="https://sapmip.pge.com:50001/XMII/CM/PGE_ECAP_APP/PerformAction/ECAP.irpt?NotifNo=000116485893" xr:uid="{6D628A16-8554-4949-BD65-69E3C9BF64BA}"/>
    <hyperlink ref="U6334" r:id="rId987" display="https://sapmip.pge.com:50001/XMII/CM/PGE_ECAP_APP/PerformAction/ECAP.irpt?NotifNo=000116486890" xr:uid="{0E685769-D2F2-4343-98D2-A7CC0C832B18}"/>
    <hyperlink ref="U4112" r:id="rId988" display="https://sapmip.pge.com:50001/XMII/CM/PGE_ECAP_APP/PerformAction/ECAP.irpt?NotifNo=000116487886" xr:uid="{97C79657-F78F-4E04-800A-14BC436CDBF1}"/>
    <hyperlink ref="U4071" r:id="rId989" display="https://sapmip.pge.com:50001/XMII/CM/PGE_ECAP_APP/PerformAction/ECAP.irpt?NotifNo=000116493691" xr:uid="{9F0D2FAA-7A59-40B8-B584-9B4CC0DD6F66}"/>
    <hyperlink ref="U1868" r:id="rId990" display="https://sapmip.pge.com:50001/XMII/CM/PGE_ECAP_APP/PerformAction/ECAP.irpt?NotifNo=000116499768" xr:uid="{FAE9F452-FC29-4AAE-BD3F-A6C160F7265C}"/>
    <hyperlink ref="U3206" r:id="rId991" display="https://sapmip.pge.com:50001/XMII/CM/PGE_ECAP_APP/PerformAction/ECAP.irpt?NotifNo=00011686890" xr:uid="{C8EFC21E-C00E-400D-B339-3DFE7C18FB1D}"/>
    <hyperlink ref="U3214" r:id="rId992" display="https://sapmip.pge.com:50001/XMII/CM/PGE_ECAP_APP/PerformAction/ECAP.irpt?NotifNo=00011686890" xr:uid="{548F6629-CAFB-4E8F-A61A-1623AB6FA3C1}"/>
    <hyperlink ref="U3220" r:id="rId993" display="https://sapmip.pge.com:50001/XMII/CM/PGE_ECAP_APP/PerformAction/ECAP.irpt?NotifNo=00011686890" xr:uid="{88083F5A-B94B-4BAE-937E-12A329602BB6}"/>
    <hyperlink ref="U3230" r:id="rId994" display="https://sapmip.pge.com:50001/XMII/CM/PGE_ECAP_APP/PerformAction/ECAP.irpt?NotifNo=00011686890" xr:uid="{47CA16B4-F57A-4EE6-A91E-2A65FD0A920F}"/>
    <hyperlink ref="U2992" r:id="rId995" display="https://sapmip.pge.com:50001/XMII/CM/PGE_ECAP_APP/PerformAction/ECAP.irpt?NotifNo=00011686890" xr:uid="{A27D683F-5757-4538-A2E1-622C08D5A3DA}"/>
    <hyperlink ref="U3006" r:id="rId996" display="https://sapmip.pge.com:50001/XMII/CM/PGE_ECAP_APP/PerformAction/ECAP.irpt?NotifNo=00011686890" xr:uid="{BCBFE7E5-91C2-4677-A999-92575F73057E}"/>
    <hyperlink ref="U3237" r:id="rId997" display="https://sapmip.pge.com:50001/XMII/CM/PGE_ECAP_APP/PerformAction/ECAP.irpt?NotifNo=00011686890" xr:uid="{48D2B741-45B9-43B2-BB3A-0B9636C8DFE5}"/>
    <hyperlink ref="U2177" r:id="rId998" display="https://sapmip.pge.com:50001/XMII/CM/PGE_ECAP_APP/PerformAction/ECAP.irpt?NotifNo=000116591227" xr:uid="{9662DC77-D6F4-454C-A55C-EDDA3AA83690}"/>
    <hyperlink ref="U1976" r:id="rId999" display="https://sapmip.pge.com:50001/XMII/CM/PGE_ECAP_APP/PerformAction/ECAP.irpt?NotifNo=000116591227" xr:uid="{3F6B3FC6-E623-423E-8514-CECD1A86F24F}"/>
    <hyperlink ref="U1131" r:id="rId1000" display="https://sapmip.pge.com:50001/XMII/CM/PGE_ECAP_APP/PerformAction/ECAP.irpt?NotifNo=000116620393" xr:uid="{2D5A1CBD-DADC-44AC-AD8E-32FCBCD31E6D}"/>
    <hyperlink ref="U1682" r:id="rId1001" display="https://sapmip.pge.com:50001/XMII/CM/PGE_ECAP_APP/PerformAction/ECAP.irpt?NotifNo=000116608182" xr:uid="{34DABD88-EC73-4DA5-AF3E-6F963FB9CF7F}"/>
    <hyperlink ref="U4886" r:id="rId1002" display="https://sapmip.pge.com:50001/XMII/CM/PGE_ECAP_APP/PerformAction/ECAP.irpt?NotifNo=000116609080" xr:uid="{5470D8EA-7FC5-4ECB-BC30-C17B5118017F}"/>
    <hyperlink ref="U4888" r:id="rId1003" display="https://sapmip.pge.com:50001/XMII/CM/PGE_ECAP_APP/PerformAction/ECAP.irpt?NotifNo=000116613537" xr:uid="{F722C773-98EE-4F62-AAA5-BE013576B3CA}"/>
    <hyperlink ref="U3644" r:id="rId1004" display="https://sapmip.pge.com:50001/XMII/CM/PGE_ECAP_APP/PerformAction/ECAP.irpt?NotifNo=000116622374" xr:uid="{2DFFFD40-2B84-42BD-9A5E-F4B7C08C5E87}"/>
    <hyperlink ref="U3642" r:id="rId1005" display="https://sapmip.pge.com:50001/XMII/CM/PGE_ECAP_APP/PerformAction/ECAP.irpt?NotifNo=000116622374" xr:uid="{491DA761-86C8-4CBB-A01E-366F7B093133}"/>
    <hyperlink ref="U3643" r:id="rId1006" display="https://sapmip.pge.com:50001/XMII/CM/PGE_ECAP_APP/PerformAction/ECAP.irpt?NotifNo=000116622374" xr:uid="{FE0D61EB-F8D9-414E-BC0E-3F1BFDBDFDCE}"/>
    <hyperlink ref="U1069" r:id="rId1007" display="https://sapmip.pge.com:50001/XMII/CM/PGE_ECAP_APP/PerformAction/ECAP.irpt?NotifNo=000116622100" xr:uid="{273CC2C7-698B-4152-B010-B5C7B89036D1}"/>
    <hyperlink ref="U1419" r:id="rId1008" display="https://sapmip.pge.com:50001/XMII/CM/PGE_ECAP_APP/PerformAction/ECAP.irpt?NotifNo=000116630731" xr:uid="{59D120AB-46BD-469A-9984-4109C968EBE1}"/>
    <hyperlink ref="U861" r:id="rId1009" display="https://sapmip.pge.com:50001/XMII/CM/PGE_ECAP_APP/PerformAction/ECAP.irpt?NotifNo=000116624245" xr:uid="{EF7DCBEC-6EE2-4D17-AEF0-ECFDBDA5F76A}"/>
    <hyperlink ref="U5975" r:id="rId1010" display="https://sapmip.pge.com:50001/XMII/CM/PGE_ECAP_APP/PerformAction/ECAP.irpt?NotifNo=000116639062" xr:uid="{DD7F6142-33BC-4DBC-9792-76EA9713270B}"/>
    <hyperlink ref="U1537" r:id="rId1011" display="https://sapmip.pge.com:50001/XMII/CM/PGE_ECAP_APP/PerformAction/ECAP.irpt?NotifNo=000116626702" xr:uid="{CD8A90A8-1720-4CCF-84FE-46B0D58D936B}"/>
    <hyperlink ref="U1538" r:id="rId1012" display="https://sapmip.pge.com:50001/XMII/CM/PGE_ECAP_APP/PerformAction/ECAP.irpt?NotifNo=000116626702" xr:uid="{834FD8BC-CA99-4033-89EE-D2174677FAF7}"/>
    <hyperlink ref="U1539" r:id="rId1013" display="https://sapmip.pge.com:50001/XMII/CM/PGE_ECAP_APP/PerformAction/ECAP.irpt?NotifNo=000116626702" xr:uid="{AA7D17E2-8EC0-40D4-9476-921D51FAFDBE}"/>
    <hyperlink ref="U1922" r:id="rId1014" display="https://sapmip.pge.com:50001/XMII/CM/PGE_ECAP_APP/PerformAction/ECAP.irpt?NotifNo=000116690735" xr:uid="{E6044F9C-4FEC-46E1-B451-372D1A4FF360}"/>
    <hyperlink ref="U4902" r:id="rId1015" display="https://sapmip.pge.com:50001/XMII/CM/PGE_ECAP_APP/PerformAction/ECAP.irpt?NotifNo=000116682506" xr:uid="{5934615C-2B36-406C-BFEE-1C15A2175AAB}"/>
    <hyperlink ref="U2491" r:id="rId1016" display="https://sapmip.pge.com:50001/XMII/CM/PGE_ECAP_APP/PerformAction/ECAP.irpt?NotifNo=000116718517" xr:uid="{41D5C954-A5B3-425B-BEF5-F50EFA376F4F}"/>
    <hyperlink ref="U3791" r:id="rId1017" display="https://sapmip.pge.com:50001/XMII/CM/PGE_ECAP_APP/PerformAction/ECAP.irpt?NotifNo=000116719574" xr:uid="{12740D93-618D-479A-90EF-A96668A2C6F7}"/>
    <hyperlink ref="U4796" r:id="rId1018" display="https://sapmip.pge.com:50001/XMII/CM/PGE_ECAP_APP/PerformAction/ECAP.irpt?NotifNo=000116734412" xr:uid="{ADB67C08-AC8F-406A-A0B2-62314424500B}"/>
    <hyperlink ref="U3492" r:id="rId1019" display="https://sapmip.pge.com:50001/XMII/CM/PGE_ECAP_APP/PerformAction/ECAP.irpt?NotifNo=000116734412" xr:uid="{53E663FB-5672-49B3-A9FB-69C76A63D740}"/>
    <hyperlink ref="U1965" r:id="rId1020" display="116741767" xr:uid="{AF4394EE-1A97-4CC7-8895-154113FD2EB8}"/>
    <hyperlink ref="U4031" r:id="rId1021" display="https://sapmip.pge.com:50001/XMII/CM/PGE_ECAP_APP/PerformAction/ECAP.irpt?NotifNo=116739948" xr:uid="{EF294F4E-DC78-4A2F-ABB6-C60BC81CE3C1}"/>
    <hyperlink ref="U5423" r:id="rId1022" display="https://sapmip.pge.com:50001/XMII/CM/PGE_ECAP_APP/PerformAction/ECAP.irpt?NotifNo=116753427" xr:uid="{0986B20E-B800-46FC-8F48-64233072436B}"/>
    <hyperlink ref="U1213" r:id="rId1023" display="https://sapmip.pge.com:50001/XMII/CM/PGE_ECAP_APP/PerformAction/ECAP.irpt?NotifNo=116757964" xr:uid="{4AF24DCA-AED3-40DA-8FEF-52E3E7F2D405}"/>
    <hyperlink ref="U5785" r:id="rId1024" display="https://sapmip.pge.com:50001/XMII/CM/PGE_ECAP_APP/PerformAction/ECAP.irpt?NotifNo=116766698" xr:uid="{FD196E3F-6B51-4110-8449-953C120EF80A}"/>
    <hyperlink ref="U2231" r:id="rId1025" display="https://sapmip.pge.com:50001/XMII/CM/PGE_ECAP_APP/PerformAction/ECAP.irpt?NotifNo=116816430" xr:uid="{1AE8C1E5-C370-4D3D-ADA7-76BD4B171350}"/>
    <hyperlink ref="U2099" r:id="rId1026" display="https://sapmip.pge.com:50001/XMII/CM/PGE_ECAP_APP/PerformAction/ECAP.irpt?NotifNo=116820068" xr:uid="{EB1C434A-69A2-48DE-AD44-17E7AD8D6AF3}"/>
    <hyperlink ref="U2667" r:id="rId1027" display="https://sapmip.pge.com:50001/XMII/CM/PGE_ECAP_APP/PerformAction/ECAP.irpt?NotifNo=116844109" xr:uid="{47A32FB5-E9B6-4B92-B1EE-62C28D43309E}"/>
    <hyperlink ref="U2017" r:id="rId1028" display="https://sapmip.pge.com:50001/XMII/CM/PGE_ECAP_APP/PerformAction/ECAP.irpt?NotifNo=116878792" xr:uid="{05474F78-A4EB-42E2-962C-5A0D1B5FD74D}"/>
    <hyperlink ref="W2647" r:id="rId1029" xr:uid="{CA857424-C92E-450B-A760-0BF6403779DD}"/>
    <hyperlink ref="W2599" r:id="rId1030" xr:uid="{0289F793-11B7-4580-B4F6-D9B3CEA6EAF7}"/>
    <hyperlink ref="W6322" r:id="rId1031" xr:uid="{9F5BB25F-41DA-40F9-8E55-1C227E320C2F}"/>
    <hyperlink ref="W6330" r:id="rId1032" xr:uid="{6AA41F02-5B21-4C19-B99C-91E09F849752}"/>
    <hyperlink ref="W2633" r:id="rId1033" xr:uid="{E01BA60A-0772-4462-BFE9-16F49590CBA8}"/>
    <hyperlink ref="W6336" r:id="rId1034" xr:uid="{D2DB8EE0-F753-498B-84DB-148E648F9A71}"/>
    <hyperlink ref="W2601" r:id="rId1035" xr:uid="{E7973B7E-7387-4B07-B6BF-FF343816458B}"/>
    <hyperlink ref="W2666" r:id="rId1036" xr:uid="{76E1659D-5A90-498E-B9DE-283B82027937}"/>
    <hyperlink ref="W2614" r:id="rId1037" xr:uid="{EE3F1F0F-BCFE-474F-8F84-EF7F8902F033}"/>
    <hyperlink ref="W6340" r:id="rId1038" xr:uid="{A2F3851B-1AF6-4AC6-9C52-9840A632BFE5}"/>
    <hyperlink ref="U1993" r:id="rId1039" display="https://sapmip.pge.com:50001/XMII/CM/PGE_ECAP_APP/PerformAction/ECAP.irpt?NotifNo=116883967" xr:uid="{1AAADB91-F792-4BED-B9D7-17B7E120F02F}"/>
    <hyperlink ref="U3590" r:id="rId1040" display="https://sapmip.pge.com:50001/XMII/CM/PGE_ECAP_APP/PerformAction/ECAP.irpt?NotifNo=116960892" xr:uid="{41DA39F0-732C-4A16-9F43-ADACEED6DFA5}"/>
    <hyperlink ref="U6342" r:id="rId1041" display="https://sapmip.pge.com:50001/XMII/CM/PGE_ECAP_APP/PerformAction/ECAP.irpt?NotifNo=116976736" xr:uid="{1B48F9CC-F70F-45F5-A57C-841938C34F83}"/>
    <hyperlink ref="U3096" r:id="rId1042" display="https://sapmip.pge.com:50001/XMII/CM/PGE_ECAP_APP/PerformAction/ECAP.irpt?NotifNo=116973817" xr:uid="{5C72DB93-3A77-4B77-80AC-A0A75B49A106}"/>
    <hyperlink ref="U36" r:id="rId1043" display="https://sapmip.pge.com:50001/XMII/CM/PGE_ECAP_APP/PerformAction/ECAP.irpt?NotifNo=116999777" xr:uid="{50731082-D4FB-4957-8103-EFC0CC062284}"/>
    <hyperlink ref="U4644" r:id="rId1044" display="https://sapmip.pge.com:50001/XMII/CM/PGE_ECAP_APP/PerformAction/ECAP.irpt?NotifNo=117001980" xr:uid="{B6AB2F43-D3C3-425E-9F18-6F39E120F288}"/>
    <hyperlink ref="U4798" r:id="rId1045" display="https://sapmip.pge.com:50001/XMII/CM/PGE_ECAP_APP/PerformAction/ECAP.irpt?NotifNo=117003823" xr:uid="{7470A3EC-052F-4F31-9325-479908BB901F}"/>
    <hyperlink ref="U674" r:id="rId1046" display="https://sapmip.pge.com:50001/XMII/CM/PGE_ECAP_APP/PerformAction/ECAP.irpt?NotifNo=117000217" xr:uid="{4FF82D76-25F2-48A3-AD7A-A512DA26691E}"/>
    <hyperlink ref="U675" r:id="rId1047" display="https://sapmip.pge.com:50001/XMII/CM/PGE_ECAP_APP/PerformAction/ECAP.irpt?NotifNo=117000217" xr:uid="{2CA2E955-3DBF-489D-8F61-DF3955D1C130}"/>
    <hyperlink ref="U2272" r:id="rId1048" display="https://sapmip.pge.com:50001/XMII/CM/PGE_ECAP_APP/PerformAction/ECAP.irpt?NotifNo=117007413" xr:uid="{65BE5F85-43DF-4D05-88F0-1B2F5A111603}"/>
    <hyperlink ref="U6344" r:id="rId1049" display="https://sapmip.pge.com:50001/XMII/CM/PGE_ECAP_APP/PerformAction/ECAP.irpt?NotifNo=117006893" xr:uid="{E28CCC24-642F-427A-8D2D-6977CFB61D17}"/>
    <hyperlink ref="U6345" r:id="rId1050" display="https://sapmip.pge.com:50001/XMII/CM/PGE_ECAP_APP/PerformAction/ECAP.irpt?NotifNo=117007012" xr:uid="{DAD2E62A-0D42-4635-B517-959D26895826}"/>
    <hyperlink ref="U5869" r:id="rId1051" display="https://sapmip.pge.com:50001/XMII/CM/PGE_ECAP_APP/PerformAction/ECAP.irpt?NotifNo=117066897" xr:uid="{7A2C488C-6077-445B-9D3A-6F27B74535C1}"/>
    <hyperlink ref="U4621" r:id="rId1052" display="https://sapmip.pge.com:50001/XMII/CM/PGE_ECAP_APP/PerformAction/ECAP.irpt?NotifNo=117061197" xr:uid="{316582BC-6152-46E4-90A2-898D2A1D1327}"/>
    <hyperlink ref="U4424" r:id="rId1053" display="https://sapmip.pge.com:50001/XMII/CM/PGE_ECAP_APP/PerformAction/ECAP.irpt?NotifNo=117075094" xr:uid="{E7775C2D-4CC0-463C-A766-05E19973ABB4}"/>
    <hyperlink ref="U4425" r:id="rId1054" display="https://sapmip.pge.com:50001/XMII/CM/PGE_ECAP_APP/PerformAction/ECAP.irpt?NotifNo=117075094" xr:uid="{99BCC65F-5F1E-4511-8632-552500FB5383}"/>
    <hyperlink ref="U4423" r:id="rId1055" display="https://sapmip.pge.com:50001/XMII/CM/PGE_ECAP_APP/PerformAction/ECAP.irpt?NotifNo=117075094" xr:uid="{5FD7BC12-C96B-4EEE-ADEC-2253B67882E5}"/>
    <hyperlink ref="U2225" r:id="rId1056" display="117081739" xr:uid="{00B046BD-9287-4EFC-900C-683C07614002}"/>
    <hyperlink ref="U2496" r:id="rId1057" display="117081739" xr:uid="{5992B4C6-B00A-4AFB-AA23-F3B39CA638BC}"/>
    <hyperlink ref="U5724" r:id="rId1058" display="https://sapmip.pge.com:50001/XMII/CM/PGE_ECAP_APP/PerformAction/ECAP.irpt?NotifNo=117083174" xr:uid="{D0601200-BAB3-48B9-93B7-7338ED0220B7}"/>
    <hyperlink ref="U5091" r:id="rId1059" display="https://sapmip.pge.com:50001/XMII/CM/PGE_ECAP_APP/PerformAction/ECAP.irpt?NotifNo=117087971" xr:uid="{B18B0A21-2411-421F-8C38-0FC714FF087F}"/>
    <hyperlink ref="U4542" r:id="rId1060" display="https://sapmip.pge.com:50001/XMII/CM/PGE_ECAP_APP/PerformAction/ECAP.irpt?NotifNo=117087971" xr:uid="{E3F2EAB7-05C9-4643-A4F5-34CAC212568E}"/>
    <hyperlink ref="U1246" r:id="rId1061" display="https://sapmip.pge.com:50001/XMII/CM/PGE_ECAP_APP/PerformAction/ECAP.irpt?NotifNo=117087971" xr:uid="{108AF8DC-9F26-4A93-8871-28DD26896CE6}"/>
    <hyperlink ref="U1257" r:id="rId1062" display="https://sapmip.pge.com:50001/XMII/CM/PGE_ECAP_APP/PerformAction/ECAP.irpt?NotifNo=117087971" xr:uid="{D34EBDB8-EDA7-47DC-BB26-D78E3C415AB5}"/>
    <hyperlink ref="U1406" r:id="rId1063" display="https://sapmip.pge.com:50001/XMII/CM/PGE_ECAP_APP/PerformAction/ECAP.irpt?NotifNo=117095330" xr:uid="{85B509A2-DE77-4211-930C-B53AC309854F}"/>
    <hyperlink ref="U3239" r:id="rId1064" display="https://sapmip.pge.com:50001/XMII/CM/PGE_ECAP_APP/PerformAction/ECAP.irpt?NotifNo=117095143" xr:uid="{CC8779B2-106D-4937-96EF-F52B906541CF}"/>
    <hyperlink ref="U5258" r:id="rId1065" display="https://sapmip.pge.com:50001/XMII/CM/PGE_ECAP_APP/PerformAction/ECAP.irpt?NotifNo=117095944" xr:uid="{4D79EEF7-D7C6-4033-A998-3DC74C38B615}"/>
    <hyperlink ref="U676" r:id="rId1066" display="https://sapmip.pge.com:50001/XMII/CM/PGE_ECAP_APP/PerformAction/ECAP.irpt?NotifNo=117095147" xr:uid="{3952D340-0C61-48CC-B7C4-172F210B7789}"/>
    <hyperlink ref="U5127" r:id="rId1067" display="117099249" xr:uid="{AB21D87E-EEEA-4E36-A05F-255E21FD0FE2}"/>
    <hyperlink ref="U5328" r:id="rId1068" display="https://sapmip.pge.com:50001/XMII/CM/PGE_ECAP_APP/PerformAction/ECAP.irpt?NotifNo=117100219" xr:uid="{8EF62221-B25F-4EDE-BF2A-458A37C3E884}"/>
    <hyperlink ref="U3345" r:id="rId1069" display="https://sapmip.pge.com:50001/XMII/CM/PGE_ECAP_APP/PerformAction/ECAP.irpt?NotifNo=117102953" xr:uid="{692E4459-5464-4341-9BC8-C9B494FAEFBE}"/>
    <hyperlink ref="U2518" r:id="rId1070" display="https://sapmip.pge.com:50001/XMII/CM/PGE_ECAP_APP/PerformAction/ECAP.irpt?NotifNo=117114807" xr:uid="{ABC49212-D2BC-42F4-B5F4-140CB9E3FE21}"/>
    <hyperlink ref="U2497" r:id="rId1071" display="https://sapmip.pge.com:50001/XMII/CM/PGE_ECAP_APP/PerformAction/ECAP.irpt?NotifNo=117132458" xr:uid="{34ED4D5A-3B31-48E3-A729-77DFD6067BC3}"/>
    <hyperlink ref="U2226" r:id="rId1072" display="https://sapmip.pge.com:50001/XMII/CM/PGE_ECAP_APP/PerformAction/ECAP.irpt?NotifNo=117132458" xr:uid="{AD16D94D-E4F8-44F9-AF3A-A60BBFEFE9F9}"/>
    <hyperlink ref="U5231" r:id="rId1073" display="https://sapmip.pge.com:50001/XMII/CM/PGE_ECAP_APP/PerformAction/ECAP.irpt?NotifNo=117117571" xr:uid="{FA431605-ED6F-45DE-8027-7F652969DAA4}"/>
    <hyperlink ref="U5240" r:id="rId1074" display="https://sapmip.pge.com:50001/XMII/CM/PGE_ECAP_APP/PerformAction/ECAP.irpt?NotifNo=117117571" xr:uid="{18DC18F4-1CC1-49DC-BFA9-91AA82E0AB33}"/>
    <hyperlink ref="U5261" r:id="rId1075" display="https://sapmip.pge.com:50001/XMII/CM/PGE_ECAP_APP/PerformAction/ECAP.irpt?NotifNo=117117571" xr:uid="{3E66F960-5499-47AD-AA73-278B0D05AF07}"/>
    <hyperlink ref="U6348" r:id="rId1076" display="https://sapmip.pge.com:50001/XMII/CM/PGE_ECAP_APP/PerformAction/ECAP.irpt?NotifNo=117117571" xr:uid="{D72B1E0C-2B8B-4EBE-A38B-4797ED7515F6}"/>
    <hyperlink ref="U679" r:id="rId1077" display="https://sapmip.pge.com:50001/XMII/CM/PGE_ECAP_APP/PerformAction/ECAP.irpt?NotifNo=117164016" xr:uid="{4970AD31-1B77-459E-99CC-A2AE8F27F54D}"/>
    <hyperlink ref="U1843" r:id="rId1078" display="https://sapmip.pge.com:50001/XMII/CM/PGE_ECAP_APP/PerformAction/ECAP.irpt?NotifNo=117164016" xr:uid="{4CC8A56E-417A-4F1A-9097-8F2569E82628}"/>
    <hyperlink ref="U474" r:id="rId1079" display="https://sapmip.pge.com:50001/XMII/CM/PGE_ECAP_APP/PerformAction/ECAP.irpt?NotifNo=117164016" xr:uid="{A845449F-CE75-4E2E-9BD5-0A099AF63979}"/>
    <hyperlink ref="U865" r:id="rId1080" display="https://sapmip.pge.com:50001/XMII/CM/PGE_ECAP_APP/PerformAction/ECAP.irpt?NotifNo=117164016" xr:uid="{9AE65EE5-AEA9-44C7-B81F-9BDEB1A2DF2E}"/>
    <hyperlink ref="U5214" r:id="rId1081" display="https://sapmip.pge.com:50001/XMII/CM/PGE_ECAP_APP/PerformAction/ECAP.irpt?NotifNo=117174372" xr:uid="{25C82354-D143-4A76-A545-125454704C93}"/>
    <hyperlink ref="U4318" r:id="rId1082" display="https://sapmip.pge.com:50001/XMII/CM/PGE_ECAP_APP/PerformAction/ECAP.irpt?NotifNo=117174372" xr:uid="{C93E0927-EEB2-4283-BAAE-C4C7654B0C79}"/>
    <hyperlink ref="U5220" r:id="rId1083" display="https://sapmip.pge.com:50001/XMII/CM/PGE_ECAP_APP/PerformAction/ECAP.irpt?NotifNo=117174372" xr:uid="{E556F7EF-D841-4541-9336-FF56ADEF33B0}"/>
    <hyperlink ref="U3985" r:id="rId1084" display="https://sapmip.pge.com:50001/XMII/CM/PGE_ECAP_APP/PerformAction/ECAP.irpt?NotifNo=117174372" xr:uid="{C3C30077-C79B-44BB-9BD3-4C325333AACD}"/>
    <hyperlink ref="U3870" r:id="rId1085" display="https://sapmip.pge.com:50001/XMII/CM/PGE_ECAP_APP/PerformAction/ECAP.irpt?NotifNo=117182408" xr:uid="{7E185099-DA9D-4F2A-B205-CF764077438A}"/>
    <hyperlink ref="U3855" r:id="rId1086" display="https://sapmip.pge.com:50001/XMII/CM/PGE_ECAP_APP/PerformAction/ECAP.irpt?NotifNo=117182408" xr:uid="{15B99D5D-0EFA-4D92-9AA1-469593600B11}"/>
    <hyperlink ref="U3871" r:id="rId1087" display="https://sapmip.pge.com:50001/XMII/CM/PGE_ECAP_APP/PerformAction/ECAP.irpt?NotifNo=117182408" xr:uid="{80132A28-C3E0-4B58-B89E-072CE865C0A5}"/>
    <hyperlink ref="U3856" r:id="rId1088" display="https://sapmip.pge.com:50001/XMII/CM/PGE_ECAP_APP/PerformAction/ECAP.irpt?NotifNo=117182408" xr:uid="{99438307-F3AF-487C-93ED-6B2E74FD4355}"/>
    <hyperlink ref="U3571" r:id="rId1089" display="https://sapmip.pge.com:50001/XMII/CM/PGE_ECAP_APP/PerformAction/ECAP.irpt?NotifNo=117195790" xr:uid="{52424E86-C7C2-4244-846E-319547D8FA4C}"/>
    <hyperlink ref="U3830" r:id="rId1090" display="https://sapmip.pge.com:50001/XMII/CM/PGE_ECAP_APP/PerformAction/ECAP.irpt?NotifNo=117213454" xr:uid="{CE53AA02-DBE3-4B9E-97C8-0E427A07A1FE}"/>
    <hyperlink ref="U5500" r:id="rId1091" display="https://sapmip.pge.com:50001/XMII/CM/PGE_ECAP_APP/PerformAction/ECAP.irpt?NotifNo=117220005" xr:uid="{42438506-B7DD-48A5-BBC5-DCE2B76640FB}"/>
    <hyperlink ref="U2029" r:id="rId1092" display="https://sapmip.pge.com:50001/XMII/CM/PGE_ECAP_APP/PerformAction/ECAP.irpt?NotifNo=117220005" xr:uid="{110DF22A-B01E-4397-905F-45B18789A9F8}"/>
    <hyperlink ref="U2544" r:id="rId1093" display="https://sapmip.pge.com:50001/XMII/CM/PGE_ECAP_APP/PerformAction/ECAP.irpt?NotifNo=117220005" xr:uid="{F3E2D50D-757E-4899-987A-495521CDBA5F}"/>
    <hyperlink ref="U6100" r:id="rId1094" display="https://sapmip.pge.com:50001/XMII/CM/PGE_ECAP_APP/PerformAction/ECAP.irpt?NotifNo=117220005" xr:uid="{0FCD03C3-D4D9-4377-86AC-EE11282C7196}"/>
    <hyperlink ref="U5491" r:id="rId1095" display="https://sapmip.pge.com:50001/XMII/CM/PGE_ECAP_APP/PerformAction/ECAP.irpt?NotifNo=117220005" xr:uid="{DB9D2EDF-F042-4167-B796-0BFCBBC8E11F}"/>
    <hyperlink ref="U6096" r:id="rId1096" display="https://sapmip.pge.com:50001/XMII/CM/PGE_ECAP_APP/PerformAction/ECAP.irpt?NotifNo=117220005" xr:uid="{E8E9C184-E004-493E-9DD7-EDE1926C93A7}"/>
    <hyperlink ref="U5653" r:id="rId1097" display="https://sapmip.pge.com:50001/XMII/CM/PGE_ECAP_APP/PerformAction/ECAP.irpt?NotifNo=117220005" xr:uid="{DC51617B-FF36-42DB-90AB-FED976239EF4}"/>
    <hyperlink ref="U6102" r:id="rId1098" display="https://sapmip.pge.com:50001/XMII/CM/PGE_ECAP_APP/PerformAction/ECAP.irpt?NotifNo=117220005" xr:uid="{038F4F45-9E26-4808-9C32-1DD67F3D6F28}"/>
    <hyperlink ref="U2947" r:id="rId1099" display="https://sapmip.pge.com:50001/XMII/CM/PGE_ECAP_APP/PerformAction/ECAP.irpt?NotifNo=117237527" xr:uid="{A2CCE90A-6557-4BAC-882B-2157AF5B9CF9}"/>
    <hyperlink ref="U1345" r:id="rId1100" display="https://sapmip.pge.com:50001/XMII/CM/PGE_ECAP_APP/PerformAction/ECAP.irpt?NotifNo=117246258" xr:uid="{8742B4FF-2C74-4E50-A051-D193FE95101E}"/>
    <hyperlink ref="U5212" r:id="rId1101" display="https://sapmip.pge.com:50001/XMII/CM/PGE_ECAP_APP/PerformAction/ECAP.irpt?NotifNo=117247425" xr:uid="{732BBEF4-68E1-4AC8-9F3D-73F2229F42E6}"/>
    <hyperlink ref="U3986" r:id="rId1102" display="https://sapmip.pge.com:50001/XMII/CM/PGE_ECAP_APP/PerformAction/ECAP.irpt?NotifNo=117246047" xr:uid="{2EDD6207-080A-4F73-9FBE-E37062BCA50B}"/>
    <hyperlink ref="U1304" r:id="rId1103" display="https://sapmip.pge.com:50001/XMII/CM/PGE_ECAP_APP/PerformAction/ECAP.irpt?NotifNo=117174372" xr:uid="{943CF273-0080-4458-BC4D-FB578B0DEF7B}"/>
    <hyperlink ref="U1312" r:id="rId1104" display="https://sapmip.pge.com:50001/XMII/CM/PGE_ECAP_APP/PerformAction/ECAP.irpt?NotifNo=117174372" xr:uid="{E8E51D73-4874-4133-8CB8-6CA3C37B3716}"/>
    <hyperlink ref="U5215" r:id="rId1105" display="https://sapmip.pge.com:50001/XMII/CM/PGE_ECAP_APP/PerformAction/ECAP.irpt?NotifNo=117174372" xr:uid="{9685A459-518D-4DF8-BE63-EBD43F9A7ED3}"/>
    <hyperlink ref="U4319" r:id="rId1106" display="https://sapmip.pge.com:50001/XMII/CM/PGE_ECAP_APP/PerformAction/ECAP.irpt?NotifNo=117174372" xr:uid="{F045204E-B422-4578-A115-2D6A53BD2A31}"/>
    <hyperlink ref="U5221" r:id="rId1107" display="https://sapmip.pge.com:50001/XMII/CM/PGE_ECAP_APP/PerformAction/ECAP.irpt?NotifNo=117174372" xr:uid="{C0D61E68-6F93-4092-A6FC-2E2719296256}"/>
    <hyperlink ref="U5345" r:id="rId1108" display="https://sapmip.pge.com:50001/XMII/CM/PGE_ECAP_APP/PerformAction/ECAP.irpt?NotifNo=117290775" xr:uid="{35049A9D-F4DA-4EB7-A6DB-E4EC0204FFFE}"/>
    <hyperlink ref="U5944" r:id="rId1109" display="https://sapmip.pge.com:50001/XMII/CM/PGE_ECAP_APP/PerformAction/ECAP.irpt?NotifNo=117290775" xr:uid="{E2E5BFD0-DC6F-49D4-9C57-7B6584DFCD8C}"/>
    <hyperlink ref="U5346" r:id="rId1110" display="https://sapmip.pge.com:50001/XMII/CM/PGE_ECAP_APP/PerformAction/ECAP.irpt?NotifNo=117290775" xr:uid="{77520BF9-4A3E-48F9-BF49-C01F96716AE5}"/>
    <hyperlink ref="U5945" r:id="rId1111" display="https://sapmip.pge.com:50001/XMII/CM/PGE_ECAP_APP/PerformAction/ECAP.irpt?NotifNo=117290775" xr:uid="{03C5E994-D2A1-4042-8196-E5715D1A22C4}"/>
    <hyperlink ref="U5347" r:id="rId1112" display="https://sapmip.pge.com:50001/XMII/CM/PGE_ECAP_APP/PerformAction/ECAP.irpt?NotifNo=117290775" xr:uid="{0E728DC5-C731-4EBB-83CF-2F5DC65CB276}"/>
    <hyperlink ref="U5946" r:id="rId1113" display="https://sapmip.pge.com:50001/XMII/CM/PGE_ECAP_APP/PerformAction/ECAP.irpt?NotifNo=117290775" xr:uid="{E21E59A6-4142-406B-B92C-605BD74BC860}"/>
    <hyperlink ref="U5348" r:id="rId1114" display="https://sapmip.pge.com:50001/XMII/CM/PGE_ECAP_APP/PerformAction/ECAP.irpt?NotifNo=117290775" xr:uid="{7855E3B2-F0D5-478A-BE31-F5B631C5473C}"/>
    <hyperlink ref="U5947" r:id="rId1115" display="https://sapmip.pge.com:50001/XMII/CM/PGE_ECAP_APP/PerformAction/ECAP.irpt?NotifNo=117290775" xr:uid="{C19DE449-92DC-4EB1-879C-2F3AA435B360}"/>
    <hyperlink ref="U5349" r:id="rId1116" display="https://sapmip.pge.com:50001/XMII/CM/PGE_ECAP_APP/PerformAction/ECAP.irpt?NotifNo=117290775" xr:uid="{EA561047-EB91-4214-8ECA-ADBF72A2AF54}"/>
    <hyperlink ref="U5948" r:id="rId1117" display="https://sapmip.pge.com:50001/XMII/CM/PGE_ECAP_APP/PerformAction/ECAP.irpt?NotifNo=117290775" xr:uid="{471BF7EE-048B-46EB-8E5D-FE3C3A47CB35}"/>
    <hyperlink ref="U1408" r:id="rId1118" display="https://sapmip.pge.com:50001/XMII/CM/PGE_ECAP_APP/PerformAction/ECAP.irpt?NotifNo=117299821" xr:uid="{067C5B74-D247-4994-8D9D-996BE73E70A2}"/>
    <hyperlink ref="U6126" r:id="rId1119" display="https://sapmip.pge.com:50001/XMII/CM/PGE_ECAP_APP/PerformAction/ECAP.irpt?NotifNo=117316435" xr:uid="{D9738198-7EBA-43EC-B385-84D700051954}"/>
    <hyperlink ref="U6353" r:id="rId1120" display="https://sapmip.pge.com:50001/XMII/CM/PGE_ECAP_APP/PerformAction/ECAP.irpt?NotifNo=117326362" xr:uid="{073BFAE6-DF71-4C7F-BE55-5C9FD2F97C0C}"/>
    <hyperlink ref="U5766" r:id="rId1121" display="https://sapmip.pge.com:50001/XMII/CM/PGE_ECAP_APP/PerformAction/ECAP.irpt?NotifNo=117328836" xr:uid="{F9174F26-00D2-44A6-B4F0-98A442982002}"/>
    <hyperlink ref="U5575" r:id="rId1122" display="https://sapmip.pge.com:50001/XMII/CM/PGE_ECAP_APP/PerformAction/ECAP.irpt?NotifNo=117335586" xr:uid="{27CD4599-5F2A-4C7A-AC8B-014A9CF24701}"/>
    <hyperlink ref="U3215" r:id="rId1123" display="https://sapmip.pge.com:50001/XMII/CM/PGE_ECAP_APP/PerformAction/ECAP.irpt?NotifNo=117341195" xr:uid="{4F34A34A-50AA-4B68-8FB1-FF98CDBCB4DA}"/>
    <hyperlink ref="U3207" r:id="rId1124" display="https://sapmip.pge.com:50001/XMII/CM/PGE_ECAP_APP/PerformAction/ECAP.irpt?NotifNo=117341195" xr:uid="{B6D5B6C6-9956-4E8D-BD28-3F4D2284B225}"/>
    <hyperlink ref="U3872" r:id="rId1125" display="117375116" xr:uid="{1D8D071F-135D-4642-81D1-A84E573E1BBF}"/>
    <hyperlink ref="U3857" r:id="rId1126" display="117375116" xr:uid="{9076EAB7-625D-4F83-A07F-1B6700F5CEC7}"/>
    <hyperlink ref="U1259" r:id="rId1127" display="https://sapmip.pge.com:50001/XMII/CM/PGE_ECAP_APP/PerformAction/ECAP.irpt?NotifNo=117375897" xr:uid="{FD25DD3B-5A37-4126-BD5F-FFADD315648E}"/>
    <hyperlink ref="U333" r:id="rId1128" display="117370557" xr:uid="{6D43C2B1-83E8-40C0-8A21-675D82A72975}"/>
    <hyperlink ref="U6127" r:id="rId1129" display="117370557" xr:uid="{DCBAC0FB-1394-4DD4-81E0-C6E5C77ED68F}"/>
  </hyperlinks>
  <printOptions horizontalCentered="1" gridLines="1"/>
  <pageMargins left="0.25" right="0.25" top="0.75" bottom="0.75" header="0.5" footer="0.5"/>
  <pageSetup paperSize="5" scale="75" orientation="landscape" r:id="rId1130"/>
  <headerFooter alignWithMargins="0">
    <oddHeader>&amp;C&amp;"Arial,Bold"2007 TRANSMISSION LINE OUTAGES</oddHeader>
    <oddFooter>&amp;CPage &amp;P of &amp;N&amp;R&amp;F</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xr:uid="{91156C9F-1056-49F3-8DC3-3EC2E2445A72}">
          <x14:formula1>
            <xm:f>'C:\Users\DKG2\Documents\OldData\EXCEL\TransSysPerf\2018\[TransmSysPerf_2018.xlsx]Cause Translation'!#REF!</xm:f>
          </x14:formula1>
          <xm:sqref>W5241 W5478 Q4505:S5598 AH4505:AH5598</xm:sqref>
        </x14:dataValidation>
        <x14:dataValidation type="list" allowBlank="1" showInputMessage="1" showErrorMessage="1" xr:uid="{32AA909F-EED4-45F7-843A-43727D7C501C}">
          <x14:formula1>
            <xm:f>'[TransmSysPerf_2019.xlsx]Cause Translation'!#REF!</xm:f>
          </x14:formula1>
          <xm:sqref>AH5599:AH6354</xm:sqref>
        </x14:dataValidation>
        <x14:dataValidation type="list" allowBlank="1" showInputMessage="1" showErrorMessage="1" xr:uid="{6BFD7FF9-FA7C-4BBC-9EF2-114DAC700497}">
          <x14:formula1>
            <xm:f>'[TransmSysPerf_2019.xlsx]Cause Translation'!#REF!</xm:f>
          </x14:formula1>
          <xm:sqref>R5599:R6354</xm:sqref>
        </x14:dataValidation>
        <x14:dataValidation type="list" allowBlank="1" showInputMessage="1" showErrorMessage="1" xr:uid="{9294CDF2-22ED-4143-A174-50600F218DDF}">
          <x14:formula1>
            <xm:f>'[TransmSysPerf_2019.xlsx]Cause Translation'!#REF!</xm:f>
          </x14:formula1>
          <xm:sqref>Q5599:Q6354</xm:sqref>
        </x14:dataValidation>
        <x14:dataValidation type="list" allowBlank="1" showInputMessage="1" showErrorMessage="1" xr:uid="{FF1D3FC3-1A06-4755-856A-B017874B94C5}">
          <x14:formula1>
            <xm:f>'[TransmSysPerf_2019.xlsx]Cause Translation'!#REF!</xm:f>
          </x14:formula1>
          <xm:sqref>W5908 S5599:S6354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TL Unplanned 2014-2019MAY</vt:lpstr>
      <vt:lpstr>'TL Unplanned 2014-2019MAY'!Print_Titles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Gregory, David</dc:creator>
  <cp:lastModifiedBy>Gregory, David</cp:lastModifiedBy>
  <dcterms:created xsi:type="dcterms:W3CDTF">2019-06-04T15:26:14Z</dcterms:created>
  <dcterms:modified xsi:type="dcterms:W3CDTF">2019-06-04T19:12:11Z</dcterms:modified>
</cp:coreProperties>
</file>